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Tusipkalieva\Desktop\моя папка\ДПЗ изменения и дополнения\ДПЗ 60 изм.и доп свод\эмг\"/>
    </mc:Choice>
  </mc:AlternateContent>
  <bookViews>
    <workbookView xWindow="0" yWindow="0" windowWidth="23040" windowHeight="9210"/>
  </bookViews>
  <sheets>
    <sheet name="старая форма ДПЗ изм.и доп." sheetId="1" r:id="rId1"/>
    <sheet name="новая форма ДПЗ с 60 изм.и доп" sheetId="2" r:id="rId2"/>
  </sheets>
  <externalReferences>
    <externalReference r:id="rId3"/>
    <externalReference r:id="rId4"/>
  </externalReferences>
  <definedNames>
    <definedName name="_xlnm._FilterDatabase" localSheetId="0" hidden="1">'старая форма ДПЗ изм.и доп.'!$B$68:$AU$68</definedName>
    <definedName name="атрибут" localSheetId="1">#REF!</definedName>
    <definedName name="ЕИ" localSheetId="1">'[1]Справочник единиц измерения'!$B$3:$B$45</definedName>
    <definedName name="Инкотермс">'[1]Справочник Инкотермс'!$A$4:$A$14</definedName>
    <definedName name="НДС">'[2]Признак НДС'!$B$3:$B$4</definedName>
    <definedName name="осн">#REF!</definedName>
    <definedName name="Приоритет_закупок">#REF!</definedName>
    <definedName name="Способ_закупок">#REF!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R4297" i="1" l="1"/>
  <c r="AR4296" i="1"/>
  <c r="AR4295" i="1"/>
  <c r="AR4294" i="1"/>
  <c r="AR4293" i="1"/>
  <c r="AR4292" i="1"/>
  <c r="AR4291" i="1"/>
  <c r="AR4290" i="1"/>
  <c r="AR4289" i="1"/>
  <c r="AR4288" i="1"/>
  <c r="AR4287" i="1"/>
  <c r="AR4286" i="1"/>
  <c r="AR4285" i="1"/>
  <c r="AR4284" i="1"/>
  <c r="AR4283" i="1"/>
  <c r="AR4282" i="1"/>
  <c r="AR4281" i="1"/>
  <c r="AR4280" i="1"/>
  <c r="AR4279" i="1"/>
  <c r="AR4278" i="1"/>
  <c r="AR4277" i="1"/>
  <c r="AR4276" i="1"/>
  <c r="AR4275" i="1"/>
  <c r="AR4274" i="1"/>
  <c r="AR4273" i="1"/>
  <c r="AR4272" i="1"/>
  <c r="AR4271" i="1"/>
  <c r="AR4270" i="1"/>
  <c r="AR4269" i="1"/>
  <c r="AR4268" i="1"/>
  <c r="AQ4267" i="1"/>
  <c r="AR4267" i="1" s="1"/>
  <c r="AR4266" i="1"/>
  <c r="AQ4265" i="1"/>
  <c r="AR4265" i="1" s="1"/>
  <c r="AR4264" i="1"/>
  <c r="AQ4263" i="1"/>
  <c r="AR4263" i="1" s="1"/>
  <c r="AR4262" i="1"/>
  <c r="AQ4261" i="1"/>
  <c r="AR4261" i="1" s="1"/>
  <c r="AR4260" i="1"/>
  <c r="AQ4259" i="1"/>
  <c r="AR4259" i="1" s="1"/>
  <c r="AR4258" i="1"/>
  <c r="AQ4257" i="1"/>
  <c r="AR4257" i="1" s="1"/>
  <c r="AR4256" i="1"/>
  <c r="AR4255" i="1"/>
  <c r="AR4254" i="1"/>
  <c r="AR4253" i="1"/>
  <c r="AR4252" i="1"/>
  <c r="AR4251" i="1"/>
  <c r="AR4250" i="1"/>
  <c r="AR4249" i="1"/>
  <c r="AR4248" i="1"/>
  <c r="AR4247" i="1"/>
  <c r="AR4246" i="1"/>
  <c r="AR4245" i="1"/>
  <c r="AR4244" i="1"/>
  <c r="AR4243" i="1"/>
  <c r="AR4242" i="1"/>
  <c r="AR4241" i="1"/>
  <c r="AR4240" i="1"/>
  <c r="AR4239" i="1"/>
  <c r="AR4238" i="1"/>
  <c r="AQ4237" i="1"/>
  <c r="AR4237" i="1" s="1"/>
  <c r="AQ4236" i="1"/>
  <c r="AR4236" i="1" s="1"/>
  <c r="AQ4235" i="1"/>
  <c r="AR4235" i="1" s="1"/>
  <c r="AQ4234" i="1"/>
  <c r="AR4234" i="1" s="1"/>
  <c r="AQ4233" i="1"/>
  <c r="AR4233" i="1" s="1"/>
  <c r="AR4232" i="1"/>
  <c r="AQ4231" i="1"/>
  <c r="AR4231" i="1" s="1"/>
  <c r="AR4230" i="1"/>
  <c r="AQ4229" i="1"/>
  <c r="AR4229" i="1" s="1"/>
  <c r="AR4228" i="1"/>
  <c r="AQ4227" i="1"/>
  <c r="AR4227" i="1" s="1"/>
  <c r="AR4226" i="1"/>
  <c r="AQ4225" i="1"/>
  <c r="AR4225" i="1" s="1"/>
  <c r="AR4224" i="1"/>
  <c r="AQ4223" i="1"/>
  <c r="AR4223" i="1" s="1"/>
  <c r="AR4222" i="1"/>
  <c r="AQ4221" i="1"/>
  <c r="AR4221" i="1" s="1"/>
  <c r="AR4220" i="1"/>
  <c r="AQ4219" i="1"/>
  <c r="AR4219" i="1" s="1"/>
  <c r="AR4218" i="1"/>
  <c r="AQ4217" i="1"/>
  <c r="AR4217" i="1" s="1"/>
  <c r="AR4216" i="1"/>
  <c r="AQ4215" i="1"/>
  <c r="AR4215" i="1" s="1"/>
  <c r="AR4214" i="1"/>
  <c r="AQ4213" i="1"/>
  <c r="AR4213" i="1" s="1"/>
  <c r="AR4212" i="1"/>
  <c r="AQ4211" i="1"/>
  <c r="AR4211" i="1" s="1"/>
  <c r="AR4210" i="1"/>
  <c r="AQ4209" i="1"/>
  <c r="AR4209" i="1" s="1"/>
  <c r="AR4208" i="1"/>
  <c r="AQ4207" i="1"/>
  <c r="AR4207" i="1" s="1"/>
  <c r="AR4206" i="1"/>
  <c r="AQ4205" i="1"/>
  <c r="AR4205" i="1" s="1"/>
  <c r="AR4204" i="1"/>
  <c r="AQ4203" i="1"/>
  <c r="AR4203" i="1" s="1"/>
  <c r="AR4202" i="1"/>
  <c r="AQ4201" i="1"/>
  <c r="AR4201" i="1" s="1"/>
  <c r="AR4200" i="1"/>
  <c r="AQ4199" i="1"/>
  <c r="AR4199" i="1" s="1"/>
  <c r="AR4198" i="1"/>
  <c r="AQ4197" i="1"/>
  <c r="AR4197" i="1" s="1"/>
  <c r="AR4196" i="1"/>
  <c r="AQ4195" i="1"/>
  <c r="AR4195" i="1" s="1"/>
  <c r="AR4194" i="1"/>
  <c r="AQ4193" i="1"/>
  <c r="AR4193" i="1" s="1"/>
  <c r="AR4192" i="1"/>
  <c r="AQ4191" i="1"/>
  <c r="AR4191" i="1" s="1"/>
  <c r="AR4190" i="1"/>
  <c r="AQ4189" i="1"/>
  <c r="AR4189" i="1" s="1"/>
  <c r="AR4188" i="1"/>
  <c r="AQ4187" i="1"/>
  <c r="AR4187" i="1" s="1"/>
  <c r="AR4186" i="1"/>
  <c r="AQ4185" i="1"/>
  <c r="AR4185" i="1" s="1"/>
  <c r="AR4184" i="1"/>
  <c r="AQ4183" i="1"/>
  <c r="AR4183" i="1" s="1"/>
  <c r="AR4182" i="1"/>
  <c r="AQ4181" i="1"/>
  <c r="AR4181" i="1" s="1"/>
  <c r="AR4180" i="1"/>
  <c r="AQ4179" i="1"/>
  <c r="AR4179" i="1" s="1"/>
  <c r="AR4178" i="1"/>
  <c r="AQ4177" i="1"/>
  <c r="AR4177" i="1" s="1"/>
  <c r="AQ4176" i="1"/>
  <c r="AQ4175" i="1"/>
  <c r="AR4175" i="1" s="1"/>
  <c r="AR4174" i="1"/>
  <c r="AR4173" i="1"/>
  <c r="AR4172" i="1"/>
  <c r="AR4171" i="1"/>
  <c r="AR4170" i="1"/>
  <c r="AR4169" i="1"/>
  <c r="AR4168" i="1"/>
  <c r="AR4167" i="1"/>
  <c r="AR4166" i="1"/>
  <c r="AQ4165" i="1"/>
  <c r="AR4165" i="1" s="1"/>
  <c r="AR4164" i="1"/>
  <c r="AR4163" i="1"/>
  <c r="AR4162" i="1"/>
  <c r="AR4161" i="1"/>
  <c r="AR4160" i="1"/>
  <c r="AR4159" i="1"/>
  <c r="AR4158" i="1"/>
  <c r="AQ4157" i="1"/>
  <c r="AR4157" i="1" s="1"/>
  <c r="AQ4156" i="1"/>
  <c r="AR4156" i="1" s="1"/>
  <c r="AQ4155" i="1"/>
  <c r="AR4155" i="1" s="1"/>
  <c r="AR4154" i="1"/>
  <c r="AR4153" i="1"/>
  <c r="AR4152" i="1"/>
  <c r="AR4151" i="1"/>
  <c r="AR4150" i="1"/>
  <c r="AR4149" i="1"/>
  <c r="AR4148" i="1"/>
  <c r="AR4147" i="1"/>
  <c r="AR4146" i="1"/>
  <c r="AR4145" i="1"/>
  <c r="AR4144" i="1"/>
  <c r="AR4143" i="1"/>
  <c r="AR4142" i="1"/>
  <c r="AR4141" i="1"/>
  <c r="AQ4140" i="1"/>
  <c r="AR4140" i="1" s="1"/>
  <c r="AR4139" i="1"/>
  <c r="AQ4138" i="1"/>
  <c r="AR4138" i="1" s="1"/>
  <c r="AQ4137" i="1"/>
  <c r="AR4137" i="1" s="1"/>
  <c r="AR4136" i="1"/>
  <c r="AR4135" i="1"/>
  <c r="AQ4134" i="1"/>
  <c r="AR4134" i="1" s="1"/>
  <c r="AR4133" i="1"/>
  <c r="AQ4132" i="1"/>
  <c r="AR4131" i="1"/>
  <c r="U4130" i="1"/>
  <c r="AQ4129" i="1"/>
  <c r="AR4129" i="1" s="1"/>
  <c r="AQ4128" i="1"/>
  <c r="AR4128" i="1" s="1"/>
  <c r="AQ4127" i="1"/>
  <c r="AR4127" i="1" s="1"/>
  <c r="AR4126" i="1"/>
  <c r="AR4125" i="1"/>
  <c r="AQ4124" i="1"/>
  <c r="AR4124" i="1" s="1"/>
  <c r="AR4123" i="1"/>
  <c r="AR4122" i="1"/>
  <c r="AQ4121" i="1"/>
  <c r="AR4121" i="1" s="1"/>
  <c r="AR4120" i="1"/>
  <c r="AR4119" i="1"/>
  <c r="AQ4118" i="1"/>
  <c r="AR4118" i="1" s="1"/>
  <c r="AR4117" i="1"/>
  <c r="AR4116" i="1"/>
  <c r="AR4115" i="1"/>
  <c r="AR4114" i="1"/>
  <c r="AQ4113" i="1"/>
  <c r="AR4113" i="1" s="1"/>
  <c r="AR4112" i="1"/>
  <c r="AR4111" i="1"/>
  <c r="AQ4110" i="1"/>
  <c r="AR4110" i="1" s="1"/>
  <c r="AR4109" i="1"/>
  <c r="AR4108" i="1"/>
  <c r="AR4107" i="1"/>
  <c r="AR4106" i="1"/>
  <c r="AQ4105" i="1"/>
  <c r="AR4105" i="1" s="1"/>
  <c r="AR4104" i="1"/>
  <c r="AR4103" i="1"/>
  <c r="AR4102" i="1"/>
  <c r="AR4101" i="1"/>
  <c r="AQ4100" i="1"/>
  <c r="AR4100" i="1" s="1"/>
  <c r="AR4099" i="1"/>
  <c r="AR4098" i="1"/>
  <c r="AR4097" i="1"/>
  <c r="AR4096" i="1"/>
  <c r="AQ4095" i="1"/>
  <c r="AR4095" i="1" s="1"/>
  <c r="AR4094" i="1"/>
  <c r="AR4093" i="1"/>
  <c r="AR4092" i="1"/>
  <c r="S4092" i="1"/>
  <c r="AR4091" i="1"/>
  <c r="AR4090" i="1"/>
  <c r="S4090" i="1"/>
  <c r="AR4089" i="1"/>
  <c r="AR4088" i="1"/>
  <c r="AQ4087" i="1"/>
  <c r="AR4087" i="1" s="1"/>
  <c r="AR4086" i="1"/>
  <c r="AR4085" i="1"/>
  <c r="AR4084" i="1"/>
  <c r="AR4083" i="1"/>
  <c r="S4083" i="1"/>
  <c r="AR4082" i="1"/>
  <c r="AR4081" i="1"/>
  <c r="AQ4080" i="1"/>
  <c r="AR4080" i="1" s="1"/>
  <c r="AR4079" i="1"/>
  <c r="AR4078" i="1"/>
  <c r="AR4077" i="1"/>
  <c r="AR4076" i="1"/>
  <c r="S4076" i="1"/>
  <c r="AR4075" i="1"/>
  <c r="AR4074" i="1"/>
  <c r="AQ4073" i="1"/>
  <c r="AR4073" i="1" s="1"/>
  <c r="AQ4072" i="1"/>
  <c r="AR4072" i="1" s="1"/>
  <c r="AR4071" i="1"/>
  <c r="AQ4070" i="1"/>
  <c r="AR4070" i="1" s="1"/>
  <c r="AR4069" i="1"/>
  <c r="AQ4068" i="1"/>
  <c r="AR4068" i="1" s="1"/>
  <c r="AR4067" i="1"/>
  <c r="AQ4066" i="1"/>
  <c r="AR4066" i="1" s="1"/>
  <c r="AQ4065" i="1"/>
  <c r="AR4065" i="1" s="1"/>
  <c r="AQ4064" i="1"/>
  <c r="AR4064" i="1" s="1"/>
  <c r="AR4063" i="1"/>
  <c r="AQ4062" i="1"/>
  <c r="AR4062" i="1" s="1"/>
  <c r="AR4061" i="1"/>
  <c r="AQ4060" i="1"/>
  <c r="AR4060" i="1" s="1"/>
  <c r="AQ4059" i="1"/>
  <c r="AR4059" i="1" s="1"/>
  <c r="AQ4058" i="1"/>
  <c r="AR4058" i="1" s="1"/>
  <c r="AQ4057" i="1"/>
  <c r="AR4057" i="1" s="1"/>
  <c r="AQ4056" i="1"/>
  <c r="AR4056" i="1" s="1"/>
  <c r="AQ4055" i="1"/>
  <c r="AR4055" i="1" s="1"/>
  <c r="AQ4054" i="1"/>
  <c r="AR4054" i="1" s="1"/>
  <c r="AQ4053" i="1"/>
  <c r="AR4053" i="1" s="1"/>
  <c r="AQ4052" i="1"/>
  <c r="AR4052" i="1" s="1"/>
  <c r="AR4051" i="1"/>
  <c r="AR4050" i="1"/>
  <c r="AQ4049" i="1"/>
  <c r="AR4049" i="1" s="1"/>
  <c r="AQ4048" i="1"/>
  <c r="AR4048" i="1" s="1"/>
  <c r="AR4047" i="1"/>
  <c r="AR4046" i="1"/>
  <c r="AQ4045" i="1"/>
  <c r="AR4045" i="1" s="1"/>
  <c r="AR4044" i="1"/>
  <c r="AR4043" i="1"/>
  <c r="AQ4042" i="1"/>
  <c r="AR4042" i="1" s="1"/>
  <c r="AR4041" i="1"/>
  <c r="AR4040" i="1"/>
  <c r="AQ4039" i="1"/>
  <c r="AR4039" i="1" s="1"/>
  <c r="AR4038" i="1"/>
  <c r="V4037" i="1"/>
  <c r="U4037" i="1"/>
  <c r="T4037" i="1"/>
  <c r="S4037" i="1"/>
  <c r="AR4036" i="1"/>
  <c r="AR4035" i="1"/>
  <c r="AR4034" i="1"/>
  <c r="AQ4033" i="1"/>
  <c r="AR4033" i="1" s="1"/>
  <c r="AR4032" i="1"/>
  <c r="AQ4031" i="1"/>
  <c r="AR4031" i="1" s="1"/>
  <c r="AR4030" i="1"/>
  <c r="AQ4029" i="1"/>
  <c r="AR4029" i="1" s="1"/>
  <c r="AR4028" i="1"/>
  <c r="AR4027" i="1"/>
  <c r="AR4026" i="1"/>
  <c r="AR4025" i="1"/>
  <c r="T4024" i="1"/>
  <c r="T4023" i="1"/>
  <c r="T4022" i="1"/>
  <c r="T4021" i="1"/>
  <c r="T4020" i="1"/>
  <c r="AR4019" i="1"/>
  <c r="AR4018" i="1"/>
  <c r="AQ4017" i="1"/>
  <c r="AR4017" i="1" s="1"/>
  <c r="AR4016" i="1"/>
  <c r="S4016" i="1"/>
  <c r="T4016" i="1" s="1"/>
  <c r="U4016" i="1" s="1"/>
  <c r="V4016" i="1" s="1"/>
  <c r="AQ4015" i="1"/>
  <c r="AR4015" i="1" s="1"/>
  <c r="AQ4014" i="1"/>
  <c r="AR4014" i="1" s="1"/>
  <c r="AQ4013" i="1"/>
  <c r="AR4013" i="1" s="1"/>
  <c r="AQ4012" i="1"/>
  <c r="AR4012" i="1" s="1"/>
  <c r="AR4011" i="1"/>
  <c r="AQ4010" i="1"/>
  <c r="AR4010" i="1" s="1"/>
  <c r="AQ4009" i="1"/>
  <c r="AR4009" i="1" s="1"/>
  <c r="AQ4008" i="1"/>
  <c r="AR4008" i="1" s="1"/>
  <c r="AR4007" i="1"/>
  <c r="AR4006" i="1"/>
  <c r="AQ4005" i="1"/>
  <c r="AR4005" i="1" s="1"/>
  <c r="AR4004" i="1"/>
  <c r="AR4003" i="1"/>
  <c r="AQ4002" i="1"/>
  <c r="AR4002" i="1" s="1"/>
  <c r="AR4001" i="1"/>
  <c r="AQ4000" i="1"/>
  <c r="AR4000" i="1" s="1"/>
  <c r="AR3999" i="1"/>
  <c r="AQ3998" i="1"/>
  <c r="AR3998" i="1" s="1"/>
  <c r="AR3997" i="1"/>
  <c r="AR3996" i="1"/>
  <c r="AQ3995" i="1"/>
  <c r="AR3995" i="1" s="1"/>
  <c r="AR3994" i="1"/>
  <c r="AR3993" i="1"/>
  <c r="AQ3992" i="1"/>
  <c r="AR3992" i="1" s="1"/>
  <c r="AR3991" i="1"/>
  <c r="AR3990" i="1"/>
  <c r="AR3989" i="1"/>
  <c r="AR3988" i="1"/>
  <c r="AQ3987" i="1"/>
  <c r="AR3987" i="1" s="1"/>
  <c r="AR3986" i="1"/>
  <c r="AR3985" i="1"/>
  <c r="AR3984" i="1"/>
  <c r="AQ3983" i="1"/>
  <c r="AR3983" i="1" s="1"/>
  <c r="AR3982" i="1"/>
  <c r="AR3981" i="1"/>
  <c r="AR3980" i="1"/>
  <c r="AQ3979" i="1"/>
  <c r="AR3979" i="1" s="1"/>
  <c r="AQ3978" i="1"/>
  <c r="AR3978" i="1" s="1"/>
  <c r="AQ3977" i="1"/>
  <c r="AR3977" i="1" s="1"/>
  <c r="AR3976" i="1"/>
  <c r="AR3975" i="1"/>
  <c r="AR3974" i="1"/>
  <c r="AR3973" i="1"/>
  <c r="AQ3972" i="1"/>
  <c r="AR3972" i="1" s="1"/>
  <c r="AR3971" i="1"/>
  <c r="AR3970" i="1"/>
  <c r="T3969" i="1"/>
  <c r="AQ3969" i="1" s="1"/>
  <c r="AR3969" i="1" s="1"/>
  <c r="AR3968" i="1"/>
  <c r="AR3967" i="1"/>
  <c r="S3967" i="1"/>
  <c r="AR3966" i="1"/>
  <c r="AR3965" i="1"/>
  <c r="AQ3964" i="1"/>
  <c r="AR3964" i="1" s="1"/>
  <c r="AQ3963" i="1"/>
  <c r="AR3963" i="1" s="1"/>
  <c r="AQ3962" i="1"/>
  <c r="AR3962" i="1" s="1"/>
  <c r="AQ3961" i="1"/>
  <c r="AR3961" i="1" s="1"/>
  <c r="AQ3960" i="1"/>
  <c r="AR3960" i="1" s="1"/>
  <c r="AR3959" i="1"/>
  <c r="AR3958" i="1"/>
  <c r="AR3957" i="1"/>
  <c r="AR3956" i="1"/>
  <c r="S3956" i="1"/>
  <c r="T3956" i="1" s="1"/>
  <c r="U3956" i="1" s="1"/>
  <c r="V3956" i="1" s="1"/>
  <c r="AR3955" i="1"/>
  <c r="S3955" i="1"/>
  <c r="T3955" i="1" s="1"/>
  <c r="U3955" i="1" s="1"/>
  <c r="V3955" i="1" s="1"/>
  <c r="AR3954" i="1"/>
  <c r="AQ3953" i="1"/>
  <c r="AR3953" i="1" s="1"/>
  <c r="AR3952" i="1"/>
  <c r="AR3951" i="1"/>
  <c r="AR3950" i="1"/>
  <c r="S3950" i="1"/>
  <c r="T3950" i="1" s="1"/>
  <c r="U3950" i="1" s="1"/>
  <c r="V3950" i="1" s="1"/>
  <c r="AR3949" i="1"/>
  <c r="AQ3948" i="1"/>
  <c r="AR3948" i="1" s="1"/>
  <c r="AR3947" i="1"/>
  <c r="AR3946" i="1"/>
  <c r="AR3945" i="1"/>
  <c r="S3945" i="1"/>
  <c r="T3945" i="1" s="1"/>
  <c r="U3945" i="1" s="1"/>
  <c r="V3945" i="1" s="1"/>
  <c r="AR3944" i="1"/>
  <c r="S3944" i="1"/>
  <c r="T3944" i="1" s="1"/>
  <c r="U3944" i="1" s="1"/>
  <c r="V3944" i="1" s="1"/>
  <c r="AR3943" i="1"/>
  <c r="AQ3942" i="1"/>
  <c r="AR3942" i="1" s="1"/>
  <c r="AR3941" i="1"/>
  <c r="AR3940" i="1"/>
  <c r="AR3939" i="1"/>
  <c r="S3939" i="1"/>
  <c r="T3939" i="1" s="1"/>
  <c r="U3939" i="1" s="1"/>
  <c r="V3939" i="1" s="1"/>
  <c r="AR3938" i="1"/>
  <c r="AQ3937" i="1"/>
  <c r="AR3937" i="1" s="1"/>
  <c r="AR3936" i="1"/>
  <c r="AR3935" i="1"/>
  <c r="AR3934" i="1"/>
  <c r="S3934" i="1"/>
  <c r="T3934" i="1" s="1"/>
  <c r="U3934" i="1" s="1"/>
  <c r="V3934" i="1" s="1"/>
  <c r="AR3933" i="1"/>
  <c r="AQ3932" i="1"/>
  <c r="AR3932" i="1" s="1"/>
  <c r="AR3931" i="1"/>
  <c r="AR3930" i="1"/>
  <c r="AR3929" i="1"/>
  <c r="AQ3928" i="1"/>
  <c r="AR3928" i="1" s="1"/>
  <c r="AQ3927" i="1"/>
  <c r="AR3927" i="1" s="1"/>
  <c r="AQ3926" i="1"/>
  <c r="AR3926" i="1" s="1"/>
  <c r="AR3925" i="1"/>
  <c r="AR3924" i="1"/>
  <c r="AR3923" i="1"/>
  <c r="AR3922" i="1"/>
  <c r="AR3921" i="1"/>
  <c r="AR3920" i="1"/>
  <c r="AR3919" i="1"/>
  <c r="AR3918" i="1"/>
  <c r="AR3917" i="1"/>
  <c r="AR3916" i="1"/>
  <c r="AQ3915" i="1"/>
  <c r="AR3915" i="1" s="1"/>
  <c r="AR3914" i="1"/>
  <c r="AR3913" i="1"/>
  <c r="AQ3912" i="1"/>
  <c r="AR3912" i="1" s="1"/>
  <c r="AR3911" i="1"/>
  <c r="AR3910" i="1"/>
  <c r="AQ3909" i="1"/>
  <c r="AR3909" i="1" s="1"/>
  <c r="AR3908" i="1"/>
  <c r="AR3907" i="1"/>
  <c r="AQ3906" i="1"/>
  <c r="AR3906" i="1" s="1"/>
  <c r="AR3905" i="1"/>
  <c r="AR3904" i="1"/>
  <c r="AQ3903" i="1"/>
  <c r="AR3903" i="1" s="1"/>
  <c r="AR3902" i="1"/>
  <c r="AR3901" i="1"/>
  <c r="R3900" i="1"/>
  <c r="AQ3900" i="1" s="1"/>
  <c r="AR3900" i="1" s="1"/>
  <c r="AR3899" i="1"/>
  <c r="R3899" i="1"/>
  <c r="AR3898" i="1"/>
  <c r="AR3897" i="1"/>
  <c r="AQ3896" i="1"/>
  <c r="AR3896" i="1" s="1"/>
  <c r="AR3895" i="1"/>
  <c r="AR3894" i="1"/>
  <c r="AQ3893" i="1"/>
  <c r="AR3893" i="1" s="1"/>
  <c r="AR3892" i="1"/>
  <c r="AR3891" i="1"/>
  <c r="AR3890" i="1"/>
  <c r="AQ3889" i="1"/>
  <c r="AR3889" i="1" s="1"/>
  <c r="AQ3888" i="1"/>
  <c r="AR3888" i="1" s="1"/>
  <c r="AR3887" i="1"/>
  <c r="AQ3886" i="1"/>
  <c r="AR3886" i="1" s="1"/>
  <c r="R3885" i="1"/>
  <c r="S3885" i="1" s="1"/>
  <c r="T3885" i="1" s="1"/>
  <c r="AQ3884" i="1"/>
  <c r="AR3884" i="1" s="1"/>
  <c r="AQ3883" i="1"/>
  <c r="AR3883" i="1" s="1"/>
  <c r="AR3882" i="1"/>
  <c r="AR3881" i="1"/>
  <c r="AQ3880" i="1"/>
  <c r="AR3880" i="1" s="1"/>
  <c r="AR3879" i="1"/>
  <c r="AR3878" i="1"/>
  <c r="AR3877" i="1"/>
  <c r="AQ3876" i="1"/>
  <c r="AR3876" i="1" s="1"/>
  <c r="AR3875" i="1"/>
  <c r="AQ3874" i="1"/>
  <c r="AR3874" i="1" s="1"/>
  <c r="AQ3873" i="1"/>
  <c r="AR3873" i="1" s="1"/>
  <c r="AR3872" i="1"/>
  <c r="AQ3871" i="1"/>
  <c r="AR3871" i="1" s="1"/>
  <c r="AQ3870" i="1"/>
  <c r="AR3870" i="1" s="1"/>
  <c r="AR3869" i="1"/>
  <c r="AR3868" i="1"/>
  <c r="AQ3867" i="1"/>
  <c r="AR3867" i="1" s="1"/>
  <c r="AQ3866" i="1"/>
  <c r="AQ3863" i="1"/>
  <c r="AR3863" i="1" s="1"/>
  <c r="AR3862" i="1"/>
  <c r="AR3861" i="1"/>
  <c r="AR3860" i="1"/>
  <c r="AQ3859" i="1"/>
  <c r="AR3859" i="1" s="1"/>
  <c r="AQ3858" i="1"/>
  <c r="AR3858" i="1" s="1"/>
  <c r="AQ3857" i="1"/>
  <c r="AR3857" i="1" s="1"/>
  <c r="AQ3856" i="1"/>
  <c r="AR3856" i="1" s="1"/>
  <c r="AR3855" i="1"/>
  <c r="AR3854" i="1"/>
  <c r="AQ3853" i="1"/>
  <c r="AR3853" i="1" s="1"/>
  <c r="AQ3852" i="1"/>
  <c r="AR3852" i="1" s="1"/>
  <c r="AR3851" i="1"/>
  <c r="AR3850" i="1"/>
  <c r="AR3849" i="1"/>
  <c r="AR3848" i="1"/>
  <c r="AR3847" i="1"/>
  <c r="AR3846" i="1"/>
  <c r="AQ3845" i="1"/>
  <c r="AR3845" i="1" s="1"/>
  <c r="AQ3844" i="1"/>
  <c r="AR3844" i="1" s="1"/>
  <c r="AQ3843" i="1"/>
  <c r="AR3843" i="1" s="1"/>
  <c r="AQ3842" i="1"/>
  <c r="AR3842" i="1" s="1"/>
  <c r="AR3841" i="1"/>
  <c r="AR3840" i="1"/>
  <c r="AR3839" i="1"/>
  <c r="AQ3838" i="1"/>
  <c r="AR3838" i="1" s="1"/>
  <c r="AQ3837" i="1"/>
  <c r="AR3837" i="1" s="1"/>
  <c r="AQ3836" i="1"/>
  <c r="AR3836" i="1" s="1"/>
  <c r="AR3835" i="1"/>
  <c r="AR3834" i="1"/>
  <c r="AR3833" i="1"/>
  <c r="AQ3832" i="1"/>
  <c r="AR3832" i="1" s="1"/>
  <c r="AQ3831" i="1"/>
  <c r="AR3831" i="1" s="1"/>
  <c r="AR3830" i="1"/>
  <c r="AR3829" i="1"/>
  <c r="AR3828" i="1"/>
  <c r="AR3827" i="1"/>
  <c r="AR3826" i="1"/>
  <c r="AR3825" i="1"/>
  <c r="AR3824" i="1"/>
  <c r="AR3823" i="1"/>
  <c r="AR3822" i="1"/>
  <c r="AR3821" i="1"/>
  <c r="AR3820" i="1"/>
  <c r="AR3819" i="1"/>
  <c r="AR3818" i="1"/>
  <c r="T3818" i="1"/>
  <c r="U3818" i="1" s="1"/>
  <c r="V3818" i="1" s="1"/>
  <c r="AR3817" i="1"/>
  <c r="S3817" i="1"/>
  <c r="T3817" i="1" s="1"/>
  <c r="U3817" i="1" s="1"/>
  <c r="V3817" i="1" s="1"/>
  <c r="AR3816" i="1"/>
  <c r="AR3815" i="1"/>
  <c r="AR3814" i="1"/>
  <c r="AR3813" i="1"/>
  <c r="AR3812" i="1"/>
  <c r="AR3811" i="1"/>
  <c r="AR3810" i="1"/>
  <c r="S3810" i="1"/>
  <c r="T3810" i="1" s="1"/>
  <c r="U3810" i="1" s="1"/>
  <c r="V3810" i="1" s="1"/>
  <c r="AR3809" i="1"/>
  <c r="AQ3808" i="1"/>
  <c r="AR3808" i="1" s="1"/>
  <c r="AR3807" i="1"/>
  <c r="AR3806" i="1"/>
  <c r="AR3805" i="1"/>
  <c r="AR3804" i="1"/>
  <c r="AR3803" i="1"/>
  <c r="S3803" i="1"/>
  <c r="T3803" i="1" s="1"/>
  <c r="U3803" i="1" s="1"/>
  <c r="V3803" i="1" s="1"/>
  <c r="AR3802" i="1"/>
  <c r="AQ3801" i="1"/>
  <c r="AR3801" i="1" s="1"/>
  <c r="AR3800" i="1"/>
  <c r="AR3799" i="1"/>
  <c r="AR3798" i="1"/>
  <c r="AR3797" i="1"/>
  <c r="AR3796" i="1"/>
  <c r="S3796" i="1"/>
  <c r="T3796" i="1" s="1"/>
  <c r="U3796" i="1" s="1"/>
  <c r="V3796" i="1" s="1"/>
  <c r="AR3795" i="1"/>
  <c r="AQ3794" i="1"/>
  <c r="AR3794" i="1" s="1"/>
  <c r="AR3793" i="1"/>
  <c r="AR3792" i="1"/>
  <c r="AR3791" i="1"/>
  <c r="AR3790" i="1"/>
  <c r="AR3789" i="1"/>
  <c r="S3789" i="1"/>
  <c r="T3789" i="1" s="1"/>
  <c r="U3789" i="1" s="1"/>
  <c r="V3789" i="1" s="1"/>
  <c r="AR3788" i="1"/>
  <c r="AQ3787" i="1"/>
  <c r="AR3787" i="1" s="1"/>
  <c r="AR3786" i="1"/>
  <c r="AR3785" i="1"/>
  <c r="AR3784" i="1"/>
  <c r="AR3783" i="1"/>
  <c r="AR3782" i="1"/>
  <c r="T3782" i="1"/>
  <c r="U3782" i="1" s="1"/>
  <c r="V3782" i="1" s="1"/>
  <c r="AR3781" i="1"/>
  <c r="AQ3780" i="1"/>
  <c r="AR3780" i="1" s="1"/>
  <c r="AR3779" i="1"/>
  <c r="AR3778" i="1"/>
  <c r="AR3777" i="1"/>
  <c r="AR3776" i="1"/>
  <c r="AQ3775" i="1"/>
  <c r="AR3775" i="1" s="1"/>
  <c r="AQ3774" i="1"/>
  <c r="AR3774" i="1" s="1"/>
  <c r="AQ3773" i="1"/>
  <c r="AR3773" i="1" s="1"/>
  <c r="AQ3772" i="1"/>
  <c r="AR3772" i="1" s="1"/>
  <c r="AR3771" i="1"/>
  <c r="AR3770" i="1"/>
  <c r="AQ3769" i="1"/>
  <c r="AR3769" i="1" s="1"/>
  <c r="AQ3768" i="1"/>
  <c r="AR3768" i="1" s="1"/>
  <c r="AR3767" i="1"/>
  <c r="AR3766" i="1"/>
  <c r="AR3765" i="1"/>
  <c r="AR3764" i="1"/>
  <c r="AQ3763" i="1"/>
  <c r="AR3763" i="1" s="1"/>
  <c r="AQ3762" i="1"/>
  <c r="AR3762" i="1" s="1"/>
  <c r="AR3761" i="1"/>
  <c r="AR3760" i="1"/>
  <c r="AR3759" i="1"/>
  <c r="P3758" i="1"/>
  <c r="AQ3758" i="1" s="1"/>
  <c r="AR3758" i="1" s="1"/>
  <c r="AR3757" i="1"/>
  <c r="Q3757" i="1"/>
  <c r="P3757" i="1"/>
  <c r="AR3756" i="1"/>
  <c r="Q3755" i="1"/>
  <c r="AQ3755" i="1" s="1"/>
  <c r="AR3754" i="1"/>
  <c r="AR3751" i="1"/>
  <c r="AQ3750" i="1"/>
  <c r="AR3750" i="1" s="1"/>
  <c r="AQ3749" i="1"/>
  <c r="AR3749" i="1" s="1"/>
  <c r="AQ3748" i="1"/>
  <c r="AR3748" i="1" s="1"/>
  <c r="AQ3747" i="1"/>
  <c r="AR3747" i="1" s="1"/>
  <c r="AQ3746" i="1"/>
  <c r="AR3746" i="1" s="1"/>
  <c r="AQ3745" i="1"/>
  <c r="AR3745" i="1" s="1"/>
  <c r="AQ3744" i="1"/>
  <c r="AR3744" i="1" s="1"/>
  <c r="AQ3743" i="1"/>
  <c r="AR3743" i="1" s="1"/>
  <c r="AQ3742" i="1"/>
  <c r="AR3742" i="1" s="1"/>
  <c r="AQ3741" i="1"/>
  <c r="AR3741" i="1" s="1"/>
  <c r="AR3740" i="1"/>
  <c r="AR3739" i="1"/>
  <c r="AR3738" i="1"/>
  <c r="AR3737" i="1"/>
  <c r="AR3736" i="1"/>
  <c r="AQ3735" i="1"/>
  <c r="AR3735" i="1" s="1"/>
  <c r="AR3734" i="1"/>
  <c r="AR3733" i="1"/>
  <c r="AR3732" i="1"/>
  <c r="AR3731" i="1"/>
  <c r="AQ3730" i="1"/>
  <c r="AR3730" i="1" s="1"/>
  <c r="AR3729" i="1"/>
  <c r="AR3728" i="1"/>
  <c r="AR3727" i="1"/>
  <c r="AR3726" i="1"/>
  <c r="AQ3725" i="1"/>
  <c r="AR3725" i="1" s="1"/>
  <c r="AR3724" i="1"/>
  <c r="AR3723" i="1"/>
  <c r="AR3722" i="1"/>
  <c r="AR3721" i="1"/>
  <c r="AR3720" i="1"/>
  <c r="AR3719" i="1"/>
  <c r="AR3718" i="1"/>
  <c r="AR3717" i="1"/>
  <c r="AQ3716" i="1"/>
  <c r="AR3716" i="1" s="1"/>
  <c r="AR3715" i="1"/>
  <c r="AR3714" i="1"/>
  <c r="AQ3713" i="1"/>
  <c r="AR3713" i="1" s="1"/>
  <c r="AR3712" i="1"/>
  <c r="AR3711" i="1"/>
  <c r="AQ3710" i="1"/>
  <c r="AR3710" i="1" s="1"/>
  <c r="AR3709" i="1"/>
  <c r="AR3708" i="1"/>
  <c r="AR3707" i="1"/>
  <c r="AQ3706" i="1"/>
  <c r="AR3706" i="1" s="1"/>
  <c r="AR3705" i="1"/>
  <c r="AR3704" i="1"/>
  <c r="AR3703" i="1"/>
  <c r="AQ3702" i="1"/>
  <c r="AR3702" i="1" s="1"/>
  <c r="AR3701" i="1"/>
  <c r="AR3700" i="1"/>
  <c r="AQ3699" i="1"/>
  <c r="AR3699" i="1" s="1"/>
  <c r="AR3698" i="1"/>
  <c r="AR3697" i="1"/>
  <c r="AQ3696" i="1"/>
  <c r="AR3696" i="1" s="1"/>
  <c r="AR3695" i="1"/>
  <c r="AR3694" i="1"/>
  <c r="AQ3693" i="1"/>
  <c r="AR3693" i="1" s="1"/>
  <c r="AR3692" i="1"/>
  <c r="AR3691" i="1"/>
  <c r="AR3690" i="1"/>
  <c r="AQ3689" i="1"/>
  <c r="AR3689" i="1" s="1"/>
  <c r="AR3688" i="1"/>
  <c r="AR3687" i="1"/>
  <c r="AR3686" i="1"/>
  <c r="AQ3685" i="1"/>
  <c r="AR3685" i="1" s="1"/>
  <c r="AR3684" i="1"/>
  <c r="AR3683" i="1"/>
  <c r="AR3682" i="1"/>
  <c r="AQ3681" i="1"/>
  <c r="AR3681" i="1" s="1"/>
  <c r="AR3680" i="1"/>
  <c r="AR3679" i="1"/>
  <c r="AR3678" i="1"/>
  <c r="AQ3677" i="1"/>
  <c r="AR3677" i="1" s="1"/>
  <c r="AR3676" i="1"/>
  <c r="AR3675" i="1"/>
  <c r="AR3674" i="1"/>
  <c r="AQ3673" i="1"/>
  <c r="AR3673" i="1" s="1"/>
  <c r="AR3672" i="1"/>
  <c r="AR3671" i="1"/>
  <c r="AR3670" i="1"/>
  <c r="AQ3669" i="1"/>
  <c r="AR3669" i="1" s="1"/>
  <c r="AR3668" i="1"/>
  <c r="AR3667" i="1"/>
  <c r="AR3666" i="1"/>
  <c r="AQ3665" i="1"/>
  <c r="AR3665" i="1" s="1"/>
  <c r="AR3664" i="1"/>
  <c r="AR3663" i="1"/>
  <c r="AR3662" i="1"/>
  <c r="AQ3661" i="1"/>
  <c r="AR3661" i="1" s="1"/>
  <c r="AR3660" i="1"/>
  <c r="AR3659" i="1"/>
  <c r="AR3658" i="1"/>
  <c r="AQ3657" i="1"/>
  <c r="AR3657" i="1" s="1"/>
  <c r="AR3656" i="1"/>
  <c r="AR3655" i="1"/>
  <c r="AR3654" i="1"/>
  <c r="AQ3653" i="1"/>
  <c r="AR3653" i="1" s="1"/>
  <c r="AR3652" i="1"/>
  <c r="AR3651" i="1"/>
  <c r="AR3650" i="1"/>
  <c r="AR3649" i="1"/>
  <c r="AR3648" i="1"/>
  <c r="AR3647" i="1"/>
  <c r="AR3646" i="1"/>
  <c r="AR3645" i="1"/>
  <c r="AR3644" i="1"/>
  <c r="AR3643" i="1"/>
  <c r="AR3642" i="1"/>
  <c r="AR3641" i="1"/>
  <c r="AR3640" i="1"/>
  <c r="AR3639" i="1"/>
  <c r="AR3638" i="1"/>
  <c r="AR3637" i="1"/>
  <c r="AR3636" i="1"/>
  <c r="AR3635" i="1"/>
  <c r="AR3634" i="1"/>
  <c r="AR3633" i="1"/>
  <c r="AR3632" i="1"/>
  <c r="AR3631" i="1"/>
  <c r="AR3630" i="1"/>
  <c r="AR3629" i="1"/>
  <c r="AR3628" i="1"/>
  <c r="AR3627" i="1"/>
  <c r="AR3626" i="1"/>
  <c r="AR3625" i="1"/>
  <c r="AR3624" i="1"/>
  <c r="AR3623" i="1"/>
  <c r="AR3622" i="1"/>
  <c r="AR3621" i="1"/>
  <c r="AR3620" i="1"/>
  <c r="AR3619" i="1"/>
  <c r="AR3618" i="1"/>
  <c r="AR3617" i="1"/>
  <c r="AR3616" i="1"/>
  <c r="AR3615" i="1"/>
  <c r="AR3614" i="1"/>
  <c r="AR3613" i="1"/>
  <c r="AR3612" i="1"/>
  <c r="AR3611" i="1"/>
  <c r="AQ3610" i="1"/>
  <c r="AR3610" i="1" s="1"/>
  <c r="AR3609" i="1"/>
  <c r="AR3608" i="1"/>
  <c r="AR3607" i="1"/>
  <c r="AR3606" i="1"/>
  <c r="AR3605" i="1"/>
  <c r="AR3604" i="1"/>
  <c r="AQ3603" i="1"/>
  <c r="AR3603" i="1" s="1"/>
  <c r="AR3602" i="1"/>
  <c r="AR3601" i="1"/>
  <c r="AR3600" i="1"/>
  <c r="AR3599" i="1"/>
  <c r="AR3598" i="1"/>
  <c r="AR3597" i="1"/>
  <c r="AR3596" i="1"/>
  <c r="AR3595" i="1"/>
  <c r="AR3594" i="1"/>
  <c r="AQ3593" i="1"/>
  <c r="AR3593" i="1" s="1"/>
  <c r="AR3592" i="1"/>
  <c r="AR3591" i="1"/>
  <c r="AR3590" i="1"/>
  <c r="AQ3589" i="1"/>
  <c r="AR3589" i="1" s="1"/>
  <c r="AR3588" i="1"/>
  <c r="AR3587" i="1"/>
  <c r="AR3586" i="1"/>
  <c r="AQ3585" i="1"/>
  <c r="AR3585" i="1" s="1"/>
  <c r="AR3584" i="1"/>
  <c r="AR3583" i="1"/>
  <c r="AR3582" i="1"/>
  <c r="AR3581" i="1"/>
  <c r="AR3580" i="1"/>
  <c r="AR3579" i="1"/>
  <c r="AR3578" i="1"/>
  <c r="AR3577" i="1"/>
  <c r="AR3576" i="1"/>
  <c r="AR3575" i="1"/>
  <c r="AR3574" i="1"/>
  <c r="AR3573" i="1"/>
  <c r="AR3572" i="1"/>
  <c r="AQ3571" i="1"/>
  <c r="AR3571" i="1" s="1"/>
  <c r="AR3570" i="1"/>
  <c r="AR3569" i="1"/>
  <c r="AR3568" i="1"/>
  <c r="AQ3567" i="1"/>
  <c r="AR3567" i="1" s="1"/>
  <c r="AR3566" i="1"/>
  <c r="AQ3565" i="1"/>
  <c r="AR3565" i="1" s="1"/>
  <c r="AR3564" i="1"/>
  <c r="AR3563" i="1"/>
  <c r="AR3562" i="1"/>
  <c r="AQ3561" i="1"/>
  <c r="AR3561" i="1" s="1"/>
  <c r="AR3560" i="1"/>
  <c r="AR3559" i="1"/>
  <c r="AR3558" i="1"/>
  <c r="AR3557" i="1"/>
  <c r="AR3556" i="1"/>
  <c r="AR3555" i="1"/>
  <c r="AR3554" i="1"/>
  <c r="AR3553" i="1"/>
  <c r="AR3552" i="1"/>
  <c r="AR3551" i="1"/>
  <c r="AR3550" i="1"/>
  <c r="AR3549" i="1"/>
  <c r="AR3548" i="1"/>
  <c r="AR3547" i="1"/>
  <c r="AR3546" i="1"/>
  <c r="AR3545" i="1"/>
  <c r="AR3544" i="1"/>
  <c r="AR3543" i="1"/>
  <c r="AR3542" i="1"/>
  <c r="AR3541" i="1"/>
  <c r="AR3540" i="1"/>
  <c r="AR3539" i="1"/>
  <c r="AR3538" i="1"/>
  <c r="AR3537" i="1"/>
  <c r="AR3536" i="1"/>
  <c r="AR3535" i="1"/>
  <c r="AR3534" i="1"/>
  <c r="AR3533" i="1"/>
  <c r="AR3532" i="1"/>
  <c r="AR3531" i="1"/>
  <c r="AR3530" i="1"/>
  <c r="AR3529" i="1"/>
  <c r="AR3528" i="1"/>
  <c r="AR3527" i="1"/>
  <c r="AR3526" i="1"/>
  <c r="AR3525" i="1"/>
  <c r="AR3524" i="1"/>
  <c r="AR3523" i="1"/>
  <c r="AR3522" i="1"/>
  <c r="AR3521" i="1"/>
  <c r="AR3520" i="1"/>
  <c r="AR3519" i="1"/>
  <c r="AR3518" i="1"/>
  <c r="AR3517" i="1"/>
  <c r="AR3516" i="1"/>
  <c r="AR3515" i="1"/>
  <c r="AR3514" i="1"/>
  <c r="AR3513" i="1"/>
  <c r="AR3512" i="1"/>
  <c r="AR3511" i="1"/>
  <c r="AR3510" i="1"/>
  <c r="AR3509" i="1"/>
  <c r="AR3508" i="1"/>
  <c r="AR3507" i="1"/>
  <c r="AR3506" i="1"/>
  <c r="AR3505" i="1"/>
  <c r="AR3504" i="1"/>
  <c r="AR3503" i="1"/>
  <c r="AR3502" i="1"/>
  <c r="AR3501" i="1"/>
  <c r="AR3500" i="1"/>
  <c r="AR3499" i="1"/>
  <c r="AR3498" i="1"/>
  <c r="AR3497" i="1"/>
  <c r="AR3496" i="1"/>
  <c r="AR3495" i="1"/>
  <c r="AR3494" i="1"/>
  <c r="AR3493" i="1"/>
  <c r="AR3492" i="1"/>
  <c r="AR3491" i="1"/>
  <c r="AR3490" i="1"/>
  <c r="AR3489" i="1"/>
  <c r="AR3488" i="1"/>
  <c r="AR3487" i="1"/>
  <c r="AR3486" i="1"/>
  <c r="AR3485" i="1"/>
  <c r="AR3484" i="1"/>
  <c r="AR3483" i="1"/>
  <c r="AR3482" i="1"/>
  <c r="AR3481" i="1"/>
  <c r="AR3480" i="1"/>
  <c r="AR3479" i="1"/>
  <c r="AR3478" i="1"/>
  <c r="AR3477" i="1"/>
  <c r="AR3476" i="1"/>
  <c r="AR3475" i="1"/>
  <c r="AR3474" i="1"/>
  <c r="AR3473" i="1"/>
  <c r="AR3472" i="1"/>
  <c r="AR3471" i="1"/>
  <c r="AR3470" i="1"/>
  <c r="AR3469" i="1"/>
  <c r="AR3468" i="1"/>
  <c r="AR3467" i="1"/>
  <c r="AR3466" i="1"/>
  <c r="AR3465" i="1"/>
  <c r="AR3464" i="1"/>
  <c r="AR3463" i="1"/>
  <c r="AR3462" i="1"/>
  <c r="AR3461" i="1"/>
  <c r="AR3460" i="1"/>
  <c r="AR3459" i="1"/>
  <c r="AR3458" i="1"/>
  <c r="AR3457" i="1"/>
  <c r="AR3456" i="1"/>
  <c r="AR3455" i="1"/>
  <c r="AR3454" i="1"/>
  <c r="AR3453" i="1"/>
  <c r="AR3452" i="1"/>
  <c r="AR3451" i="1"/>
  <c r="AR3450" i="1"/>
  <c r="AR3449" i="1"/>
  <c r="AR3448" i="1"/>
  <c r="AR3447" i="1"/>
  <c r="AR3446" i="1"/>
  <c r="AR3445" i="1"/>
  <c r="AR3444" i="1"/>
  <c r="AR3443" i="1"/>
  <c r="AR3442" i="1"/>
  <c r="AR3441" i="1"/>
  <c r="AR3440" i="1"/>
  <c r="AR3439" i="1"/>
  <c r="AR3438" i="1"/>
  <c r="AR3437" i="1"/>
  <c r="AR3436" i="1"/>
  <c r="AR3435" i="1"/>
  <c r="AR3434" i="1"/>
  <c r="AR3433" i="1"/>
  <c r="AR3432" i="1"/>
  <c r="AR3431" i="1"/>
  <c r="AR3430" i="1"/>
  <c r="AR3429" i="1"/>
  <c r="AR3428" i="1"/>
  <c r="AR3427" i="1"/>
  <c r="AR3426" i="1"/>
  <c r="AR3425" i="1"/>
  <c r="AR3424" i="1"/>
  <c r="AR3423" i="1"/>
  <c r="AR3422" i="1"/>
  <c r="AR3421" i="1"/>
  <c r="AR3420" i="1"/>
  <c r="AR3419" i="1"/>
  <c r="AR3418" i="1"/>
  <c r="AR3417" i="1"/>
  <c r="AR3416" i="1"/>
  <c r="AR3415" i="1"/>
  <c r="AR3414" i="1"/>
  <c r="AR3413" i="1"/>
  <c r="AR3412" i="1"/>
  <c r="AR3411" i="1"/>
  <c r="AR3410" i="1"/>
  <c r="AR3409" i="1"/>
  <c r="AR3408" i="1"/>
  <c r="AR3407" i="1"/>
  <c r="AR3406" i="1"/>
  <c r="AR3405" i="1"/>
  <c r="AR3404" i="1"/>
  <c r="AR3403" i="1"/>
  <c r="AR3402" i="1"/>
  <c r="AR3401" i="1"/>
  <c r="AR3400" i="1"/>
  <c r="AR3399" i="1"/>
  <c r="AR3398" i="1"/>
  <c r="AR3397" i="1"/>
  <c r="AR3396" i="1"/>
  <c r="AQ3395" i="1"/>
  <c r="AR3395" i="1" s="1"/>
  <c r="AR3394" i="1"/>
  <c r="AR3393" i="1"/>
  <c r="AR3392" i="1"/>
  <c r="AR3391" i="1"/>
  <c r="AR3390" i="1"/>
  <c r="AR3389" i="1"/>
  <c r="AR3388" i="1"/>
  <c r="AR3387" i="1"/>
  <c r="AR3386" i="1"/>
  <c r="AR3385" i="1"/>
  <c r="AR3384" i="1"/>
  <c r="AR3383" i="1"/>
  <c r="AR3382" i="1"/>
  <c r="AR3381" i="1"/>
  <c r="AR3380" i="1"/>
  <c r="AR3379" i="1"/>
  <c r="AR3378" i="1"/>
  <c r="AR3377" i="1"/>
  <c r="AR3376" i="1"/>
  <c r="AR3375" i="1"/>
  <c r="AR3374" i="1"/>
  <c r="AR3373" i="1"/>
  <c r="AR3372" i="1"/>
  <c r="AR3371" i="1"/>
  <c r="AR3370" i="1"/>
  <c r="AR3369" i="1"/>
  <c r="AR3368" i="1"/>
  <c r="AR3367" i="1"/>
  <c r="AR3366" i="1"/>
  <c r="AR3365" i="1"/>
  <c r="AR3364" i="1"/>
  <c r="AR3363" i="1"/>
  <c r="AR3362" i="1"/>
  <c r="AR3361" i="1"/>
  <c r="AR3360" i="1"/>
  <c r="AR3359" i="1"/>
  <c r="AR3358" i="1"/>
  <c r="AR3357" i="1"/>
  <c r="AR3356" i="1"/>
  <c r="AR3355" i="1"/>
  <c r="AR3354" i="1"/>
  <c r="AR3353" i="1"/>
  <c r="AR3352" i="1"/>
  <c r="AR3351" i="1"/>
  <c r="AR3350" i="1"/>
  <c r="AR3349" i="1"/>
  <c r="AR3348" i="1"/>
  <c r="AR3347" i="1"/>
  <c r="AR3346" i="1"/>
  <c r="AR3345" i="1"/>
  <c r="AR3344" i="1"/>
  <c r="AR3343" i="1"/>
  <c r="AR3342" i="1"/>
  <c r="AR3341" i="1"/>
  <c r="AR3340" i="1"/>
  <c r="AR3339" i="1"/>
  <c r="AR3338" i="1"/>
  <c r="AR3337" i="1"/>
  <c r="AR3336" i="1"/>
  <c r="AR3335" i="1"/>
  <c r="AR3334" i="1"/>
  <c r="AR3333" i="1"/>
  <c r="AR3332" i="1"/>
  <c r="AR3331" i="1"/>
  <c r="AR3330" i="1"/>
  <c r="AR3329" i="1"/>
  <c r="AR3328" i="1"/>
  <c r="AR3327" i="1"/>
  <c r="AR3326" i="1"/>
  <c r="AR3325" i="1"/>
  <c r="AR3324" i="1"/>
  <c r="AR3323" i="1"/>
  <c r="AR3322" i="1"/>
  <c r="AR3321" i="1"/>
  <c r="AR3320" i="1"/>
  <c r="AR3319" i="1"/>
  <c r="AR3318" i="1"/>
  <c r="AR3317" i="1"/>
  <c r="AR3316" i="1"/>
  <c r="AR3315" i="1"/>
  <c r="AR3314" i="1"/>
  <c r="AR3313" i="1"/>
  <c r="AR3312" i="1"/>
  <c r="AR3311" i="1"/>
  <c r="AR3310" i="1"/>
  <c r="AR3309" i="1"/>
  <c r="AR3308" i="1"/>
  <c r="AR3307" i="1"/>
  <c r="AR3306" i="1"/>
  <c r="AR3305" i="1"/>
  <c r="AR3304" i="1"/>
  <c r="AR3303" i="1"/>
  <c r="AR3302" i="1"/>
  <c r="AR3301" i="1"/>
  <c r="AR3300" i="1"/>
  <c r="AR3299" i="1"/>
  <c r="AR3298" i="1"/>
  <c r="AR3297" i="1"/>
  <c r="AR3296" i="1"/>
  <c r="AR3295" i="1"/>
  <c r="AR3294" i="1"/>
  <c r="AR3293" i="1"/>
  <c r="AR3292" i="1"/>
  <c r="AR3291" i="1"/>
  <c r="AR3290" i="1"/>
  <c r="AR3289" i="1"/>
  <c r="AR3288" i="1"/>
  <c r="AR3287" i="1"/>
  <c r="AR3286" i="1"/>
  <c r="AR3285" i="1"/>
  <c r="AR3284" i="1"/>
  <c r="AR3283" i="1"/>
  <c r="AR3282" i="1"/>
  <c r="AR3281" i="1"/>
  <c r="AR3280" i="1"/>
  <c r="AR3279" i="1"/>
  <c r="AR3278" i="1"/>
  <c r="AR3277" i="1"/>
  <c r="AR3276" i="1"/>
  <c r="AR3275" i="1"/>
  <c r="AR3274" i="1"/>
  <c r="AR3273" i="1"/>
  <c r="AR3272" i="1"/>
  <c r="AR3271" i="1"/>
  <c r="AR3270" i="1"/>
  <c r="AR3269" i="1"/>
  <c r="AR3268" i="1"/>
  <c r="AR3267" i="1"/>
  <c r="AR3266" i="1"/>
  <c r="AR3265" i="1"/>
  <c r="AR3264" i="1"/>
  <c r="AR3263" i="1"/>
  <c r="AR3262" i="1"/>
  <c r="AR3261" i="1"/>
  <c r="AR3260" i="1"/>
  <c r="AR3259" i="1"/>
  <c r="AR3258" i="1"/>
  <c r="AR3257" i="1"/>
  <c r="AR3256" i="1"/>
  <c r="AR3255" i="1"/>
  <c r="AR3254" i="1"/>
  <c r="AR3253" i="1"/>
  <c r="AR3252" i="1"/>
  <c r="AR3251" i="1"/>
  <c r="AR3250" i="1"/>
  <c r="AR3249" i="1"/>
  <c r="AR3248" i="1"/>
  <c r="AR3247" i="1"/>
  <c r="AR3246" i="1"/>
  <c r="AR3245" i="1"/>
  <c r="AR3244" i="1"/>
  <c r="AR3243" i="1"/>
  <c r="AR3242" i="1"/>
  <c r="AR3241" i="1"/>
  <c r="AR3240" i="1"/>
  <c r="AR3239" i="1"/>
  <c r="AR3238" i="1"/>
  <c r="AR3237" i="1"/>
  <c r="AR3236" i="1"/>
  <c r="AR3235" i="1"/>
  <c r="AR3234" i="1"/>
  <c r="AR3233" i="1"/>
  <c r="AR3232" i="1"/>
  <c r="AR3231" i="1"/>
  <c r="AR3230" i="1"/>
  <c r="AR3229" i="1"/>
  <c r="AR3228" i="1"/>
  <c r="AR3227" i="1"/>
  <c r="AR3226" i="1"/>
  <c r="AR3225" i="1"/>
  <c r="AR3224" i="1"/>
  <c r="AR3223" i="1"/>
  <c r="AR3222" i="1"/>
  <c r="AR3221" i="1"/>
  <c r="AR3220" i="1"/>
  <c r="AR3219" i="1"/>
  <c r="AR3218" i="1"/>
  <c r="AR3217" i="1"/>
  <c r="AR3216" i="1"/>
  <c r="AR3215" i="1"/>
  <c r="AR3214" i="1"/>
  <c r="AR3213" i="1"/>
  <c r="AR3212" i="1"/>
  <c r="AR3211" i="1"/>
  <c r="AR3210" i="1"/>
  <c r="AR3209" i="1"/>
  <c r="AR3208" i="1"/>
  <c r="AR3207" i="1"/>
  <c r="AR3206" i="1"/>
  <c r="AR3205" i="1"/>
  <c r="AR3204" i="1"/>
  <c r="AR3203" i="1"/>
  <c r="AR3202" i="1"/>
  <c r="AR3201" i="1"/>
  <c r="AR3200" i="1"/>
  <c r="AR3199" i="1"/>
  <c r="AR3198" i="1"/>
  <c r="AR3197" i="1"/>
  <c r="AR3196" i="1"/>
  <c r="AR3195" i="1"/>
  <c r="AR3194" i="1"/>
  <c r="AR3193" i="1"/>
  <c r="AR3192" i="1"/>
  <c r="AR3191" i="1"/>
  <c r="AR3190" i="1"/>
  <c r="AR3189" i="1"/>
  <c r="AR3188" i="1"/>
  <c r="AR3187" i="1"/>
  <c r="AR3186" i="1"/>
  <c r="AR3185" i="1"/>
  <c r="AR3184" i="1"/>
  <c r="AR3183" i="1"/>
  <c r="AR3182" i="1"/>
  <c r="AR3181" i="1"/>
  <c r="AQ3180" i="1"/>
  <c r="AR3180" i="1" s="1"/>
  <c r="AR3179" i="1"/>
  <c r="AR3178" i="1"/>
  <c r="AR3177" i="1"/>
  <c r="AR3176" i="1"/>
  <c r="AR3175" i="1"/>
  <c r="AR3174" i="1"/>
  <c r="AR3173" i="1"/>
  <c r="AR3172" i="1"/>
  <c r="AR3171" i="1"/>
  <c r="AR3170" i="1"/>
  <c r="AR3169" i="1"/>
  <c r="AR3168" i="1"/>
  <c r="AR3167" i="1"/>
  <c r="AR3166" i="1"/>
  <c r="AR3165" i="1"/>
  <c r="AR3164" i="1"/>
  <c r="AR3163" i="1"/>
  <c r="AR3162" i="1"/>
  <c r="AR3161" i="1"/>
  <c r="AR3160" i="1"/>
  <c r="AR3159" i="1"/>
  <c r="AR3158" i="1"/>
  <c r="AR3157" i="1"/>
  <c r="AR3156" i="1"/>
  <c r="AR3155" i="1"/>
  <c r="AR3154" i="1"/>
  <c r="AR3153" i="1"/>
  <c r="AR3152" i="1"/>
  <c r="AR3151" i="1"/>
  <c r="AR3150" i="1"/>
  <c r="AR3149" i="1"/>
  <c r="AR3148" i="1"/>
  <c r="AR3147" i="1"/>
  <c r="AR3146" i="1"/>
  <c r="AR3145" i="1"/>
  <c r="AR3144" i="1"/>
  <c r="AR3143" i="1"/>
  <c r="AR3142" i="1"/>
  <c r="AR3141" i="1"/>
  <c r="AR3140" i="1"/>
  <c r="AR3139" i="1"/>
  <c r="AR3138" i="1"/>
  <c r="AR3137" i="1"/>
  <c r="AR3136" i="1"/>
  <c r="AR3135" i="1"/>
  <c r="AR3134" i="1"/>
  <c r="AR3133" i="1"/>
  <c r="AR3132" i="1"/>
  <c r="AR3131" i="1"/>
  <c r="AR3130" i="1"/>
  <c r="AR3129" i="1"/>
  <c r="AR3128" i="1"/>
  <c r="AR3127" i="1"/>
  <c r="AR3126" i="1"/>
  <c r="AR3125" i="1"/>
  <c r="AR3124" i="1"/>
  <c r="AR3123" i="1"/>
  <c r="AR3122" i="1"/>
  <c r="AR3121" i="1"/>
  <c r="AR3120" i="1"/>
  <c r="AR3119" i="1"/>
  <c r="AR3118" i="1"/>
  <c r="AR3117" i="1"/>
  <c r="AR3116" i="1"/>
  <c r="AR3115" i="1"/>
  <c r="AR3114" i="1"/>
  <c r="AR3113" i="1"/>
  <c r="AR3112" i="1"/>
  <c r="AR3111" i="1"/>
  <c r="AR3110" i="1"/>
  <c r="AR3109" i="1"/>
  <c r="AR3108" i="1"/>
  <c r="AR3107" i="1"/>
  <c r="AR3106" i="1"/>
  <c r="AR3105" i="1"/>
  <c r="AR3104" i="1"/>
  <c r="AR3103" i="1"/>
  <c r="AR3102" i="1"/>
  <c r="AR3101" i="1"/>
  <c r="AR3100" i="1"/>
  <c r="AR3099" i="1"/>
  <c r="AR3098" i="1"/>
  <c r="AR3097" i="1"/>
  <c r="AR3096" i="1"/>
  <c r="AR3095" i="1"/>
  <c r="AR3094" i="1"/>
  <c r="AR3093" i="1"/>
  <c r="AR3092" i="1"/>
  <c r="AR3091" i="1"/>
  <c r="AR3090" i="1"/>
  <c r="AR3089" i="1"/>
  <c r="AR3088" i="1"/>
  <c r="AR3087" i="1"/>
  <c r="AR3086" i="1"/>
  <c r="AR3085" i="1"/>
  <c r="AR3084" i="1"/>
  <c r="AR3083" i="1"/>
  <c r="AR3082" i="1"/>
  <c r="AR3081" i="1"/>
  <c r="AR3080" i="1"/>
  <c r="AR3079" i="1"/>
  <c r="AR3078" i="1"/>
  <c r="AR3077" i="1"/>
  <c r="AR3076" i="1"/>
  <c r="AR3075" i="1"/>
  <c r="AR3074" i="1"/>
  <c r="AR3073" i="1"/>
  <c r="AR3072" i="1"/>
  <c r="AR3071" i="1"/>
  <c r="AR3070" i="1"/>
  <c r="AQ3069" i="1"/>
  <c r="AR3069" i="1" s="1"/>
  <c r="AR3068" i="1"/>
  <c r="AR3067" i="1"/>
  <c r="AR3066" i="1"/>
  <c r="AR3065" i="1"/>
  <c r="AR3064" i="1"/>
  <c r="AR3063" i="1"/>
  <c r="AR3062" i="1"/>
  <c r="AR3061" i="1"/>
  <c r="AR3060" i="1"/>
  <c r="AQ3059" i="1"/>
  <c r="AR3059" i="1" s="1"/>
  <c r="AR3058" i="1"/>
  <c r="AR3057" i="1"/>
  <c r="AR3056" i="1"/>
  <c r="AR3055" i="1"/>
  <c r="AR3054" i="1"/>
  <c r="AR3053" i="1"/>
  <c r="AR3052" i="1"/>
  <c r="AR3051" i="1"/>
  <c r="AR3050" i="1"/>
  <c r="AR3049" i="1"/>
  <c r="AR3048" i="1"/>
  <c r="AR3047" i="1"/>
  <c r="AR3046" i="1"/>
  <c r="AR3045" i="1"/>
  <c r="AR3044" i="1"/>
  <c r="AR3043" i="1"/>
  <c r="AR3042" i="1"/>
  <c r="AR3041" i="1"/>
  <c r="AR3040" i="1"/>
  <c r="AR3039" i="1"/>
  <c r="AR3038" i="1"/>
  <c r="AR3037" i="1"/>
  <c r="AR3036" i="1"/>
  <c r="AR3035" i="1"/>
  <c r="AR3034" i="1"/>
  <c r="AR3033" i="1"/>
  <c r="AR3032" i="1"/>
  <c r="AR3031" i="1"/>
  <c r="AR3030" i="1"/>
  <c r="AR3029" i="1"/>
  <c r="AR3028" i="1"/>
  <c r="AR3027" i="1"/>
  <c r="AR3026" i="1"/>
  <c r="AR3025" i="1"/>
  <c r="AQ3024" i="1"/>
  <c r="AR3024" i="1" s="1"/>
  <c r="AR3023" i="1"/>
  <c r="AR3022" i="1"/>
  <c r="AR3021" i="1"/>
  <c r="AR3020" i="1"/>
  <c r="AR3019" i="1"/>
  <c r="AR3018" i="1"/>
  <c r="AQ3017" i="1"/>
  <c r="AR3017" i="1" s="1"/>
  <c r="AR3016" i="1"/>
  <c r="AR3015" i="1"/>
  <c r="AR3014" i="1"/>
  <c r="AR3013" i="1"/>
  <c r="AR3012" i="1"/>
  <c r="AR3011" i="1"/>
  <c r="AR3010" i="1"/>
  <c r="AR3009" i="1"/>
  <c r="AR3008" i="1"/>
  <c r="AR3007" i="1"/>
  <c r="AR3006" i="1"/>
  <c r="AR3005" i="1"/>
  <c r="AQ3004" i="1"/>
  <c r="AR3004" i="1" s="1"/>
  <c r="AR3003" i="1"/>
  <c r="AR3002" i="1"/>
  <c r="AR3001" i="1"/>
  <c r="AR3000" i="1"/>
  <c r="AR2999" i="1"/>
  <c r="AR2998" i="1"/>
  <c r="AR2997" i="1"/>
  <c r="AR2996" i="1"/>
  <c r="AR2995" i="1"/>
  <c r="AQ2994" i="1"/>
  <c r="AR2994" i="1" s="1"/>
  <c r="AR2993" i="1"/>
  <c r="AR2992" i="1"/>
  <c r="AR2991" i="1"/>
  <c r="AR2990" i="1"/>
  <c r="AR2989" i="1"/>
  <c r="AR2988" i="1"/>
  <c r="AR2987" i="1"/>
  <c r="AQ2986" i="1"/>
  <c r="AR2986" i="1" s="1"/>
  <c r="AR2985" i="1"/>
  <c r="AR2984" i="1"/>
  <c r="AR2983" i="1"/>
  <c r="AR2982" i="1"/>
  <c r="AR2981" i="1"/>
  <c r="AR2980" i="1"/>
  <c r="AR2979" i="1"/>
  <c r="AR2978" i="1"/>
  <c r="AR2977" i="1"/>
  <c r="AR2976" i="1"/>
  <c r="AQ2975" i="1"/>
  <c r="AR2975" i="1" s="1"/>
  <c r="AR2974" i="1"/>
  <c r="AR2973" i="1"/>
  <c r="AR2972" i="1"/>
  <c r="AQ2971" i="1"/>
  <c r="AR2971" i="1" s="1"/>
  <c r="AR2970" i="1"/>
  <c r="AR2969" i="1"/>
  <c r="AR2968" i="1"/>
  <c r="AR2967" i="1"/>
  <c r="AR2966" i="1"/>
  <c r="AR2965" i="1"/>
  <c r="AR2964" i="1"/>
  <c r="AQ2963" i="1"/>
  <c r="AR2963" i="1" s="1"/>
  <c r="AR2962" i="1"/>
  <c r="AR2961" i="1"/>
  <c r="AR2960" i="1"/>
  <c r="AR2959" i="1"/>
  <c r="AR2958" i="1"/>
  <c r="AR2957" i="1"/>
  <c r="AQ2956" i="1"/>
  <c r="AR2956" i="1" s="1"/>
  <c r="AR2955" i="1"/>
  <c r="AR2954" i="1"/>
  <c r="AR2953" i="1"/>
  <c r="AR2952" i="1"/>
  <c r="AR2951" i="1"/>
  <c r="AR2950" i="1"/>
  <c r="AR2949" i="1"/>
  <c r="AQ2948" i="1"/>
  <c r="AR2948" i="1" s="1"/>
  <c r="AR2947" i="1"/>
  <c r="AR2946" i="1"/>
  <c r="AR2945" i="1"/>
  <c r="AR2944" i="1"/>
  <c r="AR2943" i="1"/>
  <c r="AR2942" i="1"/>
  <c r="AR2941" i="1"/>
  <c r="AR2940" i="1"/>
  <c r="AQ2939" i="1"/>
  <c r="AR2939" i="1" s="1"/>
  <c r="AR2938" i="1"/>
  <c r="AR2937" i="1"/>
  <c r="AR2936" i="1"/>
  <c r="AR2935" i="1"/>
  <c r="AR2934" i="1"/>
  <c r="AR2933" i="1"/>
  <c r="AR2932" i="1"/>
  <c r="AR2931" i="1"/>
  <c r="AR2930" i="1"/>
  <c r="AR2929" i="1"/>
  <c r="AQ2928" i="1"/>
  <c r="AR2928" i="1" s="1"/>
  <c r="AR2927" i="1"/>
  <c r="AR2926" i="1"/>
  <c r="AR2925" i="1"/>
  <c r="AR2924" i="1"/>
  <c r="AR2923" i="1"/>
  <c r="AR2922" i="1"/>
  <c r="AR2921" i="1"/>
  <c r="AR2920" i="1"/>
  <c r="AR2919" i="1"/>
  <c r="AR2918" i="1"/>
  <c r="AQ2917" i="1"/>
  <c r="AR2917" i="1" s="1"/>
  <c r="AR2916" i="1"/>
  <c r="AR2915" i="1"/>
  <c r="AR2914" i="1"/>
  <c r="AR2913" i="1"/>
  <c r="AR2912" i="1"/>
  <c r="AR2911" i="1"/>
  <c r="AR2910" i="1"/>
  <c r="AR2909" i="1"/>
  <c r="AQ2908" i="1"/>
  <c r="AR2908" i="1" s="1"/>
  <c r="AR2907" i="1"/>
  <c r="AR2906" i="1"/>
  <c r="AR2905" i="1"/>
  <c r="AR2904" i="1"/>
  <c r="AR2903" i="1"/>
  <c r="AR2902" i="1"/>
  <c r="AR2901" i="1"/>
  <c r="AR2900" i="1"/>
  <c r="AR2899" i="1"/>
  <c r="AR2898" i="1"/>
  <c r="AQ2897" i="1"/>
  <c r="AR2897" i="1" s="1"/>
  <c r="AR2896" i="1"/>
  <c r="AR2895" i="1"/>
  <c r="AR2894" i="1"/>
  <c r="AR2893" i="1"/>
  <c r="AR2892" i="1"/>
  <c r="AR2891" i="1"/>
  <c r="AR2890" i="1"/>
  <c r="AQ2889" i="1"/>
  <c r="AR2889" i="1" s="1"/>
  <c r="AR2888" i="1"/>
  <c r="AR2887" i="1"/>
  <c r="AR2886" i="1"/>
  <c r="AR2885" i="1"/>
  <c r="AQ2884" i="1"/>
  <c r="AR2884" i="1" s="1"/>
  <c r="AR2883" i="1"/>
  <c r="AR2882" i="1"/>
  <c r="AR2881" i="1"/>
  <c r="AR2880" i="1"/>
  <c r="AR2879" i="1"/>
  <c r="AR2878" i="1"/>
  <c r="AR2877" i="1"/>
  <c r="AQ2876" i="1"/>
  <c r="AR2876" i="1" s="1"/>
  <c r="AR2875" i="1"/>
  <c r="AR2874" i="1"/>
  <c r="AR2873" i="1"/>
  <c r="AR2872" i="1"/>
  <c r="AR2871" i="1"/>
  <c r="AR2870" i="1"/>
  <c r="AQ2869" i="1"/>
  <c r="AR2869" i="1" s="1"/>
  <c r="AQ2868" i="1"/>
  <c r="AR2868" i="1" s="1"/>
  <c r="AQ2867" i="1"/>
  <c r="AR2867" i="1" s="1"/>
  <c r="AR2866" i="1"/>
  <c r="AR2865" i="1"/>
  <c r="AR2864" i="1"/>
  <c r="AR2863" i="1"/>
  <c r="AR2862" i="1"/>
  <c r="AR2861" i="1"/>
  <c r="AR2860" i="1"/>
  <c r="AR2859" i="1"/>
  <c r="AR2858" i="1"/>
  <c r="AR2857" i="1"/>
  <c r="AR2856" i="1"/>
  <c r="AQ2855" i="1"/>
  <c r="AR2855" i="1" s="1"/>
  <c r="AR2854" i="1"/>
  <c r="AR2853" i="1"/>
  <c r="AR2852" i="1"/>
  <c r="AR2851" i="1"/>
  <c r="AR2850" i="1"/>
  <c r="AR2849" i="1"/>
  <c r="AR2848" i="1"/>
  <c r="AR2847" i="1"/>
  <c r="AR2846" i="1"/>
  <c r="AR2845" i="1"/>
  <c r="AR2844" i="1"/>
  <c r="AR2843" i="1"/>
  <c r="AR2842" i="1"/>
  <c r="AR2841" i="1"/>
  <c r="AR2840" i="1"/>
  <c r="AR2839" i="1"/>
  <c r="AR2838" i="1"/>
  <c r="AR2837" i="1"/>
  <c r="AQ2836" i="1"/>
  <c r="AR2836" i="1" s="1"/>
  <c r="AR2835" i="1"/>
  <c r="AR2834" i="1"/>
  <c r="AR2833" i="1"/>
  <c r="AR2832" i="1"/>
  <c r="AR2831" i="1"/>
  <c r="AQ2830" i="1"/>
  <c r="AR2830" i="1" s="1"/>
  <c r="AR2829" i="1"/>
  <c r="AR2828" i="1"/>
  <c r="AR2827" i="1"/>
  <c r="AR2826" i="1"/>
  <c r="AQ2825" i="1"/>
  <c r="AR2825" i="1" s="1"/>
  <c r="AR2824" i="1"/>
  <c r="AR2823" i="1"/>
  <c r="AR2822" i="1"/>
  <c r="AR2821" i="1"/>
  <c r="AR2820" i="1"/>
  <c r="AR2819" i="1"/>
  <c r="AR2818" i="1"/>
  <c r="AQ2817" i="1"/>
  <c r="AR2817" i="1" s="1"/>
  <c r="AR2816" i="1"/>
  <c r="AR2815" i="1"/>
  <c r="AR2814" i="1"/>
  <c r="AR2813" i="1"/>
  <c r="AR2812" i="1"/>
  <c r="AR2811" i="1"/>
  <c r="AR2810" i="1"/>
  <c r="AQ2809" i="1"/>
  <c r="AR2809" i="1" s="1"/>
  <c r="AR2808" i="1"/>
  <c r="AR2807" i="1"/>
  <c r="AR2806" i="1"/>
  <c r="AR2805" i="1"/>
  <c r="AR2804" i="1"/>
  <c r="AR2803" i="1"/>
  <c r="AR2802" i="1"/>
  <c r="AQ2801" i="1"/>
  <c r="AR2801" i="1" s="1"/>
  <c r="AR2800" i="1"/>
  <c r="AR2799" i="1"/>
  <c r="AR2798" i="1"/>
  <c r="AR2797" i="1"/>
  <c r="AR2796" i="1"/>
  <c r="AR2795" i="1"/>
  <c r="AR2794" i="1"/>
  <c r="AR2793" i="1"/>
  <c r="AQ2792" i="1"/>
  <c r="AR2792" i="1" s="1"/>
  <c r="AR2791" i="1"/>
  <c r="AR2790" i="1"/>
  <c r="AR2789" i="1"/>
  <c r="AR2788" i="1"/>
  <c r="AR2787" i="1"/>
  <c r="AR2786" i="1"/>
  <c r="AQ2785" i="1"/>
  <c r="AR2785" i="1" s="1"/>
  <c r="AR2784" i="1"/>
  <c r="AR2783" i="1"/>
  <c r="AR2782" i="1"/>
  <c r="AR2781" i="1"/>
  <c r="AR2780" i="1"/>
  <c r="AR2779" i="1"/>
  <c r="AR2778" i="1"/>
  <c r="AQ2777" i="1"/>
  <c r="AR2777" i="1" s="1"/>
  <c r="AR2776" i="1"/>
  <c r="AR2775" i="1"/>
  <c r="AR2774" i="1"/>
  <c r="AR2773" i="1"/>
  <c r="AR2772" i="1"/>
  <c r="AR2771" i="1"/>
  <c r="AR2770" i="1"/>
  <c r="AQ2769" i="1"/>
  <c r="AR2769" i="1" s="1"/>
  <c r="AR2768" i="1"/>
  <c r="AR2767" i="1"/>
  <c r="AR2766" i="1"/>
  <c r="AR2765" i="1"/>
  <c r="AR2764" i="1"/>
  <c r="AR2763" i="1"/>
  <c r="AR2762" i="1"/>
  <c r="AQ2761" i="1"/>
  <c r="AR2761" i="1" s="1"/>
  <c r="AR2760" i="1"/>
  <c r="AR2759" i="1"/>
  <c r="AR2758" i="1"/>
  <c r="AR2757" i="1"/>
  <c r="AR2756" i="1"/>
  <c r="AR2755" i="1"/>
  <c r="AR2754" i="1"/>
  <c r="AR2753" i="1"/>
  <c r="AQ2752" i="1"/>
  <c r="AR2752" i="1" s="1"/>
  <c r="AR2751" i="1"/>
  <c r="AR2750" i="1"/>
  <c r="AR2749" i="1"/>
  <c r="AR2748" i="1"/>
  <c r="AR2747" i="1"/>
  <c r="AR2746" i="1"/>
  <c r="AR2745" i="1"/>
  <c r="AR2744" i="1"/>
  <c r="AQ2743" i="1"/>
  <c r="AR2743" i="1" s="1"/>
  <c r="AR2742" i="1"/>
  <c r="AR2741" i="1"/>
  <c r="AR2740" i="1"/>
  <c r="AR2739" i="1"/>
  <c r="AR2738" i="1"/>
  <c r="AR2737" i="1"/>
  <c r="AR2736" i="1"/>
  <c r="AR2735" i="1"/>
  <c r="AR2734" i="1"/>
  <c r="AQ2733" i="1"/>
  <c r="AR2733" i="1" s="1"/>
  <c r="AR2732" i="1"/>
  <c r="AR2731" i="1"/>
  <c r="AR2730" i="1"/>
  <c r="AR2729" i="1"/>
  <c r="AR2728" i="1"/>
  <c r="AR2727" i="1"/>
  <c r="AR2726" i="1"/>
  <c r="AQ2725" i="1"/>
  <c r="AR2725" i="1" s="1"/>
  <c r="AR2724" i="1"/>
  <c r="AR2723" i="1"/>
  <c r="AR2722" i="1"/>
  <c r="AR2721" i="1"/>
  <c r="AR2720" i="1"/>
  <c r="AR2719" i="1"/>
  <c r="AR2718" i="1"/>
  <c r="AR2717" i="1"/>
  <c r="AR2716" i="1"/>
  <c r="AQ2715" i="1"/>
  <c r="AR2715" i="1" s="1"/>
  <c r="AR2714" i="1"/>
  <c r="AR2713" i="1"/>
  <c r="AR2712" i="1"/>
  <c r="AR2711" i="1"/>
  <c r="AR2710" i="1"/>
  <c r="AR2709" i="1"/>
  <c r="AR2708" i="1"/>
  <c r="AR2707" i="1"/>
  <c r="AQ2706" i="1"/>
  <c r="AR2706" i="1" s="1"/>
  <c r="AR2705" i="1"/>
  <c r="AR2704" i="1"/>
  <c r="AR2703" i="1"/>
  <c r="AR2702" i="1"/>
  <c r="AR2701" i="1"/>
  <c r="AR2700" i="1"/>
  <c r="AR2699" i="1"/>
  <c r="AR2698" i="1"/>
  <c r="AQ2697" i="1"/>
  <c r="AR2697" i="1" s="1"/>
  <c r="AR2696" i="1"/>
  <c r="AR2695" i="1"/>
  <c r="AR2694" i="1"/>
  <c r="AR2693" i="1"/>
  <c r="AR2692" i="1"/>
  <c r="AR2691" i="1"/>
  <c r="AR2690" i="1"/>
  <c r="AR2689" i="1"/>
  <c r="AQ2688" i="1"/>
  <c r="AR2688" i="1" s="1"/>
  <c r="AR2687" i="1"/>
  <c r="AR2686" i="1"/>
  <c r="AR2685" i="1"/>
  <c r="AR2684" i="1"/>
  <c r="AR2683" i="1"/>
  <c r="AR2682" i="1"/>
  <c r="AR2681" i="1"/>
  <c r="AR2680" i="1"/>
  <c r="AQ2679" i="1"/>
  <c r="AR2679" i="1" s="1"/>
  <c r="AR2678" i="1"/>
  <c r="AR2677" i="1"/>
  <c r="AR2676" i="1"/>
  <c r="AR2675" i="1"/>
  <c r="AR2674" i="1"/>
  <c r="AR2673" i="1"/>
  <c r="AR2672" i="1"/>
  <c r="AR2671" i="1"/>
  <c r="AR2670" i="1"/>
  <c r="AR2669" i="1"/>
  <c r="AR2668" i="1"/>
  <c r="AQ2667" i="1"/>
  <c r="AR2667" i="1" s="1"/>
  <c r="AR2666" i="1"/>
  <c r="AR2665" i="1"/>
  <c r="AR2664" i="1"/>
  <c r="AQ2663" i="1"/>
  <c r="AR2663" i="1" s="1"/>
  <c r="AR2662" i="1"/>
  <c r="AR2661" i="1"/>
  <c r="AR2660" i="1"/>
  <c r="AR2659" i="1"/>
  <c r="AR2658" i="1"/>
  <c r="AR2657" i="1"/>
  <c r="AR2656" i="1"/>
  <c r="AR2655" i="1"/>
  <c r="AR2654" i="1"/>
  <c r="AR2653" i="1"/>
  <c r="AR2652" i="1"/>
  <c r="AQ2651" i="1"/>
  <c r="AR2651" i="1" s="1"/>
  <c r="AR2650" i="1"/>
  <c r="AR2649" i="1"/>
  <c r="AR2648" i="1"/>
  <c r="AR2647" i="1"/>
  <c r="AR2646" i="1"/>
  <c r="AR2645" i="1"/>
  <c r="AQ2644" i="1"/>
  <c r="AR2644" i="1" s="1"/>
  <c r="AR2643" i="1"/>
  <c r="AR2642" i="1"/>
  <c r="AR2641" i="1"/>
  <c r="AQ2640" i="1"/>
  <c r="AR2640" i="1" s="1"/>
  <c r="AR2639" i="1"/>
  <c r="AR2638" i="1"/>
  <c r="AR2637" i="1"/>
  <c r="AR2636" i="1"/>
  <c r="AR2635" i="1"/>
  <c r="AR2634" i="1"/>
  <c r="AR2633" i="1"/>
  <c r="AQ2632" i="1"/>
  <c r="AR2632" i="1" s="1"/>
  <c r="AR2631" i="1"/>
  <c r="AR2630" i="1"/>
  <c r="AR2629" i="1"/>
  <c r="AR2628" i="1"/>
  <c r="AR2627" i="1"/>
  <c r="AR2626" i="1"/>
  <c r="AR2625" i="1"/>
  <c r="AR2624" i="1"/>
  <c r="AQ2623" i="1"/>
  <c r="AR2623" i="1" s="1"/>
  <c r="AR2622" i="1"/>
  <c r="AR2621" i="1"/>
  <c r="AR2620" i="1"/>
  <c r="AR2619" i="1"/>
  <c r="AR2618" i="1"/>
  <c r="AR2617" i="1"/>
  <c r="AQ2616" i="1"/>
  <c r="AR2616" i="1" s="1"/>
  <c r="AR2615" i="1"/>
  <c r="AR2614" i="1"/>
  <c r="AR2613" i="1"/>
  <c r="AR2612" i="1"/>
  <c r="AR2611" i="1"/>
  <c r="AR2610" i="1"/>
  <c r="AQ2609" i="1"/>
  <c r="AR2609" i="1" s="1"/>
  <c r="AR2608" i="1"/>
  <c r="AR2607" i="1"/>
  <c r="AR2606" i="1"/>
  <c r="AR2605" i="1"/>
  <c r="AR2604" i="1"/>
  <c r="AR2603" i="1"/>
  <c r="AR2602" i="1"/>
  <c r="AR2601" i="1"/>
  <c r="AR2600" i="1"/>
  <c r="AR2599" i="1"/>
  <c r="AR2598" i="1"/>
  <c r="AR2597" i="1"/>
  <c r="AR2596" i="1"/>
  <c r="AR2595" i="1"/>
  <c r="AR2594" i="1"/>
  <c r="AR2593" i="1"/>
  <c r="AR2592" i="1"/>
  <c r="AR2591" i="1"/>
  <c r="AR2590" i="1"/>
  <c r="AQ2589" i="1"/>
  <c r="AR2589" i="1" s="1"/>
  <c r="AR2588" i="1"/>
  <c r="AR2587" i="1"/>
  <c r="AR2586" i="1"/>
  <c r="AR2585" i="1"/>
  <c r="AR2584" i="1"/>
  <c r="AR2583" i="1"/>
  <c r="AR2582" i="1"/>
  <c r="AQ2581" i="1"/>
  <c r="AR2581" i="1" s="1"/>
  <c r="AR2580" i="1"/>
  <c r="AR2579" i="1"/>
  <c r="AR2578" i="1"/>
  <c r="AR2577" i="1"/>
  <c r="AR2576" i="1"/>
  <c r="AR2575" i="1"/>
  <c r="AR2574" i="1"/>
  <c r="AR2573" i="1"/>
  <c r="AQ2572" i="1"/>
  <c r="AR2572" i="1" s="1"/>
  <c r="AR2571" i="1"/>
  <c r="AR2570" i="1"/>
  <c r="AR2569" i="1"/>
  <c r="AR2568" i="1"/>
  <c r="AR2567" i="1"/>
  <c r="AR2566" i="1"/>
  <c r="AR2565" i="1"/>
  <c r="AR2564" i="1"/>
  <c r="AQ2563" i="1"/>
  <c r="AR2563" i="1" s="1"/>
  <c r="AR2562" i="1"/>
  <c r="AR2561" i="1"/>
  <c r="AR2560" i="1"/>
  <c r="AR2559" i="1"/>
  <c r="AR2558" i="1"/>
  <c r="AR2557" i="1"/>
  <c r="AR2556" i="1"/>
  <c r="AR2555" i="1"/>
  <c r="AQ2554" i="1"/>
  <c r="AR2554" i="1" s="1"/>
  <c r="AR2553" i="1"/>
  <c r="AR2552" i="1"/>
  <c r="AR2551" i="1"/>
  <c r="AR2550" i="1"/>
  <c r="AR2549" i="1"/>
  <c r="AR2548" i="1"/>
  <c r="AR2547" i="1"/>
  <c r="AQ2546" i="1"/>
  <c r="AR2546" i="1" s="1"/>
  <c r="AR2545" i="1"/>
  <c r="AR2544" i="1"/>
  <c r="AR2543" i="1"/>
  <c r="AR2542" i="1"/>
  <c r="AR2541" i="1"/>
  <c r="AQ2540" i="1"/>
  <c r="AR2540" i="1" s="1"/>
  <c r="AR2539" i="1"/>
  <c r="AR2538" i="1"/>
  <c r="AR2537" i="1"/>
  <c r="AQ2536" i="1"/>
  <c r="AR2536" i="1" s="1"/>
  <c r="AR2535" i="1"/>
  <c r="AR2534" i="1"/>
  <c r="AR2533" i="1"/>
  <c r="AQ2532" i="1"/>
  <c r="AR2532" i="1" s="1"/>
  <c r="AR2531" i="1"/>
  <c r="AR2530" i="1"/>
  <c r="AR2529" i="1"/>
  <c r="AQ2528" i="1"/>
  <c r="AR2528" i="1" s="1"/>
  <c r="AR2527" i="1"/>
  <c r="AR2526" i="1"/>
  <c r="AR2525" i="1"/>
  <c r="AQ2524" i="1"/>
  <c r="AR2524" i="1" s="1"/>
  <c r="AR2523" i="1"/>
  <c r="AR2522" i="1"/>
  <c r="AR2521" i="1"/>
  <c r="AQ2520" i="1"/>
  <c r="AR2520" i="1" s="1"/>
  <c r="AR2519" i="1"/>
  <c r="AR2518" i="1"/>
  <c r="AR2517" i="1"/>
  <c r="AR2516" i="1"/>
  <c r="AR2515" i="1"/>
  <c r="AR2514" i="1"/>
  <c r="AR2513" i="1"/>
  <c r="AR2512" i="1"/>
  <c r="AR2511" i="1"/>
  <c r="AQ2510" i="1"/>
  <c r="AR2510" i="1" s="1"/>
  <c r="AR2509" i="1"/>
  <c r="AR2508" i="1"/>
  <c r="AR2507" i="1"/>
  <c r="AR2506" i="1"/>
  <c r="AR2505" i="1"/>
  <c r="AR2504" i="1"/>
  <c r="AQ2503" i="1"/>
  <c r="AR2503" i="1" s="1"/>
  <c r="AR2502" i="1"/>
  <c r="AR2501" i="1"/>
  <c r="AR2500" i="1"/>
  <c r="AR2499" i="1"/>
  <c r="AR2498" i="1"/>
  <c r="AR2497" i="1"/>
  <c r="AQ2496" i="1"/>
  <c r="AR2496" i="1" s="1"/>
  <c r="AR2495" i="1"/>
  <c r="AR2494" i="1"/>
  <c r="AR2493" i="1"/>
  <c r="AR2492" i="1"/>
  <c r="AR2491" i="1"/>
  <c r="AR2490" i="1"/>
  <c r="AQ2489" i="1"/>
  <c r="AR2489" i="1" s="1"/>
  <c r="AR2488" i="1"/>
  <c r="AR2487" i="1"/>
  <c r="AR2486" i="1"/>
  <c r="AR2485" i="1"/>
  <c r="AR2484" i="1"/>
  <c r="AR2483" i="1"/>
  <c r="AR2482" i="1"/>
  <c r="AR2481" i="1"/>
  <c r="AR2480" i="1"/>
  <c r="AR2479" i="1"/>
  <c r="AR2478" i="1"/>
  <c r="AR2477" i="1"/>
  <c r="AR2476" i="1"/>
  <c r="AR2475" i="1"/>
  <c r="AR2474" i="1"/>
  <c r="AR2473" i="1"/>
  <c r="AR2472" i="1"/>
  <c r="AR2471" i="1"/>
  <c r="AR2470" i="1"/>
  <c r="AR2469" i="1"/>
  <c r="AR2468" i="1"/>
  <c r="AR2467" i="1"/>
  <c r="AR2466" i="1"/>
  <c r="AR2465" i="1"/>
  <c r="AR2464" i="1"/>
  <c r="AR2463" i="1"/>
  <c r="AR2462" i="1"/>
  <c r="AR2461" i="1"/>
  <c r="AR2460" i="1"/>
  <c r="AR2459" i="1"/>
  <c r="AR2458" i="1"/>
  <c r="AR2457" i="1"/>
  <c r="AR2456" i="1"/>
  <c r="AR2455" i="1"/>
  <c r="AR2454" i="1"/>
  <c r="AR2453" i="1"/>
  <c r="AR2452" i="1"/>
  <c r="AR2451" i="1"/>
  <c r="AR2450" i="1"/>
  <c r="AR2449" i="1"/>
  <c r="AR2448" i="1"/>
  <c r="AR2447" i="1"/>
  <c r="AR2446" i="1"/>
  <c r="AR2445" i="1"/>
  <c r="AR2444" i="1"/>
  <c r="AR2443" i="1"/>
  <c r="AR2442" i="1"/>
  <c r="AR2441" i="1"/>
  <c r="AR2440" i="1"/>
  <c r="AR2439" i="1"/>
  <c r="AR2438" i="1"/>
  <c r="AR2437" i="1"/>
  <c r="AR2436" i="1"/>
  <c r="AR2435" i="1"/>
  <c r="AR2434" i="1"/>
  <c r="AR2433" i="1"/>
  <c r="AR2432" i="1"/>
  <c r="AR2431" i="1"/>
  <c r="AR2430" i="1"/>
  <c r="AR2429" i="1"/>
  <c r="AR2428" i="1"/>
  <c r="AR2427" i="1"/>
  <c r="AR2426" i="1"/>
  <c r="AR2425" i="1"/>
  <c r="AR2424" i="1"/>
  <c r="AR2423" i="1"/>
  <c r="AR2422" i="1"/>
  <c r="AR2421" i="1"/>
  <c r="AR2420" i="1"/>
  <c r="AR2419" i="1"/>
  <c r="AR2418" i="1"/>
  <c r="AR2417" i="1"/>
  <c r="AR2416" i="1"/>
  <c r="AR2415" i="1"/>
  <c r="AR2414" i="1"/>
  <c r="AR2413" i="1"/>
  <c r="AR2412" i="1"/>
  <c r="AR2411" i="1"/>
  <c r="AR2410" i="1"/>
  <c r="AR2409" i="1"/>
  <c r="AR2408" i="1"/>
  <c r="AR2407" i="1"/>
  <c r="AR2406" i="1"/>
  <c r="AR2405" i="1"/>
  <c r="AR2404" i="1"/>
  <c r="AR2403" i="1"/>
  <c r="AR2402" i="1"/>
  <c r="AR2401" i="1"/>
  <c r="AR2400" i="1"/>
  <c r="AR2399" i="1"/>
  <c r="AR2398" i="1"/>
  <c r="AR2397" i="1"/>
  <c r="AR2396" i="1"/>
  <c r="AR2395" i="1"/>
  <c r="AR2394" i="1"/>
  <c r="AR2393" i="1"/>
  <c r="AR2392" i="1"/>
  <c r="AR2391" i="1"/>
  <c r="AR2390" i="1"/>
  <c r="AR2389" i="1"/>
  <c r="AR2388" i="1"/>
  <c r="AR2387" i="1"/>
  <c r="AR2386" i="1"/>
  <c r="AR2385" i="1"/>
  <c r="AR2384" i="1"/>
  <c r="AR2383" i="1"/>
  <c r="AR2382" i="1"/>
  <c r="AR2381" i="1"/>
  <c r="AR2380" i="1"/>
  <c r="AR2379" i="1"/>
  <c r="AR2378" i="1"/>
  <c r="AR2377" i="1"/>
  <c r="AR2376" i="1"/>
  <c r="AR2375" i="1"/>
  <c r="AR2374" i="1"/>
  <c r="AR2373" i="1"/>
  <c r="AR2372" i="1"/>
  <c r="AR2371" i="1"/>
  <c r="AR2370" i="1"/>
  <c r="AR2369" i="1"/>
  <c r="AR2368" i="1"/>
  <c r="AR2367" i="1"/>
  <c r="AR2366" i="1"/>
  <c r="AR2365" i="1"/>
  <c r="AR2364" i="1"/>
  <c r="AR2363" i="1"/>
  <c r="AQ2362" i="1"/>
  <c r="AR2362" i="1" s="1"/>
  <c r="AR2361" i="1"/>
  <c r="AR2360" i="1"/>
  <c r="AR2359" i="1"/>
  <c r="AR2358" i="1"/>
  <c r="AQ2357" i="1"/>
  <c r="AR2357" i="1" s="1"/>
  <c r="AR2356" i="1"/>
  <c r="AR2355" i="1"/>
  <c r="AR2354" i="1"/>
  <c r="AR2353" i="1"/>
  <c r="AR2352" i="1"/>
  <c r="AR2351" i="1"/>
  <c r="AR2350" i="1"/>
  <c r="AR2349" i="1"/>
  <c r="AR2348" i="1"/>
  <c r="AR2347" i="1"/>
  <c r="AR2346" i="1"/>
  <c r="AR2345" i="1"/>
  <c r="AR2344" i="1"/>
  <c r="AR2343" i="1"/>
  <c r="AR2342" i="1"/>
  <c r="AR2341" i="1"/>
  <c r="AR2340" i="1"/>
  <c r="AR2339" i="1"/>
  <c r="AR2338" i="1"/>
  <c r="AR2337" i="1"/>
  <c r="AR2336" i="1"/>
  <c r="AR2335" i="1"/>
  <c r="AR2334" i="1"/>
  <c r="AR2333" i="1"/>
  <c r="AR2332" i="1"/>
  <c r="AR2331" i="1"/>
  <c r="AR2330" i="1"/>
  <c r="AR2329" i="1"/>
  <c r="AR2328" i="1"/>
  <c r="AR2327" i="1"/>
  <c r="AQ2326" i="1"/>
  <c r="AR2326" i="1" s="1"/>
  <c r="AR2325" i="1"/>
  <c r="AR2324" i="1"/>
  <c r="AR2323" i="1"/>
  <c r="AR2322" i="1"/>
  <c r="AR2321" i="1"/>
  <c r="AQ2320" i="1"/>
  <c r="AR2320" i="1" s="1"/>
  <c r="AR2319" i="1"/>
  <c r="AR2318" i="1"/>
  <c r="AR2317" i="1"/>
  <c r="AR2316" i="1"/>
  <c r="AR2315" i="1"/>
  <c r="AQ2314" i="1"/>
  <c r="AR2314" i="1" s="1"/>
  <c r="AR2313" i="1"/>
  <c r="AR2312" i="1"/>
  <c r="AR2311" i="1"/>
  <c r="AQ2310" i="1"/>
  <c r="AR2310" i="1" s="1"/>
  <c r="AR2309" i="1"/>
  <c r="AR2308" i="1"/>
  <c r="AR2307" i="1"/>
  <c r="AR2306" i="1"/>
  <c r="AR2305" i="1"/>
  <c r="AR2304" i="1"/>
  <c r="AQ2303" i="1"/>
  <c r="AR2303" i="1" s="1"/>
  <c r="AR2302" i="1"/>
  <c r="AR2301" i="1"/>
  <c r="AR2300" i="1"/>
  <c r="AR2299" i="1"/>
  <c r="AR2298" i="1"/>
  <c r="AQ2297" i="1"/>
  <c r="AR2297" i="1" s="1"/>
  <c r="AR2296" i="1"/>
  <c r="AR2295" i="1"/>
  <c r="AR2294" i="1"/>
  <c r="AR2293" i="1"/>
  <c r="AR2292" i="1"/>
  <c r="AQ2291" i="1"/>
  <c r="AR2291" i="1" s="1"/>
  <c r="AR2290" i="1"/>
  <c r="AR2289" i="1"/>
  <c r="AR2288" i="1"/>
  <c r="AR2287" i="1"/>
  <c r="AR2286" i="1"/>
  <c r="AQ2285" i="1"/>
  <c r="AR2285" i="1" s="1"/>
  <c r="AR2284" i="1"/>
  <c r="AR2283" i="1"/>
  <c r="AR2282" i="1"/>
  <c r="AR2281" i="1"/>
  <c r="AR2280" i="1"/>
  <c r="AR2279" i="1"/>
  <c r="AQ2278" i="1"/>
  <c r="AR2278" i="1" s="1"/>
  <c r="AR2277" i="1"/>
  <c r="AR2276" i="1"/>
  <c r="AR2275" i="1"/>
  <c r="AR2274" i="1"/>
  <c r="AR2273" i="1"/>
  <c r="AR2272" i="1"/>
  <c r="AQ2271" i="1"/>
  <c r="AR2271" i="1" s="1"/>
  <c r="AR2270" i="1"/>
  <c r="AR2269" i="1"/>
  <c r="AR2268" i="1"/>
  <c r="AR2267" i="1"/>
  <c r="AR2266" i="1"/>
  <c r="AR2265" i="1"/>
  <c r="AR2264" i="1"/>
  <c r="AR2263" i="1"/>
  <c r="AR2262" i="1"/>
  <c r="AR2261" i="1"/>
  <c r="AR2260" i="1"/>
  <c r="AR2259" i="1"/>
  <c r="AR2258" i="1"/>
  <c r="AR2257" i="1"/>
  <c r="AR2256" i="1"/>
  <c r="AR2255" i="1"/>
  <c r="AR2254" i="1"/>
  <c r="AR2253" i="1"/>
  <c r="AR2252" i="1"/>
  <c r="AR2251" i="1"/>
  <c r="AR2250" i="1"/>
  <c r="AQ2249" i="1"/>
  <c r="AR2249" i="1" s="1"/>
  <c r="AR2248" i="1"/>
  <c r="AR2247" i="1"/>
  <c r="AR2246" i="1"/>
  <c r="AR2245" i="1"/>
  <c r="AR2244" i="1"/>
  <c r="AR2243" i="1"/>
  <c r="AQ2242" i="1"/>
  <c r="AR2242" i="1" s="1"/>
  <c r="AR2241" i="1"/>
  <c r="AR2240" i="1"/>
  <c r="AR2239" i="1"/>
  <c r="AR2238" i="1"/>
  <c r="AR2237" i="1"/>
  <c r="AR2236" i="1"/>
  <c r="AR2235" i="1"/>
  <c r="AR2234" i="1"/>
  <c r="AR2233" i="1"/>
  <c r="AR2232" i="1"/>
  <c r="AR2231" i="1"/>
  <c r="AR2230" i="1"/>
  <c r="AR2229" i="1"/>
  <c r="AQ2228" i="1"/>
  <c r="AR2228" i="1" s="1"/>
  <c r="AR2227" i="1"/>
  <c r="AR2226" i="1"/>
  <c r="AR2225" i="1"/>
  <c r="AR2224" i="1"/>
  <c r="AQ2223" i="1"/>
  <c r="AR2223" i="1" s="1"/>
  <c r="AR2222" i="1"/>
  <c r="AR2221" i="1"/>
  <c r="AR2220" i="1"/>
  <c r="AR2219" i="1"/>
  <c r="AQ2218" i="1"/>
  <c r="AR2218" i="1" s="1"/>
  <c r="AR2217" i="1"/>
  <c r="AR2216" i="1"/>
  <c r="AR2215" i="1"/>
  <c r="AQ2214" i="1"/>
  <c r="AR2214" i="1" s="1"/>
  <c r="AR2213" i="1"/>
  <c r="AR2212" i="1"/>
  <c r="AR2211" i="1"/>
  <c r="AR2210" i="1"/>
  <c r="AQ2209" i="1"/>
  <c r="AR2209" i="1" s="1"/>
  <c r="AR2208" i="1"/>
  <c r="AR2207" i="1"/>
  <c r="AR2206" i="1"/>
  <c r="AR2205" i="1"/>
  <c r="AQ2204" i="1"/>
  <c r="AR2204" i="1" s="1"/>
  <c r="AR2203" i="1"/>
  <c r="AR2202" i="1"/>
  <c r="AR2201" i="1"/>
  <c r="AR2200" i="1"/>
  <c r="AQ2199" i="1"/>
  <c r="AR2199" i="1" s="1"/>
  <c r="AR2198" i="1"/>
  <c r="AR2197" i="1"/>
  <c r="AR2196" i="1"/>
  <c r="AR2195" i="1"/>
  <c r="AQ2194" i="1"/>
  <c r="AR2194" i="1" s="1"/>
  <c r="AR2193" i="1"/>
  <c r="AR2192" i="1"/>
  <c r="AR2191" i="1"/>
  <c r="AR2190" i="1"/>
  <c r="AQ2189" i="1"/>
  <c r="AR2189" i="1" s="1"/>
  <c r="AR2188" i="1"/>
  <c r="AR2187" i="1"/>
  <c r="AR2186" i="1"/>
  <c r="AR2185" i="1"/>
  <c r="AR2184" i="1"/>
  <c r="AR2183" i="1"/>
  <c r="AR2182" i="1"/>
  <c r="AR2181" i="1"/>
  <c r="AR2180" i="1"/>
  <c r="AR2179" i="1"/>
  <c r="AR2178" i="1"/>
  <c r="AR2177" i="1"/>
  <c r="AR2176" i="1"/>
  <c r="AR2175" i="1"/>
  <c r="AR2174" i="1"/>
  <c r="AR2173" i="1"/>
  <c r="AR2172" i="1"/>
  <c r="AR2171" i="1"/>
  <c r="AR2170" i="1"/>
  <c r="AR2169" i="1"/>
  <c r="AR2168" i="1"/>
  <c r="AQ2167" i="1"/>
  <c r="AR2167" i="1" s="1"/>
  <c r="AR2166" i="1"/>
  <c r="AR2165" i="1"/>
  <c r="AR2164" i="1"/>
  <c r="AR2163" i="1"/>
  <c r="AR2162" i="1"/>
  <c r="AR2161" i="1"/>
  <c r="AR2160" i="1"/>
  <c r="AQ2159" i="1"/>
  <c r="AR2159" i="1" s="1"/>
  <c r="AR2158" i="1"/>
  <c r="AR2157" i="1"/>
  <c r="AR2156" i="1"/>
  <c r="AR2155" i="1"/>
  <c r="AR2154" i="1"/>
  <c r="AR2153" i="1"/>
  <c r="AR2152" i="1"/>
  <c r="AR2151" i="1"/>
  <c r="AQ2150" i="1"/>
  <c r="AR2150" i="1" s="1"/>
  <c r="AR2149" i="1"/>
  <c r="AR2148" i="1"/>
  <c r="AR2147" i="1"/>
  <c r="AR2146" i="1"/>
  <c r="AR2145" i="1"/>
  <c r="AR2144" i="1"/>
  <c r="AR2143" i="1"/>
  <c r="AQ2142" i="1"/>
  <c r="AR2142" i="1" s="1"/>
  <c r="AR2141" i="1"/>
  <c r="AR2140" i="1"/>
  <c r="AR2139" i="1"/>
  <c r="AR2138" i="1"/>
  <c r="AR2137" i="1"/>
  <c r="AR2136" i="1"/>
  <c r="AR2135" i="1"/>
  <c r="AQ2134" i="1"/>
  <c r="AR2134" i="1" s="1"/>
  <c r="AR2133" i="1"/>
  <c r="AR2132" i="1"/>
  <c r="AR2131" i="1"/>
  <c r="AR2130" i="1"/>
  <c r="AR2129" i="1"/>
  <c r="AR2128" i="1"/>
  <c r="AR2127" i="1"/>
  <c r="AR2126" i="1"/>
  <c r="AR2125" i="1"/>
  <c r="AQ2124" i="1"/>
  <c r="AR2124" i="1" s="1"/>
  <c r="AR2123" i="1"/>
  <c r="AR2122" i="1"/>
  <c r="AR2121" i="1"/>
  <c r="AR2120" i="1"/>
  <c r="AR2119" i="1"/>
  <c r="AR2118" i="1"/>
  <c r="AR2117" i="1"/>
  <c r="AQ2116" i="1"/>
  <c r="AR2116" i="1" s="1"/>
  <c r="AR2115" i="1"/>
  <c r="AR2114" i="1"/>
  <c r="AR2113" i="1"/>
  <c r="AR2112" i="1"/>
  <c r="AR2111" i="1"/>
  <c r="AR2110" i="1"/>
  <c r="AR2109" i="1"/>
  <c r="AQ2108" i="1"/>
  <c r="AR2108" i="1" s="1"/>
  <c r="AR2107" i="1"/>
  <c r="AR2106" i="1"/>
  <c r="AR2105" i="1"/>
  <c r="AR2104" i="1"/>
  <c r="AR2103" i="1"/>
  <c r="AR2102" i="1"/>
  <c r="AR2101" i="1"/>
  <c r="AQ2100" i="1"/>
  <c r="AR2100" i="1" s="1"/>
  <c r="AR2099" i="1"/>
  <c r="AR2098" i="1"/>
  <c r="AR2097" i="1"/>
  <c r="AR2096" i="1"/>
  <c r="AR2095" i="1"/>
  <c r="AR2094" i="1"/>
  <c r="AR2093" i="1"/>
  <c r="AQ2092" i="1"/>
  <c r="AR2092" i="1" s="1"/>
  <c r="AR2091" i="1"/>
  <c r="AR2090" i="1"/>
  <c r="AR2089" i="1"/>
  <c r="AR2088" i="1"/>
  <c r="AR2087" i="1"/>
  <c r="AR2086" i="1"/>
  <c r="AR2085" i="1"/>
  <c r="AR2084" i="1"/>
  <c r="AR2083" i="1"/>
  <c r="AR2082" i="1"/>
  <c r="AR2081" i="1"/>
  <c r="AR2080" i="1"/>
  <c r="AR2079" i="1"/>
  <c r="AR2078" i="1"/>
  <c r="AR2077" i="1"/>
  <c r="AR2076" i="1"/>
  <c r="AR2075" i="1"/>
  <c r="AR2074" i="1"/>
  <c r="AQ2073" i="1"/>
  <c r="AR2073" i="1" s="1"/>
  <c r="AR2072" i="1"/>
  <c r="AR2071" i="1"/>
  <c r="AR2070" i="1"/>
  <c r="AR2069" i="1"/>
  <c r="AQ2068" i="1"/>
  <c r="AR2068" i="1" s="1"/>
  <c r="AR2067" i="1"/>
  <c r="AR2066" i="1"/>
  <c r="AR2065" i="1"/>
  <c r="AR2064" i="1"/>
  <c r="AR2063" i="1"/>
  <c r="AR2062" i="1"/>
  <c r="AR2061" i="1"/>
  <c r="AQ2060" i="1"/>
  <c r="AR2060" i="1" s="1"/>
  <c r="AR2059" i="1"/>
  <c r="AR2058" i="1"/>
  <c r="AR2057" i="1"/>
  <c r="AR2056" i="1"/>
  <c r="AR2055" i="1"/>
  <c r="AR2054" i="1"/>
  <c r="AR2053" i="1"/>
  <c r="AQ2052" i="1"/>
  <c r="AR2052" i="1" s="1"/>
  <c r="AR2051" i="1"/>
  <c r="AR2050" i="1"/>
  <c r="AR2049" i="1"/>
  <c r="AR2048" i="1"/>
  <c r="AR2047" i="1"/>
  <c r="AR2046" i="1"/>
  <c r="AR2045" i="1"/>
  <c r="AQ2044" i="1"/>
  <c r="AR2044" i="1" s="1"/>
  <c r="AR2043" i="1"/>
  <c r="AR2042" i="1"/>
  <c r="AR2041" i="1"/>
  <c r="AR2040" i="1"/>
  <c r="AR2039" i="1"/>
  <c r="AR2038" i="1"/>
  <c r="AR2037" i="1"/>
  <c r="AQ2036" i="1"/>
  <c r="AR2036" i="1" s="1"/>
  <c r="AR2035" i="1"/>
  <c r="AR2034" i="1"/>
  <c r="AR2033" i="1"/>
  <c r="AR2032" i="1"/>
  <c r="AR2031" i="1"/>
  <c r="AR2030" i="1"/>
  <c r="AR2029" i="1"/>
  <c r="AQ2028" i="1"/>
  <c r="AR2028" i="1" s="1"/>
  <c r="AR2027" i="1"/>
  <c r="AR2026" i="1"/>
  <c r="AR2025" i="1"/>
  <c r="AR2024" i="1"/>
  <c r="AR2023" i="1"/>
  <c r="AR2022" i="1"/>
  <c r="AR2021" i="1"/>
  <c r="AR2020" i="1"/>
  <c r="AQ2019" i="1"/>
  <c r="AR2019" i="1" s="1"/>
  <c r="AR2018" i="1"/>
  <c r="AR2017" i="1"/>
  <c r="AR2016" i="1"/>
  <c r="AR2015" i="1"/>
  <c r="AR2014" i="1"/>
  <c r="AR2013" i="1"/>
  <c r="AR2012" i="1"/>
  <c r="AQ2011" i="1"/>
  <c r="AR2011" i="1" s="1"/>
  <c r="AR2010" i="1"/>
  <c r="AR2009" i="1"/>
  <c r="AR2008" i="1"/>
  <c r="AR2007" i="1"/>
  <c r="AR2006" i="1"/>
  <c r="AR2005" i="1"/>
  <c r="AQ2004" i="1"/>
  <c r="AR2004" i="1" s="1"/>
  <c r="AR2003" i="1"/>
  <c r="AR2002" i="1"/>
  <c r="AR2001" i="1"/>
  <c r="AR2000" i="1"/>
  <c r="AR1999" i="1"/>
  <c r="AR1998" i="1"/>
  <c r="AR1997" i="1"/>
  <c r="AQ1996" i="1"/>
  <c r="AR1996" i="1" s="1"/>
  <c r="AR1995" i="1"/>
  <c r="AR1994" i="1"/>
  <c r="AR1993" i="1"/>
  <c r="AR1992" i="1"/>
  <c r="AR1991" i="1"/>
  <c r="AR1990" i="1"/>
  <c r="AQ1989" i="1"/>
  <c r="AR1989" i="1" s="1"/>
  <c r="AR1988" i="1"/>
  <c r="AR1987" i="1"/>
  <c r="AR1986" i="1"/>
  <c r="AR1985" i="1"/>
  <c r="AR1984" i="1"/>
  <c r="AR1983" i="1"/>
  <c r="AR1982" i="1"/>
  <c r="AR1981" i="1"/>
  <c r="AR1980" i="1"/>
  <c r="AR1979" i="1"/>
  <c r="AR1978" i="1"/>
  <c r="AR1977" i="1"/>
  <c r="AR1976" i="1"/>
  <c r="AR1975" i="1"/>
  <c r="AQ1974" i="1"/>
  <c r="AR1974" i="1" s="1"/>
  <c r="AR1973" i="1"/>
  <c r="AR1972" i="1"/>
  <c r="AR1971" i="1"/>
  <c r="AR1970" i="1"/>
  <c r="AR1969" i="1"/>
  <c r="AR1968" i="1"/>
  <c r="AQ1967" i="1"/>
  <c r="AR1967" i="1" s="1"/>
  <c r="AR1966" i="1"/>
  <c r="AR1965" i="1"/>
  <c r="AR1964" i="1"/>
  <c r="AR1963" i="1"/>
  <c r="AR1962" i="1"/>
  <c r="AR1961" i="1"/>
  <c r="AR1960" i="1"/>
  <c r="AR1959" i="1"/>
  <c r="AR1958" i="1"/>
  <c r="AR1957" i="1"/>
  <c r="AR1956" i="1"/>
  <c r="AR1955" i="1"/>
  <c r="AR1954" i="1"/>
  <c r="AR1953" i="1"/>
  <c r="AR1952" i="1"/>
  <c r="AR1951" i="1"/>
  <c r="AR1950" i="1"/>
  <c r="AR1949" i="1"/>
  <c r="AR1948" i="1"/>
  <c r="AQ1947" i="1"/>
  <c r="AR1947" i="1" s="1"/>
  <c r="AR1946" i="1"/>
  <c r="AR1945" i="1"/>
  <c r="AR1944" i="1"/>
  <c r="AR1943" i="1"/>
  <c r="AR1942" i="1"/>
  <c r="AR1941" i="1"/>
  <c r="AR1940" i="1"/>
  <c r="AR1939" i="1"/>
  <c r="AQ1938" i="1"/>
  <c r="AR1938" i="1" s="1"/>
  <c r="AR1937" i="1"/>
  <c r="AR1936" i="1"/>
  <c r="AR1935" i="1"/>
  <c r="AR1934" i="1"/>
  <c r="AR1933" i="1"/>
  <c r="AR1932" i="1"/>
  <c r="AQ1931" i="1"/>
  <c r="AR1931" i="1" s="1"/>
  <c r="AR1930" i="1"/>
  <c r="AR1929" i="1"/>
  <c r="AR1928" i="1"/>
  <c r="AR1927" i="1"/>
  <c r="AR1926" i="1"/>
  <c r="AR1925" i="1"/>
  <c r="AQ1924" i="1"/>
  <c r="AR1924" i="1" s="1"/>
  <c r="AR1923" i="1"/>
  <c r="AR1922" i="1"/>
  <c r="AR1921" i="1"/>
  <c r="AR1920" i="1"/>
  <c r="AR1919" i="1"/>
  <c r="AR1918" i="1"/>
  <c r="AQ1917" i="1"/>
  <c r="AR1917" i="1" s="1"/>
  <c r="AR1916" i="1"/>
  <c r="AR1915" i="1"/>
  <c r="AR1914" i="1"/>
  <c r="AR1913" i="1"/>
  <c r="AR1912" i="1"/>
  <c r="AR1911" i="1"/>
  <c r="AR1910" i="1"/>
  <c r="AQ1909" i="1"/>
  <c r="AR1909" i="1" s="1"/>
  <c r="AR1908" i="1"/>
  <c r="AR1907" i="1"/>
  <c r="AR1906" i="1"/>
  <c r="AR1905" i="1"/>
  <c r="AR1904" i="1"/>
  <c r="AR1903" i="1"/>
  <c r="AR1902" i="1"/>
  <c r="AQ1901" i="1"/>
  <c r="AR1901" i="1" s="1"/>
  <c r="AR1900" i="1"/>
  <c r="AR1899" i="1"/>
  <c r="AR1898" i="1"/>
  <c r="AR1897" i="1"/>
  <c r="AR1896" i="1"/>
  <c r="AR1895" i="1"/>
  <c r="AR1894" i="1"/>
  <c r="AQ1893" i="1"/>
  <c r="AR1893" i="1" s="1"/>
  <c r="AR1892" i="1"/>
  <c r="AR1891" i="1"/>
  <c r="AR1890" i="1"/>
  <c r="AR1889" i="1"/>
  <c r="AR1888" i="1"/>
  <c r="AR1887" i="1"/>
  <c r="AR1886" i="1"/>
  <c r="AQ1885" i="1"/>
  <c r="AR1885" i="1" s="1"/>
  <c r="AR1884" i="1"/>
  <c r="AR1883" i="1"/>
  <c r="AR1882" i="1"/>
  <c r="AR1881" i="1"/>
  <c r="AQ1880" i="1"/>
  <c r="AR1880" i="1" s="1"/>
  <c r="AR1879" i="1"/>
  <c r="AR1878" i="1"/>
  <c r="AR1877" i="1"/>
  <c r="AR1876" i="1"/>
  <c r="AR1875" i="1"/>
  <c r="AR1874" i="1"/>
  <c r="AQ1873" i="1"/>
  <c r="AR1873" i="1" s="1"/>
  <c r="AR1872" i="1"/>
  <c r="AR1871" i="1"/>
  <c r="AR1870" i="1"/>
  <c r="AR1869" i="1"/>
  <c r="AR1868" i="1"/>
  <c r="AR1867" i="1"/>
  <c r="AQ1866" i="1"/>
  <c r="AR1866" i="1" s="1"/>
  <c r="AR1865" i="1"/>
  <c r="AR1864" i="1"/>
  <c r="AR1863" i="1"/>
  <c r="AR1862" i="1"/>
  <c r="AR1861" i="1"/>
  <c r="AQ1860" i="1"/>
  <c r="AR1860" i="1" s="1"/>
  <c r="AR1859" i="1"/>
  <c r="AR1858" i="1"/>
  <c r="AR1857" i="1"/>
  <c r="AR1856" i="1"/>
  <c r="AR1855" i="1"/>
  <c r="AR1854" i="1"/>
  <c r="AR1853" i="1"/>
  <c r="AQ1852" i="1"/>
  <c r="AR1852" i="1" s="1"/>
  <c r="AR1851" i="1"/>
  <c r="AR1850" i="1"/>
  <c r="AR1849" i="1"/>
  <c r="AR1848" i="1"/>
  <c r="AR1847" i="1"/>
  <c r="AR1846" i="1"/>
  <c r="AR1845" i="1"/>
  <c r="AQ1844" i="1"/>
  <c r="AR1844" i="1" s="1"/>
  <c r="AR1843" i="1"/>
  <c r="AR1842" i="1"/>
  <c r="AR1841" i="1"/>
  <c r="AR1840" i="1"/>
  <c r="AR1839" i="1"/>
  <c r="AR1838" i="1"/>
  <c r="AQ1837" i="1"/>
  <c r="AR1837" i="1" s="1"/>
  <c r="AR1836" i="1"/>
  <c r="AR1835" i="1"/>
  <c r="AR1834" i="1"/>
  <c r="AR1833" i="1"/>
  <c r="AR1832" i="1"/>
  <c r="AQ1831" i="1"/>
  <c r="AR1831" i="1" s="1"/>
  <c r="AR1830" i="1"/>
  <c r="AR1829" i="1"/>
  <c r="AR1828" i="1"/>
  <c r="AQ1827" i="1"/>
  <c r="AR1827" i="1" s="1"/>
  <c r="AR1826" i="1"/>
  <c r="AR1825" i="1"/>
  <c r="AR1824" i="1"/>
  <c r="AQ1823" i="1"/>
  <c r="AR1823" i="1" s="1"/>
  <c r="AR1822" i="1"/>
  <c r="AR1821" i="1"/>
  <c r="AR1820" i="1"/>
  <c r="AQ1819" i="1"/>
  <c r="AR1819" i="1" s="1"/>
  <c r="AR1818" i="1"/>
  <c r="AR1817" i="1"/>
  <c r="AR1816" i="1"/>
  <c r="AQ1815" i="1"/>
  <c r="AR1815" i="1" s="1"/>
  <c r="AR1814" i="1"/>
  <c r="AR1813" i="1"/>
  <c r="AR1812" i="1"/>
  <c r="AQ1811" i="1"/>
  <c r="AR1811" i="1" s="1"/>
  <c r="AR1810" i="1"/>
  <c r="AR1809" i="1"/>
  <c r="AR1808" i="1"/>
  <c r="AQ1807" i="1"/>
  <c r="AR1807" i="1" s="1"/>
  <c r="AR1806" i="1"/>
  <c r="AR1805" i="1"/>
  <c r="AR1804" i="1"/>
  <c r="AQ1803" i="1"/>
  <c r="AR1803" i="1" s="1"/>
  <c r="AR1802" i="1"/>
  <c r="AR1801" i="1"/>
  <c r="AR1800" i="1"/>
  <c r="AQ1799" i="1"/>
  <c r="AR1799" i="1" s="1"/>
  <c r="AR1798" i="1"/>
  <c r="AR1797" i="1"/>
  <c r="AR1796" i="1"/>
  <c r="AQ1795" i="1"/>
  <c r="AR1795" i="1" s="1"/>
  <c r="AR1794" i="1"/>
  <c r="AR1793" i="1"/>
  <c r="AR1792" i="1"/>
  <c r="AQ1791" i="1"/>
  <c r="AR1791" i="1" s="1"/>
  <c r="AR1790" i="1"/>
  <c r="AR1789" i="1"/>
  <c r="AR1788" i="1"/>
  <c r="AQ1787" i="1"/>
  <c r="AR1787" i="1" s="1"/>
  <c r="AR1786" i="1"/>
  <c r="AR1785" i="1"/>
  <c r="AR1784" i="1"/>
  <c r="AQ1783" i="1"/>
  <c r="AR1783" i="1" s="1"/>
  <c r="AR1782" i="1"/>
  <c r="AR1781" i="1"/>
  <c r="AR1780" i="1"/>
  <c r="AQ1779" i="1"/>
  <c r="AR1779" i="1" s="1"/>
  <c r="AR1778" i="1"/>
  <c r="AR1777" i="1"/>
  <c r="AR1776" i="1"/>
  <c r="AQ1775" i="1"/>
  <c r="AR1775" i="1" s="1"/>
  <c r="AR1774" i="1"/>
  <c r="AR1773" i="1"/>
  <c r="AR1772" i="1"/>
  <c r="AQ1771" i="1"/>
  <c r="AR1771" i="1" s="1"/>
  <c r="AR1770" i="1"/>
  <c r="AR1769" i="1"/>
  <c r="AR1768" i="1"/>
  <c r="AQ1767" i="1"/>
  <c r="AR1767" i="1" s="1"/>
  <c r="AR1766" i="1"/>
  <c r="AR1765" i="1"/>
  <c r="AR1764" i="1"/>
  <c r="AQ1763" i="1"/>
  <c r="AR1763" i="1" s="1"/>
  <c r="AR1762" i="1"/>
  <c r="AR1761" i="1"/>
  <c r="AR1760" i="1"/>
  <c r="AQ1759" i="1"/>
  <c r="AR1759" i="1" s="1"/>
  <c r="AR1758" i="1"/>
  <c r="AR1757" i="1"/>
  <c r="AR1756" i="1"/>
  <c r="AR1755" i="1"/>
  <c r="AR1754" i="1"/>
  <c r="AR1753" i="1"/>
  <c r="AR1752" i="1"/>
  <c r="AR1751" i="1"/>
  <c r="AR1750" i="1"/>
  <c r="AR1749" i="1"/>
  <c r="AR1748" i="1"/>
  <c r="AR1747" i="1"/>
  <c r="AR1746" i="1"/>
  <c r="AR1745" i="1"/>
  <c r="AR1744" i="1"/>
  <c r="AR1743" i="1"/>
  <c r="AR1742" i="1"/>
  <c r="AR1741" i="1"/>
  <c r="AR1740" i="1"/>
  <c r="AR1739" i="1"/>
  <c r="AR1738" i="1"/>
  <c r="AR1737" i="1"/>
  <c r="AR1736" i="1"/>
  <c r="AR1735" i="1"/>
  <c r="AR1734" i="1"/>
  <c r="AR1733" i="1"/>
  <c r="AR1732" i="1"/>
  <c r="AR1731" i="1"/>
  <c r="AR1730" i="1"/>
  <c r="AR1729" i="1"/>
  <c r="AR1728" i="1"/>
  <c r="AR1727" i="1"/>
  <c r="AR1726" i="1"/>
  <c r="AR1725" i="1"/>
  <c r="AR1724" i="1"/>
  <c r="AR1723" i="1"/>
  <c r="AR1722" i="1"/>
  <c r="AR1721" i="1"/>
  <c r="AR1720" i="1"/>
  <c r="AR1719" i="1"/>
  <c r="AR1718" i="1"/>
  <c r="AR1717" i="1"/>
  <c r="AR1716" i="1"/>
  <c r="AR1715" i="1"/>
  <c r="AR1714" i="1"/>
  <c r="AR1713" i="1"/>
  <c r="AR1712" i="1"/>
  <c r="AR1711" i="1"/>
  <c r="AR1710" i="1"/>
  <c r="AR1709" i="1"/>
  <c r="AR1708" i="1"/>
  <c r="AR1707" i="1"/>
  <c r="AR1706" i="1"/>
  <c r="AR1705" i="1"/>
  <c r="AR1704" i="1"/>
  <c r="AR1703" i="1"/>
  <c r="AR1702" i="1"/>
  <c r="AR1701" i="1"/>
  <c r="AR1700" i="1"/>
  <c r="AR1699" i="1"/>
  <c r="AR1698" i="1"/>
  <c r="AR1697" i="1"/>
  <c r="AR1696" i="1"/>
  <c r="AR1695" i="1"/>
  <c r="AR1694" i="1"/>
  <c r="AR1693" i="1"/>
  <c r="AR1692" i="1"/>
  <c r="AR1691" i="1"/>
  <c r="AR1690" i="1"/>
  <c r="AR1689" i="1"/>
  <c r="AR1688" i="1"/>
  <c r="AR1687" i="1"/>
  <c r="AR1686" i="1"/>
  <c r="AR1685" i="1"/>
  <c r="AR1684" i="1"/>
  <c r="AQ1683" i="1"/>
  <c r="AR1683" i="1" s="1"/>
  <c r="AR1682" i="1"/>
  <c r="AR1681" i="1"/>
  <c r="AR1680" i="1"/>
  <c r="AR1679" i="1"/>
  <c r="AR1678" i="1"/>
  <c r="AR1677" i="1"/>
  <c r="AQ1676" i="1"/>
  <c r="AR1676" i="1" s="1"/>
  <c r="AR1675" i="1"/>
  <c r="AR1674" i="1"/>
  <c r="AR1673" i="1"/>
  <c r="AR1672" i="1"/>
  <c r="AR1671" i="1"/>
  <c r="AQ1670" i="1"/>
  <c r="AR1670" i="1" s="1"/>
  <c r="AR1669" i="1"/>
  <c r="AR1668" i="1"/>
  <c r="AR1667" i="1"/>
  <c r="AR1666" i="1"/>
  <c r="AR1665" i="1"/>
  <c r="AR1664" i="1"/>
  <c r="AR1663" i="1"/>
  <c r="AR1662" i="1"/>
  <c r="AR1661" i="1"/>
  <c r="AR1660" i="1"/>
  <c r="AR1659" i="1"/>
  <c r="AR1658" i="1"/>
  <c r="AR1657" i="1"/>
  <c r="AR1656" i="1"/>
  <c r="AR1655" i="1"/>
  <c r="AR1654" i="1"/>
  <c r="AR1653" i="1"/>
  <c r="AR1652" i="1"/>
  <c r="AR1651" i="1"/>
  <c r="AR1650" i="1"/>
  <c r="AR1649" i="1"/>
  <c r="AQ1648" i="1"/>
  <c r="AR1648" i="1" s="1"/>
  <c r="AR1647" i="1"/>
  <c r="AR1646" i="1"/>
  <c r="AR1645" i="1"/>
  <c r="AR1644" i="1"/>
  <c r="AR1643" i="1"/>
  <c r="AR1642" i="1"/>
  <c r="AQ1641" i="1"/>
  <c r="AR1641" i="1" s="1"/>
  <c r="AR1640" i="1"/>
  <c r="AR1639" i="1"/>
  <c r="AR1638" i="1"/>
  <c r="AR1637" i="1"/>
  <c r="AR1636" i="1"/>
  <c r="AR1635" i="1"/>
  <c r="AR1634" i="1"/>
  <c r="AR1633" i="1"/>
  <c r="AQ1632" i="1"/>
  <c r="AR1632" i="1" s="1"/>
  <c r="AR1631" i="1"/>
  <c r="AR1630" i="1"/>
  <c r="AR1629" i="1"/>
  <c r="AR1628" i="1"/>
  <c r="AR1627" i="1"/>
  <c r="AQ1626" i="1"/>
  <c r="AR1626" i="1" s="1"/>
  <c r="AR1625" i="1"/>
  <c r="AR1624" i="1"/>
  <c r="AR1623" i="1"/>
  <c r="AR1622" i="1"/>
  <c r="AR1621" i="1"/>
  <c r="AR1620" i="1"/>
  <c r="AQ1619" i="1"/>
  <c r="AR1619" i="1" s="1"/>
  <c r="AR1618" i="1"/>
  <c r="AR1617" i="1"/>
  <c r="AR1616" i="1"/>
  <c r="AR1615" i="1"/>
  <c r="AR1614" i="1"/>
  <c r="AR1613" i="1"/>
  <c r="AQ1612" i="1"/>
  <c r="AR1612" i="1" s="1"/>
  <c r="AR1611" i="1"/>
  <c r="AR1610" i="1"/>
  <c r="AR1609" i="1"/>
  <c r="AR1608" i="1"/>
  <c r="AR1607" i="1"/>
  <c r="AR1606" i="1"/>
  <c r="AR1605" i="1"/>
  <c r="AR1604" i="1"/>
  <c r="AR1603" i="1"/>
  <c r="AR1602" i="1"/>
  <c r="AQ1601" i="1"/>
  <c r="AR1601" i="1" s="1"/>
  <c r="AR1600" i="1"/>
  <c r="AR1599" i="1"/>
  <c r="AR1598" i="1"/>
  <c r="AR1597" i="1"/>
  <c r="AR1596" i="1"/>
  <c r="AR1595" i="1"/>
  <c r="AQ1594" i="1"/>
  <c r="AR1594" i="1" s="1"/>
  <c r="AR1593" i="1"/>
  <c r="AR1592" i="1"/>
  <c r="AR1591" i="1"/>
  <c r="AR1590" i="1"/>
  <c r="AR1589" i="1"/>
  <c r="AR1588" i="1"/>
  <c r="AR1587" i="1"/>
  <c r="AR1586" i="1"/>
  <c r="AR1585" i="1"/>
  <c r="AR1584" i="1"/>
  <c r="AR1583" i="1"/>
  <c r="AR1582" i="1"/>
  <c r="AR1581" i="1"/>
  <c r="AR1580" i="1"/>
  <c r="AR1579" i="1"/>
  <c r="AR1578" i="1"/>
  <c r="AR1577" i="1"/>
  <c r="AR1576" i="1"/>
  <c r="AR1575" i="1"/>
  <c r="AR1574" i="1"/>
  <c r="AR1573" i="1"/>
  <c r="AR1572" i="1"/>
  <c r="AR1571" i="1"/>
  <c r="AR1570" i="1"/>
  <c r="AR1569" i="1"/>
  <c r="AR1568" i="1"/>
  <c r="AR1567" i="1"/>
  <c r="AR1566" i="1"/>
  <c r="AR1565" i="1"/>
  <c r="AR1564" i="1"/>
  <c r="AQ1563" i="1"/>
  <c r="AR1563" i="1" s="1"/>
  <c r="AR1562" i="1"/>
  <c r="AR1561" i="1"/>
  <c r="AR1560" i="1"/>
  <c r="AR1559" i="1"/>
  <c r="AR1558" i="1"/>
  <c r="AR1557" i="1"/>
  <c r="AQ1556" i="1"/>
  <c r="AR1556" i="1" s="1"/>
  <c r="AR1555" i="1"/>
  <c r="AR1554" i="1"/>
  <c r="AR1553" i="1"/>
  <c r="AR1552" i="1"/>
  <c r="AR1551" i="1"/>
  <c r="AR1550" i="1"/>
  <c r="AQ1549" i="1"/>
  <c r="AR1549" i="1" s="1"/>
  <c r="AR1548" i="1"/>
  <c r="AR1547" i="1"/>
  <c r="AR1546" i="1"/>
  <c r="AR1545" i="1"/>
  <c r="AR1544" i="1"/>
  <c r="AR1543" i="1"/>
  <c r="AQ1542" i="1"/>
  <c r="AR1542" i="1" s="1"/>
  <c r="AR1541" i="1"/>
  <c r="AR1540" i="1"/>
  <c r="AR1539" i="1"/>
  <c r="AR1538" i="1"/>
  <c r="AR1537" i="1"/>
  <c r="AR1536" i="1"/>
  <c r="AR1535" i="1"/>
  <c r="AQ1534" i="1"/>
  <c r="AR1534" i="1" s="1"/>
  <c r="AR1533" i="1"/>
  <c r="AR1532" i="1"/>
  <c r="AR1531" i="1"/>
  <c r="AR1530" i="1"/>
  <c r="AR1529" i="1"/>
  <c r="AQ1528" i="1"/>
  <c r="AR1528" i="1" s="1"/>
  <c r="AR1527" i="1"/>
  <c r="AR1526" i="1"/>
  <c r="AR1525" i="1"/>
  <c r="AR1524" i="1"/>
  <c r="AR1523" i="1"/>
  <c r="AR1522" i="1"/>
  <c r="AR1521" i="1"/>
  <c r="AR1520" i="1"/>
  <c r="AR1519" i="1"/>
  <c r="AR1518" i="1"/>
  <c r="AR1517" i="1"/>
  <c r="AR1516" i="1"/>
  <c r="AR1515" i="1"/>
  <c r="AR1514" i="1"/>
  <c r="AR1513" i="1"/>
  <c r="AR1512" i="1"/>
  <c r="AR1511" i="1"/>
  <c r="AR1510" i="1"/>
  <c r="AR1509" i="1"/>
  <c r="AR1508" i="1"/>
  <c r="AR1507" i="1"/>
  <c r="AR1506" i="1"/>
  <c r="AR1505" i="1"/>
  <c r="AR1504" i="1"/>
  <c r="AR1503" i="1"/>
  <c r="AR1502" i="1"/>
  <c r="AR1501" i="1"/>
  <c r="AR1500" i="1"/>
  <c r="AR1499" i="1"/>
  <c r="AR1498" i="1"/>
  <c r="AR1497" i="1"/>
  <c r="AR1496" i="1"/>
  <c r="AR1495" i="1"/>
  <c r="AR1494" i="1"/>
  <c r="AR1493" i="1"/>
  <c r="AR1492" i="1"/>
  <c r="AR1491" i="1"/>
  <c r="AR1490" i="1"/>
  <c r="AR1489" i="1"/>
  <c r="AR1488" i="1"/>
  <c r="AR1487" i="1"/>
  <c r="AR1486" i="1"/>
  <c r="AR1485" i="1"/>
  <c r="AR1484" i="1"/>
  <c r="AR1483" i="1"/>
  <c r="AR1482" i="1"/>
  <c r="AR1481" i="1"/>
  <c r="AR1480" i="1"/>
  <c r="AR1479" i="1"/>
  <c r="AR1478" i="1"/>
  <c r="AR1477" i="1"/>
  <c r="AR1476" i="1"/>
  <c r="AR1475" i="1"/>
  <c r="AR1474" i="1"/>
  <c r="AR1473" i="1"/>
  <c r="AR1472" i="1"/>
  <c r="AR1471" i="1"/>
  <c r="AR1470" i="1"/>
  <c r="AR1469" i="1"/>
  <c r="AR1468" i="1"/>
  <c r="AR1467" i="1"/>
  <c r="AR1466" i="1"/>
  <c r="AR1465" i="1"/>
  <c r="AR1464" i="1"/>
  <c r="AR1463" i="1"/>
  <c r="AR1462" i="1"/>
  <c r="AR1461" i="1"/>
  <c r="AR1460" i="1"/>
  <c r="AR1459" i="1"/>
  <c r="AR1458" i="1"/>
  <c r="AR1457" i="1"/>
  <c r="AR1456" i="1"/>
  <c r="AR1455" i="1"/>
  <c r="AR1454" i="1"/>
  <c r="AR1453" i="1"/>
  <c r="AR1452" i="1"/>
  <c r="AR1451" i="1"/>
  <c r="AR1450" i="1"/>
  <c r="AR1449" i="1"/>
  <c r="AR1448" i="1"/>
  <c r="AR1447" i="1"/>
  <c r="AR1446" i="1"/>
  <c r="AR1445" i="1"/>
  <c r="AR1444" i="1"/>
  <c r="AR1443" i="1"/>
  <c r="AR1442" i="1"/>
  <c r="AR1441" i="1"/>
  <c r="AR1440" i="1"/>
  <c r="AR1439" i="1"/>
  <c r="AR1438" i="1"/>
  <c r="AR1437" i="1"/>
  <c r="AR1436" i="1"/>
  <c r="AR1435" i="1"/>
  <c r="AR1434" i="1"/>
  <c r="AR1433" i="1"/>
  <c r="AR1432" i="1"/>
  <c r="AR1431" i="1"/>
  <c r="AR1430" i="1"/>
  <c r="AR1429" i="1"/>
  <c r="AR1428" i="1"/>
  <c r="AR1427" i="1"/>
  <c r="AR1426" i="1"/>
  <c r="AR1425" i="1"/>
  <c r="AR1424" i="1"/>
  <c r="AR1423" i="1"/>
  <c r="AR1422" i="1"/>
  <c r="AR1421" i="1"/>
  <c r="AR1420" i="1"/>
  <c r="AR1419" i="1"/>
  <c r="AR1418" i="1"/>
  <c r="AQ1417" i="1"/>
  <c r="AR1417" i="1" s="1"/>
  <c r="AR1416" i="1"/>
  <c r="AR1415" i="1"/>
  <c r="AR1414" i="1"/>
  <c r="AR1413" i="1"/>
  <c r="AR1412" i="1"/>
  <c r="AR1411" i="1"/>
  <c r="AR1410" i="1"/>
  <c r="AR1409" i="1"/>
  <c r="AR1408" i="1"/>
  <c r="AR1407" i="1"/>
  <c r="AR1406" i="1"/>
  <c r="AR1405" i="1"/>
  <c r="AR1404" i="1"/>
  <c r="AR1403" i="1"/>
  <c r="AR1402" i="1"/>
  <c r="AR1401" i="1"/>
  <c r="AR1400" i="1"/>
  <c r="AR1399" i="1"/>
  <c r="AR1398" i="1"/>
  <c r="AR1397" i="1"/>
  <c r="AR1396" i="1"/>
  <c r="AR1395" i="1"/>
  <c r="AR1394" i="1"/>
  <c r="AR1393" i="1"/>
  <c r="AR1392" i="1"/>
  <c r="AR1391" i="1"/>
  <c r="AR1390" i="1"/>
  <c r="AR1389" i="1"/>
  <c r="AR1388" i="1"/>
  <c r="AR1387" i="1"/>
  <c r="AR1386" i="1"/>
  <c r="AR1385" i="1"/>
  <c r="AR1384" i="1"/>
  <c r="AR1383" i="1"/>
  <c r="AR1382" i="1"/>
  <c r="AR1381" i="1"/>
  <c r="AR1380" i="1"/>
  <c r="AR1379" i="1"/>
  <c r="AR1378" i="1"/>
  <c r="AR1377" i="1"/>
  <c r="AR1376" i="1"/>
  <c r="AR1375" i="1"/>
  <c r="AR1374" i="1"/>
  <c r="AR1373" i="1"/>
  <c r="AR1372" i="1"/>
  <c r="AR1371" i="1"/>
  <c r="AR1370" i="1"/>
  <c r="AR1369" i="1"/>
  <c r="AR1368" i="1"/>
  <c r="AQ1367" i="1"/>
  <c r="AR1367" i="1" s="1"/>
  <c r="AR1366" i="1"/>
  <c r="AR1365" i="1"/>
  <c r="AR1364" i="1"/>
  <c r="AR1363" i="1"/>
  <c r="AQ1362" i="1"/>
  <c r="AR1362" i="1" s="1"/>
  <c r="AR1361" i="1"/>
  <c r="AR1360" i="1"/>
  <c r="AR1359" i="1"/>
  <c r="AR1358" i="1"/>
  <c r="AQ1357" i="1"/>
  <c r="AR1357" i="1" s="1"/>
  <c r="AR1356" i="1"/>
  <c r="AR1355" i="1"/>
  <c r="AR1354" i="1"/>
  <c r="AQ1353" i="1"/>
  <c r="AR1353" i="1" s="1"/>
  <c r="AR1352" i="1"/>
  <c r="AR1351" i="1"/>
  <c r="AR1350" i="1"/>
  <c r="AR1349" i="1"/>
  <c r="AQ1348" i="1"/>
  <c r="AR1348" i="1" s="1"/>
  <c r="AR1347" i="1"/>
  <c r="AR1346" i="1"/>
  <c r="AR1345" i="1"/>
  <c r="AQ1344" i="1"/>
  <c r="AR1344" i="1" s="1"/>
  <c r="AR1343" i="1"/>
  <c r="AR1342" i="1"/>
  <c r="AR1341" i="1"/>
  <c r="AR1340" i="1"/>
  <c r="AR1339" i="1"/>
  <c r="AQ1338" i="1"/>
  <c r="AR1338" i="1" s="1"/>
  <c r="AR1337" i="1"/>
  <c r="AR1336" i="1"/>
  <c r="AR1335" i="1"/>
  <c r="AR1334" i="1"/>
  <c r="AQ1333" i="1"/>
  <c r="AR1333" i="1" s="1"/>
  <c r="AR1332" i="1"/>
  <c r="AR1331" i="1"/>
  <c r="AR1330" i="1"/>
  <c r="AR1329" i="1"/>
  <c r="AR1328" i="1"/>
  <c r="AR1327" i="1"/>
  <c r="AQ1326" i="1"/>
  <c r="AR1326" i="1" s="1"/>
  <c r="AR1325" i="1"/>
  <c r="AR1324" i="1"/>
  <c r="AR1323" i="1"/>
  <c r="AR1322" i="1"/>
  <c r="AR1321" i="1"/>
  <c r="AQ1320" i="1"/>
  <c r="AR1320" i="1" s="1"/>
  <c r="AR1319" i="1"/>
  <c r="AR1318" i="1"/>
  <c r="AR1317" i="1"/>
  <c r="AR1316" i="1"/>
  <c r="AQ1315" i="1"/>
  <c r="AR1315" i="1" s="1"/>
  <c r="AR1314" i="1"/>
  <c r="AR1313" i="1"/>
  <c r="AR1312" i="1"/>
  <c r="AR1311" i="1"/>
  <c r="AR1310" i="1"/>
  <c r="AR1309" i="1"/>
  <c r="AQ1308" i="1"/>
  <c r="AR1308" i="1" s="1"/>
  <c r="AR1307" i="1"/>
  <c r="AR1306" i="1"/>
  <c r="AR1305" i="1"/>
  <c r="AR1304" i="1"/>
  <c r="AQ1303" i="1"/>
  <c r="AR1303" i="1" s="1"/>
  <c r="AR1302" i="1"/>
  <c r="AR1301" i="1"/>
  <c r="AR1300" i="1"/>
  <c r="AR1299" i="1"/>
  <c r="AR1298" i="1"/>
  <c r="AR1297" i="1"/>
  <c r="AR1296" i="1"/>
  <c r="AR1295" i="1"/>
  <c r="AQ1294" i="1"/>
  <c r="AR1294" i="1" s="1"/>
  <c r="AR1293" i="1"/>
  <c r="AR1292" i="1"/>
  <c r="AR1291" i="1"/>
  <c r="AQ1290" i="1"/>
  <c r="AR1290" i="1" s="1"/>
  <c r="AR1289" i="1"/>
  <c r="AR1288" i="1"/>
  <c r="AR1287" i="1"/>
  <c r="AR1286" i="1"/>
  <c r="AR1285" i="1"/>
  <c r="AQ1284" i="1"/>
  <c r="AR1284" i="1" s="1"/>
  <c r="AR1283" i="1"/>
  <c r="AR1282" i="1"/>
  <c r="AR1281" i="1"/>
  <c r="AR1280" i="1"/>
  <c r="AR1279" i="1"/>
  <c r="AQ1278" i="1"/>
  <c r="AR1278" i="1" s="1"/>
  <c r="AR1277" i="1"/>
  <c r="AR1276" i="1"/>
  <c r="AR1275" i="1"/>
  <c r="AR1274" i="1"/>
  <c r="AR1273" i="1"/>
  <c r="AR1272" i="1"/>
  <c r="AQ1271" i="1"/>
  <c r="AR1271" i="1" s="1"/>
  <c r="AR1270" i="1"/>
  <c r="AR1269" i="1"/>
  <c r="AR1268" i="1"/>
  <c r="AR1267" i="1"/>
  <c r="AQ1266" i="1"/>
  <c r="AR1266" i="1" s="1"/>
  <c r="AR1265" i="1"/>
  <c r="AR1264" i="1"/>
  <c r="AR1263" i="1"/>
  <c r="AR1262" i="1"/>
  <c r="AQ1261" i="1"/>
  <c r="AR1261" i="1" s="1"/>
  <c r="AR1260" i="1"/>
  <c r="AR1259" i="1"/>
  <c r="AR1258" i="1"/>
  <c r="AR1257" i="1"/>
  <c r="AQ1256" i="1"/>
  <c r="AR1256" i="1" s="1"/>
  <c r="AR1255" i="1"/>
  <c r="AR1254" i="1"/>
  <c r="AR1253" i="1"/>
  <c r="AQ1252" i="1"/>
  <c r="AR1252" i="1" s="1"/>
  <c r="AR1251" i="1"/>
  <c r="AR1250" i="1"/>
  <c r="AR1249" i="1"/>
  <c r="AQ1248" i="1"/>
  <c r="AR1248" i="1" s="1"/>
  <c r="AR1247" i="1"/>
  <c r="AR1246" i="1"/>
  <c r="AR1245" i="1"/>
  <c r="AR1244" i="1"/>
  <c r="AR1243" i="1"/>
  <c r="AR1242" i="1"/>
  <c r="AQ1241" i="1"/>
  <c r="AR1241" i="1" s="1"/>
  <c r="AR1240" i="1"/>
  <c r="AR1239" i="1"/>
  <c r="AR1238" i="1"/>
  <c r="AR1237" i="1"/>
  <c r="AR1236" i="1"/>
  <c r="AR1235" i="1"/>
  <c r="AR1234" i="1"/>
  <c r="AR1233" i="1"/>
  <c r="AR1232" i="1"/>
  <c r="AR1231" i="1"/>
  <c r="AQ1230" i="1"/>
  <c r="AR1230" i="1" s="1"/>
  <c r="AR1229" i="1"/>
  <c r="AR1228" i="1"/>
  <c r="AR1227" i="1"/>
  <c r="AR1226" i="1"/>
  <c r="AR1225" i="1"/>
  <c r="AR1224" i="1"/>
  <c r="AR1223" i="1"/>
  <c r="AQ1222" i="1"/>
  <c r="AR1222" i="1" s="1"/>
  <c r="AR1221" i="1"/>
  <c r="AR1220" i="1"/>
  <c r="AR1219" i="1"/>
  <c r="AR1218" i="1"/>
  <c r="AR1217" i="1"/>
  <c r="AQ1216" i="1"/>
  <c r="AR1216" i="1" s="1"/>
  <c r="AR1215" i="1"/>
  <c r="AR1214" i="1"/>
  <c r="AR1213" i="1"/>
  <c r="AR1212" i="1"/>
  <c r="AQ1211" i="1"/>
  <c r="AR1211" i="1" s="1"/>
  <c r="AR1210" i="1"/>
  <c r="AR1209" i="1"/>
  <c r="AR1208" i="1"/>
  <c r="AR1207" i="1"/>
  <c r="AR1206" i="1"/>
  <c r="AQ1205" i="1"/>
  <c r="AR1205" i="1" s="1"/>
  <c r="AR1204" i="1"/>
  <c r="AR1203" i="1"/>
  <c r="AR1202" i="1"/>
  <c r="AR1201" i="1"/>
  <c r="AQ1200" i="1"/>
  <c r="AR1200" i="1" s="1"/>
  <c r="AR1199" i="1"/>
  <c r="AR1198" i="1"/>
  <c r="AR1197" i="1"/>
  <c r="AR1196" i="1"/>
  <c r="AR1195" i="1"/>
  <c r="AQ1194" i="1"/>
  <c r="AR1194" i="1" s="1"/>
  <c r="AR1193" i="1"/>
  <c r="AR1192" i="1"/>
  <c r="AR1191" i="1"/>
  <c r="AR1190" i="1"/>
  <c r="AQ1189" i="1"/>
  <c r="AR1189" i="1" s="1"/>
  <c r="AR1188" i="1"/>
  <c r="AR1187" i="1"/>
  <c r="AR1186" i="1"/>
  <c r="AR1185" i="1"/>
  <c r="AR1184" i="1"/>
  <c r="AQ1183" i="1"/>
  <c r="AR1183" i="1" s="1"/>
  <c r="AR1182" i="1"/>
  <c r="AR1181" i="1"/>
  <c r="AR1180" i="1"/>
  <c r="AQ1179" i="1"/>
  <c r="AR1179" i="1" s="1"/>
  <c r="AR1178" i="1"/>
  <c r="AR1177" i="1"/>
  <c r="AR1176" i="1"/>
  <c r="AQ1175" i="1"/>
  <c r="AR1175" i="1" s="1"/>
  <c r="AR1174" i="1"/>
  <c r="AR1173" i="1"/>
  <c r="AR1172" i="1"/>
  <c r="AR1171" i="1"/>
  <c r="AQ1170" i="1"/>
  <c r="AR1170" i="1" s="1"/>
  <c r="AR1169" i="1"/>
  <c r="AR1168" i="1"/>
  <c r="AR1167" i="1"/>
  <c r="AR1166" i="1"/>
  <c r="AR1165" i="1"/>
  <c r="AQ1164" i="1"/>
  <c r="AR1164" i="1" s="1"/>
  <c r="AR1163" i="1"/>
  <c r="AR1162" i="1"/>
  <c r="AR1161" i="1"/>
  <c r="AR1160" i="1"/>
  <c r="AR1159" i="1"/>
  <c r="AQ1158" i="1"/>
  <c r="AR1158" i="1" s="1"/>
  <c r="AR1157" i="1"/>
  <c r="AR1156" i="1"/>
  <c r="AR1155" i="1"/>
  <c r="AR1154" i="1"/>
  <c r="AQ1153" i="1"/>
  <c r="AR1153" i="1" s="1"/>
  <c r="AR1152" i="1"/>
  <c r="AR1151" i="1"/>
  <c r="AR1150" i="1"/>
  <c r="AR1149" i="1"/>
  <c r="AQ1148" i="1"/>
  <c r="AR1148" i="1" s="1"/>
  <c r="AR1147" i="1"/>
  <c r="AR1146" i="1"/>
  <c r="AR1145" i="1"/>
  <c r="AR1144" i="1"/>
  <c r="AR1143" i="1"/>
  <c r="AQ1142" i="1"/>
  <c r="AR1142" i="1" s="1"/>
  <c r="AR1141" i="1"/>
  <c r="AR1140" i="1"/>
  <c r="AR1139" i="1"/>
  <c r="AQ1138" i="1"/>
  <c r="AR1138" i="1" s="1"/>
  <c r="AR1137" i="1"/>
  <c r="AR1136" i="1"/>
  <c r="AR1135" i="1"/>
  <c r="AQ1134" i="1"/>
  <c r="AR1134" i="1" s="1"/>
  <c r="AR1133" i="1"/>
  <c r="AR1132" i="1"/>
  <c r="AR1131" i="1"/>
  <c r="AR1130" i="1"/>
  <c r="AQ1129" i="1"/>
  <c r="AR1129" i="1" s="1"/>
  <c r="AR1128" i="1"/>
  <c r="AR1127" i="1"/>
  <c r="AR1126" i="1"/>
  <c r="AR1125" i="1"/>
  <c r="AQ1124" i="1"/>
  <c r="AR1124" i="1" s="1"/>
  <c r="AR1123" i="1"/>
  <c r="AR1122" i="1"/>
  <c r="AR1121" i="1"/>
  <c r="AR1120" i="1"/>
  <c r="AQ1119" i="1"/>
  <c r="AR1119" i="1" s="1"/>
  <c r="AR1118" i="1"/>
  <c r="AR1117" i="1"/>
  <c r="AR1116" i="1"/>
  <c r="AQ1115" i="1"/>
  <c r="AR1115" i="1" s="1"/>
  <c r="AR1114" i="1"/>
  <c r="AR1113" i="1"/>
  <c r="AR1112" i="1"/>
  <c r="AR1111" i="1"/>
  <c r="AQ1110" i="1"/>
  <c r="AR1110" i="1" s="1"/>
  <c r="AR1109" i="1"/>
  <c r="AR1108" i="1"/>
  <c r="AR1107" i="1"/>
  <c r="AR1106" i="1"/>
  <c r="AQ1105" i="1"/>
  <c r="AR1105" i="1" s="1"/>
  <c r="AR1104" i="1"/>
  <c r="AR1103" i="1"/>
  <c r="AR1102" i="1"/>
  <c r="AR1101" i="1"/>
  <c r="AR1100" i="1"/>
  <c r="AQ1099" i="1"/>
  <c r="AR1099" i="1" s="1"/>
  <c r="AR1098" i="1"/>
  <c r="AR1097" i="1"/>
  <c r="AR1096" i="1"/>
  <c r="AR1095" i="1"/>
  <c r="AR1094" i="1"/>
  <c r="AR1093" i="1"/>
  <c r="AQ1092" i="1"/>
  <c r="AR1092" i="1" s="1"/>
  <c r="AR1091" i="1"/>
  <c r="AR1090" i="1"/>
  <c r="AR1089" i="1"/>
  <c r="AR1088" i="1"/>
  <c r="AR1087" i="1"/>
  <c r="AQ1086" i="1"/>
  <c r="AR1086" i="1" s="1"/>
  <c r="AR1085" i="1"/>
  <c r="AR1084" i="1"/>
  <c r="AR1083" i="1"/>
  <c r="AR1082" i="1"/>
  <c r="AQ1081" i="1"/>
  <c r="AR1081" i="1" s="1"/>
  <c r="AR1080" i="1"/>
  <c r="AR1079" i="1"/>
  <c r="AR1078" i="1"/>
  <c r="AR1077" i="1"/>
  <c r="AR1076" i="1"/>
  <c r="AQ1075" i="1"/>
  <c r="AR1075" i="1" s="1"/>
  <c r="AR1074" i="1"/>
  <c r="AR1073" i="1"/>
  <c r="AQ1072" i="1"/>
  <c r="AR1072" i="1" s="1"/>
  <c r="AR1071" i="1"/>
  <c r="AR1070" i="1"/>
  <c r="AQ1069" i="1"/>
  <c r="AR1069" i="1" s="1"/>
  <c r="AR1068" i="1"/>
  <c r="AR1067" i="1"/>
  <c r="AR1066" i="1"/>
  <c r="AR1065" i="1"/>
  <c r="AR1064" i="1"/>
  <c r="AQ1063" i="1"/>
  <c r="AR1063" i="1" s="1"/>
  <c r="AR1062" i="1"/>
  <c r="AR1061" i="1"/>
  <c r="AR1060" i="1"/>
  <c r="AR1059" i="1"/>
  <c r="AR1058" i="1"/>
  <c r="AR1057" i="1"/>
  <c r="AR1056" i="1"/>
  <c r="AR1055" i="1"/>
  <c r="AR1054" i="1"/>
  <c r="AR1053" i="1"/>
  <c r="AR1052" i="1"/>
  <c r="AR1051" i="1"/>
  <c r="AR1050" i="1"/>
  <c r="AR1049" i="1"/>
  <c r="AR1048" i="1"/>
  <c r="AR1047" i="1"/>
  <c r="AR1046" i="1"/>
  <c r="AR1045" i="1"/>
  <c r="AR1044" i="1"/>
  <c r="AR1043" i="1"/>
  <c r="AR1042" i="1"/>
  <c r="AR1041" i="1"/>
  <c r="AR1040" i="1"/>
  <c r="AR1039" i="1"/>
  <c r="AR1038" i="1"/>
  <c r="AR1037" i="1"/>
  <c r="AR1036" i="1"/>
  <c r="AR1035" i="1"/>
  <c r="AR1034" i="1"/>
  <c r="AQ1033" i="1"/>
  <c r="AR1033" i="1" s="1"/>
  <c r="AR1032" i="1"/>
  <c r="AR1031" i="1"/>
  <c r="AR1030" i="1"/>
  <c r="AR1029" i="1"/>
  <c r="AR1028" i="1"/>
  <c r="AR1027" i="1"/>
  <c r="AQ1026" i="1"/>
  <c r="AR1026" i="1" s="1"/>
  <c r="AR1025" i="1"/>
  <c r="AR1024" i="1"/>
  <c r="AR1023" i="1"/>
  <c r="AR1022" i="1"/>
  <c r="AR1021" i="1"/>
  <c r="AR1020" i="1"/>
  <c r="AQ1019" i="1"/>
  <c r="AR1019" i="1" s="1"/>
  <c r="AR1018" i="1"/>
  <c r="AR1017" i="1"/>
  <c r="AR1016" i="1"/>
  <c r="AR1015" i="1"/>
  <c r="AR1014" i="1"/>
  <c r="AQ1013" i="1"/>
  <c r="AR1013" i="1" s="1"/>
  <c r="AR1012" i="1"/>
  <c r="AR1011" i="1"/>
  <c r="AR1010" i="1"/>
  <c r="AR1009" i="1"/>
  <c r="AR1008" i="1"/>
  <c r="AQ1007" i="1"/>
  <c r="AR1007" i="1" s="1"/>
  <c r="AR1006" i="1"/>
  <c r="AR1005" i="1"/>
  <c r="AR1004" i="1"/>
  <c r="AR1003" i="1"/>
  <c r="AR1002" i="1"/>
  <c r="AR1001" i="1"/>
  <c r="AR1000" i="1"/>
  <c r="AR999" i="1"/>
  <c r="AR998" i="1"/>
  <c r="AR997" i="1"/>
  <c r="AR996" i="1"/>
  <c r="AR995" i="1"/>
  <c r="AR994" i="1"/>
  <c r="AR993" i="1"/>
  <c r="AR992" i="1"/>
  <c r="AR991" i="1"/>
  <c r="AR990" i="1"/>
  <c r="AR989" i="1"/>
  <c r="AR988" i="1"/>
  <c r="AR987" i="1"/>
  <c r="AR986" i="1"/>
  <c r="AR985" i="1"/>
  <c r="AR984" i="1"/>
  <c r="AR983" i="1"/>
  <c r="AR982" i="1"/>
  <c r="AR981" i="1"/>
  <c r="AR980" i="1"/>
  <c r="AR979" i="1"/>
  <c r="AR978" i="1"/>
  <c r="AR977" i="1"/>
  <c r="AR976" i="1"/>
  <c r="AR975" i="1"/>
  <c r="AR974" i="1"/>
  <c r="AR973" i="1"/>
  <c r="AR972" i="1"/>
  <c r="AR971" i="1"/>
  <c r="AR970" i="1"/>
  <c r="AR969" i="1"/>
  <c r="AR968" i="1"/>
  <c r="AR967" i="1"/>
  <c r="AR966" i="1"/>
  <c r="AR965" i="1"/>
  <c r="AR964" i="1"/>
  <c r="AR963" i="1"/>
  <c r="AR962" i="1"/>
  <c r="AR961" i="1"/>
  <c r="AR960" i="1"/>
  <c r="AR959" i="1"/>
  <c r="AR958" i="1"/>
  <c r="AR957" i="1"/>
  <c r="AR956" i="1"/>
  <c r="AR955" i="1"/>
  <c r="AR954" i="1"/>
  <c r="AR953" i="1"/>
  <c r="AR952" i="1"/>
  <c r="AR951" i="1"/>
  <c r="AR950" i="1"/>
  <c r="AR949" i="1"/>
  <c r="AR948" i="1"/>
  <c r="AR947" i="1"/>
  <c r="AR946" i="1"/>
  <c r="AR945" i="1"/>
  <c r="AR944" i="1"/>
  <c r="AR943" i="1"/>
  <c r="AR942" i="1"/>
  <c r="AR941" i="1"/>
  <c r="AR940" i="1"/>
  <c r="AQ939" i="1"/>
  <c r="AR939" i="1" s="1"/>
  <c r="AR938" i="1"/>
  <c r="AR937" i="1"/>
  <c r="AR936" i="1"/>
  <c r="AQ935" i="1"/>
  <c r="AR935" i="1" s="1"/>
  <c r="AR934" i="1"/>
  <c r="AR933" i="1"/>
  <c r="AR932" i="1"/>
  <c r="AR931" i="1"/>
  <c r="AR930" i="1"/>
  <c r="AQ929" i="1"/>
  <c r="AR929" i="1" s="1"/>
  <c r="AR928" i="1"/>
  <c r="AR927" i="1"/>
  <c r="AR926" i="1"/>
  <c r="AR925" i="1"/>
  <c r="AR924" i="1"/>
  <c r="AR923" i="1"/>
  <c r="AR922" i="1"/>
  <c r="AR921" i="1"/>
  <c r="AR920" i="1"/>
  <c r="AR919" i="1"/>
  <c r="AR918" i="1"/>
  <c r="AR917" i="1"/>
  <c r="AR916" i="1"/>
  <c r="AR915" i="1"/>
  <c r="AR914" i="1"/>
  <c r="AR913" i="1"/>
  <c r="AR912" i="1"/>
  <c r="AQ911" i="1"/>
  <c r="AR911" i="1" s="1"/>
  <c r="AR910" i="1"/>
  <c r="AR909" i="1"/>
  <c r="AR908" i="1"/>
  <c r="AR907" i="1"/>
  <c r="AR906" i="1"/>
  <c r="AR905" i="1"/>
  <c r="AR904" i="1"/>
  <c r="AR903" i="1"/>
  <c r="AR902" i="1"/>
  <c r="AR901" i="1"/>
  <c r="AR900" i="1"/>
  <c r="AR899" i="1"/>
  <c r="AR898" i="1"/>
  <c r="AR897" i="1"/>
  <c r="AR896" i="1"/>
  <c r="AR895" i="1"/>
  <c r="AR894" i="1"/>
  <c r="AQ893" i="1"/>
  <c r="AR893" i="1" s="1"/>
  <c r="AR892" i="1"/>
  <c r="AR891" i="1"/>
  <c r="AR890" i="1"/>
  <c r="AR889" i="1"/>
  <c r="AR888" i="1"/>
  <c r="AQ887" i="1"/>
  <c r="AR887" i="1" s="1"/>
  <c r="AR886" i="1"/>
  <c r="AR885" i="1"/>
  <c r="AR884" i="1"/>
  <c r="AR883" i="1"/>
  <c r="AR882" i="1"/>
  <c r="AR881" i="1"/>
  <c r="AR880" i="1"/>
  <c r="AR879" i="1"/>
  <c r="AR878" i="1"/>
  <c r="AR877" i="1"/>
  <c r="AR876" i="1"/>
  <c r="AR875" i="1"/>
  <c r="AR874" i="1"/>
  <c r="AR873" i="1"/>
  <c r="AR872" i="1"/>
  <c r="AR871" i="1"/>
  <c r="AR870" i="1"/>
  <c r="AR869" i="1"/>
  <c r="AR868" i="1"/>
  <c r="AQ867" i="1"/>
  <c r="AR867" i="1" s="1"/>
  <c r="AR866" i="1"/>
  <c r="AR865" i="1"/>
  <c r="AR864" i="1"/>
  <c r="AR863" i="1"/>
  <c r="AR862" i="1"/>
  <c r="AR861" i="1"/>
  <c r="AQ860" i="1"/>
  <c r="AR860" i="1" s="1"/>
  <c r="AR859" i="1"/>
  <c r="AR858" i="1"/>
  <c r="AR857" i="1"/>
  <c r="AR856" i="1"/>
  <c r="AR855" i="1"/>
  <c r="AR854" i="1"/>
  <c r="AQ853" i="1"/>
  <c r="AR853" i="1" s="1"/>
  <c r="AR852" i="1"/>
  <c r="AR851" i="1"/>
  <c r="AR850" i="1"/>
  <c r="AR849" i="1"/>
  <c r="AR848" i="1"/>
  <c r="AR847" i="1"/>
  <c r="AR846" i="1"/>
  <c r="AR845" i="1"/>
  <c r="AR844" i="1"/>
  <c r="AR843" i="1"/>
  <c r="AR842" i="1"/>
  <c r="AR841" i="1"/>
  <c r="AR840" i="1"/>
  <c r="AR839" i="1"/>
  <c r="AR838" i="1"/>
  <c r="AR837" i="1"/>
  <c r="AR836" i="1"/>
  <c r="AR835" i="1"/>
  <c r="AR834" i="1"/>
  <c r="AR833" i="1"/>
  <c r="AR832" i="1"/>
  <c r="AR831" i="1"/>
  <c r="AR830" i="1"/>
  <c r="AR829" i="1"/>
  <c r="AR828" i="1"/>
  <c r="AR827" i="1"/>
  <c r="AR826" i="1"/>
  <c r="AR825" i="1"/>
  <c r="AR824" i="1"/>
  <c r="AR823" i="1"/>
  <c r="AR822" i="1"/>
  <c r="AR821" i="1"/>
  <c r="AR820" i="1"/>
  <c r="AR819" i="1"/>
  <c r="AR818" i="1"/>
  <c r="AR817" i="1"/>
  <c r="AR816" i="1"/>
  <c r="AR815" i="1"/>
  <c r="AR814" i="1"/>
  <c r="AR813" i="1"/>
  <c r="AR812" i="1"/>
  <c r="AR811" i="1"/>
  <c r="AR810" i="1"/>
  <c r="AR809" i="1"/>
  <c r="AR808" i="1"/>
  <c r="AR807" i="1"/>
  <c r="AR806" i="1"/>
  <c r="AR805" i="1"/>
  <c r="AR804" i="1"/>
  <c r="AR803" i="1"/>
  <c r="AR802" i="1"/>
  <c r="AR801" i="1"/>
  <c r="AR800" i="1"/>
  <c r="AR799" i="1"/>
  <c r="AR798" i="1"/>
  <c r="AR797" i="1"/>
  <c r="AR796" i="1"/>
  <c r="AR795" i="1"/>
  <c r="AR794" i="1"/>
  <c r="AR793" i="1"/>
  <c r="AR792" i="1"/>
  <c r="AR791" i="1"/>
  <c r="AR790" i="1"/>
  <c r="AR789" i="1"/>
  <c r="AR788" i="1"/>
  <c r="AR787" i="1"/>
  <c r="AR786" i="1"/>
  <c r="AR785" i="1"/>
  <c r="AR784" i="1"/>
  <c r="AR783" i="1"/>
  <c r="AR782" i="1"/>
  <c r="AR781" i="1"/>
  <c r="AR780" i="1"/>
  <c r="AR779" i="1"/>
  <c r="AR778" i="1"/>
  <c r="AR777" i="1"/>
  <c r="AR776" i="1"/>
  <c r="AR775" i="1"/>
  <c r="AR774" i="1"/>
  <c r="AR773" i="1"/>
  <c r="AR772" i="1"/>
  <c r="AR771" i="1"/>
  <c r="AR770" i="1"/>
  <c r="AR769" i="1"/>
  <c r="AR768" i="1"/>
  <c r="AR767" i="1"/>
  <c r="AR766" i="1"/>
  <c r="AR765" i="1"/>
  <c r="AR764" i="1"/>
  <c r="AR763" i="1"/>
  <c r="AR762" i="1"/>
  <c r="AR761" i="1"/>
  <c r="AQ760" i="1"/>
  <c r="AR760" i="1" s="1"/>
  <c r="AQ759" i="1"/>
  <c r="AR759" i="1" s="1"/>
  <c r="AQ758" i="1"/>
  <c r="AR758" i="1" s="1"/>
  <c r="AR757" i="1"/>
  <c r="AR756" i="1"/>
  <c r="AR755" i="1"/>
  <c r="AR754" i="1"/>
  <c r="AQ753" i="1"/>
  <c r="AR753" i="1" s="1"/>
  <c r="AR752" i="1"/>
  <c r="AR751" i="1"/>
  <c r="AR750" i="1"/>
  <c r="AR749" i="1"/>
  <c r="AR748" i="1"/>
  <c r="AR747" i="1"/>
  <c r="AQ746" i="1"/>
  <c r="AR746" i="1" s="1"/>
  <c r="AR745" i="1"/>
  <c r="AR744" i="1"/>
  <c r="AR743" i="1"/>
  <c r="AR742" i="1"/>
  <c r="AR741" i="1"/>
  <c r="AR740" i="1"/>
  <c r="AR739" i="1"/>
  <c r="AR738" i="1"/>
  <c r="AR737" i="1"/>
  <c r="AQ736" i="1"/>
  <c r="AR736" i="1" s="1"/>
  <c r="AR735" i="1"/>
  <c r="AR734" i="1"/>
  <c r="AQ733" i="1"/>
  <c r="AR733" i="1" s="1"/>
  <c r="AR732" i="1"/>
  <c r="AR731" i="1"/>
  <c r="AR730" i="1"/>
  <c r="AR729" i="1"/>
  <c r="AR728" i="1"/>
  <c r="AR727" i="1"/>
  <c r="AR726" i="1"/>
  <c r="AR725" i="1"/>
  <c r="AQ724" i="1"/>
  <c r="AR724" i="1" s="1"/>
  <c r="AR723" i="1"/>
  <c r="AR722" i="1"/>
  <c r="AR721" i="1"/>
  <c r="AR720" i="1"/>
  <c r="AQ719" i="1"/>
  <c r="AR719" i="1" s="1"/>
  <c r="AR718" i="1"/>
  <c r="AR717" i="1"/>
  <c r="AR716" i="1"/>
  <c r="AR715" i="1"/>
  <c r="AR714" i="1"/>
  <c r="AQ713" i="1"/>
  <c r="AR713" i="1" s="1"/>
  <c r="AR712" i="1"/>
  <c r="AR711" i="1"/>
  <c r="AR710" i="1"/>
  <c r="AR709" i="1"/>
  <c r="AQ708" i="1"/>
  <c r="AR708" i="1" s="1"/>
  <c r="AR707" i="1"/>
  <c r="AR706" i="1"/>
  <c r="AR705" i="1"/>
  <c r="AR704" i="1"/>
  <c r="AR703" i="1"/>
  <c r="AR702" i="1"/>
  <c r="AR701" i="1"/>
  <c r="AR700" i="1"/>
  <c r="AQ699" i="1"/>
  <c r="AR699" i="1" s="1"/>
  <c r="AR698" i="1"/>
  <c r="AR697" i="1"/>
  <c r="AR696" i="1"/>
  <c r="AR695" i="1"/>
  <c r="AR694" i="1"/>
  <c r="AR693" i="1"/>
  <c r="AR692" i="1"/>
  <c r="AR691" i="1"/>
  <c r="AR690" i="1"/>
  <c r="AR689" i="1"/>
  <c r="AR688" i="1"/>
  <c r="AR687" i="1"/>
  <c r="AR686" i="1"/>
  <c r="AR685" i="1"/>
  <c r="AR684" i="1"/>
  <c r="AR683" i="1"/>
  <c r="AR682" i="1"/>
  <c r="AR681" i="1"/>
  <c r="AR680" i="1"/>
  <c r="AR679" i="1"/>
  <c r="AR678" i="1"/>
  <c r="AR677" i="1"/>
  <c r="AR676" i="1"/>
  <c r="AR675" i="1"/>
  <c r="AR674" i="1"/>
  <c r="AR673" i="1"/>
  <c r="AR672" i="1"/>
  <c r="AR671" i="1"/>
  <c r="AR670" i="1"/>
  <c r="AR669" i="1"/>
  <c r="AR668" i="1"/>
  <c r="AR667" i="1"/>
  <c r="AR666" i="1"/>
  <c r="AR665" i="1"/>
  <c r="AR664" i="1"/>
  <c r="AR663" i="1"/>
  <c r="AR662" i="1"/>
  <c r="AR661" i="1"/>
  <c r="AQ660" i="1"/>
  <c r="AR660" i="1" s="1"/>
  <c r="AR659" i="1"/>
  <c r="AR658" i="1"/>
  <c r="AR657" i="1"/>
  <c r="AR656" i="1"/>
  <c r="AQ655" i="1"/>
  <c r="AR655" i="1" s="1"/>
  <c r="AR654" i="1"/>
  <c r="AR653" i="1"/>
  <c r="AR652" i="1"/>
  <c r="AR651" i="1"/>
  <c r="AR650" i="1"/>
  <c r="AR649" i="1"/>
  <c r="AR648" i="1"/>
  <c r="AR647" i="1"/>
  <c r="AR646" i="1"/>
  <c r="AR645" i="1"/>
  <c r="AR644" i="1"/>
  <c r="AR643" i="1"/>
  <c r="AQ642" i="1"/>
  <c r="AR642" i="1" s="1"/>
  <c r="AR641" i="1"/>
  <c r="AR640" i="1"/>
  <c r="AR639" i="1"/>
  <c r="AR638" i="1"/>
  <c r="AR637" i="1"/>
  <c r="AR636" i="1"/>
  <c r="AR635" i="1"/>
  <c r="AR634" i="1"/>
  <c r="AR633" i="1"/>
  <c r="AR632" i="1"/>
  <c r="AR631" i="1"/>
  <c r="AR630" i="1"/>
  <c r="AR629" i="1"/>
  <c r="AR628" i="1"/>
  <c r="AR627" i="1"/>
  <c r="AR626" i="1"/>
  <c r="AQ625" i="1"/>
  <c r="AR625" i="1" s="1"/>
  <c r="AR624" i="1"/>
  <c r="AR623" i="1"/>
  <c r="AR622" i="1"/>
  <c r="AR621" i="1"/>
  <c r="AR620" i="1"/>
  <c r="AR619" i="1"/>
  <c r="AQ618" i="1"/>
  <c r="AR618" i="1" s="1"/>
  <c r="AR617" i="1"/>
  <c r="AR616" i="1"/>
  <c r="AR615" i="1"/>
  <c r="AR614" i="1"/>
  <c r="AR613" i="1"/>
  <c r="AR612" i="1"/>
  <c r="AQ611" i="1"/>
  <c r="AR611" i="1" s="1"/>
  <c r="AR610" i="1"/>
  <c r="AR609" i="1"/>
  <c r="AR608" i="1"/>
  <c r="AR607" i="1"/>
  <c r="AR606" i="1"/>
  <c r="AQ605" i="1"/>
  <c r="AR605" i="1" s="1"/>
  <c r="AR604" i="1"/>
  <c r="AR603" i="1"/>
  <c r="AR602" i="1"/>
  <c r="AR601" i="1"/>
  <c r="AR600" i="1"/>
  <c r="AR599" i="1"/>
  <c r="AR598" i="1"/>
  <c r="AR597" i="1"/>
  <c r="AR596" i="1"/>
  <c r="AR595" i="1"/>
  <c r="AQ594" i="1"/>
  <c r="AR594" i="1" s="1"/>
  <c r="AR593" i="1"/>
  <c r="AR592" i="1"/>
  <c r="AR591" i="1"/>
  <c r="AR590" i="1"/>
  <c r="AR589" i="1"/>
  <c r="AR588" i="1"/>
  <c r="AR587" i="1"/>
  <c r="AQ586" i="1"/>
  <c r="AR586" i="1" s="1"/>
  <c r="AR585" i="1"/>
  <c r="AR584" i="1"/>
  <c r="AR583" i="1"/>
  <c r="AR582" i="1"/>
  <c r="AQ581" i="1"/>
  <c r="AR581" i="1" s="1"/>
  <c r="AR580" i="1"/>
  <c r="AR579" i="1"/>
  <c r="AR578" i="1"/>
  <c r="AR577" i="1"/>
  <c r="AR576" i="1"/>
  <c r="AR575" i="1"/>
  <c r="AR574" i="1"/>
  <c r="AR573" i="1"/>
  <c r="AR572" i="1"/>
  <c r="AQ571" i="1"/>
  <c r="AR571" i="1" s="1"/>
  <c r="AR570" i="1"/>
  <c r="AR569" i="1"/>
  <c r="AR568" i="1"/>
  <c r="AR567" i="1"/>
  <c r="AR566" i="1"/>
  <c r="AR565" i="1"/>
  <c r="AR564" i="1"/>
  <c r="AQ563" i="1"/>
  <c r="AR563" i="1" s="1"/>
  <c r="AR562" i="1"/>
  <c r="AR561" i="1"/>
  <c r="AR560" i="1"/>
  <c r="AR559" i="1"/>
  <c r="AR558" i="1"/>
  <c r="AQ557" i="1"/>
  <c r="AR557" i="1" s="1"/>
  <c r="AR556" i="1"/>
  <c r="AR555" i="1"/>
  <c r="AR554" i="1"/>
  <c r="AR553" i="1"/>
  <c r="AR552" i="1"/>
  <c r="AR551" i="1"/>
  <c r="AQ550" i="1"/>
  <c r="AR550" i="1" s="1"/>
  <c r="AR549" i="1"/>
  <c r="AR548" i="1"/>
  <c r="AR547" i="1"/>
  <c r="AR546" i="1"/>
  <c r="AR545" i="1"/>
  <c r="AR544" i="1"/>
  <c r="AQ543" i="1"/>
  <c r="AR543" i="1" s="1"/>
  <c r="AR542" i="1"/>
  <c r="AR541" i="1"/>
  <c r="AR540" i="1"/>
  <c r="AR539" i="1"/>
  <c r="AR538" i="1"/>
  <c r="AR537" i="1"/>
  <c r="AQ536" i="1"/>
  <c r="AR536" i="1" s="1"/>
  <c r="AR535" i="1"/>
  <c r="AQ534" i="1"/>
  <c r="AR534" i="1" s="1"/>
  <c r="AR533" i="1"/>
  <c r="AR532" i="1"/>
  <c r="AR531" i="1"/>
  <c r="AR530" i="1"/>
  <c r="AR529" i="1"/>
  <c r="AQ528" i="1"/>
  <c r="AR528" i="1" s="1"/>
  <c r="AR527" i="1"/>
  <c r="AR526" i="1"/>
  <c r="AR525" i="1"/>
  <c r="AR524" i="1"/>
  <c r="AR523" i="1"/>
  <c r="AR522" i="1"/>
  <c r="AQ521" i="1"/>
  <c r="AR521" i="1" s="1"/>
  <c r="AR520" i="1"/>
  <c r="AR519" i="1"/>
  <c r="AR518" i="1"/>
  <c r="AR517" i="1"/>
  <c r="AR516" i="1"/>
  <c r="AR515" i="1"/>
  <c r="AQ514" i="1"/>
  <c r="AR514" i="1" s="1"/>
  <c r="AR513" i="1"/>
  <c r="AR512" i="1"/>
  <c r="AR511" i="1"/>
  <c r="AR510" i="1"/>
  <c r="AR509" i="1"/>
  <c r="AR508" i="1"/>
  <c r="AR507" i="1"/>
  <c r="AQ506" i="1"/>
  <c r="AR506" i="1" s="1"/>
  <c r="AR505" i="1"/>
  <c r="AR504" i="1"/>
  <c r="AR503" i="1"/>
  <c r="AR502" i="1"/>
  <c r="AR501" i="1"/>
  <c r="AR500" i="1"/>
  <c r="AR499" i="1"/>
  <c r="AR498" i="1"/>
  <c r="AR497" i="1"/>
  <c r="AR496" i="1"/>
  <c r="AR495" i="1"/>
  <c r="AQ494" i="1"/>
  <c r="AR494" i="1" s="1"/>
  <c r="AR493" i="1"/>
  <c r="AR492" i="1"/>
  <c r="AR491" i="1"/>
  <c r="AR490" i="1"/>
  <c r="AR489" i="1"/>
  <c r="AR488" i="1"/>
  <c r="AQ487" i="1"/>
  <c r="AR487" i="1" s="1"/>
  <c r="AR486" i="1"/>
  <c r="AR485" i="1"/>
  <c r="AR484" i="1"/>
  <c r="AR483" i="1"/>
  <c r="AR482" i="1"/>
  <c r="AR481" i="1"/>
  <c r="AQ480" i="1"/>
  <c r="AR480" i="1" s="1"/>
  <c r="AR479" i="1"/>
  <c r="AR478" i="1"/>
  <c r="AR477" i="1"/>
  <c r="AR476" i="1"/>
  <c r="AQ475" i="1"/>
  <c r="AR475" i="1" s="1"/>
  <c r="AR474" i="1"/>
  <c r="AR473" i="1"/>
  <c r="AR472" i="1"/>
  <c r="AR471" i="1"/>
  <c r="AR470" i="1"/>
  <c r="AR469" i="1"/>
  <c r="AQ468" i="1"/>
  <c r="AR468" i="1" s="1"/>
  <c r="AR467" i="1"/>
  <c r="AR466" i="1"/>
  <c r="AR465" i="1"/>
  <c r="AR464" i="1"/>
  <c r="AR463" i="1"/>
  <c r="AR462" i="1"/>
  <c r="AR461" i="1"/>
  <c r="AQ460" i="1"/>
  <c r="AR460" i="1" s="1"/>
  <c r="AR459" i="1"/>
  <c r="AR458" i="1"/>
  <c r="AR457" i="1"/>
  <c r="AR456" i="1"/>
  <c r="AR455" i="1"/>
  <c r="AR454" i="1"/>
  <c r="AQ453" i="1"/>
  <c r="AR453" i="1" s="1"/>
  <c r="AR452" i="1"/>
  <c r="AR451" i="1"/>
  <c r="AR450" i="1"/>
  <c r="AR449" i="1"/>
  <c r="AR448" i="1"/>
  <c r="AR447" i="1"/>
  <c r="AR446" i="1"/>
  <c r="AQ445" i="1"/>
  <c r="AR445" i="1" s="1"/>
  <c r="AR444" i="1"/>
  <c r="AR443" i="1"/>
  <c r="AR442" i="1"/>
  <c r="AR441" i="1"/>
  <c r="AR440" i="1"/>
  <c r="AR439" i="1"/>
  <c r="AR438" i="1"/>
  <c r="AQ437" i="1"/>
  <c r="AR437" i="1" s="1"/>
  <c r="AR436" i="1"/>
  <c r="AR435" i="1"/>
  <c r="AR434" i="1"/>
  <c r="AR433" i="1"/>
  <c r="AR432" i="1"/>
  <c r="AQ431" i="1"/>
  <c r="AR431" i="1" s="1"/>
  <c r="AR430" i="1"/>
  <c r="AR429" i="1"/>
  <c r="AR428" i="1"/>
  <c r="AR427" i="1"/>
  <c r="AR426" i="1"/>
  <c r="AR425" i="1"/>
  <c r="AQ424" i="1"/>
  <c r="AR424" i="1" s="1"/>
  <c r="AR423" i="1"/>
  <c r="AR422" i="1"/>
  <c r="AR421" i="1"/>
  <c r="AR420" i="1"/>
  <c r="AR419" i="1"/>
  <c r="AR418" i="1"/>
  <c r="AR417" i="1"/>
  <c r="AR416" i="1"/>
  <c r="AR415" i="1"/>
  <c r="AR414" i="1"/>
  <c r="AR413" i="1"/>
  <c r="AR412" i="1"/>
  <c r="AR411" i="1"/>
  <c r="AR410" i="1"/>
  <c r="AR409" i="1"/>
  <c r="AR408" i="1"/>
  <c r="AR407" i="1"/>
  <c r="AR406" i="1"/>
  <c r="AR405" i="1"/>
  <c r="AR404" i="1"/>
  <c r="AR403" i="1"/>
  <c r="AR402" i="1"/>
  <c r="AR401" i="1"/>
  <c r="AR400" i="1"/>
  <c r="AR399" i="1"/>
  <c r="AQ398" i="1"/>
  <c r="AR398" i="1" s="1"/>
  <c r="AR397" i="1"/>
  <c r="AR396" i="1"/>
  <c r="AR395" i="1"/>
  <c r="AR394" i="1"/>
  <c r="AR393" i="1"/>
  <c r="AR392" i="1"/>
  <c r="AR391" i="1"/>
  <c r="AQ390" i="1"/>
  <c r="AR390" i="1" s="1"/>
  <c r="AR389" i="1"/>
  <c r="AR388" i="1"/>
  <c r="AR387" i="1"/>
  <c r="AR386" i="1"/>
  <c r="AR385" i="1"/>
  <c r="AR384" i="1"/>
  <c r="AR383" i="1"/>
  <c r="AR382" i="1"/>
  <c r="AR381" i="1"/>
  <c r="AQ380" i="1"/>
  <c r="AR380" i="1" s="1"/>
  <c r="AR379" i="1"/>
  <c r="AR378" i="1"/>
  <c r="AR377" i="1"/>
  <c r="AR376" i="1"/>
  <c r="AR375" i="1"/>
  <c r="AR374" i="1"/>
  <c r="AQ373" i="1"/>
  <c r="AR373" i="1" s="1"/>
  <c r="AR372" i="1"/>
  <c r="AR371" i="1"/>
  <c r="AR370" i="1"/>
  <c r="AR369" i="1"/>
  <c r="AR368" i="1"/>
  <c r="AQ367" i="1"/>
  <c r="AR367" i="1" s="1"/>
  <c r="AR366" i="1"/>
  <c r="AR365" i="1"/>
  <c r="AR364" i="1"/>
  <c r="AR363" i="1"/>
  <c r="AR362" i="1"/>
  <c r="AR361" i="1"/>
  <c r="AR360" i="1"/>
  <c r="AR359" i="1"/>
  <c r="AQ358" i="1"/>
  <c r="AR358" i="1" s="1"/>
  <c r="AR357" i="1"/>
  <c r="AR356" i="1"/>
  <c r="AR355" i="1"/>
  <c r="AR354" i="1"/>
  <c r="AR353" i="1"/>
  <c r="AR352" i="1"/>
  <c r="AR351" i="1"/>
  <c r="AR350" i="1"/>
  <c r="AR349" i="1"/>
  <c r="AR348" i="1"/>
  <c r="AQ347" i="1"/>
  <c r="AR347" i="1" s="1"/>
  <c r="AR346" i="1"/>
  <c r="AR345" i="1"/>
  <c r="AR344" i="1"/>
  <c r="AR343" i="1"/>
  <c r="AR342" i="1"/>
  <c r="AR341" i="1"/>
  <c r="AQ340" i="1"/>
  <c r="AR340" i="1" s="1"/>
  <c r="AR339" i="1"/>
  <c r="AR338" i="1"/>
  <c r="AR337" i="1"/>
  <c r="AR336" i="1"/>
  <c r="AR335" i="1"/>
  <c r="AR334" i="1"/>
  <c r="AR333" i="1"/>
  <c r="AR332" i="1"/>
  <c r="AR331" i="1"/>
  <c r="AR330" i="1"/>
  <c r="AR329" i="1"/>
  <c r="AR328" i="1"/>
  <c r="AR327" i="1"/>
  <c r="AR326" i="1"/>
  <c r="AR325" i="1"/>
  <c r="AR324" i="1"/>
  <c r="AR323" i="1"/>
  <c r="AR322" i="1"/>
  <c r="AR321" i="1"/>
  <c r="AR320" i="1"/>
  <c r="AR319" i="1"/>
  <c r="AR318" i="1"/>
  <c r="AR317" i="1"/>
  <c r="AR316" i="1"/>
  <c r="AR315" i="1"/>
  <c r="AR314" i="1"/>
  <c r="AR313" i="1"/>
  <c r="AR312" i="1"/>
  <c r="AR311" i="1"/>
  <c r="AR310" i="1"/>
  <c r="AR309" i="1"/>
  <c r="AR308" i="1"/>
  <c r="AR307" i="1"/>
  <c r="AR306" i="1"/>
  <c r="AR305" i="1"/>
  <c r="AR304" i="1"/>
  <c r="AR303" i="1"/>
  <c r="AR302" i="1"/>
  <c r="AR301" i="1"/>
  <c r="AR300" i="1"/>
  <c r="AR299" i="1"/>
  <c r="AR298" i="1"/>
  <c r="AR297" i="1"/>
  <c r="AR296" i="1"/>
  <c r="AR295" i="1"/>
  <c r="AR294" i="1"/>
  <c r="AR293" i="1"/>
  <c r="AR292" i="1"/>
  <c r="AR291" i="1"/>
  <c r="AQ290" i="1"/>
  <c r="AR290" i="1" s="1"/>
  <c r="AR289" i="1"/>
  <c r="AR288" i="1"/>
  <c r="AR287" i="1"/>
  <c r="AR286" i="1"/>
  <c r="AR285" i="1"/>
  <c r="AR284" i="1"/>
  <c r="AR283" i="1"/>
  <c r="AR282" i="1"/>
  <c r="AR281" i="1"/>
  <c r="AR280" i="1"/>
  <c r="AR279" i="1"/>
  <c r="AR278" i="1"/>
  <c r="AR277" i="1"/>
  <c r="AR276" i="1"/>
  <c r="AQ275" i="1"/>
  <c r="AR275" i="1" s="1"/>
  <c r="AR274" i="1"/>
  <c r="AR273" i="1"/>
  <c r="AR272" i="1"/>
  <c r="AR271" i="1"/>
  <c r="AQ270" i="1"/>
  <c r="AR270" i="1" s="1"/>
  <c r="AR269" i="1"/>
  <c r="AR268" i="1"/>
  <c r="AR267" i="1"/>
  <c r="AR266" i="1"/>
  <c r="AR265" i="1"/>
  <c r="AQ264" i="1"/>
  <c r="AR264" i="1" s="1"/>
  <c r="AR263" i="1"/>
  <c r="AR262" i="1"/>
  <c r="AR261" i="1"/>
  <c r="AR260" i="1"/>
  <c r="AR259" i="1"/>
  <c r="AR258" i="1"/>
  <c r="AR257" i="1"/>
  <c r="AR256" i="1"/>
  <c r="AR255" i="1"/>
  <c r="AR254" i="1"/>
  <c r="AR253" i="1"/>
  <c r="AQ252" i="1"/>
  <c r="AR252" i="1" s="1"/>
  <c r="AR251" i="1"/>
  <c r="AR250" i="1"/>
  <c r="AR249" i="1"/>
  <c r="AR248" i="1"/>
  <c r="AR247" i="1"/>
  <c r="AR246" i="1"/>
  <c r="AR245" i="1"/>
  <c r="AR244" i="1"/>
  <c r="AR243" i="1"/>
  <c r="AR242" i="1"/>
  <c r="AR241" i="1"/>
  <c r="AR240" i="1"/>
  <c r="AR239" i="1"/>
  <c r="AR238" i="1"/>
  <c r="AR237" i="1"/>
  <c r="AR236" i="1"/>
  <c r="AR235" i="1"/>
  <c r="AR234" i="1"/>
  <c r="AQ233" i="1"/>
  <c r="AR233" i="1" s="1"/>
  <c r="AR232" i="1"/>
  <c r="AR231" i="1"/>
  <c r="AR230" i="1"/>
  <c r="AR229" i="1"/>
  <c r="AR228" i="1"/>
  <c r="AR227" i="1"/>
  <c r="AQ226" i="1"/>
  <c r="AR226" i="1" s="1"/>
  <c r="AR225" i="1"/>
  <c r="AR224" i="1"/>
  <c r="AR223" i="1"/>
  <c r="AR222" i="1"/>
  <c r="AR221" i="1"/>
  <c r="AR220" i="1"/>
  <c r="AR219" i="1"/>
  <c r="AR218" i="1"/>
  <c r="AQ217" i="1"/>
  <c r="AR217" i="1" s="1"/>
  <c r="AR216" i="1"/>
  <c r="AR215" i="1"/>
  <c r="AR214" i="1"/>
  <c r="AR213" i="1"/>
  <c r="AR212" i="1"/>
  <c r="AR211" i="1"/>
  <c r="AR210" i="1"/>
  <c r="AR209" i="1"/>
  <c r="AR208" i="1"/>
  <c r="AR207" i="1"/>
  <c r="AQ206" i="1"/>
  <c r="AR206" i="1" s="1"/>
  <c r="AR205" i="1"/>
  <c r="AR204" i="1"/>
  <c r="AR203" i="1"/>
  <c r="AR202" i="1"/>
  <c r="AR201" i="1"/>
  <c r="AR200" i="1"/>
  <c r="AR199" i="1"/>
  <c r="AQ198" i="1"/>
  <c r="AR198" i="1" s="1"/>
  <c r="AR197" i="1"/>
  <c r="AR196" i="1"/>
  <c r="AR195" i="1"/>
  <c r="AR194" i="1"/>
  <c r="AQ193" i="1"/>
  <c r="AR193" i="1" s="1"/>
  <c r="AR192" i="1"/>
  <c r="AR191" i="1"/>
  <c r="AR190" i="1"/>
  <c r="AR189" i="1"/>
  <c r="AR188" i="1"/>
  <c r="AR187" i="1"/>
  <c r="AR186" i="1"/>
  <c r="AQ185" i="1"/>
  <c r="AR185" i="1" s="1"/>
  <c r="AR184" i="1"/>
  <c r="AR183" i="1"/>
  <c r="AR182" i="1"/>
  <c r="AR181" i="1"/>
  <c r="AR180" i="1"/>
  <c r="AR179" i="1"/>
  <c r="AR178" i="1"/>
  <c r="AQ177" i="1"/>
  <c r="AR177" i="1" s="1"/>
  <c r="AR176" i="1"/>
  <c r="AR175" i="1"/>
  <c r="AR174" i="1"/>
  <c r="AQ173" i="1"/>
  <c r="AR173" i="1" s="1"/>
  <c r="AR172" i="1"/>
  <c r="AR171" i="1"/>
  <c r="AR170" i="1"/>
  <c r="AR169" i="1"/>
  <c r="AR168" i="1"/>
  <c r="AR167" i="1"/>
  <c r="AQ166" i="1"/>
  <c r="AR166" i="1" s="1"/>
  <c r="AR165" i="1"/>
  <c r="AR164" i="1"/>
  <c r="AR163" i="1"/>
  <c r="AR162" i="1"/>
  <c r="AR161" i="1"/>
  <c r="AQ160" i="1"/>
  <c r="AR160" i="1" s="1"/>
  <c r="AR159" i="1"/>
  <c r="AR158" i="1"/>
  <c r="AR157" i="1"/>
  <c r="AR156" i="1"/>
  <c r="AR155" i="1"/>
  <c r="AR154" i="1"/>
  <c r="AR153" i="1"/>
  <c r="AR152" i="1"/>
  <c r="AR151" i="1"/>
  <c r="AQ150" i="1"/>
  <c r="AR150" i="1" s="1"/>
  <c r="AR149" i="1"/>
  <c r="AR148" i="1"/>
  <c r="AQ147" i="1"/>
  <c r="AR147" i="1" s="1"/>
  <c r="AR146" i="1"/>
  <c r="AR145" i="1"/>
  <c r="AR144" i="1"/>
  <c r="AR143" i="1"/>
  <c r="AQ142" i="1"/>
  <c r="AR142" i="1" s="1"/>
  <c r="AR141" i="1"/>
  <c r="AR140" i="1"/>
  <c r="AR139" i="1"/>
  <c r="AR138" i="1"/>
  <c r="AR137" i="1"/>
  <c r="AR136" i="1"/>
  <c r="AQ135" i="1"/>
  <c r="AR135" i="1" s="1"/>
  <c r="AR134" i="1"/>
  <c r="AR133" i="1"/>
  <c r="AR132" i="1"/>
  <c r="AR131" i="1"/>
  <c r="AR130" i="1"/>
  <c r="AR129" i="1"/>
  <c r="AR128" i="1"/>
  <c r="AQ127" i="1"/>
  <c r="AR127" i="1" s="1"/>
  <c r="AR126" i="1"/>
  <c r="AR125" i="1"/>
  <c r="AR124" i="1"/>
  <c r="AR123" i="1"/>
  <c r="AQ122" i="1"/>
  <c r="AR122" i="1" s="1"/>
  <c r="AR121" i="1"/>
  <c r="AR120" i="1"/>
  <c r="AR119" i="1"/>
  <c r="AR118" i="1"/>
  <c r="AR117" i="1"/>
  <c r="AQ116" i="1"/>
  <c r="AR116" i="1" s="1"/>
  <c r="AR115" i="1"/>
  <c r="AR114" i="1"/>
  <c r="AR113" i="1"/>
  <c r="AR112" i="1"/>
  <c r="AQ111" i="1"/>
  <c r="AR111" i="1" s="1"/>
  <c r="AR110" i="1"/>
  <c r="AR109" i="1"/>
  <c r="AR108" i="1"/>
  <c r="AR107" i="1"/>
  <c r="AQ106" i="1"/>
  <c r="AR106" i="1" s="1"/>
  <c r="AR105" i="1"/>
  <c r="AR104" i="1"/>
  <c r="AR103" i="1"/>
  <c r="AR102" i="1"/>
  <c r="AQ101" i="1"/>
  <c r="AR101" i="1" s="1"/>
  <c r="AR100" i="1"/>
  <c r="AR99" i="1"/>
  <c r="AR98" i="1"/>
  <c r="AR97" i="1"/>
  <c r="AQ96" i="1"/>
  <c r="AR96" i="1" s="1"/>
  <c r="AR95" i="1"/>
  <c r="AR94" i="1"/>
  <c r="AR93" i="1"/>
  <c r="AR92" i="1"/>
  <c r="AR91" i="1"/>
  <c r="AQ90" i="1"/>
  <c r="AR90" i="1" s="1"/>
  <c r="AR89" i="1"/>
  <c r="AR88" i="1"/>
  <c r="AR87" i="1"/>
  <c r="AR86" i="1"/>
  <c r="AQ85" i="1"/>
  <c r="AR85" i="1" s="1"/>
  <c r="AR84" i="1"/>
  <c r="AR83" i="1"/>
  <c r="AR82" i="1"/>
  <c r="AR81" i="1"/>
  <c r="AQ80" i="1"/>
  <c r="AR80" i="1" s="1"/>
  <c r="AR79" i="1"/>
  <c r="AR78" i="1"/>
  <c r="AR77" i="1"/>
  <c r="AR76" i="1"/>
  <c r="AQ75" i="1"/>
  <c r="AR74" i="1"/>
  <c r="AR73" i="1"/>
  <c r="AR72" i="1"/>
  <c r="AR71" i="1"/>
  <c r="AR70" i="1"/>
  <c r="AQ3885" i="1" l="1"/>
  <c r="AR3885" i="1" s="1"/>
  <c r="AQ4037" i="1"/>
  <c r="AR4037" i="1" s="1"/>
  <c r="AQ3752" i="1"/>
  <c r="AR75" i="1"/>
  <c r="AR3752" i="1" s="1"/>
  <c r="AQ3864" i="1"/>
  <c r="AR3755" i="1"/>
  <c r="AR3864" i="1" s="1"/>
  <c r="U4021" i="1"/>
  <c r="AQ4021" i="1" s="1"/>
  <c r="AR4021" i="1" s="1"/>
  <c r="U4023" i="1"/>
  <c r="AQ4023" i="1" s="1"/>
  <c r="AR4023" i="1" s="1"/>
  <c r="AR3866" i="1"/>
  <c r="U4020" i="1"/>
  <c r="AQ4020" i="1" s="1"/>
  <c r="AR4020" i="1" s="1"/>
  <c r="U4022" i="1"/>
  <c r="AQ4022" i="1" s="1"/>
  <c r="AR4022" i="1" s="1"/>
  <c r="U4024" i="1"/>
  <c r="AQ4024" i="1" s="1"/>
  <c r="AR4024" i="1" s="1"/>
  <c r="V4130" i="1"/>
  <c r="AQ4130" i="1" s="1"/>
  <c r="AR4130" i="1" s="1"/>
  <c r="AQ4298" i="1" l="1"/>
  <c r="AQ4299" i="1" s="1"/>
  <c r="AR4298" i="1"/>
  <c r="AR4299" i="1" s="1"/>
  <c r="AU150" i="2" l="1"/>
  <c r="AQ150" i="2"/>
  <c r="AR150" i="2" s="1"/>
  <c r="AM150" i="2"/>
  <c r="AN150" i="2" s="1"/>
  <c r="AI150" i="2"/>
  <c r="AJ150" i="2" s="1"/>
  <c r="AE150" i="2"/>
  <c r="AF150" i="2" s="1"/>
  <c r="AU149" i="2"/>
  <c r="AQ149" i="2"/>
  <c r="AR149" i="2" s="1"/>
  <c r="AM149" i="2"/>
  <c r="AN149" i="2" s="1"/>
  <c r="AI149" i="2"/>
  <c r="AJ149" i="2" s="1"/>
  <c r="AE149" i="2"/>
  <c r="AF149" i="2" s="1"/>
  <c r="AU148" i="2"/>
  <c r="AQ148" i="2"/>
  <c r="AR148" i="2" s="1"/>
  <c r="AM148" i="2"/>
  <c r="AN148" i="2" s="1"/>
  <c r="AI148" i="2"/>
  <c r="AJ148" i="2" s="1"/>
  <c r="AE148" i="2"/>
  <c r="AF148" i="2" s="1"/>
  <c r="AU147" i="2"/>
  <c r="AQ147" i="2"/>
  <c r="AR147" i="2" s="1"/>
  <c r="AM147" i="2"/>
  <c r="AN147" i="2" s="1"/>
  <c r="AI147" i="2"/>
  <c r="AJ147" i="2" s="1"/>
  <c r="AE147" i="2"/>
  <c r="AF147" i="2" s="1"/>
  <c r="AU146" i="2"/>
  <c r="AQ146" i="2"/>
  <c r="AR146" i="2" s="1"/>
  <c r="AM146" i="2"/>
  <c r="AN146" i="2" s="1"/>
  <c r="AI146" i="2"/>
  <c r="AJ146" i="2" s="1"/>
  <c r="AE146" i="2"/>
  <c r="AF146" i="2" s="1"/>
  <c r="AI145" i="2"/>
  <c r="AE145" i="2"/>
  <c r="AF145" i="2" s="1"/>
  <c r="AJ144" i="2"/>
  <c r="AI144" i="2"/>
  <c r="BB144" i="2" s="1"/>
  <c r="BC144" i="2" s="1"/>
  <c r="AF144" i="2"/>
  <c r="AE144" i="2"/>
  <c r="AN143" i="2"/>
  <c r="AM143" i="2"/>
  <c r="AJ143" i="2"/>
  <c r="AI143" i="2"/>
  <c r="BB143" i="2" s="1"/>
  <c r="BC143" i="2" s="1"/>
  <c r="AF143" i="2"/>
  <c r="AE143" i="2"/>
  <c r="BC142" i="2"/>
  <c r="AN142" i="2"/>
  <c r="AJ142" i="2"/>
  <c r="AF142" i="2"/>
  <c r="AN141" i="2"/>
  <c r="AM141" i="2"/>
  <c r="AJ141" i="2"/>
  <c r="AI141" i="2"/>
  <c r="BB141" i="2" s="1"/>
  <c r="BC141" i="2" s="1"/>
  <c r="AF141" i="2"/>
  <c r="AE141" i="2"/>
  <c r="BC140" i="2"/>
  <c r="AM140" i="2"/>
  <c r="AN140" i="2" s="1"/>
  <c r="AI140" i="2"/>
  <c r="AJ140" i="2" s="1"/>
  <c r="AF140" i="2"/>
  <c r="AM139" i="2"/>
  <c r="AN139" i="2" s="1"/>
  <c r="AI139" i="2"/>
  <c r="AJ139" i="2" s="1"/>
  <c r="AE139" i="2"/>
  <c r="AF139" i="2" s="1"/>
  <c r="BC138" i="2"/>
  <c r="AN138" i="2"/>
  <c r="AM138" i="2"/>
  <c r="AJ138" i="2"/>
  <c r="AI138" i="2"/>
  <c r="AF138" i="2"/>
  <c r="BB137" i="2"/>
  <c r="BC137" i="2" s="1"/>
  <c r="AM137" i="2"/>
  <c r="AN137" i="2" s="1"/>
  <c r="AI137" i="2"/>
  <c r="AJ137" i="2" s="1"/>
  <c r="AE137" i="2"/>
  <c r="AF137" i="2" s="1"/>
  <c r="BC136" i="2"/>
  <c r="AN136" i="2"/>
  <c r="AM136" i="2"/>
  <c r="AJ136" i="2"/>
  <c r="AI136" i="2"/>
  <c r="AF136" i="2"/>
  <c r="AN135" i="2"/>
  <c r="AM135" i="2"/>
  <c r="AJ135" i="2"/>
  <c r="AI135" i="2"/>
  <c r="BB135" i="2" s="1"/>
  <c r="BC135" i="2" s="1"/>
  <c r="AF135" i="2"/>
  <c r="AE135" i="2"/>
  <c r="BC134" i="2"/>
  <c r="AM134" i="2"/>
  <c r="AN134" i="2" s="1"/>
  <c r="AI134" i="2"/>
  <c r="AJ134" i="2" s="1"/>
  <c r="AF134" i="2"/>
  <c r="AN133" i="2"/>
  <c r="AM133" i="2"/>
  <c r="AJ133" i="2"/>
  <c r="AI133" i="2"/>
  <c r="BB133" i="2" s="1"/>
  <c r="BC133" i="2" s="1"/>
  <c r="AF133" i="2"/>
  <c r="AE133" i="2"/>
  <c r="BC132" i="2"/>
  <c r="AM132" i="2"/>
  <c r="AN132" i="2" s="1"/>
  <c r="AI132" i="2"/>
  <c r="AJ132" i="2" s="1"/>
  <c r="AF132" i="2"/>
  <c r="AM131" i="2"/>
  <c r="AN131" i="2" s="1"/>
  <c r="AL131" i="2"/>
  <c r="AJ131" i="2"/>
  <c r="AH131" i="2"/>
  <c r="AI131" i="2" s="1"/>
  <c r="BB131" i="2" s="1"/>
  <c r="BC131" i="2" s="1"/>
  <c r="AE131" i="2"/>
  <c r="AF131" i="2" s="1"/>
  <c r="BC130" i="2"/>
  <c r="AN130" i="2"/>
  <c r="AM130" i="2"/>
  <c r="AJ130" i="2"/>
  <c r="AI130" i="2"/>
  <c r="AF130" i="2"/>
  <c r="AL129" i="2"/>
  <c r="AM129" i="2" s="1"/>
  <c r="AN129" i="2" s="1"/>
  <c r="AI129" i="2"/>
  <c r="AH129" i="2"/>
  <c r="AF129" i="2"/>
  <c r="AE129" i="2"/>
  <c r="BC128" i="2"/>
  <c r="AM128" i="2"/>
  <c r="AN128" i="2" s="1"/>
  <c r="AI128" i="2"/>
  <c r="AJ128" i="2" s="1"/>
  <c r="AF128" i="2"/>
  <c r="AM127" i="2"/>
  <c r="AN127" i="2" s="1"/>
  <c r="AL127" i="2"/>
  <c r="AH127" i="2"/>
  <c r="AI127" i="2" s="1"/>
  <c r="AE127" i="2"/>
  <c r="AF127" i="2" s="1"/>
  <c r="BC126" i="2"/>
  <c r="AN126" i="2"/>
  <c r="AM126" i="2"/>
  <c r="AJ126" i="2"/>
  <c r="AI126" i="2"/>
  <c r="AF126" i="2"/>
  <c r="AL125" i="2"/>
  <c r="AM125" i="2" s="1"/>
  <c r="AN125" i="2" s="1"/>
  <c r="AI125" i="2"/>
  <c r="BB125" i="2" s="1"/>
  <c r="BC125" i="2" s="1"/>
  <c r="AH125" i="2"/>
  <c r="AF125" i="2"/>
  <c r="AE125" i="2"/>
  <c r="BC124" i="2"/>
  <c r="AM124" i="2"/>
  <c r="AN124" i="2" s="1"/>
  <c r="AI124" i="2"/>
  <c r="AJ124" i="2" s="1"/>
  <c r="AF124" i="2"/>
  <c r="AM123" i="2"/>
  <c r="AN123" i="2" s="1"/>
  <c r="AL123" i="2"/>
  <c r="AH123" i="2"/>
  <c r="AI123" i="2" s="1"/>
  <c r="AJ123" i="2" s="1"/>
  <c r="AE123" i="2"/>
  <c r="AF123" i="2" s="1"/>
  <c r="BC122" i="2"/>
  <c r="AN122" i="2"/>
  <c r="AM122" i="2"/>
  <c r="AJ122" i="2"/>
  <c r="AI122" i="2"/>
  <c r="AF122" i="2"/>
  <c r="AN121" i="2"/>
  <c r="AM121" i="2"/>
  <c r="AJ121" i="2"/>
  <c r="AI121" i="2"/>
  <c r="BB121" i="2" s="1"/>
  <c r="BC121" i="2" s="1"/>
  <c r="AF121" i="2"/>
  <c r="AE121" i="2"/>
  <c r="BC120" i="2"/>
  <c r="AM120" i="2"/>
  <c r="AN120" i="2" s="1"/>
  <c r="AI120" i="2"/>
  <c r="AJ120" i="2" s="1"/>
  <c r="AE120" i="2"/>
  <c r="AF120" i="2" s="1"/>
  <c r="BB119" i="2"/>
  <c r="BC119" i="2" s="1"/>
  <c r="AN119" i="2"/>
  <c r="AJ119" i="2"/>
  <c r="AF119" i="2"/>
  <c r="BC118" i="2"/>
  <c r="BB118" i="2"/>
  <c r="AN118" i="2"/>
  <c r="AJ118" i="2"/>
  <c r="AF118" i="2"/>
  <c r="AN117" i="2"/>
  <c r="AJ117" i="2"/>
  <c r="AE117" i="2"/>
  <c r="BB117" i="2" s="1"/>
  <c r="BC117" i="2" s="1"/>
  <c r="AM116" i="2"/>
  <c r="AN116" i="2" s="1"/>
  <c r="AI116" i="2"/>
  <c r="AJ116" i="2" s="1"/>
  <c r="AE116" i="2"/>
  <c r="BC115" i="2"/>
  <c r="AN115" i="2"/>
  <c r="AJ115" i="2"/>
  <c r="AF115" i="2"/>
  <c r="BC114" i="2"/>
  <c r="AN114" i="2"/>
  <c r="AJ114" i="2"/>
  <c r="AF114" i="2"/>
  <c r="AM113" i="2"/>
  <c r="AN113" i="2" s="1"/>
  <c r="AI113" i="2"/>
  <c r="AJ113" i="2" s="1"/>
  <c r="AE113" i="2"/>
  <c r="BC112" i="2"/>
  <c r="AN112" i="2"/>
  <c r="AJ112" i="2"/>
  <c r="AF112" i="2"/>
  <c r="BC111" i="2"/>
  <c r="AN111" i="2"/>
  <c r="AJ111" i="2"/>
  <c r="AF111" i="2"/>
  <c r="AM110" i="2"/>
  <c r="AN110" i="2" s="1"/>
  <c r="AI110" i="2"/>
  <c r="AJ110" i="2" s="1"/>
  <c r="AE110" i="2"/>
  <c r="BC109" i="2"/>
  <c r="AN109" i="2"/>
  <c r="AJ109" i="2"/>
  <c r="AF109" i="2"/>
  <c r="BC108" i="2"/>
  <c r="AN108" i="2"/>
  <c r="AJ108" i="2"/>
  <c r="AF108" i="2"/>
  <c r="AM107" i="2"/>
  <c r="AN107" i="2" s="1"/>
  <c r="AI107" i="2"/>
  <c r="AJ107" i="2" s="1"/>
  <c r="AE107" i="2"/>
  <c r="BC106" i="2"/>
  <c r="AN106" i="2"/>
  <c r="AJ106" i="2"/>
  <c r="AF106" i="2"/>
  <c r="BC105" i="2"/>
  <c r="AN105" i="2"/>
  <c r="AJ105" i="2"/>
  <c r="AF105" i="2"/>
  <c r="AM104" i="2"/>
  <c r="AN104" i="2" s="1"/>
  <c r="AI104" i="2"/>
  <c r="AJ104" i="2" s="1"/>
  <c r="AE104" i="2"/>
  <c r="BC103" i="2"/>
  <c r="AN103" i="2"/>
  <c r="AJ103" i="2"/>
  <c r="AF103" i="2"/>
  <c r="BC102" i="2"/>
  <c r="AN102" i="2"/>
  <c r="AJ102" i="2"/>
  <c r="AF102" i="2"/>
  <c r="AM101" i="2"/>
  <c r="AN101" i="2" s="1"/>
  <c r="AI101" i="2"/>
  <c r="AJ101" i="2" s="1"/>
  <c r="AE101" i="2"/>
  <c r="BC100" i="2"/>
  <c r="AN100" i="2"/>
  <c r="AJ100" i="2"/>
  <c r="AF100" i="2"/>
  <c r="BC99" i="2"/>
  <c r="AN99" i="2"/>
  <c r="AJ99" i="2"/>
  <c r="AF99" i="2"/>
  <c r="AM98" i="2"/>
  <c r="AN98" i="2" s="1"/>
  <c r="AI98" i="2"/>
  <c r="AJ98" i="2" s="1"/>
  <c r="AE98" i="2"/>
  <c r="BC97" i="2"/>
  <c r="AN97" i="2"/>
  <c r="AJ97" i="2"/>
  <c r="AF97" i="2"/>
  <c r="BC96" i="2"/>
  <c r="AN96" i="2"/>
  <c r="AJ96" i="2"/>
  <c r="AF96" i="2"/>
  <c r="AN95" i="2"/>
  <c r="AM95" i="2"/>
  <c r="AI95" i="2"/>
  <c r="AJ95" i="2" s="1"/>
  <c r="AF95" i="2"/>
  <c r="AE95" i="2"/>
  <c r="BC94" i="2"/>
  <c r="AN94" i="2"/>
  <c r="AJ94" i="2"/>
  <c r="AF94" i="2"/>
  <c r="BC93" i="2"/>
  <c r="AN93" i="2"/>
  <c r="AJ93" i="2"/>
  <c r="AF93" i="2"/>
  <c r="AM92" i="2"/>
  <c r="AN92" i="2" s="1"/>
  <c r="AJ92" i="2"/>
  <c r="AI92" i="2"/>
  <c r="AE92" i="2"/>
  <c r="BC91" i="2"/>
  <c r="AN91" i="2"/>
  <c r="AJ91" i="2"/>
  <c r="AF91" i="2"/>
  <c r="BC90" i="2"/>
  <c r="AN90" i="2"/>
  <c r="AJ90" i="2"/>
  <c r="AF90" i="2"/>
  <c r="AN89" i="2"/>
  <c r="AM89" i="2"/>
  <c r="AI89" i="2"/>
  <c r="AJ89" i="2" s="1"/>
  <c r="AF89" i="2"/>
  <c r="AE89" i="2"/>
  <c r="BC88" i="2"/>
  <c r="AN88" i="2"/>
  <c r="AJ88" i="2"/>
  <c r="AF88" i="2"/>
  <c r="BC87" i="2"/>
  <c r="AN87" i="2"/>
  <c r="AJ87" i="2"/>
  <c r="AF87" i="2"/>
  <c r="AM86" i="2"/>
  <c r="AN86" i="2" s="1"/>
  <c r="AJ86" i="2"/>
  <c r="AI86" i="2"/>
  <c r="AE86" i="2"/>
  <c r="BC85" i="2"/>
  <c r="AN85" i="2"/>
  <c r="AJ85" i="2"/>
  <c r="AF85" i="2"/>
  <c r="BC84" i="2"/>
  <c r="AN84" i="2"/>
  <c r="AJ84" i="2"/>
  <c r="AF84" i="2"/>
  <c r="AN83" i="2"/>
  <c r="AM83" i="2"/>
  <c r="AI83" i="2"/>
  <c r="AJ83" i="2" s="1"/>
  <c r="AF83" i="2"/>
  <c r="AE83" i="2"/>
  <c r="BC82" i="2"/>
  <c r="AN82" i="2"/>
  <c r="AJ82" i="2"/>
  <c r="AF82" i="2"/>
  <c r="BC81" i="2"/>
  <c r="AN81" i="2"/>
  <c r="AJ81" i="2"/>
  <c r="AF81" i="2"/>
  <c r="AM80" i="2"/>
  <c r="AN80" i="2" s="1"/>
  <c r="AJ80" i="2"/>
  <c r="AI80" i="2"/>
  <c r="AE80" i="2"/>
  <c r="BC79" i="2"/>
  <c r="AN79" i="2"/>
  <c r="AJ79" i="2"/>
  <c r="AF79" i="2"/>
  <c r="BC78" i="2"/>
  <c r="AN78" i="2"/>
  <c r="AJ78" i="2"/>
  <c r="AF78" i="2"/>
  <c r="AN77" i="2"/>
  <c r="AM77" i="2"/>
  <c r="AI77" i="2"/>
  <c r="AJ77" i="2" s="1"/>
  <c r="AF77" i="2"/>
  <c r="AE77" i="2"/>
  <c r="BC76" i="2"/>
  <c r="AN76" i="2"/>
  <c r="AJ76" i="2"/>
  <c r="AF76" i="2"/>
  <c r="BC75" i="2"/>
  <c r="AN75" i="2"/>
  <c r="AJ75" i="2"/>
  <c r="AF75" i="2"/>
  <c r="AM74" i="2"/>
  <c r="AN74" i="2" s="1"/>
  <c r="AJ74" i="2"/>
  <c r="AI74" i="2"/>
  <c r="AE74" i="2"/>
  <c r="BC73" i="2"/>
  <c r="AN73" i="2"/>
  <c r="AJ73" i="2"/>
  <c r="AF73" i="2"/>
  <c r="BC72" i="2"/>
  <c r="AN72" i="2"/>
  <c r="AJ72" i="2"/>
  <c r="AF72" i="2"/>
  <c r="AN71" i="2"/>
  <c r="AM71" i="2"/>
  <c r="AI71" i="2"/>
  <c r="AJ71" i="2" s="1"/>
  <c r="AF71" i="2"/>
  <c r="AE71" i="2"/>
  <c r="BC70" i="2"/>
  <c r="AN70" i="2"/>
  <c r="AJ70" i="2"/>
  <c r="AF70" i="2"/>
  <c r="BC69" i="2"/>
  <c r="AN69" i="2"/>
  <c r="AJ69" i="2"/>
  <c r="AF69" i="2"/>
  <c r="AM68" i="2"/>
  <c r="AN68" i="2" s="1"/>
  <c r="AJ68" i="2"/>
  <c r="AI68" i="2"/>
  <c r="AE68" i="2"/>
  <c r="BC67" i="2"/>
  <c r="AN67" i="2"/>
  <c r="AJ67" i="2"/>
  <c r="AF67" i="2"/>
  <c r="BC66" i="2"/>
  <c r="AN66" i="2"/>
  <c r="AJ66" i="2"/>
  <c r="AF66" i="2"/>
  <c r="AN65" i="2"/>
  <c r="AM65" i="2"/>
  <c r="AI65" i="2"/>
  <c r="AJ65" i="2" s="1"/>
  <c r="AF65" i="2"/>
  <c r="AE65" i="2"/>
  <c r="BC64" i="2"/>
  <c r="AN64" i="2"/>
  <c r="AJ64" i="2"/>
  <c r="AF64" i="2"/>
  <c r="BC63" i="2"/>
  <c r="AN63" i="2"/>
  <c r="AJ63" i="2"/>
  <c r="AF63" i="2"/>
  <c r="AM62" i="2"/>
  <c r="AN62" i="2" s="1"/>
  <c r="AJ62" i="2"/>
  <c r="AI62" i="2"/>
  <c r="AE62" i="2"/>
  <c r="BC61" i="2"/>
  <c r="AN61" i="2"/>
  <c r="AJ61" i="2"/>
  <c r="AF61" i="2"/>
  <c r="BC60" i="2"/>
  <c r="AN60" i="2"/>
  <c r="AJ60" i="2"/>
  <c r="AF60" i="2"/>
  <c r="AN59" i="2"/>
  <c r="AM59" i="2"/>
  <c r="AI59" i="2"/>
  <c r="AJ59" i="2" s="1"/>
  <c r="AF59" i="2"/>
  <c r="AE59" i="2"/>
  <c r="BC58" i="2"/>
  <c r="AN58" i="2"/>
  <c r="AJ58" i="2"/>
  <c r="AF58" i="2"/>
  <c r="BC57" i="2"/>
  <c r="AN57" i="2"/>
  <c r="AJ57" i="2"/>
  <c r="AF57" i="2"/>
  <c r="AM56" i="2"/>
  <c r="AN56" i="2" s="1"/>
  <c r="AJ56" i="2"/>
  <c r="AI56" i="2"/>
  <c r="AE56" i="2"/>
  <c r="BC55" i="2"/>
  <c r="AN55" i="2"/>
  <c r="AJ55" i="2"/>
  <c r="AF55" i="2"/>
  <c r="BC54" i="2"/>
  <c r="AN54" i="2"/>
  <c r="AJ54" i="2"/>
  <c r="AF54" i="2"/>
  <c r="AI51" i="2"/>
  <c r="AJ51" i="2" s="1"/>
  <c r="AE51" i="2"/>
  <c r="AI50" i="2"/>
  <c r="AE50" i="2"/>
  <c r="AF50" i="2" s="1"/>
  <c r="AI49" i="2"/>
  <c r="AJ49" i="2" s="1"/>
  <c r="AE49" i="2"/>
  <c r="AI48" i="2"/>
  <c r="AE48" i="2"/>
  <c r="AF48" i="2" s="1"/>
  <c r="AU47" i="2"/>
  <c r="AV47" i="2" s="1"/>
  <c r="AQ47" i="2"/>
  <c r="AM47" i="2"/>
  <c r="AN47" i="2" s="1"/>
  <c r="AI47" i="2"/>
  <c r="AJ47" i="2" s="1"/>
  <c r="AE47" i="2"/>
  <c r="AF47" i="2" s="1"/>
  <c r="AU46" i="2"/>
  <c r="AV46" i="2" s="1"/>
  <c r="AQ46" i="2"/>
  <c r="AM46" i="2"/>
  <c r="AN46" i="2" s="1"/>
  <c r="AI46" i="2"/>
  <c r="AJ46" i="2" s="1"/>
  <c r="AE46" i="2"/>
  <c r="AF46" i="2" s="1"/>
  <c r="AQ45" i="2"/>
  <c r="AR45" i="2" s="1"/>
  <c r="AM45" i="2"/>
  <c r="AN45" i="2" s="1"/>
  <c r="AI45" i="2"/>
  <c r="AJ45" i="2" s="1"/>
  <c r="AE45" i="2"/>
  <c r="AQ44" i="2"/>
  <c r="AR44" i="2" s="1"/>
  <c r="AM44" i="2"/>
  <c r="AN44" i="2" s="1"/>
  <c r="AI44" i="2"/>
  <c r="AJ44" i="2" s="1"/>
  <c r="AE44" i="2"/>
  <c r="AF44" i="2" s="1"/>
  <c r="AQ43" i="2"/>
  <c r="AR43" i="2" s="1"/>
  <c r="AM43" i="2"/>
  <c r="AN43" i="2" s="1"/>
  <c r="AI43" i="2"/>
  <c r="AJ43" i="2" s="1"/>
  <c r="AE43" i="2"/>
  <c r="AQ42" i="2"/>
  <c r="AR42" i="2" s="1"/>
  <c r="AM42" i="2"/>
  <c r="AN42" i="2" s="1"/>
  <c r="AI42" i="2"/>
  <c r="AJ42" i="2" s="1"/>
  <c r="AE42" i="2"/>
  <c r="AF42" i="2" s="1"/>
  <c r="AI41" i="2"/>
  <c r="AJ41" i="2" s="1"/>
  <c r="AE41" i="2"/>
  <c r="BC40" i="2"/>
  <c r="AJ40" i="2"/>
  <c r="AF40" i="2"/>
  <c r="AI39" i="2"/>
  <c r="AE39" i="2"/>
  <c r="AF39" i="2" s="1"/>
  <c r="BC38" i="2"/>
  <c r="AJ38" i="2"/>
  <c r="AF38" i="2"/>
  <c r="AJ37" i="2"/>
  <c r="AI37" i="2"/>
  <c r="AE37" i="2"/>
  <c r="AF37" i="2" s="1"/>
  <c r="BC36" i="2"/>
  <c r="AJ36" i="2"/>
  <c r="AF36" i="2"/>
  <c r="AI35" i="2"/>
  <c r="AJ35" i="2" s="1"/>
  <c r="AE35" i="2"/>
  <c r="AF35" i="2" s="1"/>
  <c r="BC34" i="2"/>
  <c r="AJ34" i="2"/>
  <c r="AF34" i="2"/>
  <c r="BB33" i="2"/>
  <c r="BC33" i="2" s="1"/>
  <c r="AN33" i="2"/>
  <c r="AJ33" i="2"/>
  <c r="AF33" i="2"/>
  <c r="AU30" i="2"/>
  <c r="AV30" i="2" s="1"/>
  <c r="AQ30" i="2"/>
  <c r="AR30" i="2" s="1"/>
  <c r="AM30" i="2"/>
  <c r="AN30" i="2" s="1"/>
  <c r="AI30" i="2"/>
  <c r="AJ30" i="2" s="1"/>
  <c r="AF30" i="2"/>
  <c r="AE30" i="2"/>
  <c r="AU29" i="2"/>
  <c r="AV29" i="2" s="1"/>
  <c r="AQ29" i="2"/>
  <c r="AR29" i="2" s="1"/>
  <c r="AM29" i="2"/>
  <c r="AN29" i="2" s="1"/>
  <c r="AI29" i="2"/>
  <c r="AJ29" i="2" s="1"/>
  <c r="AF29" i="2"/>
  <c r="AE29" i="2"/>
  <c r="AU28" i="2"/>
  <c r="BB28" i="2" s="1"/>
  <c r="BC28" i="2" s="1"/>
  <c r="AQ28" i="2"/>
  <c r="AR28" i="2" s="1"/>
  <c r="AM28" i="2"/>
  <c r="AN28" i="2" s="1"/>
  <c r="AI28" i="2"/>
  <c r="AJ28" i="2" s="1"/>
  <c r="AE28" i="2"/>
  <c r="AF28" i="2" s="1"/>
  <c r="AU27" i="2"/>
  <c r="AV27" i="2" s="1"/>
  <c r="AQ27" i="2"/>
  <c r="AR27" i="2" s="1"/>
  <c r="AM27" i="2"/>
  <c r="AN27" i="2" s="1"/>
  <c r="AI27" i="2"/>
  <c r="AJ27" i="2" s="1"/>
  <c r="AF27" i="2"/>
  <c r="AE27" i="2"/>
  <c r="AU26" i="2"/>
  <c r="AV26" i="2" s="1"/>
  <c r="AQ26" i="2"/>
  <c r="AR26" i="2" s="1"/>
  <c r="AM26" i="2"/>
  <c r="AN26" i="2" s="1"/>
  <c r="AI26" i="2"/>
  <c r="AJ26" i="2" s="1"/>
  <c r="AF26" i="2"/>
  <c r="AE26" i="2"/>
  <c r="AU25" i="2"/>
  <c r="AV25" i="2" s="1"/>
  <c r="AQ25" i="2"/>
  <c r="AR25" i="2" s="1"/>
  <c r="AM25" i="2"/>
  <c r="AN25" i="2" s="1"/>
  <c r="AI25" i="2"/>
  <c r="AJ25" i="2" s="1"/>
  <c r="AF25" i="2"/>
  <c r="AE25" i="2"/>
  <c r="AV24" i="2"/>
  <c r="AU24" i="2"/>
  <c r="AQ24" i="2"/>
  <c r="AR24" i="2" s="1"/>
  <c r="AM24" i="2"/>
  <c r="AN24" i="2" s="1"/>
  <c r="AI24" i="2"/>
  <c r="AJ24" i="2" s="1"/>
  <c r="AE24" i="2"/>
  <c r="AF24" i="2" s="1"/>
  <c r="AV23" i="2"/>
  <c r="AU23" i="2"/>
  <c r="AQ23" i="2"/>
  <c r="AR23" i="2" s="1"/>
  <c r="AM23" i="2"/>
  <c r="AN23" i="2" s="1"/>
  <c r="AI23" i="2"/>
  <c r="AJ23" i="2" s="1"/>
  <c r="AE23" i="2"/>
  <c r="AF23" i="2" s="1"/>
  <c r="AV22" i="2"/>
  <c r="AU22" i="2"/>
  <c r="AQ22" i="2"/>
  <c r="AR22" i="2" s="1"/>
  <c r="AM22" i="2"/>
  <c r="AN22" i="2" s="1"/>
  <c r="AI22" i="2"/>
  <c r="AJ22" i="2" s="1"/>
  <c r="AE22" i="2"/>
  <c r="AF22" i="2" s="1"/>
  <c r="AV21" i="2"/>
  <c r="AU21" i="2"/>
  <c r="AQ21" i="2"/>
  <c r="AR21" i="2" s="1"/>
  <c r="AM21" i="2"/>
  <c r="AN21" i="2" s="1"/>
  <c r="AI21" i="2"/>
  <c r="AJ21" i="2" s="1"/>
  <c r="AE21" i="2"/>
  <c r="AF21" i="2" s="1"/>
  <c r="AV20" i="2"/>
  <c r="AU20" i="2"/>
  <c r="AQ20" i="2"/>
  <c r="AR20" i="2" s="1"/>
  <c r="AN20" i="2"/>
  <c r="AM20" i="2"/>
  <c r="AI20" i="2"/>
  <c r="AJ20" i="2" s="1"/>
  <c r="AE20" i="2"/>
  <c r="AF20" i="2" s="1"/>
  <c r="AC20" i="2"/>
  <c r="AU19" i="2"/>
  <c r="AV19" i="2" s="1"/>
  <c r="AR19" i="2"/>
  <c r="AQ19" i="2"/>
  <c r="AM19" i="2"/>
  <c r="AN19" i="2" s="1"/>
  <c r="AJ19" i="2"/>
  <c r="AI19" i="2"/>
  <c r="AC19" i="2"/>
  <c r="AE19" i="2" s="1"/>
  <c r="AF19" i="2" s="1"/>
  <c r="AU18" i="2"/>
  <c r="AQ18" i="2"/>
  <c r="AR18" i="2" s="1"/>
  <c r="AM18" i="2"/>
  <c r="AN18" i="2" s="1"/>
  <c r="AI18" i="2"/>
  <c r="AJ18" i="2" s="1"/>
  <c r="AE18" i="2"/>
  <c r="AF18" i="2" s="1"/>
  <c r="AC18" i="2"/>
  <c r="BC17" i="2"/>
  <c r="AU17" i="2"/>
  <c r="AV17" i="2" s="1"/>
  <c r="AR17" i="2"/>
  <c r="AQ17" i="2"/>
  <c r="AM17" i="2"/>
  <c r="AN17" i="2" s="1"/>
  <c r="AI17" i="2"/>
  <c r="AJ17" i="2" s="1"/>
  <c r="AE17" i="2"/>
  <c r="AF17" i="2" s="1"/>
  <c r="BC16" i="2"/>
  <c r="AU16" i="2"/>
  <c r="AV16" i="2" s="1"/>
  <c r="AQ16" i="2"/>
  <c r="AR16" i="2" s="1"/>
  <c r="AM16" i="2"/>
  <c r="AN16" i="2" s="1"/>
  <c r="AI16" i="2"/>
  <c r="AJ16" i="2" s="1"/>
  <c r="AF16" i="2"/>
  <c r="AE16" i="2"/>
  <c r="AU15" i="2"/>
  <c r="AV15" i="2" s="1"/>
  <c r="AQ15" i="2"/>
  <c r="AR15" i="2" s="1"/>
  <c r="AM15" i="2"/>
  <c r="AN15" i="2" s="1"/>
  <c r="AI15" i="2"/>
  <c r="AJ15" i="2" s="1"/>
  <c r="AC15" i="2"/>
  <c r="AE15" i="2" s="1"/>
  <c r="AF15" i="2" s="1"/>
  <c r="AU14" i="2"/>
  <c r="AV14" i="2" s="1"/>
  <c r="AQ14" i="2"/>
  <c r="AR14" i="2" s="1"/>
  <c r="AM14" i="2"/>
  <c r="AN14" i="2" s="1"/>
  <c r="AI14" i="2"/>
  <c r="AC14" i="2"/>
  <c r="AE14" i="2" s="1"/>
  <c r="AF14" i="2" s="1"/>
  <c r="AU13" i="2"/>
  <c r="AV13" i="2" s="1"/>
  <c r="AQ13" i="2"/>
  <c r="AR13" i="2" s="1"/>
  <c r="AM13" i="2"/>
  <c r="AN13" i="2" s="1"/>
  <c r="AI13" i="2"/>
  <c r="AJ13" i="2" s="1"/>
  <c r="AE13" i="2"/>
  <c r="AF13" i="2" s="1"/>
  <c r="AU12" i="2"/>
  <c r="AV12" i="2" s="1"/>
  <c r="AQ12" i="2"/>
  <c r="BB12" i="2" s="1"/>
  <c r="AM12" i="2"/>
  <c r="AN12" i="2" s="1"/>
  <c r="AI12" i="2"/>
  <c r="AJ12" i="2" s="1"/>
  <c r="AF12" i="2"/>
  <c r="AE12" i="2"/>
  <c r="BB20" i="2" l="1"/>
  <c r="BC20" i="2" s="1"/>
  <c r="BB98" i="2"/>
  <c r="BC98" i="2" s="1"/>
  <c r="AF98" i="2"/>
  <c r="BB147" i="2"/>
  <c r="BC147" i="2" s="1"/>
  <c r="AV147" i="2"/>
  <c r="AR12" i="2"/>
  <c r="BB24" i="2"/>
  <c r="BC24" i="2" s="1"/>
  <c r="AV28" i="2"/>
  <c r="BB56" i="2"/>
  <c r="BC56" i="2" s="1"/>
  <c r="AF56" i="2"/>
  <c r="BB80" i="2"/>
  <c r="BC80" i="2" s="1"/>
  <c r="AF80" i="2"/>
  <c r="BB129" i="2"/>
  <c r="BC129" i="2" s="1"/>
  <c r="AJ129" i="2"/>
  <c r="BB148" i="2"/>
  <c r="BC148" i="2" s="1"/>
  <c r="AV148" i="2"/>
  <c r="BB110" i="2"/>
  <c r="BC110" i="2" s="1"/>
  <c r="AF110" i="2"/>
  <c r="BB41" i="2"/>
  <c r="BC41" i="2" s="1"/>
  <c r="BB46" i="2"/>
  <c r="BC46" i="2" s="1"/>
  <c r="AR46" i="2"/>
  <c r="BB48" i="2"/>
  <c r="BC48" i="2" s="1"/>
  <c r="AJ48" i="2"/>
  <c r="BB50" i="2"/>
  <c r="BC50" i="2" s="1"/>
  <c r="AJ50" i="2"/>
  <c r="BB62" i="2"/>
  <c r="BC62" i="2" s="1"/>
  <c r="AF62" i="2"/>
  <c r="BB86" i="2"/>
  <c r="BC86" i="2" s="1"/>
  <c r="AF86" i="2"/>
  <c r="BB104" i="2"/>
  <c r="BC104" i="2" s="1"/>
  <c r="AF104" i="2"/>
  <c r="BB116" i="2"/>
  <c r="BC116" i="2" s="1"/>
  <c r="AF116" i="2"/>
  <c r="BB123" i="2"/>
  <c r="BC123" i="2" s="1"/>
  <c r="BB145" i="2"/>
  <c r="BC145" i="2" s="1"/>
  <c r="AJ145" i="2"/>
  <c r="BB149" i="2"/>
  <c r="BC149" i="2" s="1"/>
  <c r="AV149" i="2"/>
  <c r="BB74" i="2"/>
  <c r="BC74" i="2" s="1"/>
  <c r="AF74" i="2"/>
  <c r="BB19" i="2"/>
  <c r="BC19" i="2" s="1"/>
  <c r="BB37" i="2"/>
  <c r="BC37" i="2" s="1"/>
  <c r="AF41" i="2"/>
  <c r="BB43" i="2"/>
  <c r="BC43" i="2" s="1"/>
  <c r="AF43" i="2"/>
  <c r="BB45" i="2"/>
  <c r="BC45" i="2" s="1"/>
  <c r="AF45" i="2"/>
  <c r="BB47" i="2"/>
  <c r="BC47" i="2" s="1"/>
  <c r="AR47" i="2"/>
  <c r="BB49" i="2"/>
  <c r="BC49" i="2" s="1"/>
  <c r="AF49" i="2"/>
  <c r="BB51" i="2"/>
  <c r="BC51" i="2" s="1"/>
  <c r="AF51" i="2"/>
  <c r="BB68" i="2"/>
  <c r="BC68" i="2" s="1"/>
  <c r="AF68" i="2"/>
  <c r="BB92" i="2"/>
  <c r="BC92" i="2" s="1"/>
  <c r="AF92" i="2"/>
  <c r="BB127" i="2"/>
  <c r="BC127" i="2" s="1"/>
  <c r="AJ127" i="2"/>
  <c r="BB146" i="2"/>
  <c r="BC146" i="2" s="1"/>
  <c r="AV146" i="2"/>
  <c r="BB150" i="2"/>
  <c r="BC150" i="2" s="1"/>
  <c r="AV150" i="2"/>
  <c r="BB59" i="2"/>
  <c r="BC59" i="2" s="1"/>
  <c r="BC151" i="2" s="1"/>
  <c r="BB65" i="2"/>
  <c r="BC65" i="2" s="1"/>
  <c r="BB71" i="2"/>
  <c r="BC71" i="2" s="1"/>
  <c r="BB77" i="2"/>
  <c r="BC77" i="2" s="1"/>
  <c r="BB83" i="2"/>
  <c r="BC83" i="2" s="1"/>
  <c r="BB89" i="2"/>
  <c r="BC89" i="2" s="1"/>
  <c r="BB95" i="2"/>
  <c r="BC95" i="2" s="1"/>
  <c r="BB101" i="2"/>
  <c r="BC101" i="2" s="1"/>
  <c r="BB107" i="2"/>
  <c r="BC107" i="2" s="1"/>
  <c r="BB113" i="2"/>
  <c r="BC113" i="2" s="1"/>
  <c r="BB139" i="2"/>
  <c r="BC139" i="2" s="1"/>
  <c r="AF101" i="2"/>
  <c r="AF107" i="2"/>
  <c r="AF113" i="2"/>
  <c r="AF117" i="2"/>
  <c r="AJ125" i="2"/>
  <c r="BB14" i="2"/>
  <c r="BC14" i="2" s="1"/>
  <c r="BC12" i="2"/>
  <c r="BB39" i="2"/>
  <c r="BC39" i="2" s="1"/>
  <c r="AJ39" i="2"/>
  <c r="AJ14" i="2"/>
  <c r="BB21" i="2"/>
  <c r="BC21" i="2" s="1"/>
  <c r="BB25" i="2"/>
  <c r="BC25" i="2" s="1"/>
  <c r="BB29" i="2"/>
  <c r="BC29" i="2" s="1"/>
  <c r="BB42" i="2"/>
  <c r="BC42" i="2" s="1"/>
  <c r="BB26" i="2"/>
  <c r="BC26" i="2" s="1"/>
  <c r="BB30" i="2"/>
  <c r="BC30" i="2" s="1"/>
  <c r="BB15" i="2"/>
  <c r="BC15" i="2" s="1"/>
  <c r="BB18" i="2"/>
  <c r="BC18" i="2" s="1"/>
  <c r="AV18" i="2"/>
  <c r="BB22" i="2"/>
  <c r="BC22" i="2" s="1"/>
  <c r="BB13" i="2"/>
  <c r="BC13" i="2" s="1"/>
  <c r="BB23" i="2"/>
  <c r="BC23" i="2" s="1"/>
  <c r="BB27" i="2"/>
  <c r="BC27" i="2" s="1"/>
  <c r="BB35" i="2"/>
  <c r="BC35" i="2" s="1"/>
  <c r="BB44" i="2"/>
  <c r="BC44" i="2" s="1"/>
  <c r="BC52" i="2" s="1"/>
  <c r="BB151" i="2" l="1"/>
  <c r="BC31" i="2"/>
  <c r="BC152" i="2" s="1"/>
  <c r="BB31" i="2"/>
  <c r="BB52" i="2"/>
  <c r="BB152" i="2" l="1"/>
</calcChain>
</file>

<file path=xl/comments1.xml><?xml version="1.0" encoding="utf-8"?>
<comments xmlns="http://schemas.openxmlformats.org/spreadsheetml/2006/main">
  <authors>
    <author>Сабитова Гульнар Какимовна</author>
  </authors>
  <commentList>
    <comment ref="D4032" authorId="0" shapeId="0">
      <text>
        <r>
          <rPr>
            <b/>
            <sz val="9"/>
            <color indexed="81"/>
            <rFont val="Tahoma"/>
            <family val="2"/>
            <charset val="204"/>
          </rPr>
          <t>Сабитова Гульнар Какимовна:</t>
        </r>
        <r>
          <rPr>
            <sz val="9"/>
            <color indexed="81"/>
            <rFont val="Tahoma"/>
            <family val="2"/>
            <charset val="204"/>
          </rPr>
          <t xml:space="preserve">
заменен на этот код</t>
        </r>
      </text>
    </comment>
    <comment ref="D4034" authorId="0" shapeId="0">
      <text>
        <r>
          <rPr>
            <b/>
            <sz val="9"/>
            <color indexed="81"/>
            <rFont val="Tahoma"/>
            <family val="2"/>
            <charset val="204"/>
          </rPr>
          <t>Сабитова Гульнар Какимовна:</t>
        </r>
        <r>
          <rPr>
            <sz val="9"/>
            <color indexed="81"/>
            <rFont val="Tahoma"/>
            <family val="2"/>
            <charset val="204"/>
          </rPr>
          <t xml:space="preserve">
заменен на</t>
        </r>
      </text>
    </comment>
  </commentList>
</comments>
</file>

<file path=xl/sharedStrings.xml><?xml version="1.0" encoding="utf-8"?>
<sst xmlns="http://schemas.openxmlformats.org/spreadsheetml/2006/main" count="61518" uniqueCount="8016">
  <si>
    <t>Приложение №7 к Инструкции о порядке составления и представления отчетности по вопросам закупок, утвержденной решением Правлением АО "Самрук-Казына" (протокол от 5 июля 2012 года № 29/12)</t>
  </si>
  <si>
    <t>"УТВЕРЖДЕНО"</t>
  </si>
  <si>
    <t>Решением Правления АО "Эмбамунайгаз" от 15.02.2013г. №7</t>
  </si>
  <si>
    <t>1 изменения и дополнения от 22 мая 2013 года №18</t>
  </si>
  <si>
    <t>2 изменения и дополнения от 03 июля 2013 года №21</t>
  </si>
  <si>
    <t>3 изменения и дополнения от 29 июля 2013 года №22</t>
  </si>
  <si>
    <t>4 изменения и дополнения от 06 декабря 2013 года №37</t>
  </si>
  <si>
    <t>5 изменения и дополнения от 16 января 2014 года №44</t>
  </si>
  <si>
    <t>6 изменения и дополнения от 02 июня 2014 года №62</t>
  </si>
  <si>
    <t>7 изменения и дополнения от 24 июля 2014 года №</t>
  </si>
  <si>
    <t>8 изменения и дополнения от 18 сентября 2014 года №</t>
  </si>
  <si>
    <t>9 изменения и дополнения от 10 октября 2014 года №</t>
  </si>
  <si>
    <t>10 изменения и дополнения от 18 ноября 2014 года №</t>
  </si>
  <si>
    <t>11 изменения и дополнения от 09 декабря 2014 года № 81</t>
  </si>
  <si>
    <t>12 изменения и дополнения от 22 декабря 2014 года № 82</t>
  </si>
  <si>
    <t>13 изменения и дополнения от 21 января 2015 года № 83</t>
  </si>
  <si>
    <t>14 изменения и дополнения от 01 апреля 2015 года № 7</t>
  </si>
  <si>
    <t>15 изменения и дополнения от 28 апреля 2015 года № 9</t>
  </si>
  <si>
    <t>16 изменения и дополнения от 14 июля 2015 года №429</t>
  </si>
  <si>
    <t>17 изменения и дополнения от 07 августа 2015 года №499</t>
  </si>
  <si>
    <t>18 изменения и дополнения от 03  сентября 2015 года №566</t>
  </si>
  <si>
    <t>19 изменения и дополнения от 19 октября 2015 года №685</t>
  </si>
  <si>
    <t>20 изменения и дополнения от 10 ноября 2015 года №722</t>
  </si>
  <si>
    <t>21 изменения и дополнения от 30 ноября 2015 года №785</t>
  </si>
  <si>
    <t>22 изменения и дополнения от 07 декабря 2015 года №816</t>
  </si>
  <si>
    <t>23 изменения и дополнения от 28 декабря 2015 года №895</t>
  </si>
  <si>
    <t>24 изменения и дополнения от 17 февраля 2016 года №111</t>
  </si>
  <si>
    <t>25 изменения и дополнения от 11 марта 2016 года №183</t>
  </si>
  <si>
    <t>26 изменения и дополнения от 05 апреля 2016 года №278</t>
  </si>
  <si>
    <t>27 изменения и дополнения от 29 апреля 2016 года №373</t>
  </si>
  <si>
    <t>28 изменения и дополнения от 31 мая 2016 года №454</t>
  </si>
  <si>
    <t>29 изменения и дополнения от 23 июня 2016 года №526</t>
  </si>
  <si>
    <t>30 изменения и дополнения от 07 июля 2016 года №561</t>
  </si>
  <si>
    <t>31 изменения и дополнения от 26 июля 2016 года №614</t>
  </si>
  <si>
    <t>32 изменения и дополнения от 05 августа 2016 года №633</t>
  </si>
  <si>
    <t>33 изменения и дополнения от 15 августа 2016 года №669</t>
  </si>
  <si>
    <t>34 изменения и дополнения от 16 сентября 2016 года №730</t>
  </si>
  <si>
    <t>35 изменения и дополнения от 30 сентября 2016 года №788</t>
  </si>
  <si>
    <t>36 изменения и дополнения от 17 октября 2016 года №814</t>
  </si>
  <si>
    <t>37 изменения и дополнения от 31 октября 2016 года №842</t>
  </si>
  <si>
    <t>38 изменения и дополнения от 15 ноября 2016 года №888</t>
  </si>
  <si>
    <t xml:space="preserve">39 изменения и дополнения от 24 ноября 2016 года №944 </t>
  </si>
  <si>
    <t xml:space="preserve">40 изменения и дополнения от 09 декабря 2016 года №987 </t>
  </si>
  <si>
    <t>41 изменения и дополнения от 28 декабря 2016 года №1022</t>
  </si>
  <si>
    <t>42 изменения и дополнения от 02 февраля 2017 года №95</t>
  </si>
  <si>
    <t>43 изменения и дополнения от 23 февраля 2017 года №183</t>
  </si>
  <si>
    <t>44 изменения и дополнения от 18 марта 2017 года №274</t>
  </si>
  <si>
    <t>45 изменения и дополнения от 05 апреля 2017 года №322</t>
  </si>
  <si>
    <t>46 изменения и дополнения от 17 апреля 2017 года №359</t>
  </si>
  <si>
    <t>47 изменения и дополнения от 21 апреля 2017 года №403</t>
  </si>
  <si>
    <t>48 изменения и дополнения от 27 апреля 2017 года №421</t>
  </si>
  <si>
    <t>№</t>
  </si>
  <si>
    <t>Наименование организации</t>
  </si>
  <si>
    <t>Код ТРУ</t>
  </si>
  <si>
    <t>Наименование указанных товаров, работ и услуг</t>
  </si>
  <si>
    <t>Краткая характеристика (описание) товаров, работ и услуг</t>
  </si>
  <si>
    <t>Дополнительная характеристика</t>
  </si>
  <si>
    <t>Способ закупок</t>
  </si>
  <si>
    <t>Прогноз местного содержания, %</t>
  </si>
  <si>
    <t>Срок осуществления закупок (предполагаемая дата/месяц произведения)</t>
  </si>
  <si>
    <t>Регион, место поставки товара, выполнения работ, оказания услуг</t>
  </si>
  <si>
    <t>Условия поставки по ИНКОТЕРМС 2010</t>
  </si>
  <si>
    <t>Условия оплаты (размер авансового платежа), %</t>
  </si>
  <si>
    <t>Ед. измерения</t>
  </si>
  <si>
    <t>Кол-во, объем</t>
  </si>
  <si>
    <t>Маркетинговая цена за единицу, тенге без НДС</t>
  </si>
  <si>
    <t>Сумма, планируемая для закупок ТРУ без НДС, тенге</t>
  </si>
  <si>
    <t>Сумма, планируемая для закупок ТРУ с НДС, тенге</t>
  </si>
  <si>
    <t>Приоритет закупки</t>
  </si>
  <si>
    <t>Год закупки/год корректировки</t>
  </si>
  <si>
    <t>Примечание</t>
  </si>
  <si>
    <t>2012г.</t>
  </si>
  <si>
    <t>2013г.</t>
  </si>
  <si>
    <t>2014г.</t>
  </si>
  <si>
    <t>2015г.</t>
  </si>
  <si>
    <t>2016г.</t>
  </si>
  <si>
    <t>2017г.</t>
  </si>
  <si>
    <t>2018г.</t>
  </si>
  <si>
    <t>2019г.</t>
  </si>
  <si>
    <t>2020г.</t>
  </si>
  <si>
    <t>2021г.</t>
  </si>
  <si>
    <t>2022г.</t>
  </si>
  <si>
    <t>2023г.</t>
  </si>
  <si>
    <t>2024г.</t>
  </si>
  <si>
    <t>2025г.</t>
  </si>
  <si>
    <t>2026г.</t>
  </si>
  <si>
    <t>2027г.</t>
  </si>
  <si>
    <t>2028г.</t>
  </si>
  <si>
    <t>2029г.</t>
  </si>
  <si>
    <t>2030г.</t>
  </si>
  <si>
    <t>2031г.</t>
  </si>
  <si>
    <t>2032г.</t>
  </si>
  <si>
    <t>2033г.</t>
  </si>
  <si>
    <t>2034г.</t>
  </si>
  <si>
    <t>2035г.</t>
  </si>
  <si>
    <t>2036г.</t>
  </si>
  <si>
    <t>2037г.</t>
  </si>
  <si>
    <t>2038г.</t>
  </si>
  <si>
    <t xml:space="preserve">1. Товары </t>
  </si>
  <si>
    <t>1 Т</t>
  </si>
  <si>
    <t>АО "Эмбамунайгаз"</t>
  </si>
  <si>
    <t>28.13.12.00.00.00.10.17.1</t>
  </si>
  <si>
    <t>насос возвратно-поступательный</t>
  </si>
  <si>
    <t>насос возвратно-поступательный объемного действия для перекачки жидкостей: плунжерный дозирующий насос</t>
  </si>
  <si>
    <t>Глуб.насос(г2)НН2Б-32-30-15с-но описанию</t>
  </si>
  <si>
    <t>ОИ</t>
  </si>
  <si>
    <t>март, апрель</t>
  </si>
  <si>
    <t>г.Атырау, ст.Тендык, УПТОиКО</t>
  </si>
  <si>
    <t>DDP</t>
  </si>
  <si>
    <t>авансовый платеж - 30%, оставшаяся часть в течение 30 рабочих дней с момента подписания акта приема-передачи</t>
  </si>
  <si>
    <t>Штука</t>
  </si>
  <si>
    <t>ОТП</t>
  </si>
  <si>
    <t>столбец 14, 16, 17, 19</t>
  </si>
  <si>
    <t>1-1 Т</t>
  </si>
  <si>
    <t>2014/2015</t>
  </si>
  <si>
    <t>14,16,17</t>
  </si>
  <si>
    <t>1-2 Т</t>
  </si>
  <si>
    <t>28.13.12.200.000.00.0796.000000000002</t>
  </si>
  <si>
    <t>Насос дозирующий</t>
  </si>
  <si>
    <t>для перекачки жидкостей, возвратно-поступательный, плунжерный</t>
  </si>
  <si>
    <t>1-3 Т</t>
  </si>
  <si>
    <t>1-4 Т</t>
  </si>
  <si>
    <t>30% предоплата; промежуточный платеж 100 % в течении 30 рабочих дней с пропорциональным удержанием</t>
  </si>
  <si>
    <t>1-5 Т</t>
  </si>
  <si>
    <t>2 Т</t>
  </si>
  <si>
    <t>Глуб.насос(г1)НН2Б-44-30-15с-но описанию</t>
  </si>
  <si>
    <t>2-1 Т</t>
  </si>
  <si>
    <t>2013/2015</t>
  </si>
  <si>
    <t>2-2 Т</t>
  </si>
  <si>
    <t>2-3 Т</t>
  </si>
  <si>
    <t>14,16,17,19</t>
  </si>
  <si>
    <t>2-4 Т</t>
  </si>
  <si>
    <t>2013/2015/2017</t>
  </si>
  <si>
    <t>3 Т</t>
  </si>
  <si>
    <t>Глуб.насос(г2)НН2Б-44-30-15с-но описанию</t>
  </si>
  <si>
    <t>3-1 Т</t>
  </si>
  <si>
    <t>3-2 Т</t>
  </si>
  <si>
    <t>3-3 Т</t>
  </si>
  <si>
    <t>3-4 Т</t>
  </si>
  <si>
    <t>4 Т</t>
  </si>
  <si>
    <t>Глуб.насос(г1)НН2Б-57-30-12с-но описанию</t>
  </si>
  <si>
    <t>4-1 Т</t>
  </si>
  <si>
    <t>Насос глубин(гр1)НН2Бх57х30х12 со-о опис</t>
  </si>
  <si>
    <t>4-2 Т</t>
  </si>
  <si>
    <t>4-3 Т</t>
  </si>
  <si>
    <t>4-4 Т</t>
  </si>
  <si>
    <t>5 Т</t>
  </si>
  <si>
    <t>Глуб.насос(г2)НН2Б-57-30-12с-но описанию</t>
  </si>
  <si>
    <t>5-1 Т</t>
  </si>
  <si>
    <t>5-2 Т</t>
  </si>
  <si>
    <t>5-3 Т</t>
  </si>
  <si>
    <t>5-4 Т</t>
  </si>
  <si>
    <t>5-5 Т</t>
  </si>
  <si>
    <t>6 Т</t>
  </si>
  <si>
    <t>Глуб.насос(г1)НН2Б-70-30-08с-но описанию</t>
  </si>
  <si>
    <t>6-1 Т</t>
  </si>
  <si>
    <t>14,15,16,17</t>
  </si>
  <si>
    <t>6-2 Т</t>
  </si>
  <si>
    <t>6-3 Т</t>
  </si>
  <si>
    <t>6-4 Т</t>
  </si>
  <si>
    <t>7 Т</t>
  </si>
  <si>
    <t>Глуб.насос(г2)НН2Б-95-30-08с-но описанию</t>
  </si>
  <si>
    <t>7-1 Т</t>
  </si>
  <si>
    <t>7-2 Т</t>
  </si>
  <si>
    <t>7-3 Т</t>
  </si>
  <si>
    <t>7-4 Т</t>
  </si>
  <si>
    <t>8 Т</t>
  </si>
  <si>
    <t>Глуб.насос НГВ2Б-44-30-15 с замк.опорой</t>
  </si>
  <si>
    <t>8-1 Т</t>
  </si>
  <si>
    <t>Глуб.насосы НГВ2Б-44-30-15 с замк.опорой</t>
  </si>
  <si>
    <t>8-2 Т</t>
  </si>
  <si>
    <t>8-3 Т</t>
  </si>
  <si>
    <t>8-4 Т</t>
  </si>
  <si>
    <t>9 Т</t>
  </si>
  <si>
    <t>Глуб.насос НГВ2Б-57-30-15 с замк.опорой</t>
  </si>
  <si>
    <t>9-1 Т</t>
  </si>
  <si>
    <t>9-2 Т</t>
  </si>
  <si>
    <t>9-3 Т</t>
  </si>
  <si>
    <t>9-4 Т</t>
  </si>
  <si>
    <t>10 Т</t>
  </si>
  <si>
    <t>Глуб.насос НГВ1Б-32-30-22 с замк.опорой</t>
  </si>
  <si>
    <t>10-1 Т</t>
  </si>
  <si>
    <t>10-2 Т</t>
  </si>
  <si>
    <t>10-3 Т</t>
  </si>
  <si>
    <t>10-4 Т</t>
  </si>
  <si>
    <t>10-5 Т</t>
  </si>
  <si>
    <t>11 Т</t>
  </si>
  <si>
    <t>Глуб.насос НГВ2Б-44-30-30 с замк.опорой</t>
  </si>
  <si>
    <t>11-1 Т</t>
  </si>
  <si>
    <t>11-2 Т</t>
  </si>
  <si>
    <t>11-3 Т</t>
  </si>
  <si>
    <t>11-4 Т</t>
  </si>
  <si>
    <t>12 Т</t>
  </si>
  <si>
    <t>28.12.20.00.00.00.20.10.1</t>
  </si>
  <si>
    <t>Штанга</t>
  </si>
  <si>
    <t>насосная</t>
  </si>
  <si>
    <t>Штанга Насосная Д19.Кл.Пр."С" L8м</t>
  </si>
  <si>
    <t>ОТ</t>
  </si>
  <si>
    <t>столбец - 9</t>
  </si>
  <si>
    <t>12-1 Т</t>
  </si>
  <si>
    <t>август, сентябрь</t>
  </si>
  <si>
    <t>2013/2013</t>
  </si>
  <si>
    <t>12-2 Т</t>
  </si>
  <si>
    <t>12-3 Т</t>
  </si>
  <si>
    <t>28.12.20.900.031.00.0796.000000000000</t>
  </si>
  <si>
    <t>для глубинных штанговых насосов, стальная, со скребком</t>
  </si>
  <si>
    <t>12-4 Т</t>
  </si>
  <si>
    <t>12-5 Т</t>
  </si>
  <si>
    <t>12-6 Т</t>
  </si>
  <si>
    <t>12-7 Т</t>
  </si>
  <si>
    <t>13 Т</t>
  </si>
  <si>
    <t>Штанга Насосная Д19.Кл.Пр."Д" L8м</t>
  </si>
  <si>
    <t>исключена</t>
  </si>
  <si>
    <t>14 Т</t>
  </si>
  <si>
    <t>Штанга Насосная Д22.Кл.Пр."С" L8м(ОС)</t>
  </si>
  <si>
    <t>стобец - 9</t>
  </si>
  <si>
    <t>14-1 Т</t>
  </si>
  <si>
    <t>14-2 Т</t>
  </si>
  <si>
    <t>14-3 Т</t>
  </si>
  <si>
    <t>14-4 Т</t>
  </si>
  <si>
    <t>14-5 Т</t>
  </si>
  <si>
    <t>15 Т</t>
  </si>
  <si>
    <t>Штанга Насосная Д22.Кл.Пр."Д" L8м(ОС)</t>
  </si>
  <si>
    <t>столбец - 9,15</t>
  </si>
  <si>
    <t>15-1 Т</t>
  </si>
  <si>
    <t>15-2 Т</t>
  </si>
  <si>
    <t>15-3 Т</t>
  </si>
  <si>
    <t>15-4 Т</t>
  </si>
  <si>
    <t>16 Т</t>
  </si>
  <si>
    <t>Штанга Насосная Д25.Кл.Пр."С" L8м(ОС)</t>
  </si>
  <si>
    <t>16-1 Т</t>
  </si>
  <si>
    <t xml:space="preserve">март, апрель </t>
  </si>
  <si>
    <t>2014/2014</t>
  </si>
  <si>
    <t>столбец - 7,9,15,16,17</t>
  </si>
  <si>
    <t>16-2 Т</t>
  </si>
  <si>
    <t>июнь, июль</t>
  </si>
  <si>
    <t>столбец - 9,15,16,17</t>
  </si>
  <si>
    <t>16-3 Т</t>
  </si>
  <si>
    <t>ноябрь, декабрь</t>
  </si>
  <si>
    <t>столбец 9, 14, 16, 17, 19</t>
  </si>
  <si>
    <t>16-4 Т</t>
  </si>
  <si>
    <t>2015</t>
  </si>
  <si>
    <t>столбец 9</t>
  </si>
  <si>
    <t>16-5 Т</t>
  </si>
  <si>
    <t>июль, август, сентябрь</t>
  </si>
  <si>
    <t>17 Т</t>
  </si>
  <si>
    <t>Полые штанги ШНП 19</t>
  </si>
  <si>
    <t>январь, февраль</t>
  </si>
  <si>
    <t>17-1 Т</t>
  </si>
  <si>
    <t xml:space="preserve">январь, февраль </t>
  </si>
  <si>
    <t>столбец - 9,14,15,16,17</t>
  </si>
  <si>
    <t>17-2 Т</t>
  </si>
  <si>
    <t>17-3 Т</t>
  </si>
  <si>
    <t>17-4 Т</t>
  </si>
  <si>
    <t>17-5 Т</t>
  </si>
  <si>
    <t>17-6 Т</t>
  </si>
  <si>
    <t>18 Т</t>
  </si>
  <si>
    <t>24.20.11.01.11.10.14.11.1</t>
  </si>
  <si>
    <t>Труба</t>
  </si>
  <si>
    <t>Насосно-компрессорная, стальная, бесшовная, условный диаметр 60 мм, номинальный наружный диаметр - 60,3 мм, номинальная толщина стенки - 5,0 мм, группа прочности Д.</t>
  </si>
  <si>
    <t>НКТ 60х5,0 "Д" гладкие</t>
  </si>
  <si>
    <t>Тонна (метрическая)</t>
  </si>
  <si>
    <t>18-1 Т</t>
  </si>
  <si>
    <t>сентябрь, октябрь</t>
  </si>
  <si>
    <t>18-2 Т</t>
  </si>
  <si>
    <t>НКТ 60х5 Д гладкие</t>
  </si>
  <si>
    <t>18-3 Т</t>
  </si>
  <si>
    <t>24.20.12.200.000.02.0168.000000000009</t>
  </si>
  <si>
    <t>насосно-компрессорная, стальная, условный диаметр 60 мм, номинальная толщина стенки 5,0 мм, группа прочности Д</t>
  </si>
  <si>
    <t>18-4 Т</t>
  </si>
  <si>
    <t>18-5 Т</t>
  </si>
  <si>
    <t>19 Т</t>
  </si>
  <si>
    <t>24.20.11.01.11.10.15.11.2</t>
  </si>
  <si>
    <t>Насосно-компрессорная, стальная, бесшовная, условный диаметр 73 мм, номинальный наружный диаметр - 73,0 мм, номинальная толщина стенки - 5,5 мм, группа прочности Д.</t>
  </si>
  <si>
    <t>НКТ 73х5,5 "Д" гладкие</t>
  </si>
  <si>
    <t>Метр погонный</t>
  </si>
  <si>
    <t xml:space="preserve">столбец - 9,15,16,17 </t>
  </si>
  <si>
    <t>19-1 Т</t>
  </si>
  <si>
    <t>19-2 Т</t>
  </si>
  <si>
    <t>НКТ 73х5,5 Д,опрес,дефект,лазер.,маркир.</t>
  </si>
  <si>
    <t>19-3 Т</t>
  </si>
  <si>
    <t>24.20.12.200.000.02.0018.000000000013</t>
  </si>
  <si>
    <t>насосно-компрессорная, стальная, условный диаметр 73 мм, номинальная толщина стенки 5,5 мм, группа прочности Д</t>
  </si>
  <si>
    <t>19-4 Т</t>
  </si>
  <si>
    <t>19-5 Т</t>
  </si>
  <si>
    <t>19-6 Т</t>
  </si>
  <si>
    <t>2013/2017</t>
  </si>
  <si>
    <t>20 Т</t>
  </si>
  <si>
    <t>24.20.11.01.11.11.15.11.1</t>
  </si>
  <si>
    <t>Насосно-компрессорная, стальная, бесшовная, условный диаметр 73 мм, номинальный наружный диаметр - 73,0 мм, номинальная толщина стенки - 5,5 мм, группа прочности К.</t>
  </si>
  <si>
    <t>НКТ 73х5,5 "К" гладкие (серостойкие10%)</t>
  </si>
  <si>
    <t>столбец 7, 14, 16, 17, 19</t>
  </si>
  <si>
    <t>20-1 Т</t>
  </si>
  <si>
    <t>НКТ 73х5,5К гладкие (серостойкие10%)</t>
  </si>
  <si>
    <t>20-2 Т</t>
  </si>
  <si>
    <t>24.20.12.200.000.02.0168.000000000048</t>
  </si>
  <si>
    <t>насосно-компрессорная, стальная, условный диаметр 73 мм, номинальная толщина стенки 5,5 мм, группа прочности К</t>
  </si>
  <si>
    <t>20-3 Т</t>
  </si>
  <si>
    <t>21 Т</t>
  </si>
  <si>
    <t>НКТ 73х5,5 "К" с высадкой (серостойкие10%)</t>
  </si>
  <si>
    <t>21-1 Т</t>
  </si>
  <si>
    <t>21-2 Т</t>
  </si>
  <si>
    <t>НКТ 73х5,5К с высадкой (серостойкие10%)</t>
  </si>
  <si>
    <t>21-3 Т</t>
  </si>
  <si>
    <t>21-4 Т</t>
  </si>
  <si>
    <t>21-5 Т</t>
  </si>
  <si>
    <t>21-6 Т</t>
  </si>
  <si>
    <t>21-7 Т</t>
  </si>
  <si>
    <t>22 Т</t>
  </si>
  <si>
    <t>24.20.11.01.11.10.16.11.1</t>
  </si>
  <si>
    <t>Насосно-компрессорная, стальная, бесшовная, условный диаметр 102 мм, номинальный наружный диаметр - 101,6 мм, номинальная толщина стенки - 6,0 мм, группа прочности Д.</t>
  </si>
  <si>
    <t>НКТ 89х6,5 "Д" гладкие</t>
  </si>
  <si>
    <t>22-1 Т</t>
  </si>
  <si>
    <t>22-2 Т</t>
  </si>
  <si>
    <t>22-3 Т</t>
  </si>
  <si>
    <t>24.20.12.200.000.02.0168.000000000019</t>
  </si>
  <si>
    <t>насосно-компрессорная, стальная, условный диаметр 102 мм, номинальная толщина стенки 6,0 мм, группа прочности Д</t>
  </si>
  <si>
    <t>22-4 Т</t>
  </si>
  <si>
    <t>22-5 Т</t>
  </si>
  <si>
    <t>22-6 Т</t>
  </si>
  <si>
    <t>22-7 Т</t>
  </si>
  <si>
    <t>23 Т</t>
  </si>
  <si>
    <t>24.20.11.01.11.10.17.11.2</t>
  </si>
  <si>
    <t>Насосно-компрессорная, стальная, бесшовная, условный диаметр 114 мм, номинальный наружный диаметр - 114,3 мм, номинальная толщина стенки - 7,0 мм, группа прочности Д.</t>
  </si>
  <si>
    <t>НКТ 114х7,0 "Д" гладкие</t>
  </si>
  <si>
    <t>23-1 Т</t>
  </si>
  <si>
    <t>НКТ 114х7Д гладкие</t>
  </si>
  <si>
    <t>23-2 Т</t>
  </si>
  <si>
    <t>24.20.12.200.000.02.0018.000000000025</t>
  </si>
  <si>
    <t>насосно-компрессорная, стальная, условный диаметр 114 мм, номинальная толщина стенки 7,0 мм, группа прочности Д</t>
  </si>
  <si>
    <t>23-3 Т</t>
  </si>
  <si>
    <t>23-4 Т</t>
  </si>
  <si>
    <t>24 Т</t>
  </si>
  <si>
    <t>24.20.11.01.12.10.15.11.1</t>
  </si>
  <si>
    <t>Стальная, бесшовная для нефтеперерабатывающей и нефтехимической промышленности, наружный диаметр - (57мм), толщина стенки - 4,0 мм., группа А, ГОСТ 550-75</t>
  </si>
  <si>
    <t>Труба бесшовная ст 20 ф57х4 мм</t>
  </si>
  <si>
    <t>24-1 Т</t>
  </si>
  <si>
    <t>авансовый платеж - 0%, оставшаяся часть в течение 30 рабочих дней с момента подписания акта приема-передачи</t>
  </si>
  <si>
    <t>25 Т</t>
  </si>
  <si>
    <t>24.20.11.01.12.10.19.12.1</t>
  </si>
  <si>
    <t>Стальная, бесшовная для нефтеперерабатывающей и нефтехимической промышленности, наружный диаметр - 89 мм, толщина стенки - 5,0 мм., группа А, ГОСТ 550-75</t>
  </si>
  <si>
    <t>Труба бесшовная ст.20  ф89х5мм</t>
  </si>
  <si>
    <t>25-1 Т</t>
  </si>
  <si>
    <t>25-2 Т</t>
  </si>
  <si>
    <t>25-3 Т</t>
  </si>
  <si>
    <t>24.20.11.100.000.00.0168.000000000025</t>
  </si>
  <si>
    <t>для нефтеперерабатывающей и нефтехимической промышленности, стальная, бесшовная, наружный диаметр 89 мм, толщина стенки 5,0 мм, группа А, ГОСТ 550-75</t>
  </si>
  <si>
    <t>25-4 Т</t>
  </si>
  <si>
    <t>25-5 Т</t>
  </si>
  <si>
    <t>26 Т</t>
  </si>
  <si>
    <t>24.20.11.01.12.10.22.11.1</t>
  </si>
  <si>
    <t>Стальная, бесшовная для нефтеперерабатывающей и нефтехимической промышленности, наружный диаметр - 114 мм, толщина стенки - 6,0 мм., группа А, ГОСТ 550-75</t>
  </si>
  <si>
    <t>Труба бесшовная ст.20  ф114х4,5мм</t>
  </si>
  <si>
    <t>-</t>
  </si>
  <si>
    <t>26-1 Т</t>
  </si>
  <si>
    <t>столбец - 7,9</t>
  </si>
  <si>
    <t>26-2 Т</t>
  </si>
  <si>
    <t>столбец 7, 9, 14, 16, 17, 19</t>
  </si>
  <si>
    <t>26-3 Т</t>
  </si>
  <si>
    <t>столбец 9,14,15</t>
  </si>
  <si>
    <t>26-4 Т</t>
  </si>
  <si>
    <t>27 Т</t>
  </si>
  <si>
    <t>Труба бесшовная ст.20 ф114х6мм</t>
  </si>
  <si>
    <t>27-1 Т</t>
  </si>
  <si>
    <t>27-2 Т</t>
  </si>
  <si>
    <t>27-3 Т</t>
  </si>
  <si>
    <t>24.20.11.100.000.00.0168.000000000044</t>
  </si>
  <si>
    <t>для нефтеперерабатывающей и нефтехимической промышленности, стальная, бесшовная, наружный диаметр 114 мм, толщина стенки 6,0 мм, группа А, ГОСТ 550-75</t>
  </si>
  <si>
    <t>27-4 Т</t>
  </si>
  <si>
    <t>27-5 Т</t>
  </si>
  <si>
    <t>28 Т</t>
  </si>
  <si>
    <t>24.20.11.01.12.10.22.12.1</t>
  </si>
  <si>
    <t>Стальная, бесшовная для нефтеперерабатывающей и нефтехимической промышленности, наружный диаметр - 114 мм, толщина стенки - 7,0 мм., группа А, ГОСТ 550-75</t>
  </si>
  <si>
    <t>Труба бесшовная ст.20  ф114х7мм</t>
  </si>
  <si>
    <t>28-1 Т</t>
  </si>
  <si>
    <t>2014</t>
  </si>
  <si>
    <t>28-2 Т</t>
  </si>
  <si>
    <t>29 Т</t>
  </si>
  <si>
    <t>24.20.11.01.12.10.27.11.1</t>
  </si>
  <si>
    <t>Стальная, бесшовная для нефтеперерабатывающей и нефтехимической промышленности, наружный диаметр - 159 мм, толщина стенки - 6,0 мм., группа А, ГОСТ 550-75</t>
  </si>
  <si>
    <t>Трубы бесшовные ст.20 ф159х6мм</t>
  </si>
  <si>
    <t>29-1 Т</t>
  </si>
  <si>
    <t>29-2 Т</t>
  </si>
  <si>
    <t>29-3 Т</t>
  </si>
  <si>
    <t>24.20.11.100.000.00.0168.000000000072</t>
  </si>
  <si>
    <t>для нефтеперерабатывающей и нефтехимической промышленности, стальная, бесшовная, наружный диаметр 159 мм, толщина стенки 6,0 мм, группа А, ГОСТ 550-75</t>
  </si>
  <si>
    <t>29-4 Т</t>
  </si>
  <si>
    <t>29-5 Т</t>
  </si>
  <si>
    <t>30 Т</t>
  </si>
  <si>
    <t>24.20.11.01.12.10.30.11.1</t>
  </si>
  <si>
    <t>Стальная, бесшовная для нефтеперерабатывающей и нефтехимической промышленности, наружный диаметр - 219 мм, толщина стенки - 8,0 мм., группа А, ГОСТ 550-75</t>
  </si>
  <si>
    <t>Трубы бесшовные ст.20 ф219х8мм</t>
  </si>
  <si>
    <t>30-1 Т</t>
  </si>
  <si>
    <t>30-2 Т</t>
  </si>
  <si>
    <t>30-3 Т</t>
  </si>
  <si>
    <t>24.20.11.100.000.00.0168.000000000088</t>
  </si>
  <si>
    <t>для нефтеперерабатывающей и нефтехимической промышленности, стальная, бесшовная, наружный диаметр 219 мм, толщина стенки 8,0 мм, группа А, ГОСТ 550-75</t>
  </si>
  <si>
    <t>30-4 Т</t>
  </si>
  <si>
    <t>30-5 Т</t>
  </si>
  <si>
    <t>30-6 Т</t>
  </si>
  <si>
    <t>31 Т</t>
  </si>
  <si>
    <t>24.20.11.01.10.10.40.24.1</t>
  </si>
  <si>
    <t>Стальная, бесшовная, горячедеформированная, из углеродистой стали, наружный диаметр 325 мм, толщина стенки - 20 мм, ГОСТ 30564-98</t>
  </si>
  <si>
    <t>Трубы бесшовные ст.20 ф325х10мм</t>
  </si>
  <si>
    <t>31-1 Т</t>
  </si>
  <si>
    <t>32 Т</t>
  </si>
  <si>
    <t>20.59.59.00.15.00.00.87.1</t>
  </si>
  <si>
    <t>Химреагент</t>
  </si>
  <si>
    <t>для подготовки нефти</t>
  </si>
  <si>
    <t>Химреагент F-929</t>
  </si>
  <si>
    <t>32-1 Т</t>
  </si>
  <si>
    <t>столбец - 9,14</t>
  </si>
  <si>
    <t>32-2 Т</t>
  </si>
  <si>
    <t>32-3 Т</t>
  </si>
  <si>
    <t>33 Т</t>
  </si>
  <si>
    <t>Химреагент R-11</t>
  </si>
  <si>
    <t>33-1 Т</t>
  </si>
  <si>
    <t>33-2 Т</t>
  </si>
  <si>
    <t>2014/2013</t>
  </si>
  <si>
    <t>34 Т</t>
  </si>
  <si>
    <t>Диссольван В-4397</t>
  </si>
  <si>
    <t>34-1 Т</t>
  </si>
  <si>
    <t>34-2 Т</t>
  </si>
  <si>
    <t>34-3 Т</t>
  </si>
  <si>
    <t>35 Т</t>
  </si>
  <si>
    <t>Диссолван V-4795</t>
  </si>
  <si>
    <t>35-1 Т</t>
  </si>
  <si>
    <t>35-2 Т</t>
  </si>
  <si>
    <t>20.59.59.300.001.00.0168.000000000000</t>
  </si>
  <si>
    <t>Деэмульгатор</t>
  </si>
  <si>
    <t>для отделения воды от нефти, в жидком виде</t>
  </si>
  <si>
    <t>3,4,5,14,15,16,17</t>
  </si>
  <si>
    <t>35-3 Т</t>
  </si>
  <si>
    <t>35-4 Т</t>
  </si>
  <si>
    <t>35-5 Т</t>
  </si>
  <si>
    <t>36 Т</t>
  </si>
  <si>
    <t>Химреагент Дисольван V-4908</t>
  </si>
  <si>
    <t>36-1 Т</t>
  </si>
  <si>
    <t>36-2 Т</t>
  </si>
  <si>
    <t>Химреагент Дисольван V-4909</t>
  </si>
  <si>
    <t>37 Т</t>
  </si>
  <si>
    <t>28.21.12.00.00.00.19.11.1</t>
  </si>
  <si>
    <t>печь подогрева</t>
  </si>
  <si>
    <t>печь подогрева ПБТ-1,6М</t>
  </si>
  <si>
    <t>Печи подогр.типа ПТ16/150с-но опис(МиПНУ)</t>
  </si>
  <si>
    <t>столбец - 15</t>
  </si>
  <si>
    <t>37-1 Т</t>
  </si>
  <si>
    <t>столбец - 7,9,14,16,17</t>
  </si>
  <si>
    <t>37-2 Т</t>
  </si>
  <si>
    <t>28.21.12.00.00.00.19.12.1</t>
  </si>
  <si>
    <t>печь подогрева ПП-0,63А</t>
  </si>
  <si>
    <t>37-3 Т</t>
  </si>
  <si>
    <t>37-4 Т</t>
  </si>
  <si>
    <t>Печи подогр.типаПТ16/150с-но опис(МиПНУ)</t>
  </si>
  <si>
    <t>столбец  3, 5, 14, 15, 16, 17</t>
  </si>
  <si>
    <t>37-5 Т</t>
  </si>
  <si>
    <t>28.21.12.900.002.00.0796.000000000001</t>
  </si>
  <si>
    <t>тип ПБТ-1,6М</t>
  </si>
  <si>
    <t>15,16,17</t>
  </si>
  <si>
    <t>37-6 Т</t>
  </si>
  <si>
    <t>Печь подогрева</t>
  </si>
  <si>
    <t>37-7 Т</t>
  </si>
  <si>
    <t>июнь-июль</t>
  </si>
  <si>
    <t>37-8 Т</t>
  </si>
  <si>
    <t>38 Т</t>
  </si>
  <si>
    <t>Печи подогрева ПТБ 10/64</t>
  </si>
  <si>
    <t>38-1 Т</t>
  </si>
  <si>
    <t>28.21.12.00.00.00.22.16.1</t>
  </si>
  <si>
    <t>печь трубчатая</t>
  </si>
  <si>
    <t>печь трубчатая ПТБ 10-64</t>
  </si>
  <si>
    <t>38-2 Т</t>
  </si>
  <si>
    <t xml:space="preserve">38-3 Т </t>
  </si>
  <si>
    <t>Печь ПТБ-10/64</t>
  </si>
  <si>
    <t xml:space="preserve">38-4 Т </t>
  </si>
  <si>
    <t>39 Т</t>
  </si>
  <si>
    <t>Штанга Насосная Д19.Кл.Пр."Д супер" L8м, марка стали 15х2ГМФ</t>
  </si>
  <si>
    <t>39-1 Т</t>
  </si>
  <si>
    <t>39-2 Т</t>
  </si>
  <si>
    <t>апрель, май</t>
  </si>
  <si>
    <t xml:space="preserve">39-3 Т </t>
  </si>
  <si>
    <t xml:space="preserve">39-4 Т </t>
  </si>
  <si>
    <t>40 Т</t>
  </si>
  <si>
    <t>28.99.39.00.00.03.02.04.1</t>
  </si>
  <si>
    <t>Головка колонная</t>
  </si>
  <si>
    <t>двухфланцевая,  условный диаметр колонны 245 мм</t>
  </si>
  <si>
    <t>Головка колонная ОКК1-14-168*245</t>
  </si>
  <si>
    <t xml:space="preserve">февраль, март </t>
  </si>
  <si>
    <t>40-1 Т</t>
  </si>
  <si>
    <t>май, июнь</t>
  </si>
  <si>
    <t>41 Т</t>
  </si>
  <si>
    <t>Головка колонная ОКК1-21-168х245</t>
  </si>
  <si>
    <t>41-1 Т</t>
  </si>
  <si>
    <t>42 Т</t>
  </si>
  <si>
    <t>Головка колонная ОКК1-35-140х245</t>
  </si>
  <si>
    <t>42-1 Т</t>
  </si>
  <si>
    <t>43 Т</t>
  </si>
  <si>
    <t>Головка колонная ОКК1-35-146х245</t>
  </si>
  <si>
    <t>43-1 Т</t>
  </si>
  <si>
    <t>44 Т</t>
  </si>
  <si>
    <t>28.14.11.48.00.01.02.01.1</t>
  </si>
  <si>
    <t>Арматура</t>
  </si>
  <si>
    <t>фонтанная, условный проход ствола 65 мм, рабочее давление 14 Мпа</t>
  </si>
  <si>
    <t>Арматура нагнет АНК1-65х140 с ОКК1-14-168х245 с ЗИП</t>
  </si>
  <si>
    <t>44-1 Т</t>
  </si>
  <si>
    <t>столбец - 3, 14, 15, 16, 17</t>
  </si>
  <si>
    <t>44-2 Т</t>
  </si>
  <si>
    <t>28.14.11.900.007.01.0796.000000000006</t>
  </si>
  <si>
    <t>44-3 Т</t>
  </si>
  <si>
    <t>44-4 Т</t>
  </si>
  <si>
    <t>44-5 Т</t>
  </si>
  <si>
    <t>44-6 Т</t>
  </si>
  <si>
    <t>45 Т</t>
  </si>
  <si>
    <t>Арматура фонтан АФК1-65х140 с ОКК1-14-168х245 с ЗИП</t>
  </si>
  <si>
    <t>45-1 Т</t>
  </si>
  <si>
    <t>46 Т</t>
  </si>
  <si>
    <t>АФК1- 65х140 с ОКК1-14-140х245 с ЗИП</t>
  </si>
  <si>
    <t>46-1 Т</t>
  </si>
  <si>
    <t>47 Т</t>
  </si>
  <si>
    <t>28.14.11.48.00.01.02.02.1</t>
  </si>
  <si>
    <t>фонтанная, условный проход ствола 65 мм, рабочее давление 21 Мпа</t>
  </si>
  <si>
    <t>АФК1-65х210 с ОКК1-65-210х245 с ЗИП</t>
  </si>
  <si>
    <t>47-1 Т</t>
  </si>
  <si>
    <t>48 Т</t>
  </si>
  <si>
    <t>АФК1-65х210 с ОКК 2-65х210х140х245 с ЗИП</t>
  </si>
  <si>
    <t>48-1 Т</t>
  </si>
  <si>
    <t>49 Т</t>
  </si>
  <si>
    <t>28.14.11.48.00.01.02.03.1</t>
  </si>
  <si>
    <t>фонтанная, условный проход ствола 65 мм, рабочее давление 35 Мпа</t>
  </si>
  <si>
    <t>АФК1- 65х350 с ОКК1-350-168х245 с ЗИП</t>
  </si>
  <si>
    <t>49-1 Т</t>
  </si>
  <si>
    <t>50 Т</t>
  </si>
  <si>
    <t>25.11.10.00.00.10.23.10.1</t>
  </si>
  <si>
    <t>Мобильный дом</t>
  </si>
  <si>
    <t>Мобильный дом на базе блок-контейнеров. Электрооборудование стандартное. Сантехника по заказу. Окна ПВХ с рольставнями. Входные двери металлические.</t>
  </si>
  <si>
    <t>Мобильный вагон-медпункт</t>
  </si>
  <si>
    <t>51 Т</t>
  </si>
  <si>
    <t>25.11.10.00.00.10.11.10.1</t>
  </si>
  <si>
    <t>Строительный вагончик-бытовка</t>
  </si>
  <si>
    <t>Мобильный вагон-операторная</t>
  </si>
  <si>
    <t>52 Т</t>
  </si>
  <si>
    <t>Мобильный вагон-общежитие на 30 мест</t>
  </si>
  <si>
    <t>53 Т</t>
  </si>
  <si>
    <t>Мобильный вагон-медпункт 2-х секционная</t>
  </si>
  <si>
    <t>54 Т</t>
  </si>
  <si>
    <t>Мобильный жилой вагон со столовой на 12 мест</t>
  </si>
  <si>
    <t>55 Т</t>
  </si>
  <si>
    <t>Здание модульного типа Баня с прачечной (м/р Кисимбай, Акинген)</t>
  </si>
  <si>
    <t>56 Т</t>
  </si>
  <si>
    <t>14.12.30.00.00.30.10.15.1</t>
  </si>
  <si>
    <t>Плащ мужской</t>
  </si>
  <si>
    <t>для защиты от воды, из  ткани с водооталкивающей пропиткой, ГОСТ 12.4.134-83</t>
  </si>
  <si>
    <t>Плащ непромокаемый, разм.46-60</t>
  </si>
  <si>
    <t>56-1 Т</t>
  </si>
  <si>
    <t>56-2 Т</t>
  </si>
  <si>
    <t xml:space="preserve">56-3 Т </t>
  </si>
  <si>
    <t xml:space="preserve">56-4 Т </t>
  </si>
  <si>
    <t>14.19.22.190.001.00.0796.000000000002</t>
  </si>
  <si>
    <t>Плащ</t>
  </si>
  <si>
    <t>мужской, спецодежда влагозащитная, из ткани с водооталкивающей пропиткой, ГОСТ  12.4.134-83</t>
  </si>
  <si>
    <t>57 Т</t>
  </si>
  <si>
    <t>14.12.21.00.00.50.10.30.1</t>
  </si>
  <si>
    <t>Комплект женский</t>
  </si>
  <si>
    <t>Комплект летний, женский хлопчатобумажный. Состоит из куртки и брюк.ГОСТ 23060-78</t>
  </si>
  <si>
    <t>Униформа (комплект женский из куртки и брюк) р.46-56</t>
  </si>
  <si>
    <t>Комплект</t>
  </si>
  <si>
    <t>57-1 Т</t>
  </si>
  <si>
    <t>57-2 Т</t>
  </si>
  <si>
    <t>57-3 Т</t>
  </si>
  <si>
    <t>14.12.21.210.001.00.0839.000000000006</t>
  </si>
  <si>
    <t>Костюм (комплект)</t>
  </si>
  <si>
    <t>женский, спецодежда для сферы обслуживания (униформа), из хлопчатобумажной ткани, состоит из куртки и полукомбинезона, летний</t>
  </si>
  <si>
    <t>58 Т</t>
  </si>
  <si>
    <t>14.12.11.00.00.91.10.10.1</t>
  </si>
  <si>
    <t>Костюм пожарный</t>
  </si>
  <si>
    <t>боевая одежда пожарных, в комплекте  - каска с подшлемником, подкрепленным защитным экраном, рукавицы, пояс, съемный капюшон, куртка, брюки или полукомбинезн</t>
  </si>
  <si>
    <t>Боевая одежда пожарного БОП-1 тип Х р. 48-60</t>
  </si>
  <si>
    <t>58-1 Т</t>
  </si>
  <si>
    <t>58-2 Т</t>
  </si>
  <si>
    <t xml:space="preserve">58-3 Т </t>
  </si>
  <si>
    <t>апрель, май, июнь</t>
  </si>
  <si>
    <t>59 Т</t>
  </si>
  <si>
    <t>14.12.11.00.00.80.10.10.1</t>
  </si>
  <si>
    <t>Костюм мужской</t>
  </si>
  <si>
    <t>Комплекты мужские для защиты от повышенных температур. Состоят из куртки и брюк. Комплект типа А. Хлопчатобумажные ткани для верха костюма и накладок. Условия эксплуатации: при температуре воздуха от 15 до 20 градусов включительно. ГОСТ 12.4.045-87</t>
  </si>
  <si>
    <t>Теплоотражательный костюм ТК-800 "Термит"</t>
  </si>
  <si>
    <t>59-1 Т</t>
  </si>
  <si>
    <t>59-2 Т</t>
  </si>
  <si>
    <t>60 Т</t>
  </si>
  <si>
    <t>14.19.19.00.00.00.16.10.1</t>
  </si>
  <si>
    <t>Галстук</t>
  </si>
  <si>
    <t>Галстуки трикотажные из хлопчатобумажной пряжи</t>
  </si>
  <si>
    <t>Галстук охранника тк.креп.черн</t>
  </si>
  <si>
    <t>60-1 Т</t>
  </si>
  <si>
    <t>61 Т</t>
  </si>
  <si>
    <t>14.12.11.00.00.70.12.10.1</t>
  </si>
  <si>
    <t>Для защиты от производственных загрязнений нефтепродуктами. Состоит из куртки и брюк, утепленный, хлопчатобумажный. ГОСТ 12.4.111-82.</t>
  </si>
  <si>
    <t>Костюм нефтянника летний для работников ПРС с головным убором р. 48-60</t>
  </si>
  <si>
    <t>столбец - 7,9,14,15,16,17</t>
  </si>
  <si>
    <t>61-1 Т</t>
  </si>
  <si>
    <t>61-2 Т</t>
  </si>
  <si>
    <t>сентябрь</t>
  </si>
  <si>
    <t xml:space="preserve">61-3 Т </t>
  </si>
  <si>
    <t>62 Т</t>
  </si>
  <si>
    <t>14.12.11.00.00.91.10.50.1</t>
  </si>
  <si>
    <t>Костюм охранника</t>
  </si>
  <si>
    <t>куртка и брюки в комплекте</t>
  </si>
  <si>
    <t>Костюм зимний охранника ГОСТ 2757-87 р. 48-60</t>
  </si>
  <si>
    <t>62-1 Т</t>
  </si>
  <si>
    <t>62-2 Т</t>
  </si>
  <si>
    <t xml:space="preserve">62-3 Т </t>
  </si>
  <si>
    <t>9,14,15,16,17,19</t>
  </si>
  <si>
    <t xml:space="preserve">62-4 Т </t>
  </si>
  <si>
    <t>14.12.11.210.001.03.0839.000000000000</t>
  </si>
  <si>
    <t>для военизированной охраны, мужской, из хлопчатобумажной ткани, состоит из куртки и брюк, зимний, ГОСТ 19216-81</t>
  </si>
  <si>
    <t>март-апрель</t>
  </si>
  <si>
    <t>63 Т</t>
  </si>
  <si>
    <t>Костюм летний охранника ГОСТ 2757-87 р. 46-56</t>
  </si>
  <si>
    <t>63-1 Т</t>
  </si>
  <si>
    <t>63-2 Т</t>
  </si>
  <si>
    <t xml:space="preserve">63-3 Т </t>
  </si>
  <si>
    <t xml:space="preserve">63-4 Т </t>
  </si>
  <si>
    <t>14.12.11.210.001.03.0839.000000000001</t>
  </si>
  <si>
    <t>для военизированной охраны, мужской, из хлопчатобумажной ткани, состоит из куртки и брюк, летний, ГОСТ 19216-81</t>
  </si>
  <si>
    <t xml:space="preserve">63-5 Т </t>
  </si>
  <si>
    <t>64 Т</t>
  </si>
  <si>
    <t>14.14.11.00.00.10.11.10.1</t>
  </si>
  <si>
    <t>Сорочка мужская</t>
  </si>
  <si>
    <t>трикотажная, хлопчатобумажная</t>
  </si>
  <si>
    <t>Сорочка верхняя мужская</t>
  </si>
  <si>
    <t>64-1 Т</t>
  </si>
  <si>
    <t>64-2 Т</t>
  </si>
  <si>
    <t xml:space="preserve">64-3 Т </t>
  </si>
  <si>
    <t xml:space="preserve">64-4 Т </t>
  </si>
  <si>
    <t>14.14.11.100.000.01.0796.000000000000</t>
  </si>
  <si>
    <t>Сорочка</t>
  </si>
  <si>
    <t>мужская, трикотажная, хлопчатобумажная</t>
  </si>
  <si>
    <t xml:space="preserve">64-5 Т </t>
  </si>
  <si>
    <t>65 Т</t>
  </si>
  <si>
    <t>14.12.11.00.00.70.10.30.1</t>
  </si>
  <si>
    <t>Для защиты от производственных загрязнений. Комплект мужской из хлопчатобумажной ткани. 100% хлопок, утепленный.  Состоит из куртки и брюк или куртки и полукомбинезона. ГОСТ 27575-87</t>
  </si>
  <si>
    <t>Костюм  нефтянника зимний   размер 44-68</t>
  </si>
  <si>
    <t>65-1 Т</t>
  </si>
  <si>
    <t>65-2 Т</t>
  </si>
  <si>
    <t xml:space="preserve">65-3 Т </t>
  </si>
  <si>
    <t>столбец 7, 14 16, 17</t>
  </si>
  <si>
    <t xml:space="preserve">65-4 Т </t>
  </si>
  <si>
    <t xml:space="preserve">Костюм  нефтянника зимний  размер 44-68 </t>
  </si>
  <si>
    <t xml:space="preserve">65-5 Т </t>
  </si>
  <si>
    <t>14.12.11.210.001.06.0839.000000000001</t>
  </si>
  <si>
    <t>для защиты от производственных загрязнений, мужской, из хлопчатобумажной ткани, состоит из куртки и брюк, утепленный, ГОСТ 27575-87</t>
  </si>
  <si>
    <t xml:space="preserve">65-6 Т </t>
  </si>
  <si>
    <t xml:space="preserve">65-7 Т </t>
  </si>
  <si>
    <t xml:space="preserve">65-8 Т </t>
  </si>
  <si>
    <t xml:space="preserve">65-9 Т </t>
  </si>
  <si>
    <t>66 Т</t>
  </si>
  <si>
    <t>13.95.10.00.00.00.30.60.1</t>
  </si>
  <si>
    <t>Одноразовая одежда</t>
  </si>
  <si>
    <t>Комбинезон одноразовый. Размер 48-50</t>
  </si>
  <si>
    <t>66-1 Т</t>
  </si>
  <si>
    <t>66-2 Т</t>
  </si>
  <si>
    <t xml:space="preserve">66-3 Т </t>
  </si>
  <si>
    <t>столбец 9, 14, 16, 17</t>
  </si>
  <si>
    <t>66-4 Т</t>
  </si>
  <si>
    <t>Комбинезон одноразовый. Размер 52-54</t>
  </si>
  <si>
    <t>штука</t>
  </si>
  <si>
    <t>66-5 Т</t>
  </si>
  <si>
    <t>14.19.32.350.006.00.0796.000000000001</t>
  </si>
  <si>
    <t>Комбинезон</t>
  </si>
  <si>
    <t xml:space="preserve">одноразовый, химостойкий, из микропористой пленки </t>
  </si>
  <si>
    <t>66-6 Т</t>
  </si>
  <si>
    <t>66-7 Т</t>
  </si>
  <si>
    <t>66-8 Т</t>
  </si>
  <si>
    <t>67 Т</t>
  </si>
  <si>
    <t>14.13.11.00.00.10.14.10.1</t>
  </si>
  <si>
    <t>Штормовка мужская</t>
  </si>
  <si>
    <t>Штормовки мужские трикотажные из хлопчатобумажной пряжи . ГОСТ 17037-85</t>
  </si>
  <si>
    <t>Куртка штормовка</t>
  </si>
  <si>
    <t>67-1 Т</t>
  </si>
  <si>
    <t>67-2 Т</t>
  </si>
  <si>
    <t xml:space="preserve">67-3 Т </t>
  </si>
  <si>
    <t xml:space="preserve">67-4 Т </t>
  </si>
  <si>
    <t xml:space="preserve">67-5 Т </t>
  </si>
  <si>
    <t>68 Т</t>
  </si>
  <si>
    <t>32.99.11.00.00.00.12.30.1</t>
  </si>
  <si>
    <t>Кепка</t>
  </si>
  <si>
    <t>Материал изготовления - металл средней прочности</t>
  </si>
  <si>
    <t>Кепка охранника "СТРАЖ"</t>
  </si>
  <si>
    <t>68-1 Т</t>
  </si>
  <si>
    <t>68-2 Т</t>
  </si>
  <si>
    <t xml:space="preserve">68-3 Т </t>
  </si>
  <si>
    <t xml:space="preserve">68-4 Т </t>
  </si>
  <si>
    <t xml:space="preserve">68-5 Т </t>
  </si>
  <si>
    <t>69 Т</t>
  </si>
  <si>
    <t>головной убор летний</t>
  </si>
  <si>
    <t>69-1 Т</t>
  </si>
  <si>
    <t>69-2 Т</t>
  </si>
  <si>
    <t xml:space="preserve">69-3 Т </t>
  </si>
  <si>
    <t xml:space="preserve">69-4 Т </t>
  </si>
  <si>
    <t xml:space="preserve">69-5 Т </t>
  </si>
  <si>
    <t xml:space="preserve">69-6 Т </t>
  </si>
  <si>
    <t>14.19.43.990.008.00.0796.000000000000</t>
  </si>
  <si>
    <t>из хлопчатобумажной ткани, летняя</t>
  </si>
  <si>
    <t xml:space="preserve">69-7 Т </t>
  </si>
  <si>
    <t xml:space="preserve">69-8 Т </t>
  </si>
  <si>
    <t xml:space="preserve">69-9 Т </t>
  </si>
  <si>
    <t>70 Т</t>
  </si>
  <si>
    <t>14.12.30.00.00.10.10.16.1</t>
  </si>
  <si>
    <t>Шапка</t>
  </si>
  <si>
    <t>зимняя, ГОСТ 10325-79</t>
  </si>
  <si>
    <t>головной убор зимний</t>
  </si>
  <si>
    <t>70-1 Т</t>
  </si>
  <si>
    <t>70-2 Т</t>
  </si>
  <si>
    <t xml:space="preserve">70-3 Т </t>
  </si>
  <si>
    <t xml:space="preserve">70-4 Т </t>
  </si>
  <si>
    <t>14.19.43.930.001.00.0796.000000000000</t>
  </si>
  <si>
    <t>мужская, для работников охранных предприятий, меховая, зимняя, ГОСТ 10325-79</t>
  </si>
  <si>
    <t xml:space="preserve">70-5 Т </t>
  </si>
  <si>
    <t xml:space="preserve">70-6 Т </t>
  </si>
  <si>
    <t xml:space="preserve">70-7 Т </t>
  </si>
  <si>
    <t>71 Т</t>
  </si>
  <si>
    <t>15.20.14.00.00.00.13.10.1</t>
  </si>
  <si>
    <t>Валенки мужские</t>
  </si>
  <si>
    <t>из грубой  овечьей натуральной шерсти, утяжеленные, ГОСТ 18724-88</t>
  </si>
  <si>
    <t>Валенки на резиновой подошве Р-Р 39</t>
  </si>
  <si>
    <t>Пара</t>
  </si>
  <si>
    <t>71-1 Т</t>
  </si>
  <si>
    <t>71-2 Т</t>
  </si>
  <si>
    <t>столбец 6, 9, 14, 16, 17, 19</t>
  </si>
  <si>
    <t xml:space="preserve">71-3 Т </t>
  </si>
  <si>
    <t>Валенки на резиновой подошве Р-Р 39-46</t>
  </si>
  <si>
    <t>72 Т</t>
  </si>
  <si>
    <t>15.20.11.00.00.00.70.10.1</t>
  </si>
  <si>
    <t>Сапоги мужские</t>
  </si>
  <si>
    <t>водонепроницаемые, верх и подошва из поливинилхлорида, общего назначения</t>
  </si>
  <si>
    <t>Сапоги болотные рыбацкие ГОСТ5375 разм42</t>
  </si>
  <si>
    <t>72-1 Т</t>
  </si>
  <si>
    <t>72-2 Т</t>
  </si>
  <si>
    <t xml:space="preserve">72-3 Т </t>
  </si>
  <si>
    <t>14,15,16,17,19</t>
  </si>
  <si>
    <t xml:space="preserve">72-4 Т </t>
  </si>
  <si>
    <t>15.20.11.300.002.01.0715.000000000000</t>
  </si>
  <si>
    <t>Сапоги</t>
  </si>
  <si>
    <t>общего назначения, мужские, из поливинилхлорида</t>
  </si>
  <si>
    <t xml:space="preserve">72-5 Т </t>
  </si>
  <si>
    <t>ЭОТТ</t>
  </si>
  <si>
    <t>апрель-май</t>
  </si>
  <si>
    <t>72-6 Т</t>
  </si>
  <si>
    <t>май-июнь</t>
  </si>
  <si>
    <t>ТПХ</t>
  </si>
  <si>
    <t>9,12,15</t>
  </si>
  <si>
    <t>72-7 Т</t>
  </si>
  <si>
    <t>июль-август</t>
  </si>
  <si>
    <t>73 Т</t>
  </si>
  <si>
    <t>15.20.13.00.00.00.10.10.1</t>
  </si>
  <si>
    <t>из юфтевой кожи, на подошве из резины, кожи или полимерных материалов, ГОСТ 26167-2005</t>
  </si>
  <si>
    <t>Сапоги кожаные летние раз. 38-47</t>
  </si>
  <si>
    <t>73-1 Т</t>
  </si>
  <si>
    <t>73-2 Т</t>
  </si>
  <si>
    <t xml:space="preserve">73-3 Т </t>
  </si>
  <si>
    <t>74 Т</t>
  </si>
  <si>
    <t>15.20.11.00.00.00.70.11.1</t>
  </si>
  <si>
    <t>водонепроницаемые, верх и подошва из поливинилхлорида, кислото-, щелоче-, масло- и бензостойкие, обладают устойчивостью к химически активным газам</t>
  </si>
  <si>
    <t>Сапоги резиновые маслобензостойкиер-р 36-42</t>
  </si>
  <si>
    <t>74-1 Т</t>
  </si>
  <si>
    <t>74-2 Т</t>
  </si>
  <si>
    <t xml:space="preserve">74-3 Т </t>
  </si>
  <si>
    <t xml:space="preserve">74-4 Т </t>
  </si>
  <si>
    <t>15.20.11.300.002.02.0715.000000000000</t>
  </si>
  <si>
    <t>специальные устойчивые к химически активным газам, мужские, из поливинилхлорида</t>
  </si>
  <si>
    <t>75 Т</t>
  </si>
  <si>
    <t>28.14.13.21.00.00.00.46.1</t>
  </si>
  <si>
    <t>Задвижка</t>
  </si>
  <si>
    <t>Задвижка клиновая с выдвижным шпинделем из стали</t>
  </si>
  <si>
    <t>ЗАДВИЖКА Ф150Х16 30С64НЖ С ОТВЕТ.ФЛАНЦАМ</t>
  </si>
  <si>
    <t>столбец - 6,9,14,16,17</t>
  </si>
  <si>
    <t>75-1 Т</t>
  </si>
  <si>
    <t>75-2 Т</t>
  </si>
  <si>
    <t>3,5,14,16,17</t>
  </si>
  <si>
    <t>75-3 Т</t>
  </si>
  <si>
    <t>28.14.13.350.001.00.0796.000000000010</t>
  </si>
  <si>
    <t>стальная, тип присоединения к трубопроводу - фланцевое, давление - 1,6 Мпа, ГОСТ 9698-86</t>
  </si>
  <si>
    <t>75-4 Т</t>
  </si>
  <si>
    <t>76 Т</t>
  </si>
  <si>
    <t>ЗадвижкаЗКЛ2,ст.с о/фДУ100РУ24ст30с41нж</t>
  </si>
  <si>
    <t>76-1 Т</t>
  </si>
  <si>
    <t>76-2 Т</t>
  </si>
  <si>
    <t>3,5,14,15,16,17</t>
  </si>
  <si>
    <t>76-3 Т</t>
  </si>
  <si>
    <t>28.14.13.350.001.00.0796.000000000012</t>
  </si>
  <si>
    <t>стальная, тип присоединения к трубопроводу - фланцевое, давление - 2,5 Мпа, ГОСТ 9698-86</t>
  </si>
  <si>
    <t>76-4 Т</t>
  </si>
  <si>
    <t>76-5 Т</t>
  </si>
  <si>
    <t>76-6 Т</t>
  </si>
  <si>
    <t>77 Т</t>
  </si>
  <si>
    <t>ЗадвижкаЗКЛ2,ст.с о/фДУ150РУ16ст30с41нж</t>
  </si>
  <si>
    <t>столбец - 9,14,16,17</t>
  </si>
  <si>
    <t>77-1 Т</t>
  </si>
  <si>
    <t>77-2 Т</t>
  </si>
  <si>
    <t>77-3 Т</t>
  </si>
  <si>
    <t>77-4 Т</t>
  </si>
  <si>
    <t>77-5 Т</t>
  </si>
  <si>
    <t>78 Т</t>
  </si>
  <si>
    <t>ЗадвижкаЗКЛ2,ст.с о/фДУ150РУ24ст30с41нж</t>
  </si>
  <si>
    <t>78-1 Т</t>
  </si>
  <si>
    <t>78-2 Т</t>
  </si>
  <si>
    <t>78-3 Т</t>
  </si>
  <si>
    <t>78-4 Т</t>
  </si>
  <si>
    <t>78-5 Т</t>
  </si>
  <si>
    <t>78-6 Т</t>
  </si>
  <si>
    <t>78-7 Т</t>
  </si>
  <si>
    <t>79 Т</t>
  </si>
  <si>
    <t>ЗадвижкаЗКЛ2,ст.с о/фДУ100РУ16ст30с41нж</t>
  </si>
  <si>
    <t>79-1 Т</t>
  </si>
  <si>
    <t>79-2 Т</t>
  </si>
  <si>
    <t>79-3 Т</t>
  </si>
  <si>
    <t>28.14.13.350.001.00.0796.000000000414</t>
  </si>
  <si>
    <t>стальная, клиновая, тип присоединения к трубопроводу - фланцевое, с выдвижным шпинделем, ручная, (маховик), номинальное давление 1,6 Мпа, номинальный диаметр 100 мм</t>
  </si>
  <si>
    <t>79-4 Т</t>
  </si>
  <si>
    <t>79-5 Т</t>
  </si>
  <si>
    <t>79-6 Т</t>
  </si>
  <si>
    <t>79-7 Т</t>
  </si>
  <si>
    <t>80 Т</t>
  </si>
  <si>
    <t>ЗадвижкаЗКЛ2,ст.с о/фДУ150РУ40ст30с15нж</t>
  </si>
  <si>
    <t>80-1 Т</t>
  </si>
  <si>
    <t>80-2 Т</t>
  </si>
  <si>
    <t>80-3 Т</t>
  </si>
  <si>
    <t>28.14.13.350.001.00.0839.000000000016</t>
  </si>
  <si>
    <t>стальная, клиновая, тип присоединения к трубопроводу - фланцевое, литая, с выдвижным шпинделем, редуктор, давление 4 Мпа, номинальный диаметр 150 мм</t>
  </si>
  <si>
    <t>80-4 Т</t>
  </si>
  <si>
    <t>80-5 Т</t>
  </si>
  <si>
    <t>80-6 Т</t>
  </si>
  <si>
    <t>81 Т</t>
  </si>
  <si>
    <t>ЗадвижкаЗКЛ2,ст.с о/фДУ200Х16ст30с41нж</t>
  </si>
  <si>
    <t>81-1 Т</t>
  </si>
  <si>
    <t>81-2 Т</t>
  </si>
  <si>
    <t>81-3 Т</t>
  </si>
  <si>
    <t>81-4 Т</t>
  </si>
  <si>
    <t>81-5 Т</t>
  </si>
  <si>
    <t>81-6 Т</t>
  </si>
  <si>
    <t>81-7 Т</t>
  </si>
  <si>
    <t>82 Т</t>
  </si>
  <si>
    <t>ЗадвижкаЗКЛ2,ст.с о/фДУ50РУ40ст30с15нж</t>
  </si>
  <si>
    <t>82-1 Т</t>
  </si>
  <si>
    <t>82-2 Т</t>
  </si>
  <si>
    <t>82-3 Т</t>
  </si>
  <si>
    <t>28.14.13.350.001.00.0796.000000000014</t>
  </si>
  <si>
    <t>стальная, тип присоединения к трубопроводу - фланцевое, давление - 4 Мпа, ГОСТ 9698-86</t>
  </si>
  <si>
    <t>82-4 Т</t>
  </si>
  <si>
    <t>82-5 Т</t>
  </si>
  <si>
    <t>82-6 Т</t>
  </si>
  <si>
    <t>83 Т</t>
  </si>
  <si>
    <t>ЗадвижкаЗКЛ2,ст.с о/фДУ80РУ40ст30с15нж</t>
  </si>
  <si>
    <t>83-1 Т</t>
  </si>
  <si>
    <t>83-2 Т</t>
  </si>
  <si>
    <t>83-3 Т</t>
  </si>
  <si>
    <t>83-4 Т</t>
  </si>
  <si>
    <t>84 Т</t>
  </si>
  <si>
    <t>ЗадвижкаЗКЛ2,ст.с о/фДУ50 РУ16ст30с41нж</t>
  </si>
  <si>
    <t>84-1 Т</t>
  </si>
  <si>
    <t>84-2 Т</t>
  </si>
  <si>
    <t>84-3 Т</t>
  </si>
  <si>
    <t>84-4 Т</t>
  </si>
  <si>
    <t>84-5 Т</t>
  </si>
  <si>
    <t>84-6 Т</t>
  </si>
  <si>
    <t>85 Т</t>
  </si>
  <si>
    <t>Задвижка ст.фл.с выдвиж.шпин.ЗПм65х350</t>
  </si>
  <si>
    <t>85-1 Т</t>
  </si>
  <si>
    <t>85-2 Т</t>
  </si>
  <si>
    <t>85-3 Т</t>
  </si>
  <si>
    <t>28.14.13.350.001.00.0796.000000000410</t>
  </si>
  <si>
    <t>стальная, тип присоединения к трубопроводу-фланцевое, номинальное давление 35 Мпа, номинальный диаметр 65 мм</t>
  </si>
  <si>
    <t>85-4 Т</t>
  </si>
  <si>
    <t>85-5 Т</t>
  </si>
  <si>
    <t>85-6 Т</t>
  </si>
  <si>
    <t>86 Т</t>
  </si>
  <si>
    <t>ЗадвижкаЗКЛ2,ст.с о/фДУ50РУ24ст30с41нж</t>
  </si>
  <si>
    <t>86-1 Т</t>
  </si>
  <si>
    <t>86-2 Т</t>
  </si>
  <si>
    <t>86-3 Т</t>
  </si>
  <si>
    <t>86-4 Т</t>
  </si>
  <si>
    <t>87 Т</t>
  </si>
  <si>
    <t>ЗадвижкаЗКЛ2,ст.с о/фДУ80РУ24ст30с41нж</t>
  </si>
  <si>
    <t>87-1 Т</t>
  </si>
  <si>
    <t>87-2 Т</t>
  </si>
  <si>
    <t>87-3 Т</t>
  </si>
  <si>
    <t>87-4 Т</t>
  </si>
  <si>
    <t>87-5 Т</t>
  </si>
  <si>
    <t>87-6 Т</t>
  </si>
  <si>
    <t>88 Т</t>
  </si>
  <si>
    <t>ЗадвижкаЗКЛ2,ст.с о/фДУ100РУ40ст30с15нж</t>
  </si>
  <si>
    <t>88-1 Т</t>
  </si>
  <si>
    <t>88-2 Т</t>
  </si>
  <si>
    <t>88-3 Т</t>
  </si>
  <si>
    <t>28.14.13.350.001.00.0839.000000000021</t>
  </si>
  <si>
    <t>стальная, клиновая, тип присоединения к трубопроводу - фланцевое, с выдвижным шпинделем, под электропривод (маховик, редуктор), давление 4 Мпа, номинальный диаметр 100 мм</t>
  </si>
  <si>
    <t>88-4 Т</t>
  </si>
  <si>
    <t>88-5 Т</t>
  </si>
  <si>
    <t>88-6 Т</t>
  </si>
  <si>
    <t>88-7 Т</t>
  </si>
  <si>
    <t>89 Т</t>
  </si>
  <si>
    <t>ЗадвижкаЗКЛ2,ст.с о/фДУ80РУ64ст30с76нж</t>
  </si>
  <si>
    <t>89-1 Т</t>
  </si>
  <si>
    <t>89-2 Т</t>
  </si>
  <si>
    <t>89-3 Т</t>
  </si>
  <si>
    <t>28.14.13.350.001.00.0796.000000000413</t>
  </si>
  <si>
    <t>стальная, клиновая, тип присоединения к трубопроводу - фланцевое, с выдвижным шпинделем, ручная, (маховик), номинальное давление 6,3 Мпа, номинальный диаметр 80 мм</t>
  </si>
  <si>
    <t>89-4 Т</t>
  </si>
  <si>
    <t>89-5 Т</t>
  </si>
  <si>
    <t>89-6 Т</t>
  </si>
  <si>
    <t>90 Т</t>
  </si>
  <si>
    <t>ЗадвижкаЗКЛ2,ст.с о/фДУ100РУ64ст30с76нж</t>
  </si>
  <si>
    <t>90-1 Т</t>
  </si>
  <si>
    <t>90-2 Т</t>
  </si>
  <si>
    <t>90-3 Т</t>
  </si>
  <si>
    <t>28.14.13.350.001.00.0839.000000000018</t>
  </si>
  <si>
    <t>стальная, клиновая, тип присоединения к трубопроводу - фланцевое, литая, с выдвижным шпинделем, (редуктор), номинальное давление 6,4 Мпа, номинальный диаметр 100 мм</t>
  </si>
  <si>
    <t>90-4 Т</t>
  </si>
  <si>
    <t>90-5 Т</t>
  </si>
  <si>
    <t>90-6 Т</t>
  </si>
  <si>
    <t>91 Т</t>
  </si>
  <si>
    <t>Задвижка ЗКЛ2,ст.с о/фДУ200Х64ст30с41нж</t>
  </si>
  <si>
    <t>столбец - 6,9,14,15,16,17</t>
  </si>
  <si>
    <t>91-1 Т</t>
  </si>
  <si>
    <t>91-2 Т</t>
  </si>
  <si>
    <t>91-3 Т</t>
  </si>
  <si>
    <t>28.14.13.350.002.00.0796.000000000071</t>
  </si>
  <si>
    <t>стальная, тип присоединения к трубопроводу - фланцевое, номинальное давление 63 Мпа, номинальный диаметр 200 мм</t>
  </si>
  <si>
    <t>91-4 Т</t>
  </si>
  <si>
    <t>Задвижка (затвор)</t>
  </si>
  <si>
    <t>91-5 Т</t>
  </si>
  <si>
    <t>92 Т</t>
  </si>
  <si>
    <t>Задвижка ЗКЛ2,ст.с о/фДУ250Х64ст30с41нж</t>
  </si>
  <si>
    <t>92-1 Т</t>
  </si>
  <si>
    <t>93 Т</t>
  </si>
  <si>
    <t>ЗадвижкаЗКЛ2,ст.с о/фДУ80РУ16ст30с41нж</t>
  </si>
  <si>
    <t>93-1 Т</t>
  </si>
  <si>
    <t>93-2 Т</t>
  </si>
  <si>
    <t>93-3 Т</t>
  </si>
  <si>
    <t>93-4 Т</t>
  </si>
  <si>
    <t>93-5 Т</t>
  </si>
  <si>
    <t>93-6 Т</t>
  </si>
  <si>
    <t>94 Т</t>
  </si>
  <si>
    <t>Задвижка ст.флян.с выдвиж.шпин.ЗПм65х210</t>
  </si>
  <si>
    <t>94-1 Т</t>
  </si>
  <si>
    <t>94-2 Т</t>
  </si>
  <si>
    <t>94-3 Т</t>
  </si>
  <si>
    <t>28.14.13.350.001.00.0796.000000000411</t>
  </si>
  <si>
    <t>стальная, ножевая (шиберная), номинальное давление 210 Мпа, номинальный диаметр 65 мм</t>
  </si>
  <si>
    <t>94-4 Т</t>
  </si>
  <si>
    <t>94-5 Т</t>
  </si>
  <si>
    <t>94-6 Т</t>
  </si>
  <si>
    <t>95 Т</t>
  </si>
  <si>
    <t>ЗадвижкаЗКЛ2,ст.с о/фДУ150РУ64ст30с76нж</t>
  </si>
  <si>
    <t>95-1 Т</t>
  </si>
  <si>
    <t>95-2 Т</t>
  </si>
  <si>
    <t>95-3 Т</t>
  </si>
  <si>
    <t>28.14.13.350.001.00.0796.000000000415</t>
  </si>
  <si>
    <t>стальная, клиновая, тип присоединения к трубопроводу - фланцевое, литая, с выдвижным шпинделем, (маховик), номинальное давление 6,4 Мпа, номинальный диаметр 150 мм</t>
  </si>
  <si>
    <t>95-4 Т</t>
  </si>
  <si>
    <t>95-5 Т</t>
  </si>
  <si>
    <t>95-6 Т</t>
  </si>
  <si>
    <t>96 Т</t>
  </si>
  <si>
    <t>Задвижка   ЗПМ 65 х 140</t>
  </si>
  <si>
    <t>96-1 Т</t>
  </si>
  <si>
    <t>96-2 Т</t>
  </si>
  <si>
    <t>96-3 Т</t>
  </si>
  <si>
    <t>28.14.13.350.001.00.0796.000000000023</t>
  </si>
  <si>
    <t>стальная, тип присоединения к трубопроводу - фланцевое, давление - 16 Мпа, ГОСТ 9698-86</t>
  </si>
  <si>
    <t>96-4 Т</t>
  </si>
  <si>
    <t>96-5 Т</t>
  </si>
  <si>
    <t>97 Т</t>
  </si>
  <si>
    <t>Задвижка ЗКЛ2 50х64 ГОСТ 10926-75</t>
  </si>
  <si>
    <t>97-1 Т</t>
  </si>
  <si>
    <t>97-2 Т</t>
  </si>
  <si>
    <t>98 Т</t>
  </si>
  <si>
    <t>Перфорационная задвижка ЗФПЛ-125Х14</t>
  </si>
  <si>
    <t>98-1 Т</t>
  </si>
  <si>
    <t>столбец 14, 19</t>
  </si>
  <si>
    <t>98-2 Т</t>
  </si>
  <si>
    <t>98-3 Т</t>
  </si>
  <si>
    <t>98-4 Т</t>
  </si>
  <si>
    <t>99 Т</t>
  </si>
  <si>
    <t>Задвижка   ЗМ 65 х 14 с отв.   фл.</t>
  </si>
  <si>
    <t>99-1 Т</t>
  </si>
  <si>
    <t>99-2 Т</t>
  </si>
  <si>
    <t>100 Т</t>
  </si>
  <si>
    <t>Задвижка шиберная  ЗДШ 65х140 с отв. фл.</t>
  </si>
  <si>
    <t>100-1 Т</t>
  </si>
  <si>
    <t>100-2 Т</t>
  </si>
  <si>
    <t>100-3 Т</t>
  </si>
  <si>
    <t>100-4 Т</t>
  </si>
  <si>
    <t>100-5 Т</t>
  </si>
  <si>
    <t>100-6 Т</t>
  </si>
  <si>
    <t>101 Т</t>
  </si>
  <si>
    <t>Задвижка дисковая ЗД65-140М</t>
  </si>
  <si>
    <t>101-1 Т</t>
  </si>
  <si>
    <t>101-2 Т</t>
  </si>
  <si>
    <t>101-3 Т</t>
  </si>
  <si>
    <t>101-4 Т</t>
  </si>
  <si>
    <t>102 Т</t>
  </si>
  <si>
    <t>28.14.11.48.00.01.10.10.1</t>
  </si>
  <si>
    <t>Сальник</t>
  </si>
  <si>
    <t>устьевой</t>
  </si>
  <si>
    <t>Сальник устьевой СУСГ-2А-73-31</t>
  </si>
  <si>
    <t>102-1 Т</t>
  </si>
  <si>
    <t>102-2 Т</t>
  </si>
  <si>
    <t>столбец - 3, 4, 5, 7, 14, 15, 16, 17</t>
  </si>
  <si>
    <t>102-3 Т</t>
  </si>
  <si>
    <t>28.92.61.500.012.00.0796.000000000000</t>
  </si>
  <si>
    <t>Сальник устьевой</t>
  </si>
  <si>
    <t>для герметизации устья скважины, рабочее давление 14 МПа, диаметр полированного штока 31,8 мм</t>
  </si>
  <si>
    <t>102-4 Т</t>
  </si>
  <si>
    <t>102-5 Т</t>
  </si>
  <si>
    <t>102-6 Т</t>
  </si>
  <si>
    <t>102-7 Т</t>
  </si>
  <si>
    <t>103 Т</t>
  </si>
  <si>
    <t>19.20.29.00.00.00.13.90.2</t>
  </si>
  <si>
    <t>Масло индустриальное</t>
  </si>
  <si>
    <t>Масло индустриальное прочее</t>
  </si>
  <si>
    <t>МАСЛО КОМРЕССОРНОЕ КС-19</t>
  </si>
  <si>
    <t>103-1 Т</t>
  </si>
  <si>
    <t>103-2 Т</t>
  </si>
  <si>
    <t>103-3 Т</t>
  </si>
  <si>
    <t>19.20.29.560.000.00.0168.000000000003</t>
  </si>
  <si>
    <t>Масло</t>
  </si>
  <si>
    <t>компрессорное, марка КС-19п</t>
  </si>
  <si>
    <t>ЭОТ</t>
  </si>
  <si>
    <t>7,9,14</t>
  </si>
  <si>
    <t>103-4 Т</t>
  </si>
  <si>
    <t>104 Т</t>
  </si>
  <si>
    <t>27.11.41.05.00.01.01.06.1</t>
  </si>
  <si>
    <t>Комплектная трансформаторная подстанция</t>
  </si>
  <si>
    <t>Комплектная трансформаторная подстанция (КТП), ГОСТ 14695-97, с масленным трансформатором, мощностью 250 кВ А</t>
  </si>
  <si>
    <t>КТПН-6/0,4кВ с тр-ом  250кВА</t>
  </si>
  <si>
    <t>104-1 Т</t>
  </si>
  <si>
    <t>104-2 Т</t>
  </si>
  <si>
    <t>104-3 Т</t>
  </si>
  <si>
    <t>27.11.43.300.001.00.0796.000000000005</t>
  </si>
  <si>
    <t>Подстанция трансформаторная комплектная</t>
  </si>
  <si>
    <t>с масляным трансформатором мощностью 40 кВ А, мощность 250 кВ А, ГОСТ 14695-97</t>
  </si>
  <si>
    <t>104-4 Т</t>
  </si>
  <si>
    <t>104-5 Т</t>
  </si>
  <si>
    <t>105 Т</t>
  </si>
  <si>
    <t>27.11.41.05.00.01.01.04.1</t>
  </si>
  <si>
    <t>Комплектная трансформаторная подстанция (КТП), ГОСТ 14695-97, с масленным трансформатором, мощностью 100 кВ А</t>
  </si>
  <si>
    <t>КТПН-6/0,4 кВ с силовым тр-ром 100 кВа</t>
  </si>
  <si>
    <t>105-1 Т</t>
  </si>
  <si>
    <t>105-2 Т</t>
  </si>
  <si>
    <t>105-3 Т</t>
  </si>
  <si>
    <t>27.11.43.300.001.00.0796.000000000003</t>
  </si>
  <si>
    <t>с масляным трансформатором мощностью 40 кВ А, мощность 100 кВ А, ГОСТ 14695-97</t>
  </si>
  <si>
    <t>105-4 Т</t>
  </si>
  <si>
    <t>105-5 Т</t>
  </si>
  <si>
    <t>106 Т</t>
  </si>
  <si>
    <t>27.11.41.05.00.01.01.03.1</t>
  </si>
  <si>
    <t>Комплектная трансформаторная подстанция (КТП), ГОСТ 14695-97, с масленным трансформатором, мощностью 63 кВ А</t>
  </si>
  <si>
    <t>КТПН-6/0,4 кВ с силовым тр-ром 63 кВа</t>
  </si>
  <si>
    <t>106-1 Т</t>
  </si>
  <si>
    <t>106-2 Т</t>
  </si>
  <si>
    <t xml:space="preserve">сентябрь </t>
  </si>
  <si>
    <t xml:space="preserve">106-3 Т </t>
  </si>
  <si>
    <t xml:space="preserve">106-4 Т </t>
  </si>
  <si>
    <t>27.11.43.300.001.00.0796.000000000002</t>
  </si>
  <si>
    <t>с масляным трансформатором мощностью 40 кВ А, мощность 63 кВ А, ГОСТ 14695-97</t>
  </si>
  <si>
    <t xml:space="preserve">106-5 Т </t>
  </si>
  <si>
    <t xml:space="preserve">106-6 Т </t>
  </si>
  <si>
    <t>107 Т</t>
  </si>
  <si>
    <t>27.11.41.05.00.01.01.02.1</t>
  </si>
  <si>
    <t>Комплектная трансформаторная подстанция (КТП), ГОСТ 14695-97, с масленным трансформатором, мощностью 40 кВ А</t>
  </si>
  <si>
    <t>КТПН-6/0,4 кВ с силовым тр-ром 40 кВа</t>
  </si>
  <si>
    <t>107-1 Т</t>
  </si>
  <si>
    <t>107-2 Т</t>
  </si>
  <si>
    <t xml:space="preserve">107-3 Т </t>
  </si>
  <si>
    <t xml:space="preserve">107-4 Т </t>
  </si>
  <si>
    <t>27.11.43.300.001.00.0796.000000000001</t>
  </si>
  <si>
    <t>с масляным трансформатором мощностью 40 кВ А, мощность 40 кВ А, ГОСТ 14695-97</t>
  </si>
  <si>
    <t xml:space="preserve">107-5 Т </t>
  </si>
  <si>
    <t xml:space="preserve">107-6 Т </t>
  </si>
  <si>
    <t>108 Т</t>
  </si>
  <si>
    <t>27.11.41.03.00.00.02.11.1</t>
  </si>
  <si>
    <t>Трансформатор силовой масляный</t>
  </si>
  <si>
    <t>Трансформатор силовой масляный, ГОСТ 11677-85 (ГОСТ 11920-93); тип ТМ-25/6; мощность 25 кВА, напряжение 6/0,4 кВ</t>
  </si>
  <si>
    <t>Трансформатор трехфаз ТМ 25 кВа 6/0,4 кВ</t>
  </si>
  <si>
    <t>108-1 Т</t>
  </si>
  <si>
    <t>108-2 Т</t>
  </si>
  <si>
    <t>108-3 Т</t>
  </si>
  <si>
    <t>27.11.41.300.001.00.0796.000000000002</t>
  </si>
  <si>
    <t xml:space="preserve"> Трансформатор силовой </t>
  </si>
  <si>
    <t>масляный, мощность 25 кВА, первичное напряжение 6 кВ, ГОСТ 11677-85</t>
  </si>
  <si>
    <t>108-4 Т</t>
  </si>
  <si>
    <t>109 Т</t>
  </si>
  <si>
    <t>27.11.41.03.00.00.02.22.1</t>
  </si>
  <si>
    <t>Трансформатор силовой масляный, ГОСТ 11677-85, тип ТМ -63/10; мощность 63 кВА, напряжение 10/0,4 кВ</t>
  </si>
  <si>
    <t>Трансформатор трехфаз ТМ 63 кВа 6/0,4 кВ</t>
  </si>
  <si>
    <t>109-1 Т</t>
  </si>
  <si>
    <t>109-2 Т</t>
  </si>
  <si>
    <t>109-3 Т</t>
  </si>
  <si>
    <t>27.11.41.300.001.00.0796.000000000013</t>
  </si>
  <si>
    <t>Трансформатор силовой</t>
  </si>
  <si>
    <t>масляный, мощность 63 кВА, первичное напряжение 10 кВ, ГОСТ 11677-85</t>
  </si>
  <si>
    <t>109-4 Т</t>
  </si>
  <si>
    <t>110 Т</t>
  </si>
  <si>
    <t>Подс-я трансформ-яКТП-6/0,4Кв 40кВа</t>
  </si>
  <si>
    <t>110-1 Т</t>
  </si>
  <si>
    <t>110-2 Т</t>
  </si>
  <si>
    <t xml:space="preserve">110-3 Т </t>
  </si>
  <si>
    <t xml:space="preserve">110-4 Т </t>
  </si>
  <si>
    <t xml:space="preserve">110-5 Т </t>
  </si>
  <si>
    <t xml:space="preserve">110-6 Т </t>
  </si>
  <si>
    <t>111 Т</t>
  </si>
  <si>
    <t>Подс-я трансформ-я КТП-6/0,4Кв 63кВа</t>
  </si>
  <si>
    <t>111-1 Т</t>
  </si>
  <si>
    <t>111-2 Т</t>
  </si>
  <si>
    <t xml:space="preserve">111-3 Т </t>
  </si>
  <si>
    <t xml:space="preserve">111-4 Т </t>
  </si>
  <si>
    <t>112 Т</t>
  </si>
  <si>
    <t>27.12.31.25.10.00.00.10.1</t>
  </si>
  <si>
    <t>Шкаф электротехнический</t>
  </si>
  <si>
    <t>с монтажной панелью под установку электротехнического оборудования</t>
  </si>
  <si>
    <t>Ячейка наружной установки ЯКНО-6У1В-В-1</t>
  </si>
  <si>
    <t>112-1 Т</t>
  </si>
  <si>
    <t>112-2 Т</t>
  </si>
  <si>
    <t>113 Т</t>
  </si>
  <si>
    <t>29.10.59.00.00.00.32.10.1</t>
  </si>
  <si>
    <t>Агрегат цементировочный</t>
  </si>
  <si>
    <t>для нагнетания различных жидких сред при цементировании скважин, а также для выполнения других промывочно-продавочных работ, производимых при строительстве, освоении и ремонте скважин</t>
  </si>
  <si>
    <t>Автомобиль АСЦ-320 на базеКамаз 43118-15</t>
  </si>
  <si>
    <t>113-1 Т</t>
  </si>
  <si>
    <t>столбец - 14,15,16,17</t>
  </si>
  <si>
    <t>113-2 Т</t>
  </si>
  <si>
    <t xml:space="preserve">113-3 Т </t>
  </si>
  <si>
    <t xml:space="preserve">113-4 Т </t>
  </si>
  <si>
    <t>29.10.59.999.001.00.0796.000000000060</t>
  </si>
  <si>
    <t>Автомобиль</t>
  </si>
  <si>
    <t>специализированный, агрегат специальный, для обвязки насосных установок с устьем скважины при цементировании скважин</t>
  </si>
  <si>
    <t>114 Т</t>
  </si>
  <si>
    <t>29.10.59.00.00.00.43.10.1</t>
  </si>
  <si>
    <t>Агрегат депаранифизации скважин</t>
  </si>
  <si>
    <t>для нагрева и нагнетания горячей нефти в скважины с целью удаления парафина, а также для горячего водоснабжения в технических целях</t>
  </si>
  <si>
    <t>АС-204 на базе КАМАЗ-43118 (ППУА-1600/100)</t>
  </si>
  <si>
    <t>114-1 Т</t>
  </si>
  <si>
    <t>114-2 Т</t>
  </si>
  <si>
    <t>29.10.59.999.001.00.0796.000000000064</t>
  </si>
  <si>
    <t xml:space="preserve">Автомобиль </t>
  </si>
  <si>
    <t>специализированный, агрегат депаранифизации скважин, для нагрева и нагнетания горячей нефти в скважины с целью удаления парафина</t>
  </si>
  <si>
    <t>114-3 Т</t>
  </si>
  <si>
    <t>3,5,14,19</t>
  </si>
  <si>
    <t>114-4 Т</t>
  </si>
  <si>
    <t>29.10.59.999.001.00.0796.000000000049</t>
  </si>
  <si>
    <t>специализированный, установка парооборазующая, производительность по пару 1600 кг/ч, производительность по пару - 1600 кг/час</t>
  </si>
  <si>
    <t>115 Т</t>
  </si>
  <si>
    <t>19.20.29.00.00.11.20.32.2</t>
  </si>
  <si>
    <t>Масло моторное</t>
  </si>
  <si>
    <t>для бензиновых двигателей обозначение по SAE 10W-40 к использованию при температуре -25... +35 °С</t>
  </si>
  <si>
    <t>Масло моторное  SAE 10W-40 SL/CF" (Зима, лето)</t>
  </si>
  <si>
    <t>115-1 Т</t>
  </si>
  <si>
    <t>116 Т</t>
  </si>
  <si>
    <t>19.20.29.00.00.00.13.50.2</t>
  </si>
  <si>
    <t>И-20А, масло дистиллятное или смесь дистиллятного с остаточным из сернистых и малосернистых нефтей селективной очистки без содержания присадок, плотность 890 кг/м3 при 20° С. Вязкость кинематическая не менее 29-35 мм2/с (сСт) при 50 °С</t>
  </si>
  <si>
    <t>МАСЛО ИНДУСТРИАЛЬНОЕ И-20А (Л)</t>
  </si>
  <si>
    <t>116-1 Т</t>
  </si>
  <si>
    <t>116-2 Т</t>
  </si>
  <si>
    <t xml:space="preserve">116-3 Т </t>
  </si>
  <si>
    <t>9,14,16,17,19</t>
  </si>
  <si>
    <t xml:space="preserve">116-4 Т </t>
  </si>
  <si>
    <t>19.20.29.530.000.00.0168.000000000004</t>
  </si>
  <si>
    <t>индустриальное, марка И-20А, ГОСТ 20799-88</t>
  </si>
  <si>
    <t xml:space="preserve">116-5 Т </t>
  </si>
  <si>
    <t>116-6 Т</t>
  </si>
  <si>
    <t>116-7 Т</t>
  </si>
  <si>
    <t>117 Т</t>
  </si>
  <si>
    <t>19.20.29.00.00.00.13.70.2</t>
  </si>
  <si>
    <t>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t>
  </si>
  <si>
    <t>МАСЛО ИНДУСТРИАЛЬНОЕ И-40А</t>
  </si>
  <si>
    <t>117-1 Т</t>
  </si>
  <si>
    <t>118 Т</t>
  </si>
  <si>
    <t>Масло моторное   SAE 10W-40 CI-4 Diesel</t>
  </si>
  <si>
    <t>118-1 Т</t>
  </si>
  <si>
    <t>119 Т</t>
  </si>
  <si>
    <t>19.20.29.00.00.11.20.36.2</t>
  </si>
  <si>
    <t>для бензиновых двигателей обозначение по SAE 15W-40 к использованию при температуре -20 ... +45 °С</t>
  </si>
  <si>
    <t>Масло моторное  SAE 15W-40 CI-4 Diesel</t>
  </si>
  <si>
    <t>119-1 Т</t>
  </si>
  <si>
    <t>120 Т</t>
  </si>
  <si>
    <t>19.20.29.00.00.11.20.41.2</t>
  </si>
  <si>
    <t>для бензиновых двигателей обозначение по SAE 20W-40 к использованию при температуре -15 ... +45 °С</t>
  </si>
  <si>
    <t>Масло моторное  SAE 20W-40 CI-4 Diesel</t>
  </si>
  <si>
    <t>120-1 Т</t>
  </si>
  <si>
    <t>121 Т</t>
  </si>
  <si>
    <t>19.20.29.00.00.00.16.27.2</t>
  </si>
  <si>
    <t>Масло трансмиссионное</t>
  </si>
  <si>
    <t>Масло трансмиссионное прочее</t>
  </si>
  <si>
    <t>Масло трансмиссионное GL-5 80W-90</t>
  </si>
  <si>
    <t>121-1 Т</t>
  </si>
  <si>
    <t>122 Т</t>
  </si>
  <si>
    <t>Масло трансмиссионное GL-5 85W-90</t>
  </si>
  <si>
    <t>122-1 Т</t>
  </si>
  <si>
    <t>123 Т</t>
  </si>
  <si>
    <t>Масло гидравлическое SAE 10W (зимний)</t>
  </si>
  <si>
    <t>123-1 Т</t>
  </si>
  <si>
    <t>124 Т</t>
  </si>
  <si>
    <t>Масло гидравлическое SAE 30 (летний)</t>
  </si>
  <si>
    <t>124-1 Т</t>
  </si>
  <si>
    <t>125 Т</t>
  </si>
  <si>
    <t>Масло гидравлическое 32  (зимний)</t>
  </si>
  <si>
    <t>125-1 Т</t>
  </si>
  <si>
    <t>125-2 Т</t>
  </si>
  <si>
    <t>125-3 Т</t>
  </si>
  <si>
    <t>126 Т</t>
  </si>
  <si>
    <t>Масло гидравлическое 46 (летний)</t>
  </si>
  <si>
    <t>126-1 Т</t>
  </si>
  <si>
    <t>126-2 Т</t>
  </si>
  <si>
    <t>126-3 Т</t>
  </si>
  <si>
    <t>127 Т</t>
  </si>
  <si>
    <t>22.19.42.00.00.10.10.00.1</t>
  </si>
  <si>
    <t>Ремень</t>
  </si>
  <si>
    <t>Ремень клиновый приводный</t>
  </si>
  <si>
    <t>Ремни приводные клиновые, Д-5600</t>
  </si>
  <si>
    <t>128 Т</t>
  </si>
  <si>
    <t>22.19.42.00.00.10.50.18.1</t>
  </si>
  <si>
    <t> Ремень клиновый приводный  с сечением  Д(Г)-5600. ГОСТ 1284-89.</t>
  </si>
  <si>
    <t>РЕМЕНЬ КЛИН. Д(Г)-5600 ГОСТ 1284.1-89</t>
  </si>
  <si>
    <t>столбец - 7,14</t>
  </si>
  <si>
    <t>128-1 Т</t>
  </si>
  <si>
    <t>128-2 Т</t>
  </si>
  <si>
    <t>128-3 Т</t>
  </si>
  <si>
    <t>22.19.40.300.000.00.0796.000000000165</t>
  </si>
  <si>
    <t>клиновый, приводный, с сечением Д(Г)-5600, ГОСТ 1284.2-89</t>
  </si>
  <si>
    <t>129 Т</t>
  </si>
  <si>
    <t>Ремни приводные клиновые, С-4000</t>
  </si>
  <si>
    <t>129-1 Т</t>
  </si>
  <si>
    <t>129-2 Т</t>
  </si>
  <si>
    <t>129-3 Т</t>
  </si>
  <si>
    <t>22.19.40.300.000.00.0796.000000000133</t>
  </si>
  <si>
    <t>клиновый, приводный, с сечением С(В)-4000, ГОСТ 1284.2-89</t>
  </si>
  <si>
    <t>129-4 Т</t>
  </si>
  <si>
    <t>129-5 Т</t>
  </si>
  <si>
    <t>129-6 Т</t>
  </si>
  <si>
    <t>129-7 Т</t>
  </si>
  <si>
    <t>129-8 Т</t>
  </si>
  <si>
    <t>130 Т</t>
  </si>
  <si>
    <t>22.19.42.00.00.10.40.16.1</t>
  </si>
  <si>
    <t> Ремень клиновый приводный с сечением  С(В)-3150. ГОСТ 1284-89.</t>
  </si>
  <si>
    <t>Ремень С(В)-3150</t>
  </si>
  <si>
    <t>130-1 Т</t>
  </si>
  <si>
    <t>130-2 Т</t>
  </si>
  <si>
    <t>130-3 Т</t>
  </si>
  <si>
    <t>22.19.40.300.000.00.0796.000000000128</t>
  </si>
  <si>
    <t>клиновый, приводный, с сечением С(В)-3150, ГОСТ 1284.2-89</t>
  </si>
  <si>
    <t>130-4 Т</t>
  </si>
  <si>
    <t>131 Т</t>
  </si>
  <si>
    <t>Ремень А - 1250   САГ-АДД-4004МВУ1</t>
  </si>
  <si>
    <t>132 Т</t>
  </si>
  <si>
    <t>Ремни приводные клиновые, C-4500</t>
  </si>
  <si>
    <t>132-1 Т</t>
  </si>
  <si>
    <t>132-2 Т</t>
  </si>
  <si>
    <t>132-3 Т</t>
  </si>
  <si>
    <t>22.19.40.300.000.00.0796.000000000136</t>
  </si>
  <si>
    <t>клиновый, приводный, с сечением С(В)-4500, ГОСТ 1284.2-89</t>
  </si>
  <si>
    <t>132-4 Т</t>
  </si>
  <si>
    <t>133 Т</t>
  </si>
  <si>
    <t>Ремни приводные клиновые, А-2240</t>
  </si>
  <si>
    <t>133-1 Т</t>
  </si>
  <si>
    <t>133-2 Т</t>
  </si>
  <si>
    <t>133-3 Т</t>
  </si>
  <si>
    <t>22.19.40.300.000.00.0796.000000000054</t>
  </si>
  <si>
    <t>клиновый, приводный, с сечением А-2240, ГОСТ 1284.2-89</t>
  </si>
  <si>
    <t>133-4 Т</t>
  </si>
  <si>
    <t>134 Т</t>
  </si>
  <si>
    <t>Ремни приводные клиновые, А-3550</t>
  </si>
  <si>
    <t>134-1 Т</t>
  </si>
  <si>
    <t>134-2 Т</t>
  </si>
  <si>
    <t>134-3 Т</t>
  </si>
  <si>
    <t>22.19.40.300.000.00.0796.000000000062</t>
  </si>
  <si>
    <t>клиновый, приводный, с сечением А-3550, ГОСТ 1284.2-89</t>
  </si>
  <si>
    <t>134-4 Т</t>
  </si>
  <si>
    <t>134-5 Т</t>
  </si>
  <si>
    <t>134-6 Т</t>
  </si>
  <si>
    <t>134-7 Т</t>
  </si>
  <si>
    <t>134-8 Т</t>
  </si>
  <si>
    <t>135 Т</t>
  </si>
  <si>
    <t>Ремень 1440мм  "Б"</t>
  </si>
  <si>
    <t>136 Т</t>
  </si>
  <si>
    <t>Штанги насосные со скребком центратором и со штанговращателем Д22.Кл.Пр."С"L8м</t>
  </si>
  <si>
    <t>136-1 Т</t>
  </si>
  <si>
    <t>столбец - 9, 14</t>
  </si>
  <si>
    <t>136-2 Т</t>
  </si>
  <si>
    <t>столбец 7, 19</t>
  </si>
  <si>
    <t xml:space="preserve">136-3 Т </t>
  </si>
  <si>
    <t>столбец  7, 14, 15, 16, 17</t>
  </si>
  <si>
    <t>136-4 Т</t>
  </si>
  <si>
    <t>Штанга насосная со скребком центратором и со штанговращателем</t>
  </si>
  <si>
    <t>столбец 3,5,14,16,17</t>
  </si>
  <si>
    <t>136-5 Т</t>
  </si>
  <si>
    <t>136-6 Т</t>
  </si>
  <si>
    <t>136-7 Т</t>
  </si>
  <si>
    <t>136-8 Т</t>
  </si>
  <si>
    <t>136-9 Т</t>
  </si>
  <si>
    <t>136-10 Т</t>
  </si>
  <si>
    <t>136-11 Т</t>
  </si>
  <si>
    <t>137 Т</t>
  </si>
  <si>
    <t>Масло моторное" Fastroil  Super  Diesel Plus SAE 10W-40 CI-4"</t>
  </si>
  <si>
    <t>138 Т</t>
  </si>
  <si>
    <t>Масло моторное "Fastroil  Super  Diesel Plus SAE 15W-40 CI-4"</t>
  </si>
  <si>
    <t>139 Т</t>
  </si>
  <si>
    <t>Масло моторное "Fastroil  Super  Diesel Plus SAE 20W-40 CI-4"</t>
  </si>
  <si>
    <t>140 Т</t>
  </si>
  <si>
    <t>Ремень В (Б)  2500</t>
  </si>
  <si>
    <t>140-1 Т</t>
  </si>
  <si>
    <t>140-2 Т</t>
  </si>
  <si>
    <t>22.19.40.300.000.00.0796.000000000094</t>
  </si>
  <si>
    <t>клиновый, приводный, с сечением В(Б)-2500, ГОСТ 1284.2-89</t>
  </si>
  <si>
    <t>140-3 Т</t>
  </si>
  <si>
    <t>141 Т</t>
  </si>
  <si>
    <t>Ремни приводные клиновые, С(В)-3350</t>
  </si>
  <si>
    <t>141-1 Т</t>
  </si>
  <si>
    <t>141-2 Т</t>
  </si>
  <si>
    <t>22.19.40.300.000.00.0796.000000000129</t>
  </si>
  <si>
    <t>клиновый, приводный, с сечением С(В)-3350, ГОСТ 1284.2-89</t>
  </si>
  <si>
    <t>141-3 Т</t>
  </si>
  <si>
    <t>141-4 Т</t>
  </si>
  <si>
    <t>142 Т</t>
  </si>
  <si>
    <t>Ремни приводные клиновые, А-1800</t>
  </si>
  <si>
    <t>143 Т</t>
  </si>
  <si>
    <t>Ремень 937 компрессор 1307172</t>
  </si>
  <si>
    <t>144 Т</t>
  </si>
  <si>
    <t>145 Т</t>
  </si>
  <si>
    <t>25.73.30.00.00.14.35.10.1</t>
  </si>
  <si>
    <t>Ключ</t>
  </si>
  <si>
    <t>штанговый</t>
  </si>
  <si>
    <t>Ключ штанговый КШ-19,22</t>
  </si>
  <si>
    <t>145-1 Т</t>
  </si>
  <si>
    <t>145-2 Т</t>
  </si>
  <si>
    <t>146 Т</t>
  </si>
  <si>
    <t>25.73.30.00.00.14.29.10.1</t>
  </si>
  <si>
    <t>трубный горизонтальный усиленный (КТГУ)</t>
  </si>
  <si>
    <t>Ключи трубные КТГУ - 60</t>
  </si>
  <si>
    <t>столбец 7, 9, 19</t>
  </si>
  <si>
    <t>146-1 Т</t>
  </si>
  <si>
    <t>столбец- 15, 16, 17</t>
  </si>
  <si>
    <t>146-2 Т</t>
  </si>
  <si>
    <t>146-3 Т</t>
  </si>
  <si>
    <t>147 Т</t>
  </si>
  <si>
    <t>Ключи трубные КТГУ - 73</t>
  </si>
  <si>
    <t>147-1 Т</t>
  </si>
  <si>
    <t>147-2 Т</t>
  </si>
  <si>
    <t>столбец 9,14</t>
  </si>
  <si>
    <t>147-3 Т</t>
  </si>
  <si>
    <t>Ключи трубные КТГУ - 74</t>
  </si>
  <si>
    <t>148 Т</t>
  </si>
  <si>
    <t xml:space="preserve"> трубный горизонтальный усиленный (КТГУ)</t>
  </si>
  <si>
    <t>Ключи трубные КТГУ - 89</t>
  </si>
  <si>
    <t>148-1 Т</t>
  </si>
  <si>
    <t>148-2 Т</t>
  </si>
  <si>
    <t>148-3 Т</t>
  </si>
  <si>
    <t>149 Т</t>
  </si>
  <si>
    <t>25.73.30.00.00.14.25.10.1</t>
  </si>
  <si>
    <t>трубный</t>
  </si>
  <si>
    <t>Ключ трубный Халилова 48-89мм</t>
  </si>
  <si>
    <t>149-1 Т</t>
  </si>
  <si>
    <t>149-2 Т</t>
  </si>
  <si>
    <t>149-3 Т</t>
  </si>
  <si>
    <t>28.92.12.300.011.00.0796.000000000000</t>
  </si>
  <si>
    <t>гидравлический, для свинчивания и развинчивания насосно-компрессорных труб</t>
  </si>
  <si>
    <t>150 Т</t>
  </si>
  <si>
    <t>Ключ Халилова 2 1/2</t>
  </si>
  <si>
    <t>150-1 Т</t>
  </si>
  <si>
    <t>150-2 Т</t>
  </si>
  <si>
    <t>150-3 Т</t>
  </si>
  <si>
    <t>151 Т</t>
  </si>
  <si>
    <t>Ключ КТНД 48-89</t>
  </si>
  <si>
    <t>151-1 Т</t>
  </si>
  <si>
    <t>151-2 Т</t>
  </si>
  <si>
    <t>151-3 Т</t>
  </si>
  <si>
    <t>152 Т</t>
  </si>
  <si>
    <t>Ключ КТНД 89-132</t>
  </si>
  <si>
    <t>152-1 Т</t>
  </si>
  <si>
    <t>152-2 Т</t>
  </si>
  <si>
    <t>152-3 Т</t>
  </si>
  <si>
    <t>153 Т</t>
  </si>
  <si>
    <t>Ключ штанговый КШР 25</t>
  </si>
  <si>
    <t>153-1 Т</t>
  </si>
  <si>
    <t>153-2 Т</t>
  </si>
  <si>
    <t>153-3 Т</t>
  </si>
  <si>
    <t>25.73.30.300.000.06.0796.000000000004</t>
  </si>
  <si>
    <t>трубный, штанговый, тип КШК 19-22</t>
  </si>
  <si>
    <t>октябрь, ноябрь, декабрь</t>
  </si>
  <si>
    <t>154 Т</t>
  </si>
  <si>
    <t>28.24.22.00.00.00.11.20.1</t>
  </si>
  <si>
    <t>Штроп</t>
  </si>
  <si>
    <t>к приспособлению для захвата насосно-компрессорных или бурильных труб и удержания их на вес у в устье скважин</t>
  </si>
  <si>
    <t>Штропа ШЭ-32 (Пара)</t>
  </si>
  <si>
    <t>столбец 9, 19</t>
  </si>
  <si>
    <t>154-1 Т</t>
  </si>
  <si>
    <t>154-2 Т</t>
  </si>
  <si>
    <t>154-3 Т</t>
  </si>
  <si>
    <t>28.24.22.000.075.00.0796.000000000000</t>
  </si>
  <si>
    <t xml:space="preserve">Штропа ШЭ-32 (Пара) </t>
  </si>
  <si>
    <t>7,9,15</t>
  </si>
  <si>
    <t>154-4 Т</t>
  </si>
  <si>
    <t>154-5 Т</t>
  </si>
  <si>
    <t>154-6 Т</t>
  </si>
  <si>
    <t>154-7 Т</t>
  </si>
  <si>
    <t>155 Т</t>
  </si>
  <si>
    <t>Ключ трубный цепной типа КЦН-1</t>
  </si>
  <si>
    <t>155-1 Т</t>
  </si>
  <si>
    <t>155-2 Т</t>
  </si>
  <si>
    <t>155-3 Т</t>
  </si>
  <si>
    <t>156 Т</t>
  </si>
  <si>
    <t>Ключ круговой штанговый КШК 16-19-22-25</t>
  </si>
  <si>
    <t>156-1 Т</t>
  </si>
  <si>
    <t>156-2 Т</t>
  </si>
  <si>
    <t>156-3 Т</t>
  </si>
  <si>
    <t>157 Т</t>
  </si>
  <si>
    <t>Ключ штанговый КШН-19</t>
  </si>
  <si>
    <t>157-1 Т</t>
  </si>
  <si>
    <t>157-2 Т</t>
  </si>
  <si>
    <t>157-3 Т</t>
  </si>
  <si>
    <t>158 Т</t>
  </si>
  <si>
    <t>Ключ трубный халилова 89-132мм</t>
  </si>
  <si>
    <t>158-1 Т</t>
  </si>
  <si>
    <t>158-2 Т</t>
  </si>
  <si>
    <t>158-3 Т</t>
  </si>
  <si>
    <t>159 Т</t>
  </si>
  <si>
    <t>Ключи штанговый КШН-22</t>
  </si>
  <si>
    <t>159-1 Т</t>
  </si>
  <si>
    <t>159-2 Т</t>
  </si>
  <si>
    <t>159-3 Т</t>
  </si>
  <si>
    <t>160 Т</t>
  </si>
  <si>
    <t>25.99.29.00.50.00.05.15.1</t>
  </si>
  <si>
    <t>Крюк</t>
  </si>
  <si>
    <t>штанговый подвесной</t>
  </si>
  <si>
    <t>Крюк штанговый    КШ-15</t>
  </si>
  <si>
    <t>160-1 Т</t>
  </si>
  <si>
    <t>160-2 Т</t>
  </si>
  <si>
    <t>160-3 Т</t>
  </si>
  <si>
    <t>160-4 Т</t>
  </si>
  <si>
    <t>25.99.29.490.048.00.0796.000000000004</t>
  </si>
  <si>
    <t>металлический, штанговый, подпружиненный, грузоподъемность 15 тонн</t>
  </si>
  <si>
    <t xml:space="preserve">Крюк штанговый    КШ-15 </t>
  </si>
  <si>
    <t>160-5 Т</t>
  </si>
  <si>
    <t>160-6 Т</t>
  </si>
  <si>
    <t>160-7 Т</t>
  </si>
  <si>
    <t>161 Т</t>
  </si>
  <si>
    <t>28.24.22.00.00.00.11.64.1</t>
  </si>
  <si>
    <t>Плашка ключа задержки</t>
  </si>
  <si>
    <t>Плашка на ключ Халилова 2 1/2</t>
  </si>
  <si>
    <t>161-1 Т</t>
  </si>
  <si>
    <t>161-2 Т</t>
  </si>
  <si>
    <t>162 Т</t>
  </si>
  <si>
    <t>Плашка на ключ Халилова 3</t>
  </si>
  <si>
    <t>162-1 Т</t>
  </si>
  <si>
    <t>162-2 Т</t>
  </si>
  <si>
    <t>163 Т</t>
  </si>
  <si>
    <t>25.73.40.10.10.10.10.10.1</t>
  </si>
  <si>
    <t>Сухарь</t>
  </si>
  <si>
    <t>трубного ключа</t>
  </si>
  <si>
    <t>Сухари для КОТ 48-89</t>
  </si>
  <si>
    <t>163-1 Т</t>
  </si>
  <si>
    <t>163-2 Т</t>
  </si>
  <si>
    <t>163-3 Т</t>
  </si>
  <si>
    <t>164 Т</t>
  </si>
  <si>
    <t>Сухари для КТГУ-60</t>
  </si>
  <si>
    <t>164-1 Т</t>
  </si>
  <si>
    <t>164-2 Т</t>
  </si>
  <si>
    <t>164-3 Т</t>
  </si>
  <si>
    <t>165 Т</t>
  </si>
  <si>
    <t>Сухарь на ключ Халилова 2 1/2</t>
  </si>
  <si>
    <t>165-1 Т</t>
  </si>
  <si>
    <t>165-2 Т</t>
  </si>
  <si>
    <t>165-3 Т</t>
  </si>
  <si>
    <t>165-4 Т</t>
  </si>
  <si>
    <t>25.73.40.900.006.00.0796.000000000000</t>
  </si>
  <si>
    <t>для трубного ключа</t>
  </si>
  <si>
    <t xml:space="preserve">Сухарь на ключ Халилова 2 1/2 </t>
  </si>
  <si>
    <t>ЦПЭ</t>
  </si>
  <si>
    <t>165-5 Т</t>
  </si>
  <si>
    <t>165-6 Т</t>
  </si>
  <si>
    <t>166 Т</t>
  </si>
  <si>
    <t>Сухарь на ключ Халилова 3</t>
  </si>
  <si>
    <t>166-1 Т</t>
  </si>
  <si>
    <t>166-2 Т</t>
  </si>
  <si>
    <t>166-3 Т</t>
  </si>
  <si>
    <t>166-4 Т</t>
  </si>
  <si>
    <t xml:space="preserve">Сухарь на ключ Халилова 3 </t>
  </si>
  <si>
    <t>166-5 Т</t>
  </si>
  <si>
    <t>166-6 Т</t>
  </si>
  <si>
    <t>167 Т</t>
  </si>
  <si>
    <t>Сухарь для КГТУ- М 73</t>
  </si>
  <si>
    <t>167-1 Т</t>
  </si>
  <si>
    <t>167-2 Т</t>
  </si>
  <si>
    <t>167-3 Т</t>
  </si>
  <si>
    <t>167-4 Т</t>
  </si>
  <si>
    <t xml:space="preserve">Сухарь для КГТУ- М 73 </t>
  </si>
  <si>
    <t>167-5 Т</t>
  </si>
  <si>
    <t>167-6 Т</t>
  </si>
  <si>
    <t>июль, август</t>
  </si>
  <si>
    <t>168 Т</t>
  </si>
  <si>
    <t>Сухарь для КТГУ-М 89</t>
  </si>
  <si>
    <t>168-1 Т</t>
  </si>
  <si>
    <t>168-2 Т</t>
  </si>
  <si>
    <t>168-3 Т</t>
  </si>
  <si>
    <t>168-4 Т</t>
  </si>
  <si>
    <t xml:space="preserve">Сухарь для КТГУ-М 89 </t>
  </si>
  <si>
    <t>168-5 Т</t>
  </si>
  <si>
    <t>168-6 Т</t>
  </si>
  <si>
    <t>168-7 Т</t>
  </si>
  <si>
    <t>168-8 Т</t>
  </si>
  <si>
    <t>169 Т</t>
  </si>
  <si>
    <t>28.92.12.20.10.54.10.10.1</t>
  </si>
  <si>
    <t>Комплекс герметизирующего оборудования</t>
  </si>
  <si>
    <t xml:space="preserve">для герметизации устья скважин </t>
  </si>
  <si>
    <t>Устьевой герметизатор ГУ-200</t>
  </si>
  <si>
    <t>169-1 Т</t>
  </si>
  <si>
    <t>169-2 Т</t>
  </si>
  <si>
    <t>169-3 Т</t>
  </si>
  <si>
    <t>28.92.12.300.008.00.0839.000000000000</t>
  </si>
  <si>
    <t xml:space="preserve">Устьевой герметизатор ГУ-200 </t>
  </si>
  <si>
    <t>169-4 Т</t>
  </si>
  <si>
    <t>170 Т</t>
  </si>
  <si>
    <t>28.14.20.21.00.00.00.01.1</t>
  </si>
  <si>
    <t>Шток</t>
  </si>
  <si>
    <t>Шток арматуры передающий поступательное усилие от механизированного или ручного привода затвору.</t>
  </si>
  <si>
    <t>ПОЛИРОВАННЫЙ ШТОК ШСУ31-4600</t>
  </si>
  <si>
    <t>170-1 Т</t>
  </si>
  <si>
    <t>столбец 7,9,14,15</t>
  </si>
  <si>
    <t>170-2 Т</t>
  </si>
  <si>
    <t>28.13.31.000.061.01.0796.000000000001</t>
  </si>
  <si>
    <t>полированный, диаметр 32 мм, длина 4,9 м</t>
  </si>
  <si>
    <t>170-3 Т</t>
  </si>
  <si>
    <t xml:space="preserve">ПОЛИРОВАННЫЙ ШТОК ШСУ31-4600 </t>
  </si>
  <si>
    <t>170-4 Т</t>
  </si>
  <si>
    <t>170-5 Т</t>
  </si>
  <si>
    <t>171 Т</t>
  </si>
  <si>
    <t>Шток полированный ШСУ-32-7500</t>
  </si>
  <si>
    <t>171-1 Т</t>
  </si>
  <si>
    <t>171-2 Т</t>
  </si>
  <si>
    <t>28.13.31.000.061.01.0796.000000000002</t>
  </si>
  <si>
    <t>полированный, диаметр 32 мм, длина 7,9 м</t>
  </si>
  <si>
    <t>171-3 Т</t>
  </si>
  <si>
    <t xml:space="preserve">Шток полированный ШСУ-32-7500 </t>
  </si>
  <si>
    <t>171-4 Т</t>
  </si>
  <si>
    <t>171-5 Т</t>
  </si>
  <si>
    <t>172 Т</t>
  </si>
  <si>
    <t>28.30.93.00.00.00.11.15.1</t>
  </si>
  <si>
    <t>Клапан</t>
  </si>
  <si>
    <t>служат для периодического открытия и закрытия отверстий впускных и выпускных каналов</t>
  </si>
  <si>
    <t>Клапан всасывающий в сб. НН2Б-44-30-15</t>
  </si>
  <si>
    <t>172-1 Т</t>
  </si>
  <si>
    <t>172-2 Т</t>
  </si>
  <si>
    <t>28.13.32.000.123.04.0796.000000000000</t>
  </si>
  <si>
    <t>нагнетательный, для насоса сжиженных газов</t>
  </si>
  <si>
    <t>173 Т</t>
  </si>
  <si>
    <t>Клапан всасывающий в сб. НН2Б-56-30-15</t>
  </si>
  <si>
    <t>173-1 Т</t>
  </si>
  <si>
    <t>173-2 Т</t>
  </si>
  <si>
    <t>174 Т</t>
  </si>
  <si>
    <t>Клапан нагнетательный в сб.НН2Б-44-30-15</t>
  </si>
  <si>
    <t>174-1 Т</t>
  </si>
  <si>
    <t>столбец 9,14,15,16,17</t>
  </si>
  <si>
    <t>174-2 Т</t>
  </si>
  <si>
    <t>175 Т</t>
  </si>
  <si>
    <t>Клапан нагнетательный в сб.НН2Б-56-30-15</t>
  </si>
  <si>
    <t>175-1 Т</t>
  </si>
  <si>
    <t>175-2 Т</t>
  </si>
  <si>
    <t>176 Т</t>
  </si>
  <si>
    <t>176-1 Т</t>
  </si>
  <si>
    <t>176-2 Т</t>
  </si>
  <si>
    <t>176-3 Т</t>
  </si>
  <si>
    <t>176-4 Т</t>
  </si>
  <si>
    <t>176-5 Т</t>
  </si>
  <si>
    <t>177 Т</t>
  </si>
  <si>
    <t>177-1 Т</t>
  </si>
  <si>
    <t>178 Т</t>
  </si>
  <si>
    <t>26.51.65.30.55.10.00.00.1</t>
  </si>
  <si>
    <t>Автоматизированная групповая замерная установка</t>
  </si>
  <si>
    <t>для периодического определения по программе количества жидкости, добываемой из нефтяных скважин</t>
  </si>
  <si>
    <t>АГЗУ типа "Спутник" Б40-14-500</t>
  </si>
  <si>
    <t>столбец 7, 9, 15, 16, 17, 19</t>
  </si>
  <si>
    <t>178-1 Т</t>
  </si>
  <si>
    <t>179 Т</t>
  </si>
  <si>
    <t>АГЗУ  «ОЗНА ИМПУЛЬС 40-14-400»</t>
  </si>
  <si>
    <t>столбец 7, 9, 14, 15, 16, 17, 19</t>
  </si>
  <si>
    <t>179-1 Т</t>
  </si>
  <si>
    <t>180 Т</t>
  </si>
  <si>
    <t>28.13.14.22.20.10.10.10.1</t>
  </si>
  <si>
    <t>Горизонтальный насосный комплекс</t>
  </si>
  <si>
    <t>для нагнетания пресных, пластовых и сточных вод в нефтяные пласты с целью поддержания пластового давления</t>
  </si>
  <si>
    <t>Горизонтальный насосный комплекс (ГНК)</t>
  </si>
  <si>
    <t>181 Т</t>
  </si>
  <si>
    <t>26.51.82.00.00.00.06.25.1</t>
  </si>
  <si>
    <t>Блок дозирования</t>
  </si>
  <si>
    <t>газов, для хроматографа</t>
  </si>
  <si>
    <t>БЛОК ДОЗИРОВОЧНЫЙ РЕАГЕНТОВ БДР-2,5</t>
  </si>
  <si>
    <t>182 Т</t>
  </si>
  <si>
    <t>28.29.12.00.00.00.36.03.1</t>
  </si>
  <si>
    <t xml:space="preserve">Фильтр скважинный </t>
  </si>
  <si>
    <t>щелевой, условный диаметр трубы 114 мм, размер щели фильтроэлемента, 0,15 мм</t>
  </si>
  <si>
    <t>Внерение щелевых фильтров</t>
  </si>
  <si>
    <t>182-1 Т</t>
  </si>
  <si>
    <t>182-2 Т</t>
  </si>
  <si>
    <t>182-3 Т</t>
  </si>
  <si>
    <t>183 Т</t>
  </si>
  <si>
    <t>28.29.12.00.00.00.17.10.1</t>
  </si>
  <si>
    <t xml:space="preserve">оборудование для фильтрования </t>
  </si>
  <si>
    <t xml:space="preserve">оборудование для фильтрования или очистки жидкостей (фильтры жидкостные прочие), кроме оборудования для фильтрования или очистки воды и напитков, для гражданской авиации </t>
  </si>
  <si>
    <t>Внедрение каркасно-щелевых  фильтов</t>
  </si>
  <si>
    <t>184 Т</t>
  </si>
  <si>
    <t>28.13.14.00.00.00.23.14.1</t>
  </si>
  <si>
    <t>станок-качалка</t>
  </si>
  <si>
    <t>станок-качалка для использования в нефтяной промышленности, тяговое усилие на штоке , кН(т) 60(6)</t>
  </si>
  <si>
    <t>Станок-качалка ПНШ-8-3-4-02</t>
  </si>
  <si>
    <t>184-1 Т</t>
  </si>
  <si>
    <t>184-2 Т</t>
  </si>
  <si>
    <t>184-3 Т</t>
  </si>
  <si>
    <t>184-4 Т</t>
  </si>
  <si>
    <t>185 Т</t>
  </si>
  <si>
    <t>ПШН6-2,5-2800станок-кач.г/п6тн с дор.пл</t>
  </si>
  <si>
    <t>185-1 Т</t>
  </si>
  <si>
    <t>185-2 Т</t>
  </si>
  <si>
    <t>185-3 Т</t>
  </si>
  <si>
    <t>28.13.31.000.158.00.0839.000000000000</t>
  </si>
  <si>
    <t>Привод</t>
  </si>
  <si>
    <t>для механического привода, для штангового глубинного насоса, в комплекте до 10 предметов</t>
  </si>
  <si>
    <t>185-4 Т</t>
  </si>
  <si>
    <t>185-5 Т</t>
  </si>
  <si>
    <t>186 Т</t>
  </si>
  <si>
    <t>СКДР6-3-3,1-90 ШЗИ-22-1000У1</t>
  </si>
  <si>
    <t>186-1 Т</t>
  </si>
  <si>
    <t>186-2 Т</t>
  </si>
  <si>
    <t>186-3 Т</t>
  </si>
  <si>
    <t>187 Т</t>
  </si>
  <si>
    <t>28.13.14.00.00.00.10.13.1</t>
  </si>
  <si>
    <t>артезианский и погружной центробежный насос</t>
  </si>
  <si>
    <t xml:space="preserve">погружные типа ЭЦВ (э- с приводом от погружного электродвигателя, ц- центробежный, в- для подачи воды),  ГОСТ 10428-89Е, состоит из центробежного мноГОСТупенчатого насоса и погружного электродвигателя с жестким соединением валов </t>
  </si>
  <si>
    <t>Эл. нас  ЭЦВ 6-16-140 с каб ВПП6-420 мт</t>
  </si>
  <si>
    <t>187-1 Т</t>
  </si>
  <si>
    <t>187-2 Т</t>
  </si>
  <si>
    <t>187-3 Т</t>
  </si>
  <si>
    <t>9,14,15,19</t>
  </si>
  <si>
    <t>187-4 Т</t>
  </si>
  <si>
    <t>28.13.14.100.000.01.0796.000000000103</t>
  </si>
  <si>
    <t>Насос</t>
  </si>
  <si>
    <t>погружной, тип ЭЦВ6-16-140</t>
  </si>
  <si>
    <t xml:space="preserve">Эл. нас  ЭЦВ 6-16-140 с каб ВПП6-420 мт </t>
  </si>
  <si>
    <t>187-5 Т</t>
  </si>
  <si>
    <t>187-6 Т</t>
  </si>
  <si>
    <t>187-7 Т</t>
  </si>
  <si>
    <t>188 Т</t>
  </si>
  <si>
    <t>Эл нас  ЭЦВ 6-6,5-140  с каб ВПП6-420</t>
  </si>
  <si>
    <t>188-1 Т</t>
  </si>
  <si>
    <t>188-2 Т</t>
  </si>
  <si>
    <t>188-3 Т</t>
  </si>
  <si>
    <t>188-4 Т</t>
  </si>
  <si>
    <t>28.13.14.100.000.01.0796.000000000067</t>
  </si>
  <si>
    <t>погружной, тип ЭЦВ6-6,5-140</t>
  </si>
  <si>
    <t xml:space="preserve">Эл нас  ЭЦВ 6-6,5-140  с каб ВПП6-420 </t>
  </si>
  <si>
    <t>188-5 Т</t>
  </si>
  <si>
    <t>188-6 Т</t>
  </si>
  <si>
    <t>188-7 Т</t>
  </si>
  <si>
    <t>189 Т</t>
  </si>
  <si>
    <t>погружные типа ЭЦВ (э- с приводом от погружного электродвигателя, ц- центробежный, в- для подачи воды),  ГОСТ 10428-89Е, состоит из центробежного мноГОСТупенчатого насоса и погружного электродвигателя с жестким соединением валов</t>
  </si>
  <si>
    <t>Эл. нас ЭЦВ5-4-125 с каб ВПП6-420 мт</t>
  </si>
  <si>
    <t>189-1 Т</t>
  </si>
  <si>
    <t>189-2 Т</t>
  </si>
  <si>
    <t>189-3 Т</t>
  </si>
  <si>
    <t>190 Т</t>
  </si>
  <si>
    <t>Эл. нас  ЭЦВ 6-10-140 с каб ВПП6-420 мт</t>
  </si>
  <si>
    <t>190-1 Т</t>
  </si>
  <si>
    <t>190-2 Т</t>
  </si>
  <si>
    <t>190-3 Т</t>
  </si>
  <si>
    <t>191 Т</t>
  </si>
  <si>
    <t>Насосы электровинт.(с частотн.преобраз.)</t>
  </si>
  <si>
    <t>191-1 Т</t>
  </si>
  <si>
    <t>192 Т</t>
  </si>
  <si>
    <t>192-1 Т</t>
  </si>
  <si>
    <t>193 Т</t>
  </si>
  <si>
    <t>25.29.11.00.00.20.10.17.1</t>
  </si>
  <si>
    <t>Емкость</t>
  </si>
  <si>
    <t>металлические, объем 6 м3</t>
  </si>
  <si>
    <t>Технологическая емкость ЕТО-25</t>
  </si>
  <si>
    <t>194 Т</t>
  </si>
  <si>
    <t>28.29.12.00.00.00.18.19.1</t>
  </si>
  <si>
    <t>Нефтегазовый сепаратор</t>
  </si>
  <si>
    <t>для дегазации непенистых нефтей и очистки попутного газа в установках сбора и подготовки нефти</t>
  </si>
  <si>
    <t>Нефтегазовые сепараторы НГС 1,6-1600</t>
  </si>
  <si>
    <t>194-1 Т</t>
  </si>
  <si>
    <t>194-2 Т</t>
  </si>
  <si>
    <t>194-3 Т</t>
  </si>
  <si>
    <t>194-4 Т</t>
  </si>
  <si>
    <t>28.29.12.900.013.00.0796.000000000000</t>
  </si>
  <si>
    <t xml:space="preserve"> Сепаратор </t>
  </si>
  <si>
    <t>нефтегазовый, для дегазации непенистых нефтей и очистки попутного газа в установках сбора и подготовки нефти</t>
  </si>
  <si>
    <t xml:space="preserve">Нефтегазовые сепараторы НГС 1,6-1600 </t>
  </si>
  <si>
    <t>194-5 Т</t>
  </si>
  <si>
    <t>194-6 Т</t>
  </si>
  <si>
    <t>194-7 Т</t>
  </si>
  <si>
    <t>195 Т</t>
  </si>
  <si>
    <t>195-1 Т</t>
  </si>
  <si>
    <t>196 Т</t>
  </si>
  <si>
    <t>Штанга Короткая Д19.Кл.Пр."Д" L 1м (ОС)</t>
  </si>
  <si>
    <t>196-1 Т</t>
  </si>
  <si>
    <t>196-2 Т</t>
  </si>
  <si>
    <t>196-3 Т</t>
  </si>
  <si>
    <t>196-4 Т</t>
  </si>
  <si>
    <t xml:space="preserve">Штанга Короткая Д19.Кл.Пр."Д" L 1м (ОС) </t>
  </si>
  <si>
    <t>197 Т</t>
  </si>
  <si>
    <t>Штанга Короткая Д22.Кл.Пр."С" L 1м(ОС)</t>
  </si>
  <si>
    <t>197-1 Т</t>
  </si>
  <si>
    <t>197-2 Т</t>
  </si>
  <si>
    <t>197-3 Т</t>
  </si>
  <si>
    <t>9,12,14,16,17,19</t>
  </si>
  <si>
    <t>197-4 Т</t>
  </si>
  <si>
    <t xml:space="preserve">Штанга Короткая Д22.Кл.Пр."С" L 1м(ОС) </t>
  </si>
  <si>
    <t>198 Т</t>
  </si>
  <si>
    <t>Штанга Короткая Д19.Кл.Пр."Д" L 1.5м(ОС)</t>
  </si>
  <si>
    <t>198-1 Т</t>
  </si>
  <si>
    <t>198-2 Т</t>
  </si>
  <si>
    <t>198-3 Т</t>
  </si>
  <si>
    <t>198-4 Т</t>
  </si>
  <si>
    <t xml:space="preserve">Штанга Короткая Д19.Кл.Пр."Д" L 1.5м(ОС) </t>
  </si>
  <si>
    <t>198-5 Т</t>
  </si>
  <si>
    <t>199 Т</t>
  </si>
  <si>
    <t>Штанга Короткая Д22.Кл.Пр."Д" L 1.5м(ОС)</t>
  </si>
  <si>
    <t>199-1 Т</t>
  </si>
  <si>
    <t>199-2 Т</t>
  </si>
  <si>
    <t>199-3 Т</t>
  </si>
  <si>
    <t>199-4 Т</t>
  </si>
  <si>
    <t xml:space="preserve">Штанга Короткая Д22.Кл.Пр."Д" L 1.5м(ОС) </t>
  </si>
  <si>
    <t>199-5 Т</t>
  </si>
  <si>
    <t>200 Т</t>
  </si>
  <si>
    <t>24.20.11.01.11.10.17.19.1</t>
  </si>
  <si>
    <t>труба</t>
  </si>
  <si>
    <t>Насосно-компрессорная, стальная, бесшовная, условный диаметр 89 мм, номинальная толщина стенки - 8,0 мм, группа прочности Д.</t>
  </si>
  <si>
    <t>НКТ  в антикоррозионном исполнении</t>
  </si>
  <si>
    <t>201 Т</t>
  </si>
  <si>
    <t>28.13.31.40.10.10.17.10.1</t>
  </si>
  <si>
    <t>Кривошип</t>
  </si>
  <si>
    <t>для станков-качалок</t>
  </si>
  <si>
    <t>Кривошип  Ц2НШ-450ТУ</t>
  </si>
  <si>
    <t>201-1 Т</t>
  </si>
  <si>
    <t>201-2 Т</t>
  </si>
  <si>
    <t>201-3 Т</t>
  </si>
  <si>
    <t>201-4 Т</t>
  </si>
  <si>
    <t>28.13.31.000.049.00.0796.000000000000</t>
  </si>
  <si>
    <t xml:space="preserve">Кривошип  Ц2НШ-450ТУ </t>
  </si>
  <si>
    <t>201-5 Т</t>
  </si>
  <si>
    <t>202 Т</t>
  </si>
  <si>
    <t>28.12.20.00.00.00.10.10.1</t>
  </si>
  <si>
    <t>части оборудования гидравлического силового</t>
  </si>
  <si>
    <t>Опора траверса СК-ПШН-8</t>
  </si>
  <si>
    <t>202-1 Т</t>
  </si>
  <si>
    <t>202-2 Т</t>
  </si>
  <si>
    <t>3,4,5,14,16,17</t>
  </si>
  <si>
    <t>202-3 Т</t>
  </si>
  <si>
    <t>28.13.31.000.051.00.0796.000000000000</t>
  </si>
  <si>
    <t>Траверса</t>
  </si>
  <si>
    <t xml:space="preserve">Опора траверса СК-ПШН-8 </t>
  </si>
  <si>
    <t>202-4 Т</t>
  </si>
  <si>
    <t>202-5 Т</t>
  </si>
  <si>
    <t>203 Т</t>
  </si>
  <si>
    <t>Опора траверса СК-ПШН</t>
  </si>
  <si>
    <t>203-1 Т</t>
  </si>
  <si>
    <t>203-2 Т</t>
  </si>
  <si>
    <t>203-3 Т</t>
  </si>
  <si>
    <t xml:space="preserve">Опора траверса СК-ПШН </t>
  </si>
  <si>
    <t>203-4 Т</t>
  </si>
  <si>
    <t>204 Т</t>
  </si>
  <si>
    <t>Опора балансира СК-ПШН</t>
  </si>
  <si>
    <t>204-1 Т</t>
  </si>
  <si>
    <t>204-2 Т</t>
  </si>
  <si>
    <t>204-3 Т</t>
  </si>
  <si>
    <t>28.13.31.000.092.00.0796.000000000000</t>
  </si>
  <si>
    <t>Опора балансира</t>
  </si>
  <si>
    <t xml:space="preserve">Опора балансира СК-ПШН </t>
  </si>
  <si>
    <t>204-4 Т</t>
  </si>
  <si>
    <t>204-5 Т</t>
  </si>
  <si>
    <t>204-6 Т</t>
  </si>
  <si>
    <t>205 Т</t>
  </si>
  <si>
    <t>28.13.32.00.00.00.11.10.1</t>
  </si>
  <si>
    <t>части насосов для перекачки жидкостей</t>
  </si>
  <si>
    <t>части прочих насосов для перекачки жидкостей</t>
  </si>
  <si>
    <t>Приводная головка ЭВН с элдвигателем</t>
  </si>
  <si>
    <t>205-1 Т</t>
  </si>
  <si>
    <t>206 Т</t>
  </si>
  <si>
    <t>25.21.13.00.00.90.10.10.1</t>
  </si>
  <si>
    <t>Части водогрейных котлов</t>
  </si>
  <si>
    <t>Для водогрейных котлов центрального отопления</t>
  </si>
  <si>
    <t>Накладка крейцкопфа 9Т.01.202</t>
  </si>
  <si>
    <t>206-1 Т</t>
  </si>
  <si>
    <t>206-2 Т</t>
  </si>
  <si>
    <t>28.13.31.000.106.00.0796.000000000000</t>
  </si>
  <si>
    <t>Накладка</t>
  </si>
  <si>
    <t xml:space="preserve"> для крейцкопфа насоса </t>
  </si>
  <si>
    <t>206-3 Т</t>
  </si>
  <si>
    <t>207 Т</t>
  </si>
  <si>
    <t>28.13.31.00.00.01.03.01.1</t>
  </si>
  <si>
    <t>Поршень</t>
  </si>
  <si>
    <t>поршневого насоса нагнетания жидких сред</t>
  </si>
  <si>
    <t>Поршень 115мм 9Т.2.7, АФНИ.3065.002-01</t>
  </si>
  <si>
    <t>207-1 Т</t>
  </si>
  <si>
    <t>207-2 Т</t>
  </si>
  <si>
    <t>28.13.31.000.027.02.0796.000000000000</t>
  </si>
  <si>
    <t>для поршневого насоса нагнетания жидких сред</t>
  </si>
  <si>
    <t>207-3 Т</t>
  </si>
  <si>
    <t>208 Т</t>
  </si>
  <si>
    <t>22.19.73.00.00.83.01.01.1</t>
  </si>
  <si>
    <t>Диафрагма</t>
  </si>
  <si>
    <t>резиновая, для буровой установки</t>
  </si>
  <si>
    <t>диафрагма Д 20  НБ125</t>
  </si>
  <si>
    <t>208-1 Т</t>
  </si>
  <si>
    <t>209 Т</t>
  </si>
  <si>
    <t>крейцкопф в сборе с накладками 1НП.01.01</t>
  </si>
  <si>
    <t>209-1 Т</t>
  </si>
  <si>
    <t>209-2 Т</t>
  </si>
  <si>
    <t>209-3 Т</t>
  </si>
  <si>
    <t>209-4 Т</t>
  </si>
  <si>
    <t>210 Т</t>
  </si>
  <si>
    <t>28.13.31.00.00.00.88.20.1</t>
  </si>
  <si>
    <t>Втулка</t>
  </si>
  <si>
    <t>промежуточная, к насосу</t>
  </si>
  <si>
    <t>Втулка 115мм 9Т.10-01:АФНИ.715441.001-03</t>
  </si>
  <si>
    <t>210-1 Т</t>
  </si>
  <si>
    <t>211 Т</t>
  </si>
  <si>
    <t>28.13.31.00.00.01.01.01.1</t>
  </si>
  <si>
    <t>Шток с 2-мя гайкой и контргайг.9Т.2.160</t>
  </si>
  <si>
    <t>211-1 Т</t>
  </si>
  <si>
    <t>211-2 Т</t>
  </si>
  <si>
    <t>28.13.31.000.061.00.0796.000000000000</t>
  </si>
  <si>
    <t>211-3 Т</t>
  </si>
  <si>
    <t>212 Т</t>
  </si>
  <si>
    <t>Втулка шатуна НБ125.01.201П НБ125</t>
  </si>
  <si>
    <t>212-1 Т</t>
  </si>
  <si>
    <t>213 Т</t>
  </si>
  <si>
    <t>Втулка ф 115 мм  9МГР.02.320П-01</t>
  </si>
  <si>
    <t>214 Т</t>
  </si>
  <si>
    <t>Крейцкопф в сборе с напр-ми НБ50.01.103П</t>
  </si>
  <si>
    <t>214-1 Т</t>
  </si>
  <si>
    <t>3,4,5,15,16,17</t>
  </si>
  <si>
    <t>214-2 Т</t>
  </si>
  <si>
    <t>28.13.31.000.110.00.0796.000000000000</t>
  </si>
  <si>
    <t>Крейцкопф</t>
  </si>
  <si>
    <t>в сборе, для насоса</t>
  </si>
  <si>
    <t>214-3 Т</t>
  </si>
  <si>
    <t>214-4 Т</t>
  </si>
  <si>
    <t>215 Т</t>
  </si>
  <si>
    <t>Поршень 115мм 9МГР</t>
  </si>
  <si>
    <t>215-1 Т</t>
  </si>
  <si>
    <t>215-2 Т</t>
  </si>
  <si>
    <t>215-3 Т</t>
  </si>
  <si>
    <t>215-4 Т</t>
  </si>
  <si>
    <t>216 Т</t>
  </si>
  <si>
    <t>Поршень диаметром 115мм</t>
  </si>
  <si>
    <t>216-1 Т</t>
  </si>
  <si>
    <t>216-2 Т</t>
  </si>
  <si>
    <t>217 Т</t>
  </si>
  <si>
    <t>Поршень ф 127 9Т.02.210П</t>
  </si>
  <si>
    <t>217-1 Т</t>
  </si>
  <si>
    <t>217-2 Т</t>
  </si>
  <si>
    <t>218 Т</t>
  </si>
  <si>
    <t>Поршень Ф 127мм 9МГР 02.210</t>
  </si>
  <si>
    <t>218-1 Т</t>
  </si>
  <si>
    <t>218-2 Т</t>
  </si>
  <si>
    <t>218-3 Т</t>
  </si>
  <si>
    <t>218-4 Т</t>
  </si>
  <si>
    <t>219 Т</t>
  </si>
  <si>
    <t>Пружина клапана ПР-52 на НБ-125</t>
  </si>
  <si>
    <t>219-1 Т</t>
  </si>
  <si>
    <t>219-2 Т</t>
  </si>
  <si>
    <t>28.13.32.000.220.00.0796.000000000000</t>
  </si>
  <si>
    <t>Пружина клапана</t>
  </si>
  <si>
    <t>для бурового насоса</t>
  </si>
  <si>
    <t>219-3 Т</t>
  </si>
  <si>
    <t>219-4 Т</t>
  </si>
  <si>
    <t>220 Т</t>
  </si>
  <si>
    <t>Поршень  ф 115 9Т.02.210П-01</t>
  </si>
  <si>
    <t>220-1 Т</t>
  </si>
  <si>
    <t>220-2 Т</t>
  </si>
  <si>
    <t>220-3 Т</t>
  </si>
  <si>
    <t>220-4 Т</t>
  </si>
  <si>
    <t>221 Т</t>
  </si>
  <si>
    <t>Втулка  ф 120 НБ 50.02.301П</t>
  </si>
  <si>
    <t>222 Т</t>
  </si>
  <si>
    <t>Поршень  ф100 9Т.02.210П-02</t>
  </si>
  <si>
    <t>222-1 Т</t>
  </si>
  <si>
    <t>222-2 Т</t>
  </si>
  <si>
    <t>222-3 Т</t>
  </si>
  <si>
    <t>222-4 Т</t>
  </si>
  <si>
    <t>223 Т</t>
  </si>
  <si>
    <t>Поршень 120мм НБ 50.02.210</t>
  </si>
  <si>
    <t>223-1 Т</t>
  </si>
  <si>
    <t>223-2 Т</t>
  </si>
  <si>
    <t>223-3 Т</t>
  </si>
  <si>
    <t>223-4 Т</t>
  </si>
  <si>
    <t>224 Т</t>
  </si>
  <si>
    <t>Поршень Ф110 НБ50.02.21.01</t>
  </si>
  <si>
    <t>224-1 Т</t>
  </si>
  <si>
    <t>224-2 Т</t>
  </si>
  <si>
    <t>224-3 Т</t>
  </si>
  <si>
    <t>224-4 Т</t>
  </si>
  <si>
    <t>225 Т</t>
  </si>
  <si>
    <t xml:space="preserve"> 
промежуточная, к насосу</t>
  </si>
  <si>
    <t>Втулка ф110 НБ50.02.301П.01</t>
  </si>
  <si>
    <t>225-1 Т</t>
  </si>
  <si>
    <t>225-2 Т</t>
  </si>
  <si>
    <t>28.13.31.000.090.00.0796.000000000003</t>
  </si>
  <si>
    <t>для насоса, промежуточная</t>
  </si>
  <si>
    <t>225-3 Т</t>
  </si>
  <si>
    <t>225-4 Т</t>
  </si>
  <si>
    <t>226 Т</t>
  </si>
  <si>
    <t>Элемент резин.компенсатора насоса 9Т</t>
  </si>
  <si>
    <t>226-1 Т</t>
  </si>
  <si>
    <t>226-2 Т</t>
  </si>
  <si>
    <t>226-3 Т</t>
  </si>
  <si>
    <t>227 Т</t>
  </si>
  <si>
    <t>Шток поршня в сб. 2г и 1к/г.НБ50.02.770П</t>
  </si>
  <si>
    <t>227-1 Т</t>
  </si>
  <si>
    <t>227-2 Т</t>
  </si>
  <si>
    <t>227-3 Т</t>
  </si>
  <si>
    <t>228 Т</t>
  </si>
  <si>
    <t>Шток поршня+2гайки кр+1контрогайка 880мм</t>
  </si>
  <si>
    <t>228-1 Т</t>
  </si>
  <si>
    <t>228-2 Т</t>
  </si>
  <si>
    <t>228-3 Т</t>
  </si>
  <si>
    <t>229 Т</t>
  </si>
  <si>
    <t>Шток поршня+2гайки+1к.гайк 9МГР 02.202х1</t>
  </si>
  <si>
    <t>229-1 Т</t>
  </si>
  <si>
    <t>229-2 Т</t>
  </si>
  <si>
    <t>229-3 Т</t>
  </si>
  <si>
    <t>230 Т</t>
  </si>
  <si>
    <t>Элемент рез.компенсатора нас.НБ-32,НБ-50</t>
  </si>
  <si>
    <t>230-1 Т</t>
  </si>
  <si>
    <t>230-2 Т</t>
  </si>
  <si>
    <t>230-3 Т</t>
  </si>
  <si>
    <t>231 Т</t>
  </si>
  <si>
    <t>Элемент резин.компенсатора насоса НБ-125</t>
  </si>
  <si>
    <t>231-1 Т</t>
  </si>
  <si>
    <t>231-2 Т</t>
  </si>
  <si>
    <t>231-3 Т</t>
  </si>
  <si>
    <t>232 Т</t>
  </si>
  <si>
    <t>Поршень ф 100 мм 9МГР.02.21-02 НБ-125</t>
  </si>
  <si>
    <t>232-1 Т</t>
  </si>
  <si>
    <t>232-2 Т</t>
  </si>
  <si>
    <t>232-3 Т</t>
  </si>
  <si>
    <t>232-4 Т</t>
  </si>
  <si>
    <t>233 Т</t>
  </si>
  <si>
    <t>Поршень Ф 115мм 9МГР 02.210-01</t>
  </si>
  <si>
    <t>233-1 Т</t>
  </si>
  <si>
    <t>233-2 Т</t>
  </si>
  <si>
    <t>233-3 Т</t>
  </si>
  <si>
    <t>234 Т</t>
  </si>
  <si>
    <t>28.49.21.00.00.00.10.11.1</t>
  </si>
  <si>
    <t>втулка</t>
  </si>
  <si>
    <t>Втулка упругая У0012/5</t>
  </si>
  <si>
    <t>234-1 Т</t>
  </si>
  <si>
    <t>234-2 Т</t>
  </si>
  <si>
    <t>28.13.32.000.119.00.0796.000000000001</t>
  </si>
  <si>
    <t>для компрессора, упругая</t>
  </si>
  <si>
    <t>234-3 Т</t>
  </si>
  <si>
    <t>234-4 Т</t>
  </si>
  <si>
    <t>235 Т</t>
  </si>
  <si>
    <t>Крейцкопф в сборе к НБ-32, НБ-50</t>
  </si>
  <si>
    <t>235-1 Т</t>
  </si>
  <si>
    <t>235-2 Т</t>
  </si>
  <si>
    <t>235-3 Т</t>
  </si>
  <si>
    <t>235-4 Т</t>
  </si>
  <si>
    <t>236 Т</t>
  </si>
  <si>
    <t>Клапан в сб. НБ125.02.830+9МГР02.106</t>
  </si>
  <si>
    <t>236-1 Т</t>
  </si>
  <si>
    <t>236-2 Т</t>
  </si>
  <si>
    <t>28.13.31.000.076.02.0796.000000000000</t>
  </si>
  <si>
    <t>для бурового насоса НБ-50 в сборе</t>
  </si>
  <si>
    <t>236-3 Т</t>
  </si>
  <si>
    <t>236-4 Т</t>
  </si>
  <si>
    <t>237 Т</t>
  </si>
  <si>
    <t>Манжета для уплотн.крышки клап.НБ32,НБ50</t>
  </si>
  <si>
    <t>237-1 Т</t>
  </si>
  <si>
    <t>237-2 Т</t>
  </si>
  <si>
    <t>237-3 Т</t>
  </si>
  <si>
    <t>238 Т</t>
  </si>
  <si>
    <t>Пружина клапана 9МГР.02106</t>
  </si>
  <si>
    <t>238-1 Т</t>
  </si>
  <si>
    <t>238-2 Т</t>
  </si>
  <si>
    <t>238-3 Т</t>
  </si>
  <si>
    <t>239 Т</t>
  </si>
  <si>
    <t>Пружина клапана НБ50.01.103</t>
  </si>
  <si>
    <t>239-1 Т</t>
  </si>
  <si>
    <t>239-2 Т</t>
  </si>
  <si>
    <t>239-3 Т</t>
  </si>
  <si>
    <t>240 Т</t>
  </si>
  <si>
    <t>Уплотнение штока 1НП 02.00.001НБ-125 И9Т</t>
  </si>
  <si>
    <t>240-1 Т</t>
  </si>
  <si>
    <t>240-2 Т</t>
  </si>
  <si>
    <t>240-3 Т</t>
  </si>
  <si>
    <t>240-4 Т</t>
  </si>
  <si>
    <t>241 Т</t>
  </si>
  <si>
    <t>Шток крейцкопфа 9МГР</t>
  </si>
  <si>
    <t>241-1 Т</t>
  </si>
  <si>
    <t>столбец- 9, 15, 16, 17</t>
  </si>
  <si>
    <t>241-2 Т</t>
  </si>
  <si>
    <t>май, июнь, июль</t>
  </si>
  <si>
    <t>241-3 Т</t>
  </si>
  <si>
    <t>242 Т</t>
  </si>
  <si>
    <t>Шток полз.в сб.с гай.крейц.НБ125.02.730П</t>
  </si>
  <si>
    <t>242-1 Т</t>
  </si>
  <si>
    <t>242-2 Т</t>
  </si>
  <si>
    <t>242-3 Т</t>
  </si>
  <si>
    <t>242-4 Т</t>
  </si>
  <si>
    <t>243 Т</t>
  </si>
  <si>
    <t>Шток поршня 02.501НБ32,НБ50</t>
  </si>
  <si>
    <t>243-1 Т</t>
  </si>
  <si>
    <t>243-2 Т</t>
  </si>
  <si>
    <t>243-3 Т</t>
  </si>
  <si>
    <t>244 Т</t>
  </si>
  <si>
    <t>Втулка ф 100 мм  9МГР.02.320П-02</t>
  </si>
  <si>
    <t>244-1 Т</t>
  </si>
  <si>
    <t>244-2 Т</t>
  </si>
  <si>
    <t>244-3 Т</t>
  </si>
  <si>
    <t>244-4 Т</t>
  </si>
  <si>
    <t>245 Т</t>
  </si>
  <si>
    <t>ДИАФРАГМА Д 16 НБ-50</t>
  </si>
  <si>
    <t>245-1 Т</t>
  </si>
  <si>
    <t>245-2 Т</t>
  </si>
  <si>
    <t>22.19.73.270.006.00.0796.000000000000</t>
  </si>
  <si>
    <t>для буровой установки, резиновая</t>
  </si>
  <si>
    <t>245-3 Т</t>
  </si>
  <si>
    <t>246 Т</t>
  </si>
  <si>
    <t>поршень ф90 НБ-125</t>
  </si>
  <si>
    <t>246-1 Т</t>
  </si>
  <si>
    <t>246-2 Т</t>
  </si>
  <si>
    <t>246-3 Т</t>
  </si>
  <si>
    <t>246-4 Т</t>
  </si>
  <si>
    <t>247 Т</t>
  </si>
  <si>
    <t>втулка ф90 НБ-125</t>
  </si>
  <si>
    <t>248 Т</t>
  </si>
  <si>
    <t>Втулка нажим.(бронза)упл.штока поршня</t>
  </si>
  <si>
    <t>249 Т</t>
  </si>
  <si>
    <t>Переходник в сборе</t>
  </si>
  <si>
    <t>249-1 Т</t>
  </si>
  <si>
    <t>249-2 Т</t>
  </si>
  <si>
    <t>28.92.61.300.046.00.0796.000000000001</t>
  </si>
  <si>
    <t>Переходник</t>
  </si>
  <si>
    <t>249-3 Т</t>
  </si>
  <si>
    <t>249-4 Т</t>
  </si>
  <si>
    <t>250 Т</t>
  </si>
  <si>
    <t>Клапан в сборе 9Т.02.220</t>
  </si>
  <si>
    <t>250-1 Т</t>
  </si>
  <si>
    <t>250-2 Т</t>
  </si>
  <si>
    <t>3,4,5,9,18</t>
  </si>
  <si>
    <t>250-3 Т</t>
  </si>
  <si>
    <t>250-4 Т</t>
  </si>
  <si>
    <t>251 Т</t>
  </si>
  <si>
    <t>Клапан в сборе 9Т.02.69</t>
  </si>
  <si>
    <t>251-1 Т</t>
  </si>
  <si>
    <t>251-2 Т</t>
  </si>
  <si>
    <t>251-3 Т</t>
  </si>
  <si>
    <t>251-4 Т</t>
  </si>
  <si>
    <t>252 Т</t>
  </si>
  <si>
    <t>Клапан в сборе НБ-50,125</t>
  </si>
  <si>
    <t>253 Т</t>
  </si>
  <si>
    <t>клапан с седл НБ50.02100П+НБ50,02,106П</t>
  </si>
  <si>
    <t>254 Т</t>
  </si>
  <si>
    <t>13.96.16.00.00.00.40.10.1</t>
  </si>
  <si>
    <t>Ремень приводной</t>
  </si>
  <si>
    <t>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1284.1-89</t>
  </si>
  <si>
    <t>Уплотнение предохран.клап.1НП.02.08.003</t>
  </si>
  <si>
    <t>254-1 Т</t>
  </si>
  <si>
    <t>254-2 Т</t>
  </si>
  <si>
    <t>254-3 Т</t>
  </si>
  <si>
    <t>255 Т</t>
  </si>
  <si>
    <t>22.19.27.00.20.10.10.05.1</t>
  </si>
  <si>
    <t>Манжет тип I</t>
  </si>
  <si>
    <t>Манжеты (тип I) для уплотнения цилиндров диаметром D=12-22мм и штоков диаметром d=4-14мм - размер 18х10 мм</t>
  </si>
  <si>
    <t>Уплотнение цилиндр.втулки 5Т-65</t>
  </si>
  <si>
    <t>255-1 Т</t>
  </si>
  <si>
    <t>255-2 Т</t>
  </si>
  <si>
    <t>22.19.20.700.004.00.0796.000000000004</t>
  </si>
  <si>
    <t>Манжет</t>
  </si>
  <si>
    <t>тип I, для уплотнения цилиндров, диаметр 12-22 мм, для уплотнения штоков, диаметр 4-14 мм, размер 18*10 мм, ГОСТ 14896-84</t>
  </si>
  <si>
    <t>255-3 Т</t>
  </si>
  <si>
    <t>256 Т</t>
  </si>
  <si>
    <t>Манжета штока  1НП.02.00.001 НБ125и9Т</t>
  </si>
  <si>
    <t>256-1 Т</t>
  </si>
  <si>
    <t>256-2 Т</t>
  </si>
  <si>
    <t>256-3 Т</t>
  </si>
  <si>
    <t>257 Т</t>
  </si>
  <si>
    <t>Уплотнение клапана насоса НБ50.02.102П</t>
  </si>
  <si>
    <t>257-1 Т</t>
  </si>
  <si>
    <t>257-2 Т</t>
  </si>
  <si>
    <t>257-3 Т</t>
  </si>
  <si>
    <t>258 Т</t>
  </si>
  <si>
    <t>Уплотнение крышки УК-164 1НП.02.00.004</t>
  </si>
  <si>
    <t>258-1 Т</t>
  </si>
  <si>
    <t>258-2 Т</t>
  </si>
  <si>
    <t>258-3 Т</t>
  </si>
  <si>
    <t>259 Т</t>
  </si>
  <si>
    <t>Уплотнение крышки клапана НБ-125:</t>
  </si>
  <si>
    <t>259-1 Т</t>
  </si>
  <si>
    <t>259-2 Т</t>
  </si>
  <si>
    <t>259-3 Т</t>
  </si>
  <si>
    <t>260 Т</t>
  </si>
  <si>
    <t>22.19.28.10.10.10.10.09.1</t>
  </si>
  <si>
    <t>Шнур резиновый</t>
  </si>
  <si>
    <t>Резиновый шнур круглого (квадратного) сечения, типа 1 - кислотощелочестойкий, группы 1 - для работы шнуров с давлением рабочей среды до 0,5 МПа. Диаметр (размеры сторон) 9,0мм</t>
  </si>
  <si>
    <t>Шнур резиновый У0092</t>
  </si>
  <si>
    <t>Килограмм</t>
  </si>
  <si>
    <t>260-1 Т</t>
  </si>
  <si>
    <t>260-2 Т</t>
  </si>
  <si>
    <t>22.19.20.300.002.00.0166.000000000008</t>
  </si>
  <si>
    <t xml:space="preserve"> Шнур </t>
  </si>
  <si>
    <t>уплотнительный, резиновый, круглого (квадратного) сечения, типа 1 - кислотощелочестойкий, диаметр 9,0 мм, группы 1 - для работы шнуров с давлением рабочей среды до 0,5 Мпа, ГОСТ 6467-79</t>
  </si>
  <si>
    <t>260-3 Т</t>
  </si>
  <si>
    <t>260-4 Т</t>
  </si>
  <si>
    <t>260-5 Т</t>
  </si>
  <si>
    <t>261 Т</t>
  </si>
  <si>
    <t>Комплект полный РТИ 9Т</t>
  </si>
  <si>
    <t>261-1 Т</t>
  </si>
  <si>
    <t>261-2 Т</t>
  </si>
  <si>
    <t>261-3 Т</t>
  </si>
  <si>
    <t>261-4 Т</t>
  </si>
  <si>
    <t>262 Т</t>
  </si>
  <si>
    <t>Комплект полный РТИ НБ-125</t>
  </si>
  <si>
    <t>262-1 Т</t>
  </si>
  <si>
    <t>262-2 Т</t>
  </si>
  <si>
    <t>262-3 Т</t>
  </si>
  <si>
    <t>262-4 Т</t>
  </si>
  <si>
    <t>263 Т</t>
  </si>
  <si>
    <t>Манжета штока поршня НБ32,НБ50</t>
  </si>
  <si>
    <t>263-1 Т</t>
  </si>
  <si>
    <t>263-2 Т</t>
  </si>
  <si>
    <t>263-3 Т</t>
  </si>
  <si>
    <t>264 Т</t>
  </si>
  <si>
    <t>Манжета для клапана  НБ50.02.102П</t>
  </si>
  <si>
    <t>264-1 Т</t>
  </si>
  <si>
    <t>264-2 Т</t>
  </si>
  <si>
    <t>264-3 Т</t>
  </si>
  <si>
    <t xml:space="preserve">Манжета для клапана  НБ50.02.102П </t>
  </si>
  <si>
    <t>265 Т</t>
  </si>
  <si>
    <t>Уплотнение штока поршня НБ50.02.504П</t>
  </si>
  <si>
    <t>265-1 Т</t>
  </si>
  <si>
    <t>265-2 Т</t>
  </si>
  <si>
    <t>265-3 Т</t>
  </si>
  <si>
    <t>266 Т</t>
  </si>
  <si>
    <t>Уплотнение цилиндр. втулок НБ 50.02.302П</t>
  </si>
  <si>
    <t>266-1 Т</t>
  </si>
  <si>
    <t>266-2 Т</t>
  </si>
  <si>
    <t>266-3 Т</t>
  </si>
  <si>
    <t>267 Т</t>
  </si>
  <si>
    <t>Шнур резиновый У0085</t>
  </si>
  <si>
    <t>267-1 Т</t>
  </si>
  <si>
    <t>267-2 Т</t>
  </si>
  <si>
    <t>267-3 Т</t>
  </si>
  <si>
    <t>267-4 Т</t>
  </si>
  <si>
    <t>267-5 Т</t>
  </si>
  <si>
    <t>268 Т</t>
  </si>
  <si>
    <t>Уплотнение клапана НБ 125.02.833</t>
  </si>
  <si>
    <t>268-1 Т</t>
  </si>
  <si>
    <t>268-2 Т</t>
  </si>
  <si>
    <t>268-3 Т</t>
  </si>
  <si>
    <t>269 Т</t>
  </si>
  <si>
    <t>Уплотнение цилиндр.втулки1НП. 02.00.011П</t>
  </si>
  <si>
    <t>269-1 Т</t>
  </si>
  <si>
    <t>269-2 Т</t>
  </si>
  <si>
    <t>269-3 Т</t>
  </si>
  <si>
    <t>269-4 Т</t>
  </si>
  <si>
    <t>270 Т</t>
  </si>
  <si>
    <t>Шнур резиновый У 0089-04</t>
  </si>
  <si>
    <t>270-1 Т</t>
  </si>
  <si>
    <t>270-2 Т</t>
  </si>
  <si>
    <t>270-3 Т</t>
  </si>
  <si>
    <t>270-4 Т</t>
  </si>
  <si>
    <t>270-5 Т</t>
  </si>
  <si>
    <t>271 Т</t>
  </si>
  <si>
    <t>Шнур резиновый У0094</t>
  </si>
  <si>
    <t>271-1 Т</t>
  </si>
  <si>
    <t>271-2 Т</t>
  </si>
  <si>
    <t>271-3 Т</t>
  </si>
  <si>
    <t>271-4 Т</t>
  </si>
  <si>
    <t>272 Т</t>
  </si>
  <si>
    <t>Уплотнение крышки клапана НБ50.02.107П</t>
  </si>
  <si>
    <t>272-1 Т</t>
  </si>
  <si>
    <t>272-2 Т</t>
  </si>
  <si>
    <t>272-3 Т</t>
  </si>
  <si>
    <t>272-4 Т</t>
  </si>
  <si>
    <t>273 Т</t>
  </si>
  <si>
    <t>Комплект РТИ к насосу 1,3 ПТ-50Д1/90дет/</t>
  </si>
  <si>
    <t>273-1 Т</t>
  </si>
  <si>
    <t>273-2 Т</t>
  </si>
  <si>
    <t>273-3 Т</t>
  </si>
  <si>
    <t>274 Т</t>
  </si>
  <si>
    <t>28.49.23.00.00.00.12.10.1</t>
  </si>
  <si>
    <t>приспособление станочное</t>
  </si>
  <si>
    <t>приспособление станочный переналаживаемый универсально-сборный с пазами</t>
  </si>
  <si>
    <t>Приспособление для выемки седел НБ-50</t>
  </si>
  <si>
    <t>274-1 Т</t>
  </si>
  <si>
    <t>274-2 Т</t>
  </si>
  <si>
    <t>274-3 Т</t>
  </si>
  <si>
    <t>274-4 Т</t>
  </si>
  <si>
    <t>275 Т</t>
  </si>
  <si>
    <t>Приспособление для выемки седел НБ-125</t>
  </si>
  <si>
    <t>275-1 Т</t>
  </si>
  <si>
    <t>275-2 Т</t>
  </si>
  <si>
    <t>275-3 Т</t>
  </si>
  <si>
    <t>276 Т</t>
  </si>
  <si>
    <t>Приспос для выемки цилиндри втулокНБ-125</t>
  </si>
  <si>
    <t>276-1 Т</t>
  </si>
  <si>
    <t>276-2 Т</t>
  </si>
  <si>
    <t>276-3 Т</t>
  </si>
  <si>
    <t>276-4 Т</t>
  </si>
  <si>
    <t>277 Т</t>
  </si>
  <si>
    <t>Приспос для выемки цилиндрич втулокНБ-50</t>
  </si>
  <si>
    <t>277-1 Т</t>
  </si>
  <si>
    <t>277-2 Т</t>
  </si>
  <si>
    <t>277-3 Т</t>
  </si>
  <si>
    <t>277-4 Т</t>
  </si>
  <si>
    <t>278 Т</t>
  </si>
  <si>
    <t>диск разгрузочный ЦНС 180-85</t>
  </si>
  <si>
    <t>278-1 Т</t>
  </si>
  <si>
    <t>278-2 Т</t>
  </si>
  <si>
    <t>столбец 9, 14, 15, 16, 17</t>
  </si>
  <si>
    <t>278-3 Т</t>
  </si>
  <si>
    <t>Июль, август ,сентябрь</t>
  </si>
  <si>
    <t>Атырауская обл, г.Атырау, ст.Тендык, УПТОиКО</t>
  </si>
  <si>
    <t>278-4 Т</t>
  </si>
  <si>
    <t xml:space="preserve">диск разгрузочный ЦНС 180-85 </t>
  </si>
  <si>
    <t>279 Т</t>
  </si>
  <si>
    <t>28.13.31.00.00.00.78.10.1</t>
  </si>
  <si>
    <t>Колесо рабочее</t>
  </si>
  <si>
    <t>к насосу</t>
  </si>
  <si>
    <t>Колесо раб. промежуточ. ступени ЦНС 180</t>
  </si>
  <si>
    <t>279-1 Т</t>
  </si>
  <si>
    <t>279-2 Т</t>
  </si>
  <si>
    <t>279-3 Т</t>
  </si>
  <si>
    <t>279-4 Т</t>
  </si>
  <si>
    <t>279-5 Т</t>
  </si>
  <si>
    <t>28.13.31.000.113.00.0796.000000000000</t>
  </si>
  <si>
    <t>Колесо</t>
  </si>
  <si>
    <t>для насоса, рабочее</t>
  </si>
  <si>
    <t xml:space="preserve">Колесо раб. промежуточ. ступени ЦНС 180 </t>
  </si>
  <si>
    <t>279-6 Т</t>
  </si>
  <si>
    <t>280 Т</t>
  </si>
  <si>
    <t>Кольцо разгр.6МС-6-0111 ЦНС 180-85#425</t>
  </si>
  <si>
    <t>280-1 Т</t>
  </si>
  <si>
    <t>280-2 Т</t>
  </si>
  <si>
    <t>280-3 Т</t>
  </si>
  <si>
    <t xml:space="preserve">280-4 Т </t>
  </si>
  <si>
    <t xml:space="preserve">Кольцо разгр.6МС-6-0111 ЦНС 180-85#425  </t>
  </si>
  <si>
    <t xml:space="preserve">280-5 Т </t>
  </si>
  <si>
    <t>281 Т</t>
  </si>
  <si>
    <t>Кольцо разгр.6МС-6-0112 ЦНС 180-85#425</t>
  </si>
  <si>
    <t>281-1 Т</t>
  </si>
  <si>
    <t>281-2 Т</t>
  </si>
  <si>
    <t>281-3 Т</t>
  </si>
  <si>
    <t>281-4 Т</t>
  </si>
  <si>
    <t xml:space="preserve">Кольцо разгр.6МС-6-0112 ЦНС 180-85#425 </t>
  </si>
  <si>
    <t>282 Т</t>
  </si>
  <si>
    <t>Кольцо разгр.8МС-7-0111 ЦНС 300-120#600</t>
  </si>
  <si>
    <t>282-1 Т</t>
  </si>
  <si>
    <t>282-2 Т</t>
  </si>
  <si>
    <t>282-3 Т</t>
  </si>
  <si>
    <t>282-4 Т</t>
  </si>
  <si>
    <t>282-5 Т</t>
  </si>
  <si>
    <t xml:space="preserve">Кольцо разгр.8МС-7-0111 ЦНС 300-120#600 </t>
  </si>
  <si>
    <t>283 Т</t>
  </si>
  <si>
    <t>Кольцо разгр.8МС-7-0112 ЦНС 300-120#600</t>
  </si>
  <si>
    <t>283-1 Т</t>
  </si>
  <si>
    <t>283-2 Т</t>
  </si>
  <si>
    <t>283-3 Т</t>
  </si>
  <si>
    <t>283-4 Т</t>
  </si>
  <si>
    <t xml:space="preserve">Кольцо разгр.8МС-7-0112 ЦНС 300-120#600 </t>
  </si>
  <si>
    <t>283-5 Т</t>
  </si>
  <si>
    <t>284 Т</t>
  </si>
  <si>
    <t>Аппарат нааправляющий ЦНС 180-21201019-1</t>
  </si>
  <si>
    <t>284-1 Т</t>
  </si>
  <si>
    <t>284-2 Т</t>
  </si>
  <si>
    <t>столбец 14, 15, 16, 17</t>
  </si>
  <si>
    <t>284-3 Т</t>
  </si>
  <si>
    <t>284-4 Т</t>
  </si>
  <si>
    <t xml:space="preserve">Аппарат нааправляющий ЦНС 180-21201019-1 </t>
  </si>
  <si>
    <t>285 Т</t>
  </si>
  <si>
    <t>Колесо рабоч.6МС-6-0118-1 ЦНС 180-85#425</t>
  </si>
  <si>
    <t>285-1 Т</t>
  </si>
  <si>
    <t>285-2 Т</t>
  </si>
  <si>
    <t>285-3 Т</t>
  </si>
  <si>
    <t>285-4 Т</t>
  </si>
  <si>
    <t>285-5 Т</t>
  </si>
  <si>
    <t xml:space="preserve">Колесо рабоч.6МС-6-0118-1 ЦНС 180-85#425 </t>
  </si>
  <si>
    <t>285-6 Т</t>
  </si>
  <si>
    <t>285-7 Т</t>
  </si>
  <si>
    <t>285-8 Т</t>
  </si>
  <si>
    <t>286 Т</t>
  </si>
  <si>
    <t>Кольцо раз.4МС-30-0109-111 ЦНС 60-66#330</t>
  </si>
  <si>
    <t>286-1 Т</t>
  </si>
  <si>
    <t>286-2 Т</t>
  </si>
  <si>
    <t>286-3 Т</t>
  </si>
  <si>
    <t>286-4 Т</t>
  </si>
  <si>
    <t xml:space="preserve">Кольцо раз.4МС-30-0109-111 ЦНС 60-66#330 </t>
  </si>
  <si>
    <t>286-5 Т</t>
  </si>
  <si>
    <t>287 Т</t>
  </si>
  <si>
    <t>Кольцо раз.4МС-30-0109-112 ЦНС 60-66#330</t>
  </si>
  <si>
    <t>287-1 Т</t>
  </si>
  <si>
    <t>287-2 Т</t>
  </si>
  <si>
    <t>287-3 Т</t>
  </si>
  <si>
    <t>287-4 Т</t>
  </si>
  <si>
    <t xml:space="preserve">Кольцо раз.4МС-30-0109-112 ЦНС 60-66#330 </t>
  </si>
  <si>
    <t>287-5 Т</t>
  </si>
  <si>
    <t>288 Т</t>
  </si>
  <si>
    <t>Кольцо гидравл. пяты ЦНС60-165.01.000.06</t>
  </si>
  <si>
    <t>288-1 Т</t>
  </si>
  <si>
    <t>288-2 Т</t>
  </si>
  <si>
    <t>288-3 Т</t>
  </si>
  <si>
    <t>289 Т</t>
  </si>
  <si>
    <t>Кольцо разгр.5МС-1001-111 ЦНС 105-98#490</t>
  </si>
  <si>
    <t>289-1 Т</t>
  </si>
  <si>
    <t>289-2 Т</t>
  </si>
  <si>
    <t>289-3 Т</t>
  </si>
  <si>
    <t>289-4 Т</t>
  </si>
  <si>
    <t xml:space="preserve">Кольцо разгр.5МС-1001-111 ЦНС 105-98#490 </t>
  </si>
  <si>
    <t>290 Т</t>
  </si>
  <si>
    <t>Колесо рабочее 4МС-10201-1142</t>
  </si>
  <si>
    <t>290-1 Т</t>
  </si>
  <si>
    <t>290-2 Т</t>
  </si>
  <si>
    <t>290-3 Т</t>
  </si>
  <si>
    <t>290-4 Т</t>
  </si>
  <si>
    <t>290-5 Т</t>
  </si>
  <si>
    <t xml:space="preserve">Колесо рабочее 4МС-10201-1142 </t>
  </si>
  <si>
    <t>290-6 Т</t>
  </si>
  <si>
    <t>291 Т</t>
  </si>
  <si>
    <t>Колесо рабочее ЦНС38-44-22001000114</t>
  </si>
  <si>
    <t>291-1 Т</t>
  </si>
  <si>
    <t>291-2 Т</t>
  </si>
  <si>
    <t>292 Т</t>
  </si>
  <si>
    <t>Втулка разгрузки 8МС-7-0114</t>
  </si>
  <si>
    <t>292-1 Т</t>
  </si>
  <si>
    <t>293 Т</t>
  </si>
  <si>
    <t>Втулка  разгрузки  6МС-6-0114</t>
  </si>
  <si>
    <t>293-1 Т</t>
  </si>
  <si>
    <t>293-2 Т</t>
  </si>
  <si>
    <t>293-3 Т</t>
  </si>
  <si>
    <t>293-4 Т</t>
  </si>
  <si>
    <t xml:space="preserve">Втулка  разгрузки  6МС-6-0114 </t>
  </si>
  <si>
    <t>293-5 Т</t>
  </si>
  <si>
    <t>294 Т</t>
  </si>
  <si>
    <t>Диск разгрузочный ЦНС-38/110</t>
  </si>
  <si>
    <t>294-1 Т</t>
  </si>
  <si>
    <t>столбец 9,15</t>
  </si>
  <si>
    <t>294-2 Т</t>
  </si>
  <si>
    <t>294-3 Т</t>
  </si>
  <si>
    <t xml:space="preserve">Диск разгрузочный ЦНС-38/110 </t>
  </si>
  <si>
    <t>295 Т</t>
  </si>
  <si>
    <t xml:space="preserve"> 
к насосу</t>
  </si>
  <si>
    <t>Рабочее колесо насоса ЦНС-38/110</t>
  </si>
  <si>
    <t>295-1 Т</t>
  </si>
  <si>
    <t>295-2 Т</t>
  </si>
  <si>
    <t>295-3 Т</t>
  </si>
  <si>
    <t>295-4 Т</t>
  </si>
  <si>
    <t>295-5 Т</t>
  </si>
  <si>
    <t xml:space="preserve">Рабочее колесо насоса ЦНС-38/110 </t>
  </si>
  <si>
    <t>296 Т</t>
  </si>
  <si>
    <t>Колесо раб. 8МС-7-0118 ЦНС 300-120#600</t>
  </si>
  <si>
    <t>296-1 Т</t>
  </si>
  <si>
    <t>296-2 Т</t>
  </si>
  <si>
    <t>296-3 Т</t>
  </si>
  <si>
    <t>296-4 Т</t>
  </si>
  <si>
    <t>296-5 Т</t>
  </si>
  <si>
    <t xml:space="preserve">Колесо раб. 8МС-7-0118 ЦНС 300-120#600 </t>
  </si>
  <si>
    <t>296-6 Т</t>
  </si>
  <si>
    <t>9,15,18</t>
  </si>
  <si>
    <t>296-7 Т</t>
  </si>
  <si>
    <t>297 Т</t>
  </si>
  <si>
    <t>Аппарат направляющий ЦНС - 300</t>
  </si>
  <si>
    <t>297-1 Т</t>
  </si>
  <si>
    <t>297-2 Т</t>
  </si>
  <si>
    <t>297-3 Т</t>
  </si>
  <si>
    <t>298 Т</t>
  </si>
  <si>
    <t>Втулка дистанционная 6МСх6х0113</t>
  </si>
  <si>
    <t>298-1 Т</t>
  </si>
  <si>
    <t>298-2 Т</t>
  </si>
  <si>
    <t>столбец 9,15,16,17</t>
  </si>
  <si>
    <t>298-3 Т</t>
  </si>
  <si>
    <t>298-4 Т</t>
  </si>
  <si>
    <t>298-5 Т</t>
  </si>
  <si>
    <t xml:space="preserve">Втулка дистанционная 6МСх6х0113 </t>
  </si>
  <si>
    <t>298-6 Т</t>
  </si>
  <si>
    <t>298-7 Т</t>
  </si>
  <si>
    <t>298-8 Т</t>
  </si>
  <si>
    <t>299 Т</t>
  </si>
  <si>
    <t>Втулка дистанционная 8МСх7х0113</t>
  </si>
  <si>
    <t>299-1 Т</t>
  </si>
  <si>
    <t>299-2 Т</t>
  </si>
  <si>
    <t>299-3 Т</t>
  </si>
  <si>
    <t>300 Т</t>
  </si>
  <si>
    <t>Шнур резиновый ЦНС 300 (У0081)</t>
  </si>
  <si>
    <t>300-1 Т</t>
  </si>
  <si>
    <t>300-2 Т</t>
  </si>
  <si>
    <t>300-3 Т</t>
  </si>
  <si>
    <t>300-4 Т</t>
  </si>
  <si>
    <t>301 Т</t>
  </si>
  <si>
    <t>Шнур резиновый ЦНС 300 (У0087)</t>
  </si>
  <si>
    <t>301-1 Т</t>
  </si>
  <si>
    <t>301-2 Т</t>
  </si>
  <si>
    <t>301-3 Т</t>
  </si>
  <si>
    <t>301-4 Т</t>
  </si>
  <si>
    <t>302 Т</t>
  </si>
  <si>
    <t>Шнур резиновый ЦНС 300 (У0090)</t>
  </si>
  <si>
    <t>302-1 Т</t>
  </si>
  <si>
    <t>302-2 Т</t>
  </si>
  <si>
    <t>302-3 Т</t>
  </si>
  <si>
    <t>302-4 Т</t>
  </si>
  <si>
    <t>303 Т</t>
  </si>
  <si>
    <t>303-1 Т</t>
  </si>
  <si>
    <t>304 Т</t>
  </si>
  <si>
    <t>305 Т</t>
  </si>
  <si>
    <t>306 Т</t>
  </si>
  <si>
    <t>306-1 Т</t>
  </si>
  <si>
    <t>307 Т</t>
  </si>
  <si>
    <t>19.20.29.00.00.20.22.10.1</t>
  </si>
  <si>
    <t>Многоцелевая смазка</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</si>
  <si>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</si>
  <si>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Смазка Литол-24 ГОСТ 21150-87</t>
  </si>
  <si>
    <t>столбец 9,13,14</t>
  </si>
  <si>
    <t>307-1 Т</t>
  </si>
  <si>
    <t>307-2 Т</t>
  </si>
  <si>
    <t>307-3 Т</t>
  </si>
  <si>
    <t>20.59.41.990.002.09.0166.000000000000</t>
  </si>
  <si>
    <t xml:space="preserve"> Смазка </t>
  </si>
  <si>
    <t>многоцелевая, марка Литол-24, ГОСТ 21150-87</t>
  </si>
  <si>
    <t xml:space="preserve">Смазка Литол-24 ГОСТ 21150-87 </t>
  </si>
  <si>
    <t>307-4 Т</t>
  </si>
  <si>
    <t>307-5 Т</t>
  </si>
  <si>
    <t xml:space="preserve">Смазка </t>
  </si>
  <si>
    <t>308 Т</t>
  </si>
  <si>
    <t>308-1 Т</t>
  </si>
  <si>
    <t>308-2 Т</t>
  </si>
  <si>
    <t>309 Т</t>
  </si>
  <si>
    <t>310 Т</t>
  </si>
  <si>
    <t>27.20.21.00.00.00.02.40.2</t>
  </si>
  <si>
    <t>Аккумулятор</t>
  </si>
  <si>
    <t>ГОСТ 959-2002 марка 6СТ -132А стартерный,  напряжением 12 В, емкостью 132 А*час,  с общей крышкой.</t>
  </si>
  <si>
    <t>Аккумулятор 6СТ-132</t>
  </si>
  <si>
    <t>310-1 Т</t>
  </si>
  <si>
    <t>310-2 Т</t>
  </si>
  <si>
    <t>27.20.21.100.000.00.0796.000000000009</t>
  </si>
  <si>
    <t>стартерный, марка 6СТ-132А, напряжение 12 В, емкость 132 А/ч, ГОСТ 959-2002</t>
  </si>
  <si>
    <t>310-3 Т</t>
  </si>
  <si>
    <t>310-4 Т</t>
  </si>
  <si>
    <t>310-5 Т</t>
  </si>
  <si>
    <t>311 Т</t>
  </si>
  <si>
    <t>27.20.21.00.00.00.02.15.2</t>
  </si>
  <si>
    <t>ГОСТ 959-2002 марка 6СТ -60 А стартерный,  напряжением 12 В, емкостью 60 А*час,  с общей крышкой.</t>
  </si>
  <si>
    <t>Аккумулятор 6СТ-55</t>
  </si>
  <si>
    <t>311-1 Т</t>
  </si>
  <si>
    <t>311-2 Т</t>
  </si>
  <si>
    <t>27.20.21.100.000.00.0796.000000000032</t>
  </si>
  <si>
    <t>стартерный, марка 6СТ-55, напряжение 12 В, емкость 55 А/ч, кислотный, ГОСТ 959-2002</t>
  </si>
  <si>
    <t>311-3 Т</t>
  </si>
  <si>
    <t>311-4 Т</t>
  </si>
  <si>
    <t>311-5 Т</t>
  </si>
  <si>
    <t>312 Т</t>
  </si>
  <si>
    <t>27.20.21.00.00.00.02.20.2</t>
  </si>
  <si>
    <t xml:space="preserve">ГОСТ 959-2002 марка 6СТ -75А стартерный,  напряжением 12 В, емкостью 75 А*час,  с общей крышкой. </t>
  </si>
  <si>
    <t>Аккумулятор 6СТ-75</t>
  </si>
  <si>
    <t>312-1 Т</t>
  </si>
  <si>
    <t>312-2 Т</t>
  </si>
  <si>
    <t>27.20.21.100.000.00.0796.000000000024</t>
  </si>
  <si>
    <t>стартерный, марка 6СТ-75, напряжение 12 В, емкость 75 А/ч, кислотный, ГОСТ 959-2002</t>
  </si>
  <si>
    <t>312-3 Т</t>
  </si>
  <si>
    <t>312-4 Т</t>
  </si>
  <si>
    <t>312-5 Т</t>
  </si>
  <si>
    <t>312-6 Т</t>
  </si>
  <si>
    <t>312-7 Т</t>
  </si>
  <si>
    <t>313 Т</t>
  </si>
  <si>
    <t>27.20.21.00.00.00.02.25.2</t>
  </si>
  <si>
    <t>ГОСТ 959-2002 марка 6СТ -90А стартерный,  напряжением 12 В, емкостью 90 А*час,  с общей крышкой.</t>
  </si>
  <si>
    <t>Аккумулятор 6СТ-90</t>
  </si>
  <si>
    <t>313-1 Т</t>
  </si>
  <si>
    <t>313-2 Т</t>
  </si>
  <si>
    <t>27.20.21.100.000.00.0796.000000000021</t>
  </si>
  <si>
    <t>стартерный, марка 6СТ-90, напряжение 12 В, емкость 90 А/ч, кислотный, ГОСТ 959-2002</t>
  </si>
  <si>
    <t>313-3 Т</t>
  </si>
  <si>
    <t>313-4 Т</t>
  </si>
  <si>
    <t>313-5 Т</t>
  </si>
  <si>
    <t>313-6 Т</t>
  </si>
  <si>
    <t>314 Т</t>
  </si>
  <si>
    <t>27.20.21.00.00.00.02.45.1</t>
  </si>
  <si>
    <t>ГОСТ 959-2002 марка 6СТ -190стартерный,  напряжением 12 В, емкостью 190 А*час,  с общей крышкой.</t>
  </si>
  <si>
    <t>Аккумулятор 6СТ-190 А</t>
  </si>
  <si>
    <t>314-1 Т</t>
  </si>
  <si>
    <t>314-2 Т</t>
  </si>
  <si>
    <t>27.20.21.100.000.00.0796.000000000006</t>
  </si>
  <si>
    <t>стартерный, марка 6СТ-190А, напряжение 12 В, емкость 190 А/ч, ГОСТ 959-2002</t>
  </si>
  <si>
    <t>314-3 Т</t>
  </si>
  <si>
    <t>314-4 Т</t>
  </si>
  <si>
    <t>314-5 Т</t>
  </si>
  <si>
    <t>314-6 Т</t>
  </si>
  <si>
    <t>315 Т</t>
  </si>
  <si>
    <t>Аккумулятор 6СТ-60А</t>
  </si>
  <si>
    <t>315-1 Т</t>
  </si>
  <si>
    <t>315-2 Т</t>
  </si>
  <si>
    <t>27.20.21.100.000.00.0796.000000000028</t>
  </si>
  <si>
    <t>стартерный, марка 6СТ-60А, напряжение 12 В, емкость 60 А/ч, ГОСТ 959-2002</t>
  </si>
  <si>
    <t>315-3 Т</t>
  </si>
  <si>
    <t>315-4 Т</t>
  </si>
  <si>
    <t>315-5 Т</t>
  </si>
  <si>
    <t>315-6 Т</t>
  </si>
  <si>
    <t>316 Т</t>
  </si>
  <si>
    <t>Смазка Литол-24</t>
  </si>
  <si>
    <t>316-1 Т</t>
  </si>
  <si>
    <t>317 Т</t>
  </si>
  <si>
    <t>Масло моторноеSAE10W-40SL/CF"(Зима,лето)</t>
  </si>
  <si>
    <t>тонна</t>
  </si>
  <si>
    <t>317-1 Т</t>
  </si>
  <si>
    <t>317-2 Т</t>
  </si>
  <si>
    <t>19.20.29.500.000.01.0168.000000000009</t>
  </si>
  <si>
    <t>моторное, для бензиновых двигателей, обозначение по SAE 10W-40</t>
  </si>
  <si>
    <t>318 Т</t>
  </si>
  <si>
    <t>Масло моторное Diesel SAE 15W-40 CI-4"</t>
  </si>
  <si>
    <t>318-1 Т</t>
  </si>
  <si>
    <t>318-2 Т</t>
  </si>
  <si>
    <t>19.20.29.500.000.01.0168.000000000007</t>
  </si>
  <si>
    <t>моторное, для бензиновых двигателей, обозначение по SAE 15W-40</t>
  </si>
  <si>
    <t>319 Т</t>
  </si>
  <si>
    <t>Масло моторное Diesel SAE 20W-40 CI-4"</t>
  </si>
  <si>
    <t>319-1 Т</t>
  </si>
  <si>
    <t>319-2 Т</t>
  </si>
  <si>
    <t>320 Т</t>
  </si>
  <si>
    <t>Масло моторное Diesel PlusSAE20W-40CI-4"</t>
  </si>
  <si>
    <t>320-1 Т</t>
  </si>
  <si>
    <t>320-2 Т</t>
  </si>
  <si>
    <t>321 Т</t>
  </si>
  <si>
    <t>19.20.29.00.00.00.12.31.1</t>
  </si>
  <si>
    <t>Масло гидравлическое</t>
  </si>
  <si>
    <t>Масло гидравлическое прочее</t>
  </si>
  <si>
    <t>Масло гидравлическое SAE 10W" (зимний)</t>
  </si>
  <si>
    <t>Литр (куб. дм.)</t>
  </si>
  <si>
    <t>321-1 Т</t>
  </si>
  <si>
    <t>321-2 Т</t>
  </si>
  <si>
    <t>322 Т</t>
  </si>
  <si>
    <t>Масло гидравлическое SAE 30" (летний)</t>
  </si>
  <si>
    <t>322-1 Т</t>
  </si>
  <si>
    <t>322-2 Т</t>
  </si>
  <si>
    <t>323 Т</t>
  </si>
  <si>
    <t>Масло гидравлическое 32" (зимний)</t>
  </si>
  <si>
    <t>323-1 Т</t>
  </si>
  <si>
    <t>324 Т</t>
  </si>
  <si>
    <t>28.13.14.00.00.00.20.11.1</t>
  </si>
  <si>
    <t>центробежный насос нефтяной</t>
  </si>
  <si>
    <t xml:space="preserve">нефтяной магистральный насос типа НМ- перекачивает нефтепродукты от -5 до 80 градусов, с содержанием механических примесей не более 0,05% по объему размером частиц до 0,2 мм </t>
  </si>
  <si>
    <t>ЦНС180-425 без эл.дв.</t>
  </si>
  <si>
    <t>324-1 Т</t>
  </si>
  <si>
    <t>324-2 Т</t>
  </si>
  <si>
    <t>324-3 Т</t>
  </si>
  <si>
    <t>Столбец- 1,7,9</t>
  </si>
  <si>
    <t>324-4 Т</t>
  </si>
  <si>
    <t>324-5 Т</t>
  </si>
  <si>
    <t>28.13.14.900.002.02.0796.000000000114</t>
  </si>
  <si>
    <t>центробежный, тип НМ, нефтяной, магистральный</t>
  </si>
  <si>
    <t xml:space="preserve">ЦНС180-425 без эл.дв. </t>
  </si>
  <si>
    <t>324-6 Т</t>
  </si>
  <si>
    <t>324-7 Т</t>
  </si>
  <si>
    <t>325 Т</t>
  </si>
  <si>
    <t>нефтяной магистральный насос типа НМ- перекачивает нефтепродукты от -5 до 80 градусов, с содержанием механических примесей не более 0,05% по объему размером частиц до 0,2 мм</t>
  </si>
  <si>
    <t>ЦНС180-85 с эл.дв ВАО 4-75квт, 1500 об/м</t>
  </si>
  <si>
    <t>325-1 Т</t>
  </si>
  <si>
    <t>325-2 Т</t>
  </si>
  <si>
    <t>325-3 Т</t>
  </si>
  <si>
    <t>325-4 Т</t>
  </si>
  <si>
    <t>325-5 Т</t>
  </si>
  <si>
    <t xml:space="preserve">ЦНС180-85 с эл.дв ВАО 4-75квт, 1500 об/м </t>
  </si>
  <si>
    <t>325-6 Т</t>
  </si>
  <si>
    <t>326 Т</t>
  </si>
  <si>
    <t>28.13.14.00.00.00.19.10.1</t>
  </si>
  <si>
    <t>центробежный насос консольный</t>
  </si>
  <si>
    <t>нефтяной консольный насос типа НК, НКЭ,НЭ для нефтепродуктов с температурой до 200 градусов; НК- консольный одноступенчатый насос с рабочими колесами одностороннего входа, давление на всасывание не должно превышать 6 кгс\см2; НКЭ, НЭ- консольные моноблочные электронасосы с взрывозащищенным электродвигателем</t>
  </si>
  <si>
    <t>насос К100-65-200(К90 55)эл.д30квт3000об</t>
  </si>
  <si>
    <t>326-1 Т</t>
  </si>
  <si>
    <t>327 Т</t>
  </si>
  <si>
    <t>Насос К80-65-160 с эл/дв 7,5квт,3000об/м</t>
  </si>
  <si>
    <t>328 Т</t>
  </si>
  <si>
    <t>ЦНС 60-198 э/д В225М2  55 квт, 3000об/м.</t>
  </si>
  <si>
    <t>328-1 Т</t>
  </si>
  <si>
    <t>328-2 Т</t>
  </si>
  <si>
    <t>328-3 Т</t>
  </si>
  <si>
    <t>328-4 Т</t>
  </si>
  <si>
    <t>328-5 Т</t>
  </si>
  <si>
    <t xml:space="preserve">ЦНС 60-198 э/д В225М2  55 квт, 3000об/м. </t>
  </si>
  <si>
    <t>328-6 Т</t>
  </si>
  <si>
    <t>329 Т</t>
  </si>
  <si>
    <t>ЦНС 60/66 э/д В180S2   22 квт, 3000 об/м</t>
  </si>
  <si>
    <t>329-1 Т</t>
  </si>
  <si>
    <t>329-2 Т</t>
  </si>
  <si>
    <t>329-3 Т</t>
  </si>
  <si>
    <t>329-4 Т</t>
  </si>
  <si>
    <t>329-5 Т</t>
  </si>
  <si>
    <t xml:space="preserve">ЦНС 60/66 э/д В180S2   22 квт, 3000 об/м </t>
  </si>
  <si>
    <t>329-6 Т</t>
  </si>
  <si>
    <t>330 Т</t>
  </si>
  <si>
    <t>ЦНС 180/128 э/д В280S4 110 квт, 1500об/м</t>
  </si>
  <si>
    <t>330-1 Т</t>
  </si>
  <si>
    <t>330-2 Т</t>
  </si>
  <si>
    <t>330-3 Т</t>
  </si>
  <si>
    <t>330-4 Т</t>
  </si>
  <si>
    <t>330-5 Т</t>
  </si>
  <si>
    <t xml:space="preserve">ЦНС 180/128 э/д В280S4 110 квт, 1500об/м </t>
  </si>
  <si>
    <t>330-6 Т</t>
  </si>
  <si>
    <t>331 Т</t>
  </si>
  <si>
    <t>ЦНС 60-330 э/д ВР280S2 110 квт, 3000об/м</t>
  </si>
  <si>
    <t>331-1 Т</t>
  </si>
  <si>
    <t>331-2 Т</t>
  </si>
  <si>
    <t>331-3 Т</t>
  </si>
  <si>
    <t>331-4 Т</t>
  </si>
  <si>
    <t>332 Т</t>
  </si>
  <si>
    <t>Насос К150-125-315 с эл/дв45кВт 1500об/м</t>
  </si>
  <si>
    <t>333 Т</t>
  </si>
  <si>
    <t>ЦНС60-264 эл.двА250С2,75 квт,3000 об/м.</t>
  </si>
  <si>
    <t>333-1 Т</t>
  </si>
  <si>
    <t>333-2 Т</t>
  </si>
  <si>
    <t>333-3 Т</t>
  </si>
  <si>
    <t>333-4 Т</t>
  </si>
  <si>
    <t>333-5 Т</t>
  </si>
  <si>
    <t xml:space="preserve">ЦНС60-264 эл.двА250С2,75 квт,3000 об/м. </t>
  </si>
  <si>
    <t>333-6 Т</t>
  </si>
  <si>
    <t>334 Т</t>
  </si>
  <si>
    <t>Насос К200-150-315 эл/дв45квт,1500 об/м.</t>
  </si>
  <si>
    <t>335 Т</t>
  </si>
  <si>
    <t>28.12.13.00.00.00.10.17.1</t>
  </si>
  <si>
    <t>Поршневой насос</t>
  </si>
  <si>
    <t>поршневой насос с номинальным давлением 6,3 МПА</t>
  </si>
  <si>
    <t>Насос пор.НБ-125,э/дВАО90квт700-1000об.м</t>
  </si>
  <si>
    <t>336 Т</t>
  </si>
  <si>
    <t>Насос поршневой   НБ-50 без эл.дв</t>
  </si>
  <si>
    <t>336-1 Т</t>
  </si>
  <si>
    <t>336-2 Т</t>
  </si>
  <si>
    <t>336-3 Т</t>
  </si>
  <si>
    <t>28.12.13.200.002.00.0796.000000000007</t>
  </si>
  <si>
    <t>Насос поршневой</t>
  </si>
  <si>
    <t>давление номинальное 6,3 МПА</t>
  </si>
  <si>
    <t xml:space="preserve">Насос поршневой   НБ-50 без эл.дв </t>
  </si>
  <si>
    <t>336-4 Т</t>
  </si>
  <si>
    <t>337 Т</t>
  </si>
  <si>
    <t>338 Т</t>
  </si>
  <si>
    <t>28.99.39.00.00.08.10.10.1</t>
  </si>
  <si>
    <t>Водораспределительный пункт</t>
  </si>
  <si>
    <t>для закачки воды в пласт для поддержания пластового давления</t>
  </si>
  <si>
    <t>339 Т</t>
  </si>
  <si>
    <t>Водораспределительнй пункт ВРП-5</t>
  </si>
  <si>
    <t>339-1 Т</t>
  </si>
  <si>
    <t>339-2 Т</t>
  </si>
  <si>
    <t>339-3 Т</t>
  </si>
  <si>
    <t>340 Т</t>
  </si>
  <si>
    <t>Водораспределительнй пункт ВРП-6</t>
  </si>
  <si>
    <t>340-1 Т</t>
  </si>
  <si>
    <t>340-2 Т</t>
  </si>
  <si>
    <t>340-3 Т</t>
  </si>
  <si>
    <t>340-4 Т</t>
  </si>
  <si>
    <t>28.99.39.899.008.00.0796.000000000000</t>
  </si>
  <si>
    <t xml:space="preserve">Водораспределительнй пункт ВРП-6 </t>
  </si>
  <si>
    <t>7,9,14,15</t>
  </si>
  <si>
    <t>340-5 Т</t>
  </si>
  <si>
    <t>340-6 Т</t>
  </si>
  <si>
    <t>7,9,12</t>
  </si>
  <si>
    <t>340-7 Т</t>
  </si>
  <si>
    <t>341 Т</t>
  </si>
  <si>
    <t>Горизонтальный насосный комплекс ГНК 7А-320-1600</t>
  </si>
  <si>
    <t>342 Т</t>
  </si>
  <si>
    <t>Насос НБ 125 без эл/двиг</t>
  </si>
  <si>
    <t>342-1 Т</t>
  </si>
  <si>
    <t>342-2 Т</t>
  </si>
  <si>
    <t>342-3 Т</t>
  </si>
  <si>
    <t xml:space="preserve">Насос НБ 125 без эл/двиг </t>
  </si>
  <si>
    <t>342-4 Т</t>
  </si>
  <si>
    <t>342-5 Т</t>
  </si>
  <si>
    <t>342-6 Т</t>
  </si>
  <si>
    <t>343 Т</t>
  </si>
  <si>
    <t>28.13.31.40.10.10.16.10.1</t>
  </si>
  <si>
    <t>Редуктор</t>
  </si>
  <si>
    <t>Редуктор Ц2НШ-750 ГОСТ151-50-69</t>
  </si>
  <si>
    <t>343-1 Т</t>
  </si>
  <si>
    <t>343-2 Т</t>
  </si>
  <si>
    <t>343-3 Т</t>
  </si>
  <si>
    <t>343-4 Т</t>
  </si>
  <si>
    <t>28.13.31.000.050.00.0796.000000000000</t>
  </si>
  <si>
    <t xml:space="preserve">Редуктор Ц2НШ-750 ГОСТ151-50-69 </t>
  </si>
  <si>
    <t>343-5 Т</t>
  </si>
  <si>
    <t>344 Т</t>
  </si>
  <si>
    <t>Редуктор Ц2НШ-450 ГОСТ151-50-69</t>
  </si>
  <si>
    <t>344-1 Т</t>
  </si>
  <si>
    <t>344-2 Т</t>
  </si>
  <si>
    <t>344-3 Т</t>
  </si>
  <si>
    <t>344-4 Т</t>
  </si>
  <si>
    <t xml:space="preserve">Редуктор Ц2НШ-450 ГОСТ151-50-69 </t>
  </si>
  <si>
    <t>344-5 Т</t>
  </si>
  <si>
    <t>344-6 Т</t>
  </si>
  <si>
    <t>345 Т</t>
  </si>
  <si>
    <t>ЗадвижкаЗКЛ2,ст.с о/фДУ300РУ16ст30с41нж</t>
  </si>
  <si>
    <t>345-1 Т</t>
  </si>
  <si>
    <t>345-2 Т</t>
  </si>
  <si>
    <t>346 Т</t>
  </si>
  <si>
    <t>28.29.22.00.00.00.11.16.1</t>
  </si>
  <si>
    <t>огнетушитель переносной</t>
  </si>
  <si>
    <t>огнетушитель переносной порошковый</t>
  </si>
  <si>
    <t>Огнетушитель ОП-10</t>
  </si>
  <si>
    <t>столбец- 7, 15, 16, 17</t>
  </si>
  <si>
    <t>346-1 Т</t>
  </si>
  <si>
    <t>столбец 7,9</t>
  </si>
  <si>
    <t>346-2 Т</t>
  </si>
  <si>
    <t>346-3 Т</t>
  </si>
  <si>
    <t>346-4 Т</t>
  </si>
  <si>
    <t>28.29.22.100.000.02.0796.000000000012</t>
  </si>
  <si>
    <t>Огнетушитель</t>
  </si>
  <si>
    <t>порошковый, марка ОП-10 (з) (А, В, С, Е)</t>
  </si>
  <si>
    <t xml:space="preserve">Огнетушитель ОП-10 </t>
  </si>
  <si>
    <t>346-5 Т</t>
  </si>
  <si>
    <t>347 Т</t>
  </si>
  <si>
    <t>Огнетушитель ОП-2</t>
  </si>
  <si>
    <t>347-1 Т</t>
  </si>
  <si>
    <t>347-2 Т</t>
  </si>
  <si>
    <t>347-3 Т</t>
  </si>
  <si>
    <t>347-4 Т</t>
  </si>
  <si>
    <t>28.29.22.100.000.02.0796.000000000001</t>
  </si>
  <si>
    <t>порошковый, марка ОП-2 (з)  (А, В, С, Е)</t>
  </si>
  <si>
    <t xml:space="preserve">Огнетушитель ОП-2 </t>
  </si>
  <si>
    <t>348 Т</t>
  </si>
  <si>
    <t>Огнетушитель ОП-3</t>
  </si>
  <si>
    <t>348-1 Т</t>
  </si>
  <si>
    <t>столбец 7,9,15,16,17</t>
  </si>
  <si>
    <t>348-2 Т</t>
  </si>
  <si>
    <t>348-3 Т</t>
  </si>
  <si>
    <t>348-4 Т</t>
  </si>
  <si>
    <t>28.29.22.100.000.02.0796.000000000002</t>
  </si>
  <si>
    <t>порошковый, марка ОП-3 (з) (А, В, С, Е)</t>
  </si>
  <si>
    <t xml:space="preserve">Огнетушитель ОП-3 </t>
  </si>
  <si>
    <t>349 Т</t>
  </si>
  <si>
    <t>Огнетушитель ОП-5</t>
  </si>
  <si>
    <t>столбец 7</t>
  </si>
  <si>
    <t>349-1 Т</t>
  </si>
  <si>
    <t>349-2 Т</t>
  </si>
  <si>
    <t>349-3 Т</t>
  </si>
  <si>
    <t>349-4 Т</t>
  </si>
  <si>
    <t>28.29.22.100.000.02.0796.000000000006</t>
  </si>
  <si>
    <t>порошковый, марка ОП-5 (з) (А, В, С, Е)</t>
  </si>
  <si>
    <t xml:space="preserve">Огнетушитель ОП-5 </t>
  </si>
  <si>
    <t>350 Т</t>
  </si>
  <si>
    <t>Огнетушитель ОП-8</t>
  </si>
  <si>
    <t>350-1 Т</t>
  </si>
  <si>
    <t>350-2 Т</t>
  </si>
  <si>
    <t>350-3 Т</t>
  </si>
  <si>
    <t>350-4 Т</t>
  </si>
  <si>
    <t>28.29.22.100.000.02.0796.000000000008</t>
  </si>
  <si>
    <t>порошковый, марка ОП-8 (з) (А, В, С, Е)</t>
  </si>
  <si>
    <t xml:space="preserve">Огнетушитель ОП-8 </t>
  </si>
  <si>
    <t>351 Т</t>
  </si>
  <si>
    <t>Огнетушитель ОУ-5</t>
  </si>
  <si>
    <t>351-1 Т</t>
  </si>
  <si>
    <t>351-2 Т</t>
  </si>
  <si>
    <t>351-3 Т</t>
  </si>
  <si>
    <t>351-4 Т</t>
  </si>
  <si>
    <t>28.29.22.100.000.01.0796.000000000003</t>
  </si>
  <si>
    <t>углекислотный, марка ОУ-5</t>
  </si>
  <si>
    <t xml:space="preserve">Огнетушитель ОУ-5 </t>
  </si>
  <si>
    <t>351-5 Т</t>
  </si>
  <si>
    <t>352 Т</t>
  </si>
  <si>
    <t>Огнетушитель ОУ-20</t>
  </si>
  <si>
    <t>352-1 Т</t>
  </si>
  <si>
    <t>352-2 Т</t>
  </si>
  <si>
    <t>352-3 Т</t>
  </si>
  <si>
    <t>352-4 Т</t>
  </si>
  <si>
    <t>28.29.22.100.000.01.0796.000000000011</t>
  </si>
  <si>
    <t>углекислотный, марка ОУ-20</t>
  </si>
  <si>
    <t xml:space="preserve">Огнетушитель ОУ-20 </t>
  </si>
  <si>
    <t>352-5 Т</t>
  </si>
  <si>
    <t>353 Т</t>
  </si>
  <si>
    <t>Огнетушитель ОП-50</t>
  </si>
  <si>
    <t>353-1 Т</t>
  </si>
  <si>
    <t>353-2 Т</t>
  </si>
  <si>
    <t>353-3 Т</t>
  </si>
  <si>
    <t>353-4 Т</t>
  </si>
  <si>
    <t>28.29.22.100.000.02.0796.000000000013</t>
  </si>
  <si>
    <t>порошковый, марка ОП-35 (ОП-50) (з)  (А, В, С, Е)</t>
  </si>
  <si>
    <t xml:space="preserve">Огнетушитель ОП-50 </t>
  </si>
  <si>
    <t>354 Т</t>
  </si>
  <si>
    <t>28.29.22.00.00.00.01.06.1</t>
  </si>
  <si>
    <t>Огнетушитель углекислотный</t>
  </si>
  <si>
    <t>ОУ-8</t>
  </si>
  <si>
    <t>Огнетушитель ОУ-8</t>
  </si>
  <si>
    <t>354-1 Т</t>
  </si>
  <si>
    <t>354-2 Т</t>
  </si>
  <si>
    <t>354-3 Т</t>
  </si>
  <si>
    <t>354-4 Т</t>
  </si>
  <si>
    <t>28.29.22.100.000.01.0796.000000000005</t>
  </si>
  <si>
    <t>углекислотный, марка ОУ-8</t>
  </si>
  <si>
    <t xml:space="preserve">Огнетушитель ОУ-8 </t>
  </si>
  <si>
    <t>355 Т</t>
  </si>
  <si>
    <t>Огнетушитель ОУ-10</t>
  </si>
  <si>
    <t>355-1 Т</t>
  </si>
  <si>
    <t>355-2 Т</t>
  </si>
  <si>
    <t>355-3 Т</t>
  </si>
  <si>
    <t>355-4 Т</t>
  </si>
  <si>
    <t>28.29.22.100.000.01.0796.000000000006</t>
  </si>
  <si>
    <t>углекислотный, марка ОУ-10</t>
  </si>
  <si>
    <t xml:space="preserve">Огнетушитель ОУ-10 </t>
  </si>
  <si>
    <t>355-5 Т</t>
  </si>
  <si>
    <t>356 Т</t>
  </si>
  <si>
    <t>Огнетушитель ОП-35</t>
  </si>
  <si>
    <t>356-1 Т</t>
  </si>
  <si>
    <t>356-2 Т</t>
  </si>
  <si>
    <t>356-3 Т</t>
  </si>
  <si>
    <t>356-4 Т</t>
  </si>
  <si>
    <t xml:space="preserve">Огнетушитель ОП-35 </t>
  </si>
  <si>
    <t>357 Т</t>
  </si>
  <si>
    <t>ОГНЕТУШИТЕЛЬ ОУ-40-ВСЕ</t>
  </si>
  <si>
    <t>357-1 Т</t>
  </si>
  <si>
    <t>357-2 Т</t>
  </si>
  <si>
    <t>357-3 Т</t>
  </si>
  <si>
    <t>357-4 Т</t>
  </si>
  <si>
    <t>28.29.22.100.000.01.0796.000000000009</t>
  </si>
  <si>
    <t>углекислотный, марка ОУ-55</t>
  </si>
  <si>
    <t xml:space="preserve">ОГНЕТУШИТЕЛЬ ОУ-40-ВСЕ </t>
  </si>
  <si>
    <t>358 Т</t>
  </si>
  <si>
    <t>358-1 Т</t>
  </si>
  <si>
    <t>358-2 Т</t>
  </si>
  <si>
    <t>358-3 Т</t>
  </si>
  <si>
    <t>14.19.19.500.002.00.0796.000000000000</t>
  </si>
  <si>
    <t>из хлопчатобумажной пряжи, общего назначения, трикотажный</t>
  </si>
  <si>
    <t>358-4 Т</t>
  </si>
  <si>
    <t>359 Т</t>
  </si>
  <si>
    <t>14.14.14.00.00.10.18.10.1</t>
  </si>
  <si>
    <t>Белье нательное женское</t>
  </si>
  <si>
    <t>Белье нательное (летнее, женское, комплектация: рубаха с коротким рукавом и брючки, ткань: хлопок – 100%)</t>
  </si>
  <si>
    <t>Белье нательное х/б для женщ.в ком.р.44</t>
  </si>
  <si>
    <t>комплект</t>
  </si>
  <si>
    <t>359-1 Т</t>
  </si>
  <si>
    <t>359-2 Т</t>
  </si>
  <si>
    <t>359-3 Т</t>
  </si>
  <si>
    <t>360 Т</t>
  </si>
  <si>
    <t>Белье нательное х/б для женщ.в ком.р.46</t>
  </si>
  <si>
    <t>360-1 Т</t>
  </si>
  <si>
    <t>360-2 Т</t>
  </si>
  <si>
    <t>360-3 Т</t>
  </si>
  <si>
    <t>361 Т</t>
  </si>
  <si>
    <t>Белье нательное х/б для женщ.в ком.р.48</t>
  </si>
  <si>
    <t>361-1 Т</t>
  </si>
  <si>
    <t>361-2 Т</t>
  </si>
  <si>
    <t>361-3 Т</t>
  </si>
  <si>
    <t>362 Т</t>
  </si>
  <si>
    <t>Белье нательное х/б для женщ.в ком.р.50</t>
  </si>
  <si>
    <t>362-1 Т</t>
  </si>
  <si>
    <t>362-2 Т</t>
  </si>
  <si>
    <t>362-3 Т</t>
  </si>
  <si>
    <t>363 Т</t>
  </si>
  <si>
    <t>14.14.12.00.00.10.15.65.1</t>
  </si>
  <si>
    <t>Белье нательное</t>
  </si>
  <si>
    <t>термобелье, состоящее из кальсон и  нательной рубашки</t>
  </si>
  <si>
    <t>Белье нательное х/б для мужч.в ком.р.44</t>
  </si>
  <si>
    <t>363-1 Т</t>
  </si>
  <si>
    <t>363-2 Т</t>
  </si>
  <si>
    <t>363-3 Т</t>
  </si>
  <si>
    <t>14.14.30.120.000.00.0839.000000000000</t>
  </si>
  <si>
    <t>нательного белья, мужской, трикотажный из хлопчатобумажной пряжи, состоит из кальсон и нательной фуфайки, утепленный, ГОСТ 31408-2009</t>
  </si>
  <si>
    <t>364 Т</t>
  </si>
  <si>
    <t>Белье нательное х/б для мужч.в ком.р.46</t>
  </si>
  <si>
    <t>364-1 Т</t>
  </si>
  <si>
    <t>364-2 Т</t>
  </si>
  <si>
    <t>364-3 Т</t>
  </si>
  <si>
    <t>365 Т</t>
  </si>
  <si>
    <t>Белье нательное х/б для мужч.в ком.р.48</t>
  </si>
  <si>
    <t>365-1 Т</t>
  </si>
  <si>
    <t>365-2 Т</t>
  </si>
  <si>
    <t>365-3 Т</t>
  </si>
  <si>
    <t>366 Т</t>
  </si>
  <si>
    <t>Белье нательное х/б для мужч.в ком.р.50</t>
  </si>
  <si>
    <t>366-1 Т</t>
  </si>
  <si>
    <t>366-2 Т</t>
  </si>
  <si>
    <t>366-3 Т</t>
  </si>
  <si>
    <t>367 Т</t>
  </si>
  <si>
    <t>Белье нательное х/б для мужч.в ком.р.52</t>
  </si>
  <si>
    <t>367-1 Т</t>
  </si>
  <si>
    <t>367-2 Т</t>
  </si>
  <si>
    <t>367-3 Т</t>
  </si>
  <si>
    <t>368 Т</t>
  </si>
  <si>
    <t>Белье нательное х/б для мужч.в ком.р.54</t>
  </si>
  <si>
    <t>368-1 Т</t>
  </si>
  <si>
    <t>368-2 Т</t>
  </si>
  <si>
    <t>368-3 Т</t>
  </si>
  <si>
    <t>369 Т</t>
  </si>
  <si>
    <t>Белье нательное х/б для мужч.в ком.р.56</t>
  </si>
  <si>
    <t>369-1 Т</t>
  </si>
  <si>
    <t>369-2 Т</t>
  </si>
  <si>
    <t>369-3 Т</t>
  </si>
  <si>
    <t>370 Т</t>
  </si>
  <si>
    <t>Белье нательное х/б для мужч.в ком.р.58</t>
  </si>
  <si>
    <t>370-1 Т</t>
  </si>
  <si>
    <t>370-2 Т</t>
  </si>
  <si>
    <t>370-3 Т</t>
  </si>
  <si>
    <t>371 Т</t>
  </si>
  <si>
    <t>Белье нательное х/б для мужч.в ком.р.60</t>
  </si>
  <si>
    <t>371-1 Т</t>
  </si>
  <si>
    <t>371-2 Т</t>
  </si>
  <si>
    <t>371-3 Т</t>
  </si>
  <si>
    <t>372 Т</t>
  </si>
  <si>
    <t>14.14.12.00.00.10.15.50.1</t>
  </si>
  <si>
    <t>Белье нательное мужское</t>
  </si>
  <si>
    <t>термобелье, состоящее из кальсон и  нательной фуфайки, трикотажное, шерстяное, ГОСТ 31408-2009</t>
  </si>
  <si>
    <t>Комп.нат.шерстяного белья для муж.р.44</t>
  </si>
  <si>
    <t>372-1 Т</t>
  </si>
  <si>
    <t>372-2 Т</t>
  </si>
  <si>
    <t>372-3 Т</t>
  </si>
  <si>
    <t>373 Т</t>
  </si>
  <si>
    <t>Комп.нат.шерстяного белья для муж.р.46</t>
  </si>
  <si>
    <t>373-1 Т</t>
  </si>
  <si>
    <t>373-2 Т</t>
  </si>
  <si>
    <t>373-3 Т</t>
  </si>
  <si>
    <t>374 Т</t>
  </si>
  <si>
    <t>Комп.нат.шерстяного белья для муж.р.48</t>
  </si>
  <si>
    <t xml:space="preserve">столбец 9 </t>
  </si>
  <si>
    <t>374-1 Т</t>
  </si>
  <si>
    <t>374-2 Т</t>
  </si>
  <si>
    <t>374-3 Т</t>
  </si>
  <si>
    <t>375 Т</t>
  </si>
  <si>
    <t>Комп.нат.шерстяного белья для муж.р.50</t>
  </si>
  <si>
    <t>375-1 Т</t>
  </si>
  <si>
    <t>375-2 Т</t>
  </si>
  <si>
    <t>375-3 Т</t>
  </si>
  <si>
    <t>376 Т</t>
  </si>
  <si>
    <t>Комп.нат.шерстяного белья для муж.р.52</t>
  </si>
  <si>
    <t>376-1 Т</t>
  </si>
  <si>
    <t>376-2 Т</t>
  </si>
  <si>
    <t>376-3 Т</t>
  </si>
  <si>
    <t>377 Т</t>
  </si>
  <si>
    <t>Комп.нат.шерстяного белья для муж.р.58</t>
  </si>
  <si>
    <t>377-1 Т</t>
  </si>
  <si>
    <t>377-2 Т</t>
  </si>
  <si>
    <t>377-3 Т</t>
  </si>
  <si>
    <t>378 Т</t>
  </si>
  <si>
    <t>14.12.11.00.00.91.10.11.1</t>
  </si>
  <si>
    <t>Костюм</t>
  </si>
  <si>
    <t>для защиты от кислот. Куртка тип А. Брюки тип А. ГОСТ 27652-88. Из хлопчатобумажной ткани</t>
  </si>
  <si>
    <t>Костюм зимний для сварщика разм. 46</t>
  </si>
  <si>
    <t>378-1 Т</t>
  </si>
  <si>
    <t>378-2 Т</t>
  </si>
  <si>
    <t>378-3 Т</t>
  </si>
  <si>
    <t>14.12.11.210.001.08.0839.000000000004</t>
  </si>
  <si>
    <t>для защиты от кислот, мужской, из хлопчатобумажной ткани, состоит из куртки тип А, брюк тип А, ГОСТ 27652-88</t>
  </si>
  <si>
    <t>378-4 Т</t>
  </si>
  <si>
    <t>379 Т</t>
  </si>
  <si>
    <t>Костюм зимний для сварщика разм. 50</t>
  </si>
  <si>
    <t>379-1 Т</t>
  </si>
  <si>
    <t>379-2 Т</t>
  </si>
  <si>
    <t>379-3 Т</t>
  </si>
  <si>
    <t>379-4 Т</t>
  </si>
  <si>
    <t>379-5 Т</t>
  </si>
  <si>
    <t>380 Т</t>
  </si>
  <si>
    <t>14.12.11.00.00.91.10.12.1</t>
  </si>
  <si>
    <t>для защиты от кислот. Куртка тип А. Брюки тип Б. ГОСТ 27652-88. Из хлопчатобумажной ткани</t>
  </si>
  <si>
    <t>Костюм зимний для сварщика разм. 52</t>
  </si>
  <si>
    <t>380-1 Т</t>
  </si>
  <si>
    <t>380-2 Т</t>
  </si>
  <si>
    <t>380-3 Т</t>
  </si>
  <si>
    <t>14.12.11.210.001.08.0839.000000000005</t>
  </si>
  <si>
    <t>для защиты от кислот, мужской, из хлопчатобумажной ткани, состоит из куртки тип А, брюк тип Б, ГОСТ 27652-88</t>
  </si>
  <si>
    <t>380-4 Т</t>
  </si>
  <si>
    <t>380-5 Т</t>
  </si>
  <si>
    <t>381 Т</t>
  </si>
  <si>
    <t>14.12.11.00.00.91.10.13.1</t>
  </si>
  <si>
    <t>для защиты от кислот. Куртка тип Б. Брюки тип А. ГОСТ 27652-88. Из хлопчатобумажной ткани</t>
  </si>
  <si>
    <t>Костюм зимний для сварщика разм. 54</t>
  </si>
  <si>
    <t>381-1 Т</t>
  </si>
  <si>
    <t>381-2 Т</t>
  </si>
  <si>
    <t>381-3 Т</t>
  </si>
  <si>
    <t>14.12.11.210.001.08.0839.000000000006</t>
  </si>
  <si>
    <t>для защиты от кислот, мужской, из хлопчатобумажной ткани, состоит из куртки тип Б, брюк тип А, ГОСТ 27652-88</t>
  </si>
  <si>
    <t>381-4 Т</t>
  </si>
  <si>
    <t>381-5 Т</t>
  </si>
  <si>
    <t>382 Т</t>
  </si>
  <si>
    <t>14.12.11.00.00.91.10.14.1</t>
  </si>
  <si>
    <t>Костюм сварщика зимний р.56 ТУ 8572-112</t>
  </si>
  <si>
    <t>382-1 Т</t>
  </si>
  <si>
    <t>382-2 Т</t>
  </si>
  <si>
    <t>382-3 Т</t>
  </si>
  <si>
    <t>382-4 Т</t>
  </si>
  <si>
    <t>383 Т</t>
  </si>
  <si>
    <t>14.12.11.00.00.91.10.15.1</t>
  </si>
  <si>
    <t>для защиты от кислот. Куртка тип А. Брюки тип А. ГОСТ 27652-88. Из смешанной ткани</t>
  </si>
  <si>
    <t>Костюм сварщика зимний р.58 ТУ 8572-112</t>
  </si>
  <si>
    <t>383-1 Т</t>
  </si>
  <si>
    <t>383-2 Т</t>
  </si>
  <si>
    <t>383-3 Т</t>
  </si>
  <si>
    <t>14.12.11.290.001.07.0839.000000000003</t>
  </si>
  <si>
    <t>для защиты от кислот, мужской, из смешанной ткани, состоит из куртки тип А, брюк тип А, ГОСТ 27652-88</t>
  </si>
  <si>
    <t>383-4 Т</t>
  </si>
  <si>
    <t>383-5 Т</t>
  </si>
  <si>
    <t>384 Т</t>
  </si>
  <si>
    <t>Костюм сварщика зимний р.60 ТУ 8572-112</t>
  </si>
  <si>
    <t>384-1 Т</t>
  </si>
  <si>
    <t>384-2 Т</t>
  </si>
  <si>
    <t>384-3 Т</t>
  </si>
  <si>
    <t>384-4 Т</t>
  </si>
  <si>
    <t>384-5 Т</t>
  </si>
  <si>
    <t>385 Т</t>
  </si>
  <si>
    <t>Костюм сварщика зимний р.62 ТУ 8572-112</t>
  </si>
  <si>
    <t>385-1 Т</t>
  </si>
  <si>
    <t>385-2 Т</t>
  </si>
  <si>
    <t>385-3 Т</t>
  </si>
  <si>
    <t>386 Т</t>
  </si>
  <si>
    <t>14.12.11.00.00.91.10.19.1</t>
  </si>
  <si>
    <t>брезентовый, для защиты от искр и брызг расплавленного металла</t>
  </si>
  <si>
    <t>Костюм брез.сварщ.ТУ 8572-017-..-83 р.48</t>
  </si>
  <si>
    <t>386-1 Т</t>
  </si>
  <si>
    <t>386-2 Т</t>
  </si>
  <si>
    <t>386-3 Т</t>
  </si>
  <si>
    <t>14.12.11.290.001.18.0839.000000000000</t>
  </si>
  <si>
    <t>для защиты от искр и брызг расплавленного металла, мужской, из брезентовый ткани, состоит из куртки и полукомбинезона</t>
  </si>
  <si>
    <t>386-4 Т</t>
  </si>
  <si>
    <t>386-5 Т</t>
  </si>
  <si>
    <t>386-6 Т</t>
  </si>
  <si>
    <t>387 Т</t>
  </si>
  <si>
    <t>Костюм брезентовый сварщика,  размер 50</t>
  </si>
  <si>
    <t>387-1 Т</t>
  </si>
  <si>
    <t>387-2 Т</t>
  </si>
  <si>
    <t>387-3 Т</t>
  </si>
  <si>
    <t>387-4 Т</t>
  </si>
  <si>
    <t>387-5 Т</t>
  </si>
  <si>
    <t>388 Т</t>
  </si>
  <si>
    <t>Костюм брезентовый сварщика,  размер 54</t>
  </si>
  <si>
    <t>388-1 Т</t>
  </si>
  <si>
    <t>388-2 Т</t>
  </si>
  <si>
    <t>388-3 Т</t>
  </si>
  <si>
    <t>388-4 Т</t>
  </si>
  <si>
    <t>388-5 Т</t>
  </si>
  <si>
    <t>389 Т</t>
  </si>
  <si>
    <t>Костюм для сварщика (огнеупорный)</t>
  </si>
  <si>
    <t>389-1 Т</t>
  </si>
  <si>
    <t>389-2 Т</t>
  </si>
  <si>
    <t>Костюм для сварщика (огнеупорный),  размер 56</t>
  </si>
  <si>
    <t>389-3 Т</t>
  </si>
  <si>
    <t>389-4 Т</t>
  </si>
  <si>
    <t>389-5 Т</t>
  </si>
  <si>
    <t>389-6 Т</t>
  </si>
  <si>
    <t>390 Т</t>
  </si>
  <si>
    <t>Костюм зим.охран."СТРАЖ"ГОСТ 2757-87 Р48</t>
  </si>
  <si>
    <t>390-1 Т</t>
  </si>
  <si>
    <t>390-2 Т</t>
  </si>
  <si>
    <t>390-3 Т</t>
  </si>
  <si>
    <t>390-4 Т</t>
  </si>
  <si>
    <t>390-5 Т</t>
  </si>
  <si>
    <t>391 Т</t>
  </si>
  <si>
    <t>Костюм зим.охран."СТРАЖ"ГОСТ 2757-87 Р50</t>
  </si>
  <si>
    <t>391-1 Т</t>
  </si>
  <si>
    <t>391-2 Т</t>
  </si>
  <si>
    <t>391-3 Т</t>
  </si>
  <si>
    <t>391-4 Т</t>
  </si>
  <si>
    <t>391-5 Т</t>
  </si>
  <si>
    <t>392 Т</t>
  </si>
  <si>
    <t>Костюм зим.охран."СТРАЖ"ГОСТ 2757-87 Р52</t>
  </si>
  <si>
    <t>392-1 Т</t>
  </si>
  <si>
    <t>392-2 Т</t>
  </si>
  <si>
    <t>392-3 Т</t>
  </si>
  <si>
    <t>392-4 Т</t>
  </si>
  <si>
    <t>392-5 Т</t>
  </si>
  <si>
    <t>393 Т</t>
  </si>
  <si>
    <t>Костюм зим.охран."СТРАЖ"ГОСТ 2757-87 Р54</t>
  </si>
  <si>
    <t>393-1 Т</t>
  </si>
  <si>
    <t>393-2 Т</t>
  </si>
  <si>
    <t>393-3 Т</t>
  </si>
  <si>
    <t>393-4 Т</t>
  </si>
  <si>
    <t>393-5 Т</t>
  </si>
  <si>
    <t>393-6 Т</t>
  </si>
  <si>
    <t>393-7 Т</t>
  </si>
  <si>
    <t>394 Т</t>
  </si>
  <si>
    <t>Костюм зим.охран."СТРАЖ"ГОСТ 2757-87 Р60</t>
  </si>
  <si>
    <t>394-1 Т</t>
  </si>
  <si>
    <t>394-2 Т</t>
  </si>
  <si>
    <t>395 Т</t>
  </si>
  <si>
    <t>14.12.30.00.00.11.05.45.1</t>
  </si>
  <si>
    <t>Костюм (куртка и брюки)</t>
  </si>
  <si>
    <t>Костюм из куртки и брюк, влагозащитный, для военнослужащих</t>
  </si>
  <si>
    <t>Костюм от защиты влаги размер 52</t>
  </si>
  <si>
    <t>395-1 Т</t>
  </si>
  <si>
    <t>395-2 Т</t>
  </si>
  <si>
    <t>396 Т</t>
  </si>
  <si>
    <t>Костюм от защиты влаги размер 54</t>
  </si>
  <si>
    <t>396-1 Т</t>
  </si>
  <si>
    <t>396-2 Т</t>
  </si>
  <si>
    <t>397 Т</t>
  </si>
  <si>
    <t>Костюм от защиты влаги размер 56</t>
  </si>
  <si>
    <t>397-1 Т</t>
  </si>
  <si>
    <t>397-2 Т</t>
  </si>
  <si>
    <t>398 Т</t>
  </si>
  <si>
    <t>14.12.30.00.00.60.15.10.1</t>
  </si>
  <si>
    <t>Фартук</t>
  </si>
  <si>
    <t>тип А, ГОСТ 12.4.029-76, для защиты от нефти, нефтепродуктов, масел и жиров</t>
  </si>
  <si>
    <t>Фартук кислозащитный специальный</t>
  </si>
  <si>
    <t>398-1 Т</t>
  </si>
  <si>
    <t>398-2 Т</t>
  </si>
  <si>
    <t>398-3 Т</t>
  </si>
  <si>
    <t>14.12.30.100.003.00.0796.000000000016</t>
  </si>
  <si>
    <t>мужской, для защиты от нефтепродуктов, из полиэфирновискозной ткани, тип А, ГОСТ 12.4.029-76</t>
  </si>
  <si>
    <t>398-4 Т</t>
  </si>
  <si>
    <t>398-5 Т</t>
  </si>
  <si>
    <t>399 Т</t>
  </si>
  <si>
    <t>Фартук прорезиненный</t>
  </si>
  <si>
    <t>399-1 Т</t>
  </si>
  <si>
    <t>399-2 Т</t>
  </si>
  <si>
    <t>399-3 Т</t>
  </si>
  <si>
    <t>399-4 Т</t>
  </si>
  <si>
    <t>400 Т</t>
  </si>
  <si>
    <t>Костюм брезентовый размер 48</t>
  </si>
  <si>
    <t>400-1 Т</t>
  </si>
  <si>
    <t>400-2 Т</t>
  </si>
  <si>
    <t>октябрь, ноябрь, дкабрь</t>
  </si>
  <si>
    <t>401 Т</t>
  </si>
  <si>
    <t>Костюм брезентовый размер 50</t>
  </si>
  <si>
    <t>401-1 Т</t>
  </si>
  <si>
    <t>2017</t>
  </si>
  <si>
    <t>401-2 Т</t>
  </si>
  <si>
    <t>402 Т</t>
  </si>
  <si>
    <t>14.12.11.00.00.70.10.10.1</t>
  </si>
  <si>
    <t>Для защиты от производственных загрязнений. Комплект мужской из хлопчатобумажной ткани. 100% хлопок, летний.  Состоит из куртки и брюк или куртки и полукомбинезона. ГОСТ 27575-87</t>
  </si>
  <si>
    <t>Костюм нефтян. летний, разм.42</t>
  </si>
  <si>
    <t>402-1 Т</t>
  </si>
  <si>
    <t>403 Т</t>
  </si>
  <si>
    <t>Костюм нефтяника летний, разм.44</t>
  </si>
  <si>
    <t>403-1 Т</t>
  </si>
  <si>
    <t>403-2 Т</t>
  </si>
  <si>
    <t>403-3 Т</t>
  </si>
  <si>
    <t>14.12.11.210.001.06.0839.000000000000</t>
  </si>
  <si>
    <t>для защиты от производственных загрязнений, мужской, из хлопчатобумажной ткани, состоит из куртки и брюк, летний, ГОСТ 27575-87</t>
  </si>
  <si>
    <t>404 Т</t>
  </si>
  <si>
    <t>Костюм нефтяника летний, разм.46</t>
  </si>
  <si>
    <t>404-1 Т</t>
  </si>
  <si>
    <t>404-2 Т</t>
  </si>
  <si>
    <t>404-3 Т</t>
  </si>
  <si>
    <t>405 Т</t>
  </si>
  <si>
    <t>Костюм нефтяника летний, разм.48</t>
  </si>
  <si>
    <t>405-1 Т</t>
  </si>
  <si>
    <t>405-2 Т</t>
  </si>
  <si>
    <t>405-3 Т</t>
  </si>
  <si>
    <t>405-4 Т</t>
  </si>
  <si>
    <t>406 Т</t>
  </si>
  <si>
    <t>Костюм нефтяника летний, разм.50</t>
  </si>
  <si>
    <t>406-1 Т</t>
  </si>
  <si>
    <t>406-2 Т</t>
  </si>
  <si>
    <t>406-3 Т</t>
  </si>
  <si>
    <t>407 Т</t>
  </si>
  <si>
    <t>Костюм нефтяника летний, разм.52</t>
  </si>
  <si>
    <t>407-1 Т</t>
  </si>
  <si>
    <t>407-2 Т</t>
  </si>
  <si>
    <t>407-3 Т</t>
  </si>
  <si>
    <t>407-4 Т</t>
  </si>
  <si>
    <t>408 Т</t>
  </si>
  <si>
    <t>Костюм нефтяника летний, разм.54</t>
  </si>
  <si>
    <t>408-1 Т</t>
  </si>
  <si>
    <t>408-2 Т</t>
  </si>
  <si>
    <t>408-3 Т</t>
  </si>
  <si>
    <t>408-4 Т</t>
  </si>
  <si>
    <t>408-5 Т</t>
  </si>
  <si>
    <t>409 Т</t>
  </si>
  <si>
    <t>КОСТЮМ НЕФТЯНИКА ЛЕТНИЙ,РАЗМ.56</t>
  </si>
  <si>
    <t>409-1 Т</t>
  </si>
  <si>
    <t>409-2 Т</t>
  </si>
  <si>
    <t>409-3 Т</t>
  </si>
  <si>
    <t>409-4 Т</t>
  </si>
  <si>
    <t>410 Т</t>
  </si>
  <si>
    <t>Костюм нефтяника летний, разм.58</t>
  </si>
  <si>
    <t>410-1 Т</t>
  </si>
  <si>
    <t>410-2 Т</t>
  </si>
  <si>
    <t>410-3 Т</t>
  </si>
  <si>
    <t>410-4 Т</t>
  </si>
  <si>
    <t>411 Т</t>
  </si>
  <si>
    <t>КОСТЮМ НЕФТЯНИКА ЛЕТНИЙ, РАЗМ.60</t>
  </si>
  <si>
    <t>411-1 Т</t>
  </si>
  <si>
    <t>411-2 Т</t>
  </si>
  <si>
    <t>411-3 Т</t>
  </si>
  <si>
    <t>411-4 Т</t>
  </si>
  <si>
    <t>412 Т</t>
  </si>
  <si>
    <t>Костюм нефтяника летний , р. 62</t>
  </si>
  <si>
    <t>412-1 Т</t>
  </si>
  <si>
    <t>412-2 Т</t>
  </si>
  <si>
    <t>412-3 Т</t>
  </si>
  <si>
    <t>412-4 Т</t>
  </si>
  <si>
    <t>413 Т</t>
  </si>
  <si>
    <t>Костюм нефтяника летний, разм.64</t>
  </si>
  <si>
    <t>413-1 Т</t>
  </si>
  <si>
    <t>413-2 Т</t>
  </si>
  <si>
    <t>413-3 Т</t>
  </si>
  <si>
    <t>413-4 Т</t>
  </si>
  <si>
    <t>414 Т</t>
  </si>
  <si>
    <t>14.12.11.00.00.70.12.50.1</t>
  </si>
  <si>
    <t>Для защиты от производственных загрязнений сырой нефтью и ее продуктами. Состоит из куртки и брюк, хлопчатобумажный с химическими волокнами, утепленный. ГОСТ 12.4.111-82.</t>
  </si>
  <si>
    <t>Кост.неф.лет.для раб.ПРСс гол.уб.разм.48</t>
  </si>
  <si>
    <t>414-1 Т</t>
  </si>
  <si>
    <t>414-2 Т</t>
  </si>
  <si>
    <t>414-3 Т</t>
  </si>
  <si>
    <t>14.12.11.290.001.06.0839.000000000000</t>
  </si>
  <si>
    <t>для защиты от производственных загрязнений нефтепродуктами, мужской, из хлопчатобумажной ткани с химическими волокнами, состоит из куртки и брюк, летний, ГОСТ 12.4.111-82</t>
  </si>
  <si>
    <t>414-4 Т</t>
  </si>
  <si>
    <t>415 Т</t>
  </si>
  <si>
    <t>14.12.11.00.00.70.11.20.1</t>
  </si>
  <si>
    <t>Для защиты от производственных загрязнений нефтепродуктами. Состоит из куртки и брюк, летний, из  хлопчатобумажной ткани с химическими волокнами. ГОСТ 12.4.111-82.</t>
  </si>
  <si>
    <t>Кост.неф.лет.для раб.ПРСс гол.уб.разм.50</t>
  </si>
  <si>
    <t>415-1 Т</t>
  </si>
  <si>
    <t>415-2 Т</t>
  </si>
  <si>
    <t>416 Т</t>
  </si>
  <si>
    <t>Кост.неф.лет.для раб.ПРСс гол.уб.разм.56</t>
  </si>
  <si>
    <t>416-1 Т</t>
  </si>
  <si>
    <t>416-2 Т</t>
  </si>
  <si>
    <t>417 Т</t>
  </si>
  <si>
    <t>Кост.неф.лет.для раб.ПРСс гол.уб.разм.58</t>
  </si>
  <si>
    <t>417-1 Т</t>
  </si>
  <si>
    <t>417-2 Т</t>
  </si>
  <si>
    <t>418 Т</t>
  </si>
  <si>
    <t>Кост.неф.лет.для раб.ПРСс гол.уб.разм.60</t>
  </si>
  <si>
    <t>418-1 Т</t>
  </si>
  <si>
    <t>418-2 Т</t>
  </si>
  <si>
    <t>419 Т</t>
  </si>
  <si>
    <t>Костюм нефтяника летний для ИТР р. 38</t>
  </si>
  <si>
    <t>419-1 Т</t>
  </si>
  <si>
    <t>419-2 Т</t>
  </si>
  <si>
    <t>419-3 Т</t>
  </si>
  <si>
    <t>420 Т</t>
  </si>
  <si>
    <t>Костюм нефтяника летний для ИТР р. 46</t>
  </si>
  <si>
    <t>420-1 Т</t>
  </si>
  <si>
    <t>420-2 Т</t>
  </si>
  <si>
    <t>420-3 Т</t>
  </si>
  <si>
    <t>420-4 Т</t>
  </si>
  <si>
    <t>421 Т</t>
  </si>
  <si>
    <t>Костюм нефтяника летний для ИТР р. 48</t>
  </si>
  <si>
    <t>421-1 Т</t>
  </si>
  <si>
    <t>421-2 Т</t>
  </si>
  <si>
    <t>421-3 Т</t>
  </si>
  <si>
    <t>421-4 Т</t>
  </si>
  <si>
    <t>422 Т</t>
  </si>
  <si>
    <t>Костюм нефтяника летний для ИТР р. 50</t>
  </si>
  <si>
    <t>422-1 Т</t>
  </si>
  <si>
    <t>422-2 Т</t>
  </si>
  <si>
    <t>422-3 Т</t>
  </si>
  <si>
    <t>422-4 Т</t>
  </si>
  <si>
    <t>423 Т</t>
  </si>
  <si>
    <t>Костюм нефтяника летний для ИТР р. 52</t>
  </si>
  <si>
    <t>423-1 Т</t>
  </si>
  <si>
    <t>423-2 Т</t>
  </si>
  <si>
    <t>423-3 Т</t>
  </si>
  <si>
    <t>423-4 Т</t>
  </si>
  <si>
    <t>424 Т</t>
  </si>
  <si>
    <t>Костюм нефтяника летний для ИТР р. 54</t>
  </si>
  <si>
    <t>424-1 Т</t>
  </si>
  <si>
    <t>424-2 Т</t>
  </si>
  <si>
    <t>424-3 Т</t>
  </si>
  <si>
    <t>424-4 Т</t>
  </si>
  <si>
    <t>424-5 Т</t>
  </si>
  <si>
    <t>424-6 Т</t>
  </si>
  <si>
    <t>425 Т</t>
  </si>
  <si>
    <t>Костюм нефтяника летний для ИТР р. 56</t>
  </si>
  <si>
    <t>425-1 Т</t>
  </si>
  <si>
    <t>425-2 Т</t>
  </si>
  <si>
    <t>425-3 Т</t>
  </si>
  <si>
    <t>425-4 Т</t>
  </si>
  <si>
    <t>426 Т</t>
  </si>
  <si>
    <t>Костюм нефтяника летний для ИТР р. 58</t>
  </si>
  <si>
    <t>426-1 Т</t>
  </si>
  <si>
    <t>426-2 Т</t>
  </si>
  <si>
    <t>426-3 Т</t>
  </si>
  <si>
    <t>426-4 Т</t>
  </si>
  <si>
    <t>427 Т</t>
  </si>
  <si>
    <t>Костюм нефтяника летний для ИТР р. 60</t>
  </si>
  <si>
    <t>427-1 Т</t>
  </si>
  <si>
    <t>427-2 Т</t>
  </si>
  <si>
    <t>427-3 Т</t>
  </si>
  <si>
    <t>427-4 Т</t>
  </si>
  <si>
    <t>427-5 Т</t>
  </si>
  <si>
    <t>428 Т</t>
  </si>
  <si>
    <t>Костюм нефтяника летний для ИТР р. 62</t>
  </si>
  <si>
    <t>428-1 Т</t>
  </si>
  <si>
    <t>428-2 Т</t>
  </si>
  <si>
    <t>428-3 Т</t>
  </si>
  <si>
    <t>428-4 Т</t>
  </si>
  <si>
    <t>429 Т</t>
  </si>
  <si>
    <t>Костюм нефтян. летний,с гол.уб. разм.44</t>
  </si>
  <si>
    <t>429-1 Т</t>
  </si>
  <si>
    <t>430 Т</t>
  </si>
  <si>
    <t>Костюм нефтян. летний, с гол.уб.разм.46</t>
  </si>
  <si>
    <t>430-1 Т</t>
  </si>
  <si>
    <t>431 Т</t>
  </si>
  <si>
    <t>Костюм нефтян. летний,с гол.уб. разм.48</t>
  </si>
  <si>
    <t>431-1 Т</t>
  </si>
  <si>
    <t>432 Т</t>
  </si>
  <si>
    <t>Костюм нефтян. летний,с гол.уб. разм.50</t>
  </si>
  <si>
    <t>432-1 Т</t>
  </si>
  <si>
    <t>433 Т</t>
  </si>
  <si>
    <t>Костюм нефтян. летний,с гол.уб.разм.52</t>
  </si>
  <si>
    <t>433-1 Т</t>
  </si>
  <si>
    <t>434 Т</t>
  </si>
  <si>
    <t>Костюм нефтян. летний,с гол.уб. .разм.54</t>
  </si>
  <si>
    <t>434-1 Т</t>
  </si>
  <si>
    <t>435 Т</t>
  </si>
  <si>
    <t>Костюм нефтян. летний,с гол.уб. разм.56</t>
  </si>
  <si>
    <t>435-1 Т</t>
  </si>
  <si>
    <t>436 Т</t>
  </si>
  <si>
    <t>Костюм нефтян. летний, с гол.уб.разм.58</t>
  </si>
  <si>
    <t>436-1 Т</t>
  </si>
  <si>
    <t>437 Т</t>
  </si>
  <si>
    <t>Костюм нефтян. летний, с гол.уб.разм.60</t>
  </si>
  <si>
    <t>437-1 Т</t>
  </si>
  <si>
    <t>438 Т</t>
  </si>
  <si>
    <t>14.12.11.00.00.70.11.10.1</t>
  </si>
  <si>
    <t>Для защиты от производственных загрязнений нефтепродуктами. Состоит из куртки и брюк, летний хлопчатобумажный. ГОСТ 12.4.111-82.</t>
  </si>
  <si>
    <t>Кост. нефт. летн.для ИТР с гол.уб. р. 44</t>
  </si>
  <si>
    <t>438-1 Т</t>
  </si>
  <si>
    <t>438-2 Т</t>
  </si>
  <si>
    <t>439 Т</t>
  </si>
  <si>
    <t>Костюм нефт.летн.для ИТР с гол.уб. р. 46</t>
  </si>
  <si>
    <t>439-1 Т</t>
  </si>
  <si>
    <t>439-2 Т</t>
  </si>
  <si>
    <t>439-3 Т</t>
  </si>
  <si>
    <t>14.12.11.210.001.07.0839.000000000000</t>
  </si>
  <si>
    <t>для защиты от производственных загрязнений нефтепродуктами, мужской, из хлопчатобумажной ткани, состоит из куртки и брюк, летний, ГОСТ 12.4.111-82</t>
  </si>
  <si>
    <t>440 Т</t>
  </si>
  <si>
    <t>Костюм нефт. лет.для ИТР с гол.уб. р. 48</t>
  </si>
  <si>
    <t>440-1 Т</t>
  </si>
  <si>
    <t>440-2 Т</t>
  </si>
  <si>
    <t>440-3 Т</t>
  </si>
  <si>
    <t>441 Т</t>
  </si>
  <si>
    <t>Костюм нефт.летн.для ИТРс гол.уб.  р. 50</t>
  </si>
  <si>
    <t>441-1 Т</t>
  </si>
  <si>
    <t>441-2 Т</t>
  </si>
  <si>
    <t>441-3 Т</t>
  </si>
  <si>
    <t>442 Т</t>
  </si>
  <si>
    <t>Костюм нефт.летн.для ИТР с гол.уб. р. 52</t>
  </si>
  <si>
    <t>442-1 Т</t>
  </si>
  <si>
    <t>442-2 Т</t>
  </si>
  <si>
    <t>442-3 Т</t>
  </si>
  <si>
    <t>443 Т</t>
  </si>
  <si>
    <t>Костюм нефт. летн.для ИТРс гол.уб. р. 54</t>
  </si>
  <si>
    <t>443-1 Т</t>
  </si>
  <si>
    <t>443-2 Т</t>
  </si>
  <si>
    <t>443-3 Т</t>
  </si>
  <si>
    <t>444 Т</t>
  </si>
  <si>
    <t>Кост. нефт. летн.для ИТРс гол.уб.  р. 56</t>
  </si>
  <si>
    <t>444-1 Т</t>
  </si>
  <si>
    <t>444-2 Т</t>
  </si>
  <si>
    <t>445 Т</t>
  </si>
  <si>
    <t>Костюм нефт. лет.для ИТР с гол.уб. р. 58</t>
  </si>
  <si>
    <t>445-1 Т</t>
  </si>
  <si>
    <t>445-2 Т</t>
  </si>
  <si>
    <t>445-3 Т</t>
  </si>
  <si>
    <t>446 Т</t>
  </si>
  <si>
    <t>Костюм нефт. летн.для ИТРс гол.уб. р. 60</t>
  </si>
  <si>
    <t>446-1 Т</t>
  </si>
  <si>
    <t>446-2 Т</t>
  </si>
  <si>
    <t>446-3 Т</t>
  </si>
  <si>
    <t>447 Т</t>
  </si>
  <si>
    <t>Компл. лет спецодежды СИЗ для членов ПДК</t>
  </si>
  <si>
    <t>447-1 Т</t>
  </si>
  <si>
    <t>447-2 Т</t>
  </si>
  <si>
    <t>447-3 Т</t>
  </si>
  <si>
    <t>447-4 Т</t>
  </si>
  <si>
    <t>447-5 Т</t>
  </si>
  <si>
    <t>июль</t>
  </si>
  <si>
    <t>447-6 Т</t>
  </si>
  <si>
    <t>448 Т</t>
  </si>
  <si>
    <t>Костюм нефтяника летний для ИТР р. 44</t>
  </si>
  <si>
    <t>448-1 Т</t>
  </si>
  <si>
    <t>448-2 Т</t>
  </si>
  <si>
    <t>448-3 Т</t>
  </si>
  <si>
    <t>449 Т</t>
  </si>
  <si>
    <t>Костюм нефт. летн.для ИТР  р. 36</t>
  </si>
  <si>
    <t>449-1 Т</t>
  </si>
  <si>
    <t>449-2 Т</t>
  </si>
  <si>
    <t>449-3 Т</t>
  </si>
  <si>
    <t>449-4 Т</t>
  </si>
  <si>
    <t>450 Т</t>
  </si>
  <si>
    <t>Кост.неф.зим.для раб.ПРС разм 52</t>
  </si>
  <si>
    <t>450-1 Т</t>
  </si>
  <si>
    <t>450-2 Т</t>
  </si>
  <si>
    <t>451 Т</t>
  </si>
  <si>
    <t>Кост.неф.зим.для раб.ПРС разм.54</t>
  </si>
  <si>
    <t>451-1 Т</t>
  </si>
  <si>
    <t>451-2 Т</t>
  </si>
  <si>
    <t>452 Т</t>
  </si>
  <si>
    <t>Кост.неф.зим.для раб.ПРС разм.56</t>
  </si>
  <si>
    <t>452-1 Т</t>
  </si>
  <si>
    <t>452-2 Т</t>
  </si>
  <si>
    <t>453 Т</t>
  </si>
  <si>
    <t>Кост.неф.зим.для раб.ПРС разм.58</t>
  </si>
  <si>
    <t>453-1 Т</t>
  </si>
  <si>
    <t>453-2 Т</t>
  </si>
  <si>
    <t>454 Т</t>
  </si>
  <si>
    <t>Кост.неф.зим.для раб.ПРС разм.60</t>
  </si>
  <si>
    <t>454-1 Т</t>
  </si>
  <si>
    <t>454-2 Т</t>
  </si>
  <si>
    <t>455 Т</t>
  </si>
  <si>
    <t>Костюм нефтяника зимний для ИТР р. 44</t>
  </si>
  <si>
    <t>455-1 Т</t>
  </si>
  <si>
    <t>455-2 Т</t>
  </si>
  <si>
    <t>455-3 Т</t>
  </si>
  <si>
    <t>455-4 Т</t>
  </si>
  <si>
    <t>456 Т</t>
  </si>
  <si>
    <t>Костюм нефтяника зимний для ИТР р. 46</t>
  </si>
  <si>
    <t>456-1 Т</t>
  </si>
  <si>
    <t>456-2 Т</t>
  </si>
  <si>
    <t>456-3 Т</t>
  </si>
  <si>
    <t xml:space="preserve">Костюм нефтяника зимний для ИТР р. 46 </t>
  </si>
  <si>
    <t>456-4 Т</t>
  </si>
  <si>
    <t>457 Т</t>
  </si>
  <si>
    <t>Костюм нефтяника зимний для ИТР р.50</t>
  </si>
  <si>
    <t>457-1 Т</t>
  </si>
  <si>
    <t>457-2 Т</t>
  </si>
  <si>
    <t>457-3 Т</t>
  </si>
  <si>
    <t xml:space="preserve">Костюм нефтяника зимний для ИТР р.50 </t>
  </si>
  <si>
    <t>457-4 Т</t>
  </si>
  <si>
    <t>458 Т</t>
  </si>
  <si>
    <t>Костюм нефтяника зимний для ИТР р.52</t>
  </si>
  <si>
    <t>458-1 Т</t>
  </si>
  <si>
    <t>458-2 Т</t>
  </si>
  <si>
    <t>458-3 Т</t>
  </si>
  <si>
    <t xml:space="preserve">Костюм нефтяника зимний для ИТР р.52 </t>
  </si>
  <si>
    <t>459 Т</t>
  </si>
  <si>
    <t>Костюм нефтяника зимний для ИТР р.54</t>
  </si>
  <si>
    <t>459-1 Т</t>
  </si>
  <si>
    <t>459-2 Т</t>
  </si>
  <si>
    <t>459-3 Т</t>
  </si>
  <si>
    <t xml:space="preserve">Костюм нефтяника зимний для ИТР р.54 </t>
  </si>
  <si>
    <t>460 Т</t>
  </si>
  <si>
    <t>Костюм нефтяника зимний для ИТР р.56</t>
  </si>
  <si>
    <t>460-1 Т</t>
  </si>
  <si>
    <t>460-2 Т</t>
  </si>
  <si>
    <t>460-3 Т</t>
  </si>
  <si>
    <t xml:space="preserve">Костюм нефтяника зимний для ИТР р.56 </t>
  </si>
  <si>
    <t>461 Т</t>
  </si>
  <si>
    <t>Костюм нефтяника зимний для ИТР р.58</t>
  </si>
  <si>
    <t>461-1 Т</t>
  </si>
  <si>
    <t>461-2 Т</t>
  </si>
  <si>
    <t>461-3 Т</t>
  </si>
  <si>
    <t xml:space="preserve">Костюм нефтяника зимний для ИТР р.58 </t>
  </si>
  <si>
    <t>461-4 Т</t>
  </si>
  <si>
    <t>462 Т</t>
  </si>
  <si>
    <t>Костюм нефтяника зимний для ИТР р.60</t>
  </si>
  <si>
    <t>462-1 Т</t>
  </si>
  <si>
    <t>462-2 Т</t>
  </si>
  <si>
    <t>462-3 Т</t>
  </si>
  <si>
    <t xml:space="preserve">Костюм нефтяника зимний для ИТР р.60 </t>
  </si>
  <si>
    <t>463 Т</t>
  </si>
  <si>
    <t>Костюм нефтяника зимний для ИТР р.62</t>
  </si>
  <si>
    <t>463-1 Т</t>
  </si>
  <si>
    <t>463-2 Т</t>
  </si>
  <si>
    <t>463-3 Т</t>
  </si>
  <si>
    <t xml:space="preserve">Костюм нефтяника зимний для ИТР р.62 </t>
  </si>
  <si>
    <t>464 Т</t>
  </si>
  <si>
    <t>Костюм нефтяника зимний для ИТР р.64</t>
  </si>
  <si>
    <t>464-1 Т</t>
  </si>
  <si>
    <t>464-2 Т</t>
  </si>
  <si>
    <t>464-3 Т</t>
  </si>
  <si>
    <t xml:space="preserve">Костюм нефтяника зимний для ИТР р.64 </t>
  </si>
  <si>
    <t>465 Т</t>
  </si>
  <si>
    <t>Костюм  нефт. зим. с гол.уб.  размер 46</t>
  </si>
  <si>
    <t>465-1 Т</t>
  </si>
  <si>
    <t>465-2 Т</t>
  </si>
  <si>
    <t>466 Т</t>
  </si>
  <si>
    <t>Костюм  нефт. зим. с гол.уб.  размер 48</t>
  </si>
  <si>
    <t>466-1 Т</t>
  </si>
  <si>
    <t>466-2 Т</t>
  </si>
  <si>
    <t>467 Т</t>
  </si>
  <si>
    <t>Костюм  нефт. зим. с гол.уб.  размер 50</t>
  </si>
  <si>
    <t>467-1 Т</t>
  </si>
  <si>
    <t>467-2 Т</t>
  </si>
  <si>
    <t>468 Т</t>
  </si>
  <si>
    <t>Костюм  нефт. зим.  с гол.уб. размер 52</t>
  </si>
  <si>
    <t>468-1 Т</t>
  </si>
  <si>
    <t>468-2 Т</t>
  </si>
  <si>
    <t>469 Т</t>
  </si>
  <si>
    <t>Костюм  нефт. зим.  с гол.уб. размер 54</t>
  </si>
  <si>
    <t>469-1 Т</t>
  </si>
  <si>
    <t>469-2 Т</t>
  </si>
  <si>
    <t>470 Т</t>
  </si>
  <si>
    <t>Костюм  нефт. зим.с гол.уб.   размер 56</t>
  </si>
  <si>
    <t>470-1 Т</t>
  </si>
  <si>
    <t>470-2 Т</t>
  </si>
  <si>
    <t>471 Т</t>
  </si>
  <si>
    <t>Кост. нефт. зимн.для ИТР с гол.уб. р. 50</t>
  </si>
  <si>
    <t>471-1 Т</t>
  </si>
  <si>
    <t>471-2 Т</t>
  </si>
  <si>
    <t>472 Т</t>
  </si>
  <si>
    <t>Костюм нефт. зимн.для ИТР гол.уб. р. 52</t>
  </si>
  <si>
    <t>472-1 Т</t>
  </si>
  <si>
    <t>472-2 Т</t>
  </si>
  <si>
    <t>473 Т</t>
  </si>
  <si>
    <t>Костюм нефтяника зимний для ИТР р.48</t>
  </si>
  <si>
    <t>473-1 Т</t>
  </si>
  <si>
    <t>473-2 Т</t>
  </si>
  <si>
    <t>473-3 Т</t>
  </si>
  <si>
    <t>14.12.11.210.001.07.0839.000000000001</t>
  </si>
  <si>
    <t>для защиты от производственных загрязнений нефтепродуктами, мужской, из хлопчатобумажной ткани, состоит из куртки и брюк, утепленный, ГОСТ 12.4.111-82</t>
  </si>
  <si>
    <t xml:space="preserve">Костюм нефтяника зимний для ИТР р.48 </t>
  </si>
  <si>
    <t>473-4 Т</t>
  </si>
  <si>
    <t>474 Т</t>
  </si>
  <si>
    <t>Костюм нефт. зимн.для ИТР . р. 36</t>
  </si>
  <si>
    <t>474-1 Т</t>
  </si>
  <si>
    <t>474-2 Т</t>
  </si>
  <si>
    <t>474-3 Т</t>
  </si>
  <si>
    <t xml:space="preserve">Костюм нефт. зимн.для ИТР . р. 36 </t>
  </si>
  <si>
    <t>474-4 Т</t>
  </si>
  <si>
    <t>475 Т</t>
  </si>
  <si>
    <t>Сапоги резиновые маслобензостойк.р-р 36</t>
  </si>
  <si>
    <t>пара</t>
  </si>
  <si>
    <t>475-1 Т</t>
  </si>
  <si>
    <t>475-2 Т</t>
  </si>
  <si>
    <t>475-3 Т</t>
  </si>
  <si>
    <t>475-4 Т</t>
  </si>
  <si>
    <t>475-5 Т</t>
  </si>
  <si>
    <t>475-6 Т</t>
  </si>
  <si>
    <t>476 Т</t>
  </si>
  <si>
    <t>Сапоги резиновые маслобензостойк.р-р 37</t>
  </si>
  <si>
    <t>476-1 Т</t>
  </si>
  <si>
    <t>476-2 Т</t>
  </si>
  <si>
    <t>476-3 Т</t>
  </si>
  <si>
    <t>476-4 Т</t>
  </si>
  <si>
    <t>476-5 Т</t>
  </si>
  <si>
    <t>476-6 Т</t>
  </si>
  <si>
    <t>477 Т</t>
  </si>
  <si>
    <t>Сапоги резиновые маслобензостойк.р-р 38</t>
  </si>
  <si>
    <t>477-1 Т</t>
  </si>
  <si>
    <t>477-2 Т</t>
  </si>
  <si>
    <t>477-3 Т</t>
  </si>
  <si>
    <t>477-4 Т</t>
  </si>
  <si>
    <t>477-5 Т</t>
  </si>
  <si>
    <t>477-6 Т</t>
  </si>
  <si>
    <t>478 Т</t>
  </si>
  <si>
    <t>САПОГИ РЕЗИНОВЫЕ МАСЛОБЕНЗОСТОЙК.Р-Р 39</t>
  </si>
  <si>
    <t>478-1 Т</t>
  </si>
  <si>
    <t>478-2 Т</t>
  </si>
  <si>
    <t>478-3 Т</t>
  </si>
  <si>
    <t>478-4 Т</t>
  </si>
  <si>
    <t>478-5 Т</t>
  </si>
  <si>
    <t>478-6 Т</t>
  </si>
  <si>
    <t>479 Т</t>
  </si>
  <si>
    <t>САПОГИ РЕЗИНОВЫЕ МАСЛОБЕНЗОСТОЙК.Р-Р 40</t>
  </si>
  <si>
    <t>479-1 Т</t>
  </si>
  <si>
    <t>479-2 Т</t>
  </si>
  <si>
    <t>479-3 Т</t>
  </si>
  <si>
    <t>479-4 Т</t>
  </si>
  <si>
    <t>479-5 Т</t>
  </si>
  <si>
    <t>479-6 Т</t>
  </si>
  <si>
    <t>479-7 Т</t>
  </si>
  <si>
    <t>479-8 Т</t>
  </si>
  <si>
    <t>480 Т</t>
  </si>
  <si>
    <t>Сапоги резиновые маслобензостойк.р-р 41</t>
  </si>
  <si>
    <t>480-1 Т</t>
  </si>
  <si>
    <t>480-2 Т</t>
  </si>
  <si>
    <t>480-3 Т</t>
  </si>
  <si>
    <t>480-4 Т</t>
  </si>
  <si>
    <t>480-5 Т</t>
  </si>
  <si>
    <t>480-6 Т</t>
  </si>
  <si>
    <t>481 Т</t>
  </si>
  <si>
    <t>Сапоги резиновые маслобензостойк.р-р 42</t>
  </si>
  <si>
    <t>481-1 Т</t>
  </si>
  <si>
    <t>481-2 Т</t>
  </si>
  <si>
    <t>481-3 Т</t>
  </si>
  <si>
    <t>481-4 Т</t>
  </si>
  <si>
    <t>481-5 Т</t>
  </si>
  <si>
    <t>481-6 Т</t>
  </si>
  <si>
    <t>482 Т</t>
  </si>
  <si>
    <t>Сапоги резиновые маслобензостойк. р-р 43</t>
  </si>
  <si>
    <t>482-1 Т</t>
  </si>
  <si>
    <t>482-2 Т</t>
  </si>
  <si>
    <t>482-3 Т</t>
  </si>
  <si>
    <t>482-4 Т</t>
  </si>
  <si>
    <t>482-5 Т</t>
  </si>
  <si>
    <t>482-6 Т</t>
  </si>
  <si>
    <t>483 Т</t>
  </si>
  <si>
    <t>Сапоги резиновые маслобензостойк. р-р 44</t>
  </si>
  <si>
    <t>483-1 Т</t>
  </si>
  <si>
    <t>483-2 Т</t>
  </si>
  <si>
    <t>483-3 Т</t>
  </si>
  <si>
    <t>483-4 Т</t>
  </si>
  <si>
    <t>483-5 Т</t>
  </si>
  <si>
    <t>483-6 Т</t>
  </si>
  <si>
    <t>484 Т</t>
  </si>
  <si>
    <t>Сапоги резиновые маслобензостойк. р-р 45</t>
  </si>
  <si>
    <t>484-1 Т</t>
  </si>
  <si>
    <t>484-2 Т</t>
  </si>
  <si>
    <t>484-3 Т</t>
  </si>
  <si>
    <t>484-4 Т</t>
  </si>
  <si>
    <t>484-5 Т</t>
  </si>
  <si>
    <t>484-6 Т</t>
  </si>
  <si>
    <t>485 Т</t>
  </si>
  <si>
    <t>Сапоги резиновые маслобензостойк.р-р 46</t>
  </si>
  <si>
    <t>485-1 Т</t>
  </si>
  <si>
    <t>485-2 Т</t>
  </si>
  <si>
    <t>485-3 Т</t>
  </si>
  <si>
    <t>485-4 Т</t>
  </si>
  <si>
    <t>485-5 Т</t>
  </si>
  <si>
    <t>485-6 Т</t>
  </si>
  <si>
    <t>486 Т</t>
  </si>
  <si>
    <t>Сапоги резиновые маслобензостойк.р-р 48</t>
  </si>
  <si>
    <t>486-1 Т</t>
  </si>
  <si>
    <t>486-2 Т</t>
  </si>
  <si>
    <t>486-3 Т</t>
  </si>
  <si>
    <t>486-4 Т</t>
  </si>
  <si>
    <t>486-5 Т</t>
  </si>
  <si>
    <t>486-6 Т</t>
  </si>
  <si>
    <t>487 Т</t>
  </si>
  <si>
    <t>Сапоги болотные рыбацкие раз.41</t>
  </si>
  <si>
    <t>487-1 Т</t>
  </si>
  <si>
    <t>487-2 Т</t>
  </si>
  <si>
    <t>488 Т</t>
  </si>
  <si>
    <t>488-1 Т</t>
  </si>
  <si>
    <t>489 Т</t>
  </si>
  <si>
    <t>Сапоги болотные рыбацкие ГОСТ5375 разм43</t>
  </si>
  <si>
    <t>489-1 Т</t>
  </si>
  <si>
    <t>489-2 Т</t>
  </si>
  <si>
    <t>489-3 Т</t>
  </si>
  <si>
    <t>489-4 Т</t>
  </si>
  <si>
    <t>489-5 Т</t>
  </si>
  <si>
    <t>489-6 Т</t>
  </si>
  <si>
    <t>490 Т</t>
  </si>
  <si>
    <t>Сапоги болотные рыбацкие ГОСТ5375 разм44</t>
  </si>
  <si>
    <t>490-1 Т</t>
  </si>
  <si>
    <t>490-2 Т</t>
  </si>
  <si>
    <t>490-3 Т</t>
  </si>
  <si>
    <t>490-4 Т</t>
  </si>
  <si>
    <t>490-5 Т</t>
  </si>
  <si>
    <t>490-6 Т</t>
  </si>
  <si>
    <t>490-7 Т</t>
  </si>
  <si>
    <t>491 Т</t>
  </si>
  <si>
    <t>Сапоги болотные рыбацкие ГОСТ5375 разм45</t>
  </si>
  <si>
    <t>491-1 Т</t>
  </si>
  <si>
    <t>491-2 Т</t>
  </si>
  <si>
    <t>491-3 Т</t>
  </si>
  <si>
    <t>491-4 Т</t>
  </si>
  <si>
    <t>491-5 Т</t>
  </si>
  <si>
    <t>491-6 Т</t>
  </si>
  <si>
    <t>491-7 Т</t>
  </si>
  <si>
    <t>491-8 Т</t>
  </si>
  <si>
    <t>492 Т</t>
  </si>
  <si>
    <t>Сапоги болотные рыбацкие раз.46</t>
  </si>
  <si>
    <t>492-1 Т</t>
  </si>
  <si>
    <t>492-2 Т</t>
  </si>
  <si>
    <t>493 Т</t>
  </si>
  <si>
    <t>15.20.31.00.00.00.11.12.1</t>
  </si>
  <si>
    <t>Сапоги женские</t>
  </si>
  <si>
    <t>с верхом из юфтевой или хромовой кожи, на подошве из резины, кожи или полимерных материалов, морозостойкие, с подноском защитным металлическим</t>
  </si>
  <si>
    <t>Сапоги жен. кожаные утеп на ПУ р 36</t>
  </si>
  <si>
    <t>493-1 Т</t>
  </si>
  <si>
    <t>493-2 Т</t>
  </si>
  <si>
    <t>494 Т</t>
  </si>
  <si>
    <t>Сапоги жен кожан утеп на ПУГОСТ137-84р37</t>
  </si>
  <si>
    <t>494-1 Т</t>
  </si>
  <si>
    <t>494-2 Т</t>
  </si>
  <si>
    <t>494-3 Т</t>
  </si>
  <si>
    <t>15.20.31.500.002.01.0715.000000000011</t>
  </si>
  <si>
    <t>с подноском защитным металлическим, женские, с верхом из юфтевой кожи, на подошве полимерный материал</t>
  </si>
  <si>
    <t>495 Т</t>
  </si>
  <si>
    <t>Сапоги жен кожан утеп на ПУГОСТ137-84р38</t>
  </si>
  <si>
    <t>495-1 Т</t>
  </si>
  <si>
    <t>495-2 Т</t>
  </si>
  <si>
    <t>495-3 Т</t>
  </si>
  <si>
    <t>495-4 Т</t>
  </si>
  <si>
    <t>496 Т</t>
  </si>
  <si>
    <t>Сапоги жен"Кама-М"ПУ ГОСТ12.4.137-84 р39</t>
  </si>
  <si>
    <t>496-1 Т</t>
  </si>
  <si>
    <t>496-2 Т</t>
  </si>
  <si>
    <t>496-3 Т</t>
  </si>
  <si>
    <t>496-4 Т</t>
  </si>
  <si>
    <t>497 Т</t>
  </si>
  <si>
    <t>Сапоги жен"Кама-М"ПУ ГОСТ12.4.137-84 р40</t>
  </si>
  <si>
    <t>497-1 Т</t>
  </si>
  <si>
    <t>497-2 Т</t>
  </si>
  <si>
    <t>497-3 Т</t>
  </si>
  <si>
    <t>497-4 Т</t>
  </si>
  <si>
    <t>498 Т</t>
  </si>
  <si>
    <t>Сапоги кожаные летние раз. 38</t>
  </si>
  <si>
    <t>498-1 Т</t>
  </si>
  <si>
    <t>498-2 Т</t>
  </si>
  <si>
    <t>499 Т</t>
  </si>
  <si>
    <t>Сапоги кожаные летние раз. 39</t>
  </si>
  <si>
    <t>499-1 Т</t>
  </si>
  <si>
    <t>499-2 Т</t>
  </si>
  <si>
    <t>500 Т</t>
  </si>
  <si>
    <t>Сапоги кожаные летние раз. 40</t>
  </si>
  <si>
    <t>500-1 Т</t>
  </si>
  <si>
    <t>500-2 Т</t>
  </si>
  <si>
    <t>500-3 Т</t>
  </si>
  <si>
    <t>15.20.13.510.001.01.0715.000000000000</t>
  </si>
  <si>
    <t>общего назначения, мужские, из юфтевой кожи, ГОСТ 26167-2005</t>
  </si>
  <si>
    <t>501 Т</t>
  </si>
  <si>
    <t>Сапоги кожаные летние раз. 41</t>
  </si>
  <si>
    <t>501-1 Т</t>
  </si>
  <si>
    <t>501-2 Т</t>
  </si>
  <si>
    <t>501-3 Т</t>
  </si>
  <si>
    <t>502 Т</t>
  </si>
  <si>
    <t>Сапоги кожаные летние раз. 42</t>
  </si>
  <si>
    <t>502-1 Т</t>
  </si>
  <si>
    <t>502-2 Т</t>
  </si>
  <si>
    <t>502-3 Т</t>
  </si>
  <si>
    <t>503 Т</t>
  </si>
  <si>
    <t>Сапоги кожаные летние раз. 43</t>
  </si>
  <si>
    <t>503-1 Т</t>
  </si>
  <si>
    <t>503-2 Т</t>
  </si>
  <si>
    <t>503-3 Т</t>
  </si>
  <si>
    <t>504 Т</t>
  </si>
  <si>
    <t>Сапоги кожаные летние раз. 44</t>
  </si>
  <si>
    <t>504-1 Т</t>
  </si>
  <si>
    <t>504-2 Т</t>
  </si>
  <si>
    <t>504-3 Т</t>
  </si>
  <si>
    <t>505 Т</t>
  </si>
  <si>
    <t>Сапоги кожаные летние раз. 45</t>
  </si>
  <si>
    <t>505-1 Т</t>
  </si>
  <si>
    <t>505-2 Т</t>
  </si>
  <si>
    <t>505-3 Т</t>
  </si>
  <si>
    <t>506 Т</t>
  </si>
  <si>
    <t>15.20.31.00.00.00.10.12.1</t>
  </si>
  <si>
    <t>Сапоги кожаные зимние раз. 40</t>
  </si>
  <si>
    <t>506-1 Т</t>
  </si>
  <si>
    <t>506-2 Т</t>
  </si>
  <si>
    <t>506-3 Т</t>
  </si>
  <si>
    <t>15.20.31.500.002.01.0715.000000000002</t>
  </si>
  <si>
    <t>с подноском защитным металлическим, мужские, с верхом из хромовой кожи, на подошве резина</t>
  </si>
  <si>
    <t>507 Т</t>
  </si>
  <si>
    <t>15.20.31.00.00.00.10.13.1</t>
  </si>
  <si>
    <t>с верхом из юфтевой или хромовой кожи, на подошве из резины, кожи или полимерных материалов, с подноском защитным металлическим, маслобензостойкой подошвой</t>
  </si>
  <si>
    <t>Сапоги кожаные зимние раз. 41</t>
  </si>
  <si>
    <t>507-1 Т</t>
  </si>
  <si>
    <t>507-2 Т</t>
  </si>
  <si>
    <t>507-3 Т</t>
  </si>
  <si>
    <t>15.20.31.500.002.01.0715.000000000003</t>
  </si>
  <si>
    <t>с подноском защитным металлическим, мужские, с верхом из хромовой кожи, на подошве полимерный материал</t>
  </si>
  <si>
    <t>507-4 Т</t>
  </si>
  <si>
    <t>508 Т</t>
  </si>
  <si>
    <t>15.20.31.00.00.00.10.14.1</t>
  </si>
  <si>
    <t>с верхом из юфтевой или хромовой кожи, на подошве из резины, кожи или полимерных материалов, с подноском защитным металлическим, масло-бензо-кислото-щелочно-стойкой подошвой</t>
  </si>
  <si>
    <t>Сапоги кожаные зимние раз. 42</t>
  </si>
  <si>
    <t>508-1 Т</t>
  </si>
  <si>
    <t>508-2 Т</t>
  </si>
  <si>
    <t>508-3 Т</t>
  </si>
  <si>
    <t>15.20.31.500.002.01.0715.000000000004</t>
  </si>
  <si>
    <t>с подноском защитным металлическим, мужские, с верхом из юфтевой кожи, на подошве резина, утепленные</t>
  </si>
  <si>
    <t>508-4 Т</t>
  </si>
  <si>
    <t>508-5 Т</t>
  </si>
  <si>
    <t>509 Т</t>
  </si>
  <si>
    <t>15.20.31.00.00.00.10.15.1</t>
  </si>
  <si>
    <t>с верхом из юфтевой или хромовой кожи, на подошве из резины, кожи или полимерных материалов, утепленные, с подноском защитным металлическим</t>
  </si>
  <si>
    <t>Сапоги кожаные зимние раз. 43</t>
  </si>
  <si>
    <t>509-1 Т</t>
  </si>
  <si>
    <t>509-2 Т</t>
  </si>
  <si>
    <t>509-3 Т</t>
  </si>
  <si>
    <t>15.20.31.500.002.01.0715.000000000005</t>
  </si>
  <si>
    <t>с подноском защитным металлическим, мужские, с верхом из юфтевой кожи, на подошве полимерный материал, утепленные</t>
  </si>
  <si>
    <t>509-4 Т</t>
  </si>
  <si>
    <t>509-5 Т</t>
  </si>
  <si>
    <t>510 Т</t>
  </si>
  <si>
    <t>15.20.31.00.00.00.10.16.1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</si>
  <si>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маслобензостойкой подошвой</t>
  </si>
  <si>
    <t>Сапоги кожаные зимние раз. 44</t>
  </si>
  <si>
    <t>510-1 Т</t>
  </si>
  <si>
    <t>510-2 Т</t>
  </si>
  <si>
    <t>510-3 Т</t>
  </si>
  <si>
    <t>15.20.31.500.002.01.0715.000000000006</t>
  </si>
  <si>
    <t>с подноском защитным металлическим, мужские, с верхом из хромовой кожи, на подошве резина, утепленные</t>
  </si>
  <si>
    <t>510-4 Т</t>
  </si>
  <si>
    <t>510-5 Т</t>
  </si>
  <si>
    <t>511 Т</t>
  </si>
  <si>
    <t>15.20.31.00.00.00.10.17.1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</si>
  <si>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масло-бензо-кислото-щелочно-стойкой подошвой</t>
  </si>
  <si>
    <t>Сапоги кожаные зимние раз. 45</t>
  </si>
  <si>
    <t>511-1 Т</t>
  </si>
  <si>
    <t>511-2 Т</t>
  </si>
  <si>
    <t>511-3 Т</t>
  </si>
  <si>
    <t>15.20.31.500.002.01.0715.000000000007</t>
  </si>
  <si>
    <t>с подноском защитным металлическим, мужские, с верхом из хромовой кожи, на подошве полимерный материал, утепленные</t>
  </si>
  <si>
    <t>511-4 Т</t>
  </si>
  <si>
    <t>512 Т</t>
  </si>
  <si>
    <t>Сапоги кожаные летн. р.36</t>
  </si>
  <si>
    <t>512-1 Т</t>
  </si>
  <si>
    <t>512-2 Т</t>
  </si>
  <si>
    <t>513 Т</t>
  </si>
  <si>
    <t>Сапоги кожаные летн. р.37</t>
  </si>
  <si>
    <t>513-1 Т</t>
  </si>
  <si>
    <t>513-2 Т</t>
  </si>
  <si>
    <t>514 Т</t>
  </si>
  <si>
    <t>15.20.31.00.00.00.10.19.1</t>
  </si>
  <si>
    <t>их поливинилхлоридного верха, с металлическим защитным подноском, на комбинированной подошве из резины, кожи или полимерных материалов, стойкой к маслам и нефтепродуктам</t>
  </si>
  <si>
    <t>Сапоги кожаные зим. р.37</t>
  </si>
  <si>
    <t>514-1 Т</t>
  </si>
  <si>
    <t>514-2 Т</t>
  </si>
  <si>
    <t>515 Т</t>
  </si>
  <si>
    <t>Сапоги кожаные зим. р.39</t>
  </si>
  <si>
    <t>515-1 Т</t>
  </si>
  <si>
    <t>515-2 Т</t>
  </si>
  <si>
    <t>515-3 Т</t>
  </si>
  <si>
    <t>15.20.31.300.002.01.0715.000000000001</t>
  </si>
  <si>
    <t xml:space="preserve"> Сапоги </t>
  </si>
  <si>
    <t>с подноском защитным металлическим, мужские, из поливинилхлоридного верха, на подошве полимерные материалы</t>
  </si>
  <si>
    <t>516 Т</t>
  </si>
  <si>
    <t>Сапоги жен"Кама-М"ПУ ГОСТ12.4.137-84 р41</t>
  </si>
  <si>
    <t>516-1 Т</t>
  </si>
  <si>
    <t>516-2 Т</t>
  </si>
  <si>
    <t>516-3 Т</t>
  </si>
  <si>
    <t>516-4 Т</t>
  </si>
  <si>
    <t>517 Т</t>
  </si>
  <si>
    <t>Сапоги жен"Кама-М"ПУ ГОСТ12.4.137-84 р42</t>
  </si>
  <si>
    <t>517-1 Т</t>
  </si>
  <si>
    <t>517-2 Т</t>
  </si>
  <si>
    <t>517-3 Т</t>
  </si>
  <si>
    <t>517-4 Т</t>
  </si>
  <si>
    <t>518 Т</t>
  </si>
  <si>
    <t>15.20.31.00.00.00.10.11.1</t>
  </si>
  <si>
    <t>с верхом из термостойкой юфтевой или хромовой кожи, на подошве из резины, кожи или полимерных материалов, с подноском защитным металлическим</t>
  </si>
  <si>
    <t>Сапоги кожаные зимние раз. 39</t>
  </si>
  <si>
    <t>518-1 Т</t>
  </si>
  <si>
    <t>518-2 Т</t>
  </si>
  <si>
    <t>518-3 Т</t>
  </si>
  <si>
    <t>15.20.31.500.002.01.0715.000000000001</t>
  </si>
  <si>
    <t>с подноском защитным металлическим, мужские, с верхом из юфтевой кожи, на подошве полимерный материал</t>
  </si>
  <si>
    <t>518-4 Т</t>
  </si>
  <si>
    <t>519 Т</t>
  </si>
  <si>
    <t>15.20.31.00.00.00.10.18.1</t>
  </si>
  <si>
    <t>их поливинилхлоридного верха, с металлическим защитным подноском, на подошве из резины, кожи или полимерных материалов</t>
  </si>
  <si>
    <t>Сапоги кожаные зимние раз. 46</t>
  </si>
  <si>
    <t>519-1 Т</t>
  </si>
  <si>
    <t>519-2 Т</t>
  </si>
  <si>
    <t>519-3 Т</t>
  </si>
  <si>
    <t>15.20.31.300.002.01.0715.000000000000</t>
  </si>
  <si>
    <t>с подноском защитным металлическим, мужские, из поливинилхлоридного верха, на подошве резина</t>
  </si>
  <si>
    <t>519-4 Т</t>
  </si>
  <si>
    <t>519-5 Т</t>
  </si>
  <si>
    <t>520 Т</t>
  </si>
  <si>
    <t>Сапоги кожаные зимние раз. 48</t>
  </si>
  <si>
    <t>520-1 Т</t>
  </si>
  <si>
    <t>520-2 Т</t>
  </si>
  <si>
    <t>520-3 Т</t>
  </si>
  <si>
    <t>520-4 Т</t>
  </si>
  <si>
    <t>521 Т</t>
  </si>
  <si>
    <t>Сапоги кожаные летние разм.47</t>
  </si>
  <si>
    <t>521-1 Т</t>
  </si>
  <si>
    <t>521-2 Т</t>
  </si>
  <si>
    <t>521-3 Т</t>
  </si>
  <si>
    <t>522 Т</t>
  </si>
  <si>
    <t>Сапоги жен зимниеГОСТ12.4.137-84 р43</t>
  </si>
  <si>
    <t>522-1 Т</t>
  </si>
  <si>
    <t>522-2 Т</t>
  </si>
  <si>
    <t>522-3 Т</t>
  </si>
  <si>
    <t>522-4 Т</t>
  </si>
  <si>
    <t>523 Т</t>
  </si>
  <si>
    <t>15.20.31.00.00.00.10.10.1</t>
  </si>
  <si>
    <t>с верхом из юфтевой или хромовой кожи, на подошве из резины, кожи или полимерных материалов, с подноском защитным металлическим</t>
  </si>
  <si>
    <t>Сапоги кожанные зимние р-р37</t>
  </si>
  <si>
    <t>523-1 Т</t>
  </si>
  <si>
    <t>523-2 Т</t>
  </si>
  <si>
    <t>524 Т</t>
  </si>
  <si>
    <t>Сапоги кожаные зимние раз. 47</t>
  </si>
  <si>
    <t>524-1 Т</t>
  </si>
  <si>
    <t>524-2 Т</t>
  </si>
  <si>
    <t>524-3 Т</t>
  </si>
  <si>
    <t>524-4 Т</t>
  </si>
  <si>
    <t>524-5 Т</t>
  </si>
  <si>
    <t>525 Т</t>
  </si>
  <si>
    <t>Сапоги кожаные летние раз. 46</t>
  </si>
  <si>
    <t>525-1 Т</t>
  </si>
  <si>
    <t>525-2 Т</t>
  </si>
  <si>
    <t>525-3 Т</t>
  </si>
  <si>
    <t>526 Т</t>
  </si>
  <si>
    <t>15.20.11.00.00.00.40.14.1</t>
  </si>
  <si>
    <t>Боты</t>
  </si>
  <si>
    <t>диэлектрические</t>
  </si>
  <si>
    <t>Боты  диэлектрические</t>
  </si>
  <si>
    <t>526-1 Т</t>
  </si>
  <si>
    <t>526-2 Т</t>
  </si>
  <si>
    <t>526-3 Т</t>
  </si>
  <si>
    <t>15.20.32.900.004.00.0715.000000000000</t>
  </si>
  <si>
    <t>мужские, диэлектрические, резиновые</t>
  </si>
  <si>
    <t>527 Т</t>
  </si>
  <si>
    <t>15.20.13.00.00.00.10.14.1</t>
  </si>
  <si>
    <t>Ботинки мужские</t>
  </si>
  <si>
    <t>из юфтевой кожи, на подошве из резины, кожи или полимерных материалов,  ГОСТ 26167-2005</t>
  </si>
  <si>
    <t>БОТИНКИ ЗАЩ.36</t>
  </si>
  <si>
    <t>527-1 Т</t>
  </si>
  <si>
    <t>527-2 Т</t>
  </si>
  <si>
    <t>527-3 Т</t>
  </si>
  <si>
    <t>15.20.31.500.000.00.0715.000000000000</t>
  </si>
  <si>
    <t>Ботинки</t>
  </si>
  <si>
    <t>мужские, с верхом из юфтевой кожи, на подошве резина, с подноском защитным металлическим</t>
  </si>
  <si>
    <t>527-4 Т</t>
  </si>
  <si>
    <t>528 Т</t>
  </si>
  <si>
    <t>Ботинки защ.41</t>
  </si>
  <si>
    <t>528-1 Т</t>
  </si>
  <si>
    <t>528-2 Т</t>
  </si>
  <si>
    <t>528-3 Т</t>
  </si>
  <si>
    <t>528-4 Т</t>
  </si>
  <si>
    <t>528-5 Т</t>
  </si>
  <si>
    <t>529 Т</t>
  </si>
  <si>
    <t>Ботинки защ.42</t>
  </si>
  <si>
    <t>529-1 Т</t>
  </si>
  <si>
    <t>529-2 Т</t>
  </si>
  <si>
    <t>529-3 Т</t>
  </si>
  <si>
    <t>529-4 Т</t>
  </si>
  <si>
    <t>529-5 Т</t>
  </si>
  <si>
    <t>530 Т</t>
  </si>
  <si>
    <t>Ботинки защ.43</t>
  </si>
  <si>
    <t>530-1 Т</t>
  </si>
  <si>
    <t>530-2 Т</t>
  </si>
  <si>
    <t>530-3 Т</t>
  </si>
  <si>
    <t>530-4 Т</t>
  </si>
  <si>
    <t>530-5 Т</t>
  </si>
  <si>
    <t>531 Т</t>
  </si>
  <si>
    <t>Ботинки защ.44</t>
  </si>
  <si>
    <t>531-1 Т</t>
  </si>
  <si>
    <t>531-2 Т</t>
  </si>
  <si>
    <t>531-3 Т</t>
  </si>
  <si>
    <t>531-4 Т</t>
  </si>
  <si>
    <t>531-5 Т</t>
  </si>
  <si>
    <t>532 Т</t>
  </si>
  <si>
    <t>Ботинки защ.45</t>
  </si>
  <si>
    <t>столбец 14, 16, 17</t>
  </si>
  <si>
    <t>532-1 Т</t>
  </si>
  <si>
    <t>532-2 Т</t>
  </si>
  <si>
    <t>532-3 Т</t>
  </si>
  <si>
    <t>532-4 Т</t>
  </si>
  <si>
    <t>532-5 Т</t>
  </si>
  <si>
    <t>532-6 Т</t>
  </si>
  <si>
    <t>533 Т</t>
  </si>
  <si>
    <t>БОТИНКИ ЗАЩ.37</t>
  </si>
  <si>
    <t>533-1 Т</t>
  </si>
  <si>
    <t>533-2 Т</t>
  </si>
  <si>
    <t>533-3 Т</t>
  </si>
  <si>
    <t>533-4 Т</t>
  </si>
  <si>
    <t>534 Т</t>
  </si>
  <si>
    <t>БОТИНКИ ЗАЩ.38</t>
  </si>
  <si>
    <t>534-1 Т</t>
  </si>
  <si>
    <t>534-2 Т</t>
  </si>
  <si>
    <t>534-3 Т</t>
  </si>
  <si>
    <t>534-4 Т</t>
  </si>
  <si>
    <t>534-5 Т</t>
  </si>
  <si>
    <t>534-6 Т</t>
  </si>
  <si>
    <t>535 Т</t>
  </si>
  <si>
    <t>БОТИНКИ ЗАЩ.39</t>
  </si>
  <si>
    <t>535-1 Т</t>
  </si>
  <si>
    <t>535-2 Т</t>
  </si>
  <si>
    <t>535-3 Т</t>
  </si>
  <si>
    <t>535-4 Т</t>
  </si>
  <si>
    <t>535-5 Т</t>
  </si>
  <si>
    <t>536 Т</t>
  </si>
  <si>
    <t>Ботинки защитные 40 р-р</t>
  </si>
  <si>
    <t>536-1 Т</t>
  </si>
  <si>
    <t>536-2 Т</t>
  </si>
  <si>
    <t>536-3 Т</t>
  </si>
  <si>
    <t>536-4 Т</t>
  </si>
  <si>
    <t>536-5 Т</t>
  </si>
  <si>
    <t>537 Т</t>
  </si>
  <si>
    <t>Ботинки защ.46</t>
  </si>
  <si>
    <t>537-1 Т</t>
  </si>
  <si>
    <t>537-2 Т</t>
  </si>
  <si>
    <t>537-3 Т</t>
  </si>
  <si>
    <t>537-4 Т</t>
  </si>
  <si>
    <t>538 Т</t>
  </si>
  <si>
    <t>Ботинки защ.47</t>
  </si>
  <si>
    <t>538-1 Т</t>
  </si>
  <si>
    <t>538-2 Т</t>
  </si>
  <si>
    <t>538-3 Т</t>
  </si>
  <si>
    <t>538-4 Т</t>
  </si>
  <si>
    <t>539 Т</t>
  </si>
  <si>
    <t>14.12.30.00.00.80.16.31.1</t>
  </si>
  <si>
    <t>Перчатки технические</t>
  </si>
  <si>
    <t>спилковые, усиленные, утепленные</t>
  </si>
  <si>
    <t>Перчатки спилковые комбинированные</t>
  </si>
  <si>
    <t>539-1 Т</t>
  </si>
  <si>
    <t>539-2 Т</t>
  </si>
  <si>
    <t>539-3 Т</t>
  </si>
  <si>
    <t>14.12.30.100.000.00.0715.000000000012</t>
  </si>
  <si>
    <t>Перчатки</t>
  </si>
  <si>
    <t>для защиты рук технические, спилковые с хлопчатобумажной тканью, усиленные, утепленные</t>
  </si>
  <si>
    <t>539-4 Т</t>
  </si>
  <si>
    <t>539-5 Т</t>
  </si>
  <si>
    <t>539-6 Т</t>
  </si>
  <si>
    <t>540 Т</t>
  </si>
  <si>
    <t>14.12.30.00.00.80.16.19.1</t>
  </si>
  <si>
    <t>трикотажные,со сплошным покрытием ПВХ, шерстяные или полушерстяные</t>
  </si>
  <si>
    <t>Перчатки защ.с покр.из пол.мат.</t>
  </si>
  <si>
    <t>540-1 Т</t>
  </si>
  <si>
    <t>540-2 Т</t>
  </si>
  <si>
    <t>540-3 Т</t>
  </si>
  <si>
    <t>14.12.30.100.000.00.0715.000000000004</t>
  </si>
  <si>
    <t>для защиты рук технические, со сплошным покрытием ПВХ, шерстяные</t>
  </si>
  <si>
    <t>540-4 Т</t>
  </si>
  <si>
    <t>540-5 Т</t>
  </si>
  <si>
    <t>541 Т</t>
  </si>
  <si>
    <t>Перчатки защит. с покр.полим.матер.утеп</t>
  </si>
  <si>
    <t>541-1 Т</t>
  </si>
  <si>
    <t>541-2 Т</t>
  </si>
  <si>
    <t>541-3 Т</t>
  </si>
  <si>
    <t>541-4 Т</t>
  </si>
  <si>
    <t>541-5 Т</t>
  </si>
  <si>
    <t>541-6 Т</t>
  </si>
  <si>
    <t>541-7 Т</t>
  </si>
  <si>
    <t>542 Т</t>
  </si>
  <si>
    <t>14.12.30.00.00.80.16.12.1</t>
  </si>
  <si>
    <t>трикотажные, пропитанные резиной (латексом), хлопчатобумажные</t>
  </si>
  <si>
    <t>Перчатки трикотажные или х/б</t>
  </si>
  <si>
    <t>542-1 Т</t>
  </si>
  <si>
    <t>542-2 Т</t>
  </si>
  <si>
    <t>542-3 Т</t>
  </si>
  <si>
    <t>22.19.60.500.000.00.0715.000000000000</t>
  </si>
  <si>
    <t>для защиты рук технические, пропитанные резиной (латексом), хлопчатобумажные</t>
  </si>
  <si>
    <t>542-4 Т</t>
  </si>
  <si>
    <t>542-5 Т</t>
  </si>
  <si>
    <t>542-6 Т</t>
  </si>
  <si>
    <t>543 Т</t>
  </si>
  <si>
    <t>Перчатки нитриловые на хлопчатобу основе</t>
  </si>
  <si>
    <t>543-1 Т</t>
  </si>
  <si>
    <t>543-2 Т</t>
  </si>
  <si>
    <t>543-3 Т</t>
  </si>
  <si>
    <t>543-4 Т</t>
  </si>
  <si>
    <t>543-5 Т</t>
  </si>
  <si>
    <t>543-6 Т</t>
  </si>
  <si>
    <t>544 Т</t>
  </si>
  <si>
    <t>14.12.30.00.00.80.16.24.1</t>
  </si>
  <si>
    <t>комбинированные, спилковые с х/б</t>
  </si>
  <si>
    <t>Перчатки комбинированные</t>
  </si>
  <si>
    <t>544-1 Т</t>
  </si>
  <si>
    <t>544-2 Т</t>
  </si>
  <si>
    <t>544-3 Т</t>
  </si>
  <si>
    <t>14.12.30.100.000.00.0715.000000000011</t>
  </si>
  <si>
    <t>для защиты рук технические, спилковые с хлопчатобумажной тканью, усиленные</t>
  </si>
  <si>
    <t>544-4 Т</t>
  </si>
  <si>
    <t>544-5 Т</t>
  </si>
  <si>
    <t>544-6 Т</t>
  </si>
  <si>
    <t>545 Т</t>
  </si>
  <si>
    <t>14.12.30.00.00.80.17.11.1</t>
  </si>
  <si>
    <t>Краги</t>
  </si>
  <si>
    <t>спилковые, пятипалые, утепленные</t>
  </si>
  <si>
    <t>Перчатки Краги</t>
  </si>
  <si>
    <t>545-1 Т</t>
  </si>
  <si>
    <t>545-2 Т</t>
  </si>
  <si>
    <t>545-3 Т</t>
  </si>
  <si>
    <t>14.12.30.100.006.00.0715.000000000000</t>
  </si>
  <si>
    <t>для защиты рук от повышенных температур, из термостойкого материала</t>
  </si>
  <si>
    <t>546 Т</t>
  </si>
  <si>
    <t>14.12.30.00.00.80.30.10.1</t>
  </si>
  <si>
    <t>рабочие, утепленные</t>
  </si>
  <si>
    <t>Перчатки меховые (зимние)</t>
  </si>
  <si>
    <t>546-1 Т</t>
  </si>
  <si>
    <t>546-2 Т</t>
  </si>
  <si>
    <t>546-3 Т</t>
  </si>
  <si>
    <t>14.20.10.900.000.00.0796.000000000000</t>
  </si>
  <si>
    <t>мужские, меховые</t>
  </si>
  <si>
    <t>546-4 Т</t>
  </si>
  <si>
    <t>547 Т</t>
  </si>
  <si>
    <t>547-1 Т</t>
  </si>
  <si>
    <t>548 Т</t>
  </si>
  <si>
    <t>548-1 Т</t>
  </si>
  <si>
    <t>549 Т</t>
  </si>
  <si>
    <t>Головной убор зимний</t>
  </si>
  <si>
    <t>549-1 Т</t>
  </si>
  <si>
    <t>550 Т</t>
  </si>
  <si>
    <t>Головной убор летний</t>
  </si>
  <si>
    <t>550-1 Т</t>
  </si>
  <si>
    <t>551 Т</t>
  </si>
  <si>
    <t>32.99.11.00.00.00.10.10.1</t>
  </si>
  <si>
    <t>Каска</t>
  </si>
  <si>
    <t>Материал изготовления - пластмасса</t>
  </si>
  <si>
    <t>Каска защитная с подшлемником</t>
  </si>
  <si>
    <t>551-1 Т</t>
  </si>
  <si>
    <t>551-2 Т</t>
  </si>
  <si>
    <t>551-3 Т</t>
  </si>
  <si>
    <t>551-4 Т</t>
  </si>
  <si>
    <t>32.99.11.500.002.00.0796.000000000000</t>
  </si>
  <si>
    <t>пластмассовая</t>
  </si>
  <si>
    <t>551-5 Т</t>
  </si>
  <si>
    <t>551-6 Т</t>
  </si>
  <si>
    <t>551-7 Т</t>
  </si>
  <si>
    <t>551-8 Т</t>
  </si>
  <si>
    <t>551-9 Т</t>
  </si>
  <si>
    <t>552 Т</t>
  </si>
  <si>
    <t>Каска защитная с наушником</t>
  </si>
  <si>
    <t>552-1 Т</t>
  </si>
  <si>
    <t>553 Т</t>
  </si>
  <si>
    <t>17.12.13.40.22.00.00.35.1</t>
  </si>
  <si>
    <t>Бумага</t>
  </si>
  <si>
    <t xml:space="preserve">формат А4, плотность 200 г/м2, 21х29,7 см </t>
  </si>
  <si>
    <t>Бумага A4 80г/м2 96% (500л)</t>
  </si>
  <si>
    <t>553-1 Т</t>
  </si>
  <si>
    <t>Столбец -1,9, 14, 16, 17</t>
  </si>
  <si>
    <t>553-2 Т</t>
  </si>
  <si>
    <t>Столбец-3, 5,  9, 13</t>
  </si>
  <si>
    <t>553-3 Т</t>
  </si>
  <si>
    <t>17.23.14.500.000.00.5111.000000000066</t>
  </si>
  <si>
    <t>для офисного оборудования, формат А4, плотность 80 г/м2, ГОСТ 6656-76</t>
  </si>
  <si>
    <t xml:space="preserve"> декабрь</t>
  </si>
  <si>
    <t>Одна пачка</t>
  </si>
  <si>
    <t>554 Т</t>
  </si>
  <si>
    <t>20.41.31.00.00.10.20.10.1</t>
  </si>
  <si>
    <t>Мыло хозяйственное</t>
  </si>
  <si>
    <t>твердое, 1 группы, 72%, ГОСТ 30266-95</t>
  </si>
  <si>
    <t>Мыло хозяйственное 250 гр.  72%</t>
  </si>
  <si>
    <t>554-1 Т</t>
  </si>
  <si>
    <t>554-2 Т</t>
  </si>
  <si>
    <t>554-3 Т</t>
  </si>
  <si>
    <t>20.41.31.950.000.00.0796.000000000000</t>
  </si>
  <si>
    <t>Мыло</t>
  </si>
  <si>
    <t>хозяйственное, твердое, 1 группа 72%, ГОСТ 30266-95</t>
  </si>
  <si>
    <t>554-4 Т</t>
  </si>
  <si>
    <t>555 Т</t>
  </si>
  <si>
    <t>25.11.10.00.00.10.16.10.1</t>
  </si>
  <si>
    <t>Домики с окнами и дверью из контейнеров панельно-каркасной конструкции различного назначения</t>
  </si>
  <si>
    <t>Общежитие на 8 человек 8м.</t>
  </si>
  <si>
    <t>556 Т</t>
  </si>
  <si>
    <t>25.11.10.00.00.10.32.10.2</t>
  </si>
  <si>
    <t>Блок-контейнер</t>
  </si>
  <si>
    <t>Блок-контейнер для медпункта</t>
  </si>
  <si>
    <t>557 Т</t>
  </si>
  <si>
    <t>Мобильный жилой вагон столов на 12 мест</t>
  </si>
  <si>
    <t>558 Т</t>
  </si>
  <si>
    <t>27.32.13.00.02.01.27.26.2</t>
  </si>
  <si>
    <t>Кабель</t>
  </si>
  <si>
    <t>АВВГ 3*50+1*25</t>
  </si>
  <si>
    <t>Кабель АВВГ 3х50+1х35</t>
  </si>
  <si>
    <t>км</t>
  </si>
  <si>
    <t>558-1 Т</t>
  </si>
  <si>
    <t>январь-февраль</t>
  </si>
  <si>
    <t>558-2 Т</t>
  </si>
  <si>
    <t>558-3 Т</t>
  </si>
  <si>
    <t>558-4 Т</t>
  </si>
  <si>
    <t>27.32.13.700.000.00.0008.000000000131</t>
  </si>
  <si>
    <t>марка АВВГ, 3*50+1*25 мм2</t>
  </si>
  <si>
    <t>558-5 Т</t>
  </si>
  <si>
    <t>558-6 Т</t>
  </si>
  <si>
    <t>Километр (тысяча метров)</t>
  </si>
  <si>
    <t>559 Т</t>
  </si>
  <si>
    <t>27.32.13.00.02.01.27.20.2</t>
  </si>
  <si>
    <t>АВВГ 3*6+1*4</t>
  </si>
  <si>
    <t>Кабель 0,4кВ АВВГ-3х6+1х4</t>
  </si>
  <si>
    <t>559-1 Т</t>
  </si>
  <si>
    <t>559-2 Т</t>
  </si>
  <si>
    <t>559-3 Т</t>
  </si>
  <si>
    <t>559-4 Т</t>
  </si>
  <si>
    <t>27.32.13.700.000.00.0008.000000000125</t>
  </si>
  <si>
    <t>марка АВВГ, 3*6+1*4 мм2</t>
  </si>
  <si>
    <t>559-5 Т</t>
  </si>
  <si>
    <t>559-6 Т</t>
  </si>
  <si>
    <t>559-7 Т</t>
  </si>
  <si>
    <t>560 Т</t>
  </si>
  <si>
    <t>27.32.13.00.02.01.42.05.2</t>
  </si>
  <si>
    <t>ВВБГ 3*25+1*10</t>
  </si>
  <si>
    <t>Кабель 0,4кВ ВВБГ-3х25+1х10</t>
  </si>
  <si>
    <t>560-1 Т</t>
  </si>
  <si>
    <t>560-2 Т</t>
  </si>
  <si>
    <t>560-3 Т</t>
  </si>
  <si>
    <t>560-4 Т</t>
  </si>
  <si>
    <t>561 Т</t>
  </si>
  <si>
    <t>27.32.13.00.02.01.42.03.2</t>
  </si>
  <si>
    <t>ВВБГ 3*10+1*6</t>
  </si>
  <si>
    <t>Кабель 0,4кВ ВВБГ-3х10+1х6</t>
  </si>
  <si>
    <t>561-1 Т</t>
  </si>
  <si>
    <t>561-2 Т</t>
  </si>
  <si>
    <t>561-3 Т</t>
  </si>
  <si>
    <t>561-4 Т</t>
  </si>
  <si>
    <t>27.32.14.000.000.00.0008.000000000019</t>
  </si>
  <si>
    <t>марка ВВБГ, 3*10+1*6 мм2</t>
  </si>
  <si>
    <t>561-5 Т</t>
  </si>
  <si>
    <t>561-6 Т</t>
  </si>
  <si>
    <t>561-7 Т</t>
  </si>
  <si>
    <t>562 Т</t>
  </si>
  <si>
    <t>27.32.13.00.02.01.82.01.2</t>
  </si>
  <si>
    <t>АВБбШв 3*10+1*6</t>
  </si>
  <si>
    <t>кабель АВБбШв-3х10+1х6</t>
  </si>
  <si>
    <t>563 Т</t>
  </si>
  <si>
    <t>27.32.13.00.02.01.62.44.2</t>
  </si>
  <si>
    <t>КГ 3*25+1*16</t>
  </si>
  <si>
    <t>Кабель КГ 3х25+1х16</t>
  </si>
  <si>
    <t>564 Т</t>
  </si>
  <si>
    <t>27.32.13.00.02.01.62.09.2</t>
  </si>
  <si>
    <t>КГ 1*35</t>
  </si>
  <si>
    <t>Кабель КГ 1х35</t>
  </si>
  <si>
    <t>564-1 Т</t>
  </si>
  <si>
    <t>метр</t>
  </si>
  <si>
    <t>565 Т</t>
  </si>
  <si>
    <t>27.32.13.00.02.01.27.04.2</t>
  </si>
  <si>
    <t>АВВГ 2*10</t>
  </si>
  <si>
    <t>Кабель АВВГ 2х10</t>
  </si>
  <si>
    <t>565-1 Т</t>
  </si>
  <si>
    <t>565-2 Т</t>
  </si>
  <si>
    <t>565-3 Т</t>
  </si>
  <si>
    <t>565-4 Т</t>
  </si>
  <si>
    <t>565-5 Т</t>
  </si>
  <si>
    <t>565-6 Т</t>
  </si>
  <si>
    <t>566 Т</t>
  </si>
  <si>
    <t>27.32.13.00.02.01.27.01.2</t>
  </si>
  <si>
    <t>АВВГ 2*2.5</t>
  </si>
  <si>
    <t>Кабель АВВГ 2х2.5</t>
  </si>
  <si>
    <t>566-1 Т</t>
  </si>
  <si>
    <t>566-2 Т</t>
  </si>
  <si>
    <t>566-3 Т</t>
  </si>
  <si>
    <t>566-4 Т</t>
  </si>
  <si>
    <t>27.32.13.700.000.00.0008.000000000109</t>
  </si>
  <si>
    <t>марка АВВГ, 2*2,5 мм2</t>
  </si>
  <si>
    <t>566-5 Т</t>
  </si>
  <si>
    <t>566-6 Т</t>
  </si>
  <si>
    <t>566-7 Т</t>
  </si>
  <si>
    <t>566-8 Т</t>
  </si>
  <si>
    <t>567 Т</t>
  </si>
  <si>
    <t>27.32.13.00.02.01.62.39.2</t>
  </si>
  <si>
    <t>КГ 3*16+1*6</t>
  </si>
  <si>
    <t>Кабель КГ 3х16+1х6</t>
  </si>
  <si>
    <t>568 Т</t>
  </si>
  <si>
    <t>Кабель АВВГ 3х6+1х4</t>
  </si>
  <si>
    <t>568-1 Т</t>
  </si>
  <si>
    <t>568-2 Т</t>
  </si>
  <si>
    <t>568-3 Т</t>
  </si>
  <si>
    <t>568-4 Т</t>
  </si>
  <si>
    <t>568-5 Т</t>
  </si>
  <si>
    <t>568-6 Т</t>
  </si>
  <si>
    <t>568-7 Т</t>
  </si>
  <si>
    <t>568-8 Т</t>
  </si>
  <si>
    <t>568-9 Т</t>
  </si>
  <si>
    <t>569 Т</t>
  </si>
  <si>
    <t>27.32.13.00.02.01.62.43.2</t>
  </si>
  <si>
    <t>КГ 3*25+1*10</t>
  </si>
  <si>
    <t>Кабель КГ 3х25+1х10</t>
  </si>
  <si>
    <t>570 Т</t>
  </si>
  <si>
    <t>27.32.13.00.02.01.62.51.2</t>
  </si>
  <si>
    <t>КГ 3*70+1*25</t>
  </si>
  <si>
    <t>Кабель КГ 3х70+1х25</t>
  </si>
  <si>
    <t>571 Т</t>
  </si>
  <si>
    <t>27.32.13.00.02.01.27.22.2</t>
  </si>
  <si>
    <t>АВВГ 3*10+1*6</t>
  </si>
  <si>
    <t>Кабель АВВГ 3х10+1х6</t>
  </si>
  <si>
    <t>571-1 Т</t>
  </si>
  <si>
    <t>571-2 Т</t>
  </si>
  <si>
    <t>571-3 Т</t>
  </si>
  <si>
    <t>571-4 Т</t>
  </si>
  <si>
    <t>27.32.13.700.000.00.0008.000000000127</t>
  </si>
  <si>
    <t>марка АВВГ, 3*10+1*6 мм2</t>
  </si>
  <si>
    <t>571-5 Т</t>
  </si>
  <si>
    <t>571-6 Т</t>
  </si>
  <si>
    <t>571-7 Т</t>
  </si>
  <si>
    <t>571-8 Т</t>
  </si>
  <si>
    <t>572 Т</t>
  </si>
  <si>
    <t>27.32.13.00.02.01.27.23.2</t>
  </si>
  <si>
    <t>АВВГ 3*16+1*10</t>
  </si>
  <si>
    <t>Кабель АВВГ 3х16+1х10</t>
  </si>
  <si>
    <t>572-1 Т</t>
  </si>
  <si>
    <t>572-2 Т</t>
  </si>
  <si>
    <t>572-3 Т</t>
  </si>
  <si>
    <t>572-4 Т</t>
  </si>
  <si>
    <t>27.32.13.700.000.00.0008.000000000128</t>
  </si>
  <si>
    <t>марка АВВГ, 3*16+1*10 мм2</t>
  </si>
  <si>
    <t>572-5 Т</t>
  </si>
  <si>
    <t>572-6 Т</t>
  </si>
  <si>
    <t>572-7 Т</t>
  </si>
  <si>
    <t>572-8 Т</t>
  </si>
  <si>
    <t>573 Т</t>
  </si>
  <si>
    <t>27.32.13.00.02.01.27.65.2</t>
  </si>
  <si>
    <t>АВВГ 3*25+1*10</t>
  </si>
  <si>
    <t>Кабель АВВГ 3х25+1х10</t>
  </si>
  <si>
    <t>573-1 Т</t>
  </si>
  <si>
    <t>573-2 Т</t>
  </si>
  <si>
    <t>573-3 Т</t>
  </si>
  <si>
    <t>573-4 Т</t>
  </si>
  <si>
    <t>27.32.13.700.000.00.0008.000000000156</t>
  </si>
  <si>
    <t>марка АВВГ, 3*25+1*10 мм2</t>
  </si>
  <si>
    <t>573-5 Т</t>
  </si>
  <si>
    <t>573-6 Т</t>
  </si>
  <si>
    <t>573-7 Т</t>
  </si>
  <si>
    <t>574 Т</t>
  </si>
  <si>
    <t>27.32.13.00.02.01.27.24.2</t>
  </si>
  <si>
    <t>АВВГ 3*25+1*16</t>
  </si>
  <si>
    <t>Кабель АВВГ 3х35х1.25</t>
  </si>
  <si>
    <t>574-1 Т</t>
  </si>
  <si>
    <t>574-2 Т</t>
  </si>
  <si>
    <t>574-3 Т</t>
  </si>
  <si>
    <t>574-4 Т</t>
  </si>
  <si>
    <t>27.32.13.700.000.00.0008.000000000129</t>
  </si>
  <si>
    <t>марка АВВГ, 3*25+1*16 мм2</t>
  </si>
  <si>
    <t>574-5 Т</t>
  </si>
  <si>
    <t>574-6 Т</t>
  </si>
  <si>
    <t>575 Т</t>
  </si>
  <si>
    <t>27.32.13.00.02.01.27.19.2</t>
  </si>
  <si>
    <t>АВВГ 3*4+1*2.5</t>
  </si>
  <si>
    <t>Кабель АВВГ 3х4+1х2,5</t>
  </si>
  <si>
    <t>575-1 Т</t>
  </si>
  <si>
    <t>575-2 Т</t>
  </si>
  <si>
    <t>575-3 Т</t>
  </si>
  <si>
    <t>575-4 Т</t>
  </si>
  <si>
    <t>27.32.13.700.000.00.0008.000000000124</t>
  </si>
  <si>
    <t>марка АВВГ, 3*4+1*2,5 мм2</t>
  </si>
  <si>
    <t>575-5 Т</t>
  </si>
  <si>
    <t>575-6 Т</t>
  </si>
  <si>
    <t>575-7 Т</t>
  </si>
  <si>
    <t>576 Т</t>
  </si>
  <si>
    <t>27.32.13.00.02.01.27.27.2</t>
  </si>
  <si>
    <t>АВВГ 3*70+1*35</t>
  </si>
  <si>
    <t>Кабель АВВГ 3х70+1х35</t>
  </si>
  <si>
    <t>576-1 Т</t>
  </si>
  <si>
    <t>576-2 Т</t>
  </si>
  <si>
    <t>576-3 Т</t>
  </si>
  <si>
    <t>577 Т</t>
  </si>
  <si>
    <t>27.32.13.00.02.01.27.28.2</t>
  </si>
  <si>
    <t>АВВГ 3*95+1*50</t>
  </si>
  <si>
    <t>Кабель АВВГ 3х95+1х35</t>
  </si>
  <si>
    <t>577-1 Т</t>
  </si>
  <si>
    <t>577-2 Т</t>
  </si>
  <si>
    <t>577-3 Т</t>
  </si>
  <si>
    <t>578 Т</t>
  </si>
  <si>
    <t>27.32.13.00.02.01.27.02.2</t>
  </si>
  <si>
    <t>АВВГ 2*4</t>
  </si>
  <si>
    <t>Кабель АВВГ 2х4</t>
  </si>
  <si>
    <t>578-1 Т</t>
  </si>
  <si>
    <t>578-2 Т</t>
  </si>
  <si>
    <t>578-3 Т</t>
  </si>
  <si>
    <t>578-4 Т</t>
  </si>
  <si>
    <t>27.32.13.700.000.00.0008.000000000110</t>
  </si>
  <si>
    <t>марка АВВГ, 2*4 мм2</t>
  </si>
  <si>
    <t>578-5 Т</t>
  </si>
  <si>
    <t>578-6 Т</t>
  </si>
  <si>
    <t>579 Т</t>
  </si>
  <si>
    <t>27.32.13.00.02.01.37.13.2</t>
  </si>
  <si>
    <t>ВВГ 3*4+1*2,5</t>
  </si>
  <si>
    <t>Кабель ВВГ 3х4+1х2,5</t>
  </si>
  <si>
    <t>579-1 Т</t>
  </si>
  <si>
    <t>579-2 Т</t>
  </si>
  <si>
    <t>579-3 Т</t>
  </si>
  <si>
    <t>579-4 Т</t>
  </si>
  <si>
    <t>27.32.13.700.000.00.0008.000000000214</t>
  </si>
  <si>
    <t>марка ВВГ, 3*4+1*2,5 мм2</t>
  </si>
  <si>
    <t>579-5 Т</t>
  </si>
  <si>
    <t>579-6 Т</t>
  </si>
  <si>
    <t>579-7 Т</t>
  </si>
  <si>
    <t>580 Т</t>
  </si>
  <si>
    <t>27.32.13.00.02.01.37.10.2</t>
  </si>
  <si>
    <t>ВВГ 3*2.5</t>
  </si>
  <si>
    <t>Кабель ВВГ 3х2,5</t>
  </si>
  <si>
    <t>580-1 Т</t>
  </si>
  <si>
    <t>580-2 Т</t>
  </si>
  <si>
    <t>580-3 Т</t>
  </si>
  <si>
    <t>580-4 Т</t>
  </si>
  <si>
    <t>27.32.13.700.000.00.0008.000000000211</t>
  </si>
  <si>
    <t>марка ВВГ, 3*2,5 мм2</t>
  </si>
  <si>
    <t>580-5 Т</t>
  </si>
  <si>
    <t>580-6 Т</t>
  </si>
  <si>
    <t>580-7 Т</t>
  </si>
  <si>
    <t>580-8 Т</t>
  </si>
  <si>
    <t>580-9 Т</t>
  </si>
  <si>
    <t>581 Т</t>
  </si>
  <si>
    <t>27.32.13.00.01.02.40.30.2</t>
  </si>
  <si>
    <t>Провод</t>
  </si>
  <si>
    <t>АППВ 3*2.5+1*1.5</t>
  </si>
  <si>
    <t>Кабель АППВ 3х2,5+1х1,5</t>
  </si>
  <si>
    <t>581-1 Т</t>
  </si>
  <si>
    <t>581-2 Т</t>
  </si>
  <si>
    <t>581-3 Т</t>
  </si>
  <si>
    <t>582 Т</t>
  </si>
  <si>
    <t>27.32.13.00.02.01.75.05.2</t>
  </si>
  <si>
    <t>РПШ 7*2.5</t>
  </si>
  <si>
    <t>Кабель гибкий РПШ 7х2,5</t>
  </si>
  <si>
    <t>583 Т</t>
  </si>
  <si>
    <t>27.32.13.00.02.01.62.55.2</t>
  </si>
  <si>
    <t>КГ 3*95+1*35</t>
  </si>
  <si>
    <t>Кабель КГ 3х95+1х50</t>
  </si>
  <si>
    <t>584 Т</t>
  </si>
  <si>
    <t>27.32.13.00.02.01.50.01.2</t>
  </si>
  <si>
    <t>ВБбШв 3*50</t>
  </si>
  <si>
    <t>Кабель  ВББшв-3х4</t>
  </si>
  <si>
    <t>584 -1Т</t>
  </si>
  <si>
    <t>584-2 Т</t>
  </si>
  <si>
    <t>584-3 Т</t>
  </si>
  <si>
    <t>584-4 Т</t>
  </si>
  <si>
    <t>27.32.13.300.001.00.0008.000000000033</t>
  </si>
  <si>
    <t>марка ВБбШв, 3*4 мм2, ГОСТ 31996-2012</t>
  </si>
  <si>
    <t>584-5 Т</t>
  </si>
  <si>
    <t>584-6 Т</t>
  </si>
  <si>
    <t>585 Т</t>
  </si>
  <si>
    <t>Кабель  ВББшв-3х6+1*4</t>
  </si>
  <si>
    <t>585-1 Т</t>
  </si>
  <si>
    <t>585-2 Т</t>
  </si>
  <si>
    <t>585-3 Т</t>
  </si>
  <si>
    <t>27.32.13.700.000.00.0008.000000000190</t>
  </si>
  <si>
    <t>марка ВБбШв, 3*6+1*4 мм2</t>
  </si>
  <si>
    <t>585-4 Т</t>
  </si>
  <si>
    <t>585-5 Т</t>
  </si>
  <si>
    <t>585-6 Т</t>
  </si>
  <si>
    <t>586 Т</t>
  </si>
  <si>
    <t>22.23.14.00.00.82.10.13.1</t>
  </si>
  <si>
    <t>кабель-канал</t>
  </si>
  <si>
    <t>кабель-канал с одним замком, размеры 20х10</t>
  </si>
  <si>
    <t>кабель канал 20*10</t>
  </si>
  <si>
    <t>м</t>
  </si>
  <si>
    <t>586-1 Т</t>
  </si>
  <si>
    <t>586-2 Т</t>
  </si>
  <si>
    <t>587 Т</t>
  </si>
  <si>
    <t>27.32.13.00.02.01.62.10.1</t>
  </si>
  <si>
    <t>КГ 1*50</t>
  </si>
  <si>
    <t>Кабель сварочный КГ 1х50 медный</t>
  </si>
  <si>
    <t>588 Т</t>
  </si>
  <si>
    <t>27.32.13.00.02.01.62.41.2</t>
  </si>
  <si>
    <t>КГ 3*16+1*10</t>
  </si>
  <si>
    <t>Кабель КГ 3х16+1х10 гибкий с рез.изол.</t>
  </si>
  <si>
    <t>589 Т</t>
  </si>
  <si>
    <t>27.32.13.00.02.01.62.25.2</t>
  </si>
  <si>
    <t>КГ 3*2.5+1*1.5</t>
  </si>
  <si>
    <t>Кабель КГ 3х2,5+1х1,5 гибкий с рез.изол.</t>
  </si>
  <si>
    <t>590 Т</t>
  </si>
  <si>
    <t>27.32.13.00.02.01.62.45.2</t>
  </si>
  <si>
    <t>КГ 3*35+1*10</t>
  </si>
  <si>
    <t>Кабель КГ 3х35+1х10 гибкий с рез.изол.</t>
  </si>
  <si>
    <t>591 Т</t>
  </si>
  <si>
    <t>27.32.13.00.02.01.62.29.2</t>
  </si>
  <si>
    <t>КГ 3*4 + 1*25</t>
  </si>
  <si>
    <t>Кабель КГ 3х4+1х2,5 гибкий с рез.изол.</t>
  </si>
  <si>
    <t>592 Т</t>
  </si>
  <si>
    <t>Кабель КГ 3х50+1х25 гибкий с рез.изол.</t>
  </si>
  <si>
    <t>593 Т</t>
  </si>
  <si>
    <t>27.32.13.00.02.01.62.15.2</t>
  </si>
  <si>
    <t>КГ 2*2.5+1*1.5</t>
  </si>
  <si>
    <t>Кабель КГ 2х2,5 гибкий с рез.изол.</t>
  </si>
  <si>
    <t>594 Т</t>
  </si>
  <si>
    <t>27.32.13.00.02.01.62.38.2</t>
  </si>
  <si>
    <t>КГ 3*10+1*16</t>
  </si>
  <si>
    <t>Кабель КГ 3х10+1х6 гибкий с рез.изол.</t>
  </si>
  <si>
    <t>595 Т</t>
  </si>
  <si>
    <t>27.32.13.00.02.01.62.33.2</t>
  </si>
  <si>
    <t>КГ 3*6+1*4</t>
  </si>
  <si>
    <t>Кабель КГ 3х6+1х4 гибкий с рез.изол.</t>
  </si>
  <si>
    <t>596 Т</t>
  </si>
  <si>
    <t>27.32.13.00.02.03.10.06.2</t>
  </si>
  <si>
    <t>КГВВ 4*2,5</t>
  </si>
  <si>
    <t>кабель  КГВВ -4х6</t>
  </si>
  <si>
    <t>596-1 Т</t>
  </si>
  <si>
    <t>597 Т</t>
  </si>
  <si>
    <t>кабель  КГВВ-4х2,5</t>
  </si>
  <si>
    <t>597-1 Т</t>
  </si>
  <si>
    <t>598 Т</t>
  </si>
  <si>
    <t>27.32.13.00.02.01.62.13.2</t>
  </si>
  <si>
    <t>КГ 2*1.5</t>
  </si>
  <si>
    <t>КАБЕЛЬ КГ 2х1,5</t>
  </si>
  <si>
    <t>599 Т</t>
  </si>
  <si>
    <t>27.32.13.00.02.01.62.47.2</t>
  </si>
  <si>
    <t>КГ 3*35+1*25</t>
  </si>
  <si>
    <t>Кабель КГ 3х35х1х25</t>
  </si>
  <si>
    <t>600 Т</t>
  </si>
  <si>
    <t>27.32.14.00.00.02.07.05.2</t>
  </si>
  <si>
    <t>КГЭ-ХЛ 3*35+1*10</t>
  </si>
  <si>
    <t>КАБЕЛЬ КГЭхл 3х35+1х10</t>
  </si>
  <si>
    <t>601 Т</t>
  </si>
  <si>
    <t>27.32.13.00.02.03.03.01.2</t>
  </si>
  <si>
    <t>КВВБ 7*1,5</t>
  </si>
  <si>
    <t>Кабель контрольный КВВГЭ 4 х 1,5 (М)</t>
  </si>
  <si>
    <t>601-1 Т</t>
  </si>
  <si>
    <t>602 Т</t>
  </si>
  <si>
    <t>Кабель КВВГ 7х1,5 контр.</t>
  </si>
  <si>
    <t>602-1 Т</t>
  </si>
  <si>
    <t>602-2 Т</t>
  </si>
  <si>
    <t>602-3 Т</t>
  </si>
  <si>
    <t>столбец 3,5,9,14,16,17,19</t>
  </si>
  <si>
    <t>602-4 Т</t>
  </si>
  <si>
    <t>27.32.13.700.000.00.0008.000000000339</t>
  </si>
  <si>
    <t>марка КВВБ, 7*1,5 мм2</t>
  </si>
  <si>
    <t>2016</t>
  </si>
  <si>
    <t>603 Т</t>
  </si>
  <si>
    <t>27.32.13.00.01.01.10.15.3</t>
  </si>
  <si>
    <t>АС-50</t>
  </si>
  <si>
    <t>Провод АС-50</t>
  </si>
  <si>
    <t>603-1 Т</t>
  </si>
  <si>
    <t>603-2 Т</t>
  </si>
  <si>
    <t>603-3 Т</t>
  </si>
  <si>
    <t>27.32.13.700.002.00.0168.000000000007</t>
  </si>
  <si>
    <t>марка АС, 50 мм2</t>
  </si>
  <si>
    <t>603-4 Т</t>
  </si>
  <si>
    <t>603-5 Т</t>
  </si>
  <si>
    <t>603-6 Т</t>
  </si>
  <si>
    <t>604 Т</t>
  </si>
  <si>
    <t xml:space="preserve">27.32.13.00.01.01.10.10.3 </t>
  </si>
  <si>
    <t>АС-35</t>
  </si>
  <si>
    <t>Провод АС-35</t>
  </si>
  <si>
    <t>604-1 Т</t>
  </si>
  <si>
    <t>604-2 Т</t>
  </si>
  <si>
    <t>604-3 Т</t>
  </si>
  <si>
    <t>27.32.13.700.002.00.0168.000000000006</t>
  </si>
  <si>
    <t>марка АС, 35 мм2</t>
  </si>
  <si>
    <t>604-4 Т</t>
  </si>
  <si>
    <t>604-5 Т</t>
  </si>
  <si>
    <t>604-6 Т</t>
  </si>
  <si>
    <t>604-7 Т</t>
  </si>
  <si>
    <t>605 Т</t>
  </si>
  <si>
    <t>27.32.11.00.00.01.01.83.1</t>
  </si>
  <si>
    <t>ПЭТВ-2 1.4</t>
  </si>
  <si>
    <t>Обмоточный  провод ПЭТВ-2 1,4мм2</t>
  </si>
  <si>
    <t>кг</t>
  </si>
  <si>
    <t>605-1 Т</t>
  </si>
  <si>
    <t>столбец- 7</t>
  </si>
  <si>
    <t>605-2 Т</t>
  </si>
  <si>
    <t>столбец 7, 9, 14, 16,17</t>
  </si>
  <si>
    <t>605-3 Т</t>
  </si>
  <si>
    <t>605-4 Т</t>
  </si>
  <si>
    <t>столбец 3,5,7,9,19</t>
  </si>
  <si>
    <t>605-5 Т</t>
  </si>
  <si>
    <t>27.32.11.900.000.00.0166.000000000151</t>
  </si>
  <si>
    <t>сечение жил 1,4 мм, марка ПЭТВ-2</t>
  </si>
  <si>
    <t>606 Т</t>
  </si>
  <si>
    <t>27.32.11.00.00.01.01.86.1</t>
  </si>
  <si>
    <t>ПЭТВ-2 1.5</t>
  </si>
  <si>
    <t>Обмоточный  провод ПЭТВ-2 1,5мм2</t>
  </si>
  <si>
    <t>606-1 Т</t>
  </si>
  <si>
    <t>606-2 Т</t>
  </si>
  <si>
    <t>606-3 Т</t>
  </si>
  <si>
    <t>606-4 Т</t>
  </si>
  <si>
    <t>606-5 Т</t>
  </si>
  <si>
    <t>27.32.11.900.000.00.0166.000000000154</t>
  </si>
  <si>
    <t>сечение жил 1,5 мм, марка ПЭТВ-2</t>
  </si>
  <si>
    <t>607 Т</t>
  </si>
  <si>
    <t>27.32.11.00.00.01.01.25.1</t>
  </si>
  <si>
    <t>ПЭТВ-2 0.35</t>
  </si>
  <si>
    <t>Обмоточный  провод ПЭТВ-2 0,35мм2</t>
  </si>
  <si>
    <t>607-1 Т</t>
  </si>
  <si>
    <t>607-2 Т</t>
  </si>
  <si>
    <t>607-3 Т</t>
  </si>
  <si>
    <t>607-4 Т</t>
  </si>
  <si>
    <t>607-5 Т</t>
  </si>
  <si>
    <t>27.32.11.900.000.00.0166.000000000103</t>
  </si>
  <si>
    <t>сечение жил 0,35 мм, марка ПЭТВ-2</t>
  </si>
  <si>
    <t>608 Т</t>
  </si>
  <si>
    <t>27.32.11.00.00.01.01.70.1</t>
  </si>
  <si>
    <t>ПЭТВ-2 1.06</t>
  </si>
  <si>
    <t>Обмоточный  провод ПЭТВ-2 1,06мм2</t>
  </si>
  <si>
    <t>608-1 Т</t>
  </si>
  <si>
    <t>608-2 Т</t>
  </si>
  <si>
    <t>608-3 Т</t>
  </si>
  <si>
    <t>608-4 Т</t>
  </si>
  <si>
    <t>608-5 Т</t>
  </si>
  <si>
    <t>27.32.11.900.000.00.0166.000000000138</t>
  </si>
  <si>
    <t>сечение жил 1,06 мм, марка ПЭТВ-2</t>
  </si>
  <si>
    <t>609 Т</t>
  </si>
  <si>
    <t>27.32.11.00.00.01.01.74.1</t>
  </si>
  <si>
    <t>ПЭТВ-2 1.12</t>
  </si>
  <si>
    <t>Обмоточный  провод ПЭТВ-2 1,12мм2</t>
  </si>
  <si>
    <t>609-1 Т</t>
  </si>
  <si>
    <t>609-2 Т</t>
  </si>
  <si>
    <t>609-3 Т</t>
  </si>
  <si>
    <t>609-4 Т</t>
  </si>
  <si>
    <t>609-5 Т</t>
  </si>
  <si>
    <t>27.32.11.900.000.00.0166.000000000142</t>
  </si>
  <si>
    <t>сечение жил 1,12 мм, марка ПЭТВ-2</t>
  </si>
  <si>
    <t>610 Т</t>
  </si>
  <si>
    <t>27.32.11.00.00.01.01.76.1</t>
  </si>
  <si>
    <t>ПЭТВ-2 1.18</t>
  </si>
  <si>
    <t>Обмоточный  провод ПЭТВ-2 1,18мм2</t>
  </si>
  <si>
    <t>610-1 Т</t>
  </si>
  <si>
    <t>610-2 Т</t>
  </si>
  <si>
    <t>610-3 Т</t>
  </si>
  <si>
    <t>610-4 Т</t>
  </si>
  <si>
    <t>610-5 Т</t>
  </si>
  <si>
    <t>27.32.11.900.000.00.0166.000000000144</t>
  </si>
  <si>
    <t>сечение жил 1,18 мм, марка ПЭТВ-2</t>
  </si>
  <si>
    <t>611 Т</t>
  </si>
  <si>
    <t>27.32.11.00.00.01.01.79.1</t>
  </si>
  <si>
    <t>ПЭТВ-2 1.25</t>
  </si>
  <si>
    <t>Обмоточный  провод ПЭТВ-2 1,25мм2</t>
  </si>
  <si>
    <t>611-1 Т</t>
  </si>
  <si>
    <t>611-2 Т</t>
  </si>
  <si>
    <t>611-3 Т</t>
  </si>
  <si>
    <t>611-4 Т</t>
  </si>
  <si>
    <t>611-5 Т</t>
  </si>
  <si>
    <t>27.32.11.900.000.00.0166.000000000147</t>
  </si>
  <si>
    <t>сечение жил 1,25 мм, марка ПЭТВ-2</t>
  </si>
  <si>
    <t>612 Т</t>
  </si>
  <si>
    <t>27.32.11.00.00.01.01.81.1</t>
  </si>
  <si>
    <t>ПЭТВ-2 1.32</t>
  </si>
  <si>
    <t>Обмоточный  провод ПЭТВ-2 1,32мм2</t>
  </si>
  <si>
    <t>612-1 Т</t>
  </si>
  <si>
    <t>612-2 Т</t>
  </si>
  <si>
    <t>612-3 Т</t>
  </si>
  <si>
    <t>612-4 Т</t>
  </si>
  <si>
    <t>612-5 Т</t>
  </si>
  <si>
    <t>27.32.11.900.000.00.0166.000000000149</t>
  </si>
  <si>
    <t>сечение жил 1,32 мм, марка ПЭТВ-2</t>
  </si>
  <si>
    <t>613 Т</t>
  </si>
  <si>
    <t>27.32.11.00.00.01.01.93.1</t>
  </si>
  <si>
    <t>ПЭТВ-2 1.8</t>
  </si>
  <si>
    <t>Провод обмоточный 1,8мм2</t>
  </si>
  <si>
    <t>613-1 Т</t>
  </si>
  <si>
    <t>613-2 Т</t>
  </si>
  <si>
    <t>613-3 Т</t>
  </si>
  <si>
    <t>613-4 Т</t>
  </si>
  <si>
    <t>613-5 Т</t>
  </si>
  <si>
    <t>27.32.11.900.000.00.0166.000000000161</t>
  </si>
  <si>
    <t>сечение жил 1,8 мм, марка ПЭТВ-2</t>
  </si>
  <si>
    <t>614 Т</t>
  </si>
  <si>
    <t>27.32.11.00.00.01.01.27.1</t>
  </si>
  <si>
    <t>ПЭТВ-2 0.4</t>
  </si>
  <si>
    <t>Провод  обмоточный ПЭТВ-2 0,40 мм2</t>
  </si>
  <si>
    <t>614-1 Т</t>
  </si>
  <si>
    <t>614-2 Т</t>
  </si>
  <si>
    <t>614-3 Т</t>
  </si>
  <si>
    <t>614-4 Т</t>
  </si>
  <si>
    <t>614-5 Т</t>
  </si>
  <si>
    <t>27.32.11.900.000.00.0166.000000000105</t>
  </si>
  <si>
    <t>сечение жил 0,4 мм, марка ПЭТВ-2</t>
  </si>
  <si>
    <t>615 Т</t>
  </si>
  <si>
    <t>27.32.11.00.00.01.01.61.1</t>
  </si>
  <si>
    <t>ПЭТВ-2 0.9</t>
  </si>
  <si>
    <t>Провод  обмоточный ПЭТВ-2 0,90 мм2</t>
  </si>
  <si>
    <t>615-1 Т</t>
  </si>
  <si>
    <t>615-2 Т</t>
  </si>
  <si>
    <t>615-3 Т</t>
  </si>
  <si>
    <t>615-4 Т</t>
  </si>
  <si>
    <t>615-5 Т</t>
  </si>
  <si>
    <t>27.32.11.900.000.00.0166.000000000129</t>
  </si>
  <si>
    <t>сечение жил 0,9 мм, марка ПЭТВ-2</t>
  </si>
  <si>
    <t>616 Т</t>
  </si>
  <si>
    <t>27.32.11.00.00.01.01.35.1</t>
  </si>
  <si>
    <t>ПЭТВ-2 0.5</t>
  </si>
  <si>
    <t>Провод обмоточный ПЭТВ-2 0,5мм2</t>
  </si>
  <si>
    <t>616-1 Т</t>
  </si>
  <si>
    <t>616-2 Т</t>
  </si>
  <si>
    <t>616-3 Т</t>
  </si>
  <si>
    <t>616-4 Т</t>
  </si>
  <si>
    <t>616-5 Т</t>
  </si>
  <si>
    <t>27.32.11.900.000.00.0166.000000000113</t>
  </si>
  <si>
    <t>сечение жил 0,5 мм, марка ПЭТВ-2</t>
  </si>
  <si>
    <t>617 Т</t>
  </si>
  <si>
    <t>27.32.11.00.00.01.01.40.1</t>
  </si>
  <si>
    <t>ПЭТВ-2 0.56</t>
  </si>
  <si>
    <t>Провод обмоточный ПЭТВ-2 0,56мм2</t>
  </si>
  <si>
    <t>617-1 Т</t>
  </si>
  <si>
    <t>617-2 Т</t>
  </si>
  <si>
    <t>617-3 Т</t>
  </si>
  <si>
    <t>617-4 Т</t>
  </si>
  <si>
    <t>617-5 Т</t>
  </si>
  <si>
    <t>27.32.11.900.000.00.0166.000000000118</t>
  </si>
  <si>
    <t>сечение жил 0,56 мм, марка ПЭТВ-2</t>
  </si>
  <si>
    <t>618 Т</t>
  </si>
  <si>
    <t>27.32.11.00.00.01.01.44.1</t>
  </si>
  <si>
    <t>ПЭТВ-2 0.63</t>
  </si>
  <si>
    <t>Провод обмоточный ПЭТВ-2 0,63мм2</t>
  </si>
  <si>
    <t>618-1 Т</t>
  </si>
  <si>
    <t>618-2 Т</t>
  </si>
  <si>
    <t>618-3 Т</t>
  </si>
  <si>
    <t>618-4 Т</t>
  </si>
  <si>
    <t>618-5 Т</t>
  </si>
  <si>
    <t>27.32.11.900.000.00.0166.000000000120</t>
  </si>
  <si>
    <t>сечение жил 0,63 мм, марка ПЭТВ-2</t>
  </si>
  <si>
    <t>619 Т</t>
  </si>
  <si>
    <t>27.32.11.00.00.01.01.60.1</t>
  </si>
  <si>
    <t>ПЭТВ-2 0.85</t>
  </si>
  <si>
    <t>Провод обмоточный ПЭТВ-2 0,85мм2</t>
  </si>
  <si>
    <t>619-1 Т</t>
  </si>
  <si>
    <t>619-2 Т</t>
  </si>
  <si>
    <t>619-3 Т</t>
  </si>
  <si>
    <t>619-4 Т</t>
  </si>
  <si>
    <t>619-5 Т</t>
  </si>
  <si>
    <t>27.32.11.900.000.00.0166.000000000128</t>
  </si>
  <si>
    <t>сечение жил 0,85 мм, марка ПЭТВ-2</t>
  </si>
  <si>
    <t>620 Т</t>
  </si>
  <si>
    <t>27.32.11.00.00.01.01.66.1</t>
  </si>
  <si>
    <t>ПЭТВ-2 1.0</t>
  </si>
  <si>
    <t>Провод обмоточный ПЭТВ-2 1,0мм2</t>
  </si>
  <si>
    <t>620-1 Т</t>
  </si>
  <si>
    <t>620-2 Т</t>
  </si>
  <si>
    <t>620-3 Т</t>
  </si>
  <si>
    <t>620-4 Т</t>
  </si>
  <si>
    <t>620-5 Т</t>
  </si>
  <si>
    <t>27.32.11.900.000.00.0166.000000000134</t>
  </si>
  <si>
    <t>сечение жил 1 мм, марка ПЭТВ-2</t>
  </si>
  <si>
    <t>621 Т</t>
  </si>
  <si>
    <t>27.32.11.00.00.01.01.88.1</t>
  </si>
  <si>
    <t>ПЭТВ-2 1.6</t>
  </si>
  <si>
    <t>Обмоточный  провод  ПЭТВ-2  ? 1,60</t>
  </si>
  <si>
    <t>621-1 Т</t>
  </si>
  <si>
    <t>Обмоточный  провод  ПЭТВ-2 1,60</t>
  </si>
  <si>
    <t>621-2 Т</t>
  </si>
  <si>
    <t>621-3 Т</t>
  </si>
  <si>
    <t>621-4 Т</t>
  </si>
  <si>
    <t>621-5 Т</t>
  </si>
  <si>
    <t>27.32.11.900.000.00.0166.000000000156</t>
  </si>
  <si>
    <t>сечение жил 1,6 мм, марка ПЭТВ-2</t>
  </si>
  <si>
    <t>622 Т</t>
  </si>
  <si>
    <t>Обмоточный  провод  ПЭТВ-2  ? 0,69</t>
  </si>
  <si>
    <t>623 Т</t>
  </si>
  <si>
    <t xml:space="preserve">27.32.13.00.01.01.10.20.3 </t>
  </si>
  <si>
    <t>АС-70</t>
  </si>
  <si>
    <t>Провод АС-70</t>
  </si>
  <si>
    <t>тн</t>
  </si>
  <si>
    <t>623-1 Т</t>
  </si>
  <si>
    <t>623-2 Т</t>
  </si>
  <si>
    <t>623-3 Т</t>
  </si>
  <si>
    <t>27.32.13.700.002.00.0168.000000000008</t>
  </si>
  <si>
    <t>марка АС, 70 мм2</t>
  </si>
  <si>
    <t>623-4 Т</t>
  </si>
  <si>
    <t>623-5 Т</t>
  </si>
  <si>
    <t>624 Т</t>
  </si>
  <si>
    <t>27.32.13.00.01.02.40.25.2</t>
  </si>
  <si>
    <t>АППВ 3*2.5</t>
  </si>
  <si>
    <t>Провод АППВ 3х2.5</t>
  </si>
  <si>
    <t>624-1 Т</t>
  </si>
  <si>
    <t>624-2 Т</t>
  </si>
  <si>
    <t>624-3 Т</t>
  </si>
  <si>
    <t>624-4 Т</t>
  </si>
  <si>
    <t>27.32.13.700.002.00.0008.000000000022</t>
  </si>
  <si>
    <t>марка АППВ, 3*2,5 мм2</t>
  </si>
  <si>
    <t>625 Т</t>
  </si>
  <si>
    <t>23.61.20.00.50.20.21.01.1</t>
  </si>
  <si>
    <t>Опора</t>
  </si>
  <si>
    <t>железобетонная промежуточная, ВЛ 10 кВ</t>
  </si>
  <si>
    <t>Опора железобетонная СВ 110-3.5 К</t>
  </si>
  <si>
    <t>625-1 Т</t>
  </si>
  <si>
    <t>625-2 Т</t>
  </si>
  <si>
    <t>столбец 14,16,17</t>
  </si>
  <si>
    <t>625-3 Т</t>
  </si>
  <si>
    <t>столбец 14, 15, 16,17</t>
  </si>
  <si>
    <t>625-4 Т</t>
  </si>
  <si>
    <t>625-5 Т</t>
  </si>
  <si>
    <t>столбец 3,5,9,19</t>
  </si>
  <si>
    <t>625-6 Т</t>
  </si>
  <si>
    <t>23.61.20.900.023.00.0796.000000000000</t>
  </si>
  <si>
    <t>марка ВЛ 10 кВ, железобетонная, промежуточная</t>
  </si>
  <si>
    <t>626 Т</t>
  </si>
  <si>
    <t>27.51.25.01.02.02.02.60.1</t>
  </si>
  <si>
    <t>Бойлер</t>
  </si>
  <si>
    <t>Накопительного типа. Закрытого типа. Объем от 100 и более литров.</t>
  </si>
  <si>
    <t>Котел электрический ЭВН-9 "Келет"</t>
  </si>
  <si>
    <t>626-1 Т</t>
  </si>
  <si>
    <t>626-2 Т</t>
  </si>
  <si>
    <t>627 Т</t>
  </si>
  <si>
    <t>КТПН-6/0,4кВ с тр-ом 100 ква</t>
  </si>
  <si>
    <t>628 Т</t>
  </si>
  <si>
    <t>КТПН-6/0,4кВ с тр-ом 40 ква</t>
  </si>
  <si>
    <t>629 Т</t>
  </si>
  <si>
    <t>КТПН-6/0,4кВ с тр-ом   63 ква</t>
  </si>
  <si>
    <t>630 Т</t>
  </si>
  <si>
    <t>631 Т</t>
  </si>
  <si>
    <t>632 Т</t>
  </si>
  <si>
    <t>633 Т</t>
  </si>
  <si>
    <t>Подс-я трансформ-яКТП-6/0,4Кв 63кВа</t>
  </si>
  <si>
    <t>634 Т</t>
  </si>
  <si>
    <t>27.12.31.21.10.00.00.20.1</t>
  </si>
  <si>
    <t>Щит освещения (ЩО)</t>
  </si>
  <si>
    <t>для приёма и распределения электрической энергии трёхфазного переменного тока частотой 50 Гц и напряжением 220/380 В, встраиваемый</t>
  </si>
  <si>
    <t>ЩИТ освещения ПОН</t>
  </si>
  <si>
    <t>634-1 Т</t>
  </si>
  <si>
    <t>635 Т</t>
  </si>
  <si>
    <t>27.12.31.18.12.11.11.10.1</t>
  </si>
  <si>
    <t>Вводно-распределительное устройство</t>
  </si>
  <si>
    <t>ВРУ помещения промышленного предприятия</t>
  </si>
  <si>
    <t>Щит ВРУ-400 а-1 ввод</t>
  </si>
  <si>
    <t>635-1 Т</t>
  </si>
  <si>
    <t>636 Т</t>
  </si>
  <si>
    <t>Щит ВРУ-400 а-2 ввод</t>
  </si>
  <si>
    <t>636-1 Т</t>
  </si>
  <si>
    <t>637 Т</t>
  </si>
  <si>
    <t>27.12.31.16.13.11.11.10.1</t>
  </si>
  <si>
    <t>Распределительный ящик с автоматическими выключателями.</t>
  </si>
  <si>
    <t>прочего типа, для защиты от перегрузок и токов короткого замыкания электрических установок, питаемых от сетей переменного тока, для нечастых оперативных включений и отключений этих устаноновок. Номинальный ток от 10 до 63 А</t>
  </si>
  <si>
    <t>Ящик ЯТП 220-12в (с пониж.трансформат.)</t>
  </si>
  <si>
    <t>637-1 Т</t>
  </si>
  <si>
    <t>638 Т</t>
  </si>
  <si>
    <t>08.12.12.50.10.10.00.00.1</t>
  </si>
  <si>
    <t xml:space="preserve">Грунт </t>
  </si>
  <si>
    <t>Глинистый</t>
  </si>
  <si>
    <t>Грунт (глинистые породы)</t>
  </si>
  <si>
    <t>м3</t>
  </si>
  <si>
    <t>639 Т</t>
  </si>
  <si>
    <t>28.29.12.00.00.00.18.25.1</t>
  </si>
  <si>
    <t>газосепаратор</t>
  </si>
  <si>
    <t>блочный</t>
  </si>
  <si>
    <t>Газовые сепараторы ГС</t>
  </si>
  <si>
    <t>639-1 Т</t>
  </si>
  <si>
    <t>28.29.12.900.006.00.0796.000000000000</t>
  </si>
  <si>
    <t>Газосепаратор</t>
  </si>
  <si>
    <t xml:space="preserve">Газовые сепараторы ГС </t>
  </si>
  <si>
    <t>639-2 Т</t>
  </si>
  <si>
    <t>639-3 Т</t>
  </si>
  <si>
    <t>640 Т</t>
  </si>
  <si>
    <t>Крюк штанговый КПШ-10</t>
  </si>
  <si>
    <t>640-1 Т</t>
  </si>
  <si>
    <t>25.99.29.490.048.00.0796.000000000002</t>
  </si>
  <si>
    <t>металлический, штанговый, подпружиненный, грузоподъемность 10 тонн</t>
  </si>
  <si>
    <t xml:space="preserve">Крюк штанговый КПШ-10 </t>
  </si>
  <si>
    <t>640-2 Т</t>
  </si>
  <si>
    <t>640-3 Т</t>
  </si>
  <si>
    <t>641 Т</t>
  </si>
  <si>
    <t>22.19.35.00.00.41.10.10.1</t>
  </si>
  <si>
    <t>Рукав</t>
  </si>
  <si>
    <t>буровой, резиновый, условный диаметр 76 мм, рабочее давление 250 атм</t>
  </si>
  <si>
    <t>Рукав буровой Р-150атм,д-76мм.</t>
  </si>
  <si>
    <t>3,5,9,14,15,16,17,19</t>
  </si>
  <si>
    <t>641-1 Т</t>
  </si>
  <si>
    <t>22.19.30.500.000.02.0796.000000000008</t>
  </si>
  <si>
    <t>резиновый, высокого давления, армированный, внутренний диаметр 76 мм, ГОСТ 28618-90</t>
  </si>
  <si>
    <t xml:space="preserve">Рукав буровой Р-150атм,д-76мм. </t>
  </si>
  <si>
    <t>641-2 Т</t>
  </si>
  <si>
    <t>642 Т</t>
  </si>
  <si>
    <t>19.20.22.00.00.00.10.10.1</t>
  </si>
  <si>
    <t>Бензин</t>
  </si>
  <si>
    <t>Б-95/130, Удельная теплота сгорания низшая не менее 42947·103 (10250) Дж/кг (ккал/кг), массовая доля серы не более 0,03%</t>
  </si>
  <si>
    <t>Бензин прямогонный (КГ)</t>
  </si>
  <si>
    <t>642-1 Т</t>
  </si>
  <si>
    <t>19.20.22.000.000.01.0112.000000000000</t>
  </si>
  <si>
    <t>авиационный, марка Б-95/130, массовая доля серы не более 0,03%, удельная теплота сгорания не менее 43 МДж/кг, ГОСТ 1012-2013</t>
  </si>
  <si>
    <t xml:space="preserve">Бензин прямогонный (КГ) </t>
  </si>
  <si>
    <t>642-2 Т</t>
  </si>
  <si>
    <t>642-3 Т</t>
  </si>
  <si>
    <t>642-4 Т</t>
  </si>
  <si>
    <t>642-5 Т</t>
  </si>
  <si>
    <t>643 Т</t>
  </si>
  <si>
    <t>28.12.20.00.00.00.21.00.1</t>
  </si>
  <si>
    <t>Переводник</t>
  </si>
  <si>
    <t>переводник насосной штанги</t>
  </si>
  <si>
    <t>Переводник штанговые 19, 22мм</t>
  </si>
  <si>
    <t>644 Т</t>
  </si>
  <si>
    <t>24.20.11.01.12.10.11.11.1</t>
  </si>
  <si>
    <t>Стальная, бесшовная для нефтеперерабатывающей и нефтехимической промышленности, наружный диаметр - 20 мм, толщина стенки - 2,0 мм., группа А, ГОСТ 550-75</t>
  </si>
  <si>
    <t>Трубы ВГПР  ст.2пс ф32 *2,8мм</t>
  </si>
  <si>
    <t>644-1 Т</t>
  </si>
  <si>
    <t>24.20.11.100.000.00.0168.000000000002</t>
  </si>
  <si>
    <t>для нефтеперерабатывающей и нефтехимической промышленности, стальная, бесшовная, наружный диаметр 20 мм, толщина стенки 2,0 мм, группа А, ГОСТ 550-75</t>
  </si>
  <si>
    <t xml:space="preserve">Трубы ВГПР  ст.2пс ф32 *2,8мм </t>
  </si>
  <si>
    <t>644-2 Т</t>
  </si>
  <si>
    <t>644-3 Т</t>
  </si>
  <si>
    <t>644-4 Т</t>
  </si>
  <si>
    <t>645 Т</t>
  </si>
  <si>
    <t>Трубы ВГПР  ст.2пс ф40*3 мм</t>
  </si>
  <si>
    <t>645-1 Т</t>
  </si>
  <si>
    <t xml:space="preserve">Трубы ВГПР  ст.2пс ф40*3 мм </t>
  </si>
  <si>
    <t>645-2 Т</t>
  </si>
  <si>
    <t>645-3 Т</t>
  </si>
  <si>
    <t>645-4 Т</t>
  </si>
  <si>
    <t>646 Т</t>
  </si>
  <si>
    <t>Трубы ВГПР  ст.2пс ф50мм</t>
  </si>
  <si>
    <t>646-1 Т</t>
  </si>
  <si>
    <t xml:space="preserve">Трубы ВГПР  ст.2пс ф50мм </t>
  </si>
  <si>
    <t>646-2 Т</t>
  </si>
  <si>
    <t>646-3 Т</t>
  </si>
  <si>
    <t>646-4 Т</t>
  </si>
  <si>
    <t>647 Т</t>
  </si>
  <si>
    <t>19.20.42.00.00.00.40.10.3</t>
  </si>
  <si>
    <t>Битум нефтяной</t>
  </si>
  <si>
    <t>строительный, марки БН 50/50, глубина проникания иглы, 0,1 мм:  при 25 °С  41-60, применяется для строительных работ в различных отраслях народного хозяйства.</t>
  </si>
  <si>
    <t>Битум нефтяной строительный</t>
  </si>
  <si>
    <t>648 Т</t>
  </si>
  <si>
    <t>16.10.39.00.00.00.01.02.1</t>
  </si>
  <si>
    <t>Доска обрезная</t>
  </si>
  <si>
    <t>отборный сорт, толщина до 30 мм</t>
  </si>
  <si>
    <t>доска обрезная 30 мм</t>
  </si>
  <si>
    <t>метр кубический</t>
  </si>
  <si>
    <t>649 Т</t>
  </si>
  <si>
    <t>08.12.11.00.00.00.15.20.2</t>
  </si>
  <si>
    <t>Песок керамзитовый</t>
  </si>
  <si>
    <t>фракции 0-5 мм, насыпной плотности, кг/м3-400-550</t>
  </si>
  <si>
    <t>Керамзит М-400</t>
  </si>
  <si>
    <t>650 Т</t>
  </si>
  <si>
    <t>20.30.11.00.00.00.10.10.2</t>
  </si>
  <si>
    <t>Краска водно-дисперсионная (водоэмульсия)</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</si>
  <si>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</si>
  <si>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Краска водоэмульсионная</t>
  </si>
  <si>
    <t>651 Т</t>
  </si>
  <si>
    <t>краска фасадная</t>
  </si>
  <si>
    <t>652 Т</t>
  </si>
  <si>
    <t>24.10.33.00.00.10.14.11.1</t>
  </si>
  <si>
    <t>Прокат</t>
  </si>
  <si>
    <t>плоский, из стали листовой нержавеющей,шириной 600 мм, ГОСТ 19904-90,</t>
  </si>
  <si>
    <t>Лист оцинкованный 0,7мм</t>
  </si>
  <si>
    <t>653 Т</t>
  </si>
  <si>
    <t>20.30.22.00.00.00.41.10.1</t>
  </si>
  <si>
    <t>Олифа-оксоль</t>
  </si>
  <si>
    <t>марки В, массовая доля нелетучих веществ,% 54,5-55,5, ГОСТ 190-78</t>
  </si>
  <si>
    <t>Олифа( разливная)</t>
  </si>
  <si>
    <t>654 Т</t>
  </si>
  <si>
    <t>08.12.12.00.00.00.16.11.2</t>
  </si>
  <si>
    <t>Песчано-гравийная смесь</t>
  </si>
  <si>
    <t>обогащенная, содержание зерен гравия от 15% до 25% в общей массе, ГОСТ 23735-79</t>
  </si>
  <si>
    <t>ПГС (песчано-гравийная смесь) т</t>
  </si>
  <si>
    <t>столбец 3,4,5,9,19</t>
  </si>
  <si>
    <t>654-1 Т</t>
  </si>
  <si>
    <t>08.12.12.119.002.01.0168.000000000001</t>
  </si>
  <si>
    <t>Смесь</t>
  </si>
  <si>
    <t>песчано-гравийная, обогащенная, содержание гравия 15%-25%, ГОСТ 23735-2014</t>
  </si>
  <si>
    <t xml:space="preserve">ПГС (песчано-гравийная смесь) </t>
  </si>
  <si>
    <t>655 Т</t>
  </si>
  <si>
    <t>19.20.23.00.00.00.31.10.1</t>
  </si>
  <si>
    <t>Уайт-спирит</t>
  </si>
  <si>
    <t>плотность при 20°С не более 790 кг/м3, массовая доля общей серы не более 0,025% (нефрас-С4-155/200)</t>
  </si>
  <si>
    <t>Уайт-спирт</t>
  </si>
  <si>
    <t>656 Т</t>
  </si>
  <si>
    <t>08.12.12.00.00.00.12.10.1</t>
  </si>
  <si>
    <t>Щебень</t>
  </si>
  <si>
    <t>для балластного слоя железнодорожного пути, ГОСТ 7392-2002, из смеси фракций от 25 до 40 мм</t>
  </si>
  <si>
    <t>щебень из плот.г.п.для стр.раб фр. 20-40</t>
  </si>
  <si>
    <t>657 Т</t>
  </si>
  <si>
    <t>08.12.13.00.00.00.12.90.2</t>
  </si>
  <si>
    <t>для строительных работ, ГОСТ 8267-93, фракции от 5 до 20 мм, количество зерен крупнее верхнего номинального размера в пределах размеров, мм от 60 до 70, % по массе, не более 5</t>
  </si>
  <si>
    <t>щебень из плот.г.п.для стр.раб фр. 5-20</t>
  </si>
  <si>
    <t>658 Т</t>
  </si>
  <si>
    <t>Щебень фр. 40х70</t>
  </si>
  <si>
    <t>659 Т</t>
  </si>
  <si>
    <t>25.73.10.00.00.10.11.14.1</t>
  </si>
  <si>
    <t>Лопата</t>
  </si>
  <si>
    <t>Лопата совковая с черенком</t>
  </si>
  <si>
    <t>660 Т</t>
  </si>
  <si>
    <t>25.73.10.00.00.10.10.24.1</t>
  </si>
  <si>
    <t>Лопаты копальные остроконечные (штыковые) с черенком</t>
  </si>
  <si>
    <t>Лопата штыковая с черенком</t>
  </si>
  <si>
    <t>661 Т</t>
  </si>
  <si>
    <t>13.92.13.00.00.15.00.20.1</t>
  </si>
  <si>
    <t>Белье столовое из хлопка</t>
  </si>
  <si>
    <t>Полотенце вафельное из полотна отбеленного 130 г\м2</t>
  </si>
  <si>
    <t>Полотенце Вафельное</t>
  </si>
  <si>
    <t>662 Т</t>
  </si>
  <si>
    <t>13.92.14.00.00.00.12.01.1</t>
  </si>
  <si>
    <t>Полотенце</t>
  </si>
  <si>
    <t>махровое</t>
  </si>
  <si>
    <t>полотенце махровое 50х100</t>
  </si>
  <si>
    <t>663 Т</t>
  </si>
  <si>
    <t>13.92.12.00.00.44.70.00.1</t>
  </si>
  <si>
    <t>Комплект постельных принадлежностей</t>
  </si>
  <si>
    <t>Комплект постельных принадлежностей, состоящий из нижней и верхней (с клапаном) простыней, наволочки, полотенца</t>
  </si>
  <si>
    <t>постельное белье к-кт(ситец)пр-воРоссия</t>
  </si>
  <si>
    <t>664 Т</t>
  </si>
  <si>
    <t>20.41.31.00.00.10.40.10.2</t>
  </si>
  <si>
    <t>Порошок стиральный</t>
  </si>
  <si>
    <t>предназначен для стирки изделий из различных тканей, ГОСТ 25644-96</t>
  </si>
  <si>
    <t>Стиральный порошок  объем 1,8кг.</t>
  </si>
  <si>
    <t xml:space="preserve">Одна пачка                                                                                                                                                                                                                                                                                                                                                                                                                                                                                                          </t>
  </si>
  <si>
    <t>665 Т</t>
  </si>
  <si>
    <t>20.41.31.00.00.10.40.10.1</t>
  </si>
  <si>
    <t>Стиральный порошок-автомат, объем 3кг</t>
  </si>
  <si>
    <t>666 Т</t>
  </si>
  <si>
    <t>Стиральный порошок-автомат, объем 450гр</t>
  </si>
  <si>
    <t>667 Т</t>
  </si>
  <si>
    <t>13.96.16.00.00.00.30.10.1</t>
  </si>
  <si>
    <t>Рукав напорный</t>
  </si>
  <si>
    <t>Рукава резиновые напорные с текстильным каркасом, класса Б. Рабочая среда бензин, керосин, минеральные масла на нефтяной основе. ГОСТ 18698-79</t>
  </si>
  <si>
    <t>Рукав напорный Д=51мм</t>
  </si>
  <si>
    <t>668 Т</t>
  </si>
  <si>
    <t>Рукав напорный Д=66мм</t>
  </si>
  <si>
    <t>668-1 Т</t>
  </si>
  <si>
    <t>13.96.16.900.009.00.0796.000000000000</t>
  </si>
  <si>
    <t>резиновый, класса Б, с текстильным каркасом, ГОСТ 18698-79</t>
  </si>
  <si>
    <t xml:space="preserve">Рукав напорный Д=66мм </t>
  </si>
  <si>
    <t>668-2 Т</t>
  </si>
  <si>
    <t>668-3 Т</t>
  </si>
  <si>
    <t>669 Т</t>
  </si>
  <si>
    <t xml:space="preserve">22.19.35.00.00.00.70.10.2 </t>
  </si>
  <si>
    <t>Пожарный рукав</t>
  </si>
  <si>
    <t>Пожарный рукав, внут. диам. 51,0. ГОСТ 7877-75</t>
  </si>
  <si>
    <t>Рукав пожарный Д=51мм</t>
  </si>
  <si>
    <t xml:space="preserve">Комплект </t>
  </si>
  <si>
    <t>670 Т</t>
  </si>
  <si>
    <t xml:space="preserve">22.19.35.00.00.00.70.20.2 </t>
  </si>
  <si>
    <t>Пожарный рукав, внут. диам. 66,0. ГОСТ 7877-75</t>
  </si>
  <si>
    <t>Рукав пожарный Д=66мм</t>
  </si>
  <si>
    <t>670-1 Т</t>
  </si>
  <si>
    <t>13.96.16.300.001.00.0839.000000000003</t>
  </si>
  <si>
    <t xml:space="preserve"> Рукав </t>
  </si>
  <si>
    <t>пожарный, внутренний диаметр 66   , ГОСТ 7877-75</t>
  </si>
  <si>
    <t xml:space="preserve">Рукав пожарный Д=66мм </t>
  </si>
  <si>
    <t>671 Т</t>
  </si>
  <si>
    <t>22.19.35.00.00.00.70.30.2</t>
  </si>
  <si>
    <t>Пожарный рукав, внут. диам. 77,0.  ГОСТ 7877-75</t>
  </si>
  <si>
    <t>Рукав пожарный Д=77мм</t>
  </si>
  <si>
    <t>672 Т</t>
  </si>
  <si>
    <t>23.91.11.00.00.00.30.10.1</t>
  </si>
  <si>
    <t>Круг шлифовальный</t>
  </si>
  <si>
    <t>Абразивный инструмент в виде твердого тела вращения, предназначенный для шлифования</t>
  </si>
  <si>
    <t>Круг абразивный (крупнозерн)350х127х40</t>
  </si>
  <si>
    <t>672-1 Т</t>
  </si>
  <si>
    <t xml:space="preserve">Круг абразивный (крупнозерн)350х127х40 </t>
  </si>
  <si>
    <t>672-2 Т</t>
  </si>
  <si>
    <t>23.91.11.600.007.01.0796.000000000000</t>
  </si>
  <si>
    <t>Круг</t>
  </si>
  <si>
    <t>шлифовальный, на керамической связке, шлифматериал электрокорунд</t>
  </si>
  <si>
    <t>672-3 Т</t>
  </si>
  <si>
    <t>673 Т</t>
  </si>
  <si>
    <t>Круг абразивный (мелкозернт)350х127х41</t>
  </si>
  <si>
    <t>673-1 Т</t>
  </si>
  <si>
    <t xml:space="preserve">Круг абразивный (мелкозернт)350х127х41 </t>
  </si>
  <si>
    <t>673-2 Т</t>
  </si>
  <si>
    <t>23.91.11.600.007.01.0796.000000000001</t>
  </si>
  <si>
    <t>шлифовальный, на бакелитовой связке, шлифматериал электрокорунд</t>
  </si>
  <si>
    <t>673-3 Т</t>
  </si>
  <si>
    <t>674 Т</t>
  </si>
  <si>
    <t>25.73.30.00.00.24.10.13.1</t>
  </si>
  <si>
    <t>Бакелитовая связка</t>
  </si>
  <si>
    <t>Круг шлифовальный 180х22х6</t>
  </si>
  <si>
    <t>675 Т</t>
  </si>
  <si>
    <t>25.94.13.900.008.00.0796.000000000000</t>
  </si>
  <si>
    <t>Анкер</t>
  </si>
  <si>
    <t>усиленный, с болтом</t>
  </si>
  <si>
    <t>Анкер динамич. d-168мм</t>
  </si>
  <si>
    <t>675-1 Т</t>
  </si>
  <si>
    <t xml:space="preserve">Анкер динамич. d-168мм </t>
  </si>
  <si>
    <t>675-2 Т</t>
  </si>
  <si>
    <t>675-3 Т</t>
  </si>
  <si>
    <t>676 Т</t>
  </si>
  <si>
    <t>Анкер динамический d-146мм</t>
  </si>
  <si>
    <t>676-1 Т</t>
  </si>
  <si>
    <t xml:space="preserve">Анкер динамический d-146мм </t>
  </si>
  <si>
    <t>676-2 Т</t>
  </si>
  <si>
    <t>676-3 Т</t>
  </si>
  <si>
    <t>677 Т</t>
  </si>
  <si>
    <t>27.90.31.00.01.02.01.02.1</t>
  </si>
  <si>
    <t>Горелка</t>
  </si>
  <si>
    <t>сварочная, инжекторная, мощность 25-700 л/ч</t>
  </si>
  <si>
    <t>Горелка ацетиленовая Г1</t>
  </si>
  <si>
    <t>678 Т</t>
  </si>
  <si>
    <t>Диск</t>
  </si>
  <si>
    <t>для станков-качалок, тормозной</t>
  </si>
  <si>
    <t>Диск  тормозной   Ц2НШ-450ТУ</t>
  </si>
  <si>
    <t>679 Т</t>
  </si>
  <si>
    <t>всасывающий, для трехплунжерного кривошипного насоса, наружный диаметр 55 мм, длина 50 мм</t>
  </si>
  <si>
    <t>Клапан СИН61.00.108.600-01</t>
  </si>
  <si>
    <t>679-1 Т</t>
  </si>
  <si>
    <t>28.13.32.000.123.03.0796.000000000004</t>
  </si>
  <si>
    <t xml:space="preserve">Клапан СИН61.00.108.600-01 </t>
  </si>
  <si>
    <t>680 Т</t>
  </si>
  <si>
    <t>25.30.11.00.10.10.13.10.1</t>
  </si>
  <si>
    <t>Котел паровой</t>
  </si>
  <si>
    <t>паропроизводительность 1,6 т/ч, прямоточный, ГОСТ 3619-89</t>
  </si>
  <si>
    <t>Котел в сборе 65.02.00.000</t>
  </si>
  <si>
    <t>681 Т</t>
  </si>
  <si>
    <t>Котел паровой Т-164 С</t>
  </si>
  <si>
    <t>682 Т</t>
  </si>
  <si>
    <t>Крейцкопф СИН46.00.120.001</t>
  </si>
  <si>
    <t>682-1 Т</t>
  </si>
  <si>
    <t xml:space="preserve">Крейцкопф СИН46.00.120.001 </t>
  </si>
  <si>
    <t>682-2 Т</t>
  </si>
  <si>
    <t>682-3 Т</t>
  </si>
  <si>
    <t>683 Т</t>
  </si>
  <si>
    <t>Кривошип  Ц2НШ-750 ст-качалки  7СК-8</t>
  </si>
  <si>
    <t>683-1 Т</t>
  </si>
  <si>
    <t xml:space="preserve">Кривошип  Ц2НШ-750 ст-качалки  7СК-8 </t>
  </si>
  <si>
    <t>684 Т</t>
  </si>
  <si>
    <t>28.22.19.10.00.40.10.15.1</t>
  </si>
  <si>
    <t>Лента</t>
  </si>
  <si>
    <t>для подъемной установки, тормозная</t>
  </si>
  <si>
    <t>Лента в сб АР.0З.03.100 для АПРС40</t>
  </si>
  <si>
    <t>684-1 Т</t>
  </si>
  <si>
    <t>28.22.19.300.090.00.0796.000000000000</t>
  </si>
  <si>
    <t xml:space="preserve">Лента в сб АР.0З.03.100 для АПРС40 </t>
  </si>
  <si>
    <t>684-2 Т</t>
  </si>
  <si>
    <t>685 Т</t>
  </si>
  <si>
    <t>22.19.41.00.00.10.20.20.2</t>
  </si>
  <si>
    <t>конвейерная, для средних условий эксплуатации, тип 2УКМ, износостойкая, температура эксплуатации (-60°С)-(+60°С), ГОСТ 20-85</t>
  </si>
  <si>
    <t>Лента транспортерная</t>
  </si>
  <si>
    <t>686 Т</t>
  </si>
  <si>
    <t>24.33.20.00.10.10.10.11.1</t>
  </si>
  <si>
    <t>Лист</t>
  </si>
  <si>
    <t>из нелегированной стали, толщина 2,5-12 мм, с ромбическим рифлением</t>
  </si>
  <si>
    <t>Лист рифленный  ГОСТ19903-74 4мм</t>
  </si>
  <si>
    <t>687 Т</t>
  </si>
  <si>
    <t>Манжета М55х75 СИН46</t>
  </si>
  <si>
    <t>687-1 Т</t>
  </si>
  <si>
    <t xml:space="preserve">Манжета М55х75 СИН46 </t>
  </si>
  <si>
    <t>687-2 Т</t>
  </si>
  <si>
    <t>687-3 Т</t>
  </si>
  <si>
    <t>22.19.73.230.005.00.0796.000000000004</t>
  </si>
  <si>
    <t>Манжета</t>
  </si>
  <si>
    <t>для трехплунжерного насоса, материал изготовления резина, наружныи диаметр 75 мм, внутреннии диаметр 55 мм</t>
  </si>
  <si>
    <t>687-4 Т</t>
  </si>
  <si>
    <t>688 Т</t>
  </si>
  <si>
    <t>Манжета СИН32.100.01.006</t>
  </si>
  <si>
    <t>688-1 Т</t>
  </si>
  <si>
    <t xml:space="preserve">Манжета СИН32.100.01.006 </t>
  </si>
  <si>
    <t>689 Т</t>
  </si>
  <si>
    <t>19.20.29.00.00.00.13.90.1</t>
  </si>
  <si>
    <t>Масло Neste 220EP</t>
  </si>
  <si>
    <t>690 Т</t>
  </si>
  <si>
    <t>23.99.14.00.00.00.40.10.2</t>
  </si>
  <si>
    <t>Набивка</t>
  </si>
  <si>
    <t>графитовая, сальниковая, из нитей графитовых, армированных лавсановыми нитями</t>
  </si>
  <si>
    <t>Набивка сальниковая графит АСП 12х12</t>
  </si>
  <si>
    <t>691 Т</t>
  </si>
  <si>
    <t>Набивка сальниковая графит АСП 14х14</t>
  </si>
  <si>
    <t>692 Т</t>
  </si>
  <si>
    <t>Набивка сальниковая графит ЛП-31 10Х10</t>
  </si>
  <si>
    <t>693 Т</t>
  </si>
  <si>
    <t>Набивка сальниковая графит ЛП-31 12Х12</t>
  </si>
  <si>
    <t>694 Т</t>
  </si>
  <si>
    <t>Набивка сальниковая графит ЛП-31 14х14</t>
  </si>
  <si>
    <t>695 Т</t>
  </si>
  <si>
    <t>Набивка сальниковая графит ЛП-31 8Х8</t>
  </si>
  <si>
    <t>696 Т</t>
  </si>
  <si>
    <t>28.30.93.00.00.00.16.17.1</t>
  </si>
  <si>
    <t>шестеренный к гидравлической системе</t>
  </si>
  <si>
    <t>Насос 2.3 ПТ-25Д1(+кмп ЗИП)ППУА 1600/100</t>
  </si>
  <si>
    <t>696-1 Т</t>
  </si>
  <si>
    <t xml:space="preserve">Насос 2.3 ПТ-25Д1(+кмп ЗИП)ППУА 1600/100 </t>
  </si>
  <si>
    <t>696-2 Т</t>
  </si>
  <si>
    <t>697 Т</t>
  </si>
  <si>
    <t>28.13.31.40.10.10.22.10.1</t>
  </si>
  <si>
    <t>Головка</t>
  </si>
  <si>
    <t>Нижняя головка СК-6 в сборе</t>
  </si>
  <si>
    <t>697-1 Т</t>
  </si>
  <si>
    <t>28.13.31.000.043.00.0796.000000000001</t>
  </si>
  <si>
    <t xml:space="preserve">Нижняя головка СК-6 в сборе </t>
  </si>
  <si>
    <t>697-2 Т</t>
  </si>
  <si>
    <t>698 Т</t>
  </si>
  <si>
    <t>Нож /набор-4 шт/</t>
  </si>
  <si>
    <t>699 Т</t>
  </si>
  <si>
    <t>28.13.31.40.10.10.12.10.1</t>
  </si>
  <si>
    <t>Балансир</t>
  </si>
  <si>
    <t>Опора балансира станка-качалки ПШН-8</t>
  </si>
  <si>
    <t>699-1 Т</t>
  </si>
  <si>
    <t>28.13.31.000.042.00.0796.000000000000</t>
  </si>
  <si>
    <t xml:space="preserve">Опора балансира станка-качалки ПШН-8 </t>
  </si>
  <si>
    <t>700 Т</t>
  </si>
  <si>
    <t>Опора СИН46.02.130.022</t>
  </si>
  <si>
    <t>700-1 Т</t>
  </si>
  <si>
    <t xml:space="preserve">Опора СИН46.02.130.022 </t>
  </si>
  <si>
    <t>701 Т</t>
  </si>
  <si>
    <t>24.20.40.00.10.11.15.11.1</t>
  </si>
  <si>
    <t>Отвод</t>
  </si>
  <si>
    <t>стальной, бесшовный, диаметр 14*6 мм, ГОСТ 17375-83</t>
  </si>
  <si>
    <t>ОТВОД 114Х6ММ 90ГР,ШТАМП.СТ20</t>
  </si>
  <si>
    <t>701-1 Т</t>
  </si>
  <si>
    <t>24.20.40.500.000.00.0796.000000000039</t>
  </si>
  <si>
    <t xml:space="preserve">ОТВОД 114Х6ММ 90ГР,ШТАМП.СТ20 </t>
  </si>
  <si>
    <t>701-2 Т</t>
  </si>
  <si>
    <t>701-3 Т</t>
  </si>
  <si>
    <t>стальной, бесшовный, диаметр 14*6 мм, ГОСТ 17375-2001</t>
  </si>
  <si>
    <t>701-4 Т</t>
  </si>
  <si>
    <t>702 Т</t>
  </si>
  <si>
    <t>24.20.40.00.10.10.14.11.1</t>
  </si>
  <si>
    <t>стальной, бесшовный, диаметр 159*10 мм, крутоизогнутый, ГОСТ 17375-2001</t>
  </si>
  <si>
    <t>ОТВОД 159Х6ММ 90ГР,ШТАМП.СТ20</t>
  </si>
  <si>
    <t>702-1 Т</t>
  </si>
  <si>
    <t>24.20.40.500.000.00.0796.000000000024</t>
  </si>
  <si>
    <t xml:space="preserve">ОТВОД 159Х6ММ 90ГР,ШТАМП.СТ20 </t>
  </si>
  <si>
    <t>702-2 Т</t>
  </si>
  <si>
    <t>702-3 Т</t>
  </si>
  <si>
    <t>702-4 Т</t>
  </si>
  <si>
    <t>703 Т</t>
  </si>
  <si>
    <t>24.20.40.00.10.10.15.11.1</t>
  </si>
  <si>
    <t>стальной, бесшовный, диаметр 219*10 мм, крутоизогнутый, ГОСТ 17375-2001</t>
  </si>
  <si>
    <t>ОТВОД 219Х7ММ 90ГР,ШТАМП.СТ20</t>
  </si>
  <si>
    <t>703-1 Т</t>
  </si>
  <si>
    <t>24.20.40.500.000.00.0796.000000000026</t>
  </si>
  <si>
    <t xml:space="preserve">ОТВОД 219Х7ММ 90ГР,ШТАМП.СТ20 </t>
  </si>
  <si>
    <t>703-2 Т</t>
  </si>
  <si>
    <t>703-3 Т</t>
  </si>
  <si>
    <t>703-4 Т</t>
  </si>
  <si>
    <t>704 Т</t>
  </si>
  <si>
    <t>24.20.40.00.10.11.12.11.1</t>
  </si>
  <si>
    <t>стальной, бесшовный, диаметр 76*3,5 мм, ГОСТ 17375-83</t>
  </si>
  <si>
    <t>ОТВОД 76Х4ММ 90ГР,ШТАМП.СТ20</t>
  </si>
  <si>
    <t>704-1 Т</t>
  </si>
  <si>
    <t>24.20.40.500.000.00.0796.000000000036</t>
  </si>
  <si>
    <t xml:space="preserve">ОТВОД 76Х4ММ 90ГР,ШТАМП.СТ20 </t>
  </si>
  <si>
    <t>704-2 Т</t>
  </si>
  <si>
    <t>705 Т</t>
  </si>
  <si>
    <t>24.20.40.00.10.10.11.11.1</t>
  </si>
  <si>
    <t>стальной, бесшовный, диаметр 89*6 мм, крутоизогнутый, ГОСТ 17375-2001</t>
  </si>
  <si>
    <t>ОТВОД 89Х5ММ 90ГР,ШТАМП.СТ20</t>
  </si>
  <si>
    <t>705-1 Т</t>
  </si>
  <si>
    <t>24.20.40.500.000.00.0796.000000000018</t>
  </si>
  <si>
    <t xml:space="preserve">ОТВОД 89Х5ММ 90ГР,ШТАМП.СТ20 </t>
  </si>
  <si>
    <t>705-2 Т</t>
  </si>
  <si>
    <t>705-3 Т</t>
  </si>
  <si>
    <t>705-4 Т</t>
  </si>
  <si>
    <t>706 Т</t>
  </si>
  <si>
    <t>24.20.40.00.10.10.10.12.1</t>
  </si>
  <si>
    <t>стальной, бесшовный, диаметр 57*5 мм, крутоизогнутый, ГОСТ 17375-2001</t>
  </si>
  <si>
    <t>Отвод 90 гр. бесшовн. Ф57х5</t>
  </si>
  <si>
    <t>706-1 Т</t>
  </si>
  <si>
    <t>24.20.40.500.000.00.0796.000000000015</t>
  </si>
  <si>
    <t xml:space="preserve">Отвод 90 гр. бесшовн. Ф57х5 </t>
  </si>
  <si>
    <t>706-2 Т</t>
  </si>
  <si>
    <t>707 Т</t>
  </si>
  <si>
    <t>Уплотнение</t>
  </si>
  <si>
    <t>для насоса, охлаждения воды</t>
  </si>
  <si>
    <t>Пакет уплотнении СИН46.02.134.100</t>
  </si>
  <si>
    <t>707-1 Т</t>
  </si>
  <si>
    <t>28.11.33.000.009.00.0796.000000000000</t>
  </si>
  <si>
    <t xml:space="preserve">Пакет уплотнении СИН46.02.134.100 </t>
  </si>
  <si>
    <t>707-2 Т</t>
  </si>
  <si>
    <t>707-3 Т</t>
  </si>
  <si>
    <t>707-4 Т</t>
  </si>
  <si>
    <t>707-5 Т</t>
  </si>
  <si>
    <t>708 Т</t>
  </si>
  <si>
    <t>24.20.40.00.22.10.20.11.1</t>
  </si>
  <si>
    <t>стальной, резьбовой, ГОСТ 6357-81</t>
  </si>
  <si>
    <t>ПЕРЕХОДНИК 159Х108</t>
  </si>
  <si>
    <t>708-1 Т</t>
  </si>
  <si>
    <t>24.20.40.500.008.00.0796.000000000000</t>
  </si>
  <si>
    <t xml:space="preserve">ПЕРЕХОДНИК 159Х108 </t>
  </si>
  <si>
    <t>708-2 Т</t>
  </si>
  <si>
    <t>708-3 Т</t>
  </si>
  <si>
    <t>708-4 Т</t>
  </si>
  <si>
    <t>стальной, резьбовой</t>
  </si>
  <si>
    <t>708-5 Т</t>
  </si>
  <si>
    <t>709 Т</t>
  </si>
  <si>
    <t>ПЕРЕХОДНИК 219Х108</t>
  </si>
  <si>
    <t>709-1 Т</t>
  </si>
  <si>
    <t xml:space="preserve">ПЕРЕХОДНИК 219Х108 </t>
  </si>
  <si>
    <t>710 Т</t>
  </si>
  <si>
    <t>ПЕРЕХОДНИК 219Х159</t>
  </si>
  <si>
    <t>710-1 Т</t>
  </si>
  <si>
    <t xml:space="preserve">ПЕРЕХОДНИК 219Х159 </t>
  </si>
  <si>
    <t>710-2 Т</t>
  </si>
  <si>
    <t>711 Т</t>
  </si>
  <si>
    <t>Переходник 89х76  ГОСТ 17378-83</t>
  </si>
  <si>
    <t>711-1 Т</t>
  </si>
  <si>
    <t xml:space="preserve">Переходник 89х76  ГОСТ 17378-83 </t>
  </si>
  <si>
    <t>712 Т</t>
  </si>
  <si>
    <t>Плунжер СИН63.00.108.012А</t>
  </si>
  <si>
    <t>712-1 Т</t>
  </si>
  <si>
    <t xml:space="preserve">Плунжер СИН63.00.108.012А </t>
  </si>
  <si>
    <t>713 Т</t>
  </si>
  <si>
    <t xml:space="preserve">Плунжер Ф55 ММ СИН46.02.130.026 Ф55 </t>
  </si>
  <si>
    <t>713-1 Т</t>
  </si>
  <si>
    <t>Плунжер Ф55 ММ СИН46.02.130.026 Ф55</t>
  </si>
  <si>
    <t>714 Т</t>
  </si>
  <si>
    <t xml:space="preserve">Прокладка СИН31.100.172 </t>
  </si>
  <si>
    <t>714-1 Т</t>
  </si>
  <si>
    <t>Прокладка СИН31.100.172</t>
  </si>
  <si>
    <t>715 Т</t>
  </si>
  <si>
    <t>Пружина СИН46.02.130.023</t>
  </si>
  <si>
    <t>715-1 Т</t>
  </si>
  <si>
    <t xml:space="preserve">Пружина СИН46.02.130.023 </t>
  </si>
  <si>
    <t>716 Т</t>
  </si>
  <si>
    <t>19.20.29.00.00.00.30.10.2</t>
  </si>
  <si>
    <t>масло</t>
  </si>
  <si>
    <t xml:space="preserve">Редукторное масло </t>
  </si>
  <si>
    <t>Редукторное масло ЕР 75 W 90</t>
  </si>
  <si>
    <t>716-1 Т</t>
  </si>
  <si>
    <t xml:space="preserve"> Редукторное масло ЕР 75 W 90</t>
  </si>
  <si>
    <t>716-2 Т</t>
  </si>
  <si>
    <t>3,5,15</t>
  </si>
  <si>
    <t>716-3 Т</t>
  </si>
  <si>
    <t>19.20.29.590.000.08.0112.000000000007</t>
  </si>
  <si>
    <t>класс 75W, - 40 сП, С, 4,1</t>
  </si>
  <si>
    <t>716-4 Т</t>
  </si>
  <si>
    <t>716-5 Т</t>
  </si>
  <si>
    <t>716-6 Т</t>
  </si>
  <si>
    <t>716-7 Т</t>
  </si>
  <si>
    <t>промежуточный платеж  100 % в течении 30 рабочих дней.</t>
  </si>
  <si>
    <t>716-8 Т</t>
  </si>
  <si>
    <t>717 Т</t>
  </si>
  <si>
    <t>Ремень приводной17 В1440 МС</t>
  </si>
  <si>
    <t>718 Т</t>
  </si>
  <si>
    <t>22.19.35.00.35.10.50.10.1</t>
  </si>
  <si>
    <t>Рукав резиновый всасывающий с текстильным каркасом неармированный</t>
  </si>
  <si>
    <t>Рукав всасывающий П-1-100 ГОСТ 5398-76.  Внутренний диаметр рукова 100(предельное отклонение ±1,5).</t>
  </si>
  <si>
    <t>РУКАВ ВСАСЫВА. 4" L-4М УНБ.0416.000-01П</t>
  </si>
  <si>
    <t>718-1 Т</t>
  </si>
  <si>
    <t xml:space="preserve">РУКАВ ВСАСЫВА. 4" L-4М УНБ.0416.000-01П </t>
  </si>
  <si>
    <t>718-2 Т</t>
  </si>
  <si>
    <t>22.19.30.500.000.01.0006.000000000002</t>
  </si>
  <si>
    <t xml:space="preserve">Рукав </t>
  </si>
  <si>
    <t>резиновый, с текстильным каркасом, напорно-всасывающий, тип Б-2-16, неармированный, диаметр 18 мм, ГОСТ 5398-76</t>
  </si>
  <si>
    <t>718-3 Т</t>
  </si>
  <si>
    <t>718-4 Т</t>
  </si>
  <si>
    <t>719 Т</t>
  </si>
  <si>
    <t>27.90.32.00.00.02.01.01.1</t>
  </si>
  <si>
    <t>Шланг</t>
  </si>
  <si>
    <t>Рукав резиновый пропановый. Предназначен для подвода газа к аппаратуре для газопламенной обработки металлов. Изготовлен из вулканизированной резины с двумя тканевыми прокладками.</t>
  </si>
  <si>
    <t>Рукав газ.свар.кл.1, ацет.Ф9мм, 0,63МПа</t>
  </si>
  <si>
    <t>719-1 Т</t>
  </si>
  <si>
    <t xml:space="preserve">Рукав газ.свар.кл.1, ацет.Ф9мм, 0,63МПа </t>
  </si>
  <si>
    <t>720 Т</t>
  </si>
  <si>
    <t>Рукав для газовой сварк.кислор Ф9мм 2МПа</t>
  </si>
  <si>
    <t>720-1 Т</t>
  </si>
  <si>
    <t xml:space="preserve">Рукав для газовой сварк.кислор Ф9мм 2МПа </t>
  </si>
  <si>
    <t>720-2 Т</t>
  </si>
  <si>
    <t>720-3 Т</t>
  </si>
  <si>
    <t>720-4 Т</t>
  </si>
  <si>
    <t>720-5 Т</t>
  </si>
  <si>
    <t>721 Т</t>
  </si>
  <si>
    <t>Рукава напорно-всас. Б-2-100-5-4000</t>
  </si>
  <si>
    <t>721-1 Т</t>
  </si>
  <si>
    <t xml:space="preserve">Рукава напорно-всас. Б-2-100-5-4000 </t>
  </si>
  <si>
    <t>722 Т</t>
  </si>
  <si>
    <t>Рукава напорно-всас.(гофрир)Б- 65мм-1Мпа</t>
  </si>
  <si>
    <t>722-1 Т</t>
  </si>
  <si>
    <t xml:space="preserve">Рукава напорно-всас.(гофрир)Б- 65мм-1Мпа </t>
  </si>
  <si>
    <t>722-2 Т</t>
  </si>
  <si>
    <t>723 Т</t>
  </si>
  <si>
    <t>Сальн.набивка32х57х12PTEE-GRAFIT ( 9ед)</t>
  </si>
  <si>
    <t>724 Т</t>
  </si>
  <si>
    <t>Сальник  СИН 46.02.134.013</t>
  </si>
  <si>
    <t>724-1 Т</t>
  </si>
  <si>
    <t xml:space="preserve">Сальник  СИН 46.02.134.013 </t>
  </si>
  <si>
    <t>724-2 Т</t>
  </si>
  <si>
    <t>725 Т</t>
  </si>
  <si>
    <t>Смазка /синтетическая типа AПАL-K2K-40/</t>
  </si>
  <si>
    <t>726 Т</t>
  </si>
  <si>
    <t>25.93.11.00.00.16.10.19.1</t>
  </si>
  <si>
    <t>Строп</t>
  </si>
  <si>
    <t>стальной, 2СК, грузоподъемность 3,2 т, ГОСТ 25573-82</t>
  </si>
  <si>
    <t>Строп 2-ветв. тип 2СК, 3,2т, h4м</t>
  </si>
  <si>
    <t>727 Т</t>
  </si>
  <si>
    <t>13.94.11.00.00.50.10.16.1</t>
  </si>
  <si>
    <t xml:space="preserve"> Строп </t>
  </si>
  <si>
    <t>ленточный, текстильный, грузоподъемность 10 т, петлевой</t>
  </si>
  <si>
    <t>Строп 2-х петл. Лент.-синтет. 10тн. L-5м</t>
  </si>
  <si>
    <t>728 Т</t>
  </si>
  <si>
    <t>25.93.11.00.00.18.10.20.1</t>
  </si>
  <si>
    <t>стальной, 4СК1, грузоподъемность 6,3 т, ГОСТ 25573-82</t>
  </si>
  <si>
    <t>Строп 4-ветв. тип 4СК, 6,3т, h3м</t>
  </si>
  <si>
    <t>729 Т</t>
  </si>
  <si>
    <t>25.93.11.00.00.22.10.10.1</t>
  </si>
  <si>
    <t>стальной, УСК1, грузоподъемность 2,8 т</t>
  </si>
  <si>
    <t>Строп груз.канат УСК-1 2м, г/п2,8т д18мм</t>
  </si>
  <si>
    <t>730 Т</t>
  </si>
  <si>
    <t>стальной, УСК1, грузоподъемность 4,0 т</t>
  </si>
  <si>
    <t>Строп груз.канат УСК-1 4м, г/п4,0т д22мм</t>
  </si>
  <si>
    <t>731 Т</t>
  </si>
  <si>
    <t>25.93.11.00.00.16.10.22.1</t>
  </si>
  <si>
    <t>стальной, 2СК, грузоподъемность 6,3 т, ГОСТ 25573-82</t>
  </si>
  <si>
    <t>Строп текст. 2-х ветв. СТ2 6,3тн, L-1,5м</t>
  </si>
  <si>
    <t>732 Т</t>
  </si>
  <si>
    <t>25.93.11.00.00.17.10.17.1</t>
  </si>
  <si>
    <t>стальной, 3СК, грузоподъемность 3,2 т, ГОСТ 25573-82</t>
  </si>
  <si>
    <t>Строп текстил. Лент. СТП и СТК 2м,  3т,</t>
  </si>
  <si>
    <t>733 Т</t>
  </si>
  <si>
    <t>стальной, УСК1, грузоподъемность 1,25 т</t>
  </si>
  <si>
    <t>Строп универ.канат.т1 УСК-1,2т,д15мм,L2м</t>
  </si>
  <si>
    <t>734 Т</t>
  </si>
  <si>
    <t>стальной, УСК1, грузоподъемность 2,0 т</t>
  </si>
  <si>
    <t>Строп универ.канат.т1 УСК-2т,д16,5мм,L2м</t>
  </si>
  <si>
    <t>735 Т</t>
  </si>
  <si>
    <t>стальной, УСК1, грузоподъемность 5,0 т</t>
  </si>
  <si>
    <t>Строп универ.канат.т1 УСК-5т,д16,5мм,L2м</t>
  </si>
  <si>
    <t>736 Т</t>
  </si>
  <si>
    <t>Строп универ.канат.т1 УСК-5т,д16,5мм,L4м</t>
  </si>
  <si>
    <t>737 Т</t>
  </si>
  <si>
    <t>стальной, УСК1, грузоподъемность 8,0 т</t>
  </si>
  <si>
    <t>Строп универ.канат.т1 УСК-8т,д16,5мм,L2м</t>
  </si>
  <si>
    <t>738 Т</t>
  </si>
  <si>
    <t>Строп универ.канат.т1 УСК-8т,д16,5мм,L4м</t>
  </si>
  <si>
    <t>739 Т</t>
  </si>
  <si>
    <t>25.93.11.00.00.19.10.73.1</t>
  </si>
  <si>
    <t>стальной, СКП2, грузоподъемность 12,5 т, ГОСТ 25573-82</t>
  </si>
  <si>
    <t>Стропа 2-х петл. ленточ.-синтет.15тн 12м</t>
  </si>
  <si>
    <t>740 Т</t>
  </si>
  <si>
    <t>Стропа 2-х петл.ленточ.-синт. 10тн 10м</t>
  </si>
  <si>
    <t>741 Т</t>
  </si>
  <si>
    <t>25.93.11.00.00.18.10.19.1</t>
  </si>
  <si>
    <t>стальной, 4СК1, грузоподъемность 5,0 т, ГОСТ 25573-82</t>
  </si>
  <si>
    <t>Стропа канатная крюков.4СК, г/п-5тн,L2 м</t>
  </si>
  <si>
    <t>742 Т</t>
  </si>
  <si>
    <t>Стропа текст. 2-х ветв. СТ2. 15тн, L- 2м</t>
  </si>
  <si>
    <t>743 Т</t>
  </si>
  <si>
    <t>25.93.11.00.00.18.10.42.1</t>
  </si>
  <si>
    <t>стальной, 4СК1, грузоподъемность 10,0 т, ГОСТ 25573-82</t>
  </si>
  <si>
    <t>Стропа текстильн. 4-х ветв. 10тн, L- 2м</t>
  </si>
  <si>
    <t>744 Т</t>
  </si>
  <si>
    <t>Узел крейцкопфа СИН32.04.100</t>
  </si>
  <si>
    <t>744-1 Т</t>
  </si>
  <si>
    <t xml:space="preserve">Узел крейцкопфа СИН32.04.100 </t>
  </si>
  <si>
    <t>745 Т</t>
  </si>
  <si>
    <t>крышки клапана насоса</t>
  </si>
  <si>
    <t>Уплотнение клапана  СИН 46.02.133.002</t>
  </si>
  <si>
    <t>745-1 Т</t>
  </si>
  <si>
    <t>28.13.32.000.143.00.0796.000000000000</t>
  </si>
  <si>
    <t xml:space="preserve">Уплотнение клапана  СИН 46.02.133.002 </t>
  </si>
  <si>
    <t>746 Т</t>
  </si>
  <si>
    <t>Уплотнение плунжера СИН32.04.100</t>
  </si>
  <si>
    <t>746-1 Т</t>
  </si>
  <si>
    <t xml:space="preserve">Уплотнение плунжера СИН32.04.100 </t>
  </si>
  <si>
    <t>747 Т</t>
  </si>
  <si>
    <t>Фонарь  СИН32.04.100.04.03.006</t>
  </si>
  <si>
    <t>747-1 Т</t>
  </si>
  <si>
    <t xml:space="preserve">Фонарь  СИН32.04.100.04.03.006 </t>
  </si>
  <si>
    <t>748 Т</t>
  </si>
  <si>
    <t>Чехол  СИН63.00.104.003</t>
  </si>
  <si>
    <t>748-1 Т</t>
  </si>
  <si>
    <t xml:space="preserve">Чехол  СИН63.00.104.003 </t>
  </si>
  <si>
    <t>749 Т</t>
  </si>
  <si>
    <t>Шланг нагнет. 2" ЦА-320М.17.28</t>
  </si>
  <si>
    <t>749-1 Т</t>
  </si>
  <si>
    <t xml:space="preserve">Шланг нагнет. 2" ЦА-320М.17.28 </t>
  </si>
  <si>
    <t>750 Т</t>
  </si>
  <si>
    <t>23.99.11.04.01.00.00.10.1</t>
  </si>
  <si>
    <t>Шнур</t>
  </si>
  <si>
    <t>теплоизоляционный/уплотнительный, асбестовый, марка ШАОН, общего назначения, диаметр-8,0 мм, ГОСТ 1779-83</t>
  </si>
  <si>
    <t>Шнур асбестовый ф8мм+В131</t>
  </si>
  <si>
    <t>751 Т</t>
  </si>
  <si>
    <t>25.94.11.00.00.19.10.10.1</t>
  </si>
  <si>
    <t>Комплект шпилька с гайкой</t>
  </si>
  <si>
    <t>металлический, диаметр 16 мм, длина 100 мм, ГОСТ 9066-75</t>
  </si>
  <si>
    <t>Шпилька М16х100 с 2-мя гайкамиГОСТ 9066</t>
  </si>
  <si>
    <t>751-1 Т</t>
  </si>
  <si>
    <t>25.99.29.490.092.00.0839.000000000005</t>
  </si>
  <si>
    <t xml:space="preserve">Шпилька М16х100 с 2-мя гайкамиГОСТ 9066 </t>
  </si>
  <si>
    <t>751-2 Т</t>
  </si>
  <si>
    <t>751-3 Т</t>
  </si>
  <si>
    <t>751-4 Т</t>
  </si>
  <si>
    <t>752 Т</t>
  </si>
  <si>
    <t>Шпилька</t>
  </si>
  <si>
    <t>Шпилька для фланцевых соединений с температурой среды от 0 до 650 градусов тип А</t>
  </si>
  <si>
    <t>Шпилька М18х180 с 2-мя гайками ГОСТ 9066</t>
  </si>
  <si>
    <t>752-1 Т</t>
  </si>
  <si>
    <t xml:space="preserve">Шпилька М18х180 с 2-мя гайками ГОСТ 9066 </t>
  </si>
  <si>
    <t>752-2 Т</t>
  </si>
  <si>
    <t>753 Т</t>
  </si>
  <si>
    <t>металлический, диаметр 20 мм, длина 180 мм, ГОСТ 9066-75</t>
  </si>
  <si>
    <t xml:space="preserve">Шпилька М20х180 с 2-мя гайками ГОСТ 9066 </t>
  </si>
  <si>
    <t>753-1 Т</t>
  </si>
  <si>
    <t>25.99.29.490.092.00.0839.000000000026</t>
  </si>
  <si>
    <t>Шпилька М20х180 с 2-мя гайками ГОСТ 9066</t>
  </si>
  <si>
    <t>753-2 Т</t>
  </si>
  <si>
    <t>753-3 Т</t>
  </si>
  <si>
    <t>754 Т</t>
  </si>
  <si>
    <t>металлический, диаметр 24 мм, длина 150 мм, ГОСТ 9066-75</t>
  </si>
  <si>
    <t xml:space="preserve">Шпилька М24х150 с 2-мя гайкГОСТ 9066-75 </t>
  </si>
  <si>
    <t>754-1 Т</t>
  </si>
  <si>
    <t>25.99.29.490.092.00.0839.000000000017</t>
  </si>
  <si>
    <t>Шпилька М24х150 с 2-мя гайкГОСТ 9066-75</t>
  </si>
  <si>
    <t>754-2 Т</t>
  </si>
  <si>
    <t>754-3 Т</t>
  </si>
  <si>
    <t>755 Т</t>
  </si>
  <si>
    <t>металлический, диаметр 30 мм, длина 270 мм, ГОСТ 9066-75</t>
  </si>
  <si>
    <t>Шпилька М30х250 с 2-мя гайками</t>
  </si>
  <si>
    <t>755-1 Т</t>
  </si>
  <si>
    <t>25.99.29.490.092.00.0839.000000000081</t>
  </si>
  <si>
    <t xml:space="preserve">Шпилька М30х250 с 2-мя гайками </t>
  </si>
  <si>
    <t>756 Т</t>
  </si>
  <si>
    <t>25.93.15.00.00.13.10.10.4</t>
  </si>
  <si>
    <t>Электрод</t>
  </si>
  <si>
    <t>Изделие используемое для сварки с покрытием</t>
  </si>
  <si>
    <t>Электрод МР-3 ф3мм</t>
  </si>
  <si>
    <t>столбец 3,5,6,9,19</t>
  </si>
  <si>
    <t>756-1 Т</t>
  </si>
  <si>
    <t>27.90.13.900.001.00.0168.000000000002</t>
  </si>
  <si>
    <t>марка МР-3, диаметр 3 мм, ГОСТ 9466 - 75</t>
  </si>
  <si>
    <t xml:space="preserve">Электроды для сварки углеродистых и нелегированных cталей МР-3, диаметр3 мм. </t>
  </si>
  <si>
    <t>9,14,16,17</t>
  </si>
  <si>
    <t>756-2 Т</t>
  </si>
  <si>
    <t xml:space="preserve">Электроды для сварки углеродистых и нелегированных cталей МР-3, диаметр3 мм.  </t>
  </si>
  <si>
    <t>756-3 Т</t>
  </si>
  <si>
    <t>756-4 Т</t>
  </si>
  <si>
    <t>757 Т</t>
  </si>
  <si>
    <t xml:space="preserve"> Электрод сварочный </t>
  </si>
  <si>
    <t>марка УОНИ, тип Э50А, диаметр 3мм, ГОСТ 9466-75</t>
  </si>
  <si>
    <t>Электрод УОНИ-13/55 ф 3мм</t>
  </si>
  <si>
    <t>757-1 Т</t>
  </si>
  <si>
    <t>25.93.15.100.000.00.0168.000000000007</t>
  </si>
  <si>
    <t xml:space="preserve">Электрод УОНИ-13/55 ф 3мм </t>
  </si>
  <si>
    <t>757-2 Т</t>
  </si>
  <si>
    <t>757-3 Т</t>
  </si>
  <si>
    <t>758 Т</t>
  </si>
  <si>
    <t>20.59.43.00.00.20.10.20.1</t>
  </si>
  <si>
    <t>Жидкость охлаждающая</t>
  </si>
  <si>
    <t>температура начала замерзания не ниже -40°С, ГОСТ 28084-89</t>
  </si>
  <si>
    <t>антифриз НКНХ-АМ</t>
  </si>
  <si>
    <t>758-1 Т</t>
  </si>
  <si>
    <t>20.59.43.960.001.00.0168.000000000001</t>
  </si>
  <si>
    <t xml:space="preserve">антифриз НКНХ-АМ </t>
  </si>
  <si>
    <t>758-2 Т</t>
  </si>
  <si>
    <t>759 Т</t>
  </si>
  <si>
    <t>ТОСОЛ А-40М В 10 Л КАНИСТ.ТУ-6-02-751-73</t>
  </si>
  <si>
    <t>759-1 Т</t>
  </si>
  <si>
    <t xml:space="preserve">ТОСОЛ А-40М В 10 Л КАНИСТ.ТУ-6-02-751-73 </t>
  </si>
  <si>
    <t>759-2 Т</t>
  </si>
  <si>
    <t>760 Т</t>
  </si>
  <si>
    <t>16.10.39.00.00.00.01.04.1</t>
  </si>
  <si>
    <t xml:space="preserve">отборный сорт, толщина до 50 мм </t>
  </si>
  <si>
    <t>Доска обрезная 50 мм</t>
  </si>
  <si>
    <t>761 Т</t>
  </si>
  <si>
    <t>08.12.11.00.00.00.10.10.1</t>
  </si>
  <si>
    <t>Песок</t>
  </si>
  <si>
    <t>природный, 1 класс, мелкий, ГОСТ 8736-2014</t>
  </si>
  <si>
    <t>Песок строительный</t>
  </si>
  <si>
    <t>762 Т</t>
  </si>
  <si>
    <t>25.21.11.00.00.10.10.01.1</t>
  </si>
  <si>
    <t>Радиатор отопления</t>
  </si>
  <si>
    <t>чугунный, межосевое расстояние 300 мм, глубина секции до 100 мм, ГОСТ 31311-2005</t>
  </si>
  <si>
    <t>Радиатор Чугунный 7 Секционный</t>
  </si>
  <si>
    <t>763 Т</t>
  </si>
  <si>
    <t>Змеевик внутренний котла ППУА 1600/100</t>
  </si>
  <si>
    <t>764 Т</t>
  </si>
  <si>
    <t>Змеевик наружный котла ППУА 1600/100</t>
  </si>
  <si>
    <t>765 Т</t>
  </si>
  <si>
    <t>28.14.20.23.00.00.00.01.1</t>
  </si>
  <si>
    <t>Плунжер</t>
  </si>
  <si>
    <t>Плунжер определяющий характеристику регулирования арматуры</t>
  </si>
  <si>
    <t>Плунжер к насосу 1,3 ПТ -50Д1</t>
  </si>
  <si>
    <t>765-1 Т</t>
  </si>
  <si>
    <t xml:space="preserve">Плунжер к насосу 1,3 ПТ -50Д1 </t>
  </si>
  <si>
    <t>766 Т</t>
  </si>
  <si>
    <t>Плунжер СИН 46.02.134.000</t>
  </si>
  <si>
    <t>766-1 Т</t>
  </si>
  <si>
    <t xml:space="preserve">Плунжер СИН 46.02.134.000 </t>
  </si>
  <si>
    <t>766-2 Т</t>
  </si>
  <si>
    <t>767 Т</t>
  </si>
  <si>
    <t>768 Т</t>
  </si>
  <si>
    <t>стальной, УСК1, грузоподъемность 3,2 т</t>
  </si>
  <si>
    <t>Строп груз.канат УСК-1 3м, г/п3,2т д20мм</t>
  </si>
  <si>
    <t>769 Т</t>
  </si>
  <si>
    <t>25.93.11.00.00.18.10.22.1</t>
  </si>
  <si>
    <t>Стропа грузозахват.Q=10тн,L=6м 25973-82</t>
  </si>
  <si>
    <t>770 Т</t>
  </si>
  <si>
    <t>Электрод сварочный</t>
  </si>
  <si>
    <t>марка УОНИ, тип Э50А, диаметр 4мм, ГОСТ 9466-75</t>
  </si>
  <si>
    <t>Электрод УОНИ 13/55 ф 4 м</t>
  </si>
  <si>
    <t>770-1 Т</t>
  </si>
  <si>
    <t>25.93.15.100.000.00.0168.000000000008</t>
  </si>
  <si>
    <t xml:space="preserve">Электрод УОНИ 13/55 ф 4 м </t>
  </si>
  <si>
    <t>770-2 Т</t>
  </si>
  <si>
    <t>770-3 Т</t>
  </si>
  <si>
    <t>771 Т</t>
  </si>
  <si>
    <t>28.22.14.00.00.00.49.50.1</t>
  </si>
  <si>
    <t>специализированный, установка подъемная, для бурения, освоения и ремонта нефтяных и газовых скважин, высота подъема мачты 20 м, грузоподъемность 40 тонн</t>
  </si>
  <si>
    <t>Подъемник тракторный</t>
  </si>
  <si>
    <t>771-1 Т</t>
  </si>
  <si>
    <t>29.10.59.100.000.00.0796.000000000029</t>
  </si>
  <si>
    <t xml:space="preserve">Подъемник тракторный </t>
  </si>
  <si>
    <t>771-2 Т</t>
  </si>
  <si>
    <t>772 Т</t>
  </si>
  <si>
    <t>Насос К100-80-165 эл/дв 15квт,3000 об/м.</t>
  </si>
  <si>
    <t>772-1 Т</t>
  </si>
  <si>
    <t xml:space="preserve">Насос К100-80-165 эл/дв 15квт,3000 об/м. </t>
  </si>
  <si>
    <t>772-2 Т</t>
  </si>
  <si>
    <t>772-3 Т</t>
  </si>
  <si>
    <t>772-4 Т</t>
  </si>
  <si>
    <t>773 Т</t>
  </si>
  <si>
    <t>Насос К80-50-200 с эл/лем 15 квт, 2950 об/мин</t>
  </si>
  <si>
    <t>773-1 Т</t>
  </si>
  <si>
    <t xml:space="preserve">Насос К80-50-200 с эл/лем 15 квт, 2950 об/мин </t>
  </si>
  <si>
    <t>773-2 Т</t>
  </si>
  <si>
    <t>773-3 Т</t>
  </si>
  <si>
    <t>774 Т</t>
  </si>
  <si>
    <t xml:space="preserve">ЦНС 300/600 без эл.дв. </t>
  </si>
  <si>
    <t>774-1 Т</t>
  </si>
  <si>
    <t xml:space="preserve">ЦНС 300/600 без эл.дв.  </t>
  </si>
  <si>
    <t>774-2 Т</t>
  </si>
  <si>
    <t>774-3 Т</t>
  </si>
  <si>
    <t>774-4 Т</t>
  </si>
  <si>
    <t>775 Т</t>
  </si>
  <si>
    <t>ЦНС 300-120 с эл.дв. 160квт, 1500 об/мин, взрывозащ. Исп-ии</t>
  </si>
  <si>
    <t>775-1 Т</t>
  </si>
  <si>
    <t xml:space="preserve">ЦНС 300-120 с эл.дв. 160квт, 1500 об/мин, взрывозащ. Исп-ии </t>
  </si>
  <si>
    <t>776 Т</t>
  </si>
  <si>
    <t>ЦНС180-340 без эл.дв.</t>
  </si>
  <si>
    <t>776-1 Т</t>
  </si>
  <si>
    <t xml:space="preserve">ЦНС180-340 без эл.дв. </t>
  </si>
  <si>
    <t>776-2 Т</t>
  </si>
  <si>
    <t>776-3 Т</t>
  </si>
  <si>
    <t>776-4 Т</t>
  </si>
  <si>
    <t>776-5 Т</t>
  </si>
  <si>
    <t>777 Т</t>
  </si>
  <si>
    <t>Комплект резино-технических изделий</t>
  </si>
  <si>
    <t>ремонтный</t>
  </si>
  <si>
    <t>Полный комплект РТИ НБ 50.02.710П</t>
  </si>
  <si>
    <t>777-1 Т</t>
  </si>
  <si>
    <t>22.19.73.100.010.00.0839.000000000000</t>
  </si>
  <si>
    <t xml:space="preserve"> Полный комплект РТИ НБ 50.02.710П</t>
  </si>
  <si>
    <t>778 Т</t>
  </si>
  <si>
    <t xml:space="preserve">Строп 4-ветв. тип 4СК, 6,3т, h6м </t>
  </si>
  <si>
    <t>779 Т</t>
  </si>
  <si>
    <t>ЭЛЕКТРОД МР-3 ф 4 мм</t>
  </si>
  <si>
    <t>779-1 Т</t>
  </si>
  <si>
    <t>27.90.13.900.001.00.0168.000000000003</t>
  </si>
  <si>
    <t>марка МР-3, диаметр 4 мм, ГОСТ 9466 - 75</t>
  </si>
  <si>
    <t>Электроды для сварки углеродистых и нелегированных cталей МР-3, диаметр4 мм.</t>
  </si>
  <si>
    <t>780 Т</t>
  </si>
  <si>
    <t>29.10.59.00.00.00.27.14.1</t>
  </si>
  <si>
    <t>специализированный, установка подъемная, для бурения, освоения и ремонта нефтяных и газовых скважин, высота подъема мачты 20 м, грузоподъемность 50 тонн</t>
  </si>
  <si>
    <t>Устан. Подъём. АПРС-40 на базе Урал-4320</t>
  </si>
  <si>
    <t>780-1 Т</t>
  </si>
  <si>
    <t>29.10.59.100.000.00.0796.000000000024</t>
  </si>
  <si>
    <t xml:space="preserve">Устан. Подъём. АПРС-40 на базе Урал-4320 </t>
  </si>
  <si>
    <t>780-2 Т</t>
  </si>
  <si>
    <t>781 Т</t>
  </si>
  <si>
    <t>23.20.12.00.20.60.00.01.1</t>
  </si>
  <si>
    <t>Вата</t>
  </si>
  <si>
    <t>муллитокремнеземистая, марка МКРВ, ГОСТ 23619-79</t>
  </si>
  <si>
    <t>мин.вата UPSA (рулон 15м)</t>
  </si>
  <si>
    <t>рулон</t>
  </si>
  <si>
    <t>781-1 Т</t>
  </si>
  <si>
    <t>23.14.12.900.007.00.0168.000000000000</t>
  </si>
  <si>
    <t xml:space="preserve">мин.вата UPSA (рулон 15м) </t>
  </si>
  <si>
    <t>781-2 Т</t>
  </si>
  <si>
    <t>781-3 Т</t>
  </si>
  <si>
    <t>782 Т</t>
  </si>
  <si>
    <t>Седло клапана</t>
  </si>
  <si>
    <t>Седло СИН 46.02.130.024</t>
  </si>
  <si>
    <t>782-1 Т</t>
  </si>
  <si>
    <t>28.11.31.000.029.00.0796.000000000001</t>
  </si>
  <si>
    <t xml:space="preserve">Седло СИН 46.02.130.024 </t>
  </si>
  <si>
    <t>782-2 Т</t>
  </si>
  <si>
    <t>783 Т</t>
  </si>
  <si>
    <t>28.99.39.00.00.50.01.01.1</t>
  </si>
  <si>
    <t>Спираль розжига</t>
  </si>
  <si>
    <t>часть паровой передвижной установки</t>
  </si>
  <si>
    <t>спираль розжига горелки</t>
  </si>
  <si>
    <t>784 Т</t>
  </si>
  <si>
    <t>25.93.11.00.00.16.10.21.1</t>
  </si>
  <si>
    <t xml:space="preserve"> стальной, 2СК, грузоподъемность 5,0 т, ГОСТ 25573-82 </t>
  </si>
  <si>
    <t>Строп 2-х ветв.канат. 2СК , 5,0тн , ф22,5 , L 6м</t>
  </si>
  <si>
    <t>785 Т</t>
  </si>
  <si>
    <t>Уплотнение плунжера СИН32.04.100.04.03.000-04</t>
  </si>
  <si>
    <t>785-1 Т</t>
  </si>
  <si>
    <t xml:space="preserve">Уплотнение плунжера СИН32.04.100.04.03.000-04 </t>
  </si>
  <si>
    <t>786 Т</t>
  </si>
  <si>
    <t>25.99.29.00.10.11.27.00.1</t>
  </si>
  <si>
    <t>Заземлитель</t>
  </si>
  <si>
    <t>анодный</t>
  </si>
  <si>
    <t>Анодный заземлитель АЗЖК-1</t>
  </si>
  <si>
    <t>787 Т</t>
  </si>
  <si>
    <t>23.20.13.00.30.00.01.51.1</t>
  </si>
  <si>
    <t>Заполнитель</t>
  </si>
  <si>
    <t>шамотный, марки ЗШБ, класса 3, ГОСТ 23037-99</t>
  </si>
  <si>
    <t>глина шамотная  ОГНЕУПОР</t>
  </si>
  <si>
    <t>столбец 3,9,19</t>
  </si>
  <si>
    <t>787-1 Т</t>
  </si>
  <si>
    <t>23.20.13.900.006.00.0168.000000000050</t>
  </si>
  <si>
    <t>шамотный, марка ЗШБ, класса 3, ГОСТ 23037-99</t>
  </si>
  <si>
    <t>788 Т</t>
  </si>
  <si>
    <t>23.19.25.00.00.00.10.08.1</t>
  </si>
  <si>
    <t>Изолятор</t>
  </si>
  <si>
    <t>Изолятор ПСД 70Е  ГОСТ 6490 - 93. Подвесной стеклянный двукрылый изолятор,  механическая разрушающая сила изолятора 70 кН,  Е - индекс модернизации изолятора.</t>
  </si>
  <si>
    <t>Изолятор ПСД 70</t>
  </si>
  <si>
    <t>788-1 Т</t>
  </si>
  <si>
    <t>23.19.25.000.000.00.0796.000000000008</t>
  </si>
  <si>
    <t>стеклянный, марка ПСД 70Е, подвесной, двукрылый, механическая разрушающая сила изолятора 70 кН, ГОСТ 6490 - 93</t>
  </si>
  <si>
    <t>788-2 Т</t>
  </si>
  <si>
    <t xml:space="preserve">Изолятор ПСД 70 </t>
  </si>
  <si>
    <t>789 Т</t>
  </si>
  <si>
    <t>23.20.12.00.10.90.01.89.1</t>
  </si>
  <si>
    <t>Кирпич</t>
  </si>
  <si>
    <t>шамотный, прямой, марки ШБ-II, размер 250х124х65 мм, ГОСТ 390-96</t>
  </si>
  <si>
    <t>Кирпич огнеупорный ШБ-5</t>
  </si>
  <si>
    <t>789-1 Т</t>
  </si>
  <si>
    <t>23.20.12.900.015.01.0168.000000000122</t>
  </si>
  <si>
    <t>огнеупорный, марка ШБ-II, размер 250*124*65 мм, шамотный, прямой, ГОСТ 390-96</t>
  </si>
  <si>
    <t>790 Т</t>
  </si>
  <si>
    <t>27.40.12.00.00.20.60.24.1</t>
  </si>
  <si>
    <t>Галогенная лампа накаливания</t>
  </si>
  <si>
    <t>Галогенная лампа накаливания, тип цоколя E27, мощность 22 Вт</t>
  </si>
  <si>
    <t>Лампа 3U22W/860 Е27</t>
  </si>
  <si>
    <t>790-1 Т</t>
  </si>
  <si>
    <t>27.40.12.900.001.00.0796.000000000274</t>
  </si>
  <si>
    <t>Лампа накаливания</t>
  </si>
  <si>
    <t>тип цоколя E27, мощность 22 Вт, галогенная</t>
  </si>
  <si>
    <t>791 Т</t>
  </si>
  <si>
    <t>27.40.12.00.00.20.60.22.1</t>
  </si>
  <si>
    <t>Галогенная лампа накаливания, тип цоколя E27, мощность 20 Вт</t>
  </si>
  <si>
    <t>Лампа Spiral 20W E27  6000K   8000h</t>
  </si>
  <si>
    <t>791-1 Т</t>
  </si>
  <si>
    <t>27.40.12.900.001.00.0796.000000000272</t>
  </si>
  <si>
    <t>тип цоколя E27, мощность 20 Вт, галогенная</t>
  </si>
  <si>
    <t>792 Т</t>
  </si>
  <si>
    <t>Лампа Spiral 20W E27  6000K  8000h</t>
  </si>
  <si>
    <t>792-1 Т</t>
  </si>
  <si>
    <t>793 Т</t>
  </si>
  <si>
    <t>НАСОС К100-65-200(К90 55)ЭЛ.Д30КВТ3000ОБ</t>
  </si>
  <si>
    <t>793-1 Т</t>
  </si>
  <si>
    <t>794 Т</t>
  </si>
  <si>
    <t>НАСОС К150-125-315 С ЭЛ/ДВ45КВТ 1500ОБ/М</t>
  </si>
  <si>
    <t>794-1 Т</t>
  </si>
  <si>
    <t>794-2 Т</t>
  </si>
  <si>
    <t xml:space="preserve">НАСОС К150-125-315 С ЭЛ/ДВ45КВТ 1500ОБ/М </t>
  </si>
  <si>
    <t>794-3 Т</t>
  </si>
  <si>
    <t>795 Т</t>
  </si>
  <si>
    <t>НАСОС К80-65-160 С ЭЛ/ДВ 7,5КВТ,3000ОБ/М</t>
  </si>
  <si>
    <t>795-1 Т</t>
  </si>
  <si>
    <t>796 Т</t>
  </si>
  <si>
    <t>НАСОС К200-150-315 ЭЛ/ДВ45КВТ,1500 ОБ/М.</t>
  </si>
  <si>
    <t>796-1 Т</t>
  </si>
  <si>
    <t>796-2 Т</t>
  </si>
  <si>
    <t xml:space="preserve">НАСОС К200-150-315 ЭЛ/ДВ45КВТ,1500 ОБ/М. </t>
  </si>
  <si>
    <t>796-3 Т</t>
  </si>
  <si>
    <t>797 Т</t>
  </si>
  <si>
    <t>15.20.14.00.00.00.13.13.1</t>
  </si>
  <si>
    <t>Валенки</t>
  </si>
  <si>
    <t>мужские, общего назначения, из грубой овечьей натуральной шерсти, на резиновой подошве, ГОСТ 18724-88</t>
  </si>
  <si>
    <t>ВАЛЕНКИ НА РЕЗИНОВОЙ ПОДОШВЕ Р-Р 39</t>
  </si>
  <si>
    <t>сентябрь, октябрь, ноябрь</t>
  </si>
  <si>
    <t>798 Т</t>
  </si>
  <si>
    <t>ВАЛЕНКИ НА РЕЗИНОВОЙ ПОДОШВЕ Р-Р 40</t>
  </si>
  <si>
    <t>799 Т</t>
  </si>
  <si>
    <t>ВАЛЕНКИ НА РЕЗИНОВОЙ ПОДОШВЕ Р-Р 41</t>
  </si>
  <si>
    <t>800 Т</t>
  </si>
  <si>
    <t>ВАЛЕНКИ НА РЕЗИНОВОЙ ПОДОШВЕ Р-Р 42</t>
  </si>
  <si>
    <t>801 Т</t>
  </si>
  <si>
    <t>ВАЛЕНКИ НА РЕЗИНОВОЙ ПОДОШВЕ Р-Р 43</t>
  </si>
  <si>
    <t>802 Т</t>
  </si>
  <si>
    <t>ВАЛЕНКИ НА РЕЗИНОВОЙ ПОДОШВЕ Р-Р 44</t>
  </si>
  <si>
    <t>803 Т</t>
  </si>
  <si>
    <t>ВАЛЕНКИ НА РЕЗИНОВОЙ ПОДОШВЕ Р-Р 45</t>
  </si>
  <si>
    <t>804 Т</t>
  </si>
  <si>
    <t>ВАЛЕНКИ НА РЕЗИНОВОЙ ПОДОШВЕ Р-Р 46</t>
  </si>
  <si>
    <t>805 Т</t>
  </si>
  <si>
    <t>805-1 Т</t>
  </si>
  <si>
    <t>806 Т</t>
  </si>
  <si>
    <t>14.12.11.00.00.70.13.10.1</t>
  </si>
  <si>
    <t>для защиты от кислот, мужской, из хлопчатобумажной ткани, состоит из куртки типа А, брюк типа А, головного убора, ГОСТ 27652-88</t>
  </si>
  <si>
    <t>Кост првкислТк.С-154,брюк,курт,шапка р50</t>
  </si>
  <si>
    <t>806-1 Т</t>
  </si>
  <si>
    <t>14.12.11.210.001.08.0839.000000000000</t>
  </si>
  <si>
    <t>806-2 Т</t>
  </si>
  <si>
    <t>807 Т</t>
  </si>
  <si>
    <t>32.99.11.00.00.00.14.13.1</t>
  </si>
  <si>
    <t>Респиратор</t>
  </si>
  <si>
    <t>противогазоаэрозольный</t>
  </si>
  <si>
    <t>Респираторы 3М 8812</t>
  </si>
  <si>
    <t>807-1 Т</t>
  </si>
  <si>
    <t>32.99.11.900.017.04.0796.000000000000</t>
  </si>
  <si>
    <t>807-2 Т</t>
  </si>
  <si>
    <t>808 Т</t>
  </si>
  <si>
    <t>РЕСПИРАТОР ЗМ9925</t>
  </si>
  <si>
    <t>808-1 Т</t>
  </si>
  <si>
    <t>808-2 Т</t>
  </si>
  <si>
    <t>809 Т</t>
  </si>
  <si>
    <t>32.99.11.00.00.00.14.10.1</t>
  </si>
  <si>
    <t>противогазовый</t>
  </si>
  <si>
    <t>Респиратор РПГ 67</t>
  </si>
  <si>
    <t>809-1 Т</t>
  </si>
  <si>
    <t>32.99.11.900.017.01.0796.000000000000</t>
  </si>
  <si>
    <t>810 Т</t>
  </si>
  <si>
    <t>Респиратор универсальный РУ-60М</t>
  </si>
  <si>
    <t>810-1 Т</t>
  </si>
  <si>
    <t>810-2 Т</t>
  </si>
  <si>
    <t>811 Т</t>
  </si>
  <si>
    <t>Респираторы 3М 9914  ГОСТ 12.4.191-99</t>
  </si>
  <si>
    <t>811-1 Т</t>
  </si>
  <si>
    <t>811-2 Т</t>
  </si>
  <si>
    <t>811-3 Т</t>
  </si>
  <si>
    <t>812 Т</t>
  </si>
  <si>
    <t>22.21.21.00.00.30.10.10.1</t>
  </si>
  <si>
    <t>Рукав гофрированный напорный из поливинилхлорида</t>
  </si>
  <si>
    <t>Рукав гофрироваД=125мм для пожар техники</t>
  </si>
  <si>
    <t xml:space="preserve">Рулон                                                                                                                                                                                                                                                                                                                                                                                                                                                                                                               </t>
  </si>
  <si>
    <t>813 Т</t>
  </si>
  <si>
    <t>14.12.30.00.00.20.10.10.1</t>
  </si>
  <si>
    <t>Жилет</t>
  </si>
  <si>
    <t>мужской, спецодежда сигнальная, из флуоресцентного материала</t>
  </si>
  <si>
    <t>Сигнальные жилеты для рабочих</t>
  </si>
  <si>
    <t>813-1 Т</t>
  </si>
  <si>
    <t>14.12.30.190.003.00.0796.000000000000</t>
  </si>
  <si>
    <t>813-2 Т</t>
  </si>
  <si>
    <t>813-3 Т</t>
  </si>
  <si>
    <t>814 Т</t>
  </si>
  <si>
    <t>20.59.59.00.15.00.00.65.1</t>
  </si>
  <si>
    <t>Пенообразователь</t>
  </si>
  <si>
    <t>для пожаротушения</t>
  </si>
  <si>
    <t>814-1 Т</t>
  </si>
  <si>
    <t>20.59.52.500.000.00.0168.000000000000</t>
  </si>
  <si>
    <t>815 Т</t>
  </si>
  <si>
    <t>14.12.30.00.00.80.16.45.1</t>
  </si>
  <si>
    <t>для защиты рук технические, из латекса, бесшовные, диэлектрические</t>
  </si>
  <si>
    <t>Перчатки диэлектрические штанцованные</t>
  </si>
  <si>
    <t>816 Т</t>
  </si>
  <si>
    <t>14.12.30.00.00.80.16.41.1</t>
  </si>
  <si>
    <t>для защиты рук технические, из кислозащитной ткани, тип 1</t>
  </si>
  <si>
    <t>Перчатки резиновые противокислотные КЩС</t>
  </si>
  <si>
    <t>816-1 Т</t>
  </si>
  <si>
    <t>14.12.30.100.000.00.0715.000000000019</t>
  </si>
  <si>
    <t>817 Т</t>
  </si>
  <si>
    <t>14.12.30.00.00.80.16.46.1</t>
  </si>
  <si>
    <t>для защиты рук от повышенных температур, синтетические</t>
  </si>
  <si>
    <t>Перчатки термостойкие (пожарного)</t>
  </si>
  <si>
    <t>817-1 Т</t>
  </si>
  <si>
    <t>14.12.30.100.000.00.0715.000000000018</t>
  </si>
  <si>
    <t>818 Т</t>
  </si>
  <si>
    <t>27.51.29.00.00.00.00.40.1</t>
  </si>
  <si>
    <t>Подставка изолирующая</t>
  </si>
  <si>
    <t>для комплектации конденсаторов связи, тип ПИ 1</t>
  </si>
  <si>
    <t>подставка диэлектрическая</t>
  </si>
  <si>
    <t>818-1 Т</t>
  </si>
  <si>
    <t>27.90.53.000.000.00.0796.000000000000</t>
  </si>
  <si>
    <t>818-2 Т</t>
  </si>
  <si>
    <t>819 Т</t>
  </si>
  <si>
    <t>26.30.50.00.00.00.03.03.1</t>
  </si>
  <si>
    <t>Щит</t>
  </si>
  <si>
    <t>противопожарный, разборный, деревянный, в комплекте</t>
  </si>
  <si>
    <t>Пожарный инвентарь с-но перечню</t>
  </si>
  <si>
    <t>819-1 Т</t>
  </si>
  <si>
    <t>26.30.50.900.016.00.0796.000000000001</t>
  </si>
  <si>
    <t>819-2 Т</t>
  </si>
  <si>
    <t>819-3 Т</t>
  </si>
  <si>
    <t>820 Т</t>
  </si>
  <si>
    <t>23.99.11.03.00.00.00.01.2</t>
  </si>
  <si>
    <t>Полотно</t>
  </si>
  <si>
    <t>противопожарное, из стекловолокна</t>
  </si>
  <si>
    <t>Полотно противопожарное ПП600 1,5х2типаБ</t>
  </si>
  <si>
    <t>820-1 Т</t>
  </si>
  <si>
    <t>23.14.12.100.002.00.0796.000000000000</t>
  </si>
  <si>
    <t>820-2 Т</t>
  </si>
  <si>
    <t>821 Т</t>
  </si>
  <si>
    <t>20.59.59.00.19.05.01.01.1</t>
  </si>
  <si>
    <t>Порошок огнетушащий</t>
  </si>
  <si>
    <t>для порошковых огнетушителей</t>
  </si>
  <si>
    <t>Порошок для УСПТ 600АВС-70-ТУ2149</t>
  </si>
  <si>
    <t>821-1 Т</t>
  </si>
  <si>
    <t>822 Т</t>
  </si>
  <si>
    <t>13.92.29.00.00.00.60.13.1</t>
  </si>
  <si>
    <t xml:space="preserve"> Пояс </t>
  </si>
  <si>
    <t>предохранительный, страховочный, лямочный</t>
  </si>
  <si>
    <t>Пояс предохранительный</t>
  </si>
  <si>
    <t>822-1 Т</t>
  </si>
  <si>
    <t>13.92.29.990.010.00.0796.000000000003</t>
  </si>
  <si>
    <t>Пояс</t>
  </si>
  <si>
    <t>823 Т</t>
  </si>
  <si>
    <t>13.92.29.00.00.00.60.20.1</t>
  </si>
  <si>
    <t>Пояс пожарный</t>
  </si>
  <si>
    <t>хлопчатобумажный, в комплекте страховочные системы и оборудование, ГОСТ 7040-93</t>
  </si>
  <si>
    <t>Пояс спасательный</t>
  </si>
  <si>
    <t>823-1 Т</t>
  </si>
  <si>
    <t>13.92.29.990.003.00.0796.000000000000</t>
  </si>
  <si>
    <t>824 Т</t>
  </si>
  <si>
    <t>32.99.11.00.00.00.14.31.1</t>
  </si>
  <si>
    <t>Противогаз</t>
  </si>
  <si>
    <t>фильтрующий, фильтрование окружающего воздуха</t>
  </si>
  <si>
    <t>Противогаз ГП-7</t>
  </si>
  <si>
    <t>824-1 Т</t>
  </si>
  <si>
    <t>32.99.11.900.015.02.0796.000000000000</t>
  </si>
  <si>
    <t>824-2 Т</t>
  </si>
  <si>
    <t>824-3 Т</t>
  </si>
  <si>
    <t>825 Т</t>
  </si>
  <si>
    <t>Противогаз ППФ-95 ППМ-88 фильтр А1 А1Р1</t>
  </si>
  <si>
    <t>825-1 Т</t>
  </si>
  <si>
    <t>825-2 Т</t>
  </si>
  <si>
    <t>826 Т</t>
  </si>
  <si>
    <t>32.99.11.00.00.00.14.33.1</t>
  </si>
  <si>
    <t>шланговый, поставка воздушной смеси с некоторого отдаления</t>
  </si>
  <si>
    <t>Противогаз ПШ -20  с ППМ-88</t>
  </si>
  <si>
    <t>826-1 Т</t>
  </si>
  <si>
    <t>32.99.11.900.015.00.0796.000000000000</t>
  </si>
  <si>
    <t>827 Т</t>
  </si>
  <si>
    <t>Противогаз ПШ-1</t>
  </si>
  <si>
    <t>828 Т</t>
  </si>
  <si>
    <t>828-1 Т</t>
  </si>
  <si>
    <t>829 Т</t>
  </si>
  <si>
    <t>829-1 Т</t>
  </si>
  <si>
    <t>830 Т</t>
  </si>
  <si>
    <t>19.20.31.300.001.00.5108.000000000000</t>
  </si>
  <si>
    <t>Пропан-бутан</t>
  </si>
  <si>
    <t>технический, массовая доля сероводорода и меркаптановой серы не более 0,013%, интенсивность запаха не менее 3 баллов</t>
  </si>
  <si>
    <t>Технический,  массовая доля сероводорода и мекаптановой серы не более 0,013%,  интенсивность запаха не менеее 3 баллов</t>
  </si>
  <si>
    <t>февраль-март</t>
  </si>
  <si>
    <t>Атырауская область</t>
  </si>
  <si>
    <t xml:space="preserve">авансовый платеж - 30%,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выполненных работ </t>
  </si>
  <si>
    <t>баллон</t>
  </si>
  <si>
    <t>9,13,14,18</t>
  </si>
  <si>
    <t>830-1 Т</t>
  </si>
  <si>
    <t>один баллон</t>
  </si>
  <si>
    <t>831 Т</t>
  </si>
  <si>
    <t>ПЛАЩ НЕПРОМОКАЕМЫЙ, РАЗМ.46</t>
  </si>
  <si>
    <t>831-1 Т</t>
  </si>
  <si>
    <t>831-2 Т</t>
  </si>
  <si>
    <t>832 Т</t>
  </si>
  <si>
    <t>ПЛАЩ НЕПРОМОКАЕМЫЙ, РАЗМ.48</t>
  </si>
  <si>
    <t>832-1 Т</t>
  </si>
  <si>
    <t>832-2 Т</t>
  </si>
  <si>
    <t>833 Т</t>
  </si>
  <si>
    <t>ПЛАЩ НЕПРОМОКАЕМЫЙ, РАЗМ.50</t>
  </si>
  <si>
    <t>833-1 Т</t>
  </si>
  <si>
    <t>833-2 Т</t>
  </si>
  <si>
    <t>834 Т</t>
  </si>
  <si>
    <t>ПЛАЩ НЕПРОМОКАЕМЫЙ, РАЗМ.52</t>
  </si>
  <si>
    <t>834-1 Т</t>
  </si>
  <si>
    <t>834-2 Т</t>
  </si>
  <si>
    <t>835 Т</t>
  </si>
  <si>
    <t>ПЛАЩ НЕПРОМОКАЕМЫЙ, РАЗМ.54</t>
  </si>
  <si>
    <t>835-1 Т</t>
  </si>
  <si>
    <t>835-2 Т</t>
  </si>
  <si>
    <t>836 Т</t>
  </si>
  <si>
    <t>ПЛАЩ НЕПРОМОКАЕМЫЙ, РАЗМ.56</t>
  </si>
  <si>
    <t>836-1 Т</t>
  </si>
  <si>
    <t>836-2 Т</t>
  </si>
  <si>
    <t>837 Т</t>
  </si>
  <si>
    <t>ПЛАЩ НЕПРОМОКАЕМЫЙ, РАЗМ.58</t>
  </si>
  <si>
    <t>837-1 Т</t>
  </si>
  <si>
    <t>837-2 Т</t>
  </si>
  <si>
    <t>838 Т</t>
  </si>
  <si>
    <t>ПЛАЩ НЕПРОМОКАЕМЫЙ, РАЗМ.60</t>
  </si>
  <si>
    <t>838-1 Т</t>
  </si>
  <si>
    <t>838-2 Т</t>
  </si>
  <si>
    <t>839 Т</t>
  </si>
  <si>
    <t>УНИФОРМА(КМП ЖЕНС.ИЗ КУРТКИ И БРЮК) Р.48</t>
  </si>
  <si>
    <t>839-1 Т</t>
  </si>
  <si>
    <t>839-2 Т</t>
  </si>
  <si>
    <t>840 Т</t>
  </si>
  <si>
    <t>УНИФОРМА(КМП ЖЕНС.ИЗ КУРТКИ И БРЮК) Р.50</t>
  </si>
  <si>
    <t>840-1 Т</t>
  </si>
  <si>
    <t>840-2 Т</t>
  </si>
  <si>
    <t>841 Т</t>
  </si>
  <si>
    <t>УНИФОРМА(КМП ЖЕНС.ИЗ КУРТКИ И БРЮК) Р.52</t>
  </si>
  <si>
    <t>841-1 Т</t>
  </si>
  <si>
    <t>841-2 Т</t>
  </si>
  <si>
    <t>842 Т</t>
  </si>
  <si>
    <t>УНИФОРМА(КМП ЖЕНС.ИЗ КУРТКИ И БРЮК) Р.54</t>
  </si>
  <si>
    <t>842-1 Т</t>
  </si>
  <si>
    <t>843 Т</t>
  </si>
  <si>
    <t>УНИФОРМА(КМП ЖЕНС.ИЗ КУРТКИ И БРЮК) Р.56</t>
  </si>
  <si>
    <t>843-1 Т</t>
  </si>
  <si>
    <t>844 Т</t>
  </si>
  <si>
    <t>УНИФОРМА(КОМПЛЕКТ ЖЕНСКИЙ ИЗ КУРТ.,БРЮК)</t>
  </si>
  <si>
    <t>844-1 Т</t>
  </si>
  <si>
    <t>845 Т</t>
  </si>
  <si>
    <t>УНИФОРМА(КМП ЖЕНС.ИЗ КУРТКИ И БРЮК) Р.58</t>
  </si>
  <si>
    <t>845-1 Т</t>
  </si>
  <si>
    <t>845-2 Т</t>
  </si>
  <si>
    <t>846 Т</t>
  </si>
  <si>
    <t>7,9,12,18</t>
  </si>
  <si>
    <t>846-1 Т</t>
  </si>
  <si>
    <t>846-2 Т</t>
  </si>
  <si>
    <t>846-3 Т</t>
  </si>
  <si>
    <t>847 Т</t>
  </si>
  <si>
    <t>847-1 Т</t>
  </si>
  <si>
    <t>847-2 Т</t>
  </si>
  <si>
    <t>848 Т</t>
  </si>
  <si>
    <t>848-1 Т</t>
  </si>
  <si>
    <t>848-2 Т</t>
  </si>
  <si>
    <t>849-1 Т</t>
  </si>
  <si>
    <t>849-2 Т</t>
  </si>
  <si>
    <t>849-3 Т</t>
  </si>
  <si>
    <t>сентябрь-октябрь</t>
  </si>
  <si>
    <t>850-1 Т</t>
  </si>
  <si>
    <t>851 Т</t>
  </si>
  <si>
    <t>08.12.12.119.001.00.0113.000000000000</t>
  </si>
  <si>
    <t>Грунт</t>
  </si>
  <si>
    <t>Грунт (глинистые породы) квалифицированы по Гост 25100-95</t>
  </si>
  <si>
    <t>Атырауская область, Исатайский р-н</t>
  </si>
  <si>
    <t>851-1 Т</t>
  </si>
  <si>
    <t>852 Т</t>
  </si>
  <si>
    <t>Атырауская область, Жылыойский р-н</t>
  </si>
  <si>
    <t>852-1 Т</t>
  </si>
  <si>
    <t>853 Т</t>
  </si>
  <si>
    <t>853-1 Т</t>
  </si>
  <si>
    <t>854 Т</t>
  </si>
  <si>
    <t>854-1 Т</t>
  </si>
  <si>
    <t>855 Т</t>
  </si>
  <si>
    <t>856 Т</t>
  </si>
  <si>
    <t>27.32.13.700.000.00.0008.000000000133</t>
  </si>
  <si>
    <t>марка АВВГ, 3*95+1*50 мм2</t>
  </si>
  <si>
    <t>857 Т</t>
  </si>
  <si>
    <t>858 Т</t>
  </si>
  <si>
    <t>14.12.11.210.001.01.0839.000000000001</t>
  </si>
  <si>
    <t>спецодежда для сферы обслуживания (униформа), мужской, из хлопчатобумажной ткани, состоит из куртки, брюк, футболки, жилета, головного убора, летний</t>
  </si>
  <si>
    <t>Костюм нефтянника летний для работников ПРС с головным убором р. 48</t>
  </si>
  <si>
    <t>859 Т</t>
  </si>
  <si>
    <t>Костюм нефтянника летний для работников ПРС с головным убором р. 50</t>
  </si>
  <si>
    <t>860 Т</t>
  </si>
  <si>
    <t>Костюм нефтянника летний для работников ПРС с головным убором р. 52</t>
  </si>
  <si>
    <t>861 Т</t>
  </si>
  <si>
    <t>Костюм нефтянника летний для работников ПРС с головным убором р. 54</t>
  </si>
  <si>
    <t>862 Т</t>
  </si>
  <si>
    <t>Костюм нефтянника летний для работников ПРС с головным убором р. 56</t>
  </si>
  <si>
    <t>863 Т</t>
  </si>
  <si>
    <t>Костюм нефтянника летний для работников ПРС с головным убором р. 58</t>
  </si>
  <si>
    <t>864 Т</t>
  </si>
  <si>
    <t>Костюм нефтянника летний для работников ПРС с головным убором р. 60</t>
  </si>
  <si>
    <t>Итого по товарам</t>
  </si>
  <si>
    <t>2. Работы</t>
  </si>
  <si>
    <t>1 Р</t>
  </si>
  <si>
    <t>41.00.40.10.10.00.00</t>
  </si>
  <si>
    <t>Работы строительные по возведению административного здания</t>
  </si>
  <si>
    <t>Полный цикл работ строительных по возведению административного здания офисного типа. Работы проводятся на основании проектно-сметной документации и других требований и норм строительства.</t>
  </si>
  <si>
    <t>Работы по строительству административно-бытового корпуса ПФ "Эмбамунайгаз"</t>
  </si>
  <si>
    <t>ДТ</t>
  </si>
  <si>
    <t>ноябрь</t>
  </si>
  <si>
    <t>Атырауская область, г.Атырау</t>
  </si>
  <si>
    <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</si>
  <si>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t>
  </si>
  <si>
    <t>*</t>
  </si>
  <si>
    <t>2012</t>
  </si>
  <si>
    <t>столбец- 14, 16, 17, 19</t>
  </si>
  <si>
    <t>1-1 Р</t>
  </si>
  <si>
    <t>2012/ 2014</t>
  </si>
  <si>
    <t>2 Р</t>
  </si>
  <si>
    <t>71.12.15.10.00.00.00</t>
  </si>
  <si>
    <t>Работы инженерные по проектированию установок (заводов) по обработке отходов и отбросов  (опасных и неопасных)</t>
  </si>
  <si>
    <t>Комплексные работы по проектирование и строительству "под ключ" объекта "Строительство установки по сероочистке попутного нефтяного газа Прорвинской группы месторождений", в том числе: УСО, УКПГ, газопровод Прорва - САЦ ИАЦ</t>
  </si>
  <si>
    <t>Атырауская область, Жылыойский район</t>
  </si>
  <si>
    <t>3 Р</t>
  </si>
  <si>
    <t>71.12.17.10.00.00.00</t>
  </si>
  <si>
    <t>Работы инженерные по проектированию предприятий промышленных  и процессов технологических</t>
  </si>
  <si>
    <t>Работы по проектированию и  разработке технико-экономического обоснования и рабочего проекта "Строительство установки серооочистки попутного нефтяного газа  Прорвинской группы месторождении»</t>
  </si>
  <si>
    <t>2013</t>
  </si>
  <si>
    <t>3-1 Р</t>
  </si>
  <si>
    <t>4 Р</t>
  </si>
  <si>
    <t>42.21.21.11.00.00.00</t>
  </si>
  <si>
    <t>Работы строительные по прокладке магистральных газопроводов</t>
  </si>
  <si>
    <t>Работы строительные по прокладке магистральных наземных (надземных, подземных) и подводных газопроводов</t>
  </si>
  <si>
    <t>Строительство газопровода Акинген-Аккудык-Кисымбай</t>
  </si>
  <si>
    <t>5 Р</t>
  </si>
  <si>
    <t>41.00.40.05.10.00.00</t>
  </si>
  <si>
    <t>Комплексные работы по строительству «под ключ»</t>
  </si>
  <si>
    <t>Комплексные работы по строительству, включающие выполнение проектных и изыскательских работ, строительство «под ключ», управление проектными и изыскательскими работами, строительством «под ключ» (при необходимости), и сопутствующая(ие) указанным работам поставка товаров, оказание услуг</t>
  </si>
  <si>
    <t>Строительство установки сероочистки попутного нефтяного газа Прорвинской группы месторождений</t>
  </si>
  <si>
    <t xml:space="preserve">июль </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</si>
  <si>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t>
  </si>
  <si>
    <t>5-1 Р</t>
  </si>
  <si>
    <t>8, 14,16,17</t>
  </si>
  <si>
    <t>5-2 Р</t>
  </si>
  <si>
    <t>доп.сумма 17 883 335 418,62 тенге без НДС.</t>
  </si>
  <si>
    <t>6 Р</t>
  </si>
  <si>
    <t>09.10.12.26.40.10.10</t>
  </si>
  <si>
    <t>Работы по перераспределению фильтрационных потоков</t>
  </si>
  <si>
    <t>Перераспределение фильтрационных потоков (ПФП) с применением химических составов на месторождениях</t>
  </si>
  <si>
    <t>Опытно-промышленные работы по полимерному заводнению месторождения Забурунье</t>
  </si>
  <si>
    <t>авансовый платеж - 30%,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t>
  </si>
  <si>
    <t>7 Р</t>
  </si>
  <si>
    <t>71.12.19.05.00.00.00</t>
  </si>
  <si>
    <t>Работы инженерные по проектированию</t>
  </si>
  <si>
    <t>Разработка проектно-сметной документации</t>
  </si>
  <si>
    <t>Подсчет запасов подземных вод на месторождениях Жанаталап, Юго-Восточное Камышитовое, Забурунье, С.Балгимбаева.(1 этап-2014г., 2-этап 2015г.)</t>
  </si>
  <si>
    <t>октябрь, ноябрь</t>
  </si>
  <si>
    <t>Оплата по Договору производится в размере 90% от оказанного объема Услуг в течение 30 (тридцати) рабочих дней с момента предоставления Исполнителем оригинала счет – фактуры. Окончательный расчет производится в течение 30 (тридцати) рабочих дней после 100% исполнения обязательств Исполнителем по Договору.</t>
  </si>
  <si>
    <t>8 Р</t>
  </si>
  <si>
    <t>09.10.11.12.00.00.00</t>
  </si>
  <si>
    <t>Работы по эксплуатационному бурению вертикальных скважин</t>
  </si>
  <si>
    <t>Работы по эксплуатационному бурению вертикальных скважин за исключением разведочных буровых работ, услуг по геофизическим исследованиям скважин, работ геолого-разведочных и сейсморазведочных. Работы включают в себя комплекс операций по подготовке скважины, ее бурение и поддержание в устойчивом состоянии, сдача в эксплуатацию.</t>
  </si>
  <si>
    <t>Работы по строительству эксплуатационных скважин  на месторождениях АО "Эмбамунайгаз"</t>
  </si>
  <si>
    <t>столбец- 9,14,16,17</t>
  </si>
  <si>
    <t>8-1 Р</t>
  </si>
  <si>
    <t>декабрь, январь</t>
  </si>
  <si>
    <t xml:space="preserve">Авансовый платеж-30%, промежуточные платежи в течении 30 рабочих дней с момента подписания акта выполненных работ </t>
  </si>
  <si>
    <t>2014, 2015</t>
  </si>
  <si>
    <t>столбец - 14,16,17,19</t>
  </si>
  <si>
    <t>8-2 Р</t>
  </si>
  <si>
    <t>столбец 3 ,5, 14,16,17</t>
  </si>
  <si>
    <t>8-3 Р</t>
  </si>
  <si>
    <t>09.10.11.200.000.00.0999.000000000000</t>
  </si>
  <si>
    <t xml:space="preserve"> </t>
  </si>
  <si>
    <t>9 Р</t>
  </si>
  <si>
    <t>33.12.12.22.10.00.00</t>
  </si>
  <si>
    <t>Техническое обслуживание компрессорного оборудования</t>
  </si>
  <si>
    <t>Техническое обслуживание компрессоров и газовых двигателей на установке подготовки газа</t>
  </si>
  <si>
    <t>столбец - 12, 14, 16, 17</t>
  </si>
  <si>
    <t>9-1 Р</t>
  </si>
  <si>
    <t>Оплата по Договору производится в размере 90% от оказанного объема Услуг в течение 30 (тридцати) рабочих дней с момента предоставления Исполнителем оригинала счет – фактуры. Окончательный расчет по итогам года производится в течение 30 (тридцати) рабочих дней после 100% исполнения обязательств Исполнителем по Договору.</t>
  </si>
  <si>
    <t>столбец- 9, 14, 16, 17, 19</t>
  </si>
  <si>
    <t>9-2 Р</t>
  </si>
  <si>
    <t xml:space="preserve">ОТ </t>
  </si>
  <si>
    <t>январь</t>
  </si>
  <si>
    <t>столбец- 8</t>
  </si>
  <si>
    <t>9-3 Р</t>
  </si>
  <si>
    <t>10 Р</t>
  </si>
  <si>
    <t>33.12.19.05.10.00.00</t>
  </si>
  <si>
    <t>Ремонт и техническое обслуживание контрольно-измерительных приборов и автоматики</t>
  </si>
  <si>
    <t>Ремонт и техническое обслуживание контрольно-измерительных приборов и автоматики (КИПиА)</t>
  </si>
  <si>
    <t xml:space="preserve">Работы по техническому обслуживанию и ремонту систем: АСУТП и КИП и А, исполнительных механизмов, систем пожара-газа обнаружению и сигнализаций, компрессора воздуха КИП с системой осушки воздуха  установленных на УПГ </t>
  </si>
  <si>
    <t>столбец - 12</t>
  </si>
  <si>
    <t>10-1 Р</t>
  </si>
  <si>
    <t>11 Р</t>
  </si>
  <si>
    <t>Анализ разработки участка Восточный Молдабек месторождения Кенбай</t>
  </si>
  <si>
    <t>12 Р</t>
  </si>
  <si>
    <t>33.19.10.47.00.00.00</t>
  </si>
  <si>
    <t>Работы по ремонту и техническому обслуживанию оборудования для нефтегазовой отрасли прочего</t>
  </si>
  <si>
    <t>Комплекс работ по ремонту и техническому обслуживанию оборудования для нефтегазовой отрасли прочего (замена элементов, проверка состояния и др.)</t>
  </si>
  <si>
    <t>Капремонт  НКТ</t>
  </si>
  <si>
    <t>декабрь</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</si>
  <si>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t>
  </si>
  <si>
    <t>12-1 Р</t>
  </si>
  <si>
    <t>столбец- 1,14, 16,17</t>
  </si>
  <si>
    <t>12-2 Р</t>
  </si>
  <si>
    <t>3,4,5,14</t>
  </si>
  <si>
    <t>12-3 Р</t>
  </si>
  <si>
    <t>33.19.10.600.000.00.0999.000000000000</t>
  </si>
  <si>
    <t>Работы по ремонту/реставрации труб</t>
  </si>
  <si>
    <t>14, 16, 17,18</t>
  </si>
  <si>
    <t>12-4 Р</t>
  </si>
  <si>
    <t>2015/2017</t>
  </si>
  <si>
    <t>доп.сумма 30 205 440,00 тг.без НДС</t>
  </si>
  <si>
    <t>13 Р</t>
  </si>
  <si>
    <t>33.12.14.15.18.00.00</t>
  </si>
  <si>
    <t>Капитальный ремонт печей</t>
  </si>
  <si>
    <t>Капитальный ремонт  печей подогрева нефти</t>
  </si>
  <si>
    <t>Капремонт печей подогрева  ПТ 16/150; ПП-063</t>
  </si>
  <si>
    <t>Столбец- 9,14,16,17,19</t>
  </si>
  <si>
    <t>13-1 Р</t>
  </si>
  <si>
    <t>13-2 Р</t>
  </si>
  <si>
    <t>столбец- 14, 16, 17</t>
  </si>
  <si>
    <t>13-3 Р</t>
  </si>
  <si>
    <t xml:space="preserve">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выполненных работ </t>
  </si>
  <si>
    <t>13-4 Р</t>
  </si>
  <si>
    <t>3,4,5,7,14,16,17</t>
  </si>
  <si>
    <t>13-5 Р</t>
  </si>
  <si>
    <t>33.12.14.100.000.00.0999.000000000000</t>
  </si>
  <si>
    <t>Работы по ремонту/реконструкции печей/печных горелок и аналогичного оборудования</t>
  </si>
  <si>
    <t xml:space="preserve">Капремонт печей подогрева  ПТ 16/150; </t>
  </si>
  <si>
    <t>14 Р</t>
  </si>
  <si>
    <t>33.12.12.15.00.00.00</t>
  </si>
  <si>
    <t>Капитальный ремонт насосов</t>
  </si>
  <si>
    <t>Капремонт насосов ЦНС</t>
  </si>
  <si>
    <t>14-1 Р</t>
  </si>
  <si>
    <t>14-2 Р</t>
  </si>
  <si>
    <t>14-3 Р</t>
  </si>
  <si>
    <t>14-4 Р</t>
  </si>
  <si>
    <t>14-5 Р</t>
  </si>
  <si>
    <t>33.12.12.310.000.00.0999.000000000000</t>
  </si>
  <si>
    <t>Работы по ремонту/модернизации насосного оборудования</t>
  </si>
  <si>
    <t>15 Р</t>
  </si>
  <si>
    <t>Капремонт поршневых насосов  НБ</t>
  </si>
  <si>
    <t>15-1 Р</t>
  </si>
  <si>
    <t>15-2 Р</t>
  </si>
  <si>
    <t>15-3 Р</t>
  </si>
  <si>
    <t>15-4 Р</t>
  </si>
  <si>
    <t>15-5 Р</t>
  </si>
  <si>
    <t>16 Р</t>
  </si>
  <si>
    <t>33.19.10.22.11.00.00</t>
  </si>
  <si>
    <t>Заправка кислородных баллонов</t>
  </si>
  <si>
    <t>Заправка баллонов кислородом.   Ремонт и освидетельствование кислородных  баллонов, зап-равка   баллонов  азотом и угле-кислым газом.</t>
  </si>
  <si>
    <t>16-1 Р</t>
  </si>
  <si>
    <t>16-2 Р</t>
  </si>
  <si>
    <t>16-3 Р</t>
  </si>
  <si>
    <t>16-4 Р</t>
  </si>
  <si>
    <t>16-5 Р</t>
  </si>
  <si>
    <t>33.11.12.000.002.00.0999.000000000000</t>
  </si>
  <si>
    <t>Работы по техническому обслуживанию резервуаров/цистерн и аналогичного емкостного оборудования</t>
  </si>
  <si>
    <t>17 Р</t>
  </si>
  <si>
    <t>33.19.10.22.10.00.00</t>
  </si>
  <si>
    <t>Заправка газовых баллонов</t>
  </si>
  <si>
    <t>Заправка баллонов пропаном.   Ремонт и освидетельствование пропановых  баллонов</t>
  </si>
  <si>
    <t>17-1 Р</t>
  </si>
  <si>
    <t>17-2 Р</t>
  </si>
  <si>
    <t>17-3 Р</t>
  </si>
  <si>
    <t>Заправка  баллонов  сжиженным пропан бутаном техническим (СПБТ), пропаном техническим (ПТ) и бутаном  техническим  (БТ)  производства ТОО "Атырауским НПЗ".   Ремонт и освидетельствование пропановых  баллонов</t>
  </si>
  <si>
    <t>17-4 Р</t>
  </si>
  <si>
    <t>4,5,6,14,16,17</t>
  </si>
  <si>
    <t>17-5 Р</t>
  </si>
  <si>
    <t>33.11.12.000.001.00.0999.000000000000</t>
  </si>
  <si>
    <t>Работы по ремонту/модернизации резервуаров/цистерн и аналогичного емкостного оборудования</t>
  </si>
  <si>
    <t>Ремонт и освидетельствование пропановых  баллонов</t>
  </si>
  <si>
    <t>17-6 Р</t>
  </si>
  <si>
    <t>18 Р</t>
  </si>
  <si>
    <t>33.19.10.45.00.00.00</t>
  </si>
  <si>
    <t>Работы по ремонту и техническому обслуживанию газовых сетей</t>
  </si>
  <si>
    <t>Комплекс работ по ремонту и техническому обслуживанию газовых сетей (замена элементов, проверка состояния и др.)</t>
  </si>
  <si>
    <t>Обслуживание газового хозяйства</t>
  </si>
  <si>
    <t>18-1 Р</t>
  </si>
  <si>
    <t>18-2 Р</t>
  </si>
  <si>
    <t>18-3 Р</t>
  </si>
  <si>
    <t>столбец- 9</t>
  </si>
  <si>
    <t>18-4 Р</t>
  </si>
  <si>
    <t>столбец - 7,14,16,17</t>
  </si>
  <si>
    <t>18-5 Р</t>
  </si>
  <si>
    <t>столбец - 14,16,17</t>
  </si>
  <si>
    <t>18-6 Р</t>
  </si>
  <si>
    <t>33.12.19.100.005.00.0999.000000000000</t>
  </si>
  <si>
    <t>Работы по ремонту магистральных трубопроводов и аналогичных сетей/систем</t>
  </si>
  <si>
    <t>Столбец 9,14,16,17,19</t>
  </si>
  <si>
    <t>18-7 Р</t>
  </si>
  <si>
    <t>18-8 Р</t>
  </si>
  <si>
    <t>6,9,14,19</t>
  </si>
  <si>
    <t>18-9 Р</t>
  </si>
  <si>
    <t>Обслуживание и ремонт  газового хозяйства</t>
  </si>
  <si>
    <t>19 Р</t>
  </si>
  <si>
    <t>33.20.60.14.00.00.00</t>
  </si>
  <si>
    <t xml:space="preserve">Монтаж оборудования для контроля технологических процессов  </t>
  </si>
  <si>
    <t xml:space="preserve">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
 </t>
  </si>
  <si>
    <t>Работы по внедрению интеллектуальной станции управления скважиной в АО "Эмбамунайгаз"</t>
  </si>
  <si>
    <t>январь, февраль, март</t>
  </si>
  <si>
    <t>Авансовый платеж - 0%, оставшаяся часть в течение 30 р.д. с момента подписания акта приема-передачи</t>
  </si>
  <si>
    <t>столбец- 9, 14, 16, 17</t>
  </si>
  <si>
    <t>19-1 Р</t>
  </si>
  <si>
    <t>20 Р</t>
  </si>
  <si>
    <t>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t>
  </si>
  <si>
    <t>Работы по дооснащению интеллектуальной станции управления скважиной в АО "Эмбамунайгаз"</t>
  </si>
  <si>
    <t xml:space="preserve">октябрь-декабрь </t>
  </si>
  <si>
    <t>20-1 Р</t>
  </si>
  <si>
    <t>33.20.60.000.000.00.0999.000000000000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</si>
  <si>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</si>
  <si>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октябрь, декабрь 2015 г.</t>
  </si>
  <si>
    <t>21 Р</t>
  </si>
  <si>
    <t>74.90.19.000.003.00.0999.000000000000</t>
  </si>
  <si>
    <t>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t>
  </si>
  <si>
    <t>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 АО "Эмбамунайгаз"</t>
  </si>
  <si>
    <t>февраль, март</t>
  </si>
  <si>
    <t>100%  в течение 30 рабочих дней с момента представления счет-фактуры и оригинала акта выполненных работ, окончательный взаиморасчет в течение 30 рабочих дней после 100% исполнения обязательств и  акта-сверки взаимных расчетов</t>
  </si>
  <si>
    <t>22 Р</t>
  </si>
  <si>
    <t>Работы по разработке укрупнённых норм времени на капитальный ремонт скважин</t>
  </si>
  <si>
    <t xml:space="preserve">Авансовый платеж-0%, промежуточные платежи в течении 30 рабочих дней с момента подписания акта выполненных работ </t>
  </si>
  <si>
    <t>23 Р</t>
  </si>
  <si>
    <t>42.11.20.335.000.00.0999.000000000000</t>
  </si>
  <si>
    <t>Работы по сооружению автомобильной дороги</t>
  </si>
  <si>
    <t>Автодорога м/р Ю.З.Камышитовое-Ю.В.Камышитовое</t>
  </si>
  <si>
    <t xml:space="preserve">октябрь - декабрь </t>
  </si>
  <si>
    <t xml:space="preserve">Атырауская область Исатайский район </t>
  </si>
  <si>
    <t>23-1 Р</t>
  </si>
  <si>
    <t xml:space="preserve">февраль, апрель </t>
  </si>
  <si>
    <t>23-2 Р</t>
  </si>
  <si>
    <t xml:space="preserve">апрель </t>
  </si>
  <si>
    <t>2016/2017</t>
  </si>
  <si>
    <t>24 Р</t>
  </si>
  <si>
    <t>41.00.40.000.001.00.0999.000000000000</t>
  </si>
  <si>
    <t>Работы по возведению (строительству) нежилых зданий/сооружений</t>
  </si>
  <si>
    <t>Гараж-бокс на 24 единиц с благоустройством территории гаража СТиТТ м/р С.Балгимбаева</t>
  </si>
  <si>
    <t xml:space="preserve">октябрь, декабрь </t>
  </si>
  <si>
    <t>25 Р</t>
  </si>
  <si>
    <t>42.22.21.335.005.00.0999.000000000000</t>
  </si>
  <si>
    <t>Работы по ремонту/реконструкции линий электропередач и аналогичного линейного оборудования/объектов</t>
  </si>
  <si>
    <t xml:space="preserve">Повышение надежности электроснабжения м/р Жанаталап </t>
  </si>
  <si>
    <t>26 Р</t>
  </si>
  <si>
    <t>Технологическая насосная станция ЦППН Прорва</t>
  </si>
  <si>
    <t xml:space="preserve">Атырауская область Жылыойский район </t>
  </si>
  <si>
    <t>27 Р</t>
  </si>
  <si>
    <t>43.13.10.335.000.00.0999.000000000000</t>
  </si>
  <si>
    <t>Работы по разведочному/пробному бурению</t>
  </si>
  <si>
    <t>Работы по строительству поисково-разведочных скважин на месторождениях НГДУ "Жылыоймунайгаз"</t>
  </si>
  <si>
    <t>30% предоплата; промежуточный платеж 95 % в течении 30 рабочих дней с пропорциональным удержанием; 5% окончательный расчет</t>
  </si>
  <si>
    <t>27-1 Р</t>
  </si>
  <si>
    <t>28 Р</t>
  </si>
  <si>
    <t>33.12.19.100.006.00.0999.000000000000</t>
  </si>
  <si>
    <t>Работы по ремонту локальных (местного значения) трубопроводов и аналогичных сетей/систем</t>
  </si>
  <si>
    <t xml:space="preserve">Реконструкция внутрипромысловой системы сбора  жидкости по м/р НГДУ "Жайыкмунайгаз" </t>
  </si>
  <si>
    <t>февраль, март, апрель</t>
  </si>
  <si>
    <t xml:space="preserve"> 30% предоплата; промежуточный платеж 90% в течении 30 рабочих дней с пропорциональным удержанием; 10 % окончательный расчет</t>
  </si>
  <si>
    <t>29 Р</t>
  </si>
  <si>
    <t>Реконструкция внутрипромыслового сбора жидкости   на НГДУ "Жылыоймунайгаз"</t>
  </si>
  <si>
    <t>30 Р</t>
  </si>
  <si>
    <t xml:space="preserve">Реконструкция внутрипромысловой системы сбора  жидкости на месторождений НГДУ "Доссормунайгаз" </t>
  </si>
  <si>
    <t xml:space="preserve">Атырауская область Макатский район Жылыойский район </t>
  </si>
  <si>
    <t>31 Р</t>
  </si>
  <si>
    <t>71.12.31.100.000.00.0999.000000000000</t>
  </si>
  <si>
    <t>Работы по геофизической разведке/исследованиям</t>
  </si>
  <si>
    <t>Геофизические исследования и опробование пластов (MDT) в открытом стволе  в поисково-разведочных скважинах НГДУ "Жылыоймунайгаз"</t>
  </si>
  <si>
    <t>Атырауская область, Жылойский район</t>
  </si>
  <si>
    <t>промежуточный платеж  90% в течении 30 рабочих дней; 10 % окончательный расчет</t>
  </si>
  <si>
    <t>31-1 Р</t>
  </si>
  <si>
    <t>32 Р</t>
  </si>
  <si>
    <t>09.10.12.900.033.00.0999.000000000000</t>
  </si>
  <si>
    <t>Работы по подготовке/сопровождению/контролю/осветлению/утилизации раствора</t>
  </si>
  <si>
    <t>Работы по приготовлению, сопровождению и контролю за буровым раствором при строительстве поисково-разведочных скважин  на месторождениях НГДУ "Жылыоймунайгаз"</t>
  </si>
  <si>
    <t>33 Р</t>
  </si>
  <si>
    <t>42.21.24.335.000.00.0999.000000000000</t>
  </si>
  <si>
    <t>Работы по бурению водяных скважин и связанные с этим работы</t>
  </si>
  <si>
    <t>Бурение поисковых и разведочных скважин подземных вод, для производственных нужд объектов АО «Эмбамунайгаз» на территориях Южно-Эмбинского бассейна с оценкой эксплуатационных запасов маломинерализованных подземных вод альбсе-номанских отложений (на уч. Сарыбулак и Майкомген, Кайнарский массив, Мунайлы, Биикжал, Тугаракчан) с камеральными работами и получением разрешения на водопользование</t>
  </si>
  <si>
    <t>май</t>
  </si>
  <si>
    <t>Итого по работам</t>
  </si>
  <si>
    <t>3.Услуги</t>
  </si>
  <si>
    <t>1 У</t>
  </si>
  <si>
    <t>71.20.19.15.00.00.00</t>
  </si>
  <si>
    <t>Услуги по техническому надзору</t>
  </si>
  <si>
    <t>Услуги по технологическому сопровождению объекта "Административно-бытовой корпус  АО ЭМГ"</t>
  </si>
  <si>
    <t>2 У</t>
  </si>
  <si>
    <t>71.20.19.12.00.00.00</t>
  </si>
  <si>
    <t>Услуги по авторскому надзору</t>
  </si>
  <si>
    <t>Услуги по авторскому надзору  объекта "Административно-бытовой корпус  ПФ ЭМГ"</t>
  </si>
  <si>
    <t>3 У</t>
  </si>
  <si>
    <t>62.01.11.10.00.00.00</t>
  </si>
  <si>
    <t>Услуги по проектированию и разработке программного обеспечения</t>
  </si>
  <si>
    <t>Услуги по проектированию и разработке (анализу, производству и программированию) программного обеспечения по заказу.</t>
  </si>
  <si>
    <t>3-1 У</t>
  </si>
  <si>
    <t>3-2 У</t>
  </si>
  <si>
    <t>4 У</t>
  </si>
  <si>
    <t>70.22.30.30.10.00.00</t>
  </si>
  <si>
    <t>Услуги по сертификации систем менеджемента</t>
  </si>
  <si>
    <t>на предмет соответствия требованиям международных стандартов, включая аудит</t>
  </si>
  <si>
    <t>Проведение ежегодного надзорного аудита на соответствие требованиям международных стандартов ISO 9001;ISO 14001;ISO 50001;ISO 18001</t>
  </si>
  <si>
    <t>Авансовый платеж-0%, оставшаяся часть в течении 30 р.д. с момента подписания акта приема-передачи</t>
  </si>
  <si>
    <t>столбец - 6,7,9</t>
  </si>
  <si>
    <t>4-1 У</t>
  </si>
  <si>
    <t>Проведение ежегодного надзорного аудита на соответствие требованиям международных стандартов ISO 50001</t>
  </si>
  <si>
    <t>4-2 У</t>
  </si>
  <si>
    <t>5 У</t>
  </si>
  <si>
    <t>74.90.20.11.00.00.00</t>
  </si>
  <si>
    <t>Услуги по экспертизе проектов</t>
  </si>
  <si>
    <t>Инжиниринговые услуги по осуществлению технического надзора  за качеством проектирования, изготовлением и поставки оборудования, выполнением строительно-монтажных, пуско-наладочных работ и ввод  в эксплуатацию</t>
  </si>
  <si>
    <t>Оплата работ осуществляется за фактически выполненные работы, путем перечисления денег на банковский счет Подрядчика в течение 30 (тридцати) рабочих дней с даты подписания Сторонами Акта, на основании соответствующего счета-фактуры.</t>
  </si>
  <si>
    <t>5-1 У</t>
  </si>
  <si>
    <t>декабрь -январь</t>
  </si>
  <si>
    <t>5-2 У</t>
  </si>
  <si>
    <t>доп.сумма 66 879 000,00тг без НДС</t>
  </si>
  <si>
    <t>6 У</t>
  </si>
  <si>
    <t xml:space="preserve">Авторский надзор за строительством установки сероочистки попутного нефтяного газа Прорвинской группы месторождений  </t>
  </si>
  <si>
    <t>оплата по Договору производится в размере 90% от оказанного объема Услуг в течение 30 (тридцати) рабочих дней с момента предоставления Исполнителем оригинала счет – фактуры. Окончательный расчет производится в течение 30 (тридцати) рабочих дней после 100% исполнения обязательств Исполнителем по Договору.</t>
  </si>
  <si>
    <t>7 У</t>
  </si>
  <si>
    <t xml:space="preserve">Услуги инженера (технологическое сопровождение) по строительству установки сероочистки попутного нефтяного газа Прорвинской группы месторождений </t>
  </si>
  <si>
    <t>столбец - 7, 9, 12, 14,19</t>
  </si>
  <si>
    <t>7-1 У</t>
  </si>
  <si>
    <t>оплата по Договору производится в размере 90% от оказанного объема Услуг в течение 30 (тридцати) рабочих дней с момента предоставления Исполнителем оригинала счет – фактуры. Окончательный расчет по итогам года производится в течение 30 (тридцати) рабочих дней после 100% исполнения обязательств Исполнителем по Договору.</t>
  </si>
  <si>
    <t>8 У</t>
  </si>
  <si>
    <t>69.20.10.15.10.00.00</t>
  </si>
  <si>
    <t>Услуги по проведению аудита финансовой отчетности</t>
  </si>
  <si>
    <t>Проведение аудита финансовой отчетности АО "Эмбамунайгаз" за 2014 - 2016 годы</t>
  </si>
  <si>
    <t>9 У</t>
  </si>
  <si>
    <t xml:space="preserve">АО "Эмбамунайгаз" </t>
  </si>
  <si>
    <t>36.00.20.13.00.00.00</t>
  </si>
  <si>
    <t>Услуги по водоснабжению и водоотведению</t>
  </si>
  <si>
    <t>Холодная вода и канализация для НГДУ "Жылоймунайгаз", для Кульсаринская база УПТОиКО</t>
  </si>
  <si>
    <t>авансовый платеж "0%", оставшаяся часть в течение 30 р.д. с момента подписания акта приема-передачи</t>
  </si>
  <si>
    <t>9-1 У</t>
  </si>
  <si>
    <t>36.00.20.400.003.00.0777.000000000000</t>
  </si>
  <si>
    <t>Услуги по подаче питьевой воды</t>
  </si>
  <si>
    <t>12, 14,16,17</t>
  </si>
  <si>
    <t>9-2 У</t>
  </si>
  <si>
    <t>2014/2017</t>
  </si>
  <si>
    <t>10 У</t>
  </si>
  <si>
    <t>Холодная вода и канализация для НГДУ "Жайыкмунайгаз"</t>
  </si>
  <si>
    <t>10-1 У</t>
  </si>
  <si>
    <t>11 У</t>
  </si>
  <si>
    <t>12 У</t>
  </si>
  <si>
    <t xml:space="preserve">Холодная вода для НГДУ "Доссормунайгаз" </t>
  </si>
  <si>
    <t>столбец - 1,14,16,17</t>
  </si>
  <si>
    <t>12-1 У</t>
  </si>
  <si>
    <t>13 У</t>
  </si>
  <si>
    <t>столбец - 7</t>
  </si>
  <si>
    <t>13-1 У</t>
  </si>
  <si>
    <t>столбец- 7, 9, 19</t>
  </si>
  <si>
    <t>13-2 У</t>
  </si>
  <si>
    <t>13-3 У</t>
  </si>
  <si>
    <t>13-4 У</t>
  </si>
  <si>
    <t>14 У</t>
  </si>
  <si>
    <t xml:space="preserve">Холодная вода для НГДУ "Кайнармунайгаз" </t>
  </si>
  <si>
    <t>14 -1 У</t>
  </si>
  <si>
    <t xml:space="preserve"> 3,4,5,14,16,17</t>
  </si>
  <si>
    <t>14-2 У</t>
  </si>
  <si>
    <t>15 У</t>
  </si>
  <si>
    <t>16 У</t>
  </si>
  <si>
    <t>Холодная вода и канализация для Аппарат упр. АО "Эмбамунайгаз", НГДУ "Доссормунайгаз", упр.Эмбамунайэнерго</t>
  </si>
  <si>
    <t>16-1 У</t>
  </si>
  <si>
    <t>16 - 2 У</t>
  </si>
  <si>
    <t>доп.сумма 1 604 084,85тг.без НДС</t>
  </si>
  <si>
    <t>17 У</t>
  </si>
  <si>
    <t>38.11.21.10.00.00.00</t>
  </si>
  <si>
    <t>Услуги по сбору твердо-бытовых отходов</t>
  </si>
  <si>
    <t>Сбор твердо-бытовых отходов (мусора), товаров, потерявших потребительские свойства</t>
  </si>
  <si>
    <t>Услуги по вывозу твердых бытовых отходов с объектов НГДУ "Жайыкмунайгаз" и с участков "Эмбамунайэнерго"</t>
  </si>
  <si>
    <t>17-1 У</t>
  </si>
  <si>
    <t>17-2 У</t>
  </si>
  <si>
    <t>18 У</t>
  </si>
  <si>
    <t>Услуги по вывозу твердых бытовых отходов  с объектов НГДУ "Доссормунайгаз"  и с участок "Эмбамунайэнерго"</t>
  </si>
  <si>
    <t>18-1 У</t>
  </si>
  <si>
    <t>18-2 У</t>
  </si>
  <si>
    <t>19 У</t>
  </si>
  <si>
    <t>Услуги по вывозу твердых бытовых отходов  с объектов НГДУ "Жылыоймунайгаз"  и с участок "Эмбамунайэнерго" и Кульсаринская база УПТОиКО</t>
  </si>
  <si>
    <t>19-1 У</t>
  </si>
  <si>
    <t>19-2 У</t>
  </si>
  <si>
    <t>20 У</t>
  </si>
  <si>
    <t>Услуги по вывозу твердых бытовых отходов  с объектов НГДУ "Кайнармунайгаз"  и с участок "Эмбамунайэнерго"</t>
  </si>
  <si>
    <t>20-1 У</t>
  </si>
  <si>
    <t>20-2 У</t>
  </si>
  <si>
    <t>21 У</t>
  </si>
  <si>
    <t>Услуги по вывозу твердых бытовых отходов  с объектов Эмбамунайэнерго, УПТОиКО Атырауская база  и Аппарат упр. АО "Эмбамунайгаз"</t>
  </si>
  <si>
    <t>21-1 У</t>
  </si>
  <si>
    <t>21-2 У</t>
  </si>
  <si>
    <t>22 У</t>
  </si>
  <si>
    <t>86.90.19.19.00.00.00</t>
  </si>
  <si>
    <t>Услуги по медицинскому осмотру персонала, включая предварительные, периодические и  внеочередные (внеплановые) осмотры</t>
  </si>
  <si>
    <t>Обязательный медицинский осмотр работников АО "ЭМГ"</t>
  </si>
  <si>
    <t>23 У</t>
  </si>
  <si>
    <t>65.12.12.10.00.00.01</t>
  </si>
  <si>
    <t>Услуги по страхованию от болезней</t>
  </si>
  <si>
    <t>Медицинское страхование работников и членов их семей на случай болезни</t>
  </si>
  <si>
    <t>Медицинское страхование работников</t>
  </si>
  <si>
    <t>авансовый платеж "90%", оставшаяся часть премии 10% до 20.01.2014г.</t>
  </si>
  <si>
    <t>24 У</t>
  </si>
  <si>
    <t>56.10.19.15.00.00.00</t>
  </si>
  <si>
    <t>Услуги по обеспечению лечебно-профилактическим питанием (спецпитанием) работников</t>
  </si>
  <si>
    <t>Поставка, хранение  спец.молока с доставкой в пункты питания.</t>
  </si>
  <si>
    <t>25 У</t>
  </si>
  <si>
    <t>96.01.19.10.10.00.00</t>
  </si>
  <si>
    <t>Услуги прачечных по стирке</t>
  </si>
  <si>
    <t>Услуги прачечных по стирке спецодежды</t>
  </si>
  <si>
    <t>Услуги по стирке спецодежды</t>
  </si>
  <si>
    <t>25-1 У</t>
  </si>
  <si>
    <t>25-2 У</t>
  </si>
  <si>
    <t>25-3 У</t>
  </si>
  <si>
    <t>столбец 9,14,16,17</t>
  </si>
  <si>
    <t>25-4 У</t>
  </si>
  <si>
    <t>столбец -7, 9,14,16,17</t>
  </si>
  <si>
    <t>25-5 У</t>
  </si>
  <si>
    <t>96.01.19.000.001.00.0777.000000000000</t>
  </si>
  <si>
    <t>Услуги прачечные</t>
  </si>
  <si>
    <t>октябрь-ноябрь</t>
  </si>
  <si>
    <t>25-6 У</t>
  </si>
  <si>
    <t>26 У</t>
  </si>
  <si>
    <t>96.09.12.40.00.00.00</t>
  </si>
  <si>
    <t>Услуги сопровождения в аэропорту</t>
  </si>
  <si>
    <t>Встреча и обслуживание зоне ВИП, СИП в аэропорту</t>
  </si>
  <si>
    <t>Обслуживание ВИП, СИП в аэропорту  г. Атырау</t>
  </si>
  <si>
    <t>27 У</t>
  </si>
  <si>
    <t>61.30.20.10.00.00.00</t>
  </si>
  <si>
    <t xml:space="preserve">Услуги по распространению программ </t>
  </si>
  <si>
    <t xml:space="preserve">Услуги по распространению программ через спутниковую связь </t>
  </si>
  <si>
    <t>Абонентская плата за услуги спутникового телевидиния с техобслуживанием спутникового телевидения</t>
  </si>
  <si>
    <t>28 У</t>
  </si>
  <si>
    <t>71.20.12.19.10.00.00</t>
  </si>
  <si>
    <t>Услуги по анализу в нефтегазовой отрасли</t>
  </si>
  <si>
    <t>Отбор и анализ физико-химических свойств очищенного природного газа по ГОСТ 5542-87 НГДУ "Доссормунайгаз" и НГДУ "Жайыкмунайгаз"</t>
  </si>
  <si>
    <t>29 У</t>
  </si>
  <si>
    <t>80.10.12.16.00.00.00</t>
  </si>
  <si>
    <t>Услуги по вневедомственной охране стационарных объектов, а также персонала и имущества расположенных на этих объектах, от противоправных посягательств</t>
  </si>
  <si>
    <t>Охрана объектов в объеме 801 540  часов</t>
  </si>
  <si>
    <t xml:space="preserve">ноябрь, декабрь </t>
  </si>
  <si>
    <t>авансовый платеж - 0%, частями ежемесячно в течение 30 рабочих дней с момента предоставления оригинала счета-фактуры, окончательный расчет после подписания акта сверки выполненных услуг</t>
  </si>
  <si>
    <t>29-1 У</t>
  </si>
  <si>
    <t>80.10.12.000.000.00.0777.000000000000</t>
  </si>
  <si>
    <t>Услуги охраны</t>
  </si>
  <si>
    <t>Услуги охраны (патрулирование/охрана объектов/помещений/имущества/людей и аналогичное)</t>
  </si>
  <si>
    <t>30 У</t>
  </si>
  <si>
    <t>35.15.10.11.00.00.00</t>
  </si>
  <si>
    <t>Услуги по передаче и распределению электроэнергии</t>
  </si>
  <si>
    <t>Услуги по передаче и распределению электроэнергии субъектами розничного рынка электрической энергии</t>
  </si>
  <si>
    <t>Услуги электроснабжения  (электроэнергия и услуги по передаче и распределению электроэнергии)</t>
  </si>
  <si>
    <t>г.Атырау ул.Валиханова,1</t>
  </si>
  <si>
    <t>авансовый платеж - 50%, до пятого числа расчетного месяца от  заявленного объема электроэнергии на расчетный месяц, оканчательный расчет 50% до пятнадцатого числа расчетного месяца</t>
  </si>
  <si>
    <t>30-1 У</t>
  </si>
  <si>
    <t>столбец 3, 4, 5, 14, 16, 17</t>
  </si>
  <si>
    <t>30-2 У</t>
  </si>
  <si>
    <t>35.13.10.100.000.00.0777.000000000000</t>
  </si>
  <si>
    <t>Услуги по передаче/распределению электроэнергии</t>
  </si>
  <si>
    <t>30-3 У</t>
  </si>
  <si>
    <t>30-4 У</t>
  </si>
  <si>
    <t>минус сумма 47 500 361,18 тг.без НДС</t>
  </si>
  <si>
    <t>31 У</t>
  </si>
  <si>
    <t xml:space="preserve">Услуги по электроснабжению   ПСН "Опорная"  и месторождения  "Кисымбай" АО "Эмбамунайгаз" находящиеся по адресу: Мангистауская область, п. Опорный. </t>
  </si>
  <si>
    <t>авансовый платеж - 100%, в течение 10 дней до начала расчетного периода</t>
  </si>
  <si>
    <t>31-1 У</t>
  </si>
  <si>
    <t>31-2 У</t>
  </si>
  <si>
    <t>31-3 У</t>
  </si>
  <si>
    <t>31-4 У</t>
  </si>
  <si>
    <t>доп.сумма 3 370 212,56 тг.без НДС</t>
  </si>
  <si>
    <t>32 У</t>
  </si>
  <si>
    <t>Услуги по передаче и распределению электроэнергии  для   ПСН "Опорная"  и месторождения  "Кисымбай" АО "Эмбамунайгаз" находящиеся по адресу: Мангистауская область, п. Опорный.</t>
  </si>
  <si>
    <t>32-1 У</t>
  </si>
  <si>
    <t>32-2 У</t>
  </si>
  <si>
    <t>32-3 У</t>
  </si>
  <si>
    <t>32-4 У</t>
  </si>
  <si>
    <t>32-5 У</t>
  </si>
  <si>
    <t>доп.сумма 2 512 340,27 тг.без НДС</t>
  </si>
  <si>
    <t>33 У</t>
  </si>
  <si>
    <t>Услуги по передаче и распределению электроэнергии на объекты АО «Эмбамунайгаз» находящихся на территории  ЗФ АО "КазТрансОйл</t>
  </si>
  <si>
    <t>33-1 У</t>
  </si>
  <si>
    <t>33-2 У</t>
  </si>
  <si>
    <t>33-3 У</t>
  </si>
  <si>
    <t>33-4 У</t>
  </si>
  <si>
    <t>доп.сумма 280 956,34 тенге без НДС</t>
  </si>
  <si>
    <t>34 У</t>
  </si>
  <si>
    <t>Услуги по передаче и распределению электроэнергии на объекты АО «Эмбамунайгаз» от электрических сетей Атырауской  Дистанции электроснабжения АО "Қазақстан Темір Жолы"</t>
  </si>
  <si>
    <t>34-1 У</t>
  </si>
  <si>
    <t>34-2 У</t>
  </si>
  <si>
    <t>34-3 У</t>
  </si>
  <si>
    <t>34-4 У</t>
  </si>
  <si>
    <t>34-5 У</t>
  </si>
  <si>
    <t>34-6 У</t>
  </si>
  <si>
    <t>35 У</t>
  </si>
  <si>
    <t>46.12.11.20.00.00.00</t>
  </si>
  <si>
    <t>Услуги по торговле оптовой топливом жидким</t>
  </si>
  <si>
    <t>Оптовая торговля через агента (за вознаграждение либо на договорной основе) топливом жидким</t>
  </si>
  <si>
    <t>Услуги по обеспечению реализации нефти на экспорт (договор поручения)</t>
  </si>
  <si>
    <t>октябрь, декабрь</t>
  </si>
  <si>
    <t>Акмолинская область, г.Астана</t>
  </si>
  <si>
    <t>36 У</t>
  </si>
  <si>
    <t>84.25.19.12.00.00.00</t>
  </si>
  <si>
    <t>Услуги по предупреждению возникновения открытых газовых и нефтяных фонтанов фонда добывающих и нагнетательных скважин</t>
  </si>
  <si>
    <t>Услуги по предупреждению возникновению и ликвидации открытых и нефтяных фонтанов</t>
  </si>
  <si>
    <t>37 У</t>
  </si>
  <si>
    <t>74.90.14.20.14.00.00</t>
  </si>
  <si>
    <t>Услуги по сверхдолгосрочному авиационному прогнозу погоды</t>
  </si>
  <si>
    <t>Сверхдолгосрочные (более чем на 3 месяца: год, несколько лет) авиационные прогнозы погоды содержат детальную характеристику ветра, видимости, атмосферных явлений, облачности, температуры воздуха</t>
  </si>
  <si>
    <t>Предоставление ежедневной метеоинформации</t>
  </si>
  <si>
    <t>38 У</t>
  </si>
  <si>
    <t>84.25.11.10.00.00.00</t>
  </si>
  <si>
    <t>Услуги по тушению пожаров и предупреждению пожаров</t>
  </si>
  <si>
    <t>Тушение пожаров и предупреждение пожаров</t>
  </si>
  <si>
    <t>Обеспечение охраны от пожаров промышленных объектов</t>
  </si>
  <si>
    <t>39 У</t>
  </si>
  <si>
    <t>77.11.10.13.00.00.00</t>
  </si>
  <si>
    <t>Услуги по транспортному обслуживанию служебным автотранспортом</t>
  </si>
  <si>
    <t>Услуги по пассажирским перевозкам автомобильным транспортом аппарата управления АО "Эмбамунайгаз"</t>
  </si>
  <si>
    <t>столбец- 9,14,16,17,19</t>
  </si>
  <si>
    <t>39-1 У</t>
  </si>
  <si>
    <t>3,4,5,6,14,16, 17</t>
  </si>
  <si>
    <t>39-2 У</t>
  </si>
  <si>
    <t>49.42.19.000.000.00.0777.000000000000</t>
  </si>
  <si>
    <t>Услуги по перевозкам легковым автотранспортом</t>
  </si>
  <si>
    <t>Услуги по пассажирским перевозкам автомобильным транспортом работников АО "Эмбамунайгаз"</t>
  </si>
  <si>
    <t>39-3 У</t>
  </si>
  <si>
    <t>39-4 У</t>
  </si>
  <si>
    <t>40 У</t>
  </si>
  <si>
    <t>49.10.11.10.00.00.00</t>
  </si>
  <si>
    <t>Услуги железнодорожного транспорта пассажирского поездами пассажирскими</t>
  </si>
  <si>
    <t>Перевозки железнодорожным транспортом пассажирским поездами пассажирскими</t>
  </si>
  <si>
    <t>Услуги по пассажирским перевозкам железнодорожным транспортом вахтовых бригад АО "Эмбамунайгаз"</t>
  </si>
  <si>
    <t>40-1 У</t>
  </si>
  <si>
    <t>49.10.11.100.000.00.0777.000000000000</t>
  </si>
  <si>
    <t>Услуги железнодорожного транспорта пассажирского экскурсионного</t>
  </si>
  <si>
    <t>Перевозки железнодорожным транспортом пассажирским экскурсионным</t>
  </si>
  <si>
    <t>40-2 У</t>
  </si>
  <si>
    <t>доп.сумма 8 565 345,00 тг без НДС</t>
  </si>
  <si>
    <t>41 У</t>
  </si>
  <si>
    <t>33.13.11.32.00.00.00</t>
  </si>
  <si>
    <t xml:space="preserve">Техническое (постгарантийное) обслуживание средств измерений </t>
  </si>
  <si>
    <t xml:space="preserve">Техническое обслуживание средств измерений после истечения сроков гарантийного обслуживания </t>
  </si>
  <si>
    <t>Услуги по техническому обслуживанию  средств автоматики нефтегазодобывающего управления (НГДУ) "Жайкмунайгаз",  Управления "Эмбамунайэнерго", Управления ПТОиКО</t>
  </si>
  <si>
    <t>42 У</t>
  </si>
  <si>
    <t>Услуги по техническому обслуживанию средств автоматики нефтегазодобывающего управления (НГДУ) "Жылоймунайгаз"</t>
  </si>
  <si>
    <t>43 У</t>
  </si>
  <si>
    <t>Услуги по техническому обслуживанию средств автоматики нефтегазодобывающего управления (НГДУ) "Кайнармунайгаз"</t>
  </si>
  <si>
    <t>44 У</t>
  </si>
  <si>
    <t>Услуги по техническому обслуживанию средств автоматики нефтегазодобывающего управления (НГДУ) "Доссормунайгаз"</t>
  </si>
  <si>
    <t>45 У</t>
  </si>
  <si>
    <t xml:space="preserve">Услуги по техническому обслуживанию коммерческих узлов учета нефти (КУУН) </t>
  </si>
  <si>
    <t>46 У</t>
  </si>
  <si>
    <t>Услуги по техническому обслуживанию исследовательских приборов</t>
  </si>
  <si>
    <t>47 У</t>
  </si>
  <si>
    <t>33.13.11.17.00.00.00</t>
  </si>
  <si>
    <t>Поверка средств измерений</t>
  </si>
  <si>
    <t>Поверка средств измерений: измерение давления, теплофизические и температурные измерения, электрические измерения и др.</t>
  </si>
  <si>
    <t xml:space="preserve">Услуги по метрологическому обеспечению </t>
  </si>
  <si>
    <t>48 У</t>
  </si>
  <si>
    <t>62.09.20.10.17.00.00</t>
  </si>
  <si>
    <t>Услуги по администрированию и техническому обслуживанию прикладного программного обеспечения</t>
  </si>
  <si>
    <t>Администрирование и техническое обслуживание программного обеспечения прикладного</t>
  </si>
  <si>
    <t>Услуги по техническому обслуживанию  системы электронного документооборота для АУП АО "Эмбамунайгаз"</t>
  </si>
  <si>
    <t>48-1 У</t>
  </si>
  <si>
    <t>48-2 У</t>
  </si>
  <si>
    <t>48-3 У</t>
  </si>
  <si>
    <t>49 У</t>
  </si>
  <si>
    <t>62.02.30.10.20.00.00</t>
  </si>
  <si>
    <t>Услуги по техническому обслуживанию и ремонту вычислительной техники</t>
  </si>
  <si>
    <t>Услуги по техническому обслуживанию и ремонту техники вычислительной.</t>
  </si>
  <si>
    <t>Услуги по сервисному обслуживанию и текущему ремонту компьютерной техники АО "Эмбамунайгаз"</t>
  </si>
  <si>
    <t>49-1 У</t>
  </si>
  <si>
    <t>49-2 У</t>
  </si>
  <si>
    <t>49-3 У</t>
  </si>
  <si>
    <t>50 У</t>
  </si>
  <si>
    <t>62.03.12.10.10.00.00</t>
  </si>
  <si>
    <t>Услуги по управлению IT-инфраструктурой</t>
  </si>
  <si>
    <t>Предоставление услуг по управлению, обслуживанию инфраструктуры информационных и компьютерных технологий (IT – аутсорсинг)</t>
  </si>
  <si>
    <t>50-1 У</t>
  </si>
  <si>
    <t>50-2 У</t>
  </si>
  <si>
    <t>столбец 8, 9, 14, 16, 17</t>
  </si>
  <si>
    <t>50-3 У</t>
  </si>
  <si>
    <t>50-4 У</t>
  </si>
  <si>
    <t>51 У</t>
  </si>
  <si>
    <t>62.09.20.10.11.26.00</t>
  </si>
  <si>
    <t>Услуги по администрированию и техническому обслуживанию сервисного программного обеспечения</t>
  </si>
  <si>
    <t>Администрирование и техническое обслуживание программного обеспечения сервисного</t>
  </si>
  <si>
    <t xml:space="preserve">Услуги по сопровождению и технической поддержке SAP R/3 </t>
  </si>
  <si>
    <t>51-1 У</t>
  </si>
  <si>
    <t>51-2 У</t>
  </si>
  <si>
    <t xml:space="preserve"> Атырауская область</t>
  </si>
  <si>
    <t>52 У</t>
  </si>
  <si>
    <t>61.10.20.02.00.00.00</t>
  </si>
  <si>
    <t>Услуги по эксплуатации и техобслуживанию коммутационно-передаточного оборудования</t>
  </si>
  <si>
    <t>Услуги по эксплуатации и техобслуживанию коммутационно-передаточного оборудования с целью обеспечения прямой связи через наземные линии связи</t>
  </si>
  <si>
    <t>Услуги по техническому обслуживанию телекоммуникационной  инфраструктуры АО "Эмбамунайгаз"</t>
  </si>
  <si>
    <t>52-1 У</t>
  </si>
  <si>
    <t>52-2 У</t>
  </si>
  <si>
    <t>53 У</t>
  </si>
  <si>
    <t>61.10.11.06.01.00.00</t>
  </si>
  <si>
    <t>Услуги телефонной связи</t>
  </si>
  <si>
    <t>Услуги фиксированной местной, междугородней, международной телефонной связи  - доступ и пользование</t>
  </si>
  <si>
    <t>Услуги междугородней связи (СТОП) АО "Эмбамунайгаз"</t>
  </si>
  <si>
    <t xml:space="preserve"> 14, 16, 17</t>
  </si>
  <si>
    <t>53-1 У</t>
  </si>
  <si>
    <t>54 У</t>
  </si>
  <si>
    <t>61.20.11.10.00.00.00</t>
  </si>
  <si>
    <t xml:space="preserve">Услуги мобильной связи </t>
  </si>
  <si>
    <t>Услуги мобильной связи - доступ и пользование</t>
  </si>
  <si>
    <t>Услуги организации оперативной производственной связи Кселл</t>
  </si>
  <si>
    <t>54-1 У</t>
  </si>
  <si>
    <t>55 У</t>
  </si>
  <si>
    <t>Услуги организации оперативной производственной связи Билайн</t>
  </si>
  <si>
    <t>55-1 У</t>
  </si>
  <si>
    <t>9,14, 16, 17</t>
  </si>
  <si>
    <t>55-2 У</t>
  </si>
  <si>
    <t>56 У</t>
  </si>
  <si>
    <t>62.02.30.30.00.00.00</t>
  </si>
  <si>
    <t>Услуги по обновлению программного обеспечения</t>
  </si>
  <si>
    <t>Услуги по обновлению существующего  программного обеспечения</t>
  </si>
  <si>
    <t>Услуги по сопровождению и технической поддержке ПО "Saphir" АО "Эмбамунайгаз"</t>
  </si>
  <si>
    <t>57 У</t>
  </si>
  <si>
    <t>Услуги по сопровождению и технической поддержке ПО "Paradigm" АО "Эмбамунайгаз"</t>
  </si>
  <si>
    <t>58 У</t>
  </si>
  <si>
    <t>Услуги по технической поддержке лицензий на программные продукты  Шлюмберже для АО "Эмбамунайгаз"</t>
  </si>
  <si>
    <t>59 У</t>
  </si>
  <si>
    <t>Услуги по техническому сопровждению информационной системы Параграф для АО "Эмбамунайгаз"</t>
  </si>
  <si>
    <t>60 У</t>
  </si>
  <si>
    <t>62.02.20.40.00.00.00</t>
  </si>
  <si>
    <t>Услуги консультационные по применению программного обеспечения</t>
  </si>
  <si>
    <t>Услуги по технической поддержке ПО "Kingdom" на 2014г</t>
  </si>
  <si>
    <t>60-1 У</t>
  </si>
  <si>
    <t>61 У</t>
  </si>
  <si>
    <t>Услуги по технической поддержке ПО "6-ГР" на 2014г</t>
  </si>
  <si>
    <t>62 У</t>
  </si>
  <si>
    <t>Услуги по технической поддержке ПО "Techlog" на 2014г</t>
  </si>
  <si>
    <t>63 У</t>
  </si>
  <si>
    <t>62.01.11.30.00.00.00</t>
  </si>
  <si>
    <t>Услуги по разработке Web-страниц</t>
  </si>
  <si>
    <t>Услуги по разработке структуры и содержания Web-страниц в Интернете.</t>
  </si>
  <si>
    <t>Услуги по администрированию и поддержке сайта АО "Эмбамунайгаз"</t>
  </si>
  <si>
    <t>64 У</t>
  </si>
  <si>
    <t>70.22.11.16.00.00.00</t>
  </si>
  <si>
    <t>Услуги консультационные по оценке деятельности</t>
  </si>
  <si>
    <t>Комплекс консультационных услуг по оценке деятельности структурных подразделений компании либо компании в целом</t>
  </si>
  <si>
    <t>Услуги по разработке, актуализации и приобретение НТД АО "ЭМГ"</t>
  </si>
  <si>
    <t>авансовый платеж - 0%, оставшаяся часть в течение 30 р.д. с момента подписания акта приема-передачи</t>
  </si>
  <si>
    <t>64-1 У</t>
  </si>
  <si>
    <t>65 У</t>
  </si>
  <si>
    <t>62.01.11.900.003.00.0777.000000000000</t>
  </si>
  <si>
    <t>Услуги по модификации программного обеспечения</t>
  </si>
  <si>
    <t>Услуги по изменению (модификации) программного обеспечения в соответствии с заказом</t>
  </si>
  <si>
    <t xml:space="preserve">Услуги по приобретению лицензий на программное обеспечение Microsoft для АО "Эмбамунайгаз" </t>
  </si>
  <si>
    <t xml:space="preserve">январь-март  </t>
  </si>
  <si>
    <t>65-1 У</t>
  </si>
  <si>
    <t>66 У</t>
  </si>
  <si>
    <t>33.13.11.100.014.00.0777.000000000000</t>
  </si>
  <si>
    <t>Услуги по техническому обслуживанию контрольно-измерительных приборов и автоматики и аналогичных измерительных средств и оборудования</t>
  </si>
  <si>
    <t>Услуги по техническому обслуживанию  средств автоматики нефтегазодобывающего управления (НГДУ) "Жайкмунайгаз"</t>
  </si>
  <si>
    <t>67 У</t>
  </si>
  <si>
    <t>68 У</t>
  </si>
  <si>
    <t>69 У</t>
  </si>
  <si>
    <t>70 У</t>
  </si>
  <si>
    <t>80.20.10.000.002.00.0777.000000000000</t>
  </si>
  <si>
    <t>Услуги по техническому обслуживанию пожарной/охранной сигнализации/систем тушения/видеонаблюдения и аналогичного оборудования</t>
  </si>
  <si>
    <t>Услуги по техническому обслуживанию систем безопасности объектов УЭМЭ, УПТОиКО и  и АБК АО "Эмбамунайгаз"</t>
  </si>
  <si>
    <t>71 У</t>
  </si>
  <si>
    <t>71.12.31.900.000.00.0777.000000000000</t>
  </si>
  <si>
    <t>Услуги консультационные в области геологии и геофизики</t>
  </si>
  <si>
    <t>Создание интерактивной системы ГеоКлауд по базе геолого-геофизических и промысловых данных АО «Эмбамунайгаз».</t>
  </si>
  <si>
    <t xml:space="preserve">ноябрь-декабрь </t>
  </si>
  <si>
    <t>столбец - 6, 7, 9</t>
  </si>
  <si>
    <t>71-1 У</t>
  </si>
  <si>
    <t>Создание интерактивной системы  по базе геолого-геофизических и промысловых данных АО «Эмбамунайгаз».</t>
  </si>
  <si>
    <t xml:space="preserve">декабрь </t>
  </si>
  <si>
    <t>71-2 У</t>
  </si>
  <si>
    <t>6,7,9</t>
  </si>
  <si>
    <t>71-3 У</t>
  </si>
  <si>
    <t>Переобработка и переинтерпретация сейсмических данных с применением технологии Мультифокусинг по территории деятельности АО "Эмбамунайгаз"</t>
  </si>
  <si>
    <t>апрель</t>
  </si>
  <si>
    <t>12,14,16,17</t>
  </si>
  <si>
    <t>71-4 У</t>
  </si>
  <si>
    <t>доп.сумма 46 080 000,00 тенге без НДС</t>
  </si>
  <si>
    <t>72 У</t>
  </si>
  <si>
    <t>52.10.19.900.002.00.0777.000000000000</t>
  </si>
  <si>
    <t>Услуги по складированию/хранению грузов</t>
  </si>
  <si>
    <t>Услуги по складированию и хранению грузов (кроме услуг по хранению зерна, охлажденных, жидких, газообразных грузов, услуг таможенных складов и складов временного хранения)</t>
  </si>
  <si>
    <t>Хранение кернового материала АО«Эмбамунайгаз».</t>
  </si>
  <si>
    <t>столбец-1,12</t>
  </si>
  <si>
    <t>72-1 У</t>
  </si>
  <si>
    <t>авансовый платеж - 0%, оплата при выполнении 100% течение 30 рабочих дней с момента подписания акта приема-передачи</t>
  </si>
  <si>
    <t>73 У</t>
  </si>
  <si>
    <t>Хранение сейсмических данных, ведение банка данных и оказание технических услуг по АО "Эмбамунайгаз"</t>
  </si>
  <si>
    <t>столбец -  7, 9</t>
  </si>
  <si>
    <t>73-1 У</t>
  </si>
  <si>
    <t>74 У</t>
  </si>
  <si>
    <t>71.20.19.000.010.00.0777.000000000000</t>
  </si>
  <si>
    <t>Услуги по диагностированию/экспертизе/анализу/испытаниям/тестированию/осмотру</t>
  </si>
  <si>
    <t xml:space="preserve">Анализ глубинных и поверхностных проб нефти, газа и воды поисково-разведочных скважин </t>
  </si>
  <si>
    <t>74-1 У</t>
  </si>
  <si>
    <t>столбец - 9, 14, 16, 17</t>
  </si>
  <si>
    <t>74-2 У</t>
  </si>
  <si>
    <t>столбец 6,9,12,14,16,17,19</t>
  </si>
  <si>
    <t>74-3 У</t>
  </si>
  <si>
    <t>"Анализ глубинных и поверхностных проб нефти, газа и воды, товарной нефти и входного контроля хим.реагентов",  по АО "Эмбамунайгаз"</t>
  </si>
  <si>
    <t>75 У</t>
  </si>
  <si>
    <t>Стандартный анализ и специсследование кернового материала поисково-разведочных скважин</t>
  </si>
  <si>
    <t>75-1 У</t>
  </si>
  <si>
    <t>76 У</t>
  </si>
  <si>
    <t>91.01.12.000.003.00.0777.000000000000</t>
  </si>
  <si>
    <t>Услуги по ведению архивных документов</t>
  </si>
  <si>
    <t>Создание электронного архива АО "Эмбамунайгаз"</t>
  </si>
  <si>
    <t>76-1 У</t>
  </si>
  <si>
    <t>76-2 У</t>
  </si>
  <si>
    <t>77 У</t>
  </si>
  <si>
    <t>52.21.11.900.001.00.0777.000000000000</t>
  </si>
  <si>
    <t>Услуги маневровые/буксировочные на железных дорогах</t>
  </si>
  <si>
    <t>Услуги на подачу и уборку вагона на железнодорожный подъездной путь при станции Тендык</t>
  </si>
  <si>
    <t>100 % предоплата</t>
  </si>
  <si>
    <t>77-1 У</t>
  </si>
  <si>
    <t>апрель-декабрь</t>
  </si>
  <si>
    <t>77-2 У</t>
  </si>
  <si>
    <t>78 У</t>
  </si>
  <si>
    <t>Услуги на подачу и уборку вагона на железнодорожный подъездной путь при станции Кульсары</t>
  </si>
  <si>
    <t>10,14,16,17,19</t>
  </si>
  <si>
    <t>78-1 У</t>
  </si>
  <si>
    <t>Атырауская область, ст. Кульсары</t>
  </si>
  <si>
    <t>78-2 У</t>
  </si>
  <si>
    <t>79 У</t>
  </si>
  <si>
    <t>Услуги на подачу и уборку вагона на железнодорожный подъездной путь при станции Аккистау</t>
  </si>
  <si>
    <t>80 У</t>
  </si>
  <si>
    <t>Услуги на подачу и уборку вагона на железнодорожный подъездной путь при станции Жамансор</t>
  </si>
  <si>
    <t>80-1 У</t>
  </si>
  <si>
    <t>Атырауская область, ст. Жамансор</t>
  </si>
  <si>
    <t>80-2 У</t>
  </si>
  <si>
    <t>81 У</t>
  </si>
  <si>
    <t>33.11.19.100.003.00.0777.000000000000</t>
  </si>
  <si>
    <t>Услуги по техническому обслуживанию энергетических котлов/котельного оборудования и аналогичного энергетического оборудования и систем</t>
  </si>
  <si>
    <t>Техническое обслуживание котельной, системы отопления, кондиционирования и вентиляции административного здания АО "ЭМГ"</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</si>
  <si>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t>
  </si>
  <si>
    <t>82 У</t>
  </si>
  <si>
    <t>Техническое обслуживание котельных установок НГДУ "Жайыкмунайгаз"</t>
  </si>
  <si>
    <t>83 У</t>
  </si>
  <si>
    <t>Техническое обслуживание котельных установок  НГДУ "Жылыоймунайгаз"</t>
  </si>
  <si>
    <t>84 У</t>
  </si>
  <si>
    <t>Техническое обслуживание котельных установок НГДУ "Доссормунайгаз"</t>
  </si>
  <si>
    <t>85 У</t>
  </si>
  <si>
    <t>Техническое обслуживание котельных установок  НГДУ "Кайнармунайгаз"</t>
  </si>
  <si>
    <t>86 У</t>
  </si>
  <si>
    <t>Техническое обслуживание котельных установок  Управления "Эмбамунайэнерго"</t>
  </si>
  <si>
    <t>87 У</t>
  </si>
  <si>
    <t>Техническое обслуживание котельных установок  УПТОиКО</t>
  </si>
  <si>
    <t>88 У</t>
  </si>
  <si>
    <t xml:space="preserve">Услуги по стирке спецодежды работников АО "Эмбамунайгаз" 
в Макатском районе Атырауской области
</t>
  </si>
  <si>
    <t>Атырауская область, Макатскии район</t>
  </si>
  <si>
    <t>89 У</t>
  </si>
  <si>
    <t xml:space="preserve">Услуги по стирке спецодежды работников АО "Эмбамунайгаз" 
в Кызылкогинском районе Атырауской области
</t>
  </si>
  <si>
    <t>Атырауская область, Кызылкогинскии район</t>
  </si>
  <si>
    <t>89-1 У</t>
  </si>
  <si>
    <t>февраль</t>
  </si>
  <si>
    <t>90 У</t>
  </si>
  <si>
    <t xml:space="preserve">Услуги по стирке спецодежды работников АО "Эмбамунайгаз" 
в Жылыойском районе Атырауской области
</t>
  </si>
  <si>
    <t>Атырауская область, Жылыойскии район</t>
  </si>
  <si>
    <t>90-1 У</t>
  </si>
  <si>
    <t>91 У</t>
  </si>
  <si>
    <t xml:space="preserve">Услуги по стирке спецодежды работников АО "Эмбамунайгаз" 
в Исатайском районе Атырауской области
</t>
  </si>
  <si>
    <t>Атырауская область, Исатайскии район</t>
  </si>
  <si>
    <t>92 У</t>
  </si>
  <si>
    <t xml:space="preserve">Услуги по стирке спецодежды работников АО "Эмбамунайгаз" 
в г.Атырау
</t>
  </si>
  <si>
    <t>93 У</t>
  </si>
  <si>
    <t>61.10.11.200.000.00.0777.000000000000</t>
  </si>
  <si>
    <t>Услуги фиксированной местной, междугородней, международной телефонной связи  - доступ и пользование</t>
  </si>
  <si>
    <t xml:space="preserve">ОИ </t>
  </si>
  <si>
    <t>декабрь  2015 года</t>
  </si>
  <si>
    <t xml:space="preserve"> Атырауская область, г.Атырау; п.Бирлик; Исатайский район, п. Аккистау; Жылыойский район, г.Кульсары; Кзылкугинский район, п.Жамансор; Макатский район, п. Доссор;</t>
  </si>
  <si>
    <t>93-1 У</t>
  </si>
  <si>
    <t>декабрь 2015 года</t>
  </si>
  <si>
    <t>94 У</t>
  </si>
  <si>
    <t>61.10.42.100.000.00.0777.000000000000</t>
  </si>
  <si>
    <t>Услуги по доступу к Интернету</t>
  </si>
  <si>
    <t>Услуги, направленные на предоставление доступа к Интернету узкополосному по сетям проводным</t>
  </si>
  <si>
    <t>94-1 У</t>
  </si>
  <si>
    <t>95 У</t>
  </si>
  <si>
    <t>77.39.19.900.001.00.0777.000000000000</t>
  </si>
  <si>
    <t>Услуги по аренде подъездных путей</t>
  </si>
  <si>
    <t>Услуги по предоставлению подъездного пути на ст.Кульсары для проезда подвижного состава</t>
  </si>
  <si>
    <t>Атырауская обл., ст.Кульсары</t>
  </si>
  <si>
    <t xml:space="preserve">Оплата по факту оказания услуг в течение 40 к.д. с момента подписания акта, по тарифам согласно Приказа Агентства Республики Казахстан по регулированию естественных монополий
</t>
  </si>
  <si>
    <t>95-1 У</t>
  </si>
  <si>
    <t>96 У</t>
  </si>
  <si>
    <t>Услуги по использованию железнодорожных подъездных путей от стрелки №307 до упора по ст.Кульсары</t>
  </si>
  <si>
    <t>авансовый платеж - 0% от суммы договора,  платежи осуществляются по факту оказания услуг в течение 40 к.д. с момента подписания акта приема-передачи по итогам месяца</t>
  </si>
  <si>
    <t>97 У</t>
  </si>
  <si>
    <t>78.10.11.000.003.00.0777.000000000000</t>
  </si>
  <si>
    <t>Услуги по аутсорсингу персонала</t>
  </si>
  <si>
    <t xml:space="preserve">Услуги по аутсорсингу персонала </t>
  </si>
  <si>
    <t>Услуги по аутсорсингу персонала (для НГДУ "Жылыоймунайгаз"- 27)</t>
  </si>
  <si>
    <t xml:space="preserve">Атырауская область, Жылыойский район </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</si>
  <si>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</si>
  <si>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97-1 У</t>
  </si>
  <si>
    <t>97-2 У</t>
  </si>
  <si>
    <t>Услуги по аутсорсингу персонала (для НГДУ "Жылыоймунайгаз"- 33)</t>
  </si>
  <si>
    <t>97-3 У</t>
  </si>
  <si>
    <t xml:space="preserve"> 6,14, 16, 17</t>
  </si>
  <si>
    <t>97-4 У</t>
  </si>
  <si>
    <t>Услуги по аутсорсингу персонала (для НГДУ "Жылыоймунайгаз"- 37)</t>
  </si>
  <si>
    <t>6,14,16,17</t>
  </si>
  <si>
    <t>97-5 У</t>
  </si>
  <si>
    <t>Услуги по аутсорсингу персонала (НГДУ "Жылыоймунайгаз") - 40</t>
  </si>
  <si>
    <t>97-6 У</t>
  </si>
  <si>
    <t>Услуги по аутсорсингу персонала (НГДУ "Жылыоймунайгаз") - 52</t>
  </si>
  <si>
    <t>доп.сумма 9 307 929,00 тг без НДС</t>
  </si>
  <si>
    <t>98 У</t>
  </si>
  <si>
    <t>Услуги по аутсорсингу персонала (для НГДУ "Доссормунайгаз" - 19)</t>
  </si>
  <si>
    <t xml:space="preserve">Атырауская область, Макатский район </t>
  </si>
  <si>
    <t>98-1 У</t>
  </si>
  <si>
    <t>98-2 У</t>
  </si>
  <si>
    <t>Услуги по аутсорсингу персонала (для НГДУ "Доссормунайгаз" - 20)</t>
  </si>
  <si>
    <t>98-3 У</t>
  </si>
  <si>
    <t>98-4 У</t>
  </si>
  <si>
    <t>98-5 У</t>
  </si>
  <si>
    <t>Услуги по аутсорсингу персонала (НГДУ "Доссормунайгаз") - 24</t>
  </si>
  <si>
    <t>98-6 У</t>
  </si>
  <si>
    <t>Услуги по аутсорсингу персонала (НГДУ "Доссормунайгаз") - 36</t>
  </si>
  <si>
    <t>доп.сумма 11 682 528,00 тг без НДС</t>
  </si>
  <si>
    <t>99 У</t>
  </si>
  <si>
    <t>Услуги по аутсорсингу персонала (для НГДУ "Жаикмунайгаз" - 19)</t>
  </si>
  <si>
    <t>Атырауская область, Исатайский район</t>
  </si>
  <si>
    <t>99-1 У</t>
  </si>
  <si>
    <t>99-2 У</t>
  </si>
  <si>
    <t>Услуги по аутсорсингу персонала (для НГДУ "Жаикмунайгаз" - 20)</t>
  </si>
  <si>
    <t>99-3 У</t>
  </si>
  <si>
    <t>Услуги по аутсорсингу персонала (для НГДУ "Жаикмунайгаз" - 27)</t>
  </si>
  <si>
    <t>99-4 У</t>
  </si>
  <si>
    <t>99-5 У</t>
  </si>
  <si>
    <t>99-6 У</t>
  </si>
  <si>
    <t>Услуги по аутсорсингу персонала (НГДУ "Жаикмунайгаз") - 27</t>
  </si>
  <si>
    <t>99-7 У</t>
  </si>
  <si>
    <t>Услуги по аутсорсингу персонала (НГДУ "Жаикмунайгаз") - 31</t>
  </si>
  <si>
    <t>доп.сумма 2 952 100,00 тг без НДС</t>
  </si>
  <si>
    <t>100 У</t>
  </si>
  <si>
    <t>Услуги по аутсорсингу персонала (для НГДУ "Кайнармунайгаз" - 24)</t>
  </si>
  <si>
    <t xml:space="preserve">Атырауская область, Кзылкугинский район </t>
  </si>
  <si>
    <t>100-1 У</t>
  </si>
  <si>
    <t>100-2 У</t>
  </si>
  <si>
    <t>100-3 У</t>
  </si>
  <si>
    <t>Услуги по аутсорсингу персонала (для НГДУ "Кайнармунайгаз") - 24</t>
  </si>
  <si>
    <t>100-4 У</t>
  </si>
  <si>
    <t>Услуги по аутсорсингу персонала (для НГДУ "Кайнармунайгаз") - 28</t>
  </si>
  <si>
    <t>доп.сумма 5 587 296,00 тг без НДС</t>
  </si>
  <si>
    <t>101 У</t>
  </si>
  <si>
    <t>Услуги по аутсорсингу персонала (для Управления "Эмбамунайэнерго" - 6)</t>
  </si>
  <si>
    <t xml:space="preserve">г. Атырау </t>
  </si>
  <si>
    <t>101-1 У</t>
  </si>
  <si>
    <t>101-2 У</t>
  </si>
  <si>
    <t>101-3 У</t>
  </si>
  <si>
    <t>Услуги по аутсорсингу персонала (Управления "Эмбамунайэнерго") - 9</t>
  </si>
  <si>
    <t>101-4 У</t>
  </si>
  <si>
    <t>Услуги по аутсорсингу персонала (Управления "Эмбамунайэнерго") - 10</t>
  </si>
  <si>
    <t>доп.сумма 1 185 184,00тг без НДС</t>
  </si>
  <si>
    <t>102 У</t>
  </si>
  <si>
    <t>Услуги по аутсорсингу персонала (для УПТОиКО - 4)</t>
  </si>
  <si>
    <t>102-1 У</t>
  </si>
  <si>
    <t>102-2 У</t>
  </si>
  <si>
    <t>102-3 У</t>
  </si>
  <si>
    <t>102-4 У</t>
  </si>
  <si>
    <t>Услуги по аутсорсингу персонала (УПТОиКО) - 7</t>
  </si>
  <si>
    <t>доп.сумма 3 087 131,15 тг без НДС</t>
  </si>
  <si>
    <t>103 У</t>
  </si>
  <si>
    <t>103-1 У</t>
  </si>
  <si>
    <t>9, 14</t>
  </si>
  <si>
    <t>103-2 У</t>
  </si>
  <si>
    <t>104 У</t>
  </si>
  <si>
    <t>77.39.19.100.000.00.0777.000000000000</t>
  </si>
  <si>
    <t>Услуги по аренде нефтедобывающего оборудования</t>
  </si>
  <si>
    <t>Обслуживание и предоставление во временное пользование глубинных насосов</t>
  </si>
  <si>
    <t>104-1 У</t>
  </si>
  <si>
    <t>10,14,16,17</t>
  </si>
  <si>
    <t>104-2 У</t>
  </si>
  <si>
    <t>Атырауская область, НГДУ "Доссормунайгаз"</t>
  </si>
  <si>
    <t>104-3 У</t>
  </si>
  <si>
    <t>Обслуживание и предоставление во временное пользование глубинных насосов Атырауская область, НГДУ "Доссормунайгаз"</t>
  </si>
  <si>
    <t>104-4 У</t>
  </si>
  <si>
    <t>105 У</t>
  </si>
  <si>
    <t>Атырауская область, НГДУ "Кайнармунайгаз"</t>
  </si>
  <si>
    <t>105-1 У</t>
  </si>
  <si>
    <t>Обслуживание и предоставление во временное пользование глубинных насосов Атырауская область, НГДУ "Кайнармунайгаз"</t>
  </si>
  <si>
    <t>105-2 У</t>
  </si>
  <si>
    <t>106 У</t>
  </si>
  <si>
    <t>Атырауская область, НГДУ "Жайыкмунайгаз"</t>
  </si>
  <si>
    <t>106-1 У</t>
  </si>
  <si>
    <t>Обслуживание и предоставление во временное пользование глубинных насосов Атырауская область, НГДУ "Жайыкмунайгаз"</t>
  </si>
  <si>
    <t>106-2 У</t>
  </si>
  <si>
    <t>107 У</t>
  </si>
  <si>
    <t>Атырауская область, НГДУ "Жылыоймунайгаз"</t>
  </si>
  <si>
    <t>107-1 У</t>
  </si>
  <si>
    <t>Обслуживание и предоставление во временное пользование глубинных насосов Атырауская область, НГДУ "Жылыоймунайгаз"</t>
  </si>
  <si>
    <t>107-2 У</t>
  </si>
  <si>
    <t>108 У</t>
  </si>
  <si>
    <t>109 У</t>
  </si>
  <si>
    <t xml:space="preserve">Пересчет запасов нефти и газа месторождения С.Нуржанов </t>
  </si>
  <si>
    <t>110 У</t>
  </si>
  <si>
    <t>62.09.20.000.000.00.0777.000000000000</t>
  </si>
  <si>
    <t>Услуги по администрированию и техническому обслуживанию  программного обеспечения</t>
  </si>
  <si>
    <t>Услуги по технической поддержке и обслуживанию 1С. Бухгалтерия 8 Заработная плата</t>
  </si>
  <si>
    <t>ноябрь, декабрь 2016 года</t>
  </si>
  <si>
    <t>111 У</t>
  </si>
  <si>
    <t>49.50.11.100.000.00.0777.000000000000</t>
  </si>
  <si>
    <t>Услуги транспортирования по трубопроводам сырой нефти и нестабильного газового конденсата</t>
  </si>
  <si>
    <r>
      <t xml:space="preserve">Услуги по транспортировке нефти по системе магистрального трубопровода </t>
    </r>
    <r>
      <rPr>
        <b/>
        <sz val="10"/>
        <rFont val="Times New Roman"/>
        <family val="1"/>
        <charset val="204"/>
      </rPr>
      <t>(КТО TR)</t>
    </r>
  </si>
  <si>
    <t xml:space="preserve">ОИ 
</t>
  </si>
  <si>
    <t>авансовый платеж - 100%</t>
  </si>
  <si>
    <t>112 У</t>
  </si>
  <si>
    <r>
      <t xml:space="preserve">Услуги по транспортировке нефти по системе магистрального трубопровода </t>
    </r>
    <r>
      <rPr>
        <b/>
        <sz val="10"/>
        <rFont val="Times New Roman"/>
        <family val="1"/>
        <charset val="204"/>
      </rPr>
      <t>ККТ</t>
    </r>
  </si>
  <si>
    <t>113 У</t>
  </si>
  <si>
    <r>
      <t xml:space="preserve">Услуги по перекачке нефти по системе магистрального трубопровода </t>
    </r>
    <r>
      <rPr>
        <b/>
        <sz val="10"/>
        <rFont val="Times New Roman"/>
        <family val="1"/>
        <charset val="204"/>
      </rPr>
      <t>(Munaitas)</t>
    </r>
  </si>
  <si>
    <t>113-1 У</t>
  </si>
  <si>
    <t>Услуги по транспортировке нефти по системе магистрального трубопровода (Munaitas)</t>
  </si>
  <si>
    <t>114 У</t>
  </si>
  <si>
    <t>84.25.11.000.001.00.0777.000000000000</t>
  </si>
  <si>
    <t>Услуги по тушению пожаров/предупреждению пожаров</t>
  </si>
  <si>
    <t>115 У</t>
  </si>
  <si>
    <t>71.12.20.000.000.00.0777.000000000000</t>
  </si>
  <si>
    <t>Услуги по авторскому/техническому надзору/управлению проектами, работами</t>
  </si>
  <si>
    <t>Услуги по техническому надзору объекта Автодорога м/р Ю.З.Камышитовое-Ю.В.Камышитовое</t>
  </si>
  <si>
    <t>январь-март 2017 года</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</si>
  <si>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</si>
  <si>
    <t>115-1 У</t>
  </si>
  <si>
    <t>116 У</t>
  </si>
  <si>
    <t>Услуги по техническому надзору объекта Гараж-бокс на 24 единиц с благоустройством территории гаража СТиТТ м/р С.Балгимбаева</t>
  </si>
  <si>
    <t>январь, март 2017 года</t>
  </si>
  <si>
    <t>117 У</t>
  </si>
  <si>
    <t xml:space="preserve">Услуги по техническому надзору объекта Повышение надежности электроснабжения м/р Жанаталап </t>
  </si>
  <si>
    <t>118 У</t>
  </si>
  <si>
    <t>Услуги по техническому надзору объекта Технологическая насосная станция ЦППН Прорва</t>
  </si>
  <si>
    <t>119 У</t>
  </si>
  <si>
    <t>Авторский надзор объекта Гараж-бокс на 24 единиц с благоустройством территории гаража СТиТТ м/р С.Балгимбаева</t>
  </si>
  <si>
    <t>120 У</t>
  </si>
  <si>
    <t xml:space="preserve">Авторский надзор объекта Повышение надежности электроснабжения м/р Жанаталап </t>
  </si>
  <si>
    <t>121 У</t>
  </si>
  <si>
    <t>Авторский надзор объекта Технологическая насосная станция ЦППН Прорва</t>
  </si>
  <si>
    <t>122 У</t>
  </si>
  <si>
    <t>69.20.10.000.002.00.0777.000000000000</t>
  </si>
  <si>
    <t>Услуги по проведению аудита консолидированной финансовой отчетности за 2017-2018 года</t>
  </si>
  <si>
    <t>апрель, июнь</t>
  </si>
  <si>
    <t>Атырауская обл., г.Атырау, ул.Валиханова, 1</t>
  </si>
  <si>
    <t xml:space="preserve">Авансовый платеж - 30% от стоимости договора на год, оставшаяся часть 70% от стоимости договора на год, в течение 30 р.д. с момента предоставления счет-фактуры, подписания акта приема-передачи </t>
  </si>
  <si>
    <t>123 У</t>
  </si>
  <si>
    <t>124 У</t>
  </si>
  <si>
    <t>Геолого-технологические исследования (ГТИ) и газовый каротаж в поисково-разведочных скважинах НГДУ "Жылыоймунайгаз"</t>
  </si>
  <si>
    <t>124-1 У</t>
  </si>
  <si>
    <t>125 У</t>
  </si>
  <si>
    <t>Гидродинамические исследования в поисково-разведочных скважинах НГДУ "Жылыоймунайгаз"</t>
  </si>
  <si>
    <t>125-1 У</t>
  </si>
  <si>
    <t>126 У</t>
  </si>
  <si>
    <t>84.25.19.000.000.00.0777.000000000000</t>
  </si>
  <si>
    <t>Услуги аварийно-спасательной службы</t>
  </si>
  <si>
    <r>
      <t xml:space="preserve">На оказание услуг </t>
    </r>
    <r>
      <rPr>
        <sz val="10"/>
        <color rgb="FF000000"/>
        <rFont val="Times New Roman"/>
        <family val="1"/>
        <charset val="204"/>
      </rPr>
      <t>газоспасательной и противопожарной службами на объекте "</t>
    </r>
    <r>
      <rPr>
        <sz val="10"/>
        <rFont val="Times New Roman"/>
        <family val="1"/>
        <charset val="204"/>
      </rPr>
      <t>Цеха подготовки газа и получение серы"</t>
    </r>
  </si>
  <si>
    <t>Атырауская область, Жылыойский р-н ПРОРВА</t>
  </si>
  <si>
    <t>промежуточный платеж  100 % в течении 30 календарных  дней</t>
  </si>
  <si>
    <t>127 У</t>
  </si>
  <si>
    <t>62.02.20.000.000.00.0777.000000000000</t>
  </si>
  <si>
    <t>Услуги консультационные в области информационных технологий</t>
  </si>
  <si>
    <t xml:space="preserve">Услуги по технической поддержке ПО "Petrel" </t>
  </si>
  <si>
    <t>128 У</t>
  </si>
  <si>
    <t>52.21.19.900.022.00.0777.000000000000</t>
  </si>
  <si>
    <t>Услуги эксплуатации подъездных путей</t>
  </si>
  <si>
    <t>Услуги эксплуатации подъездных путей, простой вагонов в экспутарируемых подъездых путях при станции Тендык</t>
  </si>
  <si>
    <t>1,2,3,4,5,6,9</t>
  </si>
  <si>
    <t>128-1 У</t>
  </si>
  <si>
    <t>52.21.19.900.016.00.0777.000000000000</t>
  </si>
  <si>
    <t>Услуги оператора вагонов</t>
  </si>
  <si>
    <t>Услуги оператора вагонов грузоотправителям, грузополучателям, ветвевладельцам при станции Тендык</t>
  </si>
  <si>
    <t>129 У</t>
  </si>
  <si>
    <t>Услуги эксплуатации подъездных путей, простой вагонов в экспутарируемых подъездых путях при станции Кульсары</t>
  </si>
  <si>
    <t>129-1 У</t>
  </si>
  <si>
    <t>Услуги оператора вагонов грузоотправителям, грузополучателям, ветвевладельцам при станции Кульсары</t>
  </si>
  <si>
    <t>130 У</t>
  </si>
  <si>
    <t>Услуги эксплуатации подъездных путей, простой вагонов в экспутарируемых подъездых путях при станции Жамансор</t>
  </si>
  <si>
    <t>130-1 У</t>
  </si>
  <si>
    <t>Услугиоператора вагонов грузоотправителям, грузополучателям, ветвевладельцам при станции Жамансор</t>
  </si>
  <si>
    <t>131 У</t>
  </si>
  <si>
    <t>64.91.10.999.000.00.0777.000000000000</t>
  </si>
  <si>
    <t>Услуги по финансовому лизингу</t>
  </si>
  <si>
    <t>Услуги по сделкам в области лизингового кредитования</t>
  </si>
  <si>
    <t>Полный лизинг имущественного комплекса для выработки электроэнергии</t>
  </si>
  <si>
    <t xml:space="preserve">Атырауская область, Исатайский район, НГДУ "Жайыкмунайгаз" </t>
  </si>
  <si>
    <t xml:space="preserve">ежемесячно до 20 числа отчетного месяца </t>
  </si>
  <si>
    <t>Итого по услугам</t>
  </si>
  <si>
    <t>Всего</t>
  </si>
  <si>
    <t>132 У</t>
  </si>
  <si>
    <t>74.90.20.000.023.00.0777.000000000000</t>
  </si>
  <si>
    <t>Услуги по обработке и интерпретации сейсмических данных</t>
  </si>
  <si>
    <t>Построение геологической модели на основе ретроспективных сейсмических данных в районах недропользования АО "Эмбамунайгаз" с применением технологии Мультифокусинг</t>
  </si>
  <si>
    <t>июнь</t>
  </si>
  <si>
    <t>промежуточный платеж  100 % в течении 30 рабочих дней</t>
  </si>
  <si>
    <t>49 изменения и дополнения от 06 июня 2017 года №585</t>
  </si>
  <si>
    <t>133 У</t>
  </si>
  <si>
    <t>02.40.10.335.002.00.0777.000000000000</t>
  </si>
  <si>
    <t>Услуги в области лесоводства по посадке, подсадке, пересадке саженцев</t>
  </si>
  <si>
    <t>Озеленению прилегаемой территории Общества (НГДУ "Жайыкмунайгаз")</t>
  </si>
  <si>
    <t>134 У</t>
  </si>
  <si>
    <t>Озеленению прилегаемой территории Общества (НГДУ "Жылыоймунайгаз")</t>
  </si>
  <si>
    <t>135 У</t>
  </si>
  <si>
    <t>Озеленению прилегаемой территории Общества (НГДУ "Доссормунайгаз")</t>
  </si>
  <si>
    <t>136 У</t>
  </si>
  <si>
    <t>Озеленению прилегаемой территории Общества (НГДУ "Кайнармунайгаз")</t>
  </si>
  <si>
    <t>137 У</t>
  </si>
  <si>
    <t>Озеленению прилегаемой территории Общества (АУП)</t>
  </si>
  <si>
    <t>138 У</t>
  </si>
  <si>
    <t xml:space="preserve">Услуги по техническому надзору объекта Строительство защитной дамбы на Северозападном крыле м/р С.Нуржанова </t>
  </si>
  <si>
    <t>139 У</t>
  </si>
  <si>
    <t xml:space="preserve">Услуги по авторскому надзору объекта Строительство защитной дамбы на Северозападном крыле м/р С.Нуржанова </t>
  </si>
  <si>
    <t>124-2 У</t>
  </si>
  <si>
    <t>42.91.20.335.000.00.0999.000000000000</t>
  </si>
  <si>
    <t>Работы по возведению сооружений береговых/портовых/ дамб/шлюзов и связанных с ними сооружений гидромеханических</t>
  </si>
  <si>
    <t xml:space="preserve">Строительство защитной дамбы на Северозападном крыле м/р С.Нуржанова </t>
  </si>
  <si>
    <t>34 Р</t>
  </si>
  <si>
    <t>31-2 Р</t>
  </si>
  <si>
    <t>20-2 Р</t>
  </si>
  <si>
    <t>14, 16, 17</t>
  </si>
  <si>
    <t>203-5 Т</t>
  </si>
  <si>
    <t>813-4 Т</t>
  </si>
  <si>
    <t>403-4 Т</t>
  </si>
  <si>
    <t>405-5 Т</t>
  </si>
  <si>
    <t>404-4 Т</t>
  </si>
  <si>
    <t>406-4 Т</t>
  </si>
  <si>
    <t>407-5 Т</t>
  </si>
  <si>
    <t>408-6 Т</t>
  </si>
  <si>
    <t>409-5 Т</t>
  </si>
  <si>
    <t>410-5 Т</t>
  </si>
  <si>
    <t>411-5 Т</t>
  </si>
  <si>
    <t>412-5 Т</t>
  </si>
  <si>
    <t>413-5 Т</t>
  </si>
  <si>
    <t>419-4 Т</t>
  </si>
  <si>
    <t>420-5 Т</t>
  </si>
  <si>
    <t>421-5 Т</t>
  </si>
  <si>
    <t>422-5 Т</t>
  </si>
  <si>
    <t>423-5 Т</t>
  </si>
  <si>
    <t>424-7 Т</t>
  </si>
  <si>
    <t>425-5 Т</t>
  </si>
  <si>
    <t>426-5 Т</t>
  </si>
  <si>
    <t>427-6 Т</t>
  </si>
  <si>
    <t>428-5 Т</t>
  </si>
  <si>
    <t>448-4 Т</t>
  </si>
  <si>
    <t>449-5 Т</t>
  </si>
  <si>
    <t>494-4 Т</t>
  </si>
  <si>
    <t>495-5 Т</t>
  </si>
  <si>
    <t>496-5 Т</t>
  </si>
  <si>
    <t>497-5 Т</t>
  </si>
  <si>
    <t>506-4 Т</t>
  </si>
  <si>
    <t>507-5 Т</t>
  </si>
  <si>
    <t>508-6 Т</t>
  </si>
  <si>
    <t>509-6 Т</t>
  </si>
  <si>
    <t>510-6 Т</t>
  </si>
  <si>
    <t>511-5 Т</t>
  </si>
  <si>
    <t>516-5 Т</t>
  </si>
  <si>
    <t>517-5 Т</t>
  </si>
  <si>
    <t>518-5 Т</t>
  </si>
  <si>
    <t>519-6 Т</t>
  </si>
  <si>
    <t>520-5 Т</t>
  </si>
  <si>
    <t>522-5 Т</t>
  </si>
  <si>
    <t>524-6 Т</t>
  </si>
  <si>
    <t>527-5 Т</t>
  </si>
  <si>
    <t>528-6 Т</t>
  </si>
  <si>
    <t>529-6 Т</t>
  </si>
  <si>
    <t>530-6 Т</t>
  </si>
  <si>
    <t>531-6 Т</t>
  </si>
  <si>
    <t>532-7 Т</t>
  </si>
  <si>
    <t>533-5 Т</t>
  </si>
  <si>
    <t>534-7 Т</t>
  </si>
  <si>
    <t>535-6 Т</t>
  </si>
  <si>
    <t>536-6 Т</t>
  </si>
  <si>
    <t>537-5 Т</t>
  </si>
  <si>
    <t>538-5 Т</t>
  </si>
  <si>
    <t>378-5 Т</t>
  </si>
  <si>
    <t>379-6 Т</t>
  </si>
  <si>
    <t>380-6 Т</t>
  </si>
  <si>
    <t>381-6 Т</t>
  </si>
  <si>
    <t>382-5 Т</t>
  </si>
  <si>
    <t>383-6 Т</t>
  </si>
  <si>
    <t>384-6 Т</t>
  </si>
  <si>
    <t>385-4 Т</t>
  </si>
  <si>
    <t>387-6 Т</t>
  </si>
  <si>
    <t>388-6 Т</t>
  </si>
  <si>
    <t>398-6 Т</t>
  </si>
  <si>
    <t>399-5 Т</t>
  </si>
  <si>
    <t>438-3 Т</t>
  </si>
  <si>
    <t>439-4 Т</t>
  </si>
  <si>
    <t>440-4 Т</t>
  </si>
  <si>
    <t>441-4 Т</t>
  </si>
  <si>
    <t>442-4 Т</t>
  </si>
  <si>
    <t>443-4 Т</t>
  </si>
  <si>
    <t>444-3 Т</t>
  </si>
  <si>
    <t>445-4 Т</t>
  </si>
  <si>
    <t>446-4 Т</t>
  </si>
  <si>
    <t>455-5 Т</t>
  </si>
  <si>
    <t>456-5 Т</t>
  </si>
  <si>
    <t>457-5 Т</t>
  </si>
  <si>
    <t>458-4 Т</t>
  </si>
  <si>
    <t>459-4 Т</t>
  </si>
  <si>
    <t>460-4 Т</t>
  </si>
  <si>
    <t>461-5 Т</t>
  </si>
  <si>
    <t>463-4 Т</t>
  </si>
  <si>
    <t>464-4 Т</t>
  </si>
  <si>
    <t>473-5 Т</t>
  </si>
  <si>
    <t>285-9 Т</t>
  </si>
  <si>
    <t>324-8 Т</t>
  </si>
  <si>
    <t>328-7 Т</t>
  </si>
  <si>
    <t>331-5 Т</t>
  </si>
  <si>
    <t>333-7 Т</t>
  </si>
  <si>
    <t>603-7 Т</t>
  </si>
  <si>
    <t>Провод состоит из стального сердечника и алюминиевых проволок. Номинальное сечение - 50мм2.</t>
  </si>
  <si>
    <t>604-8 Т</t>
  </si>
  <si>
    <t>Провод состоит из стального сердечника и алюминиевых проволок. Номинальное сечение - 35мм2.
http://www.gosthelp.ru/gost/gost22928.html</t>
  </si>
  <si>
    <t>623-6 Т</t>
  </si>
  <si>
    <t>Провод состоит из стального сердечника и алюминиевых проволок. Номинальное сечение - 70мм2.
http://www.gosthelp.ru/gost/gost22928.html</t>
  </si>
  <si>
    <t>793-2 Т</t>
  </si>
  <si>
    <t>806-3 Т</t>
  </si>
  <si>
    <t>855-1 Т</t>
  </si>
  <si>
    <t>865 Т</t>
  </si>
  <si>
    <t>27-2 Р</t>
  </si>
  <si>
    <t>32-1 Р</t>
  </si>
  <si>
    <t>29-2 У</t>
  </si>
  <si>
    <t>51 изменения и дополнения от 21 июля 2017 года №727</t>
  </si>
  <si>
    <t>50 изменения и дополнения от 29 июня 2017 года №671</t>
  </si>
  <si>
    <t>31-3 Р</t>
  </si>
  <si>
    <t>403-5 Т</t>
  </si>
  <si>
    <t>404-5 Т</t>
  </si>
  <si>
    <t>405-6 Т</t>
  </si>
  <si>
    <t>406-5 Т</t>
  </si>
  <si>
    <t>407-6 Т</t>
  </si>
  <si>
    <t>408-7 Т</t>
  </si>
  <si>
    <t>409-6 Т</t>
  </si>
  <si>
    <t>410-6 Т</t>
  </si>
  <si>
    <t>411-6 Т</t>
  </si>
  <si>
    <t>412-6 Т</t>
  </si>
  <si>
    <t>413-6 Т</t>
  </si>
  <si>
    <t>419-5 Т</t>
  </si>
  <si>
    <t>420-6 Т</t>
  </si>
  <si>
    <t>421-6 Т</t>
  </si>
  <si>
    <t>422-6 Т</t>
  </si>
  <si>
    <t>423-6 Т</t>
  </si>
  <si>
    <t>424-8 Т</t>
  </si>
  <si>
    <t>425-6 Т</t>
  </si>
  <si>
    <t>426-6 Т</t>
  </si>
  <si>
    <t>427-7 Т</t>
  </si>
  <si>
    <t>428-6 Т</t>
  </si>
  <si>
    <t>448-5 Т</t>
  </si>
  <si>
    <t>449-6 Т</t>
  </si>
  <si>
    <t>455-6 Т</t>
  </si>
  <si>
    <t>456-6 Т</t>
  </si>
  <si>
    <t>457-6 Т</t>
  </si>
  <si>
    <t>458-5 Т</t>
  </si>
  <si>
    <t>459-5 Т</t>
  </si>
  <si>
    <t>460-5 Т</t>
  </si>
  <si>
    <t>461-6 Т</t>
  </si>
  <si>
    <t>463-5 Т</t>
  </si>
  <si>
    <t>464-5 Т</t>
  </si>
  <si>
    <t>473-6 Т</t>
  </si>
  <si>
    <t>494-5 Т</t>
  </si>
  <si>
    <t>495-6 Т</t>
  </si>
  <si>
    <t>496-6 Т</t>
  </si>
  <si>
    <t>497-6 Т</t>
  </si>
  <si>
    <t>506-5 Т</t>
  </si>
  <si>
    <t>507-6 Т</t>
  </si>
  <si>
    <t>508-7 Т</t>
  </si>
  <si>
    <t>509-7 Т</t>
  </si>
  <si>
    <t>510-7 Т</t>
  </si>
  <si>
    <t>511-6 Т</t>
  </si>
  <si>
    <t>516-6 Т</t>
  </si>
  <si>
    <t>517-6 Т</t>
  </si>
  <si>
    <t>518-6 Т</t>
  </si>
  <si>
    <t>519-7 Т</t>
  </si>
  <si>
    <t>520-6 Т</t>
  </si>
  <si>
    <t>522-6 Т</t>
  </si>
  <si>
    <t>524-7 Т</t>
  </si>
  <si>
    <t>527-6 Т</t>
  </si>
  <si>
    <t>528-7 Т</t>
  </si>
  <si>
    <t>529-7 Т</t>
  </si>
  <si>
    <t>530-7 Т</t>
  </si>
  <si>
    <t>531-7 Т</t>
  </si>
  <si>
    <t>532-8 Т</t>
  </si>
  <si>
    <t>533-6 Т</t>
  </si>
  <si>
    <t>534-8 Т</t>
  </si>
  <si>
    <t>535-7 Т</t>
  </si>
  <si>
    <t>536-7 Т</t>
  </si>
  <si>
    <t>537-6 Т</t>
  </si>
  <si>
    <t>538-6 Т</t>
  </si>
  <si>
    <t>623-7 Т</t>
  </si>
  <si>
    <t xml:space="preserve">Провод состоит из стального сердечника и алюминиевых проволок. Номинальное сечение - 70мм2.
</t>
  </si>
  <si>
    <t>855-2 Т</t>
  </si>
  <si>
    <t>851-2 Т</t>
  </si>
  <si>
    <t>Грунт (глинистые породы) классифицирован по ГОСТ 25100 «Грунты Классификация» и относятся к II классу природных диспенсерских грунтов, к группе связных и подгруппе осадочных и к виду песчанистая и супесь пылеватая. Качество грунта отвечает требованиям СНиП 3.03-09-2003 «Автомобильные дороги».</t>
  </si>
  <si>
    <t>август</t>
  </si>
  <si>
    <t>Атырауская область, пос.Аккистау, ст.Аккистау</t>
  </si>
  <si>
    <t>852-2 Т</t>
  </si>
  <si>
    <t>853-2 Т</t>
  </si>
  <si>
    <t>Атырауская область, Кульсаринская база УПТОиКО, ст.Кульсары</t>
  </si>
  <si>
    <t>8,14,16,17</t>
  </si>
  <si>
    <t>124-3 У</t>
  </si>
  <si>
    <t>увелечение цены с 2017г.(с 18750 на 33447,54)</t>
  </si>
  <si>
    <t>увелечение цены с 2017г.(с 20535,71 на 30143,96)</t>
  </si>
  <si>
    <t>увелечение цены с 2017г.(с 38392,85 на 66983,51)</t>
  </si>
  <si>
    <t>увелечение цены с 2017г.(с 16571,85 на 18676,14)</t>
  </si>
  <si>
    <t>увелечение цены с 2017г.(с 12500 на 13728,63)</t>
  </si>
  <si>
    <t>8,9,10,12,16,17,18</t>
  </si>
  <si>
    <t>52 изменения и дополнения от 09 августа 2017 года №789</t>
  </si>
  <si>
    <t>53 изменения и дополнения от 28 сентября 2017 года №937</t>
  </si>
  <si>
    <t>3,4,5,6,14,15,16,17</t>
  </si>
  <si>
    <t>3,4,5,6,14,16,17</t>
  </si>
  <si>
    <t>207-4 Т</t>
  </si>
  <si>
    <t>209-5 Т</t>
  </si>
  <si>
    <t>Крейцкопф с накладками 1НП.01.01 для насосов НБ</t>
  </si>
  <si>
    <t>210-2 Т</t>
  </si>
  <si>
    <t xml:space="preserve">для насоса, промежуточная  </t>
  </si>
  <si>
    <t>211-4 Т</t>
  </si>
  <si>
    <t>212-2 Т</t>
  </si>
  <si>
    <t>215-5 Т</t>
  </si>
  <si>
    <t>218-5 Т</t>
  </si>
  <si>
    <t>220-5 Т</t>
  </si>
  <si>
    <t>222-5 Т</t>
  </si>
  <si>
    <t>223-5 Т</t>
  </si>
  <si>
    <t>227-4 Т</t>
  </si>
  <si>
    <t>228-4 Т</t>
  </si>
  <si>
    <t>229-4 Т</t>
  </si>
  <si>
    <t>232-5 Т</t>
  </si>
  <si>
    <t>233-4 Т</t>
  </si>
  <si>
    <t>235-5 Т</t>
  </si>
  <si>
    <t>236-5 Т</t>
  </si>
  <si>
    <t>237-4 Т</t>
  </si>
  <si>
    <t>28.11.41.900.007.00.0796.000000000001</t>
  </si>
  <si>
    <t>клапана, для поршневого насоса нагнетания жидких сред</t>
  </si>
  <si>
    <t>Манжета для уплотнения крышки клапана к насосам НБ</t>
  </si>
  <si>
    <t>240-5 Т</t>
  </si>
  <si>
    <t>28.13.31.000.033.00.0796.000000000000</t>
  </si>
  <si>
    <t>Манжета (сальник) штока</t>
  </si>
  <si>
    <t>Уплотнение штока 1НП 02.00.001НБ-125 И 9Т запасные части насоса</t>
  </si>
  <si>
    <t>241-4 Т</t>
  </si>
  <si>
    <t>242-5 Т</t>
  </si>
  <si>
    <t>243-4 Т</t>
  </si>
  <si>
    <t>244-5 Т</t>
  </si>
  <si>
    <t>245-4 Т</t>
  </si>
  <si>
    <t>246-5 Т</t>
  </si>
  <si>
    <t>249-5 Т</t>
  </si>
  <si>
    <t>251-5 Т</t>
  </si>
  <si>
    <t>28.13.31.000.076.09.0796.000000000000</t>
  </si>
  <si>
    <t>для трехплунжерного насоса, в сборе</t>
  </si>
  <si>
    <t>254-4 Т</t>
  </si>
  <si>
    <t>28.13.31.000.148.00.0796.000000000000</t>
  </si>
  <si>
    <t>предохранительного клапана, для насоса бурового, резиновое</t>
  </si>
  <si>
    <t>Уплотнение предохранительного клапана 1НП.02.08.003П</t>
  </si>
  <si>
    <t>257-4 Т</t>
  </si>
  <si>
    <t>258-4 Т</t>
  </si>
  <si>
    <t>259-4 Т</t>
  </si>
  <si>
    <t>260-6 Т</t>
  </si>
  <si>
    <t>261-5 Т</t>
  </si>
  <si>
    <t>Полный комплект РТИ 9Т.02.700П</t>
  </si>
  <si>
    <t>262-5 Т</t>
  </si>
  <si>
    <t>НБ125.02.740П-06 (63 дет)</t>
  </si>
  <si>
    <t>265-4 Т</t>
  </si>
  <si>
    <t>266-4 Т</t>
  </si>
  <si>
    <t>267-6 Т</t>
  </si>
  <si>
    <t>268-4 Т</t>
  </si>
  <si>
    <t>269-5 Т</t>
  </si>
  <si>
    <t>270-6 Т</t>
  </si>
  <si>
    <t>272-5 Т</t>
  </si>
  <si>
    <t>854-2 Т</t>
  </si>
  <si>
    <t>851-3 Т</t>
  </si>
  <si>
    <t>НГДУ Жайыкмунайгаз, м/р С.Балгимбаев</t>
  </si>
  <si>
    <t>852-3 Т</t>
  </si>
  <si>
    <t>НГДУ Доссормунайгаз, Жылыойский район, м/р Карсак</t>
  </si>
  <si>
    <t>853-3 Т</t>
  </si>
  <si>
    <t>НГДУ Жылыоймунайгаз,м/р Актобе,м/р Терень-Узюк,м/р Акингень</t>
  </si>
  <si>
    <t>206-4 Т</t>
  </si>
  <si>
    <t>42.21.22.000.000.00.0999.000000000000</t>
  </si>
  <si>
    <t>Работы по прокладке локальных (местного значения) трубопроводов и аналогичных сетей/систем</t>
  </si>
  <si>
    <t xml:space="preserve">Строительство водовода м/р Северный Котыртас - м/р Восточный Макат  </t>
  </si>
  <si>
    <t>октябрь</t>
  </si>
  <si>
    <t>Атырауская область Кзылкогинский район,  Макатский район</t>
  </si>
  <si>
    <t>срок 2017-2018</t>
  </si>
  <si>
    <t>35 Р</t>
  </si>
  <si>
    <t xml:space="preserve">Услуги по техническому надзору объекта Строительство водовода м/р Северный Котыртас - м/р Восточный Макат  </t>
  </si>
  <si>
    <t xml:space="preserve">Услуги по авторскому надзору объекта Строительство водовода м/р Северный Котыртас - м/р Восточный Макат  </t>
  </si>
  <si>
    <t>140 У</t>
  </si>
  <si>
    <t>141 У</t>
  </si>
  <si>
    <t>Форма плана долгосрочных закупок товаров, работ и услуг на 2012 годы по 2038 годы АО "ЭмбаМунайГаз"</t>
  </si>
  <si>
    <t>54 изменения и дополнения от 26 октября 2017 года №1024</t>
  </si>
  <si>
    <t xml:space="preserve">38-5 Т </t>
  </si>
  <si>
    <t>2014/2015/2017</t>
  </si>
  <si>
    <t>доп сумма 90 215 638,40 без НДС</t>
  </si>
  <si>
    <t>36 Р</t>
  </si>
  <si>
    <t>09.10.11.500.000.00.0999.000000000000</t>
  </si>
  <si>
    <t>Работы по ремонту/реконструкции скважин</t>
  </si>
  <si>
    <t>Работы по капитальному ремонту скважин на месторождениях НГДУ "Жайыкмунайгаз"</t>
  </si>
  <si>
    <t>НГДУ «Жайыкмунайгаз» АО «Эмбамунайгаз» Исатайский район Атырауской области</t>
  </si>
  <si>
    <t>37 Р</t>
  </si>
  <si>
    <t>Работы по капитальному ремонту скважин на месторождениях НГДУ "Жылыоймунайгаз"</t>
  </si>
  <si>
    <t>НГДУ «Жылыоймунайгаз» АО «Эмбамунайгаз» Жылыойский район Атырауской области</t>
  </si>
  <si>
    <t>38 Р</t>
  </si>
  <si>
    <t>Работы по капитальному ремонту скважин на месторождениях НГДУ "Доссормунайгаз"</t>
  </si>
  <si>
    <t>НГДУ «Доссормунайгаз» АО «Эмбамунайгаз» Макатский район Атырауской области</t>
  </si>
  <si>
    <t>39 Р</t>
  </si>
  <si>
    <t>Работы по капитальному ремонту скважин на месторождениях НГДУ "Кайнармунайгаз"</t>
  </si>
  <si>
    <t>НГДУ «Кайнармунайгаз» АО «Эмбамунайгаз» Кызылкогинский район Атырауской области</t>
  </si>
  <si>
    <t>40 Р</t>
  </si>
  <si>
    <t>71.20.19.000.007.00.0999.000000000000</t>
  </si>
  <si>
    <t>Работы по организации и проведению по межлабораторным сравнительным испытаниям (сличению)</t>
  </si>
  <si>
    <t>Опытно промышленные работы по полимерному заводнению месторождения Забурунье (продолжение работна 2018-2020гг)</t>
  </si>
  <si>
    <t>промежуточный платеж  50% в течении 30 рабочих дней; 50 % окончательный расчет</t>
  </si>
  <si>
    <t>125-2 У</t>
  </si>
  <si>
    <t>доп.сумма 16 262 400,00 тг.без НДС</t>
  </si>
  <si>
    <t>142 У</t>
  </si>
  <si>
    <r>
      <t xml:space="preserve">Услуги по транспортировке нефти по системе КТК -договор транспортной экспедиции
</t>
    </r>
    <r>
      <rPr>
        <b/>
        <sz val="10"/>
        <rFont val="Times New Roman"/>
        <family val="1"/>
        <charset val="204"/>
      </rPr>
      <t>(РД)</t>
    </r>
  </si>
  <si>
    <t>Республика Казахстан, Атырауская область. Российская Федерация.</t>
  </si>
  <si>
    <t>авансовый платеж - 0%, в течение 15 р.д. с момента получения счета фактуры и акта выполненных работ</t>
  </si>
  <si>
    <t>143 У</t>
  </si>
  <si>
    <t>46.12.11.000.001.00.0777.000000000000</t>
  </si>
  <si>
    <r>
      <t>Услуги по обеспечению реализации нефти на экспорт</t>
    </r>
    <r>
      <rPr>
        <b/>
        <sz val="10"/>
        <rFont val="Times New Roman"/>
        <family val="1"/>
        <charset val="204"/>
      </rPr>
      <t xml:space="preserve"> (договор поручения)</t>
    </r>
  </si>
  <si>
    <t>авансовый платеж - 0%, в течение 10 р.д. с момента получения счета фактуры и акта выполненных работ</t>
  </si>
  <si>
    <t>144 У</t>
  </si>
  <si>
    <t>49.41.19.900.000.00.0777.000000000000</t>
  </si>
  <si>
    <t>Услуги автомобильного транспорта по перевозкам грузов (кроме перевозки нефтепродуктов, замороженных или охлажденных грузов, жидких или газообразных грузов, животных, почты и грузов в контейнерах)</t>
  </si>
  <si>
    <t>Оказание транспортных услуг по перевозке грузов технологическим автотранспортом для НГДУ "Жайыкмунайгаз" АО "Эмбамунайгаз"</t>
  </si>
  <si>
    <t>145 У</t>
  </si>
  <si>
    <t>49.41.12.100.000.00.0777.000000000000</t>
  </si>
  <si>
    <t>Услуги автомобильного транспорта по перевозкам нефтепродуктов автоцистернами или полуприцепами-автоцистернами</t>
  </si>
  <si>
    <t>Услуги по перевозке автоцистернами нефти и технологической жидкости для НГДУ "Жайыкмунайгаз" АО "Эмбамунайгаз"</t>
  </si>
  <si>
    <t>146 У</t>
  </si>
  <si>
    <t>77.39.19.900.035.00.0777.000000000000</t>
  </si>
  <si>
    <t>Услуги по аренде специальной техники с водителем</t>
  </si>
  <si>
    <t>Оказание транспортных услуг специальной техникой для НГДУ "Жайкмунайгаз" АО "Эмбамунайгаз"</t>
  </si>
  <si>
    <t>147 У</t>
  </si>
  <si>
    <t>77.39.19.900.002.00.0777.000000000000</t>
  </si>
  <si>
    <t>Услуги по аренде самоходных машин</t>
  </si>
  <si>
    <t>Оказание транспортных услуг самоходными машинами для НГДУ "Жайкмунайгаз" АО "Эмбамунайгаз"</t>
  </si>
  <si>
    <t>148 У</t>
  </si>
  <si>
    <t>49.39.34.000.000.00.0777.000000000000</t>
  </si>
  <si>
    <t>Услуги автобусов по перевозкам пассажиров не по расписанию</t>
  </si>
  <si>
    <t>Оказание транспортных услуг по перевозке пассажиров автобусами для НГДУ "Жайыкмунайгаз" АО "Эмбамунайгаз"</t>
  </si>
  <si>
    <t>149 У</t>
  </si>
  <si>
    <t>Оказание транспортных услуг по перевозке пассажиров  легковым автотранспортом для НГДУ "Жайыкмунайгаз" АО "Эмбамунайгаз"</t>
  </si>
  <si>
    <t>150 У</t>
  </si>
  <si>
    <t>Оказание транспортных услуг по перевозке грузов технологическим автотранспортом для НГДУ "Жылыоймунайгаз" АО "Эмбамунайгаз"</t>
  </si>
  <si>
    <t>151 У</t>
  </si>
  <si>
    <t>Услуги по перевозке автоцистернами нефти и технологической жидкости для НГДУ "Жылыоймунайгаз" АО "Эмбамунайгаз"</t>
  </si>
  <si>
    <t>152 У</t>
  </si>
  <si>
    <t>49.41.13.000.000.00.0777.000000000000</t>
  </si>
  <si>
    <t>Услуги автомобильного транспорта по перевозкам жидких или газообразных грузов в массе автоцистернами или полуприцепами-автоцистернами (кроме нефтепродуктов)</t>
  </si>
  <si>
    <t>Услуги по перевозке автоцистерной питьевой воды для НГДУ "Жылыоймунайгаз" АО "Эмбамунайгаз"</t>
  </si>
  <si>
    <t>153 У</t>
  </si>
  <si>
    <t>Оказание транспортных услуг специальной техникой для НГДУ "Жылыоймунайгаз" АО "Эмбамунайгаз"</t>
  </si>
  <si>
    <t>154 У</t>
  </si>
  <si>
    <t>Оказание транспортных услуг самоходными машинами для НГДУ "Жылыоймунайгаз" АО "Эмбамунайгаз"</t>
  </si>
  <si>
    <t>155 У</t>
  </si>
  <si>
    <t>Оказание транспортных услуг по перевозке пассажиров автобусами, не менее 45 мест для НГДУ "Жылыоймунайгаз" АО "Эмбамунайгаз"</t>
  </si>
  <si>
    <t>156 У</t>
  </si>
  <si>
    <t>Оказание транспортных услуг по перевозке пассажиров вахтовыми автобусами для НГДУ "Жылыоймунайгаз" АО "Эмбамунайгаз"</t>
  </si>
  <si>
    <t>157 У</t>
  </si>
  <si>
    <t>Оказание транспортных услуг по перевозке пассажиров автобусами  для НГДУ "Жылыоймунайгаз" АО "Эмбамунайгаз"</t>
  </si>
  <si>
    <t>158 У</t>
  </si>
  <si>
    <t>Оказание транспортных услуг по перевозке пассажиров  легковым автотранспортом для НГДУ "Жылыоймунайгаз" АО "Эмбамунайгаз"</t>
  </si>
  <si>
    <t>159 У</t>
  </si>
  <si>
    <t>Оказание транспортных услуг по перевозке грузов технологическим автотранспортом для НГДУ "Доссормунайгаз" АО "Эмбамунайгаз"</t>
  </si>
  <si>
    <t>160 У</t>
  </si>
  <si>
    <t>Услуги по перевозке автоцистернами нефти и технологической жидкости для НГДУ "Доссормунайгаз" АО "Эмбамунайгаз"</t>
  </si>
  <si>
    <t>161 У</t>
  </si>
  <si>
    <t>Услуги по перевозке автоцистерной питьевой воды для НГДУ "Доссормунайгаз" АО "Эмбамунайгаз"</t>
  </si>
  <si>
    <t>162 У</t>
  </si>
  <si>
    <t>Оказание транспортных услуг специальной техникой для НГДУ "Доссормунайгаз" АО "Эмбамунайгаз"</t>
  </si>
  <si>
    <t>163 У</t>
  </si>
  <si>
    <t>Оказание транспортных услуг самоходными машинами для НГДУ "Доссормунайгаз" АО "Эмбамунайгаз"</t>
  </si>
  <si>
    <t>164 У</t>
  </si>
  <si>
    <t>Оказание транспортных услуг по перевозке пассажиров автобусами  для НГДУ "Доссормунайгаз" АО "Эмбамунайгаз"</t>
  </si>
  <si>
    <t>165 У</t>
  </si>
  <si>
    <t>Оказание транспортных услуг по перевозке пассажиров  легковым автотранспортом для НГДУ "Доссорнайгаз" АО "Эмбамунайгаз"</t>
  </si>
  <si>
    <t>166 У</t>
  </si>
  <si>
    <t>Оказание транспортных услуг по перевозке грузов технологическим автотранспортом для НГДУ "Кайнармунайгаз" АО "Эмбамунайгаз"</t>
  </si>
  <si>
    <t>167 У</t>
  </si>
  <si>
    <t>Услуги по перевозке автоцистернами нефти и технологической жидкости для НГДУ "Кайнармунайгаз" АО "Эмбамунайгаз"</t>
  </si>
  <si>
    <t>168 У</t>
  </si>
  <si>
    <t>Оказание транспортных услуг специальной техникой для НГДУ "Кайнармунайгаз" АО "Эмбамунайгаз"</t>
  </si>
  <si>
    <t>169 У</t>
  </si>
  <si>
    <t>Оказание транспортных услуг самоходными машинами для НГДУ "Кайнармунайгаз" АО "Эмбамунайгаз"</t>
  </si>
  <si>
    <t>170 У</t>
  </si>
  <si>
    <t>Оказание транспортных услуг по перевозке пассажиров автобусами  для НГДУ "Кайнармунайгаз" АО "Эмбамунайгаз"</t>
  </si>
  <si>
    <t>171 У</t>
  </si>
  <si>
    <t>Оказание транспортных услуг по перевозке пассажиров  легковым автотранспортом для НГДУ "Кайнармунайгаз" АО "Эмбамунайгаз"</t>
  </si>
  <si>
    <t>172 У</t>
  </si>
  <si>
    <t>49.42.19.335.000.00.0777.000000000000</t>
  </si>
  <si>
    <t>Услуги автомобильного транспорта по грузопассажирским перевозкам</t>
  </si>
  <si>
    <t>Совместная перевозка пассажиров и грузов автомобильным транспортом (кроме такси и перевозок автобусами)</t>
  </si>
  <si>
    <t>Оказание транспортных услуг технологическим автотранспортом и специальной техникой для Управления "Эмбамунайэнерго"  АО "Эмбамунайгаз"</t>
  </si>
  <si>
    <t>173 У</t>
  </si>
  <si>
    <t>Оказание транспортных услуг по перевозке пассажиров автобусами  для Управления "Эмбамунайэнерго" АО "Эмбамунайгаз"</t>
  </si>
  <si>
    <t>174 У</t>
  </si>
  <si>
    <t>Оказание транспортных услуг технологическим автотранспортом и специальной техникой для закреплённых территорий АО "Эмбамунайгаз"</t>
  </si>
  <si>
    <t>175 У</t>
  </si>
  <si>
    <t>84.11.12.900.005.00.0777.000000000001</t>
  </si>
  <si>
    <t>176 У</t>
  </si>
  <si>
    <t>52.10.12.000.000.00.0777.000000000000</t>
  </si>
  <si>
    <t>Услуги по хранению жидких или газообразных грузов</t>
  </si>
  <si>
    <t>Услуги по приему, хранению и доставки ГСМ до АЗС НГДУ "Жылыоймунайгаз"</t>
  </si>
  <si>
    <t>авансовый платеж - 0%, промежуточный платеж  100 % в течении 30 рабочих дней</t>
  </si>
  <si>
    <t>177 У</t>
  </si>
  <si>
    <t>Услуги по приему, хранению и доставки ГСМ до АЗС НГДУ "Жаикмунайгаз"</t>
  </si>
  <si>
    <t>178 У</t>
  </si>
  <si>
    <t>Услуги по приему, хранению и доставки ГСМ до АЗС НГДУ "Кайнармунайгаз"</t>
  </si>
  <si>
    <t>Атырауская область, Кзылкогинский р-н</t>
  </si>
  <si>
    <t>179 У</t>
  </si>
  <si>
    <t>Услуги по приему, хранению и доставки ГСМ до АЗС НГДУ "Доссормунайгаз"</t>
  </si>
  <si>
    <t>Атырауская область, Макатский р-н</t>
  </si>
  <si>
    <t>180 У</t>
  </si>
  <si>
    <t>Услуги по приему, хранению и доставки ГСМ до АЗС УПТОиКО (г. Атырау)</t>
  </si>
  <si>
    <t>Атырауская область, г. Атырау, п. Бирлик</t>
  </si>
  <si>
    <t>181 У</t>
  </si>
  <si>
    <t>Услуги по администрированию и техническому обслуживанию программного обеспечения</t>
  </si>
  <si>
    <t>Услуги по сопровождению и технической поддержке SAP ERP.</t>
  </si>
  <si>
    <t xml:space="preserve">ноябрь </t>
  </si>
  <si>
    <t>г.Атырау, ул.Валиханова,1</t>
  </si>
  <si>
    <t>182 У</t>
  </si>
  <si>
    <t>Услуги по техническому обслуживанию коммерческого узла учета нефти НПС-3 Кайнар НГДУ "Кайнармунайгаз"</t>
  </si>
  <si>
    <t xml:space="preserve"> Атырауская область, Кзылкугинский  район</t>
  </si>
  <si>
    <t>183 У</t>
  </si>
  <si>
    <t>Услуги по техническому обслуживанию коммерческого узла учета нефти Карсак НГДУ "Доссормунайгаз"</t>
  </si>
  <si>
    <t xml:space="preserve"> Атырауская область, Макатский  район</t>
  </si>
  <si>
    <t>184 У</t>
  </si>
  <si>
    <t>Услуги по техническому обслуживанию исследовательских приборов НГДУ "Жаикмунайгаз"</t>
  </si>
  <si>
    <t xml:space="preserve"> Атырауская область, Исатайский  район</t>
  </si>
  <si>
    <t>185 У</t>
  </si>
  <si>
    <t>Услуги по техническому обслуживанию исследовательских приборов НГДУ "Жылыоймунайгаз"</t>
  </si>
  <si>
    <t xml:space="preserve"> Атырауская область, Жылыойский  район</t>
  </si>
  <si>
    <t>186 У</t>
  </si>
  <si>
    <t>Услуги по техническому обслуживанию исследовательских приборов НГДУ "Кайнармунайгаз"</t>
  </si>
  <si>
    <t>187 У</t>
  </si>
  <si>
    <t>Услуги по техническому обслуживанию исследовательских приборов НГДУ "Доссормунайгаз"</t>
  </si>
  <si>
    <t>188 У</t>
  </si>
  <si>
    <t>71.20.19.000.000.00.0777.000000000000</t>
  </si>
  <si>
    <t>Услуги по поверке средств измерений</t>
  </si>
  <si>
    <t>Услуги по метрологическому обеспечению НГДУ "Жаикмунайгаз"</t>
  </si>
  <si>
    <t>189 У</t>
  </si>
  <si>
    <t>Услуги по метрологическому обеспечению НГДУ "Жылыоймунайгаз"</t>
  </si>
  <si>
    <t>190 У</t>
  </si>
  <si>
    <t>Услуги по метрологическому обеспечению НГДУ "Кайнармунайгаз"</t>
  </si>
  <si>
    <t>191 У</t>
  </si>
  <si>
    <t>Услуги по метрологическому обеспечению НГДУ "Доссормунайгаз"</t>
  </si>
  <si>
    <t>192 У</t>
  </si>
  <si>
    <t>Услуги по метрологическому обеспечению УПТОиКО</t>
  </si>
  <si>
    <t>193 У</t>
  </si>
  <si>
    <t>Услуги по метрологическому обеспечению УЭМЭ</t>
  </si>
  <si>
    <t>194 У</t>
  </si>
  <si>
    <t>195 У</t>
  </si>
  <si>
    <t>62.03.12.000.000.00.0777.000000000000</t>
  </si>
  <si>
    <t>Предоставление услуг по управлению, обслуживанию инфраструктуры информационных и компьютерных технологий (IT – аутсорсинг) НГДУ "Жаикмунайгаз"</t>
  </si>
  <si>
    <t>196 У</t>
  </si>
  <si>
    <t>Предоставление услуг по управлению, обслуживанию инфраструктуры информационных и компьютерных технологий (IT – аутсорсинг) НГДУ "Жылыоймунайгаз"</t>
  </si>
  <si>
    <t>197 У</t>
  </si>
  <si>
    <t>Предоставление услуг по управлению, обслуживанию инфраструктуры информационных и компьютерных технологий (IT – аутсорсинг) НГДУ "Кайнармунайгаз"</t>
  </si>
  <si>
    <t>198 У</t>
  </si>
  <si>
    <t>Предоставление услуг по управлению, обслуживанию инфраструктуры информационных и компьютерных технологий (IT – аутсорсинг) НГДУ "Доссормунайгаз"</t>
  </si>
  <si>
    <t>199 У</t>
  </si>
  <si>
    <t>Предоставление услуг по управлению, обслуживанию инфраструктуры информационных и компьютерных технологий (IT – аутсорсинг) УЭМЭ</t>
  </si>
  <si>
    <t>200 У</t>
  </si>
  <si>
    <t>Предоставление услуг по управлению, обслуживанию инфраструктуры информационных и компьютерных технологий (IT – аутсорсинг) УПТОК</t>
  </si>
  <si>
    <t>201 У</t>
  </si>
  <si>
    <t>Предоставление услуг по управлению, обслуживанию инфраструктуры информационных и компьютерных технологий (IT – аутсорсинг) АУП</t>
  </si>
  <si>
    <t>202 У</t>
  </si>
  <si>
    <t>95.11.10.000.003.00.0777.000000000000</t>
  </si>
  <si>
    <t>Услуги по техническому обслуживанию компьютерной/периферийной оргтехники/оборудования и их частей</t>
  </si>
  <si>
    <t>Услуги по сервисному обслуживанию и текущему ремонту компьютерной техники АО "Эмбамунайгаз" НГДУ "Жаикмунайгаз"</t>
  </si>
  <si>
    <t>203 У</t>
  </si>
  <si>
    <t>Услуги по сервисному обслуживанию и текущему ремонту компьютерной техники АО "Эмбамунайгаз" НГДУ "Жылыоймунайгаз"</t>
  </si>
  <si>
    <t>204 У</t>
  </si>
  <si>
    <t>Услуги по сервисному обслуживанию и текущему ремонту компьютерной техники АО "Эмбамунайгаз" НГДУ "Кайнармунайгаз"</t>
  </si>
  <si>
    <t>205 У</t>
  </si>
  <si>
    <t>Услуги по сервисному обслуживанию и текущему ремонту компьютерной техники АО "Эмбамунайгаз" НГДУ "Доссормунайгаз"</t>
  </si>
  <si>
    <t>206 У</t>
  </si>
  <si>
    <t>Услуги по сервисному обслуживанию и текущему ремонту компьютерной техники АО "Эмбамунайгаз" УЭМЭ</t>
  </si>
  <si>
    <t>207 У</t>
  </si>
  <si>
    <t>Услуги по сервисному обслуживанию и текущему ремонту компьютерной техники АО "Эмбамунайгаз" УПТОК</t>
  </si>
  <si>
    <t>208 У</t>
  </si>
  <si>
    <t>Услуги по сервисному обслуживанию и текущему ремонту компьютерной техники АО "Эмбамунайгаз" АУП</t>
  </si>
  <si>
    <t>55 изменения и дополнения от 08 ноября 2017 года №1072</t>
  </si>
  <si>
    <t>8,9,10,12,18</t>
  </si>
  <si>
    <t>851-4 Т</t>
  </si>
  <si>
    <t>Атырауская область, Исатайский район, НГДУ Жайыкмунайгаз, м/р С.Балгимбаев</t>
  </si>
  <si>
    <t>промежуточный платеж  100% в течении 30 рабочих дней;</t>
  </si>
  <si>
    <t>852-4 Т</t>
  </si>
  <si>
    <t>Атырауская область, Жылыойский район, НГДУ Доссормунайгаз, м/р Карсак</t>
  </si>
  <si>
    <t>853-4 Т</t>
  </si>
  <si>
    <t>Атырауская область, Жылыойский район, НГДУ Жылыоймунайгаз,м/р Актобе,м/р Терень-Узюк,м/р Акингень</t>
  </si>
  <si>
    <t>3,4,5,12,14,16,17</t>
  </si>
  <si>
    <t>40-1 Р</t>
  </si>
  <si>
    <t>721950.200.000000</t>
  </si>
  <si>
    <t>Работы научно-исследовательские в нефтегазовой отрасли</t>
  </si>
  <si>
    <t>промежуточный платеж 50 % в течении 30 рабочих дней; 50 % окончательный расчет при дополнительной добычи</t>
  </si>
  <si>
    <t>141-1 У</t>
  </si>
  <si>
    <t>3,4,5,10</t>
  </si>
  <si>
    <t>144-1 У</t>
  </si>
  <si>
    <t>494119.900.000000</t>
  </si>
  <si>
    <t>Услуги автомобильного транспорта по перевозкам грузов (кроме перевозки почты и грузов в контейнерах)</t>
  </si>
  <si>
    <t>145-1 У</t>
  </si>
  <si>
    <t>494112.100.000000</t>
  </si>
  <si>
    <t>146-1 У</t>
  </si>
  <si>
    <t>773919.900.000035</t>
  </si>
  <si>
    <t>147-1 У</t>
  </si>
  <si>
    <t>773919.900.000004</t>
  </si>
  <si>
    <t>148-1 У</t>
  </si>
  <si>
    <t>493934.000.000000</t>
  </si>
  <si>
    <t>149-1 У</t>
  </si>
  <si>
    <t>494219.000.000000</t>
  </si>
  <si>
    <t>150-1 У</t>
  </si>
  <si>
    <t>151-1 У</t>
  </si>
  <si>
    <t>152-1 У</t>
  </si>
  <si>
    <t>494113.000.000000</t>
  </si>
  <si>
    <t>153-1 У</t>
  </si>
  <si>
    <t>154-1 У</t>
  </si>
  <si>
    <t>155-1 У</t>
  </si>
  <si>
    <t>156-1 У</t>
  </si>
  <si>
    <t>157-1 У</t>
  </si>
  <si>
    <t>158-1 У</t>
  </si>
  <si>
    <t>159-1 У</t>
  </si>
  <si>
    <t>160-1 У</t>
  </si>
  <si>
    <t>161-1 У</t>
  </si>
  <si>
    <t>162-1 У</t>
  </si>
  <si>
    <t>163-1 У</t>
  </si>
  <si>
    <t>164-1 У</t>
  </si>
  <si>
    <t>165-1 У</t>
  </si>
  <si>
    <t>166-1 У</t>
  </si>
  <si>
    <t>Атырауская область, Кызылкогинский район</t>
  </si>
  <si>
    <t>167-1 У</t>
  </si>
  <si>
    <t>168-1 У</t>
  </si>
  <si>
    <t>169-1 У</t>
  </si>
  <si>
    <t>170-1 У</t>
  </si>
  <si>
    <t>171-1 У</t>
  </si>
  <si>
    <t>3,4,5,9,14,16,17</t>
  </si>
  <si>
    <t>182-1 У</t>
  </si>
  <si>
    <t>331311.100.000008</t>
  </si>
  <si>
    <t>183-1 У</t>
  </si>
  <si>
    <t>184-1 У</t>
  </si>
  <si>
    <t>185-1 У</t>
  </si>
  <si>
    <t>186-1 У</t>
  </si>
  <si>
    <t>187-1 У</t>
  </si>
  <si>
    <t>188-1 У</t>
  </si>
  <si>
    <t>712019.000.000005</t>
  </si>
  <si>
    <t>189-1 У</t>
  </si>
  <si>
    <t>190-1 У</t>
  </si>
  <si>
    <t>191-1 У</t>
  </si>
  <si>
    <t>3,4,5,9,10,14,16,17</t>
  </si>
  <si>
    <t>192-1 У</t>
  </si>
  <si>
    <t>193-1 У</t>
  </si>
  <si>
    <t>194-1 У</t>
  </si>
  <si>
    <t>620920.000.000001</t>
  </si>
  <si>
    <t>195-1 У</t>
  </si>
  <si>
    <t>620312.000.000000</t>
  </si>
  <si>
    <t xml:space="preserve"> Атырауская область, Исатайский район</t>
  </si>
  <si>
    <t>196-1 У</t>
  </si>
  <si>
    <t>197-1 У</t>
  </si>
  <si>
    <t xml:space="preserve"> Атырауская область, Кзылкугинский район</t>
  </si>
  <si>
    <t>198-1 У</t>
  </si>
  <si>
    <t xml:space="preserve"> Атырауская область, Макатский район</t>
  </si>
  <si>
    <t>199-1 У</t>
  </si>
  <si>
    <t>200-1 У</t>
  </si>
  <si>
    <t>201-1 У</t>
  </si>
  <si>
    <t>202-1 У</t>
  </si>
  <si>
    <t>951110.000.000003</t>
  </si>
  <si>
    <t>203-1 У</t>
  </si>
  <si>
    <t>204-1 У</t>
  </si>
  <si>
    <t>205-1 У</t>
  </si>
  <si>
    <t>206-1 У</t>
  </si>
  <si>
    <t>207-1 У</t>
  </si>
  <si>
    <t>208-1 У</t>
  </si>
  <si>
    <t>56 изменения и дополнения от 20 ноября 2017 года №1130</t>
  </si>
  <si>
    <t>712019.000.000001</t>
  </si>
  <si>
    <t>Работы по организации и проведению по межлабораторным испытаниям</t>
  </si>
  <si>
    <t>Работы по организации и проведению по межлабораторным/сравнительным испытаниям (сличению)</t>
  </si>
  <si>
    <t>40-2 Р</t>
  </si>
  <si>
    <t>41 Р</t>
  </si>
  <si>
    <t>14,15,16,20</t>
  </si>
  <si>
    <t>57-1 У</t>
  </si>
  <si>
    <t>увеличение на сумму 21,60тг без НДС</t>
  </si>
  <si>
    <t>57 изменения и дополнения от 13 декабря 2017 года №1216</t>
  </si>
  <si>
    <t>27-3 Р</t>
  </si>
  <si>
    <t>доп.сумма 114 965 236,35 без НДС</t>
  </si>
  <si>
    <t>32-2 Р</t>
  </si>
  <si>
    <t>доп.сумма 6 297 940,17 без НДС</t>
  </si>
  <si>
    <t>111-1 У</t>
  </si>
  <si>
    <t>112-1 У</t>
  </si>
  <si>
    <t>113-2 У</t>
  </si>
  <si>
    <t xml:space="preserve">Код по ЕНС ТРУ </t>
  </si>
  <si>
    <t xml:space="preserve">Наименование закупаемых товаров, работ и услуг </t>
  </si>
  <si>
    <t xml:space="preserve">Краткая характеристика (описание) </t>
  </si>
  <si>
    <t>Основание проведения закупок из одного источника</t>
  </si>
  <si>
    <t>Код КАТО места осуществления закупки</t>
  </si>
  <si>
    <t xml:space="preserve">Адрес осуществления закупок </t>
  </si>
  <si>
    <t>Месяц осуществления закупок</t>
  </si>
  <si>
    <t>Страна поставки</t>
  </si>
  <si>
    <t>Код КАТО места поставки ТРУ</t>
  </si>
  <si>
    <t>Адрес поставки товара, выполнения работ, оказания услуг</t>
  </si>
  <si>
    <r>
      <t xml:space="preserve">Сроки выполнения работ, оказания услуг и работы </t>
    </r>
    <r>
      <rPr>
        <i/>
        <sz val="10"/>
        <rFont val="Times New Roman"/>
        <family val="1"/>
        <charset val="204"/>
      </rPr>
      <t>(заполнить одно из двух значений)</t>
    </r>
  </si>
  <si>
    <t>Условия оплаты</t>
  </si>
  <si>
    <t>Единица измерения</t>
  </si>
  <si>
    <t>Признак Рассчитать без НДС</t>
  </si>
  <si>
    <t>2018</t>
  </si>
  <si>
    <t>2019</t>
  </si>
  <si>
    <t>2020</t>
  </si>
  <si>
    <t>2021</t>
  </si>
  <si>
    <t>Общий объем</t>
  </si>
  <si>
    <t>БИН организатора</t>
  </si>
  <si>
    <t>Дополнительная характеристика работ и услуг</t>
  </si>
  <si>
    <t>Дополнительная характеристика товаров</t>
  </si>
  <si>
    <t xml:space="preserve">С даты подписания договора по  </t>
  </si>
  <si>
    <t>Определенный период</t>
  </si>
  <si>
    <t>Сумма, планируемая для закупок ТРУ без НДС,  тенге</t>
  </si>
  <si>
    <t>Сумма,  планируемая для закупки ТРУ с НДС,  тенге</t>
  </si>
  <si>
    <t>на казахском</t>
  </si>
  <si>
    <t>на русском</t>
  </si>
  <si>
    <t>Атрибут 1</t>
  </si>
  <si>
    <t>Атрибут 2</t>
  </si>
  <si>
    <t>Атрибут 3</t>
  </si>
  <si>
    <t>Месяц по</t>
  </si>
  <si>
    <t>Месяц с</t>
  </si>
  <si>
    <t>Предоплата, %</t>
  </si>
  <si>
    <t>Промежуточный платеж (по факту), %</t>
  </si>
  <si>
    <t>Окончательный платеж, %</t>
  </si>
  <si>
    <t>наименование</t>
  </si>
  <si>
    <t>значение на каз</t>
  </si>
  <si>
    <t>значение на рус</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</si>
  <si>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</si>
  <si>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</si>
  <si>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</si>
  <si>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</si>
  <si>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</si>
  <si>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</si>
  <si>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</si>
  <si>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</si>
  <si>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</si>
  <si>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</si>
  <si>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</si>
  <si>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</si>
  <si>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</si>
  <si>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</si>
  <si>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</si>
  <si>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</si>
  <si>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</si>
  <si>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</si>
  <si>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</si>
  <si>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</si>
  <si>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</si>
  <si>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</si>
  <si>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</si>
  <si>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</si>
  <si>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</si>
  <si>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</si>
  <si>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</si>
  <si>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</si>
  <si>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</si>
  <si>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</si>
  <si>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</si>
  <si>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</si>
  <si>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</si>
  <si>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</si>
  <si>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</si>
  <si>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</si>
  <si>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</si>
  <si>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</si>
  <si>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</si>
  <si>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</si>
  <si>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</si>
  <si>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</si>
  <si>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</si>
  <si>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</si>
  <si>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</si>
  <si>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</si>
  <si>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</si>
  <si>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</si>
  <si>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</si>
  <si>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</si>
  <si>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3. Услуги</t>
  </si>
  <si>
    <t>209 У</t>
  </si>
  <si>
    <t>360020.400.000003</t>
  </si>
  <si>
    <t>140-6</t>
  </si>
  <si>
    <t>230000000</t>
  </si>
  <si>
    <t>г.Атырау, ул.Валиханова, 1</t>
  </si>
  <si>
    <t>12.2017</t>
  </si>
  <si>
    <t>KZ</t>
  </si>
  <si>
    <t>01.2018</t>
  </si>
  <si>
    <t>12.2020</t>
  </si>
  <si>
    <t>С НДС</t>
  </si>
  <si>
    <t xml:space="preserve">«Жылыоймұнайгаз» МГӨБ-ы, "Ембімұнайэнерго" басқармасы және ӨТҚ және ЖК басқармасы  Құлсары базасы үшін салқын су және кәріз жүйесі </t>
  </si>
  <si>
    <t>Холодная вода и канализация для НГДУ "Жылоймунайгаз", для Кульсаринская база УПТОиКО, для упр. Эмбамунайэнерго</t>
  </si>
  <si>
    <t>210 У</t>
  </si>
  <si>
    <t xml:space="preserve">«Жайықмұнайгаз» МГӨБ-ы үшін салқын су және кәріз жүйесі </t>
  </si>
  <si>
    <t>211 У</t>
  </si>
  <si>
    <t xml:space="preserve">«Қайнармұнайгаз» МГӨБ-н ауыз сумен қамту қызметі </t>
  </si>
  <si>
    <t xml:space="preserve">Услуги по обеспечению питьевой холодной водой для НГДУ "Кайнармунайгаз" </t>
  </si>
  <si>
    <t>212 У</t>
  </si>
  <si>
    <t xml:space="preserve">«Ембімұнайгаз» АҚ басқару аппараты, "Доссормұнайгаз" МГӨБ  және "Ембімұнайэнерго" басқармасы үшін салқын су және кәріз жүйесі </t>
  </si>
  <si>
    <t>213 У</t>
  </si>
  <si>
    <t>381129.000.000000</t>
  </si>
  <si>
    <t>Услуги по вывозу (сбору) неопасных отходов/имущества/материалов</t>
  </si>
  <si>
    <t>04.2018</t>
  </si>
  <si>
    <t>«Жайықмұнайгаз» МГӨБ-ы, «Ембімұнайэнерго» басқармасы нысандарынан тұрмыстық қатты қалдықтарды алу қызметі</t>
  </si>
  <si>
    <t>214 У</t>
  </si>
  <si>
    <t>«Доссормұнайгаз» МГӨБ-ы, «Ембімұнайэнерго» басқармасы нысандарынан тұрмыстық қатты қалдықтарды алу қызметі</t>
  </si>
  <si>
    <t>215 У</t>
  </si>
  <si>
    <t>«Жылыоймұнайгаз» МГӨБ-ы, «Ембімұнайэнерго» басқармасы және ӨТҚ және ЖКБ Құлсары базасы нысандарынан тұрмыстық қатты қалдықтарды алу қызметі</t>
  </si>
  <si>
    <t>216 У</t>
  </si>
  <si>
    <t>«Қайнармұнайгаз» МГӨБ-ы, «Ембімұнайэнерго» басқармасы нысандарынан тұрмыстық қатты қалдықтарды алу қызметі</t>
  </si>
  <si>
    <t>217 У</t>
  </si>
  <si>
    <t xml:space="preserve"> Атырауская область, г.Атырау</t>
  </si>
  <si>
    <t>«Ембімұнайгаз» басқарма аппараты, «Ембімұнайэнерго» басқармасы, ӨТҚ және ЖКБ Атырау базасы нысандарынан тұрмыстық қатты қалдықтарды алу қызметі</t>
  </si>
  <si>
    <t>218 У</t>
  </si>
  <si>
    <t>960119.000.000000</t>
  </si>
  <si>
    <t>Услуги по чистке одежды/ковровых и аналогичных изделий (кроме прачечных услуг)</t>
  </si>
  <si>
    <t>Атырау облысы, Мақат ауданындағы "Ембімұнайгаз" АҚ - ның қызметкерлерінің арнайы киімдерін жуу қызметі</t>
  </si>
  <si>
    <t>219 У</t>
  </si>
  <si>
    <t>Атырау облысы, Қызылқоға ауданындағы "Ембімұнайгаз" АҚ - ның қызметкерлерінің арнайы киімдерін жуу қызметі</t>
  </si>
  <si>
    <t>220 У</t>
  </si>
  <si>
    <t>Атырау облысы, Жылыой ауданындағы "Ембімұнайгаз" АҚ - ның қызметкерлерінің арнайы киімдерін жуу қызметі</t>
  </si>
  <si>
    <t>221 У</t>
  </si>
  <si>
    <t>Атырау облысы, Исатай ауданындағы "Ембімұнайгаз" АҚ - ның қызметкерлерінің арнайы киімдерін жуу қызметі</t>
  </si>
  <si>
    <t>222 У</t>
  </si>
  <si>
    <t>Атырау облысы, Атырау қаласындағы "Ембімұнайгаз" АҚ - ның қызметкерлерінің арнайы киімдерін жуу қызметі</t>
  </si>
  <si>
    <t>223 У</t>
  </si>
  <si>
    <t>613020.000.000000</t>
  </si>
  <si>
    <t>Услуги по распространению программ через спутниковую связь</t>
  </si>
  <si>
    <t>137-18</t>
  </si>
  <si>
    <t>Спутниктік теледидарға техникалық қызмет көрсетумен спутниктік теледидардың қызмет көрсетулері үшін абоненттік төлем</t>
  </si>
  <si>
    <t xml:space="preserve">58 изменения и дополнения от 26 декабря 2017 года №1271 </t>
  </si>
  <si>
    <t xml:space="preserve">59 изменения и дополнения от 09 января 2018 года №26 </t>
  </si>
  <si>
    <t>29-3 У</t>
  </si>
  <si>
    <t>доп.сумма 15 333 745тг без НДС</t>
  </si>
  <si>
    <t>перенесен на новую форму</t>
  </si>
  <si>
    <t>57 изменения и дополнения от 13 декабря 2017 года №1216 утвержден приказом Председателя Правления АО "Эмбамунайгаз" Жаксыбекова А.Е.</t>
  </si>
  <si>
    <t>58 изменения и дополнения от 26 декабря 2017 года №1271 утвержден приказом Председателя Правления АО "Эмбамунайгаз" Жаксыбекова А.Е.</t>
  </si>
  <si>
    <t>План долгосрочных закупок товаров, работ и услуг АО "Эмбамунайгаз" на 2018-2023 годы</t>
  </si>
  <si>
    <t>59 изменения и дополнения от 09 января 2018 года №26 утвержден приказом Председателя Правления АО "Эмбамунайгаз" Жаксыбекова А.Е.</t>
  </si>
  <si>
    <r>
      <t xml:space="preserve">Идентификатор из внешней системы                                     </t>
    </r>
    <r>
      <rPr>
        <i/>
        <sz val="10"/>
        <color indexed="8"/>
        <rFont val="Times New Roman"/>
        <family val="1"/>
        <charset val="204"/>
      </rPr>
      <t>(необязательное поле)</t>
    </r>
  </si>
  <si>
    <t>Тип действия</t>
  </si>
  <si>
    <t>Причина исключения</t>
  </si>
  <si>
    <t>2022</t>
  </si>
  <si>
    <t>2023</t>
  </si>
  <si>
    <t>51</t>
  </si>
  <si>
    <t>52</t>
  </si>
  <si>
    <t>53</t>
  </si>
  <si>
    <t>54</t>
  </si>
  <si>
    <t>55</t>
  </si>
  <si>
    <t>56</t>
  </si>
  <si>
    <t>57</t>
  </si>
  <si>
    <t>58</t>
  </si>
  <si>
    <t>59</t>
  </si>
  <si>
    <t>60</t>
  </si>
  <si>
    <t>61</t>
  </si>
  <si>
    <t>62</t>
  </si>
  <si>
    <t>63</t>
  </si>
  <si>
    <t>64</t>
  </si>
  <si>
    <t>65</t>
  </si>
  <si>
    <t>66</t>
  </si>
  <si>
    <t>1. Товары</t>
  </si>
  <si>
    <t>866 Т</t>
  </si>
  <si>
    <t>242012.200.000072</t>
  </si>
  <si>
    <t>Труба насосно-компрессорная</t>
  </si>
  <si>
    <t>стальная, условный диаметр 73 мм, толщина стенки 5,5 мм</t>
  </si>
  <si>
    <t>710000000</t>
  </si>
  <si>
    <t>г.Астана, пр.Кабанбай батыра, 19</t>
  </si>
  <si>
    <t>07.2018</t>
  </si>
  <si>
    <t>11.2022</t>
  </si>
  <si>
    <t>168 Тонна (метрическая)</t>
  </si>
  <si>
    <t>020240000555</t>
  </si>
  <si>
    <t>Насосно-компрессорная труба ф73х5,5"К"мм(серостойкие10%) гладкие, сопрессовкой, дефектоскопией и лазерной маркировкой, резьбой и муфтами, исполнение "А"</t>
  </si>
  <si>
    <t>867 Т</t>
  </si>
  <si>
    <t>120006035</t>
  </si>
  <si>
    <t>Насосно-компрессорная труба ф73х5,5"К"мм(серостойкие10%) с высадкой, с опрессовкой, дефектоскопией и лазерной маркировкой, резьбой и муфтами, исполнение "А"</t>
  </si>
  <si>
    <t>868 Т</t>
  </si>
  <si>
    <t>242012.200.000097</t>
  </si>
  <si>
    <t>стальная, условный диаметр 89 мм, толщина стенки 6,5 мм</t>
  </si>
  <si>
    <t>Насосно-компрессорные трубы (НКТ) 89х6,5мм, бесшовные гладкие с наружной резьбой на обоих концах с соединительной муфтой, длиной 10м (+, - 5%),  группы прочности Д</t>
  </si>
  <si>
    <t>869 Т</t>
  </si>
  <si>
    <t>Насосно-компрессорные трубы (НКТ) 73х5,5мм, бесшовные гладкие с наружной резьбой на обоих концах с соединительной муфтой, длиной 10м (+, - 5%),  группы прочности Д</t>
  </si>
  <si>
    <t>870 Т</t>
  </si>
  <si>
    <t>Насосно-компрессорные трубы (НКТ) 60х5мм, бесшовные гладкие с наружной резьбой на обоих концах с соединительной муфтой, длиной 10 м(
+, - 5%),группы прочности Д</t>
  </si>
  <si>
    <t>исключить</t>
  </si>
  <si>
    <t>871 Т</t>
  </si>
  <si>
    <t>Насосно-компрессорные трубы (НКТ)  89х8мм   с высаженными наружу концами, с опрессовкой , дефектоскопией и лазерной маркировкой, рез
ьбой и муфтами. Группа прочности  "К", длиной 10метров, исполнение А.</t>
  </si>
  <si>
    <t>281331.000.000171</t>
  </si>
  <si>
    <t>Пара винтовая</t>
  </si>
  <si>
    <t>для винтового насоса</t>
  </si>
  <si>
    <t>10.2022</t>
  </si>
  <si>
    <t>715 ПАР</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</si>
  <si>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винтовой насос, максимальное дифференциальное давление 120 кг/см2 (бар), производительность 25 м3/день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8 винтовых парах наклеить биркуНГДУ «Кайнармунайгаз», на 16 винтовых парах наклеить бирку НГДУ «Жылыоймунайгаз».
2.До отгрузки поставщик должен будет предоставитьлабораторный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</si>
  <si>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839 КМП</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</si>
  <si>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винтовой насос, максимальное дифференциальное давление 120 кг/см2 (бар), производительность 16 м3/день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20 винтовых парах наклеить бирку НГДУ «Кайнармунайгаз», на 16 винтовых парах наклеить бирку НГДУ «Жылыоймунайгаз».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</si>
  <si>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производительность 20 м3/сут при 100 об/мин, соединение статора -2-7/8" Pin, геометрия насоса с поперечным сечением 2/3 (двухзаходное), соединение ротора -7/8”, максимальное дифференциальное давление Р-120 бар. Поставка должна осуществляться согласно опросным листам, т.е. в комплекте должны быть предусмотрены поставка разных переводников (статор с выходом на НКТ ф73мм и на динамический анкер, ротор с выходом на штанги ф19 или 22 мм) в зависимости от производительности винтовых пар.  Межремонтный ремонт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10 винтовых парах наклеить бирку НГДУ «Кайнармунайгаз», на 16 винтовыхпарах наклеить бирку НГДУ «Жылыоймунайгаз» и 20 винтовых парах наклеить бирку НГДУ «Доссормунайгаз».
2.До отгрузки поставщик долженбудет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</si>
  <si>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максимальное дифференциальное давление 60 кг/см2 (бар), производительность 3 м3/сутки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погружных винтовых насосов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продукцию.Соответствующая упаковка, не допускающая повреждения оборудования. Согласно опросным листам на 25 винтовых парах наклеить бирку НГДУ «Кайнармунайгаз»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</si>
  <si>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максимальное дифференциальное давление 120 кг/см2 (бар), производительность 5м3/сутки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погружных винтовых насосов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продукцию.Соответствующая упаковка, не допускающая повреждения оборудования. Согласно опросным листам на 25 винтовых парах наклеить бирку НГДУ «Кайнармунайгаз»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</si>
  <si>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максимальное дифференциальное давление 120 кг/см2 (бар), производительность 7м3/сутки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погружных винтовых насосов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продукцию.Соответствующая упаковка, не допускающая повреждения оборудования. Согласно, опросным листам на 25 винтовых парах наклеить бирку НГДУ «Кайнармунайгаз», на 10 винтовых парах наклеить бирку НГДУ «Доссормунайгаз».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</si>
  <si>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винтовой насос, максимальное дифференциальное давление 120 кг/см2 (бар), производительность 10 м3/суткипри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32 винтовых парах наклеить биркуНГДУ «Кайнармунайгаз», на 6 винтовых парах наклеить бирку НГДУ «Жылыоймунайгаз».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3.Поставщик должен представить гарантийное письмо об исполнении данного требования после заключения договора.
</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</si>
  <si>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производительность 33 м3/сутки при 100 об/мин (ISO-9001), максимальное дифференциальное давление Р-120 бар. Поставка должна осуществляться согласно опросным листам, т.е. в комплекте должны быть предусмотрены поставка разных переводников(статор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8 винтовых парах наклеить бирку НГДУ «Кайнармунайгаз», на 10 винтовых парах наклеить бирку НГДУ «Доссормунайгаз» и на 10 винтовых парах наклеить бирку НГДУ «Жаикмунайгаз».
2.До отгрузки поставщик должен будет предоставить лабораторный анализ совместимости предлагаемого эластомера с флюидом месторождений,на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</si>
  <si>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винтовой насос, максимальное дифференциальное давление 120 кг/см2 (бар), производительность 40 м3/суткипри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5 винтовых парах наклеить бирку НГДУ «Кайнармунайгаз», на 8 винтовых парах наклеить бирку НГДУ «Жылыоймунайгаз», 15 винтовых парах наклеить бирку НГДУ «Доссормунайгаз» и на 10 винтовых парах наклеить бирку НГДУ «Жылыоймунайгаз»
2.До отгрузки поставщик должен будет предоставить лабораторный анализсовместимости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</si>
  <si>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многозаходный винтовой насос, максимальное дифференциальное давление 120 кг/см2 (бар), производительность 66 м3/сутки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ф89 мм и на динамический анкер, ротор с выходом на штанги 22 или 25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опросному листу на 1 винтовой паре наклеить бирку НГДУ «Кайнармунайгаз»
2.До отгрузки поставщик должен будет предоставить лабораторный анализ совместимости предлагаемогоэластомера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</si>
  <si>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01.2019</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</si>
  <si>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многозаходный винтовой насос, максимальное дифференциальное давление 120 кг/см2 (бар), производительность 50 м3/сутки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ф89 мм и на динамический анкер, ротор с выходом на штанги 22 или 25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опросному листу на 1 винтовой паре наклеить бирку НГДУ «Кайнармунайгаз»
2.До отгрузки поставщик должен будет предоставить лабораторный анализ совместимости предлагаемогоэластомера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</si>
  <si>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242012.200.000068</t>
  </si>
  <si>
    <t>стальная, условный диаметр 60 мм, толщина стенки 5,0 мм</t>
  </si>
  <si>
    <t>242012.200.000095</t>
  </si>
  <si>
    <t>стальная, условный диаметр 89 мм, толщина стенки 8,0 мм</t>
  </si>
  <si>
    <t xml:space="preserve">Итого по товарам </t>
  </si>
  <si>
    <t>42 Р</t>
  </si>
  <si>
    <t>711235.900.000002</t>
  </si>
  <si>
    <t>Земельно-кадастровые работы</t>
  </si>
  <si>
    <t>02.2018</t>
  </si>
  <si>
    <t>Атырауская область. г. Атырау</t>
  </si>
  <si>
    <t>жерді инвентаризациялау</t>
  </si>
  <si>
    <t>Проведение инвентаризации земель</t>
  </si>
  <si>
    <t>43 Р</t>
  </si>
  <si>
    <t>711219.900.000001</t>
  </si>
  <si>
    <t>Работы инженерные по проектированию месторождений</t>
  </si>
  <si>
    <t>Атырауская область. Исатайский район</t>
  </si>
  <si>
    <t>12.2019</t>
  </si>
  <si>
    <t>"Жайықмұнайгаз" МГӨБ бойынша жер қойнауын пайдалану құқығын ресімдеу</t>
  </si>
  <si>
    <t>Оформление права недропользования на ОПИ по НГДУ "Жайыкмунайгаз"</t>
  </si>
  <si>
    <t>44 Р</t>
  </si>
  <si>
    <t>Атырауская область. Жылыойский район</t>
  </si>
  <si>
    <t>"Жылыоймұнайгаз" МГӨБ бойынша жер қойнауын пайдалану құқығын ресімдеу</t>
  </si>
  <si>
    <t>Оформление права недропользования на ОПИ по НГДУ "Жылыоймунайгаз"</t>
  </si>
  <si>
    <t>45 Р</t>
  </si>
  <si>
    <t>"Доссормұнайгаз" МГӨБ бойынша жер қойнауын пайдалану құқығын ресімдеу</t>
  </si>
  <si>
    <t>Оформление права недропользования на ОПИ по НГДУ "Доссормунайгаз"</t>
  </si>
  <si>
    <t>46 Р</t>
  </si>
  <si>
    <t>Атырауская область. Кызылкогинский район</t>
  </si>
  <si>
    <t>"Қайнармұнайгаз" МГӨБ бойынша жер қойнауын пайдалану құқығын ресімдеу</t>
  </si>
  <si>
    <t>Оформление права недропользования на ОПИ по НГДУ "Кайнармунайгаз"</t>
  </si>
  <si>
    <t>091012.900.000007</t>
  </si>
  <si>
    <t>Работы по ликвидация скважин</t>
  </si>
  <si>
    <t>03.2018</t>
  </si>
  <si>
    <t>12.2021</t>
  </si>
  <si>
    <t>объект</t>
  </si>
  <si>
    <t>120240021112</t>
  </si>
  <si>
    <t>Таңатар, Ескене, Бек-беке, Доссор, Сағыз, Комсомольский кен орындарында 13.08.1998ж. №211 Келісімшарт бойынша жүргізіліп жатқан өндірістік қызметтің салдарын жою жұмыстары</t>
  </si>
  <si>
    <t>Работы по ликвидации производственной деятельности по Контракту №211 от 13.08.1998г. на месторождениях Танатар, Искине, Бек-беке, Доссор, Сагиз, Комсомольский</t>
  </si>
  <si>
    <t xml:space="preserve">Итого по работам </t>
  </si>
  <si>
    <t xml:space="preserve">"Қайнармұнайгаз"МГӨБ-ның НПС-3 Қайнар коммерциялық мұнайды есепке алу торабының техникалық қызмет көрсету қызметтері </t>
  </si>
  <si>
    <t>27,28,50,51</t>
  </si>
  <si>
    <t>182-2 У</t>
  </si>
  <si>
    <t>182-3 У</t>
  </si>
  <si>
    <t xml:space="preserve">"Доссормұнайгаз"МГӨБ-ның Қарсақ коммерциялық мұнайды есепке алу торабының техникалық қызмет көрсету қызметтері </t>
  </si>
  <si>
    <t>183-2 У</t>
  </si>
  <si>
    <t>183-3 У</t>
  </si>
  <si>
    <t xml:space="preserve">"Жайықмұнайгаз" МГӨБ-ның зерттеу аспаптарына техникалық қызмет көрсету қызметтері </t>
  </si>
  <si>
    <t>184-2 У</t>
  </si>
  <si>
    <t>184-3 У</t>
  </si>
  <si>
    <t xml:space="preserve">"Жылыоймұнайгаз" МГӨБ-ның зерттеу аспаптарына техникалық қызмет көрсету қызметтері </t>
  </si>
  <si>
    <t>185-2 У</t>
  </si>
  <si>
    <t>185-3 У</t>
  </si>
  <si>
    <t xml:space="preserve">"Қайнармұнайгаз" МГӨБ-ның зерттеу аспаптарына техникалық қызмет көрсету қызметтері </t>
  </si>
  <si>
    <t>186-2 У</t>
  </si>
  <si>
    <t>186-3 У</t>
  </si>
  <si>
    <t xml:space="preserve">"Доссормұнайгаз" МГӨБ-ның зерттеу аспаптарына техникалық қызмет көрсету қызметтері </t>
  </si>
  <si>
    <t>187-2 У</t>
  </si>
  <si>
    <t>187-3 У</t>
  </si>
  <si>
    <t xml:space="preserve"> "Ембімұнайгаз" АҚ-ның электронды құжат айналымы жүйесіне техникалық қызметтерін көрсету</t>
  </si>
  <si>
    <t>3,27,28,50,51</t>
  </si>
  <si>
    <t>194-2 У</t>
  </si>
  <si>
    <t>"Ембімұнайгаз" АҚ  "Жайықмұнайгаз" МГӨБ -на акпараттық және компьютерлік технологиялар инфракұрылымын басқару, қызмет көрсету бойынша қызметтерді ұсыну IT - аутсорсинг</t>
  </si>
  <si>
    <t>Предоставление услуг по управлению, обслуживанию инфраструктуры информационных и компьютерных технологий (IT – аутсорсинг) НГДУ "Жаикмунайгаз"  АО "Эмбамунайгаз"</t>
  </si>
  <si>
    <t>195-2 У</t>
  </si>
  <si>
    <t>"Ембімұнайгаз" АҚ  "Жылоймұнайгаз" МГӨБ -на акпараттық және компьютерлік технологиялар инфракұрылымын басқару, қызмет көрсету бойынша қызметтерді ұсыну IT - аутсорсинг</t>
  </si>
  <si>
    <t>Предоставление услуг по управлению, обслуживанию инфраструктуры информационных и компьютерных технологий (IT – аутсорсинг) НГДУ "Жылыоймунайгаз" АО "Эмбамунайгаз"</t>
  </si>
  <si>
    <t>196-2 У</t>
  </si>
  <si>
    <t>"Ембімұнайгаз" АҚ  "Қайнармұнайгаз" МГӨБ -на акпараттық және компьютерлік технологиялар инфракұрылымын басқару, қызмет көрсету бойынша қызметтерді ұсыну IT - аутсорсинг</t>
  </si>
  <si>
    <t>Предоставление услуг по управлению, обслуживанию инфраструктуры информационных и компьютерных технологий (IT – аутсорсинг) НГДУ "Кайнармунайгаз" АО "Эмбамунайгаз"</t>
  </si>
  <si>
    <t>197-2 У</t>
  </si>
  <si>
    <t>"Ембімұнайгаз" АҚ  "Доссормұнайгаз" МГӨБ-на акпараттық және компьютерлік технологиялар инфракұрылымын басқару, қызмет көрсету бойынша қызметтерді ұсыну IT - аутсорсинг</t>
  </si>
  <si>
    <t>Предоставление услуг по управлению, обслуживанию инфраструктуры информационных и компьютерных технологий (IT – аутсорсинг) НГДУ "Доссормунайгаз" АО "Эмбамунайгаз"</t>
  </si>
  <si>
    <t>198-2 У</t>
  </si>
  <si>
    <t>"Ембімұнайгаз" АҚ  ЕМЭБ -на акпараттық және компьютерлік технологиялар инфракұрылымын басқару, қызмет көрсету бойынша қызметтерді ұсыну IT - аутсорсинг</t>
  </si>
  <si>
    <t>Предоставление услуг по управлению, обслуживанию инфраструктуры информационных и компьютерных технологий (IT – аутсорсинг) УЭМЭ АО "Эмбамунайгаз"</t>
  </si>
  <si>
    <t>3,15,27,28,50,51</t>
  </si>
  <si>
    <t>Атырауская область, г.Атырау, пос.Бирлик</t>
  </si>
  <si>
    <t>199-2 У</t>
  </si>
  <si>
    <t>"Ембімұнайгаз" АҚ  ӨТҚжЖКБ  -на  акпараттық және компьютерлік технологиялар инфракұрылымын басқару, қызмет көрсету бойынша қызметтерді ұсыну IT - аутсорсинг</t>
  </si>
  <si>
    <t>Предоставление услуг по управлению, обслуживанию инфраструктуры информационных и компьютерных технологий (IT – аутсорсинг) УПТОК АО "Эмбамунайгаз"</t>
  </si>
  <si>
    <t>200-2 У</t>
  </si>
  <si>
    <t xml:space="preserve"> "Ембімұнайгаз" АҚ-на акпараттық және компьютерлік технологиялар инфракұрылымын басқару, қызмет көрсету бойынша қызметтерді ұсыну IT - аутсорсинг</t>
  </si>
  <si>
    <t>Предоставление услуг по управлению, обслуживанию инфраструктуры информационных и компьютерных технологий (IT – аутсорсинг) АО "Эмбамунайгаз"</t>
  </si>
  <si>
    <t>201-2 У</t>
  </si>
  <si>
    <t>"Ембімұнайгаз" АҚ   "Жайықмұнайгаз" МГӨБ -да компьютерлік техникасына сервистік қызмет көрсету және ағымдағы жөндеу жүргізу қызметі бойынша қызмет көрсету</t>
  </si>
  <si>
    <t>Услуги по сервисному обслуживанию и текущему ремонту компьютерной техники  НГДУ "Жаикмунайгаз" АО "Эмбамунайгаз"</t>
  </si>
  <si>
    <t>3,9,27,28,50,51</t>
  </si>
  <si>
    <t>202-2 У</t>
  </si>
  <si>
    <t>"Ембімұнайгаз" АҚ "Жылоймұнайгаз" МГӨБ -да компьютерлік техникасына сервистік қызмет көрсету және ағымдағы жөндеу жүргізу қызметі бойынша қызмет көрсету</t>
  </si>
  <si>
    <t>Услуги по сервисному обслуживанию и текущему ремонту компьютерной техники  НГДУ "Жылыоймунайгаз" АО "Эмбамунайгаз"</t>
  </si>
  <si>
    <t>203-2 У</t>
  </si>
  <si>
    <t>"Ембімұнайгаз" АҚ  "Қайнармұнайгаз" МГӨБ -да компьютерлік техникасына сервистік қызмет көрсету және ағымдағы жөндеу жүргізу қызметі бойынша қызмет көрсету</t>
  </si>
  <si>
    <t>Услуги по сервисному обслуживанию и текущему ремонту компьютерной техники  НГДУ "Кайнармунайгаз" АО "Эмбамунайгаз"</t>
  </si>
  <si>
    <t>204-2 У</t>
  </si>
  <si>
    <t>"Ембімұнайгаз" АҚ   "Доссормұнайгаз" МГӨБ -да компьютерлік техникасына сервистік қызмет көрсету және ағымдағы жөндеу жүргізу қызметі бойынша қызмет көрсету</t>
  </si>
  <si>
    <t>Услуги по сервисному обслуживанию и текущему ремонту компьютерной техники НГДУ "Доссормунайгаз" АО "Эмбамунайгаз"</t>
  </si>
  <si>
    <t>205-2 У</t>
  </si>
  <si>
    <t>"Ембімұнайгаз" АҚ  ЕМЭБ -да компьютерлік техникасына сервистік қызмет көрсету және ағымдағы жөндеу жүргізу қызметі бойынша қызмет көрсету</t>
  </si>
  <si>
    <t>Услуги по сервисному обслуживанию и текущему ремонту компьютерной техники  УЭМЭ АО "Эмбамунайгаз"</t>
  </si>
  <si>
    <t>3,9,15,27,28,50,51</t>
  </si>
  <si>
    <t>206-2 У</t>
  </si>
  <si>
    <t>"Ембімұнайгаз" АҚ  ӨТҚжЖКБ -да компьютерлік техникасына сервистік қызмет көрсету және ағымдағы жөндеу жүргізу қызметі бойынша қызмет көрсету</t>
  </si>
  <si>
    <t>Услуги по сервисному обслуживанию и текущему ремонту компьютерной техники  УПТОК АО "Эмбамунайгаз"</t>
  </si>
  <si>
    <t>207-2 У</t>
  </si>
  <si>
    <t xml:space="preserve">  "Ембімұнайгаз" АҚ -да компьютерлік техникасына сервистік қызмет көрсету және ағымдағы жөндеу жүргізу қызметі бойынша қызмет көрсету</t>
  </si>
  <si>
    <t xml:space="preserve">Услуги по сервисному обслуживанию и текущему ремонту компьютерной техники АО "Эмбамунайгаз" </t>
  </si>
  <si>
    <t>208-2 У</t>
  </si>
  <si>
    <t>212-1 У</t>
  </si>
  <si>
    <t>55,56</t>
  </si>
  <si>
    <t>213-1 У</t>
  </si>
  <si>
    <t>Услуги по вывозу твердых бытовых отходов с объектов НГДУ "Жайыкмунайгаз" и с участка "Эмбамунайэнерго"</t>
  </si>
  <si>
    <t>214-1 У</t>
  </si>
  <si>
    <t>Услуги по вывозу твердых бытовых отходов  с объектов НГДУ "Доссормунайгаз"  и с участка  "Эмбамунайэнерго"</t>
  </si>
  <si>
    <t>215-1 У</t>
  </si>
  <si>
    <t>Услуги по вывозу твердых бытовых отходов  с объектов НГДУ "Жылыоймунайгаз"  и с участка "Эмбамунайэнерго" и Кульсаринской базы УПТОиКО</t>
  </si>
  <si>
    <t>216-1 У</t>
  </si>
  <si>
    <t>Услуги по вывозу твердых бытовых отходов  с объектов НГДУ "Кайнармунайгаз"  и с участка "Эмбамунайэнерго"</t>
  </si>
  <si>
    <t>217-1 У</t>
  </si>
  <si>
    <t>Услуги по вывозу твердых бытовых отходов  с объектов Эмбамунайэнерго, УПТОиКО Атырауская база  и АУ АО "Эмбамунайгаз"</t>
  </si>
  <si>
    <t>218-1 У</t>
  </si>
  <si>
    <t>219-1 У</t>
  </si>
  <si>
    <t>220-1 У</t>
  </si>
  <si>
    <t>221-1 У</t>
  </si>
  <si>
    <t>222-1 У</t>
  </si>
  <si>
    <t>223-1 У</t>
  </si>
  <si>
    <t xml:space="preserve">Итого по услугам </t>
  </si>
  <si>
    <t>Всего по новой форме ТРУ</t>
  </si>
  <si>
    <t>60 изменения и дополнения от 26 января 2018 года №89</t>
  </si>
  <si>
    <t>60 изменения и дополнения от 26 января 2018 года №89 утвержден приказом Председателя Правления АО "Эмбамунайгаз" Жаксыбекова А.Е.</t>
  </si>
  <si>
    <t>43-1 Р</t>
  </si>
  <si>
    <t>44-1 Р</t>
  </si>
  <si>
    <t>45-1 Р</t>
  </si>
  <si>
    <t>46-1 Р</t>
  </si>
  <si>
    <t>Работы по ликвидации скважин</t>
  </si>
  <si>
    <t>432211.700.000000</t>
  </si>
  <si>
    <t>Работы по возведению (сооружению) канализационных систем/водоочистных сооружений/насосных станций</t>
  </si>
  <si>
    <t>Работы по возведению (сооружению) канализационных систем/водоочистных сооружений/насосных станций и аналогичных систем и сетей</t>
  </si>
  <si>
    <t>г. Атырау ул. Валиханова, 1</t>
  </si>
  <si>
    <t xml:space="preserve">Прорва ОМДП технологиялық сорғы станциясы 
 </t>
  </si>
  <si>
    <t>390021.000.000000</t>
  </si>
  <si>
    <t>Работы по биоремедиации загрязненных территорий</t>
  </si>
  <si>
    <t>138-3</t>
  </si>
  <si>
    <t>Атырауская область Исатайский район</t>
  </si>
  <si>
    <t>Тарихи ластанған жерлерді қалпына келтіру</t>
  </si>
  <si>
    <t>Рекультивация исторически замазученных земель НГДУ "Жайыкмунайгаз" АО "Эмбамунайгаз"</t>
  </si>
  <si>
    <t>Атырауская область Жылыойский район</t>
  </si>
  <si>
    <t>12.2022</t>
  </si>
  <si>
    <t>Рекультивация исторически замазученных земель НГДУ "Жылыоймунайгаз" АО "Эмбамунайгаз"</t>
  </si>
  <si>
    <t>Атырауская область Макатский район</t>
  </si>
  <si>
    <t>Рекультивация исторически замазученных земель НГДУ "Доссормунайгаз" АО "Эмбамунайгаз"</t>
  </si>
  <si>
    <t>721915.000.000000</t>
  </si>
  <si>
    <t>Работы по исследованиям и экспериментальным разработкам в области земельных и связанных с ними экологических наук</t>
  </si>
  <si>
    <t>Жерді шөлейттенудің алдын алу бойынша нақты іс-әрекеттерді жасау бойынша ғылыми-зерттеу жұмыстары</t>
  </si>
  <si>
    <t>Исследовательские работы по предотвращению опустынивания земель с разработкой конкретных мероприятий НГДУ "Жайыкмунайгаз" АО "Эмбамунайгаз"</t>
  </si>
  <si>
    <t>Исследовательские работы по предотвращению опустынивания земель с разработкой конкретных мероприятий НГДУ "Жылыоймунайгаз" АО "Эмбамунайгаз"</t>
  </si>
  <si>
    <t>Исследовательские работы по предотвращению опустынивания земель с разработкой конкретных мероприятий НГДУ "Доссормунайгаз" АО "Эмбамунайгаз"</t>
  </si>
  <si>
    <t>Атырауская область Кызылкугинский район</t>
  </si>
  <si>
    <t>Исследовательские работы по предотвращению опустынивания земель с разработкой конкретных мероприятий НГДУ "Кайнармунайгаз" АО "Эмбамунайгаз"</t>
  </si>
  <si>
    <t>711220.000.000000</t>
  </si>
  <si>
    <t>Услуги по авторскому/техническому надзору</t>
  </si>
  <si>
    <t xml:space="preserve"> Прорва ОМДП технологиялық сорғы станциясы нысанына техникалық бақылау  қызметін көрсету </t>
  </si>
  <si>
    <t>137-14</t>
  </si>
  <si>
    <t xml:space="preserve">Прорва ОМДП технологиялық сорғы станциясы нысанына авторлық қадағалау қызметін көрсету </t>
  </si>
  <si>
    <t xml:space="preserve">Услуги по авторскому надзору объекта Технологическая насосная станция ЦППН Прорва  </t>
  </si>
  <si>
    <t>521012.000.000000</t>
  </si>
  <si>
    <t>Атырауская область, г. Атырау</t>
  </si>
  <si>
    <t xml:space="preserve">ЖЖМ-мен қамтамасыз ету бойынша кешенді қызмет көрсету (ӨТҚжЖКБ)  </t>
  </si>
  <si>
    <t>Услуги по комплексному обеспечению ГСМ (УПТОиКО)</t>
  </si>
  <si>
    <t>Атырауская область, Жылыойский  район</t>
  </si>
  <si>
    <t xml:space="preserve">ЖЖМ-мен қамтамасыз ету бойынша кешенді қызмет көрсету ("Жылыоймұнайгаз" МГӨБ) </t>
  </si>
  <si>
    <t>Услуги по комплексному обеспечению ГСМ (НГДУ "Жылыоймунайгаз")</t>
  </si>
  <si>
    <t>Атырауская область, Макатский  район</t>
  </si>
  <si>
    <t xml:space="preserve">ЖЖМ-мен қамтамасыз ету бойынша кешенді қызмет көрсету ("Доссормұнайгаз" МГӨБ)  </t>
  </si>
  <si>
    <t>Услуги по комплексному обеспечению ГСМ (НГДУ "Доссормунайгаз")</t>
  </si>
  <si>
    <t>Атырауская область, Кзылкогинский район</t>
  </si>
  <si>
    <t xml:space="preserve">ЖЖМ-мен қамтамасыз ету бойынша кешенді қызмет көрсету ("Қайнармұнайгаз" МГӨБ)  </t>
  </si>
  <si>
    <t>Услуги по комплексному обеспечению ГСМ (НГДУ "Кайнармунайгаз")</t>
  </si>
  <si>
    <t xml:space="preserve">ЖЖМ-мен қамтамасыз ету бойынша кешенді қызмет көрсету ("Жайықмұнайгаз" МГӨБ)  </t>
  </si>
  <si>
    <t>Услуги по комплексному обеспечению ГСМ (НГДУ "Жайыкмунайгаз")</t>
  </si>
  <si>
    <t xml:space="preserve">63-6 Т </t>
  </si>
  <si>
    <t>2014/2015/2018</t>
  </si>
  <si>
    <t xml:space="preserve">64-6 Т </t>
  </si>
  <si>
    <t xml:space="preserve">65-10 Т </t>
  </si>
  <si>
    <t xml:space="preserve">68-6 Т </t>
  </si>
  <si>
    <t>380-7 Т</t>
  </si>
  <si>
    <t>2014/2018</t>
  </si>
  <si>
    <t>381-7 Т</t>
  </si>
  <si>
    <t>386-7 Т</t>
  </si>
  <si>
    <t>387-7 Т</t>
  </si>
  <si>
    <t>388-7 Т</t>
  </si>
  <si>
    <t>389-7 Т</t>
  </si>
  <si>
    <t>390-6 Т</t>
  </si>
  <si>
    <t>391-6 Т</t>
  </si>
  <si>
    <t>392-6 Т</t>
  </si>
  <si>
    <t>393-8 Т</t>
  </si>
  <si>
    <t>398-7 Т</t>
  </si>
  <si>
    <t>399-6 Т</t>
  </si>
  <si>
    <t>403-6 Т</t>
  </si>
  <si>
    <t>2016/2018</t>
  </si>
  <si>
    <t>404-6 Т</t>
  </si>
  <si>
    <t>405-7 Т</t>
  </si>
  <si>
    <t>406-6 Т</t>
  </si>
  <si>
    <t>407-7 Т</t>
  </si>
  <si>
    <t>408-8 Т</t>
  </si>
  <si>
    <t>409-7 Т</t>
  </si>
  <si>
    <t>410-7 Т</t>
  </si>
  <si>
    <t>411-7 Т</t>
  </si>
  <si>
    <t>412-7 Т</t>
  </si>
  <si>
    <t>413-7 Т</t>
  </si>
  <si>
    <t>419-6 Т</t>
  </si>
  <si>
    <t>420-7 Т</t>
  </si>
  <si>
    <t>421-7 Т</t>
  </si>
  <si>
    <t>422-7 Т</t>
  </si>
  <si>
    <t>423-7 Т</t>
  </si>
  <si>
    <t>424-9 Т</t>
  </si>
  <si>
    <t>425-7 Т</t>
  </si>
  <si>
    <t>426-7 Т</t>
  </si>
  <si>
    <t>427-8 Т</t>
  </si>
  <si>
    <t>428-7 Т</t>
  </si>
  <si>
    <t>448-6 Т</t>
  </si>
  <si>
    <t>507-7 Т</t>
  </si>
  <si>
    <t>508-8 Т</t>
  </si>
  <si>
    <t>509-8 Т</t>
  </si>
  <si>
    <t>510-8 Т</t>
  </si>
  <si>
    <t>511-7 Т</t>
  </si>
  <si>
    <t>519-8 Т</t>
  </si>
  <si>
    <t>520-7 Т</t>
  </si>
  <si>
    <t>524-8 Т</t>
  </si>
  <si>
    <t>527-7 Т</t>
  </si>
  <si>
    <t>528-8 Т</t>
  </si>
  <si>
    <t>529-8 Т</t>
  </si>
  <si>
    <t>530-8 Т</t>
  </si>
  <si>
    <t>531-8 Т</t>
  </si>
  <si>
    <t>532-9 Т</t>
  </si>
  <si>
    <t>533-7 Т</t>
  </si>
  <si>
    <t>534-9 Т</t>
  </si>
  <si>
    <t>535-8 Т</t>
  </si>
  <si>
    <t>536-8 Т</t>
  </si>
  <si>
    <t>537-7 Т</t>
  </si>
  <si>
    <t>538-7 Т</t>
  </si>
  <si>
    <t>539-7 Т</t>
  </si>
  <si>
    <t>2015/2018</t>
  </si>
  <si>
    <t>540-6 Т</t>
  </si>
  <si>
    <t>541-8 Т</t>
  </si>
  <si>
    <t>542-7 Т</t>
  </si>
  <si>
    <t>543-7 Т</t>
  </si>
  <si>
    <t>544-7 Т</t>
  </si>
  <si>
    <t>545-4 Т</t>
  </si>
  <si>
    <t>546-5 Т</t>
  </si>
  <si>
    <t>551-10 Т</t>
  </si>
  <si>
    <t>603-8 Т</t>
  </si>
  <si>
    <t>604-9 Т</t>
  </si>
  <si>
    <t>807-3 Т</t>
  </si>
  <si>
    <t>808-3 Т</t>
  </si>
  <si>
    <t>811-4 Т</t>
  </si>
  <si>
    <t>813-5 Т</t>
  </si>
  <si>
    <t>831-3 Т</t>
  </si>
  <si>
    <t>832-3 Т</t>
  </si>
  <si>
    <t>833-3 Т</t>
  </si>
  <si>
    <t>834-3 Т</t>
  </si>
  <si>
    <t>835-3 Т</t>
  </si>
  <si>
    <t>836-3 Т</t>
  </si>
  <si>
    <t>837-3 Т</t>
  </si>
  <si>
    <t>838-3 Т</t>
  </si>
  <si>
    <t>839-3 Т</t>
  </si>
  <si>
    <t>840-3 Т</t>
  </si>
  <si>
    <t>841-3 Т</t>
  </si>
  <si>
    <t>842-2 Т</t>
  </si>
  <si>
    <t>843-2 Т</t>
  </si>
  <si>
    <t>844-2 Т</t>
  </si>
  <si>
    <t>845-3 Т</t>
  </si>
  <si>
    <t>13-6 Р</t>
  </si>
  <si>
    <t>доп.сумма 2 104 568,32 тг.без НДС</t>
  </si>
  <si>
    <t>14-6 Р</t>
  </si>
  <si>
    <t>15-6 Р</t>
  </si>
  <si>
    <t>16-6 Р</t>
  </si>
  <si>
    <t>доп.сумма 1 498 495,31 тг.без НДС</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</si>
</sst>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1" formatCode="_-* #,##0\ _₽_-;\-* #,##0\ _₽_-;_-* &quot;-&quot;\ _₽_-;_-@_-"/>
    <numFmt numFmtId="43" formatCode="_-* #,##0.00\ _₽_-;\-* #,##0.00\ _₽_-;_-* &quot;-&quot;??\ _₽_-;_-@_-"/>
    <numFmt numFmtId="164" formatCode="_-* #,##0.00\ _р_._-;\-* #,##0.00\ _р_._-;_-* &quot;-&quot;??\ _р_._-;_-@_-"/>
    <numFmt numFmtId="165" formatCode="_(* #,##0.00_);_(* \(#,##0.00\);_(* &quot;-&quot;??_);_(@_)"/>
    <numFmt numFmtId="166" formatCode="0.0"/>
    <numFmt numFmtId="167" formatCode="#,##0.000"/>
    <numFmt numFmtId="168" formatCode="#,##0.0"/>
    <numFmt numFmtId="169" formatCode="_-* #,##0.00_р_._-;\-* #,##0.00_р_._-;_-* &quot;-&quot;??_р_._-;_-@_-"/>
    <numFmt numFmtId="170" formatCode="#,##0.00;[Red]#,##0.00"/>
    <numFmt numFmtId="171" formatCode="#,##0.00_ ;\-#,##0.00\ "/>
    <numFmt numFmtId="172" formatCode="0.000"/>
    <numFmt numFmtId="173" formatCode="#,##0.00\ _₽"/>
    <numFmt numFmtId="174" formatCode="_-* #,##0\ _р_._-;\-* #,##0\ _р_._-;_-* &quot;-&quot;??\ _р_._-;_-@_-"/>
  </numFmts>
  <fonts count="30" x14ac:knownFonts="1">
    <font>
      <sz val="11"/>
      <color theme="1"/>
      <name val="Calibri"/>
      <family val="2"/>
      <charset val="204"/>
      <scheme val="minor"/>
    </font>
    <font>
      <sz val="11"/>
      <color theme="1"/>
      <name val="Calibri"/>
      <family val="2"/>
      <charset val="204"/>
      <scheme val="minor"/>
    </font>
    <font>
      <sz val="10"/>
      <name val="Arial Cyr"/>
      <charset val="204"/>
    </font>
    <font>
      <sz val="10"/>
      <name val="Times New Roman"/>
      <family val="1"/>
      <charset val="204"/>
    </font>
    <font>
      <sz val="10"/>
      <name val="Arial"/>
      <family val="2"/>
      <charset val="204"/>
    </font>
    <font>
      <b/>
      <sz val="10"/>
      <name val="Times New Roman"/>
      <family val="1"/>
      <charset val="204"/>
    </font>
    <font>
      <sz val="10"/>
      <name val="Helv"/>
    </font>
    <font>
      <sz val="11"/>
      <color indexed="8"/>
      <name val="Calibri"/>
      <family val="2"/>
      <scheme val="minor"/>
    </font>
    <font>
      <sz val="11"/>
      <color indexed="8"/>
      <name val="Calibri"/>
      <family val="2"/>
      <charset val="204"/>
    </font>
    <font>
      <sz val="11"/>
      <color theme="1"/>
      <name val="Calibri"/>
      <family val="2"/>
      <scheme val="minor"/>
    </font>
    <font>
      <sz val="10"/>
      <color indexed="8"/>
      <name val="Times New Roman"/>
      <family val="1"/>
      <charset val="204"/>
    </font>
    <font>
      <sz val="11"/>
      <color theme="1"/>
      <name val="Times New Roman"/>
      <family val="1"/>
      <charset val="204"/>
    </font>
    <font>
      <sz val="11"/>
      <name val="Times New Roman"/>
      <family val="1"/>
      <charset val="204"/>
    </font>
    <font>
      <sz val="10"/>
      <color indexed="8"/>
      <name val="Arial"/>
      <family val="2"/>
      <charset val="204"/>
    </font>
    <font>
      <sz val="10"/>
      <color theme="1"/>
      <name val="Times New Roman"/>
      <family val="1"/>
      <charset val="204"/>
    </font>
    <font>
      <sz val="10"/>
      <color rgb="FF333333"/>
      <name val="Times New Roman"/>
      <family val="1"/>
      <charset val="204"/>
    </font>
    <font>
      <sz val="10"/>
      <color rgb="FF000000"/>
      <name val="Times New Roman"/>
      <family val="1"/>
      <charset val="204"/>
    </font>
    <font>
      <sz val="12"/>
      <color theme="1"/>
      <name val="Calibri"/>
      <family val="2"/>
      <charset val="204"/>
      <scheme val="minor"/>
    </font>
    <font>
      <sz val="10"/>
      <color indexed="8"/>
      <name val="Arial"/>
      <family val="2"/>
    </font>
    <font>
      <b/>
      <sz val="10"/>
      <color theme="1"/>
      <name val="Times New Roman"/>
      <family val="1"/>
      <charset val="204"/>
    </font>
    <font>
      <b/>
      <sz val="9"/>
      <color indexed="81"/>
      <name val="Tahoma"/>
      <family val="2"/>
      <charset val="204"/>
    </font>
    <font>
      <sz val="9"/>
      <color indexed="81"/>
      <name val="Tahoma"/>
      <family val="2"/>
      <charset val="204"/>
    </font>
    <font>
      <sz val="10"/>
      <color rgb="FFFF0000"/>
      <name val="Times New Roman"/>
      <family val="1"/>
      <charset val="204"/>
    </font>
    <font>
      <sz val="8"/>
      <name val="Times New Roman"/>
      <family val="1"/>
      <charset val="204"/>
    </font>
    <font>
      <sz val="10"/>
      <color rgb="FF333333"/>
      <name val="Arial"/>
      <family val="2"/>
      <charset val="204"/>
    </font>
    <font>
      <b/>
      <sz val="11"/>
      <name val="Times New Roman"/>
      <family val="1"/>
      <charset val="204"/>
    </font>
    <font>
      <i/>
      <sz val="10"/>
      <name val="Times New Roman"/>
      <family val="1"/>
      <charset val="204"/>
    </font>
    <font>
      <i/>
      <sz val="10"/>
      <color indexed="8"/>
      <name val="Times New Roman"/>
      <family val="1"/>
      <charset val="204"/>
    </font>
    <font>
      <sz val="11"/>
      <color indexed="8"/>
      <name val="Times New Roman"/>
      <family val="1"/>
      <charset val="204"/>
    </font>
    <font>
      <sz val="11"/>
      <name val="Calibri"/>
      <family val="2"/>
      <charset val="204"/>
    </font>
  </fonts>
  <fills count="2">
    <fill>
      <patternFill patternType="none"/>
    </fill>
    <fill>
      <patternFill patternType="gray125"/>
    </fill>
  </fills>
  <borders count="21">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s>
  <cellStyleXfs count="26">
    <xf numFmtId="0" fontId="0" fillId="0" borderId="0"/>
    <xf numFmtId="164" fontId="1" fillId="0" borderId="0" applyFont="0" applyFill="0" applyBorder="0" applyAlignment="0" applyProtection="0"/>
    <xf numFmtId="0" fontId="2" fillId="0" borderId="0"/>
    <xf numFmtId="0" fontId="4" fillId="0" borderId="0"/>
    <xf numFmtId="0" fontId="6" fillId="0" borderId="0"/>
    <xf numFmtId="0" fontId="7" fillId="0" borderId="0"/>
    <xf numFmtId="0" fontId="4" fillId="0" borderId="0"/>
    <xf numFmtId="0" fontId="6" fillId="0" borderId="0"/>
    <xf numFmtId="0" fontId="4" fillId="0" borderId="0"/>
    <xf numFmtId="0" fontId="8" fillId="0" borderId="0"/>
    <xf numFmtId="0" fontId="9" fillId="0" borderId="0"/>
    <xf numFmtId="0" fontId="4" fillId="0" borderId="0"/>
    <xf numFmtId="0" fontId="4" fillId="0" borderId="0"/>
    <xf numFmtId="0" fontId="13" fillId="0" borderId="0"/>
    <xf numFmtId="169" fontId="2" fillId="0" borderId="0" applyFont="0" applyFill="0" applyBorder="0" applyAlignment="0" applyProtection="0"/>
    <xf numFmtId="0" fontId="6" fillId="0" borderId="0"/>
    <xf numFmtId="0" fontId="17" fillId="0" borderId="0"/>
    <xf numFmtId="0" fontId="2" fillId="0" borderId="0"/>
    <xf numFmtId="0" fontId="18" fillId="0" borderId="0"/>
    <xf numFmtId="0" fontId="2" fillId="0" borderId="0"/>
    <xf numFmtId="0" fontId="2" fillId="0" borderId="0"/>
    <xf numFmtId="165" fontId="4" fillId="0" borderId="0" applyFont="0" applyFill="0" applyBorder="0" applyAlignment="0" applyProtection="0"/>
    <xf numFmtId="0" fontId="4" fillId="0" borderId="0"/>
    <xf numFmtId="0" fontId="18" fillId="0" borderId="0"/>
    <xf numFmtId="0" fontId="2" fillId="0" borderId="0"/>
    <xf numFmtId="0" fontId="7" fillId="0" borderId="0"/>
  </cellStyleXfs>
  <cellXfs count="305">
    <xf numFmtId="0" fontId="0" fillId="0" borderId="0" xfId="0"/>
    <xf numFmtId="0" fontId="3" fillId="0" borderId="0" xfId="2" applyFont="1" applyFill="1" applyAlignment="1">
      <alignment horizontal="left" vertical="center"/>
    </xf>
    <xf numFmtId="0" fontId="3" fillId="0" borderId="0" xfId="2" applyFont="1" applyFill="1" applyBorder="1" applyAlignment="1">
      <alignment horizontal="left" vertical="center"/>
    </xf>
    <xf numFmtId="0" fontId="5" fillId="0" borderId="0" xfId="2" applyFont="1" applyFill="1" applyBorder="1" applyAlignment="1">
      <alignment horizontal="left" vertical="center"/>
    </xf>
    <xf numFmtId="0" fontId="5" fillId="0" borderId="0" xfId="2" applyFont="1" applyFill="1" applyAlignment="1">
      <alignment horizontal="left" vertical="center"/>
    </xf>
    <xf numFmtId="0" fontId="5" fillId="0" borderId="3" xfId="2" applyFont="1" applyFill="1" applyBorder="1" applyAlignment="1">
      <alignment horizontal="left" vertical="center"/>
    </xf>
    <xf numFmtId="4" fontId="3" fillId="0" borderId="3" xfId="0" applyNumberFormat="1" applyFont="1" applyFill="1" applyBorder="1" applyAlignment="1">
      <alignment vertical="center"/>
    </xf>
    <xf numFmtId="0" fontId="3" fillId="0" borderId="3" xfId="0" applyNumberFormat="1" applyFont="1" applyFill="1" applyBorder="1" applyAlignment="1">
      <alignment horizontal="left" vertical="center"/>
    </xf>
    <xf numFmtId="0" fontId="3" fillId="0" borderId="3" xfId="3" applyFont="1" applyFill="1" applyBorder="1" applyAlignment="1">
      <alignment horizontal="left" vertical="center"/>
    </xf>
    <xf numFmtId="1" fontId="3" fillId="0" borderId="3" xfId="2" applyNumberFormat="1" applyFont="1" applyFill="1" applyBorder="1" applyAlignment="1">
      <alignment horizontal="left" vertical="center"/>
    </xf>
    <xf numFmtId="0" fontId="3" fillId="0" borderId="3" xfId="2" applyFont="1" applyFill="1" applyBorder="1" applyAlignment="1">
      <alignment horizontal="left" vertical="center"/>
    </xf>
    <xf numFmtId="4" fontId="3" fillId="0" borderId="3" xfId="2" applyNumberFormat="1" applyFont="1" applyFill="1" applyBorder="1" applyAlignment="1">
      <alignment vertical="center"/>
    </xf>
    <xf numFmtId="49" fontId="3" fillId="0" borderId="3" xfId="0" applyNumberFormat="1" applyFont="1" applyFill="1" applyBorder="1" applyAlignment="1">
      <alignment horizontal="left" vertical="center"/>
    </xf>
    <xf numFmtId="0" fontId="3" fillId="0" borderId="3" xfId="0" applyFont="1" applyFill="1" applyBorder="1" applyAlignment="1">
      <alignment horizontal="left"/>
    </xf>
    <xf numFmtId="1" fontId="3" fillId="0" borderId="3" xfId="0" applyNumberFormat="1" applyFont="1" applyFill="1" applyBorder="1" applyAlignment="1">
      <alignment horizontal="left" vertical="center"/>
    </xf>
    <xf numFmtId="0" fontId="3" fillId="0" borderId="3" xfId="0" applyFont="1" applyFill="1" applyBorder="1" applyAlignment="1">
      <alignment horizontal="left" vertical="center"/>
    </xf>
    <xf numFmtId="0" fontId="3" fillId="0" borderId="3" xfId="7" applyNumberFormat="1" applyFont="1" applyFill="1" applyBorder="1" applyAlignment="1">
      <alignment horizontal="left" vertical="center"/>
    </xf>
    <xf numFmtId="0" fontId="3" fillId="0" borderId="3" xfId="0" applyFont="1" applyFill="1" applyBorder="1" applyAlignment="1" applyProtection="1">
      <alignment horizontal="left" vertical="center"/>
    </xf>
    <xf numFmtId="0" fontId="3" fillId="0" borderId="3" xfId="8" applyFont="1" applyFill="1" applyBorder="1" applyAlignment="1">
      <alignment horizontal="left" vertical="center"/>
    </xf>
    <xf numFmtId="43" fontId="3" fillId="0" borderId="3" xfId="0" applyNumberFormat="1" applyFont="1" applyFill="1" applyBorder="1" applyAlignment="1">
      <alignment horizontal="left" vertical="center"/>
    </xf>
    <xf numFmtId="41" fontId="3" fillId="0" borderId="3" xfId="0" applyNumberFormat="1" applyFont="1" applyFill="1" applyBorder="1" applyAlignment="1">
      <alignment horizontal="left" vertical="center"/>
    </xf>
    <xf numFmtId="43" fontId="3" fillId="0" borderId="3" xfId="2" applyNumberFormat="1" applyFont="1" applyFill="1" applyBorder="1" applyAlignment="1">
      <alignment horizontal="left" vertical="center"/>
    </xf>
    <xf numFmtId="2" fontId="3" fillId="0" borderId="3" xfId="2" applyNumberFormat="1" applyFont="1" applyFill="1" applyBorder="1" applyAlignment="1">
      <alignment horizontal="left" vertical="center"/>
    </xf>
    <xf numFmtId="2" fontId="3" fillId="0" borderId="3" xfId="0" applyNumberFormat="1" applyFont="1" applyFill="1" applyBorder="1" applyAlignment="1">
      <alignment horizontal="left" vertical="center"/>
    </xf>
    <xf numFmtId="0" fontId="3" fillId="0" borderId="3" xfId="6" applyFont="1" applyFill="1" applyBorder="1" applyAlignment="1" applyProtection="1">
      <alignment horizontal="left" vertical="center"/>
      <protection hidden="1"/>
    </xf>
    <xf numFmtId="0" fontId="3" fillId="0" borderId="3" xfId="7" applyFont="1" applyFill="1" applyBorder="1" applyAlignment="1" applyProtection="1">
      <alignment horizontal="left" vertical="center"/>
      <protection hidden="1"/>
    </xf>
    <xf numFmtId="0" fontId="3" fillId="0" borderId="3" xfId="10" applyNumberFormat="1" applyFont="1" applyFill="1" applyBorder="1" applyAlignment="1" applyProtection="1">
      <alignment horizontal="left" vertical="center"/>
      <protection hidden="1"/>
    </xf>
    <xf numFmtId="4" fontId="3" fillId="0" borderId="3" xfId="2" applyNumberFormat="1" applyFont="1" applyFill="1" applyBorder="1" applyAlignment="1">
      <alignment horizontal="left" vertical="center"/>
    </xf>
    <xf numFmtId="166" fontId="3" fillId="0" borderId="3" xfId="2" applyNumberFormat="1" applyFont="1" applyFill="1" applyBorder="1" applyAlignment="1">
      <alignment horizontal="left" vertical="center"/>
    </xf>
    <xf numFmtId="168" fontId="3" fillId="0" borderId="3" xfId="2" applyNumberFormat="1" applyFont="1" applyFill="1" applyBorder="1" applyAlignment="1">
      <alignment horizontal="left" vertical="center"/>
    </xf>
    <xf numFmtId="49" fontId="3" fillId="0" borderId="3" xfId="7" applyNumberFormat="1" applyFont="1" applyFill="1" applyBorder="1" applyAlignment="1">
      <alignment horizontal="left" vertical="center"/>
    </xf>
    <xf numFmtId="0" fontId="3" fillId="0" borderId="3" xfId="7" applyFont="1" applyFill="1" applyBorder="1" applyAlignment="1">
      <alignment horizontal="left" vertical="center"/>
    </xf>
    <xf numFmtId="0" fontId="3" fillId="0" borderId="3" xfId="2" applyFont="1" applyFill="1" applyBorder="1" applyAlignment="1" applyProtection="1">
      <alignment horizontal="left" vertical="center"/>
    </xf>
    <xf numFmtId="4" fontId="11" fillId="0" borderId="3" xfId="0" applyNumberFormat="1" applyFont="1" applyFill="1" applyBorder="1" applyAlignment="1">
      <alignment horizontal="left" vertical="center"/>
    </xf>
    <xf numFmtId="4" fontId="12" fillId="0" borderId="3" xfId="2" applyNumberFormat="1" applyFont="1" applyFill="1" applyBorder="1" applyAlignment="1">
      <alignment horizontal="left" vertical="center"/>
    </xf>
    <xf numFmtId="0" fontId="3" fillId="0" borderId="3" xfId="8" applyFont="1" applyFill="1" applyBorder="1" applyAlignment="1" applyProtection="1">
      <alignment horizontal="left" vertical="center"/>
    </xf>
    <xf numFmtId="4" fontId="5" fillId="0" borderId="3" xfId="8" applyNumberFormat="1" applyFont="1" applyFill="1" applyBorder="1" applyAlignment="1">
      <alignment horizontal="left" vertical="center"/>
    </xf>
    <xf numFmtId="3" fontId="3" fillId="0" borderId="3" xfId="8" applyNumberFormat="1" applyFont="1" applyFill="1" applyBorder="1" applyAlignment="1">
      <alignment horizontal="left" vertical="center"/>
    </xf>
    <xf numFmtId="4" fontId="3" fillId="0" borderId="3" xfId="8" applyNumberFormat="1" applyFont="1" applyFill="1" applyBorder="1" applyAlignment="1">
      <alignment horizontal="left" vertical="center"/>
    </xf>
    <xf numFmtId="4" fontId="3" fillId="0" borderId="3" xfId="0" applyNumberFormat="1" applyFont="1" applyFill="1" applyBorder="1" applyAlignment="1">
      <alignment horizontal="left" vertical="center"/>
    </xf>
    <xf numFmtId="0" fontId="3" fillId="0" borderId="3" xfId="12" applyNumberFormat="1" applyFont="1" applyFill="1" applyBorder="1" applyAlignment="1">
      <alignment horizontal="left" vertical="center"/>
    </xf>
    <xf numFmtId="0" fontId="3" fillId="0" borderId="3" xfId="13" applyFont="1" applyFill="1" applyBorder="1" applyAlignment="1">
      <alignment horizontal="left" vertical="center"/>
    </xf>
    <xf numFmtId="0" fontId="3" fillId="0" borderId="3" xfId="6" applyFont="1" applyFill="1" applyBorder="1" applyAlignment="1">
      <alignment horizontal="left" vertical="center"/>
    </xf>
    <xf numFmtId="49" fontId="3" fillId="0" borderId="3" xfId="2" applyNumberFormat="1" applyFont="1" applyFill="1" applyBorder="1" applyAlignment="1">
      <alignment horizontal="left" vertical="center"/>
    </xf>
    <xf numFmtId="0" fontId="14" fillId="0" borderId="3" xfId="2" applyFont="1" applyFill="1" applyBorder="1" applyAlignment="1">
      <alignment horizontal="left" vertical="center"/>
    </xf>
    <xf numFmtId="0" fontId="14" fillId="0" borderId="3" xfId="7" applyNumberFormat="1" applyFont="1" applyFill="1" applyBorder="1" applyAlignment="1">
      <alignment horizontal="left" vertical="center"/>
    </xf>
    <xf numFmtId="0" fontId="14" fillId="0" borderId="3" xfId="0" applyFont="1" applyFill="1" applyBorder="1" applyAlignment="1">
      <alignment horizontal="left" vertical="center"/>
    </xf>
    <xf numFmtId="0" fontId="14" fillId="0" borderId="3" xfId="7" applyFont="1" applyFill="1" applyBorder="1" applyAlignment="1">
      <alignment horizontal="left" vertical="center"/>
    </xf>
    <xf numFmtId="0" fontId="15" fillId="0" borderId="3" xfId="0" applyFont="1" applyFill="1" applyBorder="1" applyAlignment="1">
      <alignment horizontal="left" vertical="center"/>
    </xf>
    <xf numFmtId="0" fontId="3" fillId="0" borderId="3" xfId="15" applyFont="1" applyFill="1" applyBorder="1" applyAlignment="1">
      <alignment horizontal="left" vertical="center"/>
    </xf>
    <xf numFmtId="0" fontId="3" fillId="0" borderId="3" xfId="9" applyFont="1" applyFill="1" applyBorder="1" applyAlignment="1">
      <alignment horizontal="left" vertical="center"/>
    </xf>
    <xf numFmtId="0" fontId="3" fillId="0" borderId="3" xfId="17" applyFont="1" applyFill="1" applyBorder="1" applyAlignment="1">
      <alignment horizontal="left" vertical="center"/>
    </xf>
    <xf numFmtId="0" fontId="3" fillId="0" borderId="3" xfId="18" applyFont="1" applyFill="1" applyBorder="1" applyAlignment="1">
      <alignment horizontal="left" vertical="center"/>
    </xf>
    <xf numFmtId="3" fontId="3" fillId="0" borderId="3" xfId="19" applyNumberFormat="1" applyFont="1" applyFill="1" applyBorder="1" applyAlignment="1">
      <alignment horizontal="left" vertical="center"/>
    </xf>
    <xf numFmtId="0" fontId="14" fillId="0" borderId="3" xfId="5" applyNumberFormat="1" applyFont="1" applyFill="1" applyBorder="1" applyAlignment="1">
      <alignment horizontal="left" vertical="center"/>
    </xf>
    <xf numFmtId="0" fontId="19" fillId="0" borderId="3" xfId="2" applyFont="1" applyFill="1" applyBorder="1" applyAlignment="1">
      <alignment horizontal="left" vertical="center"/>
    </xf>
    <xf numFmtId="0" fontId="3" fillId="0" borderId="3" xfId="20" applyFont="1" applyFill="1" applyBorder="1" applyAlignment="1">
      <alignment horizontal="left" vertical="center"/>
    </xf>
    <xf numFmtId="0" fontId="3" fillId="0" borderId="3" xfId="7" applyNumberFormat="1" applyFont="1" applyFill="1" applyBorder="1" applyAlignment="1" applyProtection="1">
      <alignment horizontal="left" vertical="center"/>
      <protection hidden="1"/>
    </xf>
    <xf numFmtId="0" fontId="14" fillId="0" borderId="3" xfId="8" applyFont="1" applyFill="1" applyBorder="1" applyAlignment="1">
      <alignment horizontal="left" vertical="center"/>
    </xf>
    <xf numFmtId="4" fontId="14" fillId="0" borderId="3" xfId="2" applyNumberFormat="1" applyFont="1" applyFill="1" applyBorder="1" applyAlignment="1">
      <alignment horizontal="left" vertical="center"/>
    </xf>
    <xf numFmtId="4" fontId="14" fillId="0" borderId="3" xfId="0" applyNumberFormat="1" applyFont="1" applyFill="1" applyBorder="1" applyAlignment="1">
      <alignment horizontal="left" vertical="center"/>
    </xf>
    <xf numFmtId="165" fontId="14" fillId="0" borderId="3" xfId="21" applyFont="1" applyFill="1" applyBorder="1" applyAlignment="1">
      <alignment horizontal="left" vertical="center"/>
    </xf>
    <xf numFmtId="0" fontId="14" fillId="0" borderId="3" xfId="13" applyFont="1" applyFill="1" applyBorder="1" applyAlignment="1">
      <alignment horizontal="left" vertical="center"/>
    </xf>
    <xf numFmtId="4" fontId="14" fillId="0" borderId="3" xfId="16" applyNumberFormat="1" applyFont="1" applyFill="1" applyBorder="1" applyAlignment="1">
      <alignment horizontal="left" vertical="center"/>
    </xf>
    <xf numFmtId="4" fontId="19" fillId="0" borderId="3" xfId="2" applyNumberFormat="1" applyFont="1" applyFill="1" applyBorder="1" applyAlignment="1">
      <alignment horizontal="left" vertical="center"/>
    </xf>
    <xf numFmtId="0" fontId="14" fillId="0" borderId="3" xfId="0" applyFont="1" applyFill="1" applyBorder="1" applyAlignment="1">
      <alignment horizontal="left"/>
    </xf>
    <xf numFmtId="0" fontId="3" fillId="0" borderId="3" xfId="22" applyFont="1" applyFill="1" applyBorder="1" applyAlignment="1">
      <alignment horizontal="left" vertical="center"/>
    </xf>
    <xf numFmtId="0" fontId="3" fillId="0" borderId="3" xfId="0" applyNumberFormat="1" applyFont="1" applyFill="1" applyBorder="1" applyAlignment="1" applyProtection="1">
      <alignment horizontal="left" vertical="center"/>
      <protection hidden="1"/>
    </xf>
    <xf numFmtId="0" fontId="3" fillId="0" borderId="3" xfId="2" applyFont="1" applyFill="1" applyBorder="1" applyAlignment="1" applyProtection="1">
      <alignment horizontal="left" vertical="center"/>
      <protection hidden="1"/>
    </xf>
    <xf numFmtId="165" fontId="10" fillId="0" borderId="3" xfId="21" applyFont="1" applyFill="1" applyBorder="1" applyAlignment="1">
      <alignment horizontal="left" vertical="center"/>
    </xf>
    <xf numFmtId="164" fontId="10" fillId="0" borderId="3" xfId="1" applyFont="1" applyFill="1" applyBorder="1" applyAlignment="1">
      <alignment horizontal="left" vertical="center"/>
    </xf>
    <xf numFmtId="49" fontId="12" fillId="0" borderId="3" xfId="1" applyNumberFormat="1" applyFont="1" applyFill="1" applyBorder="1" applyAlignment="1">
      <alignment horizontal="left" vertical="center"/>
    </xf>
    <xf numFmtId="0" fontId="12" fillId="0" borderId="3" xfId="5" applyNumberFormat="1" applyFont="1" applyFill="1" applyBorder="1" applyAlignment="1" applyProtection="1">
      <alignment horizontal="left" vertical="center"/>
      <protection hidden="1"/>
    </xf>
    <xf numFmtId="4" fontId="3" fillId="0" borderId="3" xfId="16" applyNumberFormat="1" applyFont="1" applyFill="1" applyBorder="1" applyAlignment="1">
      <alignment horizontal="left" vertical="center"/>
    </xf>
    <xf numFmtId="4" fontId="5" fillId="0" borderId="3" xfId="2" applyNumberFormat="1" applyFont="1" applyFill="1" applyBorder="1" applyAlignment="1">
      <alignment horizontal="left" vertical="center"/>
    </xf>
    <xf numFmtId="164" fontId="3" fillId="0" borderId="3" xfId="1" applyFont="1" applyFill="1" applyBorder="1" applyAlignment="1">
      <alignment horizontal="left" vertical="center"/>
    </xf>
    <xf numFmtId="4" fontId="3" fillId="0" borderId="0" xfId="1" applyNumberFormat="1" applyFont="1" applyFill="1" applyAlignment="1">
      <alignment horizontal="left" vertical="center"/>
    </xf>
    <xf numFmtId="4" fontId="3" fillId="0" borderId="3" xfId="1" applyNumberFormat="1" applyFont="1" applyFill="1" applyBorder="1" applyAlignment="1">
      <alignment horizontal="left" vertical="center"/>
    </xf>
    <xf numFmtId="0" fontId="3" fillId="0" borderId="0" xfId="2" applyFont="1" applyFill="1" applyAlignment="1">
      <alignment horizontal="left"/>
    </xf>
    <xf numFmtId="4" fontId="3" fillId="0" borderId="3" xfId="7" applyNumberFormat="1" applyFont="1" applyFill="1" applyBorder="1" applyAlignment="1">
      <alignment horizontal="left" vertical="center"/>
    </xf>
    <xf numFmtId="4" fontId="3" fillId="0" borderId="3" xfId="10" applyNumberFormat="1" applyFont="1" applyFill="1" applyBorder="1" applyAlignment="1" applyProtection="1">
      <alignment horizontal="left" vertical="center"/>
      <protection hidden="1"/>
    </xf>
    <xf numFmtId="0" fontId="16" fillId="0" borderId="3" xfId="0" applyFont="1" applyFill="1" applyBorder="1" applyAlignment="1">
      <alignment horizontal="left" vertical="center"/>
    </xf>
    <xf numFmtId="4" fontId="3" fillId="0" borderId="3" xfId="5" applyNumberFormat="1" applyFont="1" applyFill="1" applyBorder="1" applyAlignment="1">
      <alignment horizontal="left" vertical="center"/>
    </xf>
    <xf numFmtId="0" fontId="15" fillId="0" borderId="3" xfId="0" applyFont="1" applyFill="1" applyBorder="1" applyAlignment="1">
      <alignment horizontal="left"/>
    </xf>
    <xf numFmtId="0" fontId="3" fillId="0" borderId="3" xfId="2" applyFont="1" applyFill="1" applyBorder="1" applyAlignment="1">
      <alignment horizontal="left"/>
    </xf>
    <xf numFmtId="4" fontId="3" fillId="0" borderId="3" xfId="2" applyNumberFormat="1" applyFont="1" applyFill="1" applyBorder="1" applyAlignment="1">
      <alignment horizontal="left"/>
    </xf>
    <xf numFmtId="0" fontId="3" fillId="0" borderId="3" xfId="5" applyNumberFormat="1" applyFont="1" applyFill="1" applyBorder="1" applyAlignment="1">
      <alignment horizontal="left" vertical="center"/>
    </xf>
    <xf numFmtId="4" fontId="3" fillId="0" borderId="0" xfId="2" applyNumberFormat="1" applyFont="1" applyFill="1" applyAlignment="1">
      <alignment horizontal="left" vertical="center"/>
    </xf>
    <xf numFmtId="0" fontId="3" fillId="0" borderId="3" xfId="2" applyNumberFormat="1" applyFont="1" applyFill="1" applyBorder="1" applyAlignment="1">
      <alignment horizontal="left" vertical="center"/>
    </xf>
    <xf numFmtId="0" fontId="3" fillId="0" borderId="3" xfId="4" applyFont="1" applyFill="1" applyBorder="1" applyAlignment="1">
      <alignment horizontal="left" vertical="center"/>
    </xf>
    <xf numFmtId="4" fontId="3" fillId="0" borderId="3" xfId="3" applyNumberFormat="1" applyFont="1" applyFill="1" applyBorder="1" applyAlignment="1">
      <alignment horizontal="left" vertical="center"/>
    </xf>
    <xf numFmtId="3" fontId="3" fillId="0" borderId="3" xfId="2" applyNumberFormat="1" applyFont="1" applyFill="1" applyBorder="1" applyAlignment="1">
      <alignment horizontal="left" vertical="center"/>
    </xf>
    <xf numFmtId="167" fontId="3" fillId="0" borderId="3" xfId="0" applyNumberFormat="1" applyFont="1" applyFill="1" applyBorder="1" applyAlignment="1">
      <alignment horizontal="left" vertical="center"/>
    </xf>
    <xf numFmtId="4" fontId="3" fillId="0" borderId="3" xfId="6" applyNumberFormat="1" applyFont="1" applyFill="1" applyBorder="1" applyAlignment="1">
      <alignment horizontal="left" vertical="center"/>
    </xf>
    <xf numFmtId="4" fontId="3" fillId="0" borderId="3" xfId="9" applyNumberFormat="1" applyFont="1" applyFill="1" applyBorder="1" applyAlignment="1">
      <alignment horizontal="left" vertical="center"/>
    </xf>
    <xf numFmtId="167" fontId="3" fillId="0" borderId="3" xfId="0" applyNumberFormat="1" applyFont="1" applyFill="1" applyBorder="1" applyAlignment="1">
      <alignment horizontal="left"/>
    </xf>
    <xf numFmtId="4" fontId="3" fillId="0" borderId="3" xfId="0" applyNumberFormat="1" applyFont="1" applyFill="1" applyBorder="1" applyAlignment="1">
      <alignment horizontal="left"/>
    </xf>
    <xf numFmtId="0" fontId="3" fillId="0" borderId="3" xfId="0" applyFont="1" applyFill="1" applyBorder="1" applyAlignment="1">
      <alignment horizontal="left" vertical="top"/>
    </xf>
    <xf numFmtId="167" fontId="3" fillId="0" borderId="3" xfId="0" applyNumberFormat="1" applyFont="1" applyFill="1" applyBorder="1" applyAlignment="1">
      <alignment horizontal="left" vertical="top"/>
    </xf>
    <xf numFmtId="4" fontId="3" fillId="0" borderId="3" xfId="0" applyNumberFormat="1" applyFont="1" applyFill="1" applyBorder="1" applyAlignment="1">
      <alignment horizontal="left" vertical="top"/>
    </xf>
    <xf numFmtId="4" fontId="3" fillId="0" borderId="3" xfId="14" applyNumberFormat="1" applyFont="1" applyFill="1" applyBorder="1" applyAlignment="1">
      <alignment horizontal="left" vertical="center"/>
    </xf>
    <xf numFmtId="49" fontId="14" fillId="0" borderId="3" xfId="2" applyNumberFormat="1" applyFont="1" applyFill="1" applyBorder="1" applyAlignment="1">
      <alignment horizontal="left" vertical="center"/>
    </xf>
    <xf numFmtId="164" fontId="14" fillId="0" borderId="3" xfId="1" applyFont="1" applyFill="1" applyBorder="1" applyAlignment="1">
      <alignment horizontal="left" vertical="center"/>
    </xf>
    <xf numFmtId="0" fontId="3" fillId="0" borderId="3" xfId="0" applyNumberFormat="1" applyFont="1" applyFill="1" applyBorder="1" applyAlignment="1">
      <alignment horizontal="left"/>
    </xf>
    <xf numFmtId="4" fontId="10" fillId="0" borderId="3" xfId="0" applyNumberFormat="1" applyFont="1" applyFill="1" applyBorder="1" applyAlignment="1">
      <alignment horizontal="left" vertical="center"/>
    </xf>
    <xf numFmtId="0" fontId="14" fillId="0" borderId="3" xfId="0" applyNumberFormat="1" applyFont="1" applyFill="1" applyBorder="1" applyAlignment="1">
      <alignment horizontal="left" vertical="center"/>
    </xf>
    <xf numFmtId="1" fontId="14" fillId="0" borderId="3" xfId="2" applyNumberFormat="1" applyFont="1" applyFill="1" applyBorder="1" applyAlignment="1">
      <alignment horizontal="left" vertical="center"/>
    </xf>
    <xf numFmtId="4" fontId="3" fillId="0" borderId="3" xfId="20" applyNumberFormat="1" applyFont="1" applyFill="1" applyBorder="1" applyAlignment="1">
      <alignment horizontal="left" vertical="center"/>
    </xf>
    <xf numFmtId="3" fontId="3" fillId="0" borderId="3" xfId="0" applyNumberFormat="1" applyFont="1" applyFill="1" applyBorder="1" applyAlignment="1">
      <alignment horizontal="left" vertical="center"/>
    </xf>
    <xf numFmtId="3" fontId="14" fillId="0" borderId="3" xfId="2" applyNumberFormat="1" applyFont="1" applyFill="1" applyBorder="1" applyAlignment="1">
      <alignment horizontal="left" vertical="center"/>
    </xf>
    <xf numFmtId="4" fontId="3" fillId="0" borderId="3" xfId="6" applyNumberFormat="1" applyFont="1" applyFill="1" applyBorder="1" applyAlignment="1" applyProtection="1">
      <alignment horizontal="left" vertical="center"/>
      <protection hidden="1"/>
    </xf>
    <xf numFmtId="4" fontId="3" fillId="0" borderId="3" xfId="7" applyNumberFormat="1" applyFont="1" applyFill="1" applyBorder="1" applyAlignment="1" applyProtection="1">
      <alignment horizontal="left" vertical="center"/>
      <protection hidden="1"/>
    </xf>
    <xf numFmtId="4" fontId="22" fillId="0" borderId="3" xfId="0" applyNumberFormat="1" applyFont="1" applyFill="1" applyBorder="1" applyAlignment="1">
      <alignment horizontal="left" vertical="center"/>
    </xf>
    <xf numFmtId="0" fontId="15" fillId="0" borderId="0" xfId="0" applyFont="1" applyFill="1" applyAlignment="1">
      <alignment horizontal="left" vertical="center"/>
    </xf>
    <xf numFmtId="0" fontId="15" fillId="0" borderId="1" xfId="0" applyFont="1" applyFill="1" applyBorder="1" applyAlignment="1">
      <alignment horizontal="left" vertical="center"/>
    </xf>
    <xf numFmtId="0" fontId="14" fillId="0" borderId="3" xfId="2" applyNumberFormat="1" applyFont="1" applyFill="1" applyBorder="1" applyAlignment="1">
      <alignment horizontal="left" vertical="center"/>
    </xf>
    <xf numFmtId="164" fontId="3" fillId="0" borderId="3" xfId="1" applyNumberFormat="1" applyFont="1" applyFill="1" applyBorder="1" applyAlignment="1">
      <alignment horizontal="left" vertical="center"/>
    </xf>
    <xf numFmtId="0" fontId="3" fillId="0" borderId="3" xfId="0" applyNumberFormat="1" applyFont="1" applyFill="1" applyBorder="1" applyAlignment="1">
      <alignment horizontal="left" vertical="top"/>
    </xf>
    <xf numFmtId="0" fontId="3" fillId="0" borderId="3" xfId="7" applyNumberFormat="1" applyFont="1" applyFill="1" applyBorder="1" applyAlignment="1">
      <alignment horizontal="left" vertical="top"/>
    </xf>
    <xf numFmtId="3" fontId="3" fillId="0" borderId="3" xfId="0" applyNumberFormat="1" applyFont="1" applyFill="1" applyBorder="1" applyAlignment="1">
      <alignment horizontal="left" vertical="top"/>
    </xf>
    <xf numFmtId="0" fontId="3" fillId="0" borderId="3" xfId="2" applyFont="1" applyFill="1" applyBorder="1" applyAlignment="1">
      <alignment horizontal="left" vertical="top"/>
    </xf>
    <xf numFmtId="4" fontId="14" fillId="0" borderId="3" xfId="16" applyNumberFormat="1" applyFont="1" applyFill="1" applyBorder="1" applyAlignment="1">
      <alignment horizontal="left" vertical="top"/>
    </xf>
    <xf numFmtId="4" fontId="19" fillId="0" borderId="3" xfId="2" applyNumberFormat="1" applyFont="1" applyFill="1" applyBorder="1" applyAlignment="1">
      <alignment horizontal="left" vertical="top"/>
    </xf>
    <xf numFmtId="4" fontId="14" fillId="0" borderId="3" xfId="2" applyNumberFormat="1" applyFont="1" applyFill="1" applyBorder="1" applyAlignment="1">
      <alignment horizontal="left" vertical="top"/>
    </xf>
    <xf numFmtId="4" fontId="3" fillId="0" borderId="3" xfId="2" applyNumberFormat="1" applyFont="1" applyFill="1" applyBorder="1" applyAlignment="1">
      <alignment horizontal="left" vertical="top"/>
    </xf>
    <xf numFmtId="3" fontId="23" fillId="0" borderId="3" xfId="0" applyNumberFormat="1" applyFont="1" applyFill="1" applyBorder="1" applyAlignment="1">
      <alignment horizontal="left" vertical="top"/>
    </xf>
    <xf numFmtId="0" fontId="14" fillId="0" borderId="3" xfId="0" applyFont="1" applyFill="1" applyBorder="1" applyAlignment="1">
      <alignment horizontal="left" vertical="top"/>
    </xf>
    <xf numFmtId="0" fontId="14" fillId="0" borderId="3" xfId="0" applyNumberFormat="1" applyFont="1" applyFill="1" applyBorder="1" applyAlignment="1">
      <alignment horizontal="left" vertical="top"/>
    </xf>
    <xf numFmtId="0" fontId="14" fillId="0" borderId="3" xfId="7" applyNumberFormat="1" applyFont="1" applyFill="1" applyBorder="1" applyAlignment="1">
      <alignment horizontal="left" vertical="top"/>
    </xf>
    <xf numFmtId="3" fontId="14" fillId="0" borderId="3" xfId="0" applyNumberFormat="1" applyFont="1" applyFill="1" applyBorder="1" applyAlignment="1">
      <alignment horizontal="left" vertical="top"/>
    </xf>
    <xf numFmtId="0" fontId="14" fillId="0" borderId="3" xfId="2" applyFont="1" applyFill="1" applyBorder="1" applyAlignment="1">
      <alignment horizontal="left" vertical="top"/>
    </xf>
    <xf numFmtId="4" fontId="14" fillId="0" borderId="3" xfId="0" applyNumberFormat="1" applyFont="1" applyFill="1" applyBorder="1" applyAlignment="1">
      <alignment horizontal="left" vertical="top"/>
    </xf>
    <xf numFmtId="3" fontId="14" fillId="0" borderId="3" xfId="0" applyNumberFormat="1" applyFont="1" applyFill="1" applyBorder="1" applyAlignment="1">
      <alignment horizontal="left" vertical="center"/>
    </xf>
    <xf numFmtId="0" fontId="14" fillId="0" borderId="3" xfId="23" applyFont="1" applyFill="1" applyBorder="1" applyAlignment="1">
      <alignment horizontal="left" vertical="center"/>
    </xf>
    <xf numFmtId="0" fontId="14" fillId="0" borderId="3" xfId="7" applyNumberFormat="1" applyFont="1" applyFill="1" applyBorder="1" applyAlignment="1" applyProtection="1">
      <alignment horizontal="left" vertical="center"/>
      <protection hidden="1"/>
    </xf>
    <xf numFmtId="0" fontId="14" fillId="0" borderId="3" xfId="7" applyFont="1" applyFill="1" applyBorder="1" applyAlignment="1" applyProtection="1">
      <alignment horizontal="left" vertical="center"/>
      <protection hidden="1"/>
    </xf>
    <xf numFmtId="4" fontId="14" fillId="0" borderId="3" xfId="10" applyNumberFormat="1" applyFont="1" applyFill="1" applyBorder="1" applyAlignment="1" applyProtection="1">
      <alignment horizontal="left" vertical="center"/>
      <protection hidden="1"/>
    </xf>
    <xf numFmtId="0" fontId="3" fillId="0" borderId="3" xfId="5" applyNumberFormat="1" applyFont="1" applyFill="1" applyBorder="1" applyAlignment="1" applyProtection="1">
      <alignment horizontal="left" vertical="center"/>
      <protection hidden="1"/>
    </xf>
    <xf numFmtId="0" fontId="3" fillId="0" borderId="3" xfId="0" applyFont="1" applyFill="1" applyBorder="1" applyAlignment="1">
      <alignment vertical="center"/>
    </xf>
    <xf numFmtId="4" fontId="22" fillId="0" borderId="3" xfId="2" applyNumberFormat="1" applyFont="1" applyFill="1" applyBorder="1" applyAlignment="1">
      <alignment horizontal="left" vertical="center"/>
    </xf>
    <xf numFmtId="0" fontId="3" fillId="0" borderId="3" xfId="0" applyFont="1" applyFill="1" applyBorder="1" applyAlignment="1">
      <alignment horizontal="left" vertical="center" wrapText="1"/>
    </xf>
    <xf numFmtId="4" fontId="3" fillId="0" borderId="0" xfId="24" applyNumberFormat="1" applyFont="1" applyFill="1" applyAlignment="1">
      <alignment horizontal="left"/>
    </xf>
    <xf numFmtId="0" fontId="3" fillId="0" borderId="4" xfId="2" applyFont="1" applyFill="1" applyBorder="1" applyAlignment="1">
      <alignment horizontal="left" vertical="center"/>
    </xf>
    <xf numFmtId="0" fontId="3" fillId="0" borderId="3" xfId="0" applyFont="1" applyFill="1" applyBorder="1" applyAlignment="1">
      <alignment horizontal="left" wrapText="1"/>
    </xf>
    <xf numFmtId="4" fontId="3" fillId="0" borderId="3" xfId="21" applyNumberFormat="1" applyFont="1" applyFill="1" applyBorder="1" applyAlignment="1">
      <alignment horizontal="left" vertical="center"/>
    </xf>
    <xf numFmtId="0" fontId="24" fillId="0" borderId="0" xfId="0" applyFont="1" applyFill="1" applyAlignment="1">
      <alignment horizontal="left"/>
    </xf>
    <xf numFmtId="2" fontId="3" fillId="0" borderId="3" xfId="0" applyNumberFormat="1" applyFont="1" applyFill="1" applyBorder="1" applyAlignment="1">
      <alignment horizontal="left"/>
    </xf>
    <xf numFmtId="0" fontId="3" fillId="0" borderId="3" xfId="2" applyFont="1" applyFill="1" applyBorder="1" applyAlignment="1">
      <alignment horizontal="left" vertical="center" wrapText="1"/>
    </xf>
    <xf numFmtId="0" fontId="5" fillId="0" borderId="3" xfId="2" applyFont="1" applyFill="1" applyBorder="1" applyAlignment="1">
      <alignment horizontal="left" vertical="center" wrapText="1"/>
    </xf>
    <xf numFmtId="0" fontId="3" fillId="0" borderId="3" xfId="2" applyFont="1" applyFill="1" applyBorder="1" applyAlignment="1">
      <alignment vertical="center"/>
    </xf>
    <xf numFmtId="4" fontId="3" fillId="0" borderId="3" xfId="2" applyNumberFormat="1" applyFont="1" applyFill="1" applyBorder="1" applyAlignment="1">
      <alignment horizontal="left" vertical="center" wrapText="1"/>
    </xf>
    <xf numFmtId="164" fontId="3" fillId="0" borderId="1" xfId="1" applyFont="1" applyFill="1" applyBorder="1" applyAlignment="1">
      <alignment horizontal="left" vertical="center"/>
    </xf>
    <xf numFmtId="4" fontId="3" fillId="0" borderId="3" xfId="0" applyNumberFormat="1" applyFont="1" applyFill="1" applyBorder="1" applyAlignment="1">
      <alignment horizontal="left" vertical="center" wrapText="1"/>
    </xf>
    <xf numFmtId="0" fontId="12" fillId="0" borderId="0" xfId="0" applyFont="1" applyFill="1" applyAlignment="1">
      <alignment horizontal="left"/>
    </xf>
    <xf numFmtId="0" fontId="3" fillId="0" borderId="3" xfId="0" applyNumberFormat="1" applyFont="1" applyFill="1" applyBorder="1" applyAlignment="1">
      <alignment vertical="top"/>
    </xf>
    <xf numFmtId="0" fontId="3" fillId="0" borderId="3" xfId="0" applyFont="1" applyFill="1" applyBorder="1" applyAlignment="1">
      <alignment horizontal="center"/>
    </xf>
    <xf numFmtId="164" fontId="22" fillId="0" borderId="3" xfId="1" applyFont="1" applyFill="1" applyBorder="1" applyAlignment="1">
      <alignment horizontal="left" vertical="center"/>
    </xf>
    <xf numFmtId="0" fontId="3" fillId="0" borderId="3" xfId="0" applyFont="1" applyFill="1" applyBorder="1" applyAlignment="1">
      <alignment horizontal="center" vertical="center"/>
    </xf>
    <xf numFmtId="0" fontId="5" fillId="0" borderId="3" xfId="2" applyFont="1" applyFill="1" applyBorder="1" applyAlignment="1">
      <alignment horizontal="left"/>
    </xf>
    <xf numFmtId="171" fontId="14" fillId="0" borderId="0" xfId="0" applyNumberFormat="1" applyFont="1" applyFill="1" applyAlignment="1">
      <alignment horizontal="right"/>
    </xf>
    <xf numFmtId="49" fontId="3" fillId="0" borderId="0" xfId="0" applyNumberFormat="1" applyFont="1" applyFill="1" applyBorder="1" applyAlignment="1"/>
    <xf numFmtId="49" fontId="3" fillId="0" borderId="0" xfId="0" applyNumberFormat="1" applyFont="1" applyFill="1" applyBorder="1" applyAlignment="1">
      <alignment wrapText="1"/>
    </xf>
    <xf numFmtId="49" fontId="3" fillId="0" borderId="0" xfId="0" applyNumberFormat="1" applyFont="1" applyFill="1" applyBorder="1" applyAlignment="1">
      <alignment horizontal="center"/>
    </xf>
    <xf numFmtId="0" fontId="5" fillId="0" borderId="0" xfId="2" applyFont="1" applyFill="1" applyBorder="1" applyAlignment="1">
      <alignment vertical="center"/>
    </xf>
    <xf numFmtId="0" fontId="3" fillId="0" borderId="0" xfId="2" applyFont="1" applyFill="1" applyBorder="1" applyAlignment="1">
      <alignment vertical="center"/>
    </xf>
    <xf numFmtId="0" fontId="3" fillId="0" borderId="0" xfId="2" applyFont="1" applyFill="1" applyAlignment="1">
      <alignment vertical="center"/>
    </xf>
    <xf numFmtId="0" fontId="3" fillId="0" borderId="0" xfId="0" applyFont="1" applyFill="1" applyAlignment="1"/>
    <xf numFmtId="0" fontId="5" fillId="0" borderId="0" xfId="2" applyFont="1" applyFill="1" applyAlignment="1">
      <alignment vertical="center"/>
    </xf>
    <xf numFmtId="0" fontId="3" fillId="0" borderId="0" xfId="25" applyFont="1" applyFill="1" applyAlignment="1"/>
    <xf numFmtId="0" fontId="3" fillId="0" borderId="0" xfId="25" applyFont="1" applyFill="1" applyAlignment="1">
      <alignment horizontal="center"/>
    </xf>
    <xf numFmtId="0" fontId="3" fillId="0" borderId="0" xfId="0" applyFont="1" applyFill="1" applyAlignment="1">
      <alignment horizontal="center"/>
    </xf>
    <xf numFmtId="0" fontId="3" fillId="0" borderId="0" xfId="2" applyFont="1" applyFill="1" applyAlignment="1">
      <alignment horizontal="center" vertical="center"/>
    </xf>
    <xf numFmtId="170" fontId="5" fillId="0" borderId="0" xfId="2" applyNumberFormat="1" applyFont="1" applyFill="1" applyAlignment="1">
      <alignment vertical="center"/>
    </xf>
    <xf numFmtId="4" fontId="3" fillId="0" borderId="0" xfId="2" applyNumberFormat="1" applyFont="1" applyFill="1" applyAlignment="1">
      <alignment vertical="center"/>
    </xf>
    <xf numFmtId="4" fontId="3" fillId="0" borderId="0" xfId="2" applyNumberFormat="1" applyFont="1" applyFill="1" applyAlignment="1">
      <alignment vertical="center" wrapText="1"/>
    </xf>
    <xf numFmtId="0" fontId="3" fillId="0" borderId="0" xfId="2" applyFont="1" applyFill="1" applyAlignment="1">
      <alignment vertical="center" wrapText="1"/>
    </xf>
    <xf numFmtId="0" fontId="3" fillId="0" borderId="0" xfId="2" applyFont="1" applyFill="1" applyAlignment="1">
      <alignment horizontal="center" vertical="center" wrapText="1"/>
    </xf>
    <xf numFmtId="4" fontId="3" fillId="0" borderId="0" xfId="2" applyNumberFormat="1" applyFont="1" applyFill="1" applyAlignment="1">
      <alignment horizontal="center" vertical="center" wrapText="1"/>
    </xf>
    <xf numFmtId="49" fontId="3" fillId="0" borderId="0" xfId="0" applyNumberFormat="1" applyFont="1" applyFill="1" applyAlignment="1"/>
    <xf numFmtId="49" fontId="5" fillId="0" borderId="0" xfId="0" applyNumberFormat="1" applyFont="1" applyFill="1" applyAlignment="1"/>
    <xf numFmtId="49" fontId="3" fillId="0" borderId="3" xfId="0" applyNumberFormat="1" applyFont="1" applyFill="1" applyBorder="1" applyAlignment="1">
      <alignment vertical="center"/>
    </xf>
    <xf numFmtId="49" fontId="10" fillId="0" borderId="3" xfId="15" applyNumberFormat="1" applyFont="1" applyFill="1" applyBorder="1" applyAlignment="1">
      <alignment vertical="center"/>
    </xf>
    <xf numFmtId="49" fontId="3" fillId="0" borderId="3" xfId="0" applyNumberFormat="1" applyFont="1" applyFill="1" applyBorder="1" applyAlignment="1"/>
    <xf numFmtId="49" fontId="10" fillId="0" borderId="3" xfId="15" applyNumberFormat="1" applyFont="1" applyFill="1" applyBorder="1" applyAlignment="1">
      <alignment horizontal="center" vertical="center"/>
    </xf>
    <xf numFmtId="49" fontId="3" fillId="0" borderId="3" xfId="15" applyNumberFormat="1" applyFont="1" applyFill="1" applyBorder="1" applyAlignment="1">
      <alignment horizontal="center" vertical="center"/>
    </xf>
    <xf numFmtId="1" fontId="14" fillId="0" borderId="3" xfId="0" applyNumberFormat="1" applyFont="1" applyFill="1" applyBorder="1" applyAlignment="1">
      <alignment horizontal="center" vertical="center"/>
    </xf>
    <xf numFmtId="49" fontId="3" fillId="0" borderId="3" xfId="0" applyNumberFormat="1" applyFont="1" applyFill="1" applyBorder="1" applyAlignment="1">
      <alignment horizontal="center"/>
    </xf>
    <xf numFmtId="4" fontId="3" fillId="0" borderId="3" xfId="0" applyNumberFormat="1" applyFont="1" applyFill="1" applyBorder="1" applyAlignment="1">
      <alignment horizontal="center" vertical="center"/>
    </xf>
    <xf numFmtId="49" fontId="28" fillId="0" borderId="3" xfId="15" applyNumberFormat="1" applyFont="1" applyFill="1" applyBorder="1" applyAlignment="1">
      <alignment vertical="center"/>
    </xf>
    <xf numFmtId="49" fontId="12" fillId="0" borderId="3" xfId="0" applyNumberFormat="1" applyFont="1" applyFill="1" applyBorder="1" applyAlignment="1">
      <alignment vertical="center"/>
    </xf>
    <xf numFmtId="0" fontId="3" fillId="0" borderId="3" xfId="0" applyNumberFormat="1" applyFont="1" applyFill="1" applyBorder="1" applyAlignment="1">
      <alignment vertical="center"/>
    </xf>
    <xf numFmtId="49" fontId="28" fillId="0" borderId="3" xfId="15" applyNumberFormat="1" applyFont="1" applyFill="1" applyBorder="1" applyAlignment="1">
      <alignment horizontal="center" vertical="center"/>
    </xf>
    <xf numFmtId="49" fontId="12" fillId="0" borderId="3" xfId="0" applyNumberFormat="1" applyFont="1" applyFill="1" applyBorder="1" applyAlignment="1">
      <alignment horizontal="center"/>
    </xf>
    <xf numFmtId="4" fontId="12" fillId="0" borderId="3" xfId="0" applyNumberFormat="1" applyFont="1" applyFill="1" applyBorder="1" applyAlignment="1">
      <alignment horizontal="center" vertical="center"/>
    </xf>
    <xf numFmtId="4" fontId="12" fillId="0" borderId="3" xfId="0" applyNumberFormat="1" applyFont="1" applyFill="1" applyBorder="1" applyAlignment="1">
      <alignment vertical="center"/>
    </xf>
    <xf numFmtId="0" fontId="12" fillId="0" borderId="3" xfId="0" applyNumberFormat="1" applyFont="1" applyFill="1" applyBorder="1" applyAlignment="1">
      <alignment horizontal="center"/>
    </xf>
    <xf numFmtId="0" fontId="28" fillId="0" borderId="3" xfId="15" applyNumberFormat="1" applyFont="1" applyFill="1" applyBorder="1" applyAlignment="1">
      <alignment horizontal="center" vertical="center"/>
    </xf>
    <xf numFmtId="49" fontId="3" fillId="0" borderId="3" xfId="2" applyNumberFormat="1" applyFont="1" applyFill="1" applyBorder="1" applyAlignment="1">
      <alignment vertical="center"/>
    </xf>
    <xf numFmtId="0" fontId="3" fillId="0" borderId="3" xfId="0" applyNumberFormat="1" applyFont="1" applyFill="1" applyBorder="1" applyAlignment="1"/>
    <xf numFmtId="3" fontId="3" fillId="0" borderId="3" xfId="0" applyNumberFormat="1" applyFont="1" applyFill="1" applyBorder="1" applyAlignment="1">
      <alignment horizontal="center"/>
    </xf>
    <xf numFmtId="164" fontId="3" fillId="0" borderId="3" xfId="1" applyFont="1" applyFill="1" applyBorder="1" applyAlignment="1">
      <alignment horizontal="center" vertical="center"/>
    </xf>
    <xf numFmtId="164" fontId="3" fillId="0" borderId="3" xfId="1" applyFont="1" applyFill="1" applyBorder="1" applyAlignment="1">
      <alignment horizontal="center"/>
    </xf>
    <xf numFmtId="164" fontId="14" fillId="0" borderId="3" xfId="1" applyFont="1" applyFill="1" applyBorder="1" applyAlignment="1">
      <alignment horizontal="center"/>
    </xf>
    <xf numFmtId="174" fontId="3" fillId="0" borderId="3" xfId="1" applyNumberFormat="1" applyFont="1" applyFill="1" applyBorder="1" applyAlignment="1">
      <alignment horizontal="center"/>
    </xf>
    <xf numFmtId="164" fontId="3" fillId="0" borderId="3" xfId="1" applyFont="1" applyFill="1" applyBorder="1" applyAlignment="1"/>
    <xf numFmtId="164" fontId="14" fillId="0" borderId="3" xfId="1" applyFont="1" applyFill="1" applyBorder="1" applyAlignment="1"/>
    <xf numFmtId="1" fontId="3" fillId="0" borderId="3" xfId="0" applyNumberFormat="1" applyFont="1" applyFill="1" applyBorder="1" applyAlignment="1"/>
    <xf numFmtId="39" fontId="3" fillId="0" borderId="3" xfId="1" applyNumberFormat="1" applyFont="1" applyFill="1" applyBorder="1" applyAlignment="1"/>
    <xf numFmtId="39" fontId="14" fillId="0" borderId="3" xfId="1" applyNumberFormat="1" applyFont="1" applyFill="1" applyBorder="1" applyAlignment="1"/>
    <xf numFmtId="0" fontId="12" fillId="0" borderId="3" xfId="0" applyFont="1" applyFill="1" applyBorder="1" applyAlignment="1">
      <alignment vertical="center"/>
    </xf>
    <xf numFmtId="0" fontId="28" fillId="0" borderId="3" xfId="0" applyNumberFormat="1" applyFont="1" applyFill="1" applyBorder="1" applyAlignment="1">
      <alignment vertical="center"/>
    </xf>
    <xf numFmtId="0" fontId="11" fillId="0" borderId="3" xfId="0" applyFont="1" applyFill="1" applyBorder="1" applyAlignment="1">
      <alignment vertical="center"/>
    </xf>
    <xf numFmtId="49" fontId="11" fillId="0" borderId="3" xfId="0" applyNumberFormat="1" applyFont="1" applyFill="1" applyBorder="1" applyAlignment="1">
      <alignment vertical="center"/>
    </xf>
    <xf numFmtId="1" fontId="11" fillId="0" borderId="3" xfId="0" applyNumberFormat="1" applyFont="1" applyFill="1" applyBorder="1" applyAlignment="1">
      <alignment vertical="center"/>
    </xf>
    <xf numFmtId="0" fontId="12" fillId="0" borderId="3" xfId="2" applyFont="1" applyFill="1" applyBorder="1" applyAlignment="1">
      <alignment vertical="center"/>
    </xf>
    <xf numFmtId="0" fontId="12" fillId="0" borderId="3" xfId="0" applyNumberFormat="1" applyFont="1" applyFill="1" applyBorder="1" applyAlignment="1">
      <alignment vertical="center"/>
    </xf>
    <xf numFmtId="0" fontId="12" fillId="0" borderId="3" xfId="7" applyFont="1" applyFill="1" applyBorder="1" applyAlignment="1">
      <alignment vertical="center"/>
    </xf>
    <xf numFmtId="49" fontId="11" fillId="0" borderId="3" xfId="0" applyNumberFormat="1" applyFont="1" applyFill="1" applyBorder="1" applyAlignment="1">
      <alignment horizontal="center" vertical="center"/>
    </xf>
    <xf numFmtId="1" fontId="11" fillId="0" borderId="3" xfId="0" applyNumberFormat="1" applyFont="1" applyFill="1" applyBorder="1" applyAlignment="1">
      <alignment horizontal="center" vertical="center"/>
    </xf>
    <xf numFmtId="4" fontId="11" fillId="0" borderId="3" xfId="0" applyNumberFormat="1" applyFont="1" applyFill="1" applyBorder="1" applyAlignment="1">
      <alignment horizontal="center" vertical="center"/>
    </xf>
    <xf numFmtId="4" fontId="11" fillId="0" borderId="3" xfId="0" applyNumberFormat="1" applyFont="1" applyFill="1" applyBorder="1" applyAlignment="1">
      <alignment vertical="center"/>
    </xf>
    <xf numFmtId="49" fontId="12" fillId="0" borderId="0" xfId="0" applyNumberFormat="1" applyFont="1" applyFill="1" applyBorder="1" applyAlignment="1"/>
    <xf numFmtId="172" fontId="11" fillId="0" borderId="3" xfId="0" applyNumberFormat="1" applyFont="1" applyFill="1" applyBorder="1" applyAlignment="1">
      <alignment horizontal="center" vertical="center"/>
    </xf>
    <xf numFmtId="2" fontId="11" fillId="0" borderId="3" xfId="0" applyNumberFormat="1" applyFont="1" applyFill="1" applyBorder="1" applyAlignment="1">
      <alignment horizontal="center" vertical="center"/>
    </xf>
    <xf numFmtId="172" fontId="11" fillId="0" borderId="3" xfId="0" applyNumberFormat="1" applyFont="1" applyFill="1" applyBorder="1" applyAlignment="1">
      <alignment vertical="center"/>
    </xf>
    <xf numFmtId="2" fontId="11" fillId="0" borderId="3" xfId="0" applyNumberFormat="1" applyFont="1" applyFill="1" applyBorder="1" applyAlignment="1">
      <alignment vertical="center"/>
    </xf>
    <xf numFmtId="0" fontId="12" fillId="0" borderId="3" xfId="0" applyNumberFormat="1" applyFont="1" applyFill="1" applyBorder="1" applyAlignment="1">
      <alignment horizontal="center" vertical="center"/>
    </xf>
    <xf numFmtId="0" fontId="28" fillId="0" borderId="3" xfId="0" applyNumberFormat="1" applyFont="1" applyFill="1" applyBorder="1" applyAlignment="1">
      <alignment horizontal="center" vertical="center"/>
    </xf>
    <xf numFmtId="4" fontId="28" fillId="0" borderId="3" xfId="15" applyNumberFormat="1" applyFont="1" applyFill="1" applyBorder="1" applyAlignment="1">
      <alignment horizontal="center" vertical="center"/>
    </xf>
    <xf numFmtId="4" fontId="28" fillId="0" borderId="3" xfId="15" applyNumberFormat="1" applyFont="1" applyFill="1" applyBorder="1" applyAlignment="1">
      <alignment vertical="center"/>
    </xf>
    <xf numFmtId="0" fontId="14" fillId="0" borderId="3" xfId="2" applyFont="1" applyFill="1" applyBorder="1" applyAlignment="1">
      <alignment vertical="center"/>
    </xf>
    <xf numFmtId="173" fontId="3" fillId="0" borderId="3" xfId="1" applyNumberFormat="1" applyFont="1" applyFill="1" applyBorder="1" applyAlignment="1"/>
    <xf numFmtId="173" fontId="14" fillId="0" borderId="3" xfId="1" applyNumberFormat="1" applyFont="1" applyFill="1" applyBorder="1" applyAlignment="1"/>
    <xf numFmtId="173" fontId="12" fillId="0" borderId="3" xfId="0" applyNumberFormat="1" applyFont="1" applyFill="1" applyBorder="1" applyAlignment="1">
      <alignment vertical="center"/>
    </xf>
    <xf numFmtId="49" fontId="5" fillId="0" borderId="6" xfId="0" applyNumberFormat="1" applyFont="1" applyFill="1" applyBorder="1" applyAlignment="1">
      <alignment vertical="center"/>
    </xf>
    <xf numFmtId="49" fontId="5" fillId="0" borderId="3" xfId="0" applyNumberFormat="1" applyFont="1" applyFill="1" applyBorder="1" applyAlignment="1">
      <alignment vertical="center"/>
    </xf>
    <xf numFmtId="49" fontId="5" fillId="0" borderId="3" xfId="0" applyNumberFormat="1" applyFont="1" applyFill="1" applyBorder="1" applyAlignment="1">
      <alignment horizontal="center" vertical="center"/>
    </xf>
    <xf numFmtId="49" fontId="5" fillId="0" borderId="11" xfId="0" applyNumberFormat="1" applyFont="1" applyFill="1" applyBorder="1" applyAlignment="1">
      <alignment vertical="center"/>
    </xf>
    <xf numFmtId="49" fontId="5" fillId="0" borderId="11" xfId="0" applyNumberFormat="1" applyFont="1" applyFill="1" applyBorder="1" applyAlignment="1">
      <alignment horizontal="center" vertical="center"/>
    </xf>
    <xf numFmtId="49" fontId="5" fillId="0" borderId="17" xfId="0" applyNumberFormat="1" applyFont="1" applyFill="1" applyBorder="1" applyAlignment="1"/>
    <xf numFmtId="49" fontId="5" fillId="0" borderId="13" xfId="0" applyNumberFormat="1" applyFont="1" applyFill="1" applyBorder="1" applyAlignment="1">
      <alignment vertical="center"/>
    </xf>
    <xf numFmtId="49" fontId="5" fillId="0" borderId="13" xfId="0" applyNumberFormat="1" applyFont="1" applyFill="1" applyBorder="1" applyAlignment="1"/>
    <xf numFmtId="49" fontId="5" fillId="0" borderId="13" xfId="0" applyNumberFormat="1" applyFont="1" applyFill="1" applyBorder="1" applyAlignment="1">
      <alignment horizontal="center"/>
    </xf>
    <xf numFmtId="49" fontId="5" fillId="0" borderId="13" xfId="0" applyNumberFormat="1" applyFont="1" applyFill="1" applyBorder="1" applyAlignment="1">
      <alignment horizontal="center" vertical="center"/>
    </xf>
    <xf numFmtId="49" fontId="3" fillId="0" borderId="3" xfId="0" applyNumberFormat="1" applyFont="1" applyFill="1" applyBorder="1" applyAlignment="1">
      <alignment wrapText="1"/>
    </xf>
    <xf numFmtId="4" fontId="5" fillId="0" borderId="3" xfId="0" applyNumberFormat="1" applyFont="1" applyFill="1" applyBorder="1" applyAlignment="1">
      <alignment vertical="center"/>
    </xf>
    <xf numFmtId="49" fontId="3" fillId="0" borderId="2" xfId="0" applyNumberFormat="1" applyFont="1" applyFill="1" applyBorder="1" applyAlignment="1"/>
    <xf numFmtId="0" fontId="5" fillId="0" borderId="2" xfId="2" applyFont="1" applyFill="1" applyBorder="1" applyAlignment="1">
      <alignment vertical="center"/>
    </xf>
    <xf numFmtId="49" fontId="3" fillId="0" borderId="2" xfId="0" applyNumberFormat="1" applyFont="1" applyFill="1" applyBorder="1" applyAlignment="1">
      <alignment wrapText="1"/>
    </xf>
    <xf numFmtId="49" fontId="3" fillId="0" borderId="2" xfId="0" applyNumberFormat="1" applyFont="1" applyFill="1" applyBorder="1" applyAlignment="1">
      <alignment horizontal="center"/>
    </xf>
    <xf numFmtId="174" fontId="3" fillId="0" borderId="3" xfId="0" applyNumberFormat="1" applyFont="1" applyFill="1" applyBorder="1" applyAlignment="1">
      <alignment horizontal="center"/>
    </xf>
    <xf numFmtId="0" fontId="29" fillId="0" borderId="18" xfId="0" applyFont="1" applyFill="1" applyBorder="1" applyAlignment="1">
      <alignment vertical="top"/>
    </xf>
    <xf numFmtId="49" fontId="12" fillId="0" borderId="3" xfId="0" applyNumberFormat="1" applyFont="1" applyFill="1" applyBorder="1" applyAlignment="1"/>
    <xf numFmtId="49" fontId="3" fillId="0" borderId="19" xfId="0" applyNumberFormat="1" applyFont="1" applyFill="1" applyBorder="1" applyAlignment="1">
      <alignment vertical="top"/>
    </xf>
    <xf numFmtId="49" fontId="12" fillId="0" borderId="2" xfId="0" applyNumberFormat="1" applyFont="1" applyFill="1" applyBorder="1" applyAlignment="1">
      <alignment vertical="top"/>
    </xf>
    <xf numFmtId="49" fontId="3" fillId="0" borderId="2" xfId="0" applyNumberFormat="1" applyFont="1" applyFill="1" applyBorder="1" applyAlignment="1">
      <alignment vertical="top"/>
    </xf>
    <xf numFmtId="49" fontId="3" fillId="0" borderId="19" xfId="0" applyNumberFormat="1" applyFont="1" applyFill="1" applyBorder="1" applyAlignment="1">
      <alignment horizontal="center" vertical="top"/>
    </xf>
    <xf numFmtId="3" fontId="3" fillId="0" borderId="19" xfId="0" applyNumberFormat="1" applyFont="1" applyFill="1" applyBorder="1" applyAlignment="1">
      <alignment horizontal="center" vertical="top"/>
    </xf>
    <xf numFmtId="3" fontId="3" fillId="0" borderId="20" xfId="0" applyNumberFormat="1" applyFont="1" applyFill="1" applyBorder="1" applyAlignment="1">
      <alignment horizontal="center" vertical="top"/>
    </xf>
    <xf numFmtId="3" fontId="3" fillId="0" borderId="3" xfId="0" applyNumberFormat="1" applyFont="1" applyFill="1" applyBorder="1" applyAlignment="1">
      <alignment horizontal="center" vertical="top"/>
    </xf>
    <xf numFmtId="3" fontId="3" fillId="0" borderId="3" xfId="0" applyNumberFormat="1" applyFont="1" applyFill="1" applyBorder="1" applyAlignment="1">
      <alignment vertical="top"/>
    </xf>
    <xf numFmtId="49" fontId="12" fillId="0" borderId="3" xfId="0" applyNumberFormat="1" applyFont="1" applyFill="1" applyBorder="1" applyAlignment="1">
      <alignment wrapText="1"/>
    </xf>
    <xf numFmtId="4" fontId="3" fillId="0" borderId="20" xfId="0" applyNumberFormat="1" applyFont="1" applyFill="1" applyBorder="1" applyAlignment="1">
      <alignment horizontal="center" vertical="top"/>
    </xf>
    <xf numFmtId="4" fontId="3" fillId="0" borderId="3" xfId="0" applyNumberFormat="1" applyFont="1" applyFill="1" applyBorder="1" applyAlignment="1">
      <alignment horizontal="center" vertical="top"/>
    </xf>
    <xf numFmtId="164" fontId="5" fillId="0" borderId="3" xfId="1" applyFont="1" applyFill="1" applyBorder="1" applyAlignment="1">
      <alignment vertical="center"/>
    </xf>
    <xf numFmtId="49" fontId="5" fillId="0" borderId="3" xfId="0" applyNumberFormat="1" applyFont="1" applyFill="1" applyBorder="1" applyAlignment="1"/>
    <xf numFmtId="49" fontId="5" fillId="0" borderId="3" xfId="0" applyNumberFormat="1" applyFont="1" applyFill="1" applyBorder="1" applyAlignment="1">
      <alignment horizontal="center"/>
    </xf>
    <xf numFmtId="164" fontId="5" fillId="0" borderId="3" xfId="1" applyFont="1" applyFill="1" applyBorder="1" applyAlignment="1">
      <alignment horizontal="center" vertical="center"/>
    </xf>
    <xf numFmtId="164" fontId="5" fillId="0" borderId="3" xfId="1" applyFont="1" applyFill="1" applyBorder="1" applyAlignment="1">
      <alignment horizontal="center"/>
    </xf>
    <xf numFmtId="164" fontId="5" fillId="0" borderId="3" xfId="1" applyFont="1" applyFill="1" applyBorder="1" applyAlignment="1"/>
    <xf numFmtId="1" fontId="12" fillId="0" borderId="3" xfId="0" applyNumberFormat="1" applyFont="1" applyFill="1" applyBorder="1" applyAlignment="1">
      <alignment horizontal="center" vertical="top"/>
    </xf>
    <xf numFmtId="3" fontId="3" fillId="0" borderId="20" xfId="0" applyNumberFormat="1" applyFont="1" applyFill="1" applyBorder="1" applyAlignment="1">
      <alignment vertical="top"/>
    </xf>
    <xf numFmtId="0" fontId="3" fillId="0" borderId="3" xfId="15" applyNumberFormat="1" applyFont="1" applyFill="1" applyBorder="1" applyAlignment="1">
      <alignment vertical="center"/>
    </xf>
    <xf numFmtId="49" fontId="3" fillId="0" borderId="3" xfId="15" applyNumberFormat="1" applyFont="1" applyFill="1" applyBorder="1" applyAlignment="1">
      <alignment vertical="center"/>
    </xf>
    <xf numFmtId="164" fontId="10" fillId="0" borderId="3" xfId="1" applyFont="1" applyFill="1" applyBorder="1" applyAlignment="1">
      <alignment horizontal="center" vertical="center"/>
    </xf>
    <xf numFmtId="164" fontId="10" fillId="0" borderId="3" xfId="1" applyFont="1" applyFill="1" applyBorder="1" applyAlignment="1">
      <alignment vertical="center"/>
    </xf>
    <xf numFmtId="4" fontId="12" fillId="0" borderId="16" xfId="0" applyNumberFormat="1" applyFont="1" applyFill="1" applyBorder="1" applyAlignment="1">
      <alignment vertical="center"/>
    </xf>
    <xf numFmtId="0" fontId="5" fillId="0" borderId="3" xfId="2" applyFont="1" applyFill="1" applyBorder="1" applyAlignment="1">
      <alignment vertical="center"/>
    </xf>
    <xf numFmtId="0" fontId="5" fillId="0" borderId="1" xfId="2" applyFont="1" applyFill="1" applyBorder="1" applyAlignment="1">
      <alignment horizontal="left" vertical="center"/>
    </xf>
    <xf numFmtId="0" fontId="5" fillId="0" borderId="2" xfId="2" applyFont="1" applyFill="1" applyBorder="1" applyAlignment="1">
      <alignment horizontal="left" vertical="center"/>
    </xf>
    <xf numFmtId="4" fontId="5" fillId="0" borderId="1" xfId="2" applyNumberFormat="1" applyFont="1" applyFill="1" applyBorder="1" applyAlignment="1">
      <alignment horizontal="left" vertical="center"/>
    </xf>
    <xf numFmtId="4" fontId="5" fillId="0" borderId="2" xfId="2" applyNumberFormat="1" applyFont="1" applyFill="1" applyBorder="1" applyAlignment="1">
      <alignment horizontal="left" vertical="center"/>
    </xf>
    <xf numFmtId="0" fontId="25" fillId="0" borderId="0" xfId="0" applyNumberFormat="1" applyFont="1" applyFill="1" applyBorder="1" applyAlignment="1">
      <alignment horizontal="center" vertical="center" wrapText="1"/>
    </xf>
    <xf numFmtId="4" fontId="5" fillId="0" borderId="14" xfId="2" applyNumberFormat="1" applyFont="1" applyFill="1" applyBorder="1" applyAlignment="1">
      <alignment horizontal="left" vertical="center"/>
    </xf>
    <xf numFmtId="4" fontId="5" fillId="0" borderId="15" xfId="2" applyNumberFormat="1" applyFont="1" applyFill="1" applyBorder="1" applyAlignment="1">
      <alignment horizontal="left" vertical="center"/>
    </xf>
    <xf numFmtId="4" fontId="5" fillId="0" borderId="16" xfId="2" applyNumberFormat="1" applyFont="1" applyFill="1" applyBorder="1" applyAlignment="1">
      <alignment horizontal="left" vertical="center"/>
    </xf>
    <xf numFmtId="49" fontId="5" fillId="0" borderId="3" xfId="0" applyNumberFormat="1" applyFont="1" applyFill="1" applyBorder="1" applyAlignment="1">
      <alignment horizontal="center" vertical="center"/>
    </xf>
    <xf numFmtId="49" fontId="5" fillId="0" borderId="11" xfId="0" applyNumberFormat="1" applyFont="1" applyFill="1" applyBorder="1" applyAlignment="1">
      <alignment horizontal="center" vertical="center"/>
    </xf>
    <xf numFmtId="49" fontId="5" fillId="0" borderId="3" xfId="0" applyNumberFormat="1" applyFont="1" applyFill="1" applyBorder="1" applyAlignment="1">
      <alignment vertical="center"/>
    </xf>
    <xf numFmtId="49" fontId="5" fillId="0" borderId="11" xfId="0" applyNumberFormat="1" applyFont="1" applyFill="1" applyBorder="1" applyAlignment="1">
      <alignment vertical="center"/>
    </xf>
    <xf numFmtId="49" fontId="5" fillId="0" borderId="6" xfId="0" applyNumberFormat="1" applyFont="1" applyFill="1" applyBorder="1" applyAlignment="1">
      <alignment vertical="center"/>
    </xf>
    <xf numFmtId="49" fontId="5" fillId="0" borderId="6" xfId="0" applyNumberFormat="1" applyFont="1" applyFill="1" applyBorder="1" applyAlignment="1">
      <alignment horizontal="center" vertical="center"/>
    </xf>
    <xf numFmtId="49" fontId="5" fillId="0" borderId="6" xfId="0" applyNumberFormat="1" applyFont="1" applyFill="1" applyBorder="1" applyAlignment="1">
      <alignment horizontal="center"/>
    </xf>
    <xf numFmtId="49" fontId="3" fillId="0" borderId="6" xfId="0" applyNumberFormat="1" applyFont="1" applyFill="1" applyBorder="1" applyAlignment="1">
      <alignment horizontal="center"/>
    </xf>
    <xf numFmtId="49" fontId="5" fillId="0" borderId="5" xfId="0" applyNumberFormat="1" applyFont="1" applyFill="1" applyBorder="1" applyAlignment="1">
      <alignment vertical="center"/>
    </xf>
    <xf numFmtId="49" fontId="5" fillId="0" borderId="8" xfId="0" applyNumberFormat="1" applyFont="1" applyFill="1" applyBorder="1" applyAlignment="1">
      <alignment vertical="center"/>
    </xf>
    <xf numFmtId="49" fontId="5" fillId="0" borderId="10" xfId="0" applyNumberFormat="1" applyFont="1" applyFill="1" applyBorder="1" applyAlignment="1">
      <alignment vertical="center"/>
    </xf>
    <xf numFmtId="49" fontId="5" fillId="0" borderId="7" xfId="0" applyNumberFormat="1" applyFont="1" applyFill="1" applyBorder="1" applyAlignment="1">
      <alignment vertical="center"/>
    </xf>
    <xf numFmtId="49" fontId="5" fillId="0" borderId="9" xfId="0" applyNumberFormat="1" applyFont="1" applyFill="1" applyBorder="1" applyAlignment="1">
      <alignment vertical="center"/>
    </xf>
    <xf numFmtId="49" fontId="5" fillId="0" borderId="12" xfId="0" applyNumberFormat="1" applyFont="1" applyFill="1" applyBorder="1" applyAlignment="1">
      <alignment vertical="center"/>
    </xf>
    <xf numFmtId="0" fontId="3" fillId="0" borderId="3" xfId="2" applyFont="1" applyFill="1" applyBorder="1" applyAlignment="1">
      <alignment horizontal="right" vertical="center" wrapText="1"/>
    </xf>
    <xf numFmtId="167" fontId="14" fillId="0" borderId="3" xfId="0" applyNumberFormat="1" applyFont="1" applyFill="1" applyBorder="1" applyAlignment="1">
      <alignment horizontal="left"/>
    </xf>
    <xf numFmtId="3" fontId="5" fillId="0" borderId="3" xfId="2" applyNumberFormat="1" applyFont="1" applyFill="1" applyBorder="1" applyAlignment="1">
      <alignment horizontal="left" vertical="center"/>
    </xf>
    <xf numFmtId="4" fontId="3" fillId="0" borderId="16" xfId="2" applyNumberFormat="1" applyFont="1" applyFill="1" applyBorder="1" applyAlignment="1">
      <alignment horizontal="left" vertical="center"/>
    </xf>
    <xf numFmtId="4" fontId="14" fillId="0" borderId="3" xfId="0" applyNumberFormat="1" applyFont="1" applyFill="1" applyBorder="1" applyAlignment="1">
      <alignment horizontal="center" vertical="center"/>
    </xf>
  </cellXfs>
  <cellStyles count="26">
    <cellStyle name="Normal 2 3 2 2 2" xfId="6"/>
    <cellStyle name="Normal 3" xfId="17"/>
    <cellStyle name="Обычный" xfId="0" builtinId="0"/>
    <cellStyle name="Обычный 10 2 2" xfId="8"/>
    <cellStyle name="Обычный 11" xfId="10"/>
    <cellStyle name="Обычный 14" xfId="25"/>
    <cellStyle name="Обычный 142" xfId="22"/>
    <cellStyle name="Обычный 15 2" xfId="11"/>
    <cellStyle name="Обычный 16" xfId="16"/>
    <cellStyle name="Обычный 2 2" xfId="2"/>
    <cellStyle name="Обычный 2 2 2 2" xfId="20"/>
    <cellStyle name="Обычный 2_План ГЗ на 2011г  первочередные " xfId="19"/>
    <cellStyle name="Обычный 3 2" xfId="9"/>
    <cellStyle name="Обычный 4 2" xfId="12"/>
    <cellStyle name="Обычный 4 2 2" xfId="5"/>
    <cellStyle name="Обычный_Лист1" xfId="15"/>
    <cellStyle name="Обычный_Лист1 2" xfId="18"/>
    <cellStyle name="Обычный_Лист1 3" xfId="23"/>
    <cellStyle name="Обычный_Лист1 4" xfId="3"/>
    <cellStyle name="Обычный_Лист3" xfId="13"/>
    <cellStyle name="Обычный_Производственная программа на 2006 год ДОТиОС АО РД КМГ" xfId="4"/>
    <cellStyle name="Обычный_Свод бюджета НГДУ на 2007 г  по статьям-1" xfId="24"/>
    <cellStyle name="Стиль 1" xfId="7"/>
    <cellStyle name="Финансовый" xfId="1" builtinId="3"/>
    <cellStyle name="Финансовый 10" xfId="21"/>
    <cellStyle name="Финансовый 2" xfId="14"/>
  </cellStyles>
  <dxfs count="1420">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Zh.Zholamanov/AppData/Local/Microsoft/Windows/Temporary%20Internet%20Files/Content.Outlook/D2CMA6LH/&#1044;&#1040;&#1055;&#1048;&#1058;%20&#1040;&#1085;&#1086;&#1096;&#1082;&#1080;&#1085;&#1072;%20&#1083;&#1086;&#1090;&#1091;&#1089;%2015.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Tusipkalieva/Desktop/&#1084;&#1086;&#1103;%20&#1087;&#1072;&#1087;&#1082;&#1072;/&#1044;&#1055;&#1047;%20&#1080;&#1079;&#1084;&#1077;&#1085;&#1077;&#1085;&#1080;&#1103;%20&#1080;%20&#1076;&#1086;&#1087;&#1086;&#1083;&#1085;&#1077;&#1085;&#1080;&#1103;/&#1044;&#1055;&#1047;%2057%20&#1080;&#1079;&#1084;.&#1080;%20&#1076;&#1086;&#1087;%20&#1089;&#1074;&#1086;&#1076;/&#1040;&#1084;&#1072;&#1085;&#1090;&#1091;&#1088;&#1083;&#1080;&#1077;&#1074;%20&#1086;&#1090;%2008.12.17&#1075;%20&#1087;&#1086;&#1089;&#1083;&#1077;&#107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_zakupok_SKC_2018"/>
      <sheetName val="Атрибуты товар"/>
      <sheetName val="Справочник единиц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sheetData sheetId="1"/>
      <sheetData sheetId="2">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059 Гектар</v>
          </cell>
        </row>
        <row r="13">
          <cell r="B13" t="str">
            <v>111 Миллилитр (куб. см.)</v>
          </cell>
        </row>
        <row r="14">
          <cell r="B14" t="str">
            <v>112 Литр (куб. дм.)</v>
          </cell>
        </row>
        <row r="15">
          <cell r="B15" t="str">
            <v>113 Метр кубический</v>
          </cell>
        </row>
        <row r="16">
          <cell r="B16" t="str">
            <v>114 Тысяча метров кубических</v>
          </cell>
        </row>
        <row r="17">
          <cell r="B17" t="str">
            <v>116 Декалитр</v>
          </cell>
        </row>
        <row r="18">
          <cell r="B18" t="str">
            <v>161 Миллиграмм</v>
          </cell>
        </row>
        <row r="19">
          <cell r="B19" t="str">
            <v>163 Грамм</v>
          </cell>
        </row>
        <row r="20">
          <cell r="B20" t="str">
            <v>166 Килограмм</v>
          </cell>
        </row>
        <row r="21">
          <cell r="B21" t="str">
            <v>168 Тонна (метрическая)</v>
          </cell>
        </row>
        <row r="22">
          <cell r="B22" t="str">
            <v>169 Тысяча тонн</v>
          </cell>
        </row>
        <row r="23">
          <cell r="B23" t="str">
            <v>212 Ватт</v>
          </cell>
        </row>
        <row r="24">
          <cell r="B24" t="str">
            <v>214 Киловатт</v>
          </cell>
        </row>
        <row r="25">
          <cell r="B25" t="str">
            <v>215 Тысяча киловатт (мегаватт)</v>
          </cell>
        </row>
        <row r="26">
          <cell r="B26" t="str">
            <v>233 Гигакалория</v>
          </cell>
        </row>
        <row r="27">
          <cell r="B27" t="str">
            <v>245 Киловатт-час</v>
          </cell>
        </row>
        <row r="28">
          <cell r="B28" t="str">
            <v>5042 Сто миллилитров</v>
          </cell>
        </row>
        <row r="29">
          <cell r="B29" t="str">
            <v>5111 Одна пачка</v>
          </cell>
        </row>
        <row r="30">
          <cell r="B30" t="str">
            <v>616 Бобина</v>
          </cell>
        </row>
        <row r="31">
          <cell r="B31" t="str">
            <v>625 Лист</v>
          </cell>
        </row>
        <row r="32">
          <cell r="B32" t="str">
            <v>639 Доза</v>
          </cell>
        </row>
        <row r="33">
          <cell r="B33" t="str">
            <v>704 Набор</v>
          </cell>
        </row>
        <row r="34">
          <cell r="B34" t="str">
            <v>715 Пара</v>
          </cell>
        </row>
        <row r="35">
          <cell r="B35" t="str">
            <v>736 Рулон</v>
          </cell>
        </row>
        <row r="36">
          <cell r="B36" t="str">
            <v>778 Упаковка</v>
          </cell>
        </row>
        <row r="37">
          <cell r="B37" t="str">
            <v>783 Тысяча упаковок</v>
          </cell>
        </row>
        <row r="38">
          <cell r="B38" t="str">
            <v>796 Штука</v>
          </cell>
        </row>
        <row r="39">
          <cell r="B39" t="str">
            <v>797 Сто штук</v>
          </cell>
        </row>
        <row r="40">
          <cell r="B40" t="str">
            <v>798 Тысяча штук</v>
          </cell>
        </row>
        <row r="41">
          <cell r="B41" t="str">
            <v>799 Миллион штук</v>
          </cell>
        </row>
        <row r="42">
          <cell r="B42" t="str">
            <v>812 Ящик</v>
          </cell>
        </row>
        <row r="43">
          <cell r="B43" t="str">
            <v>836 Голова</v>
          </cell>
        </row>
        <row r="44">
          <cell r="B44" t="str">
            <v>839 Комплект</v>
          </cell>
        </row>
        <row r="45">
          <cell r="B45" t="str">
            <v>840 Секция</v>
          </cell>
        </row>
      </sheetData>
      <sheetData sheetId="3"/>
      <sheetData sheetId="4"/>
      <sheetData sheetId="5"/>
      <sheetData sheetId="6"/>
      <sheetData sheetId="7">
        <row r="4">
          <cell r="A4" t="str">
            <v>EXW</v>
          </cell>
        </row>
        <row r="5">
          <cell r="A5" t="str">
            <v>FCA</v>
          </cell>
        </row>
        <row r="6">
          <cell r="A6" t="str">
            <v>CPT</v>
          </cell>
        </row>
        <row r="7">
          <cell r="A7" t="str">
            <v>CIP</v>
          </cell>
        </row>
        <row r="8">
          <cell r="A8" t="str">
            <v>DAT</v>
          </cell>
        </row>
        <row r="9">
          <cell r="A9" t="str">
            <v>DAP</v>
          </cell>
        </row>
        <row r="10">
          <cell r="A10" t="str">
            <v>DDP</v>
          </cell>
        </row>
        <row r="11">
          <cell r="A11" t="str">
            <v>FAS</v>
          </cell>
        </row>
        <row r="12">
          <cell r="A12" t="str">
            <v>FOB</v>
          </cell>
        </row>
        <row r="13">
          <cell r="A13" t="str">
            <v>CFR</v>
          </cell>
        </row>
        <row r="14">
          <cell r="A14" t="str">
            <v>CIF</v>
          </cell>
        </row>
      </sheetData>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пз_27_11_2017"/>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efreshError="1"/>
      <sheetData sheetId="3" refreshError="1"/>
      <sheetData sheetId="4" refreshError="1"/>
      <sheetData sheetId="5">
        <row r="3">
          <cell r="B3" t="str">
            <v>С НДС</v>
          </cell>
        </row>
        <row r="4">
          <cell r="B4" t="str">
            <v>Без НДС</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U4299"/>
  <sheetViews>
    <sheetView tabSelected="1" zoomScale="70" zoomScaleNormal="70" workbookViewId="0">
      <selection activeCell="P39" sqref="P39"/>
    </sheetView>
  </sheetViews>
  <sheetFormatPr defaultColWidth="11.5703125" defaultRowHeight="13.15" customHeight="1" x14ac:dyDescent="0.2"/>
  <cols>
    <col min="1" max="1" width="7.140625" style="1" customWidth="1"/>
    <col min="2" max="2" width="7.42578125" style="1" customWidth="1"/>
    <col min="3" max="4" width="17.140625" style="1" customWidth="1"/>
    <col min="5" max="5" width="17.7109375" style="1" customWidth="1"/>
    <col min="6" max="6" width="18.7109375" style="1" customWidth="1"/>
    <col min="7" max="7" width="7.28515625" style="1" customWidth="1"/>
    <col min="8" max="8" width="4.28515625" style="1" customWidth="1"/>
    <col min="9" max="9" width="5.140625" style="1" customWidth="1"/>
    <col min="10" max="10" width="9.42578125" style="1" customWidth="1"/>
    <col min="11" max="11" width="3.85546875" style="1" customWidth="1"/>
    <col min="12" max="12" width="9.140625" style="1" customWidth="1"/>
    <col min="13" max="13" width="5.140625" style="1" customWidth="1"/>
    <col min="14" max="14" width="4.85546875" style="87" customWidth="1"/>
    <col min="15" max="15" width="9.85546875" style="87" customWidth="1"/>
    <col min="16" max="16" width="15" style="87" customWidth="1"/>
    <col min="17" max="17" width="16.140625" style="87" customWidth="1"/>
    <col min="18" max="18" width="16.42578125" style="87" customWidth="1"/>
    <col min="19" max="19" width="16.28515625" style="87" customWidth="1"/>
    <col min="20" max="22" width="18" style="87" customWidth="1"/>
    <col min="23" max="23" width="13.5703125" style="87" hidden="1" customWidth="1"/>
    <col min="24" max="24" width="14.85546875" style="87" hidden="1" customWidth="1"/>
    <col min="25" max="30" width="13.5703125" style="87" hidden="1" customWidth="1"/>
    <col min="31" max="31" width="15.42578125" style="87" hidden="1" customWidth="1"/>
    <col min="32" max="40" width="13.5703125" style="87" hidden="1" customWidth="1"/>
    <col min="41" max="41" width="13.85546875" style="87" customWidth="1"/>
    <col min="42" max="42" width="14.140625" style="87" customWidth="1"/>
    <col min="43" max="43" width="22.42578125" style="87" customWidth="1"/>
    <col min="44" max="44" width="19.140625" style="1" customWidth="1"/>
    <col min="45" max="45" width="10" style="78" customWidth="1"/>
    <col min="46" max="46" width="10.28515625" style="1" customWidth="1"/>
    <col min="47" max="47" width="16.7109375" style="76" customWidth="1"/>
    <col min="48" max="215" width="9.140625" style="1" customWidth="1"/>
    <col min="216" max="216" width="6.140625" style="1" customWidth="1"/>
    <col min="217" max="217" width="14.42578125" style="1" customWidth="1"/>
    <col min="218" max="218" width="18.42578125" style="1" customWidth="1"/>
    <col min="219" max="219" width="23" style="1" customWidth="1"/>
    <col min="220" max="220" width="25.28515625" style="1" customWidth="1"/>
    <col min="221" max="221" width="15" style="1" customWidth="1"/>
    <col min="222" max="222" width="9.140625" style="1" customWidth="1"/>
    <col min="223" max="223" width="10.5703125" style="1" customWidth="1"/>
    <col min="224" max="224" width="15" style="1" customWidth="1"/>
    <col min="225" max="225" width="13.42578125" style="1" customWidth="1"/>
    <col min="226" max="226" width="12" style="1" customWidth="1"/>
    <col min="227" max="227" width="33" style="1" customWidth="1"/>
    <col min="228" max="228" width="9.140625" style="1" customWidth="1"/>
    <col min="229" max="235" width="15.85546875" style="1" customWidth="1"/>
    <col min="236" max="236" width="15.42578125" style="1" customWidth="1"/>
    <col min="237" max="238" width="18.7109375" style="1" customWidth="1"/>
    <col min="239" max="239" width="15.7109375" style="1" customWidth="1"/>
    <col min="240" max="240" width="12.28515625" style="1" customWidth="1"/>
    <col min="241" max="241" width="11.5703125" style="1" customWidth="1"/>
    <col min="242" max="16384" width="11.5703125" style="1"/>
  </cols>
  <sheetData>
    <row r="1" spans="3:46" ht="13.15" customHeight="1" x14ac:dyDescent="0.25">
      <c r="L1" s="2" t="s">
        <v>0</v>
      </c>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S1" s="1"/>
    </row>
    <row r="2" spans="3:46" ht="13.15" customHeight="1" x14ac:dyDescent="0.25">
      <c r="C2" s="3" t="s">
        <v>1</v>
      </c>
      <c r="E2" s="3"/>
      <c r="F2" s="3"/>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S2" s="1"/>
    </row>
    <row r="3" spans="3:46" ht="13.15" customHeight="1" x14ac:dyDescent="0.25">
      <c r="C3" s="2" t="s">
        <v>2</v>
      </c>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S3" s="1"/>
    </row>
    <row r="4" spans="3:46" ht="13.15" customHeight="1" x14ac:dyDescent="0.25">
      <c r="C4" s="2" t="s">
        <v>3</v>
      </c>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S4" s="1"/>
    </row>
    <row r="5" spans="3:46" ht="13.15" customHeight="1" x14ac:dyDescent="0.25">
      <c r="C5" s="2" t="s">
        <v>4</v>
      </c>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S5" s="1"/>
    </row>
    <row r="6" spans="3:46" ht="13.15" customHeight="1" x14ac:dyDescent="0.25">
      <c r="C6" s="2" t="s">
        <v>5</v>
      </c>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S6" s="1"/>
    </row>
    <row r="7" spans="3:46" ht="13.15" customHeight="1" x14ac:dyDescent="0.25">
      <c r="C7" s="2" t="s">
        <v>6</v>
      </c>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S7" s="1"/>
    </row>
    <row r="8" spans="3:46" ht="13.15" customHeight="1" x14ac:dyDescent="0.25">
      <c r="C8" s="2" t="s">
        <v>7</v>
      </c>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1"/>
      <c r="AS8" s="1"/>
    </row>
    <row r="9" spans="3:46" ht="13.15" customHeight="1" x14ac:dyDescent="0.25">
      <c r="C9" s="2" t="s">
        <v>8</v>
      </c>
      <c r="E9" s="4"/>
      <c r="F9" s="4"/>
      <c r="G9" s="4"/>
      <c r="H9" s="4"/>
      <c r="I9" s="4"/>
      <c r="J9" s="4"/>
      <c r="K9" s="282" t="s">
        <v>7222</v>
      </c>
      <c r="L9" s="282"/>
      <c r="M9" s="282"/>
      <c r="N9" s="282"/>
      <c r="O9" s="282"/>
      <c r="P9" s="282"/>
      <c r="Q9" s="282"/>
      <c r="R9" s="282"/>
      <c r="S9" s="282"/>
      <c r="T9" s="282"/>
      <c r="U9" s="282"/>
      <c r="V9" s="4"/>
      <c r="W9" s="4"/>
      <c r="X9" s="4"/>
      <c r="Y9" s="4"/>
      <c r="Z9" s="4"/>
      <c r="AA9" s="4"/>
      <c r="AB9" s="4"/>
      <c r="AC9" s="4"/>
      <c r="AD9" s="4"/>
      <c r="AE9" s="4"/>
      <c r="AF9" s="4"/>
      <c r="AG9" s="4"/>
      <c r="AH9" s="4"/>
      <c r="AI9" s="4"/>
      <c r="AJ9" s="4"/>
      <c r="AK9" s="4"/>
      <c r="AL9" s="4"/>
      <c r="AM9" s="4"/>
      <c r="AN9" s="4"/>
      <c r="AO9" s="4"/>
      <c r="AP9" s="4"/>
      <c r="AQ9" s="4"/>
      <c r="AR9" s="4"/>
      <c r="AS9" s="4"/>
      <c r="AT9" s="4"/>
    </row>
    <row r="10" spans="3:46" ht="13.15" customHeight="1" x14ac:dyDescent="0.25">
      <c r="C10" s="2" t="s">
        <v>9</v>
      </c>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S10" s="1"/>
    </row>
    <row r="11" spans="3:46" ht="13.15" customHeight="1" x14ac:dyDescent="0.25">
      <c r="C11" s="2" t="s">
        <v>10</v>
      </c>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S11" s="1"/>
    </row>
    <row r="12" spans="3:46" ht="13.15" customHeight="1" x14ac:dyDescent="0.25">
      <c r="C12" s="2" t="s">
        <v>11</v>
      </c>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S12" s="1"/>
    </row>
    <row r="13" spans="3:46" ht="13.15" customHeight="1" x14ac:dyDescent="0.25">
      <c r="C13" s="2" t="s">
        <v>12</v>
      </c>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S13" s="1"/>
    </row>
    <row r="14" spans="3:46" ht="13.15" customHeight="1" x14ac:dyDescent="0.25">
      <c r="C14" s="2" t="s">
        <v>13</v>
      </c>
      <c r="N14" s="1"/>
      <c r="O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S14" s="1"/>
    </row>
    <row r="15" spans="3:46" ht="13.15" customHeight="1" x14ac:dyDescent="0.25">
      <c r="C15" s="2" t="s">
        <v>14</v>
      </c>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S15" s="1"/>
    </row>
    <row r="16" spans="3:46" ht="13.15" customHeight="1" x14ac:dyDescent="0.25">
      <c r="C16" s="2" t="s">
        <v>15</v>
      </c>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S16" s="1"/>
    </row>
    <row r="17" spans="3:45" ht="13.15" customHeight="1" x14ac:dyDescent="0.25">
      <c r="C17" s="2" t="s">
        <v>16</v>
      </c>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S17" s="1"/>
    </row>
    <row r="18" spans="3:45" ht="13.15" customHeight="1" x14ac:dyDescent="0.25">
      <c r="C18" s="2" t="s">
        <v>17</v>
      </c>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S18" s="1"/>
    </row>
    <row r="19" spans="3:45" ht="13.15" customHeight="1" x14ac:dyDescent="0.25">
      <c r="C19" s="2" t="s">
        <v>18</v>
      </c>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S19" s="1"/>
    </row>
    <row r="20" spans="3:45" ht="13.15" customHeight="1" x14ac:dyDescent="0.25">
      <c r="C20" s="2" t="s">
        <v>19</v>
      </c>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S20" s="1"/>
    </row>
    <row r="21" spans="3:45" ht="13.15" customHeight="1" x14ac:dyDescent="0.25">
      <c r="C21" s="2" t="s">
        <v>20</v>
      </c>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S21" s="1"/>
    </row>
    <row r="22" spans="3:45" ht="13.15" customHeight="1" x14ac:dyDescent="0.25">
      <c r="C22" s="2" t="s">
        <v>21</v>
      </c>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S22" s="1"/>
    </row>
    <row r="23" spans="3:45" ht="13.15" customHeight="1" x14ac:dyDescent="0.25">
      <c r="C23" s="2" t="s">
        <v>22</v>
      </c>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S23" s="1"/>
    </row>
    <row r="24" spans="3:45" ht="13.15" customHeight="1" x14ac:dyDescent="0.25">
      <c r="C24" s="2" t="s">
        <v>23</v>
      </c>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S24" s="1"/>
    </row>
    <row r="25" spans="3:45" ht="13.15" customHeight="1" x14ac:dyDescent="0.25">
      <c r="C25" s="2" t="s">
        <v>24</v>
      </c>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S25" s="1"/>
    </row>
    <row r="26" spans="3:45" ht="13.15" customHeight="1" x14ac:dyDescent="0.25">
      <c r="C26" s="2" t="s">
        <v>25</v>
      </c>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S26" s="1"/>
    </row>
    <row r="27" spans="3:45" ht="13.15" customHeight="1" x14ac:dyDescent="0.25">
      <c r="C27" s="2" t="s">
        <v>26</v>
      </c>
      <c r="AS27" s="1"/>
    </row>
    <row r="28" spans="3:45" ht="13.15" customHeight="1" x14ac:dyDescent="0.25">
      <c r="C28" s="2" t="s">
        <v>27</v>
      </c>
      <c r="AS28" s="1"/>
    </row>
    <row r="29" spans="3:45" ht="13.15" customHeight="1" x14ac:dyDescent="0.25">
      <c r="C29" s="2" t="s">
        <v>28</v>
      </c>
      <c r="AS29" s="1"/>
    </row>
    <row r="30" spans="3:45" ht="13.15" customHeight="1" x14ac:dyDescent="0.25">
      <c r="C30" s="2" t="s">
        <v>29</v>
      </c>
      <c r="AS30" s="1"/>
    </row>
    <row r="31" spans="3:45" ht="13.15" customHeight="1" x14ac:dyDescent="0.25">
      <c r="C31" s="2" t="s">
        <v>30</v>
      </c>
      <c r="AS31" s="1"/>
    </row>
    <row r="32" spans="3:45" ht="13.15" customHeight="1" x14ac:dyDescent="0.25">
      <c r="C32" s="2" t="s">
        <v>31</v>
      </c>
      <c r="AS32" s="1"/>
    </row>
    <row r="33" spans="3:45" ht="13.15" customHeight="1" x14ac:dyDescent="0.25">
      <c r="C33" s="2" t="s">
        <v>32</v>
      </c>
      <c r="AS33" s="1"/>
    </row>
    <row r="34" spans="3:45" ht="13.15" customHeight="1" x14ac:dyDescent="0.25">
      <c r="C34" s="2" t="s">
        <v>33</v>
      </c>
      <c r="AS34" s="1"/>
    </row>
    <row r="35" spans="3:45" ht="13.15" customHeight="1" x14ac:dyDescent="0.25">
      <c r="C35" s="2" t="s">
        <v>34</v>
      </c>
      <c r="AS35" s="1"/>
    </row>
    <row r="36" spans="3:45" ht="13.15" customHeight="1" x14ac:dyDescent="0.25">
      <c r="C36" s="2" t="s">
        <v>35</v>
      </c>
      <c r="AS36" s="1"/>
    </row>
    <row r="37" spans="3:45" ht="13.15" customHeight="1" x14ac:dyDescent="0.25">
      <c r="C37" s="2" t="s">
        <v>36</v>
      </c>
      <c r="AS37" s="1"/>
    </row>
    <row r="38" spans="3:45" ht="13.15" customHeight="1" x14ac:dyDescent="0.25">
      <c r="C38" s="2" t="s">
        <v>37</v>
      </c>
      <c r="AS38" s="1"/>
    </row>
    <row r="39" spans="3:45" ht="13.15" customHeight="1" x14ac:dyDescent="0.25">
      <c r="C39" s="2" t="s">
        <v>38</v>
      </c>
      <c r="AS39" s="1"/>
    </row>
    <row r="40" spans="3:45" ht="13.15" customHeight="1" x14ac:dyDescent="0.25">
      <c r="C40" s="2" t="s">
        <v>39</v>
      </c>
      <c r="AS40" s="1"/>
    </row>
    <row r="41" spans="3:45" ht="13.15" customHeight="1" x14ac:dyDescent="0.25">
      <c r="C41" s="2" t="s">
        <v>40</v>
      </c>
      <c r="AS41" s="1"/>
    </row>
    <row r="42" spans="3:45" ht="13.15" customHeight="1" x14ac:dyDescent="0.25">
      <c r="C42" s="2" t="s">
        <v>41</v>
      </c>
      <c r="AS42" s="1"/>
    </row>
    <row r="43" spans="3:45" ht="13.15" customHeight="1" x14ac:dyDescent="0.25">
      <c r="C43" s="2" t="s">
        <v>42</v>
      </c>
      <c r="AS43" s="1"/>
    </row>
    <row r="44" spans="3:45" ht="13.15" customHeight="1" x14ac:dyDescent="0.25">
      <c r="C44" s="2" t="s">
        <v>43</v>
      </c>
      <c r="AS44" s="1"/>
    </row>
    <row r="45" spans="3:45" ht="13.15" customHeight="1" x14ac:dyDescent="0.25">
      <c r="C45" s="2" t="s">
        <v>44</v>
      </c>
      <c r="AS45" s="1"/>
    </row>
    <row r="46" spans="3:45" ht="13.15" customHeight="1" x14ac:dyDescent="0.25">
      <c r="C46" s="2" t="s">
        <v>45</v>
      </c>
      <c r="AS46" s="1"/>
    </row>
    <row r="47" spans="3:45" ht="13.15" customHeight="1" x14ac:dyDescent="0.25">
      <c r="C47" s="2" t="s">
        <v>46</v>
      </c>
      <c r="AS47" s="1"/>
    </row>
    <row r="48" spans="3:45" ht="13.15" customHeight="1" x14ac:dyDescent="0.25">
      <c r="C48" s="2" t="s">
        <v>47</v>
      </c>
      <c r="AS48" s="1"/>
    </row>
    <row r="49" spans="3:45" ht="13.15" customHeight="1" x14ac:dyDescent="0.25">
      <c r="C49" s="2" t="s">
        <v>48</v>
      </c>
      <c r="AS49" s="1"/>
    </row>
    <row r="50" spans="3:45" ht="13.15" customHeight="1" x14ac:dyDescent="0.25">
      <c r="C50" s="2" t="s">
        <v>49</v>
      </c>
      <c r="AS50" s="1"/>
    </row>
    <row r="51" spans="3:45" ht="13.15" customHeight="1" x14ac:dyDescent="0.25">
      <c r="C51" s="2" t="s">
        <v>50</v>
      </c>
      <c r="AS51" s="1"/>
    </row>
    <row r="52" spans="3:45" ht="13.15" customHeight="1" x14ac:dyDescent="0.25">
      <c r="C52" s="2" t="s">
        <v>6932</v>
      </c>
      <c r="AS52" s="1"/>
    </row>
    <row r="53" spans="3:45" ht="13.15" customHeight="1" x14ac:dyDescent="0.25">
      <c r="C53" s="2" t="s">
        <v>7061</v>
      </c>
      <c r="AS53" s="1"/>
    </row>
    <row r="54" spans="3:45" ht="13.15" customHeight="1" x14ac:dyDescent="0.25">
      <c r="C54" s="2" t="s">
        <v>7060</v>
      </c>
      <c r="AS54" s="1"/>
    </row>
    <row r="55" spans="3:45" ht="13.15" customHeight="1" x14ac:dyDescent="0.25">
      <c r="C55" s="2" t="s">
        <v>7143</v>
      </c>
      <c r="AS55" s="1"/>
    </row>
    <row r="56" spans="3:45" ht="13.15" customHeight="1" x14ac:dyDescent="0.25">
      <c r="C56" s="2" t="s">
        <v>7144</v>
      </c>
      <c r="AS56" s="1"/>
    </row>
    <row r="57" spans="3:45" ht="13.15" customHeight="1" x14ac:dyDescent="0.25">
      <c r="C57" s="2" t="s">
        <v>7223</v>
      </c>
      <c r="AS57" s="1"/>
    </row>
    <row r="58" spans="3:45" ht="13.15" customHeight="1" x14ac:dyDescent="0.25">
      <c r="C58" s="2" t="s">
        <v>7418</v>
      </c>
      <c r="AS58" s="1"/>
    </row>
    <row r="59" spans="3:45" ht="13.15" customHeight="1" x14ac:dyDescent="0.25">
      <c r="C59" s="2" t="s">
        <v>7508</v>
      </c>
      <c r="AS59" s="1"/>
    </row>
    <row r="60" spans="3:45" ht="13.15" customHeight="1" x14ac:dyDescent="0.25">
      <c r="C60" s="2" t="s">
        <v>7517</v>
      </c>
      <c r="AS60" s="1"/>
    </row>
    <row r="61" spans="3:45" ht="13.15" customHeight="1" x14ac:dyDescent="0.25">
      <c r="C61" s="2" t="s">
        <v>7665</v>
      </c>
      <c r="AS61" s="1"/>
    </row>
    <row r="62" spans="3:45" ht="13.15" customHeight="1" x14ac:dyDescent="0.2">
      <c r="C62" s="2" t="s">
        <v>7666</v>
      </c>
    </row>
    <row r="63" spans="3:45" ht="13.15" customHeight="1" x14ac:dyDescent="0.2">
      <c r="C63" s="2" t="s">
        <v>7666</v>
      </c>
    </row>
    <row r="64" spans="3:45" ht="13.15" customHeight="1" x14ac:dyDescent="0.2">
      <c r="C64" s="2" t="s">
        <v>7866</v>
      </c>
    </row>
    <row r="66" spans="2:47" ht="13.15" customHeight="1" x14ac:dyDescent="0.25">
      <c r="B66" s="278" t="s">
        <v>51</v>
      </c>
      <c r="C66" s="278" t="s">
        <v>52</v>
      </c>
      <c r="D66" s="278" t="s">
        <v>53</v>
      </c>
      <c r="E66" s="278" t="s">
        <v>54</v>
      </c>
      <c r="F66" s="278" t="s">
        <v>55</v>
      </c>
      <c r="G66" s="278" t="s">
        <v>56</v>
      </c>
      <c r="H66" s="278" t="s">
        <v>57</v>
      </c>
      <c r="I66" s="278" t="s">
        <v>58</v>
      </c>
      <c r="J66" s="278" t="s">
        <v>59</v>
      </c>
      <c r="K66" s="278" t="s">
        <v>60</v>
      </c>
      <c r="L66" s="278" t="s">
        <v>61</v>
      </c>
      <c r="M66" s="278" t="s">
        <v>62</v>
      </c>
      <c r="N66" s="278" t="s">
        <v>63</v>
      </c>
      <c r="O66" s="283" t="s">
        <v>64</v>
      </c>
      <c r="P66" s="284"/>
      <c r="Q66" s="284"/>
      <c r="R66" s="284"/>
      <c r="S66" s="284"/>
      <c r="T66" s="284"/>
      <c r="U66" s="284"/>
      <c r="V66" s="284"/>
      <c r="W66" s="284"/>
      <c r="X66" s="284"/>
      <c r="Y66" s="284"/>
      <c r="Z66" s="284"/>
      <c r="AA66" s="284"/>
      <c r="AB66" s="284"/>
      <c r="AC66" s="284"/>
      <c r="AD66" s="284"/>
      <c r="AE66" s="284"/>
      <c r="AF66" s="284"/>
      <c r="AG66" s="284"/>
      <c r="AH66" s="284"/>
      <c r="AI66" s="284"/>
      <c r="AJ66" s="284"/>
      <c r="AK66" s="284"/>
      <c r="AL66" s="284"/>
      <c r="AM66" s="284"/>
      <c r="AN66" s="284"/>
      <c r="AO66" s="285"/>
      <c r="AP66" s="280" t="s">
        <v>65</v>
      </c>
      <c r="AQ66" s="280" t="s">
        <v>66</v>
      </c>
      <c r="AR66" s="280" t="s">
        <v>67</v>
      </c>
      <c r="AS66" s="278" t="s">
        <v>68</v>
      </c>
      <c r="AT66" s="278" t="s">
        <v>69</v>
      </c>
      <c r="AU66" s="278" t="s">
        <v>70</v>
      </c>
    </row>
    <row r="67" spans="2:47" ht="13.15" customHeight="1" x14ac:dyDescent="0.25">
      <c r="B67" s="279"/>
      <c r="C67" s="279"/>
      <c r="D67" s="279"/>
      <c r="E67" s="279"/>
      <c r="F67" s="279"/>
      <c r="G67" s="279"/>
      <c r="H67" s="279"/>
      <c r="I67" s="279"/>
      <c r="J67" s="279"/>
      <c r="K67" s="279"/>
      <c r="L67" s="279"/>
      <c r="M67" s="279"/>
      <c r="N67" s="279"/>
      <c r="O67" s="74" t="s">
        <v>71</v>
      </c>
      <c r="P67" s="74" t="s">
        <v>72</v>
      </c>
      <c r="Q67" s="74" t="s">
        <v>73</v>
      </c>
      <c r="R67" s="74" t="s">
        <v>74</v>
      </c>
      <c r="S67" s="74" t="s">
        <v>75</v>
      </c>
      <c r="T67" s="74" t="s">
        <v>76</v>
      </c>
      <c r="U67" s="74" t="s">
        <v>77</v>
      </c>
      <c r="V67" s="74" t="s">
        <v>78</v>
      </c>
      <c r="W67" s="74" t="s">
        <v>79</v>
      </c>
      <c r="X67" s="74" t="s">
        <v>80</v>
      </c>
      <c r="Y67" s="74" t="s">
        <v>81</v>
      </c>
      <c r="Z67" s="74" t="s">
        <v>82</v>
      </c>
      <c r="AA67" s="74" t="s">
        <v>83</v>
      </c>
      <c r="AB67" s="74" t="s">
        <v>84</v>
      </c>
      <c r="AC67" s="74" t="s">
        <v>85</v>
      </c>
      <c r="AD67" s="74" t="s">
        <v>86</v>
      </c>
      <c r="AE67" s="74" t="s">
        <v>87</v>
      </c>
      <c r="AF67" s="74" t="s">
        <v>88</v>
      </c>
      <c r="AG67" s="74" t="s">
        <v>89</v>
      </c>
      <c r="AH67" s="74" t="s">
        <v>90</v>
      </c>
      <c r="AI67" s="74" t="s">
        <v>91</v>
      </c>
      <c r="AJ67" s="74" t="s">
        <v>92</v>
      </c>
      <c r="AK67" s="74" t="s">
        <v>93</v>
      </c>
      <c r="AL67" s="74" t="s">
        <v>94</v>
      </c>
      <c r="AM67" s="74" t="s">
        <v>95</v>
      </c>
      <c r="AN67" s="74" t="s">
        <v>96</v>
      </c>
      <c r="AO67" s="74" t="s">
        <v>97</v>
      </c>
      <c r="AP67" s="281"/>
      <c r="AQ67" s="281"/>
      <c r="AR67" s="281"/>
      <c r="AS67" s="279"/>
      <c r="AT67" s="279"/>
      <c r="AU67" s="279"/>
    </row>
    <row r="68" spans="2:47" ht="13.15" customHeight="1" x14ac:dyDescent="0.2">
      <c r="B68" s="5">
        <v>1</v>
      </c>
      <c r="C68" s="5">
        <v>2</v>
      </c>
      <c r="D68" s="5">
        <v>3</v>
      </c>
      <c r="E68" s="5">
        <v>4</v>
      </c>
      <c r="F68" s="5">
        <v>5</v>
      </c>
      <c r="G68" s="5">
        <v>6</v>
      </c>
      <c r="H68" s="5">
        <v>7</v>
      </c>
      <c r="I68" s="5">
        <v>8</v>
      </c>
      <c r="J68" s="5">
        <v>9</v>
      </c>
      <c r="K68" s="5">
        <v>10</v>
      </c>
      <c r="L68" s="5">
        <v>11</v>
      </c>
      <c r="M68" s="5">
        <v>12</v>
      </c>
      <c r="N68" s="5">
        <v>13</v>
      </c>
      <c r="O68" s="5">
        <v>14</v>
      </c>
      <c r="P68" s="5">
        <v>14</v>
      </c>
      <c r="Q68" s="5">
        <v>14</v>
      </c>
      <c r="R68" s="5">
        <v>14</v>
      </c>
      <c r="S68" s="5">
        <v>14</v>
      </c>
      <c r="T68" s="5">
        <v>14</v>
      </c>
      <c r="U68" s="5">
        <v>14</v>
      </c>
      <c r="V68" s="5">
        <v>14</v>
      </c>
      <c r="W68" s="5">
        <v>14</v>
      </c>
      <c r="X68" s="5">
        <v>14</v>
      </c>
      <c r="Y68" s="5">
        <v>14</v>
      </c>
      <c r="Z68" s="5">
        <v>14</v>
      </c>
      <c r="AA68" s="5">
        <v>14</v>
      </c>
      <c r="AB68" s="5">
        <v>14</v>
      </c>
      <c r="AC68" s="5">
        <v>14</v>
      </c>
      <c r="AD68" s="5">
        <v>14</v>
      </c>
      <c r="AE68" s="5">
        <v>14</v>
      </c>
      <c r="AF68" s="5">
        <v>14</v>
      </c>
      <c r="AG68" s="5">
        <v>14</v>
      </c>
      <c r="AH68" s="5">
        <v>14</v>
      </c>
      <c r="AI68" s="5">
        <v>14</v>
      </c>
      <c r="AJ68" s="5">
        <v>14</v>
      </c>
      <c r="AK68" s="5">
        <v>14</v>
      </c>
      <c r="AL68" s="5">
        <v>14</v>
      </c>
      <c r="AM68" s="5">
        <v>14</v>
      </c>
      <c r="AN68" s="5">
        <v>14</v>
      </c>
      <c r="AO68" s="5">
        <v>14</v>
      </c>
      <c r="AP68" s="5">
        <v>15</v>
      </c>
      <c r="AQ68" s="5">
        <v>16</v>
      </c>
      <c r="AR68" s="5">
        <v>17</v>
      </c>
      <c r="AS68" s="5">
        <v>18</v>
      </c>
      <c r="AT68" s="158">
        <v>19</v>
      </c>
      <c r="AU68" s="5">
        <v>20</v>
      </c>
    </row>
    <row r="69" spans="2:47" ht="13.15" customHeight="1" x14ac:dyDescent="0.25">
      <c r="B69" s="5" t="s">
        <v>98</v>
      </c>
      <c r="C69" s="5"/>
      <c r="D69" s="5"/>
      <c r="E69" s="5"/>
      <c r="F69" s="5"/>
      <c r="G69" s="5"/>
      <c r="H69" s="5"/>
      <c r="I69" s="5"/>
      <c r="J69" s="5"/>
      <c r="K69" s="5"/>
      <c r="L69" s="5"/>
      <c r="M69" s="5"/>
      <c r="N69" s="5"/>
      <c r="O69" s="5"/>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5"/>
      <c r="AU69" s="5"/>
    </row>
    <row r="70" spans="2:47" ht="13.15" customHeight="1" x14ac:dyDescent="0.25">
      <c r="B70" s="7" t="s">
        <v>99</v>
      </c>
      <c r="C70" s="7" t="s">
        <v>100</v>
      </c>
      <c r="D70" s="7" t="s">
        <v>101</v>
      </c>
      <c r="E70" s="7" t="s">
        <v>102</v>
      </c>
      <c r="F70" s="7" t="s">
        <v>103</v>
      </c>
      <c r="G70" s="7" t="s">
        <v>104</v>
      </c>
      <c r="H70" s="8" t="s">
        <v>105</v>
      </c>
      <c r="I70" s="9">
        <v>57</v>
      </c>
      <c r="J70" s="10" t="s">
        <v>106</v>
      </c>
      <c r="K70" s="8" t="s">
        <v>107</v>
      </c>
      <c r="L70" s="10" t="s">
        <v>108</v>
      </c>
      <c r="M70" s="10" t="s">
        <v>109</v>
      </c>
      <c r="N70" s="10" t="s">
        <v>110</v>
      </c>
      <c r="O70" s="74"/>
      <c r="P70" s="27">
        <v>0</v>
      </c>
      <c r="Q70" s="27">
        <v>3</v>
      </c>
      <c r="R70" s="27">
        <v>3</v>
      </c>
      <c r="S70" s="27">
        <v>3</v>
      </c>
      <c r="T70" s="27">
        <v>3</v>
      </c>
      <c r="U70" s="27"/>
      <c r="V70" s="27"/>
      <c r="W70" s="27"/>
      <c r="X70" s="27"/>
      <c r="Y70" s="27"/>
      <c r="Z70" s="27"/>
      <c r="AA70" s="27"/>
      <c r="AB70" s="27"/>
      <c r="AC70" s="27"/>
      <c r="AD70" s="27"/>
      <c r="AE70" s="27"/>
      <c r="AF70" s="27"/>
      <c r="AG70" s="27"/>
      <c r="AH70" s="27"/>
      <c r="AI70" s="27"/>
      <c r="AJ70" s="27"/>
      <c r="AK70" s="27"/>
      <c r="AL70" s="27"/>
      <c r="AM70" s="27"/>
      <c r="AN70" s="27"/>
      <c r="AO70" s="27"/>
      <c r="AP70" s="27">
        <v>207321.42857142855</v>
      </c>
      <c r="AQ70" s="27">
        <v>0</v>
      </c>
      <c r="AR70" s="27">
        <f>AQ70*1.12</f>
        <v>0</v>
      </c>
      <c r="AS70" s="10" t="s">
        <v>111</v>
      </c>
      <c r="AT70" s="88">
        <v>2014</v>
      </c>
      <c r="AU70" s="89" t="s">
        <v>112</v>
      </c>
    </row>
    <row r="71" spans="2:47" ht="13.15" customHeight="1" x14ac:dyDescent="0.2">
      <c r="B71" s="12" t="s">
        <v>113</v>
      </c>
      <c r="C71" s="7" t="s">
        <v>100</v>
      </c>
      <c r="D71" s="7" t="s">
        <v>101</v>
      </c>
      <c r="E71" s="7" t="s">
        <v>102</v>
      </c>
      <c r="F71" s="7" t="s">
        <v>103</v>
      </c>
      <c r="G71" s="7" t="s">
        <v>104</v>
      </c>
      <c r="H71" s="8" t="s">
        <v>105</v>
      </c>
      <c r="I71" s="9">
        <v>57</v>
      </c>
      <c r="J71" s="10" t="s">
        <v>106</v>
      </c>
      <c r="K71" s="8" t="s">
        <v>107</v>
      </c>
      <c r="L71" s="10" t="s">
        <v>108</v>
      </c>
      <c r="M71" s="10" t="s">
        <v>109</v>
      </c>
      <c r="N71" s="10" t="s">
        <v>110</v>
      </c>
      <c r="O71" s="74"/>
      <c r="P71" s="27"/>
      <c r="Q71" s="27">
        <v>3</v>
      </c>
      <c r="R71" s="27">
        <v>3</v>
      </c>
      <c r="S71" s="27">
        <v>6</v>
      </c>
      <c r="T71" s="27">
        <v>6</v>
      </c>
      <c r="U71" s="27">
        <v>6</v>
      </c>
      <c r="V71" s="27">
        <v>6</v>
      </c>
      <c r="W71" s="27"/>
      <c r="X71" s="27"/>
      <c r="Y71" s="27"/>
      <c r="Z71" s="27"/>
      <c r="AA71" s="27"/>
      <c r="AB71" s="27"/>
      <c r="AC71" s="27"/>
      <c r="AD71" s="27"/>
      <c r="AE71" s="27"/>
      <c r="AF71" s="27"/>
      <c r="AG71" s="27"/>
      <c r="AH71" s="27"/>
      <c r="AI71" s="27"/>
      <c r="AJ71" s="27"/>
      <c r="AK71" s="27"/>
      <c r="AL71" s="27"/>
      <c r="AM71" s="27"/>
      <c r="AN71" s="27"/>
      <c r="AO71" s="27"/>
      <c r="AP71" s="27">
        <v>207321.42857142855</v>
      </c>
      <c r="AQ71" s="27">
        <v>0</v>
      </c>
      <c r="AR71" s="27">
        <f t="shared" ref="AR71:AR134" si="0">AQ71*1.12</f>
        <v>0</v>
      </c>
      <c r="AS71" s="10" t="s">
        <v>111</v>
      </c>
      <c r="AT71" s="43" t="s">
        <v>114</v>
      </c>
      <c r="AU71" s="13" t="s">
        <v>115</v>
      </c>
    </row>
    <row r="72" spans="2:47" ht="13.15" customHeight="1" x14ac:dyDescent="0.2">
      <c r="B72" s="13" t="s">
        <v>116</v>
      </c>
      <c r="C72" s="13" t="s">
        <v>100</v>
      </c>
      <c r="D72" s="13" t="s">
        <v>117</v>
      </c>
      <c r="E72" s="13" t="s">
        <v>118</v>
      </c>
      <c r="F72" s="13" t="s">
        <v>119</v>
      </c>
      <c r="G72" s="13" t="s">
        <v>104</v>
      </c>
      <c r="H72" s="13" t="s">
        <v>105</v>
      </c>
      <c r="I72" s="13">
        <v>57</v>
      </c>
      <c r="J72" s="13" t="s">
        <v>106</v>
      </c>
      <c r="K72" s="13" t="s">
        <v>107</v>
      </c>
      <c r="L72" s="13" t="s">
        <v>108</v>
      </c>
      <c r="M72" s="13" t="s">
        <v>109</v>
      </c>
      <c r="N72" s="13" t="s">
        <v>110</v>
      </c>
      <c r="O72" s="39"/>
      <c r="P72" s="39"/>
      <c r="Q72" s="39">
        <v>3</v>
      </c>
      <c r="R72" s="39">
        <v>3</v>
      </c>
      <c r="S72" s="39">
        <v>4</v>
      </c>
      <c r="T72" s="39">
        <v>9</v>
      </c>
      <c r="U72" s="39"/>
      <c r="V72" s="39"/>
      <c r="W72" s="39"/>
      <c r="X72" s="39"/>
      <c r="Y72" s="39"/>
      <c r="Z72" s="39"/>
      <c r="AA72" s="39"/>
      <c r="AB72" s="39"/>
      <c r="AC72" s="39"/>
      <c r="AD72" s="39"/>
      <c r="AE72" s="39"/>
      <c r="AF72" s="39"/>
      <c r="AG72" s="39"/>
      <c r="AH72" s="39"/>
      <c r="AI72" s="39"/>
      <c r="AJ72" s="39"/>
      <c r="AK72" s="39"/>
      <c r="AL72" s="39"/>
      <c r="AM72" s="39"/>
      <c r="AN72" s="39"/>
      <c r="AO72" s="39"/>
      <c r="AP72" s="39">
        <v>207321.42</v>
      </c>
      <c r="AQ72" s="39">
        <v>0</v>
      </c>
      <c r="AR72" s="27">
        <f t="shared" si="0"/>
        <v>0</v>
      </c>
      <c r="AS72" s="13" t="s">
        <v>111</v>
      </c>
      <c r="AT72" s="13" t="s">
        <v>114</v>
      </c>
      <c r="AU72" s="13">
        <v>14</v>
      </c>
    </row>
    <row r="73" spans="2:47" ht="13.15" customHeight="1" x14ac:dyDescent="0.2">
      <c r="B73" s="13" t="s">
        <v>120</v>
      </c>
      <c r="C73" s="13" t="s">
        <v>100</v>
      </c>
      <c r="D73" s="13" t="s">
        <v>117</v>
      </c>
      <c r="E73" s="13" t="s">
        <v>118</v>
      </c>
      <c r="F73" s="13" t="s">
        <v>119</v>
      </c>
      <c r="G73" s="13" t="s">
        <v>104</v>
      </c>
      <c r="H73" s="13" t="s">
        <v>105</v>
      </c>
      <c r="I73" s="13">
        <v>57</v>
      </c>
      <c r="J73" s="13" t="s">
        <v>106</v>
      </c>
      <c r="K73" s="13" t="s">
        <v>107</v>
      </c>
      <c r="L73" s="13" t="s">
        <v>108</v>
      </c>
      <c r="M73" s="13" t="s">
        <v>109</v>
      </c>
      <c r="N73" s="13" t="s">
        <v>110</v>
      </c>
      <c r="O73" s="39"/>
      <c r="P73" s="39"/>
      <c r="Q73" s="39">
        <v>3</v>
      </c>
      <c r="R73" s="39">
        <v>3</v>
      </c>
      <c r="S73" s="39">
        <v>0</v>
      </c>
      <c r="T73" s="39">
        <v>9</v>
      </c>
      <c r="U73" s="39"/>
      <c r="V73" s="39"/>
      <c r="W73" s="39"/>
      <c r="X73" s="39"/>
      <c r="Y73" s="39"/>
      <c r="Z73" s="39"/>
      <c r="AA73" s="39"/>
      <c r="AB73" s="39"/>
      <c r="AC73" s="39"/>
      <c r="AD73" s="39"/>
      <c r="AE73" s="39"/>
      <c r="AF73" s="39"/>
      <c r="AG73" s="39"/>
      <c r="AH73" s="39"/>
      <c r="AI73" s="39"/>
      <c r="AJ73" s="39"/>
      <c r="AK73" s="39"/>
      <c r="AL73" s="39"/>
      <c r="AM73" s="39"/>
      <c r="AN73" s="39"/>
      <c r="AO73" s="39"/>
      <c r="AP73" s="39">
        <v>207321.42</v>
      </c>
      <c r="AQ73" s="39">
        <v>0</v>
      </c>
      <c r="AR73" s="27">
        <f t="shared" si="0"/>
        <v>0</v>
      </c>
      <c r="AS73" s="13" t="s">
        <v>111</v>
      </c>
      <c r="AT73" s="13" t="s">
        <v>114</v>
      </c>
      <c r="AU73" s="13">
        <v>14</v>
      </c>
    </row>
    <row r="74" spans="2:47" ht="13.15" customHeight="1" x14ac:dyDescent="0.2">
      <c r="B74" s="13" t="s">
        <v>121</v>
      </c>
      <c r="C74" s="13" t="s">
        <v>100</v>
      </c>
      <c r="D74" s="13" t="s">
        <v>117</v>
      </c>
      <c r="E74" s="13" t="s">
        <v>118</v>
      </c>
      <c r="F74" s="13" t="s">
        <v>119</v>
      </c>
      <c r="G74" s="13" t="s">
        <v>104</v>
      </c>
      <c r="H74" s="13" t="s">
        <v>105</v>
      </c>
      <c r="I74" s="13">
        <v>57</v>
      </c>
      <c r="J74" s="13" t="s">
        <v>106</v>
      </c>
      <c r="K74" s="13" t="s">
        <v>107</v>
      </c>
      <c r="L74" s="13" t="s">
        <v>108</v>
      </c>
      <c r="M74" s="13" t="s">
        <v>122</v>
      </c>
      <c r="N74" s="13" t="s">
        <v>110</v>
      </c>
      <c r="O74" s="39"/>
      <c r="P74" s="39"/>
      <c r="Q74" s="39">
        <v>3</v>
      </c>
      <c r="R74" s="39">
        <v>3</v>
      </c>
      <c r="S74" s="39">
        <v>3</v>
      </c>
      <c r="T74" s="39">
        <v>3</v>
      </c>
      <c r="U74" s="39"/>
      <c r="V74" s="39"/>
      <c r="W74" s="39"/>
      <c r="X74" s="39"/>
      <c r="Y74" s="39"/>
      <c r="Z74" s="39"/>
      <c r="AA74" s="39"/>
      <c r="AB74" s="39"/>
      <c r="AC74" s="39"/>
      <c r="AD74" s="39"/>
      <c r="AE74" s="39"/>
      <c r="AF74" s="39"/>
      <c r="AG74" s="39"/>
      <c r="AH74" s="39"/>
      <c r="AI74" s="39"/>
      <c r="AJ74" s="39"/>
      <c r="AK74" s="39"/>
      <c r="AL74" s="39"/>
      <c r="AM74" s="39"/>
      <c r="AN74" s="39"/>
      <c r="AO74" s="39"/>
      <c r="AP74" s="39">
        <v>207321.42</v>
      </c>
      <c r="AQ74" s="39">
        <v>0</v>
      </c>
      <c r="AR74" s="27">
        <f t="shared" si="0"/>
        <v>0</v>
      </c>
      <c r="AS74" s="13" t="s">
        <v>111</v>
      </c>
      <c r="AT74" s="13" t="s">
        <v>114</v>
      </c>
      <c r="AU74" s="13" t="s">
        <v>115</v>
      </c>
    </row>
    <row r="75" spans="2:47" ht="13.15" customHeight="1" x14ac:dyDescent="0.2">
      <c r="B75" s="13" t="s">
        <v>123</v>
      </c>
      <c r="C75" s="13" t="s">
        <v>100</v>
      </c>
      <c r="D75" s="13" t="s">
        <v>117</v>
      </c>
      <c r="E75" s="13" t="s">
        <v>118</v>
      </c>
      <c r="F75" s="13" t="s">
        <v>119</v>
      </c>
      <c r="G75" s="13" t="s">
        <v>104</v>
      </c>
      <c r="H75" s="13" t="s">
        <v>105</v>
      </c>
      <c r="I75" s="13">
        <v>57</v>
      </c>
      <c r="J75" s="13" t="s">
        <v>106</v>
      </c>
      <c r="K75" s="13" t="s">
        <v>107</v>
      </c>
      <c r="L75" s="13" t="s">
        <v>108</v>
      </c>
      <c r="M75" s="13" t="s">
        <v>122</v>
      </c>
      <c r="N75" s="13" t="s">
        <v>110</v>
      </c>
      <c r="O75" s="39"/>
      <c r="P75" s="39"/>
      <c r="Q75" s="39">
        <v>3</v>
      </c>
      <c r="R75" s="39">
        <v>3</v>
      </c>
      <c r="S75" s="39">
        <v>3</v>
      </c>
      <c r="T75" s="39">
        <v>0</v>
      </c>
      <c r="U75" s="39"/>
      <c r="V75" s="39"/>
      <c r="W75" s="39"/>
      <c r="X75" s="39"/>
      <c r="Y75" s="39"/>
      <c r="Z75" s="39"/>
      <c r="AA75" s="39"/>
      <c r="AB75" s="39"/>
      <c r="AC75" s="39"/>
      <c r="AD75" s="39"/>
      <c r="AE75" s="39"/>
      <c r="AF75" s="39"/>
      <c r="AG75" s="39"/>
      <c r="AH75" s="39"/>
      <c r="AI75" s="39"/>
      <c r="AJ75" s="39"/>
      <c r="AK75" s="39"/>
      <c r="AL75" s="39"/>
      <c r="AM75" s="39"/>
      <c r="AN75" s="39"/>
      <c r="AO75" s="39"/>
      <c r="AP75" s="39">
        <v>207321.42</v>
      </c>
      <c r="AQ75" s="39">
        <f>(O75+P75+Q75+R75+S75+T75+U75+V75+W75)*AP75</f>
        <v>1865892.78</v>
      </c>
      <c r="AR75" s="27">
        <f t="shared" si="0"/>
        <v>2089799.9136000003</v>
      </c>
      <c r="AS75" s="13" t="s">
        <v>111</v>
      </c>
      <c r="AT75" s="13" t="s">
        <v>114</v>
      </c>
      <c r="AU75" s="13"/>
    </row>
    <row r="76" spans="2:47" ht="13.15" customHeight="1" x14ac:dyDescent="0.25">
      <c r="B76" s="7" t="s">
        <v>124</v>
      </c>
      <c r="C76" s="7" t="s">
        <v>100</v>
      </c>
      <c r="D76" s="7" t="s">
        <v>101</v>
      </c>
      <c r="E76" s="7" t="s">
        <v>102</v>
      </c>
      <c r="F76" s="7" t="s">
        <v>103</v>
      </c>
      <c r="G76" s="7" t="s">
        <v>125</v>
      </c>
      <c r="H76" s="8" t="s">
        <v>105</v>
      </c>
      <c r="I76" s="9">
        <v>57</v>
      </c>
      <c r="J76" s="10" t="s">
        <v>106</v>
      </c>
      <c r="K76" s="8" t="s">
        <v>107</v>
      </c>
      <c r="L76" s="10" t="s">
        <v>108</v>
      </c>
      <c r="M76" s="10" t="s">
        <v>109</v>
      </c>
      <c r="N76" s="10" t="s">
        <v>110</v>
      </c>
      <c r="O76" s="74"/>
      <c r="P76" s="27">
        <v>105</v>
      </c>
      <c r="Q76" s="27">
        <v>105</v>
      </c>
      <c r="R76" s="27">
        <v>105</v>
      </c>
      <c r="S76" s="27">
        <v>105</v>
      </c>
      <c r="T76" s="27">
        <v>105</v>
      </c>
      <c r="U76" s="27"/>
      <c r="V76" s="27"/>
      <c r="W76" s="27"/>
      <c r="X76" s="27"/>
      <c r="Y76" s="27"/>
      <c r="Z76" s="27"/>
      <c r="AA76" s="27"/>
      <c r="AB76" s="27"/>
      <c r="AC76" s="27"/>
      <c r="AD76" s="27"/>
      <c r="AE76" s="27"/>
      <c r="AF76" s="27"/>
      <c r="AG76" s="27"/>
      <c r="AH76" s="27"/>
      <c r="AI76" s="27"/>
      <c r="AJ76" s="27"/>
      <c r="AK76" s="27"/>
      <c r="AL76" s="27"/>
      <c r="AM76" s="27"/>
      <c r="AN76" s="27"/>
      <c r="AO76" s="27"/>
      <c r="AP76" s="27">
        <v>291485</v>
      </c>
      <c r="AQ76" s="27">
        <v>0</v>
      </c>
      <c r="AR76" s="27">
        <f t="shared" si="0"/>
        <v>0</v>
      </c>
      <c r="AS76" s="10" t="s">
        <v>111</v>
      </c>
      <c r="AT76" s="88">
        <v>2013</v>
      </c>
      <c r="AU76" s="89" t="s">
        <v>112</v>
      </c>
    </row>
    <row r="77" spans="2:47" ht="13.15" customHeight="1" x14ac:dyDescent="0.2">
      <c r="B77" s="12" t="s">
        <v>126</v>
      </c>
      <c r="C77" s="7" t="s">
        <v>100</v>
      </c>
      <c r="D77" s="7" t="s">
        <v>101</v>
      </c>
      <c r="E77" s="7" t="s">
        <v>102</v>
      </c>
      <c r="F77" s="7" t="s">
        <v>103</v>
      </c>
      <c r="G77" s="7" t="s">
        <v>125</v>
      </c>
      <c r="H77" s="8" t="s">
        <v>105</v>
      </c>
      <c r="I77" s="9">
        <v>57</v>
      </c>
      <c r="J77" s="10" t="s">
        <v>106</v>
      </c>
      <c r="K77" s="8" t="s">
        <v>107</v>
      </c>
      <c r="L77" s="10" t="s">
        <v>108</v>
      </c>
      <c r="M77" s="10" t="s">
        <v>109</v>
      </c>
      <c r="N77" s="10" t="s">
        <v>110</v>
      </c>
      <c r="O77" s="74"/>
      <c r="P77" s="27">
        <v>105</v>
      </c>
      <c r="Q77" s="27">
        <v>105</v>
      </c>
      <c r="R77" s="27">
        <v>105</v>
      </c>
      <c r="S77" s="27">
        <v>105</v>
      </c>
      <c r="T77" s="27">
        <v>133</v>
      </c>
      <c r="U77" s="27">
        <v>133</v>
      </c>
      <c r="V77" s="27">
        <v>133</v>
      </c>
      <c r="W77" s="27"/>
      <c r="X77" s="27"/>
      <c r="Y77" s="27"/>
      <c r="Z77" s="27"/>
      <c r="AA77" s="27"/>
      <c r="AB77" s="27"/>
      <c r="AC77" s="27"/>
      <c r="AD77" s="27"/>
      <c r="AE77" s="27"/>
      <c r="AF77" s="27"/>
      <c r="AG77" s="27"/>
      <c r="AH77" s="27"/>
      <c r="AI77" s="27"/>
      <c r="AJ77" s="27"/>
      <c r="AK77" s="27"/>
      <c r="AL77" s="27"/>
      <c r="AM77" s="27"/>
      <c r="AN77" s="27"/>
      <c r="AO77" s="27"/>
      <c r="AP77" s="27">
        <v>291485</v>
      </c>
      <c r="AQ77" s="27">
        <v>0</v>
      </c>
      <c r="AR77" s="27">
        <f t="shared" si="0"/>
        <v>0</v>
      </c>
      <c r="AS77" s="10" t="s">
        <v>111</v>
      </c>
      <c r="AT77" s="43" t="s">
        <v>127</v>
      </c>
      <c r="AU77" s="13" t="s">
        <v>115</v>
      </c>
    </row>
    <row r="78" spans="2:47" ht="13.15" customHeight="1" x14ac:dyDescent="0.2">
      <c r="B78" s="13" t="s">
        <v>128</v>
      </c>
      <c r="C78" s="13" t="s">
        <v>100</v>
      </c>
      <c r="D78" s="13" t="s">
        <v>117</v>
      </c>
      <c r="E78" s="13" t="s">
        <v>118</v>
      </c>
      <c r="F78" s="13" t="s">
        <v>119</v>
      </c>
      <c r="G78" s="13" t="s">
        <v>125</v>
      </c>
      <c r="H78" s="13" t="s">
        <v>105</v>
      </c>
      <c r="I78" s="13">
        <v>57</v>
      </c>
      <c r="J78" s="13" t="s">
        <v>106</v>
      </c>
      <c r="K78" s="13" t="s">
        <v>107</v>
      </c>
      <c r="L78" s="13" t="s">
        <v>108</v>
      </c>
      <c r="M78" s="13" t="s">
        <v>109</v>
      </c>
      <c r="N78" s="13" t="s">
        <v>110</v>
      </c>
      <c r="O78" s="39"/>
      <c r="P78" s="39">
        <v>105</v>
      </c>
      <c r="Q78" s="39">
        <v>105</v>
      </c>
      <c r="R78" s="39">
        <v>105</v>
      </c>
      <c r="S78" s="39">
        <v>0</v>
      </c>
      <c r="T78" s="39">
        <v>72</v>
      </c>
      <c r="U78" s="39"/>
      <c r="V78" s="39"/>
      <c r="W78" s="39"/>
      <c r="X78" s="39"/>
      <c r="Y78" s="39"/>
      <c r="Z78" s="39"/>
      <c r="AA78" s="39"/>
      <c r="AB78" s="39"/>
      <c r="AC78" s="39"/>
      <c r="AD78" s="39"/>
      <c r="AE78" s="39"/>
      <c r="AF78" s="39"/>
      <c r="AG78" s="39"/>
      <c r="AH78" s="39"/>
      <c r="AI78" s="39"/>
      <c r="AJ78" s="39"/>
      <c r="AK78" s="39"/>
      <c r="AL78" s="39"/>
      <c r="AM78" s="39"/>
      <c r="AN78" s="39"/>
      <c r="AO78" s="39"/>
      <c r="AP78" s="39">
        <v>291485</v>
      </c>
      <c r="AQ78" s="39">
        <v>0</v>
      </c>
      <c r="AR78" s="27">
        <f t="shared" si="0"/>
        <v>0</v>
      </c>
      <c r="AS78" s="13" t="s">
        <v>111</v>
      </c>
      <c r="AT78" s="13" t="s">
        <v>127</v>
      </c>
      <c r="AU78" s="13">
        <v>14</v>
      </c>
    </row>
    <row r="79" spans="2:47" ht="13.15" customHeight="1" x14ac:dyDescent="0.2">
      <c r="B79" s="13" t="s">
        <v>129</v>
      </c>
      <c r="C79" s="13" t="s">
        <v>100</v>
      </c>
      <c r="D79" s="13" t="s">
        <v>117</v>
      </c>
      <c r="E79" s="13" t="s">
        <v>118</v>
      </c>
      <c r="F79" s="13" t="s">
        <v>119</v>
      </c>
      <c r="G79" s="13" t="s">
        <v>125</v>
      </c>
      <c r="H79" s="13" t="s">
        <v>105</v>
      </c>
      <c r="I79" s="13">
        <v>57</v>
      </c>
      <c r="J79" s="13" t="s">
        <v>106</v>
      </c>
      <c r="K79" s="13" t="s">
        <v>107</v>
      </c>
      <c r="L79" s="13" t="s">
        <v>108</v>
      </c>
      <c r="M79" s="13" t="s">
        <v>122</v>
      </c>
      <c r="N79" s="13" t="s">
        <v>110</v>
      </c>
      <c r="O79" s="39"/>
      <c r="P79" s="39">
        <v>105</v>
      </c>
      <c r="Q79" s="39">
        <v>105</v>
      </c>
      <c r="R79" s="39">
        <v>105</v>
      </c>
      <c r="S79" s="39">
        <v>72</v>
      </c>
      <c r="T79" s="39">
        <v>72</v>
      </c>
      <c r="U79" s="39"/>
      <c r="V79" s="39"/>
      <c r="W79" s="39"/>
      <c r="X79" s="39"/>
      <c r="Y79" s="39"/>
      <c r="Z79" s="39"/>
      <c r="AA79" s="39"/>
      <c r="AB79" s="39"/>
      <c r="AC79" s="39"/>
      <c r="AD79" s="39"/>
      <c r="AE79" s="39"/>
      <c r="AF79" s="39"/>
      <c r="AG79" s="39"/>
      <c r="AH79" s="39"/>
      <c r="AI79" s="39"/>
      <c r="AJ79" s="39"/>
      <c r="AK79" s="39"/>
      <c r="AL79" s="39"/>
      <c r="AM79" s="39"/>
      <c r="AN79" s="39"/>
      <c r="AO79" s="39"/>
      <c r="AP79" s="39">
        <v>291485</v>
      </c>
      <c r="AQ79" s="39">
        <v>0</v>
      </c>
      <c r="AR79" s="27">
        <f t="shared" si="0"/>
        <v>0</v>
      </c>
      <c r="AS79" s="13" t="s">
        <v>111</v>
      </c>
      <c r="AT79" s="13" t="s">
        <v>127</v>
      </c>
      <c r="AU79" s="10" t="s">
        <v>130</v>
      </c>
    </row>
    <row r="80" spans="2:47" ht="13.15" customHeight="1" x14ac:dyDescent="0.2">
      <c r="B80" s="13" t="s">
        <v>131</v>
      </c>
      <c r="C80" s="13" t="s">
        <v>100</v>
      </c>
      <c r="D80" s="13" t="s">
        <v>117</v>
      </c>
      <c r="E80" s="13" t="s">
        <v>118</v>
      </c>
      <c r="F80" s="13" t="s">
        <v>119</v>
      </c>
      <c r="G80" s="13" t="s">
        <v>125</v>
      </c>
      <c r="H80" s="13" t="s">
        <v>105</v>
      </c>
      <c r="I80" s="13">
        <v>57</v>
      </c>
      <c r="J80" s="13" t="s">
        <v>106</v>
      </c>
      <c r="K80" s="13" t="s">
        <v>107</v>
      </c>
      <c r="L80" s="13" t="s">
        <v>108</v>
      </c>
      <c r="M80" s="13" t="s">
        <v>122</v>
      </c>
      <c r="N80" s="13" t="s">
        <v>110</v>
      </c>
      <c r="O80" s="39"/>
      <c r="P80" s="39">
        <v>105</v>
      </c>
      <c r="Q80" s="39">
        <v>105</v>
      </c>
      <c r="R80" s="39">
        <v>105</v>
      </c>
      <c r="S80" s="39">
        <v>72</v>
      </c>
      <c r="T80" s="39">
        <v>0</v>
      </c>
      <c r="U80" s="39"/>
      <c r="V80" s="39"/>
      <c r="W80" s="39"/>
      <c r="X80" s="39"/>
      <c r="Y80" s="39"/>
      <c r="Z80" s="39"/>
      <c r="AA80" s="39"/>
      <c r="AB80" s="39"/>
      <c r="AC80" s="39"/>
      <c r="AD80" s="39"/>
      <c r="AE80" s="39"/>
      <c r="AF80" s="39"/>
      <c r="AG80" s="39"/>
      <c r="AH80" s="39"/>
      <c r="AI80" s="39"/>
      <c r="AJ80" s="39"/>
      <c r="AK80" s="39"/>
      <c r="AL80" s="39"/>
      <c r="AM80" s="39"/>
      <c r="AN80" s="39"/>
      <c r="AO80" s="39"/>
      <c r="AP80" s="82">
        <v>291485</v>
      </c>
      <c r="AQ80" s="27">
        <f>(P80+Q80+R80+S80+T80+U80+V80+W80)*AP80</f>
        <v>112804695</v>
      </c>
      <c r="AR80" s="27">
        <f t="shared" si="0"/>
        <v>126341258.40000001</v>
      </c>
      <c r="AS80" s="13" t="s">
        <v>111</v>
      </c>
      <c r="AT80" s="13" t="s">
        <v>132</v>
      </c>
      <c r="AU80" s="10"/>
    </row>
    <row r="81" spans="2:47" ht="13.15" customHeight="1" x14ac:dyDescent="0.25">
      <c r="B81" s="7" t="s">
        <v>133</v>
      </c>
      <c r="C81" s="7" t="s">
        <v>100</v>
      </c>
      <c r="D81" s="7" t="s">
        <v>101</v>
      </c>
      <c r="E81" s="7" t="s">
        <v>102</v>
      </c>
      <c r="F81" s="7" t="s">
        <v>103</v>
      </c>
      <c r="G81" s="7" t="s">
        <v>134</v>
      </c>
      <c r="H81" s="8" t="s">
        <v>105</v>
      </c>
      <c r="I81" s="9">
        <v>57</v>
      </c>
      <c r="J81" s="10" t="s">
        <v>106</v>
      </c>
      <c r="K81" s="8" t="s">
        <v>107</v>
      </c>
      <c r="L81" s="10" t="s">
        <v>108</v>
      </c>
      <c r="M81" s="10" t="s">
        <v>109</v>
      </c>
      <c r="N81" s="10" t="s">
        <v>110</v>
      </c>
      <c r="O81" s="74"/>
      <c r="P81" s="27">
        <v>30</v>
      </c>
      <c r="Q81" s="27">
        <v>40</v>
      </c>
      <c r="R81" s="27">
        <v>40</v>
      </c>
      <c r="S81" s="27">
        <v>40</v>
      </c>
      <c r="T81" s="27">
        <v>40</v>
      </c>
      <c r="U81" s="27"/>
      <c r="V81" s="27"/>
      <c r="W81" s="27"/>
      <c r="X81" s="27"/>
      <c r="Y81" s="27"/>
      <c r="Z81" s="27"/>
      <c r="AA81" s="27"/>
      <c r="AB81" s="27"/>
      <c r="AC81" s="27"/>
      <c r="AD81" s="27"/>
      <c r="AE81" s="27"/>
      <c r="AF81" s="27"/>
      <c r="AG81" s="27"/>
      <c r="AH81" s="27"/>
      <c r="AI81" s="27"/>
      <c r="AJ81" s="27"/>
      <c r="AK81" s="27"/>
      <c r="AL81" s="27"/>
      <c r="AM81" s="27"/>
      <c r="AN81" s="27"/>
      <c r="AO81" s="27"/>
      <c r="AP81" s="27">
        <v>291485</v>
      </c>
      <c r="AQ81" s="27">
        <v>0</v>
      </c>
      <c r="AR81" s="27">
        <f t="shared" si="0"/>
        <v>0</v>
      </c>
      <c r="AS81" s="10" t="s">
        <v>111</v>
      </c>
      <c r="AT81" s="88">
        <v>2013</v>
      </c>
      <c r="AU81" s="89" t="s">
        <v>112</v>
      </c>
    </row>
    <row r="82" spans="2:47" ht="13.15" customHeight="1" x14ac:dyDescent="0.2">
      <c r="B82" s="12" t="s">
        <v>135</v>
      </c>
      <c r="C82" s="7" t="s">
        <v>100</v>
      </c>
      <c r="D82" s="7" t="s">
        <v>101</v>
      </c>
      <c r="E82" s="7" t="s">
        <v>102</v>
      </c>
      <c r="F82" s="7" t="s">
        <v>103</v>
      </c>
      <c r="G82" s="7" t="s">
        <v>134</v>
      </c>
      <c r="H82" s="8" t="s">
        <v>105</v>
      </c>
      <c r="I82" s="9">
        <v>57</v>
      </c>
      <c r="J82" s="10" t="s">
        <v>106</v>
      </c>
      <c r="K82" s="8" t="s">
        <v>107</v>
      </c>
      <c r="L82" s="10" t="s">
        <v>108</v>
      </c>
      <c r="M82" s="10" t="s">
        <v>109</v>
      </c>
      <c r="N82" s="10" t="s">
        <v>110</v>
      </c>
      <c r="O82" s="74"/>
      <c r="P82" s="27">
        <v>30</v>
      </c>
      <c r="Q82" s="27">
        <v>40</v>
      </c>
      <c r="R82" s="27">
        <v>40</v>
      </c>
      <c r="S82" s="27">
        <v>40</v>
      </c>
      <c r="T82" s="27">
        <v>40</v>
      </c>
      <c r="U82" s="27">
        <v>40</v>
      </c>
      <c r="V82" s="27">
        <v>40</v>
      </c>
      <c r="W82" s="27"/>
      <c r="X82" s="27"/>
      <c r="Y82" s="27"/>
      <c r="Z82" s="27"/>
      <c r="AA82" s="27"/>
      <c r="AB82" s="27"/>
      <c r="AC82" s="27"/>
      <c r="AD82" s="27"/>
      <c r="AE82" s="27"/>
      <c r="AF82" s="27"/>
      <c r="AG82" s="27"/>
      <c r="AH82" s="27"/>
      <c r="AI82" s="27"/>
      <c r="AJ82" s="27"/>
      <c r="AK82" s="27"/>
      <c r="AL82" s="27"/>
      <c r="AM82" s="27"/>
      <c r="AN82" s="27"/>
      <c r="AO82" s="27"/>
      <c r="AP82" s="27">
        <v>291485</v>
      </c>
      <c r="AQ82" s="27">
        <v>0</v>
      </c>
      <c r="AR82" s="27">
        <f t="shared" si="0"/>
        <v>0</v>
      </c>
      <c r="AS82" s="10" t="s">
        <v>111</v>
      </c>
      <c r="AT82" s="43" t="s">
        <v>127</v>
      </c>
      <c r="AU82" s="13" t="s">
        <v>115</v>
      </c>
    </row>
    <row r="83" spans="2:47" ht="13.15" customHeight="1" x14ac:dyDescent="0.2">
      <c r="B83" s="13" t="s">
        <v>136</v>
      </c>
      <c r="C83" s="13" t="s">
        <v>100</v>
      </c>
      <c r="D83" s="13" t="s">
        <v>117</v>
      </c>
      <c r="E83" s="13" t="s">
        <v>118</v>
      </c>
      <c r="F83" s="13" t="s">
        <v>119</v>
      </c>
      <c r="G83" s="13" t="s">
        <v>134</v>
      </c>
      <c r="H83" s="13" t="s">
        <v>105</v>
      </c>
      <c r="I83" s="13">
        <v>57</v>
      </c>
      <c r="J83" s="13" t="s">
        <v>106</v>
      </c>
      <c r="K83" s="13" t="s">
        <v>107</v>
      </c>
      <c r="L83" s="13" t="s">
        <v>108</v>
      </c>
      <c r="M83" s="13" t="s">
        <v>109</v>
      </c>
      <c r="N83" s="13" t="s">
        <v>110</v>
      </c>
      <c r="O83" s="39"/>
      <c r="P83" s="39">
        <v>30</v>
      </c>
      <c r="Q83" s="39">
        <v>40</v>
      </c>
      <c r="R83" s="39">
        <v>40</v>
      </c>
      <c r="S83" s="39">
        <v>0</v>
      </c>
      <c r="T83" s="39">
        <v>0</v>
      </c>
      <c r="U83" s="39"/>
      <c r="V83" s="39"/>
      <c r="W83" s="39"/>
      <c r="X83" s="39"/>
      <c r="Y83" s="39"/>
      <c r="Z83" s="39"/>
      <c r="AA83" s="39"/>
      <c r="AB83" s="39"/>
      <c r="AC83" s="39"/>
      <c r="AD83" s="39"/>
      <c r="AE83" s="39"/>
      <c r="AF83" s="39"/>
      <c r="AG83" s="39"/>
      <c r="AH83" s="39"/>
      <c r="AI83" s="39"/>
      <c r="AJ83" s="39"/>
      <c r="AK83" s="39"/>
      <c r="AL83" s="39"/>
      <c r="AM83" s="39"/>
      <c r="AN83" s="39"/>
      <c r="AO83" s="39"/>
      <c r="AP83" s="39">
        <v>291485</v>
      </c>
      <c r="AQ83" s="39">
        <v>0</v>
      </c>
      <c r="AR83" s="27">
        <f t="shared" si="0"/>
        <v>0</v>
      </c>
      <c r="AS83" s="13" t="s">
        <v>111</v>
      </c>
      <c r="AT83" s="13" t="s">
        <v>127</v>
      </c>
      <c r="AU83" s="13">
        <v>14</v>
      </c>
    </row>
    <row r="84" spans="2:47" ht="13.15" customHeight="1" x14ac:dyDescent="0.2">
      <c r="B84" s="13" t="s">
        <v>137</v>
      </c>
      <c r="C84" s="13" t="s">
        <v>100</v>
      </c>
      <c r="D84" s="13" t="s">
        <v>117</v>
      </c>
      <c r="E84" s="13" t="s">
        <v>118</v>
      </c>
      <c r="F84" s="13" t="s">
        <v>119</v>
      </c>
      <c r="G84" s="13" t="s">
        <v>134</v>
      </c>
      <c r="H84" s="13" t="s">
        <v>105</v>
      </c>
      <c r="I84" s="13">
        <v>57</v>
      </c>
      <c r="J84" s="13" t="s">
        <v>106</v>
      </c>
      <c r="K84" s="13" t="s">
        <v>107</v>
      </c>
      <c r="L84" s="13" t="s">
        <v>108</v>
      </c>
      <c r="M84" s="13" t="s">
        <v>122</v>
      </c>
      <c r="N84" s="13" t="s">
        <v>110</v>
      </c>
      <c r="O84" s="39"/>
      <c r="P84" s="39">
        <v>30</v>
      </c>
      <c r="Q84" s="39">
        <v>40</v>
      </c>
      <c r="R84" s="39">
        <v>40</v>
      </c>
      <c r="S84" s="39">
        <v>0</v>
      </c>
      <c r="T84" s="39">
        <v>0</v>
      </c>
      <c r="U84" s="39"/>
      <c r="V84" s="39"/>
      <c r="W84" s="39"/>
      <c r="X84" s="39"/>
      <c r="Y84" s="39"/>
      <c r="Z84" s="39"/>
      <c r="AA84" s="39"/>
      <c r="AB84" s="39"/>
      <c r="AC84" s="39"/>
      <c r="AD84" s="39"/>
      <c r="AE84" s="39"/>
      <c r="AF84" s="39"/>
      <c r="AG84" s="39"/>
      <c r="AH84" s="39"/>
      <c r="AI84" s="39"/>
      <c r="AJ84" s="39"/>
      <c r="AK84" s="39"/>
      <c r="AL84" s="39"/>
      <c r="AM84" s="39"/>
      <c r="AN84" s="39"/>
      <c r="AO84" s="39"/>
      <c r="AP84" s="39">
        <v>291485</v>
      </c>
      <c r="AQ84" s="39">
        <v>0</v>
      </c>
      <c r="AR84" s="27">
        <f t="shared" si="0"/>
        <v>0</v>
      </c>
      <c r="AS84" s="13" t="s">
        <v>111</v>
      </c>
      <c r="AT84" s="13" t="s">
        <v>127</v>
      </c>
      <c r="AU84" s="10" t="s">
        <v>130</v>
      </c>
    </row>
    <row r="85" spans="2:47" ht="13.15" customHeight="1" x14ac:dyDescent="0.2">
      <c r="B85" s="13" t="s">
        <v>138</v>
      </c>
      <c r="C85" s="13" t="s">
        <v>100</v>
      </c>
      <c r="D85" s="13" t="s">
        <v>117</v>
      </c>
      <c r="E85" s="13" t="s">
        <v>118</v>
      </c>
      <c r="F85" s="13" t="s">
        <v>119</v>
      </c>
      <c r="G85" s="13" t="s">
        <v>134</v>
      </c>
      <c r="H85" s="13" t="s">
        <v>105</v>
      </c>
      <c r="I85" s="13">
        <v>57</v>
      </c>
      <c r="J85" s="13" t="s">
        <v>106</v>
      </c>
      <c r="K85" s="13" t="s">
        <v>107</v>
      </c>
      <c r="L85" s="13" t="s">
        <v>108</v>
      </c>
      <c r="M85" s="13" t="s">
        <v>122</v>
      </c>
      <c r="N85" s="13" t="s">
        <v>110</v>
      </c>
      <c r="O85" s="39"/>
      <c r="P85" s="39">
        <v>30</v>
      </c>
      <c r="Q85" s="39">
        <v>40</v>
      </c>
      <c r="R85" s="39">
        <v>40</v>
      </c>
      <c r="S85" s="39">
        <v>0</v>
      </c>
      <c r="T85" s="39">
        <v>0</v>
      </c>
      <c r="U85" s="39"/>
      <c r="V85" s="39"/>
      <c r="W85" s="39"/>
      <c r="X85" s="39"/>
      <c r="Y85" s="39"/>
      <c r="Z85" s="39"/>
      <c r="AA85" s="39"/>
      <c r="AB85" s="39"/>
      <c r="AC85" s="39"/>
      <c r="AD85" s="39"/>
      <c r="AE85" s="39"/>
      <c r="AF85" s="39"/>
      <c r="AG85" s="39"/>
      <c r="AH85" s="39"/>
      <c r="AI85" s="39"/>
      <c r="AJ85" s="39"/>
      <c r="AK85" s="39"/>
      <c r="AL85" s="39"/>
      <c r="AM85" s="39"/>
      <c r="AN85" s="39"/>
      <c r="AO85" s="39"/>
      <c r="AP85" s="82">
        <v>291485</v>
      </c>
      <c r="AQ85" s="27">
        <f t="shared" ref="AQ85" si="1">(P85+Q85+R85+S85+T85+U85+V85+W85)*AP85</f>
        <v>32063350</v>
      </c>
      <c r="AR85" s="27">
        <f t="shared" si="0"/>
        <v>35910952</v>
      </c>
      <c r="AS85" s="13" t="s">
        <v>111</v>
      </c>
      <c r="AT85" s="13" t="s">
        <v>132</v>
      </c>
      <c r="AU85" s="5"/>
    </row>
    <row r="86" spans="2:47" ht="13.15" customHeight="1" x14ac:dyDescent="0.25">
      <c r="B86" s="7" t="s">
        <v>139</v>
      </c>
      <c r="C86" s="7" t="s">
        <v>100</v>
      </c>
      <c r="D86" s="7" t="s">
        <v>101</v>
      </c>
      <c r="E86" s="7" t="s">
        <v>102</v>
      </c>
      <c r="F86" s="7" t="s">
        <v>103</v>
      </c>
      <c r="G86" s="7" t="s">
        <v>140</v>
      </c>
      <c r="H86" s="8" t="s">
        <v>105</v>
      </c>
      <c r="I86" s="9">
        <v>57</v>
      </c>
      <c r="J86" s="10" t="s">
        <v>106</v>
      </c>
      <c r="K86" s="8" t="s">
        <v>107</v>
      </c>
      <c r="L86" s="10" t="s">
        <v>108</v>
      </c>
      <c r="M86" s="10" t="s">
        <v>109</v>
      </c>
      <c r="N86" s="10" t="s">
        <v>110</v>
      </c>
      <c r="O86" s="74"/>
      <c r="P86" s="27">
        <v>1140</v>
      </c>
      <c r="Q86" s="27">
        <v>1140</v>
      </c>
      <c r="R86" s="27">
        <v>1140</v>
      </c>
      <c r="S86" s="27">
        <v>1140</v>
      </c>
      <c r="T86" s="27">
        <v>1140</v>
      </c>
      <c r="U86" s="27"/>
      <c r="V86" s="27"/>
      <c r="W86" s="27"/>
      <c r="X86" s="27"/>
      <c r="Y86" s="27"/>
      <c r="Z86" s="27"/>
      <c r="AA86" s="27"/>
      <c r="AB86" s="27"/>
      <c r="AC86" s="27"/>
      <c r="AD86" s="27"/>
      <c r="AE86" s="27"/>
      <c r="AF86" s="27"/>
      <c r="AG86" s="27"/>
      <c r="AH86" s="27"/>
      <c r="AI86" s="27"/>
      <c r="AJ86" s="27"/>
      <c r="AK86" s="27"/>
      <c r="AL86" s="27"/>
      <c r="AM86" s="27"/>
      <c r="AN86" s="27"/>
      <c r="AO86" s="27"/>
      <c r="AP86" s="27">
        <v>292746</v>
      </c>
      <c r="AQ86" s="27">
        <v>0</v>
      </c>
      <c r="AR86" s="27">
        <f t="shared" si="0"/>
        <v>0</v>
      </c>
      <c r="AS86" s="10" t="s">
        <v>111</v>
      </c>
      <c r="AT86" s="88">
        <v>2013</v>
      </c>
      <c r="AU86" s="89" t="s">
        <v>112</v>
      </c>
    </row>
    <row r="87" spans="2:47" ht="13.15" customHeight="1" x14ac:dyDescent="0.2">
      <c r="B87" s="12" t="s">
        <v>141</v>
      </c>
      <c r="C87" s="7" t="s">
        <v>100</v>
      </c>
      <c r="D87" s="7" t="s">
        <v>101</v>
      </c>
      <c r="E87" s="7" t="s">
        <v>102</v>
      </c>
      <c r="F87" s="7" t="s">
        <v>103</v>
      </c>
      <c r="G87" s="7" t="s">
        <v>142</v>
      </c>
      <c r="H87" s="8" t="s">
        <v>105</v>
      </c>
      <c r="I87" s="9">
        <v>57</v>
      </c>
      <c r="J87" s="10" t="s">
        <v>106</v>
      </c>
      <c r="K87" s="8" t="s">
        <v>107</v>
      </c>
      <c r="L87" s="10" t="s">
        <v>108</v>
      </c>
      <c r="M87" s="10" t="s">
        <v>109</v>
      </c>
      <c r="N87" s="10" t="s">
        <v>110</v>
      </c>
      <c r="O87" s="74"/>
      <c r="P87" s="27">
        <v>1140</v>
      </c>
      <c r="Q87" s="27">
        <v>1140</v>
      </c>
      <c r="R87" s="27">
        <v>1140</v>
      </c>
      <c r="S87" s="27">
        <v>1140</v>
      </c>
      <c r="T87" s="27">
        <v>1140</v>
      </c>
      <c r="U87" s="27">
        <v>1140</v>
      </c>
      <c r="V87" s="27">
        <v>1140</v>
      </c>
      <c r="W87" s="27"/>
      <c r="X87" s="27"/>
      <c r="Y87" s="27"/>
      <c r="Z87" s="27"/>
      <c r="AA87" s="27"/>
      <c r="AB87" s="27"/>
      <c r="AC87" s="27"/>
      <c r="AD87" s="27"/>
      <c r="AE87" s="27"/>
      <c r="AF87" s="27"/>
      <c r="AG87" s="27"/>
      <c r="AH87" s="27"/>
      <c r="AI87" s="27"/>
      <c r="AJ87" s="27"/>
      <c r="AK87" s="27"/>
      <c r="AL87" s="27"/>
      <c r="AM87" s="27"/>
      <c r="AN87" s="27"/>
      <c r="AO87" s="27"/>
      <c r="AP87" s="27">
        <v>292746</v>
      </c>
      <c r="AQ87" s="27">
        <v>0</v>
      </c>
      <c r="AR87" s="27">
        <f t="shared" si="0"/>
        <v>0</v>
      </c>
      <c r="AS87" s="10" t="s">
        <v>111</v>
      </c>
      <c r="AT87" s="43" t="s">
        <v>127</v>
      </c>
      <c r="AU87" s="13" t="s">
        <v>115</v>
      </c>
    </row>
    <row r="88" spans="2:47" ht="13.15" customHeight="1" x14ac:dyDescent="0.2">
      <c r="B88" s="13" t="s">
        <v>143</v>
      </c>
      <c r="C88" s="13" t="s">
        <v>100</v>
      </c>
      <c r="D88" s="13" t="s">
        <v>117</v>
      </c>
      <c r="E88" s="13" t="s">
        <v>118</v>
      </c>
      <c r="F88" s="13" t="s">
        <v>119</v>
      </c>
      <c r="G88" s="13" t="s">
        <v>142</v>
      </c>
      <c r="H88" s="13" t="s">
        <v>105</v>
      </c>
      <c r="I88" s="13">
        <v>57</v>
      </c>
      <c r="J88" s="13" t="s">
        <v>106</v>
      </c>
      <c r="K88" s="13" t="s">
        <v>107</v>
      </c>
      <c r="L88" s="13" t="s">
        <v>108</v>
      </c>
      <c r="M88" s="13" t="s">
        <v>109</v>
      </c>
      <c r="N88" s="13" t="s">
        <v>110</v>
      </c>
      <c r="O88" s="39"/>
      <c r="P88" s="39">
        <v>1140</v>
      </c>
      <c r="Q88" s="39">
        <v>1140</v>
      </c>
      <c r="R88" s="39">
        <v>1140</v>
      </c>
      <c r="S88" s="39">
        <v>0</v>
      </c>
      <c r="T88" s="39">
        <v>644</v>
      </c>
      <c r="U88" s="39"/>
      <c r="V88" s="39"/>
      <c r="W88" s="39"/>
      <c r="X88" s="39"/>
      <c r="Y88" s="39"/>
      <c r="Z88" s="39"/>
      <c r="AA88" s="39"/>
      <c r="AB88" s="39"/>
      <c r="AC88" s="39"/>
      <c r="AD88" s="39"/>
      <c r="AE88" s="39"/>
      <c r="AF88" s="39"/>
      <c r="AG88" s="39"/>
      <c r="AH88" s="39"/>
      <c r="AI88" s="39"/>
      <c r="AJ88" s="39"/>
      <c r="AK88" s="39"/>
      <c r="AL88" s="39"/>
      <c r="AM88" s="39"/>
      <c r="AN88" s="39"/>
      <c r="AO88" s="39"/>
      <c r="AP88" s="39">
        <v>292746</v>
      </c>
      <c r="AQ88" s="39">
        <v>0</v>
      </c>
      <c r="AR88" s="27">
        <f t="shared" si="0"/>
        <v>0</v>
      </c>
      <c r="AS88" s="13" t="s">
        <v>111</v>
      </c>
      <c r="AT88" s="13" t="s">
        <v>127</v>
      </c>
      <c r="AU88" s="13">
        <v>14</v>
      </c>
    </row>
    <row r="89" spans="2:47" ht="13.15" customHeight="1" x14ac:dyDescent="0.2">
      <c r="B89" s="13" t="s">
        <v>144</v>
      </c>
      <c r="C89" s="13" t="s">
        <v>100</v>
      </c>
      <c r="D89" s="13" t="s">
        <v>117</v>
      </c>
      <c r="E89" s="13" t="s">
        <v>118</v>
      </c>
      <c r="F89" s="13" t="s">
        <v>119</v>
      </c>
      <c r="G89" s="13" t="s">
        <v>142</v>
      </c>
      <c r="H89" s="13" t="s">
        <v>105</v>
      </c>
      <c r="I89" s="13">
        <v>57</v>
      </c>
      <c r="J89" s="13" t="s">
        <v>106</v>
      </c>
      <c r="K89" s="13" t="s">
        <v>107</v>
      </c>
      <c r="L89" s="13" t="s">
        <v>108</v>
      </c>
      <c r="M89" s="13" t="s">
        <v>122</v>
      </c>
      <c r="N89" s="13" t="s">
        <v>110</v>
      </c>
      <c r="O89" s="39"/>
      <c r="P89" s="39">
        <v>1140</v>
      </c>
      <c r="Q89" s="39">
        <v>1140</v>
      </c>
      <c r="R89" s="39">
        <v>940</v>
      </c>
      <c r="S89" s="39">
        <v>644</v>
      </c>
      <c r="T89" s="39">
        <v>644</v>
      </c>
      <c r="U89" s="39"/>
      <c r="V89" s="39"/>
      <c r="W89" s="39"/>
      <c r="X89" s="39"/>
      <c r="Y89" s="39"/>
      <c r="Z89" s="39"/>
      <c r="AA89" s="39"/>
      <c r="AB89" s="39"/>
      <c r="AC89" s="39"/>
      <c r="AD89" s="39"/>
      <c r="AE89" s="39"/>
      <c r="AF89" s="39"/>
      <c r="AG89" s="39"/>
      <c r="AH89" s="39"/>
      <c r="AI89" s="39"/>
      <c r="AJ89" s="39"/>
      <c r="AK89" s="39"/>
      <c r="AL89" s="39"/>
      <c r="AM89" s="39"/>
      <c r="AN89" s="39"/>
      <c r="AO89" s="39"/>
      <c r="AP89" s="39">
        <v>292746</v>
      </c>
      <c r="AQ89" s="39">
        <v>0</v>
      </c>
      <c r="AR89" s="27">
        <f t="shared" si="0"/>
        <v>0</v>
      </c>
      <c r="AS89" s="13" t="s">
        <v>111</v>
      </c>
      <c r="AT89" s="13" t="s">
        <v>127</v>
      </c>
      <c r="AU89" s="10" t="s">
        <v>130</v>
      </c>
    </row>
    <row r="90" spans="2:47" ht="13.15" customHeight="1" x14ac:dyDescent="0.2">
      <c r="B90" s="13" t="s">
        <v>145</v>
      </c>
      <c r="C90" s="13" t="s">
        <v>100</v>
      </c>
      <c r="D90" s="13" t="s">
        <v>117</v>
      </c>
      <c r="E90" s="13" t="s">
        <v>118</v>
      </c>
      <c r="F90" s="13" t="s">
        <v>119</v>
      </c>
      <c r="G90" s="13" t="s">
        <v>142</v>
      </c>
      <c r="H90" s="13" t="s">
        <v>105</v>
      </c>
      <c r="I90" s="13">
        <v>57</v>
      </c>
      <c r="J90" s="13" t="s">
        <v>106</v>
      </c>
      <c r="K90" s="13" t="s">
        <v>107</v>
      </c>
      <c r="L90" s="13" t="s">
        <v>108</v>
      </c>
      <c r="M90" s="13" t="s">
        <v>122</v>
      </c>
      <c r="N90" s="13" t="s">
        <v>110</v>
      </c>
      <c r="O90" s="39"/>
      <c r="P90" s="39">
        <v>1140</v>
      </c>
      <c r="Q90" s="39">
        <v>1140</v>
      </c>
      <c r="R90" s="39">
        <v>940</v>
      </c>
      <c r="S90" s="39">
        <v>644</v>
      </c>
      <c r="T90" s="39">
        <v>0</v>
      </c>
      <c r="U90" s="39"/>
      <c r="V90" s="39"/>
      <c r="W90" s="39"/>
      <c r="X90" s="39"/>
      <c r="Y90" s="39"/>
      <c r="Z90" s="39"/>
      <c r="AA90" s="39"/>
      <c r="AB90" s="39"/>
      <c r="AC90" s="39"/>
      <c r="AD90" s="39"/>
      <c r="AE90" s="39"/>
      <c r="AF90" s="39"/>
      <c r="AG90" s="39"/>
      <c r="AH90" s="39"/>
      <c r="AI90" s="39"/>
      <c r="AJ90" s="39"/>
      <c r="AK90" s="39"/>
      <c r="AL90" s="39"/>
      <c r="AM90" s="39"/>
      <c r="AN90" s="39"/>
      <c r="AO90" s="39"/>
      <c r="AP90" s="82">
        <v>292746</v>
      </c>
      <c r="AQ90" s="27">
        <f t="shared" ref="AQ90" si="2">(P90+Q90+R90+S90+T90+U90+V90+W90)*AP90</f>
        <v>1131170544</v>
      </c>
      <c r="AR90" s="27">
        <f t="shared" si="0"/>
        <v>1266911009.2800002</v>
      </c>
      <c r="AS90" s="13" t="s">
        <v>111</v>
      </c>
      <c r="AT90" s="13" t="s">
        <v>132</v>
      </c>
      <c r="AU90" s="5"/>
    </row>
    <row r="91" spans="2:47" ht="13.15" customHeight="1" x14ac:dyDescent="0.25">
      <c r="B91" s="7" t="s">
        <v>146</v>
      </c>
      <c r="C91" s="7" t="s">
        <v>100</v>
      </c>
      <c r="D91" s="7" t="s">
        <v>101</v>
      </c>
      <c r="E91" s="7" t="s">
        <v>102</v>
      </c>
      <c r="F91" s="7" t="s">
        <v>103</v>
      </c>
      <c r="G91" s="7" t="s">
        <v>147</v>
      </c>
      <c r="H91" s="8" t="s">
        <v>105</v>
      </c>
      <c r="I91" s="9">
        <v>57</v>
      </c>
      <c r="J91" s="10" t="s">
        <v>106</v>
      </c>
      <c r="K91" s="8" t="s">
        <v>107</v>
      </c>
      <c r="L91" s="10" t="s">
        <v>108</v>
      </c>
      <c r="M91" s="10" t="s">
        <v>109</v>
      </c>
      <c r="N91" s="10" t="s">
        <v>110</v>
      </c>
      <c r="O91" s="74"/>
      <c r="P91" s="27">
        <v>180</v>
      </c>
      <c r="Q91" s="27">
        <v>200</v>
      </c>
      <c r="R91" s="27">
        <v>200</v>
      </c>
      <c r="S91" s="27">
        <v>200</v>
      </c>
      <c r="T91" s="27">
        <v>200</v>
      </c>
      <c r="U91" s="27"/>
      <c r="V91" s="27"/>
      <c r="W91" s="27"/>
      <c r="X91" s="27"/>
      <c r="Y91" s="27"/>
      <c r="Z91" s="27"/>
      <c r="AA91" s="27"/>
      <c r="AB91" s="27"/>
      <c r="AC91" s="27"/>
      <c r="AD91" s="27"/>
      <c r="AE91" s="27"/>
      <c r="AF91" s="27"/>
      <c r="AG91" s="27"/>
      <c r="AH91" s="27"/>
      <c r="AI91" s="27"/>
      <c r="AJ91" s="27"/>
      <c r="AK91" s="27"/>
      <c r="AL91" s="27"/>
      <c r="AM91" s="27"/>
      <c r="AN91" s="27"/>
      <c r="AO91" s="27"/>
      <c r="AP91" s="27">
        <v>292746</v>
      </c>
      <c r="AQ91" s="27">
        <v>0</v>
      </c>
      <c r="AR91" s="27">
        <f t="shared" si="0"/>
        <v>0</v>
      </c>
      <c r="AS91" s="10" t="s">
        <v>111</v>
      </c>
      <c r="AT91" s="88">
        <v>2013</v>
      </c>
      <c r="AU91" s="89" t="s">
        <v>112</v>
      </c>
    </row>
    <row r="92" spans="2:47" ht="13.15" customHeight="1" x14ac:dyDescent="0.2">
      <c r="B92" s="12" t="s">
        <v>148</v>
      </c>
      <c r="C92" s="7" t="s">
        <v>100</v>
      </c>
      <c r="D92" s="7" t="s">
        <v>101</v>
      </c>
      <c r="E92" s="7" t="s">
        <v>102</v>
      </c>
      <c r="F92" s="7" t="s">
        <v>103</v>
      </c>
      <c r="G92" s="7" t="s">
        <v>147</v>
      </c>
      <c r="H92" s="8" t="s">
        <v>105</v>
      </c>
      <c r="I92" s="9">
        <v>57</v>
      </c>
      <c r="J92" s="10" t="s">
        <v>106</v>
      </c>
      <c r="K92" s="8" t="s">
        <v>107</v>
      </c>
      <c r="L92" s="10" t="s">
        <v>108</v>
      </c>
      <c r="M92" s="10" t="s">
        <v>109</v>
      </c>
      <c r="N92" s="10" t="s">
        <v>110</v>
      </c>
      <c r="O92" s="74"/>
      <c r="P92" s="27">
        <v>180</v>
      </c>
      <c r="Q92" s="27">
        <v>200</v>
      </c>
      <c r="R92" s="27">
        <v>200</v>
      </c>
      <c r="S92" s="27">
        <v>200</v>
      </c>
      <c r="T92" s="27">
        <v>200</v>
      </c>
      <c r="U92" s="27">
        <v>200</v>
      </c>
      <c r="V92" s="27">
        <v>200</v>
      </c>
      <c r="W92" s="27"/>
      <c r="X92" s="27"/>
      <c r="Y92" s="27"/>
      <c r="Z92" s="27"/>
      <c r="AA92" s="27"/>
      <c r="AB92" s="27"/>
      <c r="AC92" s="27"/>
      <c r="AD92" s="27"/>
      <c r="AE92" s="27"/>
      <c r="AF92" s="27"/>
      <c r="AG92" s="27"/>
      <c r="AH92" s="27"/>
      <c r="AI92" s="27"/>
      <c r="AJ92" s="27"/>
      <c r="AK92" s="27"/>
      <c r="AL92" s="27"/>
      <c r="AM92" s="27"/>
      <c r="AN92" s="27"/>
      <c r="AO92" s="27"/>
      <c r="AP92" s="27">
        <v>292746</v>
      </c>
      <c r="AQ92" s="27">
        <v>0</v>
      </c>
      <c r="AR92" s="27">
        <f t="shared" si="0"/>
        <v>0</v>
      </c>
      <c r="AS92" s="10" t="s">
        <v>111</v>
      </c>
      <c r="AT92" s="43" t="s">
        <v>127</v>
      </c>
      <c r="AU92" s="13" t="s">
        <v>115</v>
      </c>
    </row>
    <row r="93" spans="2:47" ht="13.15" customHeight="1" x14ac:dyDescent="0.2">
      <c r="B93" s="13" t="s">
        <v>149</v>
      </c>
      <c r="C93" s="13" t="s">
        <v>100</v>
      </c>
      <c r="D93" s="13" t="s">
        <v>117</v>
      </c>
      <c r="E93" s="13" t="s">
        <v>118</v>
      </c>
      <c r="F93" s="13" t="s">
        <v>119</v>
      </c>
      <c r="G93" s="13" t="s">
        <v>147</v>
      </c>
      <c r="H93" s="13" t="s">
        <v>105</v>
      </c>
      <c r="I93" s="13">
        <v>57</v>
      </c>
      <c r="J93" s="13" t="s">
        <v>106</v>
      </c>
      <c r="K93" s="13" t="s">
        <v>107</v>
      </c>
      <c r="L93" s="13" t="s">
        <v>108</v>
      </c>
      <c r="M93" s="13" t="s">
        <v>109</v>
      </c>
      <c r="N93" s="13" t="s">
        <v>110</v>
      </c>
      <c r="O93" s="39"/>
      <c r="P93" s="39">
        <v>180</v>
      </c>
      <c r="Q93" s="39">
        <v>200</v>
      </c>
      <c r="R93" s="39">
        <v>200</v>
      </c>
      <c r="S93" s="39">
        <v>301</v>
      </c>
      <c r="T93" s="39">
        <v>361</v>
      </c>
      <c r="U93" s="39"/>
      <c r="V93" s="39"/>
      <c r="W93" s="39"/>
      <c r="X93" s="39"/>
      <c r="Y93" s="39"/>
      <c r="Z93" s="39"/>
      <c r="AA93" s="39"/>
      <c r="AB93" s="39"/>
      <c r="AC93" s="39"/>
      <c r="AD93" s="39"/>
      <c r="AE93" s="39"/>
      <c r="AF93" s="39"/>
      <c r="AG93" s="39"/>
      <c r="AH93" s="39"/>
      <c r="AI93" s="39"/>
      <c r="AJ93" s="39"/>
      <c r="AK93" s="39"/>
      <c r="AL93" s="39"/>
      <c r="AM93" s="39"/>
      <c r="AN93" s="39"/>
      <c r="AO93" s="39"/>
      <c r="AP93" s="39">
        <v>292746</v>
      </c>
      <c r="AQ93" s="39">
        <v>0</v>
      </c>
      <c r="AR93" s="27">
        <f t="shared" si="0"/>
        <v>0</v>
      </c>
      <c r="AS93" s="13" t="s">
        <v>111</v>
      </c>
      <c r="AT93" s="13" t="s">
        <v>127</v>
      </c>
      <c r="AU93" s="13">
        <v>14</v>
      </c>
    </row>
    <row r="94" spans="2:47" ht="13.15" customHeight="1" x14ac:dyDescent="0.2">
      <c r="B94" s="13" t="s">
        <v>150</v>
      </c>
      <c r="C94" s="13" t="s">
        <v>100</v>
      </c>
      <c r="D94" s="13" t="s">
        <v>117</v>
      </c>
      <c r="E94" s="13" t="s">
        <v>118</v>
      </c>
      <c r="F94" s="13" t="s">
        <v>119</v>
      </c>
      <c r="G94" s="13" t="s">
        <v>147</v>
      </c>
      <c r="H94" s="13" t="s">
        <v>105</v>
      </c>
      <c r="I94" s="13">
        <v>57</v>
      </c>
      <c r="J94" s="13" t="s">
        <v>106</v>
      </c>
      <c r="K94" s="13" t="s">
        <v>107</v>
      </c>
      <c r="L94" s="13" t="s">
        <v>108</v>
      </c>
      <c r="M94" s="13" t="s">
        <v>109</v>
      </c>
      <c r="N94" s="13" t="s">
        <v>110</v>
      </c>
      <c r="O94" s="39"/>
      <c r="P94" s="39">
        <v>180</v>
      </c>
      <c r="Q94" s="39">
        <v>200</v>
      </c>
      <c r="R94" s="39">
        <v>200</v>
      </c>
      <c r="S94" s="39">
        <v>241</v>
      </c>
      <c r="T94" s="39">
        <v>361</v>
      </c>
      <c r="U94" s="39"/>
      <c r="V94" s="39"/>
      <c r="W94" s="39"/>
      <c r="X94" s="39"/>
      <c r="Y94" s="39"/>
      <c r="Z94" s="39"/>
      <c r="AA94" s="39"/>
      <c r="AB94" s="39"/>
      <c r="AC94" s="39"/>
      <c r="AD94" s="39"/>
      <c r="AE94" s="39"/>
      <c r="AF94" s="39"/>
      <c r="AG94" s="39"/>
      <c r="AH94" s="39"/>
      <c r="AI94" s="39"/>
      <c r="AJ94" s="39"/>
      <c r="AK94" s="39"/>
      <c r="AL94" s="39"/>
      <c r="AM94" s="39"/>
      <c r="AN94" s="39"/>
      <c r="AO94" s="39"/>
      <c r="AP94" s="39">
        <v>292746</v>
      </c>
      <c r="AQ94" s="39">
        <v>0</v>
      </c>
      <c r="AR94" s="27">
        <f t="shared" si="0"/>
        <v>0</v>
      </c>
      <c r="AS94" s="13" t="s">
        <v>111</v>
      </c>
      <c r="AT94" s="13" t="s">
        <v>127</v>
      </c>
      <c r="AU94" s="13">
        <v>14</v>
      </c>
    </row>
    <row r="95" spans="2:47" ht="13.15" customHeight="1" x14ac:dyDescent="0.2">
      <c r="B95" s="13" t="s">
        <v>151</v>
      </c>
      <c r="C95" s="13" t="s">
        <v>100</v>
      </c>
      <c r="D95" s="13" t="s">
        <v>117</v>
      </c>
      <c r="E95" s="13" t="s">
        <v>118</v>
      </c>
      <c r="F95" s="13" t="s">
        <v>119</v>
      </c>
      <c r="G95" s="13" t="s">
        <v>147</v>
      </c>
      <c r="H95" s="13" t="s">
        <v>105</v>
      </c>
      <c r="I95" s="13">
        <v>57</v>
      </c>
      <c r="J95" s="13" t="s">
        <v>106</v>
      </c>
      <c r="K95" s="13" t="s">
        <v>107</v>
      </c>
      <c r="L95" s="13" t="s">
        <v>108</v>
      </c>
      <c r="M95" s="13" t="s">
        <v>122</v>
      </c>
      <c r="N95" s="13" t="s">
        <v>110</v>
      </c>
      <c r="O95" s="39"/>
      <c r="P95" s="39">
        <v>180</v>
      </c>
      <c r="Q95" s="39">
        <v>200</v>
      </c>
      <c r="R95" s="39">
        <v>200</v>
      </c>
      <c r="S95" s="39">
        <v>200</v>
      </c>
      <c r="T95" s="39">
        <v>200</v>
      </c>
      <c r="U95" s="39"/>
      <c r="V95" s="39"/>
      <c r="W95" s="39"/>
      <c r="X95" s="39"/>
      <c r="Y95" s="39"/>
      <c r="Z95" s="39"/>
      <c r="AA95" s="39"/>
      <c r="AB95" s="39"/>
      <c r="AC95" s="39"/>
      <c r="AD95" s="39"/>
      <c r="AE95" s="39"/>
      <c r="AF95" s="39"/>
      <c r="AG95" s="39"/>
      <c r="AH95" s="39"/>
      <c r="AI95" s="39"/>
      <c r="AJ95" s="39"/>
      <c r="AK95" s="39"/>
      <c r="AL95" s="39"/>
      <c r="AM95" s="39"/>
      <c r="AN95" s="39"/>
      <c r="AO95" s="39"/>
      <c r="AP95" s="39">
        <v>292746</v>
      </c>
      <c r="AQ95" s="39">
        <v>0</v>
      </c>
      <c r="AR95" s="27">
        <f t="shared" si="0"/>
        <v>0</v>
      </c>
      <c r="AS95" s="13" t="s">
        <v>111</v>
      </c>
      <c r="AT95" s="13" t="s">
        <v>127</v>
      </c>
      <c r="AU95" s="10" t="s">
        <v>130</v>
      </c>
    </row>
    <row r="96" spans="2:47" ht="13.15" customHeight="1" x14ac:dyDescent="0.2">
      <c r="B96" s="13" t="s">
        <v>152</v>
      </c>
      <c r="C96" s="13" t="s">
        <v>100</v>
      </c>
      <c r="D96" s="13" t="s">
        <v>117</v>
      </c>
      <c r="E96" s="13" t="s">
        <v>118</v>
      </c>
      <c r="F96" s="13" t="s">
        <v>119</v>
      </c>
      <c r="G96" s="13" t="s">
        <v>147</v>
      </c>
      <c r="H96" s="13" t="s">
        <v>105</v>
      </c>
      <c r="I96" s="13">
        <v>57</v>
      </c>
      <c r="J96" s="13" t="s">
        <v>106</v>
      </c>
      <c r="K96" s="13" t="s">
        <v>107</v>
      </c>
      <c r="L96" s="13" t="s">
        <v>108</v>
      </c>
      <c r="M96" s="13" t="s">
        <v>122</v>
      </c>
      <c r="N96" s="13" t="s">
        <v>110</v>
      </c>
      <c r="O96" s="39"/>
      <c r="P96" s="39">
        <v>180</v>
      </c>
      <c r="Q96" s="39">
        <v>200</v>
      </c>
      <c r="R96" s="39">
        <v>200</v>
      </c>
      <c r="S96" s="39">
        <v>200</v>
      </c>
      <c r="T96" s="39">
        <v>0</v>
      </c>
      <c r="U96" s="39"/>
      <c r="V96" s="39"/>
      <c r="W96" s="39"/>
      <c r="X96" s="39"/>
      <c r="Y96" s="39"/>
      <c r="Z96" s="39"/>
      <c r="AA96" s="13"/>
      <c r="AB96" s="13"/>
      <c r="AC96" s="13"/>
      <c r="AD96" s="10"/>
      <c r="AE96" s="5"/>
      <c r="AF96" s="5"/>
      <c r="AG96" s="5"/>
      <c r="AH96" s="5"/>
      <c r="AI96" s="5"/>
      <c r="AJ96" s="5"/>
      <c r="AK96" s="5"/>
      <c r="AL96" s="5"/>
      <c r="AM96" s="5"/>
      <c r="AN96" s="5"/>
      <c r="AO96" s="5"/>
      <c r="AP96" s="82">
        <v>292746</v>
      </c>
      <c r="AQ96" s="27">
        <f t="shared" ref="AQ96" si="3">(P96+Q96+R96+S96+T96+U96+V96+W96)*AP96</f>
        <v>228341880</v>
      </c>
      <c r="AR96" s="27">
        <f t="shared" si="0"/>
        <v>255742905.60000002</v>
      </c>
      <c r="AS96" s="13" t="s">
        <v>111</v>
      </c>
      <c r="AT96" s="13" t="s">
        <v>132</v>
      </c>
      <c r="AU96" s="5"/>
    </row>
    <row r="97" spans="2:47" ht="13.15" customHeight="1" x14ac:dyDescent="0.25">
      <c r="B97" s="7" t="s">
        <v>153</v>
      </c>
      <c r="C97" s="7" t="s">
        <v>100</v>
      </c>
      <c r="D97" s="7" t="s">
        <v>101</v>
      </c>
      <c r="E97" s="7" t="s">
        <v>102</v>
      </c>
      <c r="F97" s="7" t="s">
        <v>103</v>
      </c>
      <c r="G97" s="7" t="s">
        <v>154</v>
      </c>
      <c r="H97" s="8" t="s">
        <v>105</v>
      </c>
      <c r="I97" s="9">
        <v>57</v>
      </c>
      <c r="J97" s="10" t="s">
        <v>106</v>
      </c>
      <c r="K97" s="8" t="s">
        <v>107</v>
      </c>
      <c r="L97" s="10" t="s">
        <v>108</v>
      </c>
      <c r="M97" s="10" t="s">
        <v>109</v>
      </c>
      <c r="N97" s="10" t="s">
        <v>110</v>
      </c>
      <c r="O97" s="74"/>
      <c r="P97" s="27">
        <v>50</v>
      </c>
      <c r="Q97" s="27">
        <v>60</v>
      </c>
      <c r="R97" s="27">
        <v>60</v>
      </c>
      <c r="S97" s="27">
        <v>60</v>
      </c>
      <c r="T97" s="27">
        <v>60</v>
      </c>
      <c r="U97" s="27"/>
      <c r="V97" s="27"/>
      <c r="W97" s="27"/>
      <c r="X97" s="27"/>
      <c r="Y97" s="27"/>
      <c r="Z97" s="27"/>
      <c r="AA97" s="27"/>
      <c r="AB97" s="27"/>
      <c r="AC97" s="27"/>
      <c r="AD97" s="27"/>
      <c r="AE97" s="27"/>
      <c r="AF97" s="27"/>
      <c r="AG97" s="27"/>
      <c r="AH97" s="27"/>
      <c r="AI97" s="27"/>
      <c r="AJ97" s="27"/>
      <c r="AK97" s="27"/>
      <c r="AL97" s="27"/>
      <c r="AM97" s="27"/>
      <c r="AN97" s="27"/>
      <c r="AO97" s="27"/>
      <c r="AP97" s="27">
        <v>376166</v>
      </c>
      <c r="AQ97" s="27">
        <v>0</v>
      </c>
      <c r="AR97" s="27">
        <f t="shared" si="0"/>
        <v>0</v>
      </c>
      <c r="AS97" s="10" t="s">
        <v>111</v>
      </c>
      <c r="AT97" s="88">
        <v>2013</v>
      </c>
      <c r="AU97" s="89" t="s">
        <v>112</v>
      </c>
    </row>
    <row r="98" spans="2:47" ht="13.15" customHeight="1" x14ac:dyDescent="0.2">
      <c r="B98" s="12" t="s">
        <v>155</v>
      </c>
      <c r="C98" s="7" t="s">
        <v>100</v>
      </c>
      <c r="D98" s="7" t="s">
        <v>101</v>
      </c>
      <c r="E98" s="7" t="s">
        <v>102</v>
      </c>
      <c r="F98" s="7" t="s">
        <v>103</v>
      </c>
      <c r="G98" s="7" t="s">
        <v>154</v>
      </c>
      <c r="H98" s="8" t="s">
        <v>105</v>
      </c>
      <c r="I98" s="9">
        <v>57</v>
      </c>
      <c r="J98" s="10" t="s">
        <v>106</v>
      </c>
      <c r="K98" s="8" t="s">
        <v>107</v>
      </c>
      <c r="L98" s="10" t="s">
        <v>108</v>
      </c>
      <c r="M98" s="10" t="s">
        <v>109</v>
      </c>
      <c r="N98" s="10" t="s">
        <v>110</v>
      </c>
      <c r="O98" s="74"/>
      <c r="P98" s="27">
        <v>50</v>
      </c>
      <c r="Q98" s="27">
        <v>60</v>
      </c>
      <c r="R98" s="27">
        <v>60</v>
      </c>
      <c r="S98" s="27">
        <v>60</v>
      </c>
      <c r="T98" s="27">
        <v>60</v>
      </c>
      <c r="U98" s="27">
        <v>60</v>
      </c>
      <c r="V98" s="27">
        <v>60</v>
      </c>
      <c r="W98" s="27"/>
      <c r="X98" s="27"/>
      <c r="Y98" s="27"/>
      <c r="Z98" s="27"/>
      <c r="AA98" s="27"/>
      <c r="AB98" s="27"/>
      <c r="AC98" s="27"/>
      <c r="AD98" s="27"/>
      <c r="AE98" s="27"/>
      <c r="AF98" s="27"/>
      <c r="AG98" s="27"/>
      <c r="AH98" s="27"/>
      <c r="AI98" s="27"/>
      <c r="AJ98" s="27"/>
      <c r="AK98" s="27"/>
      <c r="AL98" s="27"/>
      <c r="AM98" s="27"/>
      <c r="AN98" s="27"/>
      <c r="AO98" s="27"/>
      <c r="AP98" s="27">
        <v>376166</v>
      </c>
      <c r="AQ98" s="27">
        <v>0</v>
      </c>
      <c r="AR98" s="27">
        <f t="shared" si="0"/>
        <v>0</v>
      </c>
      <c r="AS98" s="10" t="s">
        <v>111</v>
      </c>
      <c r="AT98" s="43" t="s">
        <v>127</v>
      </c>
      <c r="AU98" s="13" t="s">
        <v>156</v>
      </c>
    </row>
    <row r="99" spans="2:47" ht="13.15" customHeight="1" x14ac:dyDescent="0.2">
      <c r="B99" s="13" t="s">
        <v>157</v>
      </c>
      <c r="C99" s="13" t="s">
        <v>100</v>
      </c>
      <c r="D99" s="13" t="s">
        <v>117</v>
      </c>
      <c r="E99" s="13" t="s">
        <v>118</v>
      </c>
      <c r="F99" s="13" t="s">
        <v>119</v>
      </c>
      <c r="G99" s="13" t="s">
        <v>154</v>
      </c>
      <c r="H99" s="13" t="s">
        <v>105</v>
      </c>
      <c r="I99" s="13">
        <v>57</v>
      </c>
      <c r="J99" s="13" t="s">
        <v>106</v>
      </c>
      <c r="K99" s="13" t="s">
        <v>107</v>
      </c>
      <c r="L99" s="13" t="s">
        <v>108</v>
      </c>
      <c r="M99" s="13" t="s">
        <v>109</v>
      </c>
      <c r="N99" s="13" t="s">
        <v>110</v>
      </c>
      <c r="O99" s="39"/>
      <c r="P99" s="39">
        <v>50</v>
      </c>
      <c r="Q99" s="39">
        <v>60</v>
      </c>
      <c r="R99" s="39">
        <v>60</v>
      </c>
      <c r="S99" s="39">
        <v>0</v>
      </c>
      <c r="T99" s="39">
        <v>31</v>
      </c>
      <c r="U99" s="39"/>
      <c r="V99" s="39"/>
      <c r="W99" s="39"/>
      <c r="X99" s="39"/>
      <c r="Y99" s="39"/>
      <c r="Z99" s="39"/>
      <c r="AA99" s="39"/>
      <c r="AB99" s="39"/>
      <c r="AC99" s="39"/>
      <c r="AD99" s="39"/>
      <c r="AE99" s="39"/>
      <c r="AF99" s="39"/>
      <c r="AG99" s="39"/>
      <c r="AH99" s="39"/>
      <c r="AI99" s="39"/>
      <c r="AJ99" s="39"/>
      <c r="AK99" s="39"/>
      <c r="AL99" s="39"/>
      <c r="AM99" s="39"/>
      <c r="AN99" s="39"/>
      <c r="AO99" s="39"/>
      <c r="AP99" s="39">
        <v>385509.48</v>
      </c>
      <c r="AQ99" s="39">
        <v>0</v>
      </c>
      <c r="AR99" s="27">
        <f t="shared" si="0"/>
        <v>0</v>
      </c>
      <c r="AS99" s="13" t="s">
        <v>111</v>
      </c>
      <c r="AT99" s="13" t="s">
        <v>127</v>
      </c>
      <c r="AU99" s="13">
        <v>14</v>
      </c>
    </row>
    <row r="100" spans="2:47" ht="13.15" customHeight="1" x14ac:dyDescent="0.2">
      <c r="B100" s="13" t="s">
        <v>158</v>
      </c>
      <c r="C100" s="13" t="s">
        <v>100</v>
      </c>
      <c r="D100" s="13" t="s">
        <v>117</v>
      </c>
      <c r="E100" s="13" t="s">
        <v>118</v>
      </c>
      <c r="F100" s="13" t="s">
        <v>119</v>
      </c>
      <c r="G100" s="13" t="s">
        <v>154</v>
      </c>
      <c r="H100" s="13" t="s">
        <v>105</v>
      </c>
      <c r="I100" s="13">
        <v>57</v>
      </c>
      <c r="J100" s="13" t="s">
        <v>106</v>
      </c>
      <c r="K100" s="13" t="s">
        <v>107</v>
      </c>
      <c r="L100" s="13" t="s">
        <v>108</v>
      </c>
      <c r="M100" s="13" t="s">
        <v>122</v>
      </c>
      <c r="N100" s="13" t="s">
        <v>110</v>
      </c>
      <c r="O100" s="39"/>
      <c r="P100" s="39">
        <v>50</v>
      </c>
      <c r="Q100" s="39">
        <v>60</v>
      </c>
      <c r="R100" s="39">
        <v>60</v>
      </c>
      <c r="S100" s="39">
        <v>31</v>
      </c>
      <c r="T100" s="39">
        <v>31</v>
      </c>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v>385509.48</v>
      </c>
      <c r="AQ100" s="39">
        <v>0</v>
      </c>
      <c r="AR100" s="27">
        <f t="shared" si="0"/>
        <v>0</v>
      </c>
      <c r="AS100" s="13" t="s">
        <v>111</v>
      </c>
      <c r="AT100" s="13" t="s">
        <v>127</v>
      </c>
      <c r="AU100" s="10" t="s">
        <v>130</v>
      </c>
    </row>
    <row r="101" spans="2:47" ht="13.15" customHeight="1" x14ac:dyDescent="0.2">
      <c r="B101" s="13" t="s">
        <v>159</v>
      </c>
      <c r="C101" s="13" t="s">
        <v>100</v>
      </c>
      <c r="D101" s="13" t="s">
        <v>117</v>
      </c>
      <c r="E101" s="13" t="s">
        <v>118</v>
      </c>
      <c r="F101" s="13" t="s">
        <v>119</v>
      </c>
      <c r="G101" s="13" t="s">
        <v>154</v>
      </c>
      <c r="H101" s="13" t="s">
        <v>105</v>
      </c>
      <c r="I101" s="13">
        <v>57</v>
      </c>
      <c r="J101" s="13" t="s">
        <v>106</v>
      </c>
      <c r="K101" s="13" t="s">
        <v>107</v>
      </c>
      <c r="L101" s="13" t="s">
        <v>108</v>
      </c>
      <c r="M101" s="13" t="s">
        <v>122</v>
      </c>
      <c r="N101" s="13" t="s">
        <v>110</v>
      </c>
      <c r="O101" s="39"/>
      <c r="P101" s="39">
        <v>50</v>
      </c>
      <c r="Q101" s="39">
        <v>60</v>
      </c>
      <c r="R101" s="39">
        <v>60</v>
      </c>
      <c r="S101" s="39">
        <v>31</v>
      </c>
      <c r="T101" s="39">
        <v>0</v>
      </c>
      <c r="U101" s="39"/>
      <c r="V101" s="39"/>
      <c r="W101" s="39"/>
      <c r="X101" s="39"/>
      <c r="Y101" s="39"/>
      <c r="Z101" s="39"/>
      <c r="AA101" s="39"/>
      <c r="AB101" s="39"/>
      <c r="AC101" s="39"/>
      <c r="AD101" s="39"/>
      <c r="AE101" s="39"/>
      <c r="AF101" s="39"/>
      <c r="AG101" s="39"/>
      <c r="AH101" s="39"/>
      <c r="AI101" s="39"/>
      <c r="AJ101" s="39"/>
      <c r="AK101" s="39"/>
      <c r="AL101" s="39"/>
      <c r="AM101" s="39"/>
      <c r="AN101" s="39"/>
      <c r="AO101" s="39"/>
      <c r="AP101" s="82">
        <v>385509.48</v>
      </c>
      <c r="AQ101" s="27">
        <f t="shared" ref="AQ101" si="4">(P101+Q101+R101+S101+T101+U101+V101+W101)*AP101</f>
        <v>77487405.479999989</v>
      </c>
      <c r="AR101" s="27">
        <f t="shared" si="0"/>
        <v>86785894.13759999</v>
      </c>
      <c r="AS101" s="13" t="s">
        <v>111</v>
      </c>
      <c r="AT101" s="13" t="s">
        <v>132</v>
      </c>
      <c r="AU101" s="5"/>
    </row>
    <row r="102" spans="2:47" ht="13.15" customHeight="1" x14ac:dyDescent="0.25">
      <c r="B102" s="7" t="s">
        <v>160</v>
      </c>
      <c r="C102" s="7" t="s">
        <v>100</v>
      </c>
      <c r="D102" s="7" t="s">
        <v>101</v>
      </c>
      <c r="E102" s="7" t="s">
        <v>102</v>
      </c>
      <c r="F102" s="7" t="s">
        <v>103</v>
      </c>
      <c r="G102" s="7" t="s">
        <v>161</v>
      </c>
      <c r="H102" s="8" t="s">
        <v>105</v>
      </c>
      <c r="I102" s="9">
        <v>57</v>
      </c>
      <c r="J102" s="10" t="s">
        <v>106</v>
      </c>
      <c r="K102" s="8" t="s">
        <v>107</v>
      </c>
      <c r="L102" s="10" t="s">
        <v>108</v>
      </c>
      <c r="M102" s="10" t="s">
        <v>109</v>
      </c>
      <c r="N102" s="10" t="s">
        <v>110</v>
      </c>
      <c r="O102" s="74"/>
      <c r="P102" s="27">
        <v>24</v>
      </c>
      <c r="Q102" s="27">
        <v>20</v>
      </c>
      <c r="R102" s="27">
        <v>20</v>
      </c>
      <c r="S102" s="27">
        <v>20</v>
      </c>
      <c r="T102" s="27">
        <v>20</v>
      </c>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v>536895</v>
      </c>
      <c r="AQ102" s="27">
        <v>0</v>
      </c>
      <c r="AR102" s="27">
        <f t="shared" si="0"/>
        <v>0</v>
      </c>
      <c r="AS102" s="10" t="s">
        <v>111</v>
      </c>
      <c r="AT102" s="88">
        <v>2013</v>
      </c>
      <c r="AU102" s="89" t="s">
        <v>112</v>
      </c>
    </row>
    <row r="103" spans="2:47" ht="13.15" customHeight="1" x14ac:dyDescent="0.2">
      <c r="B103" s="12" t="s">
        <v>162</v>
      </c>
      <c r="C103" s="7" t="s">
        <v>100</v>
      </c>
      <c r="D103" s="7" t="s">
        <v>101</v>
      </c>
      <c r="E103" s="7" t="s">
        <v>102</v>
      </c>
      <c r="F103" s="7" t="s">
        <v>103</v>
      </c>
      <c r="G103" s="7" t="s">
        <v>161</v>
      </c>
      <c r="H103" s="8" t="s">
        <v>105</v>
      </c>
      <c r="I103" s="9">
        <v>57</v>
      </c>
      <c r="J103" s="10" t="s">
        <v>106</v>
      </c>
      <c r="K103" s="8" t="s">
        <v>107</v>
      </c>
      <c r="L103" s="10" t="s">
        <v>108</v>
      </c>
      <c r="M103" s="10" t="s">
        <v>109</v>
      </c>
      <c r="N103" s="10" t="s">
        <v>110</v>
      </c>
      <c r="O103" s="74"/>
      <c r="P103" s="27">
        <v>24</v>
      </c>
      <c r="Q103" s="27">
        <v>20</v>
      </c>
      <c r="R103" s="27">
        <v>20</v>
      </c>
      <c r="S103" s="27">
        <v>20</v>
      </c>
      <c r="T103" s="27">
        <v>20</v>
      </c>
      <c r="U103" s="27">
        <v>20</v>
      </c>
      <c r="V103" s="27">
        <v>20</v>
      </c>
      <c r="W103" s="27"/>
      <c r="X103" s="27"/>
      <c r="Y103" s="27"/>
      <c r="Z103" s="27"/>
      <c r="AA103" s="27"/>
      <c r="AB103" s="27"/>
      <c r="AC103" s="27"/>
      <c r="AD103" s="27"/>
      <c r="AE103" s="27"/>
      <c r="AF103" s="27"/>
      <c r="AG103" s="27"/>
      <c r="AH103" s="27"/>
      <c r="AI103" s="27"/>
      <c r="AJ103" s="27"/>
      <c r="AK103" s="27"/>
      <c r="AL103" s="27"/>
      <c r="AM103" s="27"/>
      <c r="AN103" s="27"/>
      <c r="AO103" s="27"/>
      <c r="AP103" s="27">
        <v>536895</v>
      </c>
      <c r="AQ103" s="27">
        <v>0</v>
      </c>
      <c r="AR103" s="27">
        <f t="shared" si="0"/>
        <v>0</v>
      </c>
      <c r="AS103" s="10" t="s">
        <v>111</v>
      </c>
      <c r="AT103" s="43" t="s">
        <v>127</v>
      </c>
      <c r="AU103" s="13" t="s">
        <v>115</v>
      </c>
    </row>
    <row r="104" spans="2:47" ht="13.15" customHeight="1" x14ac:dyDescent="0.2">
      <c r="B104" s="13" t="s">
        <v>163</v>
      </c>
      <c r="C104" s="13" t="s">
        <v>100</v>
      </c>
      <c r="D104" s="13" t="s">
        <v>117</v>
      </c>
      <c r="E104" s="13" t="s">
        <v>118</v>
      </c>
      <c r="F104" s="13" t="s">
        <v>119</v>
      </c>
      <c r="G104" s="13" t="s">
        <v>161</v>
      </c>
      <c r="H104" s="13" t="s">
        <v>105</v>
      </c>
      <c r="I104" s="13">
        <v>57</v>
      </c>
      <c r="J104" s="13" t="s">
        <v>106</v>
      </c>
      <c r="K104" s="13" t="s">
        <v>107</v>
      </c>
      <c r="L104" s="13" t="s">
        <v>108</v>
      </c>
      <c r="M104" s="13" t="s">
        <v>109</v>
      </c>
      <c r="N104" s="13" t="s">
        <v>110</v>
      </c>
      <c r="O104" s="39"/>
      <c r="P104" s="39">
        <v>24</v>
      </c>
      <c r="Q104" s="39">
        <v>20</v>
      </c>
      <c r="R104" s="39">
        <v>20</v>
      </c>
      <c r="S104" s="39">
        <v>0</v>
      </c>
      <c r="T104" s="39">
        <v>11</v>
      </c>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v>536895</v>
      </c>
      <c r="AQ104" s="39">
        <v>0</v>
      </c>
      <c r="AR104" s="27">
        <f t="shared" si="0"/>
        <v>0</v>
      </c>
      <c r="AS104" s="13" t="s">
        <v>111</v>
      </c>
      <c r="AT104" s="13" t="s">
        <v>127</v>
      </c>
      <c r="AU104" s="13">
        <v>14</v>
      </c>
    </row>
    <row r="105" spans="2:47" ht="13.15" customHeight="1" x14ac:dyDescent="0.2">
      <c r="B105" s="13" t="s">
        <v>164</v>
      </c>
      <c r="C105" s="13" t="s">
        <v>100</v>
      </c>
      <c r="D105" s="13" t="s">
        <v>117</v>
      </c>
      <c r="E105" s="13" t="s">
        <v>118</v>
      </c>
      <c r="F105" s="13" t="s">
        <v>119</v>
      </c>
      <c r="G105" s="13" t="s">
        <v>161</v>
      </c>
      <c r="H105" s="13" t="s">
        <v>105</v>
      </c>
      <c r="I105" s="13">
        <v>57</v>
      </c>
      <c r="J105" s="13" t="s">
        <v>106</v>
      </c>
      <c r="K105" s="13" t="s">
        <v>107</v>
      </c>
      <c r="L105" s="13" t="s">
        <v>108</v>
      </c>
      <c r="M105" s="13" t="s">
        <v>122</v>
      </c>
      <c r="N105" s="13" t="s">
        <v>110</v>
      </c>
      <c r="O105" s="39"/>
      <c r="P105" s="39">
        <v>24</v>
      </c>
      <c r="Q105" s="39">
        <v>20</v>
      </c>
      <c r="R105" s="39">
        <v>20</v>
      </c>
      <c r="S105" s="39">
        <v>11</v>
      </c>
      <c r="T105" s="39">
        <v>11</v>
      </c>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v>536895</v>
      </c>
      <c r="AQ105" s="39">
        <v>0</v>
      </c>
      <c r="AR105" s="27">
        <f t="shared" si="0"/>
        <v>0</v>
      </c>
      <c r="AS105" s="13" t="s">
        <v>111</v>
      </c>
      <c r="AT105" s="13" t="s">
        <v>127</v>
      </c>
      <c r="AU105" s="10" t="s">
        <v>130</v>
      </c>
    </row>
    <row r="106" spans="2:47" ht="13.15" customHeight="1" x14ac:dyDescent="0.2">
      <c r="B106" s="13" t="s">
        <v>165</v>
      </c>
      <c r="C106" s="13" t="s">
        <v>100</v>
      </c>
      <c r="D106" s="13" t="s">
        <v>117</v>
      </c>
      <c r="E106" s="13" t="s">
        <v>118</v>
      </c>
      <c r="F106" s="13" t="s">
        <v>119</v>
      </c>
      <c r="G106" s="13" t="s">
        <v>161</v>
      </c>
      <c r="H106" s="13" t="s">
        <v>105</v>
      </c>
      <c r="I106" s="13">
        <v>57</v>
      </c>
      <c r="J106" s="13" t="s">
        <v>106</v>
      </c>
      <c r="K106" s="13" t="s">
        <v>107</v>
      </c>
      <c r="L106" s="13" t="s">
        <v>108</v>
      </c>
      <c r="M106" s="13" t="s">
        <v>122</v>
      </c>
      <c r="N106" s="13" t="s">
        <v>110</v>
      </c>
      <c r="O106" s="39"/>
      <c r="P106" s="39">
        <v>24</v>
      </c>
      <c r="Q106" s="39">
        <v>20</v>
      </c>
      <c r="R106" s="39">
        <v>20</v>
      </c>
      <c r="S106" s="39">
        <v>11</v>
      </c>
      <c r="T106" s="39">
        <v>0</v>
      </c>
      <c r="U106" s="39"/>
      <c r="V106" s="39"/>
      <c r="W106" s="39"/>
      <c r="X106" s="39"/>
      <c r="Y106" s="39"/>
      <c r="Z106" s="39"/>
      <c r="AA106" s="39"/>
      <c r="AB106" s="39"/>
      <c r="AC106" s="39"/>
      <c r="AD106" s="39"/>
      <c r="AE106" s="39"/>
      <c r="AF106" s="39"/>
      <c r="AG106" s="39"/>
      <c r="AH106" s="39"/>
      <c r="AI106" s="39"/>
      <c r="AJ106" s="39"/>
      <c r="AK106" s="39"/>
      <c r="AL106" s="39"/>
      <c r="AM106" s="39"/>
      <c r="AN106" s="39"/>
      <c r="AO106" s="39"/>
      <c r="AP106" s="82">
        <v>536895</v>
      </c>
      <c r="AQ106" s="27">
        <f t="shared" ref="AQ106" si="5">(P106+Q106+R106+S106+T106+U106+V106+W106)*AP106</f>
        <v>40267125</v>
      </c>
      <c r="AR106" s="27">
        <f t="shared" si="0"/>
        <v>45099180.000000007</v>
      </c>
      <c r="AS106" s="13" t="s">
        <v>111</v>
      </c>
      <c r="AT106" s="13" t="s">
        <v>132</v>
      </c>
      <c r="AU106" s="5"/>
    </row>
    <row r="107" spans="2:47" ht="13.15" customHeight="1" x14ac:dyDescent="0.25">
      <c r="B107" s="7" t="s">
        <v>166</v>
      </c>
      <c r="C107" s="7" t="s">
        <v>100</v>
      </c>
      <c r="D107" s="7" t="s">
        <v>101</v>
      </c>
      <c r="E107" s="7" t="s">
        <v>102</v>
      </c>
      <c r="F107" s="7" t="s">
        <v>103</v>
      </c>
      <c r="G107" s="7" t="s">
        <v>167</v>
      </c>
      <c r="H107" s="8" t="s">
        <v>105</v>
      </c>
      <c r="I107" s="9">
        <v>57</v>
      </c>
      <c r="J107" s="10" t="s">
        <v>106</v>
      </c>
      <c r="K107" s="8" t="s">
        <v>107</v>
      </c>
      <c r="L107" s="10" t="s">
        <v>108</v>
      </c>
      <c r="M107" s="10" t="s">
        <v>109</v>
      </c>
      <c r="N107" s="10" t="s">
        <v>110</v>
      </c>
      <c r="O107" s="74"/>
      <c r="P107" s="27">
        <v>80</v>
      </c>
      <c r="Q107" s="27">
        <v>80</v>
      </c>
      <c r="R107" s="27">
        <v>80</v>
      </c>
      <c r="S107" s="27">
        <v>80</v>
      </c>
      <c r="T107" s="27">
        <v>80</v>
      </c>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v>367533</v>
      </c>
      <c r="AQ107" s="27">
        <v>0</v>
      </c>
      <c r="AR107" s="27">
        <f t="shared" si="0"/>
        <v>0</v>
      </c>
      <c r="AS107" s="10" t="s">
        <v>111</v>
      </c>
      <c r="AT107" s="88">
        <v>2013</v>
      </c>
      <c r="AU107" s="89" t="s">
        <v>112</v>
      </c>
    </row>
    <row r="108" spans="2:47" ht="13.15" customHeight="1" x14ac:dyDescent="0.2">
      <c r="B108" s="12" t="s">
        <v>168</v>
      </c>
      <c r="C108" s="7" t="s">
        <v>100</v>
      </c>
      <c r="D108" s="7" t="s">
        <v>101</v>
      </c>
      <c r="E108" s="7" t="s">
        <v>102</v>
      </c>
      <c r="F108" s="7" t="s">
        <v>103</v>
      </c>
      <c r="G108" s="7" t="s">
        <v>169</v>
      </c>
      <c r="H108" s="8" t="s">
        <v>105</v>
      </c>
      <c r="I108" s="9">
        <v>57</v>
      </c>
      <c r="J108" s="10" t="s">
        <v>106</v>
      </c>
      <c r="K108" s="8" t="s">
        <v>107</v>
      </c>
      <c r="L108" s="10" t="s">
        <v>108</v>
      </c>
      <c r="M108" s="10" t="s">
        <v>109</v>
      </c>
      <c r="N108" s="10" t="s">
        <v>110</v>
      </c>
      <c r="O108" s="74"/>
      <c r="P108" s="27">
        <v>80</v>
      </c>
      <c r="Q108" s="27">
        <v>80</v>
      </c>
      <c r="R108" s="27">
        <v>80</v>
      </c>
      <c r="S108" s="27">
        <v>80</v>
      </c>
      <c r="T108" s="27">
        <v>80</v>
      </c>
      <c r="U108" s="27">
        <v>80</v>
      </c>
      <c r="V108" s="27">
        <v>80</v>
      </c>
      <c r="W108" s="27"/>
      <c r="X108" s="27"/>
      <c r="Y108" s="27"/>
      <c r="Z108" s="27"/>
      <c r="AA108" s="27"/>
      <c r="AB108" s="27"/>
      <c r="AC108" s="27"/>
      <c r="AD108" s="27"/>
      <c r="AE108" s="27"/>
      <c r="AF108" s="27"/>
      <c r="AG108" s="27"/>
      <c r="AH108" s="27"/>
      <c r="AI108" s="27"/>
      <c r="AJ108" s="27"/>
      <c r="AK108" s="27"/>
      <c r="AL108" s="27"/>
      <c r="AM108" s="27"/>
      <c r="AN108" s="27"/>
      <c r="AO108" s="27"/>
      <c r="AP108" s="27">
        <v>367533</v>
      </c>
      <c r="AQ108" s="27">
        <v>0</v>
      </c>
      <c r="AR108" s="27">
        <f t="shared" si="0"/>
        <v>0</v>
      </c>
      <c r="AS108" s="10" t="s">
        <v>111</v>
      </c>
      <c r="AT108" s="43" t="s">
        <v>127</v>
      </c>
      <c r="AU108" s="13" t="s">
        <v>115</v>
      </c>
    </row>
    <row r="109" spans="2:47" ht="13.15" customHeight="1" x14ac:dyDescent="0.2">
      <c r="B109" s="13" t="s">
        <v>170</v>
      </c>
      <c r="C109" s="13" t="s">
        <v>100</v>
      </c>
      <c r="D109" s="13" t="s">
        <v>117</v>
      </c>
      <c r="E109" s="13" t="s">
        <v>118</v>
      </c>
      <c r="F109" s="13" t="s">
        <v>119</v>
      </c>
      <c r="G109" s="13" t="s">
        <v>169</v>
      </c>
      <c r="H109" s="13" t="s">
        <v>105</v>
      </c>
      <c r="I109" s="13">
        <v>57</v>
      </c>
      <c r="J109" s="13" t="s">
        <v>106</v>
      </c>
      <c r="K109" s="13" t="s">
        <v>107</v>
      </c>
      <c r="L109" s="13" t="s">
        <v>108</v>
      </c>
      <c r="M109" s="13" t="s">
        <v>109</v>
      </c>
      <c r="N109" s="13" t="s">
        <v>110</v>
      </c>
      <c r="O109" s="39"/>
      <c r="P109" s="39">
        <v>80</v>
      </c>
      <c r="Q109" s="39">
        <v>80</v>
      </c>
      <c r="R109" s="39">
        <v>80</v>
      </c>
      <c r="S109" s="39">
        <v>0</v>
      </c>
      <c r="T109" s="39">
        <v>60</v>
      </c>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v>367533</v>
      </c>
      <c r="AQ109" s="39">
        <v>0</v>
      </c>
      <c r="AR109" s="27">
        <f t="shared" si="0"/>
        <v>0</v>
      </c>
      <c r="AS109" s="13" t="s">
        <v>111</v>
      </c>
      <c r="AT109" s="13" t="s">
        <v>127</v>
      </c>
      <c r="AU109" s="13">
        <v>14</v>
      </c>
    </row>
    <row r="110" spans="2:47" ht="13.15" customHeight="1" x14ac:dyDescent="0.2">
      <c r="B110" s="13" t="s">
        <v>171</v>
      </c>
      <c r="C110" s="13" t="s">
        <v>100</v>
      </c>
      <c r="D110" s="13" t="s">
        <v>117</v>
      </c>
      <c r="E110" s="13" t="s">
        <v>118</v>
      </c>
      <c r="F110" s="13" t="s">
        <v>119</v>
      </c>
      <c r="G110" s="13" t="s">
        <v>169</v>
      </c>
      <c r="H110" s="13" t="s">
        <v>105</v>
      </c>
      <c r="I110" s="13">
        <v>57</v>
      </c>
      <c r="J110" s="13" t="s">
        <v>106</v>
      </c>
      <c r="K110" s="13" t="s">
        <v>107</v>
      </c>
      <c r="L110" s="13" t="s">
        <v>108</v>
      </c>
      <c r="M110" s="13" t="s">
        <v>122</v>
      </c>
      <c r="N110" s="13" t="s">
        <v>110</v>
      </c>
      <c r="O110" s="39"/>
      <c r="P110" s="39">
        <v>80</v>
      </c>
      <c r="Q110" s="39">
        <v>80</v>
      </c>
      <c r="R110" s="39">
        <v>80</v>
      </c>
      <c r="S110" s="39">
        <v>60</v>
      </c>
      <c r="T110" s="39">
        <v>60</v>
      </c>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v>367533</v>
      </c>
      <c r="AQ110" s="39">
        <v>0</v>
      </c>
      <c r="AR110" s="27">
        <f t="shared" si="0"/>
        <v>0</v>
      </c>
      <c r="AS110" s="13" t="s">
        <v>111</v>
      </c>
      <c r="AT110" s="13" t="s">
        <v>127</v>
      </c>
      <c r="AU110" s="10" t="s">
        <v>130</v>
      </c>
    </row>
    <row r="111" spans="2:47" ht="13.15" customHeight="1" x14ac:dyDescent="0.2">
      <c r="B111" s="13" t="s">
        <v>172</v>
      </c>
      <c r="C111" s="13" t="s">
        <v>100</v>
      </c>
      <c r="D111" s="13" t="s">
        <v>117</v>
      </c>
      <c r="E111" s="13" t="s">
        <v>118</v>
      </c>
      <c r="F111" s="13" t="s">
        <v>119</v>
      </c>
      <c r="G111" s="13" t="s">
        <v>169</v>
      </c>
      <c r="H111" s="13" t="s">
        <v>105</v>
      </c>
      <c r="I111" s="13">
        <v>57</v>
      </c>
      <c r="J111" s="13" t="s">
        <v>106</v>
      </c>
      <c r="K111" s="13" t="s">
        <v>107</v>
      </c>
      <c r="L111" s="13" t="s">
        <v>108</v>
      </c>
      <c r="M111" s="13" t="s">
        <v>122</v>
      </c>
      <c r="N111" s="13" t="s">
        <v>110</v>
      </c>
      <c r="O111" s="39"/>
      <c r="P111" s="39">
        <v>80</v>
      </c>
      <c r="Q111" s="39">
        <v>80</v>
      </c>
      <c r="R111" s="39">
        <v>80</v>
      </c>
      <c r="S111" s="39">
        <v>60</v>
      </c>
      <c r="T111" s="39">
        <v>0</v>
      </c>
      <c r="U111" s="39"/>
      <c r="V111" s="39"/>
      <c r="W111" s="39"/>
      <c r="X111" s="39"/>
      <c r="Y111" s="39"/>
      <c r="Z111" s="39"/>
      <c r="AA111" s="39"/>
      <c r="AB111" s="39"/>
      <c r="AC111" s="39"/>
      <c r="AD111" s="39"/>
      <c r="AE111" s="39"/>
      <c r="AF111" s="39"/>
      <c r="AG111" s="39"/>
      <c r="AH111" s="39"/>
      <c r="AI111" s="39"/>
      <c r="AJ111" s="39"/>
      <c r="AK111" s="39"/>
      <c r="AL111" s="39"/>
      <c r="AM111" s="39"/>
      <c r="AN111" s="39"/>
      <c r="AO111" s="39"/>
      <c r="AP111" s="82">
        <v>367533</v>
      </c>
      <c r="AQ111" s="27">
        <f t="shared" ref="AQ111" si="6">(P111+Q111+R111+S111+T111+U111+V111+W111)*AP111</f>
        <v>110259900</v>
      </c>
      <c r="AR111" s="27">
        <f t="shared" si="0"/>
        <v>123491088.00000001</v>
      </c>
      <c r="AS111" s="13" t="s">
        <v>111</v>
      </c>
      <c r="AT111" s="13" t="s">
        <v>132</v>
      </c>
      <c r="AU111" s="5"/>
    </row>
    <row r="112" spans="2:47" ht="13.15" customHeight="1" x14ac:dyDescent="0.25">
      <c r="B112" s="7" t="s">
        <v>173</v>
      </c>
      <c r="C112" s="7" t="s">
        <v>100</v>
      </c>
      <c r="D112" s="7" t="s">
        <v>101</v>
      </c>
      <c r="E112" s="7" t="s">
        <v>102</v>
      </c>
      <c r="F112" s="7" t="s">
        <v>103</v>
      </c>
      <c r="G112" s="7" t="s">
        <v>174</v>
      </c>
      <c r="H112" s="8" t="s">
        <v>105</v>
      </c>
      <c r="I112" s="9">
        <v>57</v>
      </c>
      <c r="J112" s="10" t="s">
        <v>106</v>
      </c>
      <c r="K112" s="8" t="s">
        <v>107</v>
      </c>
      <c r="L112" s="10" t="s">
        <v>108</v>
      </c>
      <c r="M112" s="10" t="s">
        <v>109</v>
      </c>
      <c r="N112" s="10" t="s">
        <v>110</v>
      </c>
      <c r="O112" s="74"/>
      <c r="P112" s="27">
        <v>10</v>
      </c>
      <c r="Q112" s="27">
        <v>10</v>
      </c>
      <c r="R112" s="27">
        <v>10</v>
      </c>
      <c r="S112" s="27">
        <v>10</v>
      </c>
      <c r="T112" s="27">
        <v>10</v>
      </c>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v>292746</v>
      </c>
      <c r="AQ112" s="27">
        <v>0</v>
      </c>
      <c r="AR112" s="27">
        <f t="shared" si="0"/>
        <v>0</v>
      </c>
      <c r="AS112" s="10" t="s">
        <v>111</v>
      </c>
      <c r="AT112" s="88">
        <v>2013</v>
      </c>
      <c r="AU112" s="89" t="s">
        <v>112</v>
      </c>
    </row>
    <row r="113" spans="2:47" ht="13.15" customHeight="1" x14ac:dyDescent="0.2">
      <c r="B113" s="12" t="s">
        <v>175</v>
      </c>
      <c r="C113" s="7" t="s">
        <v>100</v>
      </c>
      <c r="D113" s="7" t="s">
        <v>101</v>
      </c>
      <c r="E113" s="7" t="s">
        <v>102</v>
      </c>
      <c r="F113" s="7" t="s">
        <v>103</v>
      </c>
      <c r="G113" s="7" t="s">
        <v>174</v>
      </c>
      <c r="H113" s="8" t="s">
        <v>105</v>
      </c>
      <c r="I113" s="9">
        <v>57</v>
      </c>
      <c r="J113" s="10" t="s">
        <v>106</v>
      </c>
      <c r="K113" s="8" t="s">
        <v>107</v>
      </c>
      <c r="L113" s="10" t="s">
        <v>108</v>
      </c>
      <c r="M113" s="10" t="s">
        <v>109</v>
      </c>
      <c r="N113" s="10" t="s">
        <v>110</v>
      </c>
      <c r="O113" s="74"/>
      <c r="P113" s="27">
        <v>10</v>
      </c>
      <c r="Q113" s="27">
        <v>10</v>
      </c>
      <c r="R113" s="27">
        <v>10</v>
      </c>
      <c r="S113" s="27">
        <v>10</v>
      </c>
      <c r="T113" s="27">
        <v>10</v>
      </c>
      <c r="U113" s="27">
        <v>10</v>
      </c>
      <c r="V113" s="27">
        <v>10</v>
      </c>
      <c r="W113" s="27"/>
      <c r="X113" s="27"/>
      <c r="Y113" s="27"/>
      <c r="Z113" s="27"/>
      <c r="AA113" s="27"/>
      <c r="AB113" s="27"/>
      <c r="AC113" s="27"/>
      <c r="AD113" s="27"/>
      <c r="AE113" s="27"/>
      <c r="AF113" s="27"/>
      <c r="AG113" s="27"/>
      <c r="AH113" s="27"/>
      <c r="AI113" s="27"/>
      <c r="AJ113" s="27"/>
      <c r="AK113" s="27"/>
      <c r="AL113" s="27"/>
      <c r="AM113" s="27"/>
      <c r="AN113" s="27"/>
      <c r="AO113" s="27"/>
      <c r="AP113" s="27">
        <v>292746</v>
      </c>
      <c r="AQ113" s="27">
        <v>0</v>
      </c>
      <c r="AR113" s="27">
        <f t="shared" si="0"/>
        <v>0</v>
      </c>
      <c r="AS113" s="10" t="s">
        <v>111</v>
      </c>
      <c r="AT113" s="43" t="s">
        <v>127</v>
      </c>
      <c r="AU113" s="13" t="s">
        <v>115</v>
      </c>
    </row>
    <row r="114" spans="2:47" ht="13.15" customHeight="1" x14ac:dyDescent="0.2">
      <c r="B114" s="13" t="s">
        <v>176</v>
      </c>
      <c r="C114" s="13" t="s">
        <v>100</v>
      </c>
      <c r="D114" s="13" t="s">
        <v>117</v>
      </c>
      <c r="E114" s="13" t="s">
        <v>118</v>
      </c>
      <c r="F114" s="13" t="s">
        <v>119</v>
      </c>
      <c r="G114" s="13" t="s">
        <v>174</v>
      </c>
      <c r="H114" s="13" t="s">
        <v>105</v>
      </c>
      <c r="I114" s="13">
        <v>57</v>
      </c>
      <c r="J114" s="13" t="s">
        <v>106</v>
      </c>
      <c r="K114" s="13" t="s">
        <v>107</v>
      </c>
      <c r="L114" s="13" t="s">
        <v>108</v>
      </c>
      <c r="M114" s="13" t="s">
        <v>109</v>
      </c>
      <c r="N114" s="13" t="s">
        <v>110</v>
      </c>
      <c r="O114" s="39"/>
      <c r="P114" s="39">
        <v>10</v>
      </c>
      <c r="Q114" s="39">
        <v>10</v>
      </c>
      <c r="R114" s="39">
        <v>10</v>
      </c>
      <c r="S114" s="39">
        <v>0</v>
      </c>
      <c r="T114" s="39">
        <v>0</v>
      </c>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v>292746</v>
      </c>
      <c r="AQ114" s="39">
        <v>0</v>
      </c>
      <c r="AR114" s="27">
        <f t="shared" si="0"/>
        <v>0</v>
      </c>
      <c r="AS114" s="13" t="s">
        <v>111</v>
      </c>
      <c r="AT114" s="13" t="s">
        <v>127</v>
      </c>
      <c r="AU114" s="13">
        <v>14</v>
      </c>
    </row>
    <row r="115" spans="2:47" ht="13.15" customHeight="1" x14ac:dyDescent="0.2">
      <c r="B115" s="13" t="s">
        <v>177</v>
      </c>
      <c r="C115" s="13" t="s">
        <v>100</v>
      </c>
      <c r="D115" s="13" t="s">
        <v>117</v>
      </c>
      <c r="E115" s="13" t="s">
        <v>118</v>
      </c>
      <c r="F115" s="13" t="s">
        <v>119</v>
      </c>
      <c r="G115" s="13" t="s">
        <v>174</v>
      </c>
      <c r="H115" s="13" t="s">
        <v>105</v>
      </c>
      <c r="I115" s="13">
        <v>57</v>
      </c>
      <c r="J115" s="13" t="s">
        <v>106</v>
      </c>
      <c r="K115" s="13" t="s">
        <v>107</v>
      </c>
      <c r="L115" s="13" t="s">
        <v>108</v>
      </c>
      <c r="M115" s="13" t="s">
        <v>122</v>
      </c>
      <c r="N115" s="13" t="s">
        <v>110</v>
      </c>
      <c r="O115" s="39"/>
      <c r="P115" s="39">
        <v>10</v>
      </c>
      <c r="Q115" s="39">
        <v>10</v>
      </c>
      <c r="R115" s="39">
        <v>10</v>
      </c>
      <c r="S115" s="39">
        <v>0</v>
      </c>
      <c r="T115" s="39">
        <v>0</v>
      </c>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v>292746</v>
      </c>
      <c r="AQ115" s="39">
        <v>0</v>
      </c>
      <c r="AR115" s="27">
        <f t="shared" si="0"/>
        <v>0</v>
      </c>
      <c r="AS115" s="13" t="s">
        <v>111</v>
      </c>
      <c r="AT115" s="13" t="s">
        <v>127</v>
      </c>
      <c r="AU115" s="10" t="s">
        <v>130</v>
      </c>
    </row>
    <row r="116" spans="2:47" ht="13.15" customHeight="1" x14ac:dyDescent="0.2">
      <c r="B116" s="13" t="s">
        <v>178</v>
      </c>
      <c r="C116" s="13" t="s">
        <v>100</v>
      </c>
      <c r="D116" s="13" t="s">
        <v>117</v>
      </c>
      <c r="E116" s="13" t="s">
        <v>118</v>
      </c>
      <c r="F116" s="13" t="s">
        <v>119</v>
      </c>
      <c r="G116" s="13" t="s">
        <v>174</v>
      </c>
      <c r="H116" s="13" t="s">
        <v>105</v>
      </c>
      <c r="I116" s="13">
        <v>57</v>
      </c>
      <c r="J116" s="13" t="s">
        <v>106</v>
      </c>
      <c r="K116" s="13" t="s">
        <v>107</v>
      </c>
      <c r="L116" s="13" t="s">
        <v>108</v>
      </c>
      <c r="M116" s="13" t="s">
        <v>122</v>
      </c>
      <c r="N116" s="13" t="s">
        <v>110</v>
      </c>
      <c r="O116" s="39"/>
      <c r="P116" s="39">
        <v>10</v>
      </c>
      <c r="Q116" s="39">
        <v>10</v>
      </c>
      <c r="R116" s="39">
        <v>10</v>
      </c>
      <c r="S116" s="39">
        <v>0</v>
      </c>
      <c r="T116" s="39">
        <v>0</v>
      </c>
      <c r="U116" s="39"/>
      <c r="V116" s="39"/>
      <c r="W116" s="39"/>
      <c r="X116" s="39"/>
      <c r="Y116" s="39"/>
      <c r="Z116" s="39"/>
      <c r="AA116" s="39"/>
      <c r="AB116" s="39"/>
      <c r="AC116" s="39"/>
      <c r="AD116" s="39"/>
      <c r="AE116" s="39"/>
      <c r="AF116" s="39"/>
      <c r="AG116" s="39"/>
      <c r="AH116" s="39"/>
      <c r="AI116" s="39"/>
      <c r="AJ116" s="39"/>
      <c r="AK116" s="39"/>
      <c r="AL116" s="39"/>
      <c r="AM116" s="39"/>
      <c r="AN116" s="39"/>
      <c r="AO116" s="39"/>
      <c r="AP116" s="82">
        <v>292746</v>
      </c>
      <c r="AQ116" s="27">
        <f t="shared" ref="AQ116" si="7">(P116+Q116+R116+S116+T116+U116+V116+W116)*AP116</f>
        <v>8782380</v>
      </c>
      <c r="AR116" s="27">
        <f t="shared" si="0"/>
        <v>9836265.6000000015</v>
      </c>
      <c r="AS116" s="13" t="s">
        <v>111</v>
      </c>
      <c r="AT116" s="13" t="s">
        <v>132</v>
      </c>
      <c r="AU116" s="5"/>
    </row>
    <row r="117" spans="2:47" ht="13.15" customHeight="1" x14ac:dyDescent="0.25">
      <c r="B117" s="7" t="s">
        <v>179</v>
      </c>
      <c r="C117" s="7" t="s">
        <v>100</v>
      </c>
      <c r="D117" s="7" t="s">
        <v>101</v>
      </c>
      <c r="E117" s="7" t="s">
        <v>102</v>
      </c>
      <c r="F117" s="7" t="s">
        <v>103</v>
      </c>
      <c r="G117" s="7" t="s">
        <v>180</v>
      </c>
      <c r="H117" s="8" t="s">
        <v>105</v>
      </c>
      <c r="I117" s="9">
        <v>57</v>
      </c>
      <c r="J117" s="10" t="s">
        <v>106</v>
      </c>
      <c r="K117" s="8" t="s">
        <v>107</v>
      </c>
      <c r="L117" s="10" t="s">
        <v>108</v>
      </c>
      <c r="M117" s="10" t="s">
        <v>109</v>
      </c>
      <c r="N117" s="10" t="s">
        <v>110</v>
      </c>
      <c r="O117" s="74"/>
      <c r="P117" s="27">
        <v>0</v>
      </c>
      <c r="Q117" s="27">
        <v>6</v>
      </c>
      <c r="R117" s="27">
        <v>6</v>
      </c>
      <c r="S117" s="27">
        <v>6</v>
      </c>
      <c r="T117" s="27">
        <v>6</v>
      </c>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v>279017.8571428571</v>
      </c>
      <c r="AQ117" s="27">
        <v>0</v>
      </c>
      <c r="AR117" s="27">
        <f t="shared" si="0"/>
        <v>0</v>
      </c>
      <c r="AS117" s="10" t="s">
        <v>111</v>
      </c>
      <c r="AT117" s="88">
        <v>2014</v>
      </c>
      <c r="AU117" s="89" t="s">
        <v>112</v>
      </c>
    </row>
    <row r="118" spans="2:47" ht="13.15" customHeight="1" x14ac:dyDescent="0.2">
      <c r="B118" s="12" t="s">
        <v>181</v>
      </c>
      <c r="C118" s="7" t="s">
        <v>100</v>
      </c>
      <c r="D118" s="7" t="s">
        <v>101</v>
      </c>
      <c r="E118" s="7" t="s">
        <v>102</v>
      </c>
      <c r="F118" s="7" t="s">
        <v>103</v>
      </c>
      <c r="G118" s="7" t="s">
        <v>180</v>
      </c>
      <c r="H118" s="8" t="s">
        <v>105</v>
      </c>
      <c r="I118" s="9">
        <v>57</v>
      </c>
      <c r="J118" s="10" t="s">
        <v>106</v>
      </c>
      <c r="K118" s="8" t="s">
        <v>107</v>
      </c>
      <c r="L118" s="10" t="s">
        <v>108</v>
      </c>
      <c r="M118" s="10" t="s">
        <v>109</v>
      </c>
      <c r="N118" s="10" t="s">
        <v>110</v>
      </c>
      <c r="O118" s="74"/>
      <c r="P118" s="27"/>
      <c r="Q118" s="27">
        <v>6</v>
      </c>
      <c r="R118" s="27">
        <v>6</v>
      </c>
      <c r="S118" s="27">
        <v>6</v>
      </c>
      <c r="T118" s="27">
        <v>6</v>
      </c>
      <c r="U118" s="27">
        <v>6</v>
      </c>
      <c r="V118" s="27">
        <v>6</v>
      </c>
      <c r="W118" s="27"/>
      <c r="X118" s="27"/>
      <c r="Y118" s="27"/>
      <c r="Z118" s="27"/>
      <c r="AA118" s="27"/>
      <c r="AB118" s="27"/>
      <c r="AC118" s="27"/>
      <c r="AD118" s="27"/>
      <c r="AE118" s="27"/>
      <c r="AF118" s="27"/>
      <c r="AG118" s="27"/>
      <c r="AH118" s="27"/>
      <c r="AI118" s="27"/>
      <c r="AJ118" s="27"/>
      <c r="AK118" s="27"/>
      <c r="AL118" s="27"/>
      <c r="AM118" s="27"/>
      <c r="AN118" s="27"/>
      <c r="AO118" s="27"/>
      <c r="AP118" s="27">
        <v>279017.8571428571</v>
      </c>
      <c r="AQ118" s="27">
        <v>0</v>
      </c>
      <c r="AR118" s="27">
        <f t="shared" si="0"/>
        <v>0</v>
      </c>
      <c r="AS118" s="10" t="s">
        <v>111</v>
      </c>
      <c r="AT118" s="43" t="s">
        <v>114</v>
      </c>
      <c r="AU118" s="13" t="s">
        <v>115</v>
      </c>
    </row>
    <row r="119" spans="2:47" ht="13.15" customHeight="1" x14ac:dyDescent="0.2">
      <c r="B119" s="13" t="s">
        <v>182</v>
      </c>
      <c r="C119" s="13" t="s">
        <v>100</v>
      </c>
      <c r="D119" s="13" t="s">
        <v>117</v>
      </c>
      <c r="E119" s="13" t="s">
        <v>118</v>
      </c>
      <c r="F119" s="13" t="s">
        <v>119</v>
      </c>
      <c r="G119" s="13" t="s">
        <v>180</v>
      </c>
      <c r="H119" s="13" t="s">
        <v>105</v>
      </c>
      <c r="I119" s="13">
        <v>57</v>
      </c>
      <c r="J119" s="13" t="s">
        <v>106</v>
      </c>
      <c r="K119" s="13" t="s">
        <v>107</v>
      </c>
      <c r="L119" s="13" t="s">
        <v>108</v>
      </c>
      <c r="M119" s="13" t="s">
        <v>109</v>
      </c>
      <c r="N119" s="13" t="s">
        <v>110</v>
      </c>
      <c r="O119" s="39"/>
      <c r="P119" s="39"/>
      <c r="Q119" s="39">
        <v>6</v>
      </c>
      <c r="R119" s="39">
        <v>6</v>
      </c>
      <c r="S119" s="39">
        <v>0</v>
      </c>
      <c r="T119" s="39">
        <v>0</v>
      </c>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v>279017.84999999998</v>
      </c>
      <c r="AQ119" s="39">
        <v>0</v>
      </c>
      <c r="AR119" s="27">
        <f t="shared" si="0"/>
        <v>0</v>
      </c>
      <c r="AS119" s="13" t="s">
        <v>111</v>
      </c>
      <c r="AT119" s="13" t="s">
        <v>114</v>
      </c>
      <c r="AU119" s="13">
        <v>14</v>
      </c>
    </row>
    <row r="120" spans="2:47" ht="13.15" customHeight="1" x14ac:dyDescent="0.2">
      <c r="B120" s="13" t="s">
        <v>183</v>
      </c>
      <c r="C120" s="13" t="s">
        <v>100</v>
      </c>
      <c r="D120" s="13" t="s">
        <v>117</v>
      </c>
      <c r="E120" s="13" t="s">
        <v>118</v>
      </c>
      <c r="F120" s="13" t="s">
        <v>119</v>
      </c>
      <c r="G120" s="13" t="s">
        <v>180</v>
      </c>
      <c r="H120" s="13" t="s">
        <v>105</v>
      </c>
      <c r="I120" s="13">
        <v>57</v>
      </c>
      <c r="J120" s="13" t="s">
        <v>106</v>
      </c>
      <c r="K120" s="13" t="s">
        <v>107</v>
      </c>
      <c r="L120" s="13" t="s">
        <v>108</v>
      </c>
      <c r="M120" s="13" t="s">
        <v>109</v>
      </c>
      <c r="N120" s="13" t="s">
        <v>110</v>
      </c>
      <c r="O120" s="39"/>
      <c r="P120" s="39"/>
      <c r="Q120" s="39">
        <v>6</v>
      </c>
      <c r="R120" s="39">
        <v>6</v>
      </c>
      <c r="S120" s="39">
        <v>0</v>
      </c>
      <c r="T120" s="39">
        <v>0</v>
      </c>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v>279017.84999999998</v>
      </c>
      <c r="AQ120" s="39">
        <v>0</v>
      </c>
      <c r="AR120" s="27">
        <f t="shared" si="0"/>
        <v>0</v>
      </c>
      <c r="AS120" s="13" t="s">
        <v>111</v>
      </c>
      <c r="AT120" s="13" t="s">
        <v>114</v>
      </c>
      <c r="AU120" s="13" t="s">
        <v>115</v>
      </c>
    </row>
    <row r="121" spans="2:47" ht="13.15" customHeight="1" x14ac:dyDescent="0.2">
      <c r="B121" s="13" t="s">
        <v>184</v>
      </c>
      <c r="C121" s="13" t="s">
        <v>100</v>
      </c>
      <c r="D121" s="13" t="s">
        <v>117</v>
      </c>
      <c r="E121" s="13" t="s">
        <v>118</v>
      </c>
      <c r="F121" s="13" t="s">
        <v>119</v>
      </c>
      <c r="G121" s="13" t="s">
        <v>180</v>
      </c>
      <c r="H121" s="13" t="s">
        <v>105</v>
      </c>
      <c r="I121" s="13">
        <v>57</v>
      </c>
      <c r="J121" s="13" t="s">
        <v>106</v>
      </c>
      <c r="K121" s="13" t="s">
        <v>107</v>
      </c>
      <c r="L121" s="13" t="s">
        <v>108</v>
      </c>
      <c r="M121" s="13" t="s">
        <v>122</v>
      </c>
      <c r="N121" s="13" t="s">
        <v>110</v>
      </c>
      <c r="O121" s="39"/>
      <c r="P121" s="39"/>
      <c r="Q121" s="39">
        <v>6</v>
      </c>
      <c r="R121" s="39">
        <v>6</v>
      </c>
      <c r="S121" s="39">
        <v>0</v>
      </c>
      <c r="T121" s="39">
        <v>6</v>
      </c>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v>279017.84999999998</v>
      </c>
      <c r="AQ121" s="39">
        <v>0</v>
      </c>
      <c r="AR121" s="27">
        <f t="shared" si="0"/>
        <v>0</v>
      </c>
      <c r="AS121" s="13" t="s">
        <v>111</v>
      </c>
      <c r="AT121" s="13" t="s">
        <v>114</v>
      </c>
      <c r="AU121" s="10" t="s">
        <v>130</v>
      </c>
    </row>
    <row r="122" spans="2:47" ht="13.15" customHeight="1" x14ac:dyDescent="0.2">
      <c r="B122" s="13" t="s">
        <v>185</v>
      </c>
      <c r="C122" s="13" t="s">
        <v>100</v>
      </c>
      <c r="D122" s="13" t="s">
        <v>117</v>
      </c>
      <c r="E122" s="13" t="s">
        <v>118</v>
      </c>
      <c r="F122" s="13" t="s">
        <v>119</v>
      </c>
      <c r="G122" s="13" t="s">
        <v>180</v>
      </c>
      <c r="H122" s="13" t="s">
        <v>105</v>
      </c>
      <c r="I122" s="13">
        <v>57</v>
      </c>
      <c r="J122" s="13" t="s">
        <v>106</v>
      </c>
      <c r="K122" s="13" t="s">
        <v>107</v>
      </c>
      <c r="L122" s="13" t="s">
        <v>108</v>
      </c>
      <c r="M122" s="13" t="s">
        <v>122</v>
      </c>
      <c r="N122" s="13" t="s">
        <v>110</v>
      </c>
      <c r="O122" s="39"/>
      <c r="P122" s="39"/>
      <c r="Q122" s="39">
        <v>6</v>
      </c>
      <c r="R122" s="39">
        <v>6</v>
      </c>
      <c r="S122" s="39">
        <v>0</v>
      </c>
      <c r="T122" s="39">
        <v>0</v>
      </c>
      <c r="U122" s="39"/>
      <c r="V122" s="39"/>
      <c r="W122" s="39"/>
      <c r="X122" s="39"/>
      <c r="Y122" s="39"/>
      <c r="Z122" s="39"/>
      <c r="AA122" s="39"/>
      <c r="AB122" s="39"/>
      <c r="AC122" s="39"/>
      <c r="AD122" s="39"/>
      <c r="AE122" s="39"/>
      <c r="AF122" s="39"/>
      <c r="AG122" s="39"/>
      <c r="AH122" s="39"/>
      <c r="AI122" s="39"/>
      <c r="AJ122" s="39"/>
      <c r="AK122" s="39"/>
      <c r="AL122" s="39"/>
      <c r="AM122" s="39"/>
      <c r="AN122" s="39"/>
      <c r="AO122" s="39"/>
      <c r="AP122" s="82">
        <v>279017.84999999998</v>
      </c>
      <c r="AQ122" s="27">
        <f t="shared" ref="AQ122" si="8">(P122+Q122+R122+S122+T122+U122+V122+W122)*AP122</f>
        <v>3348214.1999999997</v>
      </c>
      <c r="AR122" s="27">
        <f t="shared" si="0"/>
        <v>3749999.9040000001</v>
      </c>
      <c r="AS122" s="13" t="s">
        <v>111</v>
      </c>
      <c r="AT122" s="13" t="s">
        <v>132</v>
      </c>
      <c r="AU122" s="5"/>
    </row>
    <row r="123" spans="2:47" ht="13.15" customHeight="1" x14ac:dyDescent="0.25">
      <c r="B123" s="7" t="s">
        <v>186</v>
      </c>
      <c r="C123" s="7" t="s">
        <v>100</v>
      </c>
      <c r="D123" s="7" t="s">
        <v>101</v>
      </c>
      <c r="E123" s="7" t="s">
        <v>102</v>
      </c>
      <c r="F123" s="7" t="s">
        <v>103</v>
      </c>
      <c r="G123" s="7" t="s">
        <v>187</v>
      </c>
      <c r="H123" s="8" t="s">
        <v>105</v>
      </c>
      <c r="I123" s="9">
        <v>57</v>
      </c>
      <c r="J123" s="10" t="s">
        <v>106</v>
      </c>
      <c r="K123" s="8" t="s">
        <v>107</v>
      </c>
      <c r="L123" s="10" t="s">
        <v>108</v>
      </c>
      <c r="M123" s="10" t="s">
        <v>109</v>
      </c>
      <c r="N123" s="10" t="s">
        <v>110</v>
      </c>
      <c r="O123" s="74"/>
      <c r="P123" s="27">
        <v>0</v>
      </c>
      <c r="Q123" s="27">
        <v>6</v>
      </c>
      <c r="R123" s="27">
        <v>6</v>
      </c>
      <c r="S123" s="27">
        <v>6</v>
      </c>
      <c r="T123" s="27">
        <v>6</v>
      </c>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v>358737.24489795911</v>
      </c>
      <c r="AQ123" s="27">
        <v>0</v>
      </c>
      <c r="AR123" s="27">
        <f t="shared" si="0"/>
        <v>0</v>
      </c>
      <c r="AS123" s="10" t="s">
        <v>111</v>
      </c>
      <c r="AT123" s="88">
        <v>2014</v>
      </c>
      <c r="AU123" s="89" t="s">
        <v>112</v>
      </c>
    </row>
    <row r="124" spans="2:47" ht="13.15" customHeight="1" x14ac:dyDescent="0.2">
      <c r="B124" s="12" t="s">
        <v>188</v>
      </c>
      <c r="C124" s="7" t="s">
        <v>100</v>
      </c>
      <c r="D124" s="7" t="s">
        <v>101</v>
      </c>
      <c r="E124" s="7" t="s">
        <v>102</v>
      </c>
      <c r="F124" s="7" t="s">
        <v>103</v>
      </c>
      <c r="G124" s="7" t="s">
        <v>187</v>
      </c>
      <c r="H124" s="8" t="s">
        <v>105</v>
      </c>
      <c r="I124" s="9">
        <v>57</v>
      </c>
      <c r="J124" s="10" t="s">
        <v>106</v>
      </c>
      <c r="K124" s="8" t="s">
        <v>107</v>
      </c>
      <c r="L124" s="10" t="s">
        <v>108</v>
      </c>
      <c r="M124" s="10" t="s">
        <v>109</v>
      </c>
      <c r="N124" s="10" t="s">
        <v>110</v>
      </c>
      <c r="O124" s="74"/>
      <c r="P124" s="27"/>
      <c r="Q124" s="27">
        <v>6</v>
      </c>
      <c r="R124" s="27">
        <v>6</v>
      </c>
      <c r="S124" s="27">
        <v>6</v>
      </c>
      <c r="T124" s="27">
        <v>6</v>
      </c>
      <c r="U124" s="27">
        <v>6</v>
      </c>
      <c r="V124" s="27">
        <v>6</v>
      </c>
      <c r="W124" s="27"/>
      <c r="X124" s="27"/>
      <c r="Y124" s="27"/>
      <c r="Z124" s="27"/>
      <c r="AA124" s="27"/>
      <c r="AB124" s="27"/>
      <c r="AC124" s="27"/>
      <c r="AD124" s="27"/>
      <c r="AE124" s="27"/>
      <c r="AF124" s="27"/>
      <c r="AG124" s="27"/>
      <c r="AH124" s="27"/>
      <c r="AI124" s="27"/>
      <c r="AJ124" s="27"/>
      <c r="AK124" s="27"/>
      <c r="AL124" s="27"/>
      <c r="AM124" s="27"/>
      <c r="AN124" s="27"/>
      <c r="AO124" s="27"/>
      <c r="AP124" s="27">
        <v>358737.24489795911</v>
      </c>
      <c r="AQ124" s="27">
        <v>0</v>
      </c>
      <c r="AR124" s="27">
        <f t="shared" si="0"/>
        <v>0</v>
      </c>
      <c r="AS124" s="10" t="s">
        <v>111</v>
      </c>
      <c r="AT124" s="43" t="s">
        <v>114</v>
      </c>
      <c r="AU124" s="13" t="s">
        <v>115</v>
      </c>
    </row>
    <row r="125" spans="2:47" ht="13.15" customHeight="1" x14ac:dyDescent="0.2">
      <c r="B125" s="13" t="s">
        <v>189</v>
      </c>
      <c r="C125" s="13" t="s">
        <v>100</v>
      </c>
      <c r="D125" s="13" t="s">
        <v>117</v>
      </c>
      <c r="E125" s="13" t="s">
        <v>118</v>
      </c>
      <c r="F125" s="13" t="s">
        <v>119</v>
      </c>
      <c r="G125" s="13" t="s">
        <v>187</v>
      </c>
      <c r="H125" s="13" t="s">
        <v>105</v>
      </c>
      <c r="I125" s="13">
        <v>57</v>
      </c>
      <c r="J125" s="13" t="s">
        <v>106</v>
      </c>
      <c r="K125" s="13" t="s">
        <v>107</v>
      </c>
      <c r="L125" s="13" t="s">
        <v>108</v>
      </c>
      <c r="M125" s="13" t="s">
        <v>109</v>
      </c>
      <c r="N125" s="13" t="s">
        <v>110</v>
      </c>
      <c r="O125" s="39"/>
      <c r="P125" s="39"/>
      <c r="Q125" s="39">
        <v>6</v>
      </c>
      <c r="R125" s="39">
        <v>6</v>
      </c>
      <c r="S125" s="39">
        <v>0</v>
      </c>
      <c r="T125" s="39">
        <v>0</v>
      </c>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v>358737.24</v>
      </c>
      <c r="AQ125" s="39">
        <v>0</v>
      </c>
      <c r="AR125" s="27">
        <f t="shared" si="0"/>
        <v>0</v>
      </c>
      <c r="AS125" s="13" t="s">
        <v>111</v>
      </c>
      <c r="AT125" s="13" t="s">
        <v>114</v>
      </c>
      <c r="AU125" s="13">
        <v>14</v>
      </c>
    </row>
    <row r="126" spans="2:47" ht="13.15" customHeight="1" x14ac:dyDescent="0.2">
      <c r="B126" s="13" t="s">
        <v>190</v>
      </c>
      <c r="C126" s="13" t="s">
        <v>100</v>
      </c>
      <c r="D126" s="13" t="s">
        <v>117</v>
      </c>
      <c r="E126" s="13" t="s">
        <v>118</v>
      </c>
      <c r="F126" s="13" t="s">
        <v>119</v>
      </c>
      <c r="G126" s="13" t="s">
        <v>187</v>
      </c>
      <c r="H126" s="13" t="s">
        <v>105</v>
      </c>
      <c r="I126" s="13">
        <v>57</v>
      </c>
      <c r="J126" s="13" t="s">
        <v>106</v>
      </c>
      <c r="K126" s="13" t="s">
        <v>107</v>
      </c>
      <c r="L126" s="13" t="s">
        <v>108</v>
      </c>
      <c r="M126" s="13" t="s">
        <v>122</v>
      </c>
      <c r="N126" s="13" t="s">
        <v>110</v>
      </c>
      <c r="O126" s="39"/>
      <c r="P126" s="39"/>
      <c r="Q126" s="39">
        <v>6</v>
      </c>
      <c r="R126" s="39">
        <v>6</v>
      </c>
      <c r="S126" s="39">
        <v>0</v>
      </c>
      <c r="T126" s="39">
        <v>0</v>
      </c>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v>358737.24</v>
      </c>
      <c r="AQ126" s="39">
        <v>0</v>
      </c>
      <c r="AR126" s="27">
        <f t="shared" si="0"/>
        <v>0</v>
      </c>
      <c r="AS126" s="13" t="s">
        <v>111</v>
      </c>
      <c r="AT126" s="13" t="s">
        <v>114</v>
      </c>
      <c r="AU126" s="10" t="s">
        <v>130</v>
      </c>
    </row>
    <row r="127" spans="2:47" ht="13.15" customHeight="1" x14ac:dyDescent="0.2">
      <c r="B127" s="13" t="s">
        <v>191</v>
      </c>
      <c r="C127" s="13" t="s">
        <v>100</v>
      </c>
      <c r="D127" s="13" t="s">
        <v>117</v>
      </c>
      <c r="E127" s="13" t="s">
        <v>118</v>
      </c>
      <c r="F127" s="13" t="s">
        <v>119</v>
      </c>
      <c r="G127" s="13" t="s">
        <v>187</v>
      </c>
      <c r="H127" s="13" t="s">
        <v>105</v>
      </c>
      <c r="I127" s="13">
        <v>57</v>
      </c>
      <c r="J127" s="13" t="s">
        <v>106</v>
      </c>
      <c r="K127" s="13" t="s">
        <v>107</v>
      </c>
      <c r="L127" s="13" t="s">
        <v>108</v>
      </c>
      <c r="M127" s="13" t="s">
        <v>122</v>
      </c>
      <c r="N127" s="13" t="s">
        <v>110</v>
      </c>
      <c r="O127" s="39"/>
      <c r="P127" s="39"/>
      <c r="Q127" s="39">
        <v>6</v>
      </c>
      <c r="R127" s="39">
        <v>6</v>
      </c>
      <c r="S127" s="39">
        <v>0</v>
      </c>
      <c r="T127" s="39">
        <v>0</v>
      </c>
      <c r="U127" s="39"/>
      <c r="V127" s="39"/>
      <c r="W127" s="39"/>
      <c r="X127" s="39"/>
      <c r="Y127" s="39"/>
      <c r="Z127" s="39"/>
      <c r="AA127" s="39"/>
      <c r="AB127" s="39"/>
      <c r="AC127" s="39"/>
      <c r="AD127" s="39"/>
      <c r="AE127" s="39"/>
      <c r="AF127" s="39"/>
      <c r="AG127" s="39"/>
      <c r="AH127" s="39"/>
      <c r="AI127" s="39"/>
      <c r="AJ127" s="39"/>
      <c r="AK127" s="39"/>
      <c r="AL127" s="39"/>
      <c r="AM127" s="39"/>
      <c r="AN127" s="39"/>
      <c r="AO127" s="39"/>
      <c r="AP127" s="82">
        <v>358737.24</v>
      </c>
      <c r="AQ127" s="27">
        <f t="shared" ref="AQ127" si="9">(P127+Q127+R127+S127+T127+U127+V127+W127)*AP127</f>
        <v>4304846.88</v>
      </c>
      <c r="AR127" s="27">
        <f t="shared" si="0"/>
        <v>4821428.5056000007</v>
      </c>
      <c r="AS127" s="13" t="s">
        <v>111</v>
      </c>
      <c r="AT127" s="13" t="s">
        <v>132</v>
      </c>
      <c r="AU127" s="5"/>
    </row>
    <row r="128" spans="2:47" ht="13.15" customHeight="1" x14ac:dyDescent="0.25">
      <c r="B128" s="7" t="s">
        <v>192</v>
      </c>
      <c r="C128" s="7" t="s">
        <v>100</v>
      </c>
      <c r="D128" s="7" t="s">
        <v>193</v>
      </c>
      <c r="E128" s="7" t="s">
        <v>194</v>
      </c>
      <c r="F128" s="7" t="s">
        <v>195</v>
      </c>
      <c r="G128" s="7" t="s">
        <v>196</v>
      </c>
      <c r="H128" s="8" t="s">
        <v>197</v>
      </c>
      <c r="I128" s="9">
        <v>50</v>
      </c>
      <c r="J128" s="10" t="s">
        <v>106</v>
      </c>
      <c r="K128" s="8" t="s">
        <v>107</v>
      </c>
      <c r="L128" s="10" t="s">
        <v>108</v>
      </c>
      <c r="M128" s="10" t="s">
        <v>109</v>
      </c>
      <c r="N128" s="10" t="s">
        <v>110</v>
      </c>
      <c r="O128" s="74"/>
      <c r="P128" s="27">
        <v>5300</v>
      </c>
      <c r="Q128" s="27">
        <v>5300</v>
      </c>
      <c r="R128" s="27">
        <v>5300</v>
      </c>
      <c r="S128" s="27">
        <v>5300</v>
      </c>
      <c r="T128" s="27">
        <v>5300</v>
      </c>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v>9281.25</v>
      </c>
      <c r="AQ128" s="27">
        <v>0</v>
      </c>
      <c r="AR128" s="27">
        <f t="shared" si="0"/>
        <v>0</v>
      </c>
      <c r="AS128" s="10" t="s">
        <v>111</v>
      </c>
      <c r="AT128" s="88">
        <v>2013</v>
      </c>
      <c r="AU128" s="89" t="s">
        <v>198</v>
      </c>
    </row>
    <row r="129" spans="2:47" ht="13.15" customHeight="1" x14ac:dyDescent="0.25">
      <c r="B129" s="7" t="s">
        <v>199</v>
      </c>
      <c r="C129" s="7" t="s">
        <v>100</v>
      </c>
      <c r="D129" s="7" t="s">
        <v>193</v>
      </c>
      <c r="E129" s="7" t="s">
        <v>194</v>
      </c>
      <c r="F129" s="7" t="s">
        <v>195</v>
      </c>
      <c r="G129" s="7" t="s">
        <v>196</v>
      </c>
      <c r="H129" s="8" t="s">
        <v>197</v>
      </c>
      <c r="I129" s="9">
        <v>50</v>
      </c>
      <c r="J129" s="10" t="s">
        <v>200</v>
      </c>
      <c r="K129" s="8" t="s">
        <v>107</v>
      </c>
      <c r="L129" s="10" t="s">
        <v>108</v>
      </c>
      <c r="M129" s="10" t="s">
        <v>109</v>
      </c>
      <c r="N129" s="10" t="s">
        <v>110</v>
      </c>
      <c r="O129" s="74"/>
      <c r="P129" s="27">
        <v>5300</v>
      </c>
      <c r="Q129" s="27">
        <v>5300</v>
      </c>
      <c r="R129" s="27">
        <v>5300</v>
      </c>
      <c r="S129" s="27">
        <v>5300</v>
      </c>
      <c r="T129" s="27">
        <v>5300</v>
      </c>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v>9281.25</v>
      </c>
      <c r="AQ129" s="27">
        <v>0</v>
      </c>
      <c r="AR129" s="27">
        <f t="shared" si="0"/>
        <v>0</v>
      </c>
      <c r="AS129" s="10" t="s">
        <v>111</v>
      </c>
      <c r="AT129" s="88" t="s">
        <v>201</v>
      </c>
      <c r="AU129" s="89" t="s">
        <v>112</v>
      </c>
    </row>
    <row r="130" spans="2:47" ht="13.15" customHeight="1" x14ac:dyDescent="0.2">
      <c r="B130" s="12" t="s">
        <v>202</v>
      </c>
      <c r="C130" s="7" t="s">
        <v>100</v>
      </c>
      <c r="D130" s="7" t="s">
        <v>193</v>
      </c>
      <c r="E130" s="7" t="s">
        <v>194</v>
      </c>
      <c r="F130" s="7" t="s">
        <v>195</v>
      </c>
      <c r="G130" s="7" t="s">
        <v>196</v>
      </c>
      <c r="H130" s="8" t="s">
        <v>197</v>
      </c>
      <c r="I130" s="9">
        <v>50</v>
      </c>
      <c r="J130" s="10" t="s">
        <v>200</v>
      </c>
      <c r="K130" s="8" t="s">
        <v>107</v>
      </c>
      <c r="L130" s="10" t="s">
        <v>108</v>
      </c>
      <c r="M130" s="10" t="s">
        <v>109</v>
      </c>
      <c r="N130" s="10" t="s">
        <v>110</v>
      </c>
      <c r="O130" s="74"/>
      <c r="P130" s="27">
        <v>5300</v>
      </c>
      <c r="Q130" s="27">
        <v>5300</v>
      </c>
      <c r="R130" s="27">
        <v>5300</v>
      </c>
      <c r="S130" s="27">
        <v>5300</v>
      </c>
      <c r="T130" s="27">
        <v>5300</v>
      </c>
      <c r="U130" s="27">
        <v>5300</v>
      </c>
      <c r="V130" s="27">
        <v>5300</v>
      </c>
      <c r="W130" s="27"/>
      <c r="X130" s="27"/>
      <c r="Y130" s="27"/>
      <c r="Z130" s="27"/>
      <c r="AA130" s="27"/>
      <c r="AB130" s="27"/>
      <c r="AC130" s="27"/>
      <c r="AD130" s="27"/>
      <c r="AE130" s="27"/>
      <c r="AF130" s="27"/>
      <c r="AG130" s="27"/>
      <c r="AH130" s="27"/>
      <c r="AI130" s="27"/>
      <c r="AJ130" s="27"/>
      <c r="AK130" s="27"/>
      <c r="AL130" s="27"/>
      <c r="AM130" s="27"/>
      <c r="AN130" s="27"/>
      <c r="AO130" s="27"/>
      <c r="AP130" s="27">
        <v>9281.25</v>
      </c>
      <c r="AQ130" s="27">
        <v>0</v>
      </c>
      <c r="AR130" s="27">
        <f t="shared" si="0"/>
        <v>0</v>
      </c>
      <c r="AS130" s="10" t="s">
        <v>111</v>
      </c>
      <c r="AT130" s="43" t="s">
        <v>127</v>
      </c>
      <c r="AU130" s="13" t="s">
        <v>115</v>
      </c>
    </row>
    <row r="131" spans="2:47" ht="13.15" customHeight="1" x14ac:dyDescent="0.2">
      <c r="B131" s="13" t="s">
        <v>203</v>
      </c>
      <c r="C131" s="13" t="s">
        <v>100</v>
      </c>
      <c r="D131" s="13" t="s">
        <v>204</v>
      </c>
      <c r="E131" s="13" t="s">
        <v>194</v>
      </c>
      <c r="F131" s="13" t="s">
        <v>205</v>
      </c>
      <c r="G131" s="13" t="s">
        <v>196</v>
      </c>
      <c r="H131" s="13" t="s">
        <v>197</v>
      </c>
      <c r="I131" s="13">
        <v>50</v>
      </c>
      <c r="J131" s="13" t="s">
        <v>200</v>
      </c>
      <c r="K131" s="13" t="s">
        <v>107</v>
      </c>
      <c r="L131" s="13" t="s">
        <v>108</v>
      </c>
      <c r="M131" s="13" t="s">
        <v>109</v>
      </c>
      <c r="N131" s="13" t="s">
        <v>110</v>
      </c>
      <c r="O131" s="39"/>
      <c r="P131" s="39">
        <v>5300</v>
      </c>
      <c r="Q131" s="39">
        <v>5300</v>
      </c>
      <c r="R131" s="39">
        <v>5300</v>
      </c>
      <c r="S131" s="39">
        <v>4047</v>
      </c>
      <c r="T131" s="39">
        <v>4928</v>
      </c>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v>9280.9999999999982</v>
      </c>
      <c r="AQ131" s="39">
        <v>0</v>
      </c>
      <c r="AR131" s="27">
        <f t="shared" si="0"/>
        <v>0</v>
      </c>
      <c r="AS131" s="13" t="s">
        <v>111</v>
      </c>
      <c r="AT131" s="13" t="s">
        <v>127</v>
      </c>
      <c r="AU131" s="13">
        <v>14</v>
      </c>
    </row>
    <row r="132" spans="2:47" ht="13.15" customHeight="1" x14ac:dyDescent="0.2">
      <c r="B132" s="13" t="s">
        <v>206</v>
      </c>
      <c r="C132" s="13" t="s">
        <v>100</v>
      </c>
      <c r="D132" s="13" t="s">
        <v>204</v>
      </c>
      <c r="E132" s="13" t="s">
        <v>194</v>
      </c>
      <c r="F132" s="13" t="s">
        <v>205</v>
      </c>
      <c r="G132" s="13" t="s">
        <v>196</v>
      </c>
      <c r="H132" s="13" t="s">
        <v>197</v>
      </c>
      <c r="I132" s="13">
        <v>50</v>
      </c>
      <c r="J132" s="13" t="s">
        <v>200</v>
      </c>
      <c r="K132" s="13" t="s">
        <v>107</v>
      </c>
      <c r="L132" s="13" t="s">
        <v>108</v>
      </c>
      <c r="M132" s="13" t="s">
        <v>109</v>
      </c>
      <c r="N132" s="13" t="s">
        <v>110</v>
      </c>
      <c r="O132" s="39"/>
      <c r="P132" s="39">
        <v>5300</v>
      </c>
      <c r="Q132" s="39">
        <v>5300</v>
      </c>
      <c r="R132" s="39">
        <v>5300</v>
      </c>
      <c r="S132" s="39">
        <v>3166</v>
      </c>
      <c r="T132" s="39">
        <v>4928</v>
      </c>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v>9280.9999999999982</v>
      </c>
      <c r="AQ132" s="39">
        <v>0</v>
      </c>
      <c r="AR132" s="27">
        <f t="shared" si="0"/>
        <v>0</v>
      </c>
      <c r="AS132" s="13" t="s">
        <v>111</v>
      </c>
      <c r="AT132" s="13" t="s">
        <v>127</v>
      </c>
      <c r="AU132" s="13">
        <v>14</v>
      </c>
    </row>
    <row r="133" spans="2:47" ht="13.15" customHeight="1" x14ac:dyDescent="0.2">
      <c r="B133" s="13" t="s">
        <v>207</v>
      </c>
      <c r="C133" s="13" t="s">
        <v>100</v>
      </c>
      <c r="D133" s="13" t="s">
        <v>204</v>
      </c>
      <c r="E133" s="13" t="s">
        <v>194</v>
      </c>
      <c r="F133" s="13" t="s">
        <v>205</v>
      </c>
      <c r="G133" s="13" t="s">
        <v>196</v>
      </c>
      <c r="H133" s="13" t="s">
        <v>197</v>
      </c>
      <c r="I133" s="13">
        <v>50</v>
      </c>
      <c r="J133" s="13" t="s">
        <v>200</v>
      </c>
      <c r="K133" s="13" t="s">
        <v>107</v>
      </c>
      <c r="L133" s="13" t="s">
        <v>108</v>
      </c>
      <c r="M133" s="13" t="s">
        <v>109</v>
      </c>
      <c r="N133" s="13" t="s">
        <v>110</v>
      </c>
      <c r="O133" s="39"/>
      <c r="P133" s="39">
        <v>5300</v>
      </c>
      <c r="Q133" s="39">
        <v>5300</v>
      </c>
      <c r="R133" s="39">
        <v>5300</v>
      </c>
      <c r="S133" s="39">
        <v>4928</v>
      </c>
      <c r="T133" s="39">
        <v>4928</v>
      </c>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v>9280.9999999999982</v>
      </c>
      <c r="AQ133" s="39">
        <v>0</v>
      </c>
      <c r="AR133" s="27">
        <f t="shared" si="0"/>
        <v>0</v>
      </c>
      <c r="AS133" s="13" t="s">
        <v>111</v>
      </c>
      <c r="AT133" s="13" t="s">
        <v>127</v>
      </c>
      <c r="AU133" s="13" t="s">
        <v>115</v>
      </c>
    </row>
    <row r="134" spans="2:47" ht="13.15" customHeight="1" x14ac:dyDescent="0.2">
      <c r="B134" s="13" t="s">
        <v>208</v>
      </c>
      <c r="C134" s="13" t="s">
        <v>100</v>
      </c>
      <c r="D134" s="13" t="s">
        <v>204</v>
      </c>
      <c r="E134" s="13" t="s">
        <v>194</v>
      </c>
      <c r="F134" s="13" t="s">
        <v>205</v>
      </c>
      <c r="G134" s="13" t="s">
        <v>196</v>
      </c>
      <c r="H134" s="13" t="s">
        <v>197</v>
      </c>
      <c r="I134" s="13">
        <v>50</v>
      </c>
      <c r="J134" s="13" t="s">
        <v>200</v>
      </c>
      <c r="K134" s="13" t="s">
        <v>107</v>
      </c>
      <c r="L134" s="13" t="s">
        <v>108</v>
      </c>
      <c r="M134" s="13" t="s">
        <v>122</v>
      </c>
      <c r="N134" s="13" t="s">
        <v>110</v>
      </c>
      <c r="O134" s="39"/>
      <c r="P134" s="39">
        <v>5300</v>
      </c>
      <c r="Q134" s="39">
        <v>5300</v>
      </c>
      <c r="R134" s="39">
        <v>5300</v>
      </c>
      <c r="S134" s="39">
        <v>4928</v>
      </c>
      <c r="T134" s="39">
        <v>4620</v>
      </c>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v>9280.9999999999982</v>
      </c>
      <c r="AQ134" s="39">
        <v>0</v>
      </c>
      <c r="AR134" s="27">
        <f t="shared" si="0"/>
        <v>0</v>
      </c>
      <c r="AS134" s="13" t="s">
        <v>111</v>
      </c>
      <c r="AT134" s="13" t="s">
        <v>127</v>
      </c>
      <c r="AU134" s="13" t="s">
        <v>115</v>
      </c>
    </row>
    <row r="135" spans="2:47" ht="13.15" customHeight="1" x14ac:dyDescent="0.2">
      <c r="B135" s="13" t="s">
        <v>209</v>
      </c>
      <c r="C135" s="13" t="s">
        <v>100</v>
      </c>
      <c r="D135" s="13" t="s">
        <v>204</v>
      </c>
      <c r="E135" s="13" t="s">
        <v>194</v>
      </c>
      <c r="F135" s="13" t="s">
        <v>205</v>
      </c>
      <c r="G135" s="13" t="s">
        <v>196</v>
      </c>
      <c r="H135" s="13" t="s">
        <v>197</v>
      </c>
      <c r="I135" s="13">
        <v>50</v>
      </c>
      <c r="J135" s="13" t="s">
        <v>200</v>
      </c>
      <c r="K135" s="13" t="s">
        <v>107</v>
      </c>
      <c r="L135" s="13" t="s">
        <v>108</v>
      </c>
      <c r="M135" s="13" t="s">
        <v>122</v>
      </c>
      <c r="N135" s="13" t="s">
        <v>110</v>
      </c>
      <c r="O135" s="39"/>
      <c r="P135" s="39">
        <v>5300</v>
      </c>
      <c r="Q135" s="39">
        <v>5300</v>
      </c>
      <c r="R135" s="39">
        <v>5300</v>
      </c>
      <c r="S135" s="39">
        <v>5300</v>
      </c>
      <c r="T135" s="39">
        <v>4620</v>
      </c>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v>9280.9999999999982</v>
      </c>
      <c r="AQ135" s="39">
        <f>(O135+P135+Q135+R135+S135+T135+U135+V135+W135)*AP135</f>
        <v>239635419.99999994</v>
      </c>
      <c r="AR135" s="27">
        <f t="shared" ref="AR135:AR198" si="10">AQ135*1.12</f>
        <v>268391670.39999995</v>
      </c>
      <c r="AS135" s="13" t="s">
        <v>111</v>
      </c>
      <c r="AT135" s="13" t="s">
        <v>127</v>
      </c>
      <c r="AU135" s="13"/>
    </row>
    <row r="136" spans="2:47" ht="13.15" customHeight="1" x14ac:dyDescent="0.25">
      <c r="B136" s="7" t="s">
        <v>210</v>
      </c>
      <c r="C136" s="7" t="s">
        <v>100</v>
      </c>
      <c r="D136" s="7" t="s">
        <v>193</v>
      </c>
      <c r="E136" s="7" t="s">
        <v>194</v>
      </c>
      <c r="F136" s="7" t="s">
        <v>195</v>
      </c>
      <c r="G136" s="7" t="s">
        <v>211</v>
      </c>
      <c r="H136" s="8" t="s">
        <v>197</v>
      </c>
      <c r="I136" s="9">
        <v>50</v>
      </c>
      <c r="J136" s="10" t="s">
        <v>106</v>
      </c>
      <c r="K136" s="8" t="s">
        <v>107</v>
      </c>
      <c r="L136" s="10" t="s">
        <v>108</v>
      </c>
      <c r="M136" s="10" t="s">
        <v>109</v>
      </c>
      <c r="N136" s="10" t="s">
        <v>110</v>
      </c>
      <c r="O136" s="74"/>
      <c r="P136" s="27">
        <v>1750</v>
      </c>
      <c r="Q136" s="27">
        <v>1750</v>
      </c>
      <c r="R136" s="27">
        <v>1750</v>
      </c>
      <c r="S136" s="27">
        <v>1750</v>
      </c>
      <c r="T136" s="27">
        <v>1750</v>
      </c>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v>12214.285714285714</v>
      </c>
      <c r="AQ136" s="27">
        <v>0</v>
      </c>
      <c r="AR136" s="27">
        <f t="shared" si="10"/>
        <v>0</v>
      </c>
      <c r="AS136" s="10" t="s">
        <v>111</v>
      </c>
      <c r="AT136" s="88">
        <v>2013</v>
      </c>
      <c r="AU136" s="89" t="s">
        <v>212</v>
      </c>
    </row>
    <row r="137" spans="2:47" ht="13.15" customHeight="1" x14ac:dyDescent="0.25">
      <c r="B137" s="7" t="s">
        <v>213</v>
      </c>
      <c r="C137" s="7" t="s">
        <v>100</v>
      </c>
      <c r="D137" s="7" t="s">
        <v>193</v>
      </c>
      <c r="E137" s="7" t="s">
        <v>194</v>
      </c>
      <c r="F137" s="7" t="s">
        <v>195</v>
      </c>
      <c r="G137" s="7" t="s">
        <v>214</v>
      </c>
      <c r="H137" s="8" t="s">
        <v>197</v>
      </c>
      <c r="I137" s="9">
        <v>50</v>
      </c>
      <c r="J137" s="10" t="s">
        <v>106</v>
      </c>
      <c r="K137" s="8" t="s">
        <v>107</v>
      </c>
      <c r="L137" s="10" t="s">
        <v>108</v>
      </c>
      <c r="M137" s="10" t="s">
        <v>109</v>
      </c>
      <c r="N137" s="10" t="s">
        <v>110</v>
      </c>
      <c r="O137" s="74"/>
      <c r="P137" s="27">
        <v>2715</v>
      </c>
      <c r="Q137" s="27">
        <v>2715</v>
      </c>
      <c r="R137" s="27">
        <v>2715</v>
      </c>
      <c r="S137" s="27">
        <v>2715</v>
      </c>
      <c r="T137" s="27">
        <v>2715</v>
      </c>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v>11049.107142857141</v>
      </c>
      <c r="AQ137" s="27">
        <v>0</v>
      </c>
      <c r="AR137" s="27">
        <f t="shared" si="10"/>
        <v>0</v>
      </c>
      <c r="AS137" s="10" t="s">
        <v>111</v>
      </c>
      <c r="AT137" s="88">
        <v>2013</v>
      </c>
      <c r="AU137" s="10" t="s">
        <v>215</v>
      </c>
    </row>
    <row r="138" spans="2:47" ht="13.15" customHeight="1" x14ac:dyDescent="0.25">
      <c r="B138" s="7" t="s">
        <v>216</v>
      </c>
      <c r="C138" s="7" t="s">
        <v>100</v>
      </c>
      <c r="D138" s="7" t="s">
        <v>193</v>
      </c>
      <c r="E138" s="7" t="s">
        <v>194</v>
      </c>
      <c r="F138" s="7" t="s">
        <v>195</v>
      </c>
      <c r="G138" s="7" t="s">
        <v>214</v>
      </c>
      <c r="H138" s="8" t="s">
        <v>197</v>
      </c>
      <c r="I138" s="9">
        <v>50</v>
      </c>
      <c r="J138" s="10" t="s">
        <v>200</v>
      </c>
      <c r="K138" s="8" t="s">
        <v>107</v>
      </c>
      <c r="L138" s="10" t="s">
        <v>108</v>
      </c>
      <c r="M138" s="10" t="s">
        <v>109</v>
      </c>
      <c r="N138" s="10" t="s">
        <v>110</v>
      </c>
      <c r="O138" s="74"/>
      <c r="P138" s="27">
        <v>2715</v>
      </c>
      <c r="Q138" s="27">
        <v>2715</v>
      </c>
      <c r="R138" s="27">
        <v>2715</v>
      </c>
      <c r="S138" s="27">
        <v>2715</v>
      </c>
      <c r="T138" s="27">
        <v>2715</v>
      </c>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v>11049.107142857141</v>
      </c>
      <c r="AQ138" s="27">
        <v>0</v>
      </c>
      <c r="AR138" s="27">
        <f t="shared" si="10"/>
        <v>0</v>
      </c>
      <c r="AS138" s="10" t="s">
        <v>111</v>
      </c>
      <c r="AT138" s="88" t="s">
        <v>201</v>
      </c>
      <c r="AU138" s="89" t="s">
        <v>112</v>
      </c>
    </row>
    <row r="139" spans="2:47" ht="13.15" customHeight="1" x14ac:dyDescent="0.2">
      <c r="B139" s="12" t="s">
        <v>217</v>
      </c>
      <c r="C139" s="7" t="s">
        <v>100</v>
      </c>
      <c r="D139" s="7" t="s">
        <v>193</v>
      </c>
      <c r="E139" s="7" t="s">
        <v>194</v>
      </c>
      <c r="F139" s="7" t="s">
        <v>195</v>
      </c>
      <c r="G139" s="7" t="s">
        <v>214</v>
      </c>
      <c r="H139" s="8" t="s">
        <v>197</v>
      </c>
      <c r="I139" s="9">
        <v>50</v>
      </c>
      <c r="J139" s="10" t="s">
        <v>200</v>
      </c>
      <c r="K139" s="8" t="s">
        <v>107</v>
      </c>
      <c r="L139" s="10" t="s">
        <v>108</v>
      </c>
      <c r="M139" s="10" t="s">
        <v>109</v>
      </c>
      <c r="N139" s="10" t="s">
        <v>110</v>
      </c>
      <c r="O139" s="74"/>
      <c r="P139" s="27">
        <v>2715</v>
      </c>
      <c r="Q139" s="27">
        <v>2715</v>
      </c>
      <c r="R139" s="27">
        <v>2715</v>
      </c>
      <c r="S139" s="27">
        <v>2715</v>
      </c>
      <c r="T139" s="27">
        <v>2715</v>
      </c>
      <c r="U139" s="27">
        <v>2715</v>
      </c>
      <c r="V139" s="27">
        <v>2715</v>
      </c>
      <c r="W139" s="27"/>
      <c r="X139" s="27"/>
      <c r="Y139" s="27"/>
      <c r="Z139" s="27"/>
      <c r="AA139" s="27"/>
      <c r="AB139" s="27"/>
      <c r="AC139" s="27"/>
      <c r="AD139" s="27"/>
      <c r="AE139" s="27"/>
      <c r="AF139" s="27"/>
      <c r="AG139" s="27"/>
      <c r="AH139" s="27"/>
      <c r="AI139" s="27"/>
      <c r="AJ139" s="27"/>
      <c r="AK139" s="27"/>
      <c r="AL139" s="27"/>
      <c r="AM139" s="27"/>
      <c r="AN139" s="27"/>
      <c r="AO139" s="27"/>
      <c r="AP139" s="27">
        <v>11049.107142857141</v>
      </c>
      <c r="AQ139" s="27">
        <v>0</v>
      </c>
      <c r="AR139" s="27">
        <f t="shared" si="10"/>
        <v>0</v>
      </c>
      <c r="AS139" s="10" t="s">
        <v>111</v>
      </c>
      <c r="AT139" s="43" t="s">
        <v>127</v>
      </c>
      <c r="AU139" s="13" t="s">
        <v>115</v>
      </c>
    </row>
    <row r="140" spans="2:47" ht="13.15" customHeight="1" x14ac:dyDescent="0.2">
      <c r="B140" s="13" t="s">
        <v>218</v>
      </c>
      <c r="C140" s="13" t="s">
        <v>100</v>
      </c>
      <c r="D140" s="13" t="s">
        <v>204</v>
      </c>
      <c r="E140" s="13" t="s">
        <v>194</v>
      </c>
      <c r="F140" s="13" t="s">
        <v>205</v>
      </c>
      <c r="G140" s="13" t="s">
        <v>214</v>
      </c>
      <c r="H140" s="13" t="s">
        <v>197</v>
      </c>
      <c r="I140" s="13">
        <v>50</v>
      </c>
      <c r="J140" s="13" t="s">
        <v>200</v>
      </c>
      <c r="K140" s="13" t="s">
        <v>107</v>
      </c>
      <c r="L140" s="13" t="s">
        <v>108</v>
      </c>
      <c r="M140" s="13" t="s">
        <v>109</v>
      </c>
      <c r="N140" s="13" t="s">
        <v>110</v>
      </c>
      <c r="O140" s="39"/>
      <c r="P140" s="39">
        <v>2715</v>
      </c>
      <c r="Q140" s="39">
        <v>2715</v>
      </c>
      <c r="R140" s="39">
        <v>2715</v>
      </c>
      <c r="S140" s="39">
        <v>5005</v>
      </c>
      <c r="T140" s="39">
        <v>6916</v>
      </c>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v>11048.999999999998</v>
      </c>
      <c r="AQ140" s="39">
        <v>0</v>
      </c>
      <c r="AR140" s="27">
        <f t="shared" si="10"/>
        <v>0</v>
      </c>
      <c r="AS140" s="13" t="s">
        <v>111</v>
      </c>
      <c r="AT140" s="13" t="s">
        <v>127</v>
      </c>
      <c r="AU140" s="13">
        <v>14</v>
      </c>
    </row>
    <row r="141" spans="2:47" ht="13.15" customHeight="1" x14ac:dyDescent="0.2">
      <c r="B141" s="13" t="s">
        <v>219</v>
      </c>
      <c r="C141" s="13" t="s">
        <v>100</v>
      </c>
      <c r="D141" s="13" t="s">
        <v>204</v>
      </c>
      <c r="E141" s="13" t="s">
        <v>194</v>
      </c>
      <c r="F141" s="13" t="s">
        <v>205</v>
      </c>
      <c r="G141" s="13" t="s">
        <v>214</v>
      </c>
      <c r="H141" s="13" t="s">
        <v>197</v>
      </c>
      <c r="I141" s="13">
        <v>50</v>
      </c>
      <c r="J141" s="13" t="s">
        <v>200</v>
      </c>
      <c r="K141" s="13" t="s">
        <v>107</v>
      </c>
      <c r="L141" s="13" t="s">
        <v>108</v>
      </c>
      <c r="M141" s="13" t="s">
        <v>109</v>
      </c>
      <c r="N141" s="13" t="s">
        <v>110</v>
      </c>
      <c r="O141" s="39"/>
      <c r="P141" s="39">
        <v>2715</v>
      </c>
      <c r="Q141" s="39">
        <v>2715</v>
      </c>
      <c r="R141" s="39">
        <v>2715</v>
      </c>
      <c r="S141" s="39">
        <v>3094</v>
      </c>
      <c r="T141" s="39">
        <v>6916</v>
      </c>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v>11048.999999999998</v>
      </c>
      <c r="AQ141" s="39">
        <v>0</v>
      </c>
      <c r="AR141" s="27">
        <f t="shared" si="10"/>
        <v>0</v>
      </c>
      <c r="AS141" s="13" t="s">
        <v>111</v>
      </c>
      <c r="AT141" s="13" t="s">
        <v>127</v>
      </c>
      <c r="AU141" s="13">
        <v>14</v>
      </c>
    </row>
    <row r="142" spans="2:47" ht="13.15" customHeight="1" x14ac:dyDescent="0.2">
      <c r="B142" s="13" t="s">
        <v>220</v>
      </c>
      <c r="C142" s="13" t="s">
        <v>100</v>
      </c>
      <c r="D142" s="13" t="s">
        <v>204</v>
      </c>
      <c r="E142" s="13" t="s">
        <v>194</v>
      </c>
      <c r="F142" s="13" t="s">
        <v>205</v>
      </c>
      <c r="G142" s="13" t="s">
        <v>214</v>
      </c>
      <c r="H142" s="13" t="s">
        <v>197</v>
      </c>
      <c r="I142" s="13">
        <v>50</v>
      </c>
      <c r="J142" s="13" t="s">
        <v>200</v>
      </c>
      <c r="K142" s="13" t="s">
        <v>107</v>
      </c>
      <c r="L142" s="13" t="s">
        <v>108</v>
      </c>
      <c r="M142" s="13" t="s">
        <v>122</v>
      </c>
      <c r="N142" s="13" t="s">
        <v>110</v>
      </c>
      <c r="O142" s="39"/>
      <c r="P142" s="39">
        <v>2715</v>
      </c>
      <c r="Q142" s="39">
        <v>2715</v>
      </c>
      <c r="R142" s="39">
        <v>2715</v>
      </c>
      <c r="S142" s="39">
        <v>2715</v>
      </c>
      <c r="T142" s="39">
        <v>2715</v>
      </c>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v>11048.999999999998</v>
      </c>
      <c r="AQ142" s="39">
        <f>(O142+P142+Q142+R142+S142+T142+U142+V142+W142)*AP142</f>
        <v>149990174.99999997</v>
      </c>
      <c r="AR142" s="27">
        <f t="shared" si="10"/>
        <v>167988995.99999997</v>
      </c>
      <c r="AS142" s="13" t="s">
        <v>111</v>
      </c>
      <c r="AT142" s="13" t="s">
        <v>127</v>
      </c>
      <c r="AU142" s="13"/>
    </row>
    <row r="143" spans="2:47" ht="13.15" customHeight="1" x14ac:dyDescent="0.25">
      <c r="B143" s="7" t="s">
        <v>221</v>
      </c>
      <c r="C143" s="7" t="s">
        <v>100</v>
      </c>
      <c r="D143" s="7" t="s">
        <v>193</v>
      </c>
      <c r="E143" s="7" t="s">
        <v>194</v>
      </c>
      <c r="F143" s="7" t="s">
        <v>195</v>
      </c>
      <c r="G143" s="7" t="s">
        <v>222</v>
      </c>
      <c r="H143" s="8" t="s">
        <v>197</v>
      </c>
      <c r="I143" s="9">
        <v>50</v>
      </c>
      <c r="J143" s="10" t="s">
        <v>106</v>
      </c>
      <c r="K143" s="8" t="s">
        <v>107</v>
      </c>
      <c r="L143" s="10" t="s">
        <v>108</v>
      </c>
      <c r="M143" s="10" t="s">
        <v>109</v>
      </c>
      <c r="N143" s="10" t="s">
        <v>110</v>
      </c>
      <c r="O143" s="74"/>
      <c r="P143" s="27">
        <v>2000</v>
      </c>
      <c r="Q143" s="27">
        <v>2000</v>
      </c>
      <c r="R143" s="27">
        <v>2000</v>
      </c>
      <c r="S143" s="27">
        <v>2000</v>
      </c>
      <c r="T143" s="27">
        <v>2000</v>
      </c>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v>16071.428571428571</v>
      </c>
      <c r="AQ143" s="27">
        <v>0</v>
      </c>
      <c r="AR143" s="27">
        <f t="shared" si="10"/>
        <v>0</v>
      </c>
      <c r="AS143" s="10" t="s">
        <v>111</v>
      </c>
      <c r="AT143" s="88">
        <v>2013</v>
      </c>
      <c r="AU143" s="10" t="s">
        <v>223</v>
      </c>
    </row>
    <row r="144" spans="2:47" ht="13.15" customHeight="1" x14ac:dyDescent="0.25">
      <c r="B144" s="7" t="s">
        <v>224</v>
      </c>
      <c r="C144" s="7" t="s">
        <v>100</v>
      </c>
      <c r="D144" s="7" t="s">
        <v>193</v>
      </c>
      <c r="E144" s="7" t="s">
        <v>194</v>
      </c>
      <c r="F144" s="7" t="s">
        <v>195</v>
      </c>
      <c r="G144" s="7" t="s">
        <v>222</v>
      </c>
      <c r="H144" s="8" t="s">
        <v>197</v>
      </c>
      <c r="I144" s="9">
        <v>50</v>
      </c>
      <c r="J144" s="10" t="s">
        <v>200</v>
      </c>
      <c r="K144" s="8" t="s">
        <v>107</v>
      </c>
      <c r="L144" s="10" t="s">
        <v>108</v>
      </c>
      <c r="M144" s="10" t="s">
        <v>109</v>
      </c>
      <c r="N144" s="10" t="s">
        <v>110</v>
      </c>
      <c r="O144" s="74"/>
      <c r="P144" s="27">
        <v>2000</v>
      </c>
      <c r="Q144" s="27">
        <v>2000</v>
      </c>
      <c r="R144" s="27">
        <v>2000</v>
      </c>
      <c r="S144" s="27">
        <v>2000</v>
      </c>
      <c r="T144" s="27">
        <v>2000</v>
      </c>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v>13492.17</v>
      </c>
      <c r="AQ144" s="27">
        <v>0</v>
      </c>
      <c r="AR144" s="27">
        <f t="shared" si="10"/>
        <v>0</v>
      </c>
      <c r="AS144" s="10" t="s">
        <v>111</v>
      </c>
      <c r="AT144" s="88" t="s">
        <v>201</v>
      </c>
      <c r="AU144" s="89" t="s">
        <v>112</v>
      </c>
    </row>
    <row r="145" spans="2:47" ht="13.15" customHeight="1" x14ac:dyDescent="0.2">
      <c r="B145" s="12" t="s">
        <v>225</v>
      </c>
      <c r="C145" s="7" t="s">
        <v>100</v>
      </c>
      <c r="D145" s="7" t="s">
        <v>193</v>
      </c>
      <c r="E145" s="7" t="s">
        <v>194</v>
      </c>
      <c r="F145" s="7" t="s">
        <v>195</v>
      </c>
      <c r="G145" s="7" t="s">
        <v>222</v>
      </c>
      <c r="H145" s="8" t="s">
        <v>197</v>
      </c>
      <c r="I145" s="9">
        <v>50</v>
      </c>
      <c r="J145" s="10" t="s">
        <v>200</v>
      </c>
      <c r="K145" s="8" t="s">
        <v>107</v>
      </c>
      <c r="L145" s="10" t="s">
        <v>108</v>
      </c>
      <c r="M145" s="10" t="s">
        <v>109</v>
      </c>
      <c r="N145" s="10" t="s">
        <v>110</v>
      </c>
      <c r="O145" s="74"/>
      <c r="P145" s="27">
        <v>2000</v>
      </c>
      <c r="Q145" s="27">
        <v>2000</v>
      </c>
      <c r="R145" s="27">
        <v>2000</v>
      </c>
      <c r="S145" s="27">
        <v>2000</v>
      </c>
      <c r="T145" s="27">
        <v>2000</v>
      </c>
      <c r="U145" s="27">
        <v>2000</v>
      </c>
      <c r="V145" s="27">
        <v>2000</v>
      </c>
      <c r="W145" s="27"/>
      <c r="X145" s="27"/>
      <c r="Y145" s="27"/>
      <c r="Z145" s="27"/>
      <c r="AA145" s="27"/>
      <c r="AB145" s="27"/>
      <c r="AC145" s="27"/>
      <c r="AD145" s="27"/>
      <c r="AE145" s="27"/>
      <c r="AF145" s="27"/>
      <c r="AG145" s="27"/>
      <c r="AH145" s="27"/>
      <c r="AI145" s="27"/>
      <c r="AJ145" s="27"/>
      <c r="AK145" s="27"/>
      <c r="AL145" s="27"/>
      <c r="AM145" s="27"/>
      <c r="AN145" s="27"/>
      <c r="AO145" s="27"/>
      <c r="AP145" s="27">
        <v>13492.17</v>
      </c>
      <c r="AQ145" s="27">
        <v>0</v>
      </c>
      <c r="AR145" s="27">
        <f t="shared" si="10"/>
        <v>0</v>
      </c>
      <c r="AS145" s="10" t="s">
        <v>111</v>
      </c>
      <c r="AT145" s="43" t="s">
        <v>127</v>
      </c>
      <c r="AU145" s="13" t="s">
        <v>115</v>
      </c>
    </row>
    <row r="146" spans="2:47" ht="13.15" customHeight="1" x14ac:dyDescent="0.2">
      <c r="B146" s="13" t="s">
        <v>226</v>
      </c>
      <c r="C146" s="13" t="s">
        <v>100</v>
      </c>
      <c r="D146" s="13" t="s">
        <v>204</v>
      </c>
      <c r="E146" s="13" t="s">
        <v>194</v>
      </c>
      <c r="F146" s="13" t="s">
        <v>205</v>
      </c>
      <c r="G146" s="13" t="s">
        <v>222</v>
      </c>
      <c r="H146" s="13" t="s">
        <v>197</v>
      </c>
      <c r="I146" s="13">
        <v>50</v>
      </c>
      <c r="J146" s="13" t="s">
        <v>200</v>
      </c>
      <c r="K146" s="13" t="s">
        <v>107</v>
      </c>
      <c r="L146" s="13" t="s">
        <v>108</v>
      </c>
      <c r="M146" s="13" t="s">
        <v>109</v>
      </c>
      <c r="N146" s="13" t="s">
        <v>110</v>
      </c>
      <c r="O146" s="39"/>
      <c r="P146" s="39">
        <v>2000</v>
      </c>
      <c r="Q146" s="39">
        <v>2000</v>
      </c>
      <c r="R146" s="39">
        <v>2000</v>
      </c>
      <c r="S146" s="39">
        <v>0</v>
      </c>
      <c r="T146" s="39">
        <v>2100</v>
      </c>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v>13492.09</v>
      </c>
      <c r="AQ146" s="39">
        <v>0</v>
      </c>
      <c r="AR146" s="27">
        <f t="shared" si="10"/>
        <v>0</v>
      </c>
      <c r="AS146" s="13" t="s">
        <v>111</v>
      </c>
      <c r="AT146" s="13" t="s">
        <v>127</v>
      </c>
      <c r="AU146" s="13">
        <v>14</v>
      </c>
    </row>
    <row r="147" spans="2:47" ht="13.15" customHeight="1" x14ac:dyDescent="0.2">
      <c r="B147" s="13" t="s">
        <v>227</v>
      </c>
      <c r="C147" s="13" t="s">
        <v>100</v>
      </c>
      <c r="D147" s="13" t="s">
        <v>204</v>
      </c>
      <c r="E147" s="13" t="s">
        <v>194</v>
      </c>
      <c r="F147" s="13" t="s">
        <v>205</v>
      </c>
      <c r="G147" s="13" t="s">
        <v>222</v>
      </c>
      <c r="H147" s="13" t="s">
        <v>197</v>
      </c>
      <c r="I147" s="13">
        <v>50</v>
      </c>
      <c r="J147" s="13" t="s">
        <v>200</v>
      </c>
      <c r="K147" s="13" t="s">
        <v>107</v>
      </c>
      <c r="L147" s="13" t="s">
        <v>108</v>
      </c>
      <c r="M147" s="13" t="s">
        <v>122</v>
      </c>
      <c r="N147" s="13" t="s">
        <v>110</v>
      </c>
      <c r="O147" s="39"/>
      <c r="P147" s="39">
        <v>2000</v>
      </c>
      <c r="Q147" s="39">
        <v>2000</v>
      </c>
      <c r="R147" s="39">
        <v>2000</v>
      </c>
      <c r="S147" s="39">
        <v>2000</v>
      </c>
      <c r="T147" s="39">
        <v>2000</v>
      </c>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v>13492.09</v>
      </c>
      <c r="AQ147" s="39">
        <f>(O147+P147+Q147+R147+S147+T147+U147+V147+W147)*AP147</f>
        <v>134920900</v>
      </c>
      <c r="AR147" s="27">
        <f t="shared" si="10"/>
        <v>151111408</v>
      </c>
      <c r="AS147" s="13" t="s">
        <v>111</v>
      </c>
      <c r="AT147" s="13" t="s">
        <v>127</v>
      </c>
      <c r="AU147" s="13"/>
    </row>
    <row r="148" spans="2:47" ht="13.15" customHeight="1" x14ac:dyDescent="0.25">
      <c r="B148" s="7" t="s">
        <v>228</v>
      </c>
      <c r="C148" s="7" t="s">
        <v>100</v>
      </c>
      <c r="D148" s="7" t="s">
        <v>193</v>
      </c>
      <c r="E148" s="7" t="s">
        <v>194</v>
      </c>
      <c r="F148" s="7" t="s">
        <v>195</v>
      </c>
      <c r="G148" s="7" t="s">
        <v>229</v>
      </c>
      <c r="H148" s="8" t="s">
        <v>197</v>
      </c>
      <c r="I148" s="9">
        <v>50</v>
      </c>
      <c r="J148" s="10" t="s">
        <v>106</v>
      </c>
      <c r="K148" s="8" t="s">
        <v>107</v>
      </c>
      <c r="L148" s="10" t="s">
        <v>108</v>
      </c>
      <c r="M148" s="10" t="s">
        <v>109</v>
      </c>
      <c r="N148" s="10" t="s">
        <v>110</v>
      </c>
      <c r="O148" s="74"/>
      <c r="P148" s="27">
        <v>0</v>
      </c>
      <c r="Q148" s="27">
        <v>200</v>
      </c>
      <c r="R148" s="27">
        <v>200</v>
      </c>
      <c r="S148" s="27">
        <v>200</v>
      </c>
      <c r="T148" s="27">
        <v>200</v>
      </c>
      <c r="U148" s="27">
        <v>0</v>
      </c>
      <c r="V148" s="27"/>
      <c r="W148" s="27"/>
      <c r="X148" s="27"/>
      <c r="Y148" s="27"/>
      <c r="Z148" s="27"/>
      <c r="AA148" s="27"/>
      <c r="AB148" s="27"/>
      <c r="AC148" s="27"/>
      <c r="AD148" s="27"/>
      <c r="AE148" s="27"/>
      <c r="AF148" s="27"/>
      <c r="AG148" s="27"/>
      <c r="AH148" s="27"/>
      <c r="AI148" s="27"/>
      <c r="AJ148" s="27"/>
      <c r="AK148" s="27"/>
      <c r="AL148" s="27"/>
      <c r="AM148" s="27"/>
      <c r="AN148" s="27"/>
      <c r="AO148" s="27"/>
      <c r="AP148" s="27">
        <v>12214.285714285714</v>
      </c>
      <c r="AQ148" s="27">
        <v>0</v>
      </c>
      <c r="AR148" s="27">
        <f t="shared" si="10"/>
        <v>0</v>
      </c>
      <c r="AS148" s="10" t="s">
        <v>111</v>
      </c>
      <c r="AT148" s="88">
        <v>2013</v>
      </c>
      <c r="AU148" s="89"/>
    </row>
    <row r="149" spans="2:47" ht="13.15" customHeight="1" x14ac:dyDescent="0.25">
      <c r="B149" s="7" t="s">
        <v>230</v>
      </c>
      <c r="C149" s="7" t="s">
        <v>100</v>
      </c>
      <c r="D149" s="7" t="s">
        <v>193</v>
      </c>
      <c r="E149" s="7" t="s">
        <v>194</v>
      </c>
      <c r="F149" s="7" t="s">
        <v>195</v>
      </c>
      <c r="G149" s="7" t="s">
        <v>229</v>
      </c>
      <c r="H149" s="8" t="s">
        <v>197</v>
      </c>
      <c r="I149" s="9">
        <v>50</v>
      </c>
      <c r="J149" s="10" t="s">
        <v>231</v>
      </c>
      <c r="K149" s="8" t="s">
        <v>107</v>
      </c>
      <c r="L149" s="10" t="s">
        <v>108</v>
      </c>
      <c r="M149" s="10" t="s">
        <v>109</v>
      </c>
      <c r="N149" s="10" t="s">
        <v>110</v>
      </c>
      <c r="O149" s="74"/>
      <c r="P149" s="27">
        <v>0</v>
      </c>
      <c r="Q149" s="27">
        <v>200</v>
      </c>
      <c r="R149" s="27">
        <v>200</v>
      </c>
      <c r="S149" s="27">
        <v>186</v>
      </c>
      <c r="T149" s="27">
        <v>186</v>
      </c>
      <c r="U149" s="27">
        <v>186</v>
      </c>
      <c r="V149" s="27"/>
      <c r="W149" s="27"/>
      <c r="X149" s="27"/>
      <c r="Y149" s="27"/>
      <c r="Z149" s="27"/>
      <c r="AA149" s="27"/>
      <c r="AB149" s="27"/>
      <c r="AC149" s="27"/>
      <c r="AD149" s="27"/>
      <c r="AE149" s="27"/>
      <c r="AF149" s="27"/>
      <c r="AG149" s="27"/>
      <c r="AH149" s="27"/>
      <c r="AI149" s="27"/>
      <c r="AJ149" s="27"/>
      <c r="AK149" s="27"/>
      <c r="AL149" s="27"/>
      <c r="AM149" s="27"/>
      <c r="AN149" s="27"/>
      <c r="AO149" s="27"/>
      <c r="AP149" s="27">
        <v>12214.285714285714</v>
      </c>
      <c r="AQ149" s="27">
        <v>0</v>
      </c>
      <c r="AR149" s="27">
        <f t="shared" si="10"/>
        <v>0</v>
      </c>
      <c r="AS149" s="10" t="s">
        <v>111</v>
      </c>
      <c r="AT149" s="88" t="s">
        <v>232</v>
      </c>
      <c r="AU149" s="10" t="s">
        <v>233</v>
      </c>
    </row>
    <row r="150" spans="2:47" ht="13.15" customHeight="1" x14ac:dyDescent="0.25">
      <c r="B150" s="7" t="s">
        <v>234</v>
      </c>
      <c r="C150" s="7" t="s">
        <v>100</v>
      </c>
      <c r="D150" s="7" t="s">
        <v>193</v>
      </c>
      <c r="E150" s="7" t="s">
        <v>194</v>
      </c>
      <c r="F150" s="7" t="s">
        <v>195</v>
      </c>
      <c r="G150" s="7" t="s">
        <v>229</v>
      </c>
      <c r="H150" s="8" t="s">
        <v>105</v>
      </c>
      <c r="I150" s="9">
        <v>50</v>
      </c>
      <c r="J150" s="10" t="s">
        <v>235</v>
      </c>
      <c r="K150" s="8" t="s">
        <v>107</v>
      </c>
      <c r="L150" s="10" t="s">
        <v>108</v>
      </c>
      <c r="M150" s="10" t="s">
        <v>109</v>
      </c>
      <c r="N150" s="10" t="s">
        <v>110</v>
      </c>
      <c r="O150" s="74"/>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v>16964.28</v>
      </c>
      <c r="AQ150" s="27">
        <f>AP150*(Q150+R150+S150+T150+U150)</f>
        <v>0</v>
      </c>
      <c r="AR150" s="27">
        <f t="shared" si="10"/>
        <v>0</v>
      </c>
      <c r="AS150" s="10" t="s">
        <v>111</v>
      </c>
      <c r="AT150" s="88" t="s">
        <v>232</v>
      </c>
      <c r="AU150" s="10" t="s">
        <v>236</v>
      </c>
    </row>
    <row r="151" spans="2:47" ht="13.15" customHeight="1" x14ac:dyDescent="0.25">
      <c r="B151" s="7" t="s">
        <v>237</v>
      </c>
      <c r="C151" s="7" t="s">
        <v>100</v>
      </c>
      <c r="D151" s="7" t="s">
        <v>193</v>
      </c>
      <c r="E151" s="7" t="s">
        <v>194</v>
      </c>
      <c r="F151" s="7" t="s">
        <v>195</v>
      </c>
      <c r="G151" s="7" t="s">
        <v>229</v>
      </c>
      <c r="H151" s="8" t="s">
        <v>105</v>
      </c>
      <c r="I151" s="9">
        <v>50</v>
      </c>
      <c r="J151" s="10" t="s">
        <v>238</v>
      </c>
      <c r="K151" s="8" t="s">
        <v>107</v>
      </c>
      <c r="L151" s="10" t="s">
        <v>108</v>
      </c>
      <c r="M151" s="10" t="s">
        <v>109</v>
      </c>
      <c r="N151" s="10" t="s">
        <v>110</v>
      </c>
      <c r="O151" s="74"/>
      <c r="P151" s="27">
        <v>0</v>
      </c>
      <c r="Q151" s="27">
        <v>200</v>
      </c>
      <c r="R151" s="27">
        <v>200</v>
      </c>
      <c r="S151" s="27">
        <v>186</v>
      </c>
      <c r="T151" s="27">
        <v>186</v>
      </c>
      <c r="U151" s="27">
        <v>186</v>
      </c>
      <c r="V151" s="27"/>
      <c r="W151" s="27"/>
      <c r="X151" s="27"/>
      <c r="Y151" s="27"/>
      <c r="Z151" s="27"/>
      <c r="AA151" s="27"/>
      <c r="AB151" s="27"/>
      <c r="AC151" s="27"/>
      <c r="AD151" s="27"/>
      <c r="AE151" s="27"/>
      <c r="AF151" s="27"/>
      <c r="AG151" s="27"/>
      <c r="AH151" s="27"/>
      <c r="AI151" s="27"/>
      <c r="AJ151" s="27"/>
      <c r="AK151" s="27"/>
      <c r="AL151" s="27"/>
      <c r="AM151" s="27"/>
      <c r="AN151" s="27"/>
      <c r="AO151" s="27"/>
      <c r="AP151" s="27">
        <v>20268</v>
      </c>
      <c r="AQ151" s="27">
        <v>0</v>
      </c>
      <c r="AR151" s="27">
        <f t="shared" si="10"/>
        <v>0</v>
      </c>
      <c r="AS151" s="10" t="s">
        <v>111</v>
      </c>
      <c r="AT151" s="88" t="s">
        <v>232</v>
      </c>
      <c r="AU151" s="89" t="s">
        <v>239</v>
      </c>
    </row>
    <row r="152" spans="2:47" ht="13.15" customHeight="1" x14ac:dyDescent="0.25">
      <c r="B152" s="12" t="s">
        <v>240</v>
      </c>
      <c r="C152" s="7" t="s">
        <v>100</v>
      </c>
      <c r="D152" s="7" t="s">
        <v>193</v>
      </c>
      <c r="E152" s="7" t="s">
        <v>194</v>
      </c>
      <c r="F152" s="7" t="s">
        <v>195</v>
      </c>
      <c r="G152" s="7" t="s">
        <v>229</v>
      </c>
      <c r="H152" s="8" t="s">
        <v>105</v>
      </c>
      <c r="I152" s="9">
        <v>50</v>
      </c>
      <c r="J152" s="10" t="s">
        <v>106</v>
      </c>
      <c r="K152" s="8" t="s">
        <v>107</v>
      </c>
      <c r="L152" s="10" t="s">
        <v>108</v>
      </c>
      <c r="M152" s="10" t="s">
        <v>109</v>
      </c>
      <c r="N152" s="10" t="s">
        <v>110</v>
      </c>
      <c r="O152" s="74"/>
      <c r="P152" s="27"/>
      <c r="Q152" s="27"/>
      <c r="R152" s="27">
        <v>200</v>
      </c>
      <c r="S152" s="27">
        <v>200</v>
      </c>
      <c r="T152" s="27">
        <v>200</v>
      </c>
      <c r="U152" s="27">
        <v>200</v>
      </c>
      <c r="V152" s="27">
        <v>200</v>
      </c>
      <c r="W152" s="27"/>
      <c r="X152" s="27"/>
      <c r="Y152" s="27"/>
      <c r="Z152" s="27"/>
      <c r="AA152" s="27"/>
      <c r="AB152" s="27"/>
      <c r="AC152" s="27"/>
      <c r="AD152" s="27"/>
      <c r="AE152" s="27"/>
      <c r="AF152" s="27"/>
      <c r="AG152" s="27"/>
      <c r="AH152" s="27"/>
      <c r="AI152" s="27"/>
      <c r="AJ152" s="27"/>
      <c r="AK152" s="27"/>
      <c r="AL152" s="27"/>
      <c r="AM152" s="27"/>
      <c r="AN152" s="27"/>
      <c r="AO152" s="27"/>
      <c r="AP152" s="27">
        <v>20268</v>
      </c>
      <c r="AQ152" s="27">
        <v>0</v>
      </c>
      <c r="AR152" s="27">
        <f t="shared" si="10"/>
        <v>0</v>
      </c>
      <c r="AS152" s="10" t="s">
        <v>111</v>
      </c>
      <c r="AT152" s="43" t="s">
        <v>241</v>
      </c>
      <c r="AU152" s="43" t="s">
        <v>242</v>
      </c>
    </row>
    <row r="153" spans="2:47" ht="13.15" customHeight="1" x14ac:dyDescent="0.25">
      <c r="B153" s="12" t="s">
        <v>243</v>
      </c>
      <c r="C153" s="8" t="s">
        <v>100</v>
      </c>
      <c r="D153" s="8" t="s">
        <v>193</v>
      </c>
      <c r="E153" s="7" t="s">
        <v>194</v>
      </c>
      <c r="F153" s="8" t="s">
        <v>195</v>
      </c>
      <c r="G153" s="7" t="s">
        <v>229</v>
      </c>
      <c r="H153" s="8" t="s">
        <v>105</v>
      </c>
      <c r="I153" s="8">
        <v>50</v>
      </c>
      <c r="J153" s="8" t="s">
        <v>244</v>
      </c>
      <c r="K153" s="8" t="s">
        <v>107</v>
      </c>
      <c r="L153" s="8" t="s">
        <v>108</v>
      </c>
      <c r="M153" s="10" t="s">
        <v>109</v>
      </c>
      <c r="N153" s="8" t="s">
        <v>110</v>
      </c>
      <c r="O153" s="74"/>
      <c r="P153" s="27"/>
      <c r="Q153" s="27"/>
      <c r="R153" s="27">
        <v>200</v>
      </c>
      <c r="S153" s="27">
        <v>200</v>
      </c>
      <c r="T153" s="27">
        <v>200</v>
      </c>
      <c r="U153" s="27">
        <v>200</v>
      </c>
      <c r="V153" s="27">
        <v>200</v>
      </c>
      <c r="W153" s="27"/>
      <c r="X153" s="27"/>
      <c r="Y153" s="27"/>
      <c r="Z153" s="27"/>
      <c r="AA153" s="27"/>
      <c r="AB153" s="27"/>
      <c r="AC153" s="27"/>
      <c r="AD153" s="27"/>
      <c r="AE153" s="27"/>
      <c r="AF153" s="27"/>
      <c r="AG153" s="27"/>
      <c r="AH153" s="27"/>
      <c r="AI153" s="27"/>
      <c r="AJ153" s="27"/>
      <c r="AK153" s="27"/>
      <c r="AL153" s="27"/>
      <c r="AM153" s="27"/>
      <c r="AN153" s="27"/>
      <c r="AO153" s="27"/>
      <c r="AP153" s="27">
        <v>20268</v>
      </c>
      <c r="AQ153" s="27">
        <v>0</v>
      </c>
      <c r="AR153" s="27">
        <f t="shared" si="10"/>
        <v>0</v>
      </c>
      <c r="AS153" s="10" t="s">
        <v>111</v>
      </c>
      <c r="AT153" s="43" t="s">
        <v>241</v>
      </c>
      <c r="AU153" s="89" t="s">
        <v>212</v>
      </c>
    </row>
    <row r="154" spans="2:47" ht="13.15" customHeight="1" x14ac:dyDescent="0.25">
      <c r="B154" s="7" t="s">
        <v>245</v>
      </c>
      <c r="C154" s="7" t="s">
        <v>100</v>
      </c>
      <c r="D154" s="7" t="s">
        <v>193</v>
      </c>
      <c r="E154" s="7" t="s">
        <v>194</v>
      </c>
      <c r="F154" s="7" t="s">
        <v>195</v>
      </c>
      <c r="G154" s="7" t="s">
        <v>246</v>
      </c>
      <c r="H154" s="10" t="s">
        <v>197</v>
      </c>
      <c r="I154" s="10">
        <v>54</v>
      </c>
      <c r="J154" s="10" t="s">
        <v>247</v>
      </c>
      <c r="K154" s="10" t="s">
        <v>107</v>
      </c>
      <c r="L154" s="10" t="s">
        <v>108</v>
      </c>
      <c r="M154" s="10" t="s">
        <v>109</v>
      </c>
      <c r="N154" s="10" t="s">
        <v>110</v>
      </c>
      <c r="O154" s="74"/>
      <c r="P154" s="27">
        <v>5</v>
      </c>
      <c r="Q154" s="27">
        <v>5</v>
      </c>
      <c r="R154" s="27">
        <v>5</v>
      </c>
      <c r="S154" s="27">
        <v>5</v>
      </c>
      <c r="T154" s="27">
        <v>5</v>
      </c>
      <c r="U154" s="27">
        <v>0</v>
      </c>
      <c r="V154" s="27"/>
      <c r="W154" s="27"/>
      <c r="X154" s="27"/>
      <c r="Y154" s="27"/>
      <c r="Z154" s="27"/>
      <c r="AA154" s="27"/>
      <c r="AB154" s="27"/>
      <c r="AC154" s="27"/>
      <c r="AD154" s="27"/>
      <c r="AE154" s="27"/>
      <c r="AF154" s="27"/>
      <c r="AG154" s="27"/>
      <c r="AH154" s="27"/>
      <c r="AI154" s="27"/>
      <c r="AJ154" s="27"/>
      <c r="AK154" s="27"/>
      <c r="AL154" s="27"/>
      <c r="AM154" s="27"/>
      <c r="AN154" s="27"/>
      <c r="AO154" s="27"/>
      <c r="AP154" s="27">
        <v>5140000</v>
      </c>
      <c r="AQ154" s="27">
        <v>0</v>
      </c>
      <c r="AR154" s="27">
        <f t="shared" si="10"/>
        <v>0</v>
      </c>
      <c r="AS154" s="10" t="s">
        <v>111</v>
      </c>
      <c r="AT154" s="88">
        <v>2013</v>
      </c>
      <c r="AU154" s="89"/>
    </row>
    <row r="155" spans="2:47" ht="13.15" customHeight="1" x14ac:dyDescent="0.25">
      <c r="B155" s="7" t="s">
        <v>248</v>
      </c>
      <c r="C155" s="7" t="s">
        <v>100</v>
      </c>
      <c r="D155" s="7" t="s">
        <v>193</v>
      </c>
      <c r="E155" s="7" t="s">
        <v>194</v>
      </c>
      <c r="F155" s="7" t="s">
        <v>195</v>
      </c>
      <c r="G155" s="7" t="s">
        <v>246</v>
      </c>
      <c r="H155" s="10" t="s">
        <v>105</v>
      </c>
      <c r="I155" s="10">
        <v>54</v>
      </c>
      <c r="J155" s="10" t="s">
        <v>249</v>
      </c>
      <c r="K155" s="10" t="s">
        <v>107</v>
      </c>
      <c r="L155" s="10" t="s">
        <v>108</v>
      </c>
      <c r="M155" s="10" t="s">
        <v>109</v>
      </c>
      <c r="N155" s="10" t="s">
        <v>110</v>
      </c>
      <c r="O155" s="74"/>
      <c r="P155" s="27">
        <v>0</v>
      </c>
      <c r="Q155" s="27">
        <v>30</v>
      </c>
      <c r="R155" s="27">
        <v>28</v>
      </c>
      <c r="S155" s="27">
        <v>26</v>
      </c>
      <c r="T155" s="27">
        <v>21</v>
      </c>
      <c r="U155" s="27">
        <v>15</v>
      </c>
      <c r="V155" s="27"/>
      <c r="W155" s="27"/>
      <c r="X155" s="27"/>
      <c r="Y155" s="27"/>
      <c r="Z155" s="27"/>
      <c r="AA155" s="27"/>
      <c r="AB155" s="27"/>
      <c r="AC155" s="27"/>
      <c r="AD155" s="27"/>
      <c r="AE155" s="27"/>
      <c r="AF155" s="27"/>
      <c r="AG155" s="27"/>
      <c r="AH155" s="27"/>
      <c r="AI155" s="27"/>
      <c r="AJ155" s="27"/>
      <c r="AK155" s="27"/>
      <c r="AL155" s="27"/>
      <c r="AM155" s="27"/>
      <c r="AN155" s="27"/>
      <c r="AO155" s="27"/>
      <c r="AP155" s="27">
        <v>4600000</v>
      </c>
      <c r="AQ155" s="27">
        <v>0</v>
      </c>
      <c r="AR155" s="27">
        <f t="shared" si="10"/>
        <v>0</v>
      </c>
      <c r="AS155" s="10" t="s">
        <v>111</v>
      </c>
      <c r="AT155" s="88" t="s">
        <v>232</v>
      </c>
      <c r="AU155" s="89" t="s">
        <v>250</v>
      </c>
    </row>
    <row r="156" spans="2:47" ht="13.15" customHeight="1" x14ac:dyDescent="0.25">
      <c r="B156" s="7" t="s">
        <v>251</v>
      </c>
      <c r="C156" s="7" t="s">
        <v>100</v>
      </c>
      <c r="D156" s="7" t="s">
        <v>193</v>
      </c>
      <c r="E156" s="7" t="s">
        <v>194</v>
      </c>
      <c r="F156" s="7" t="s">
        <v>195</v>
      </c>
      <c r="G156" s="7" t="s">
        <v>246</v>
      </c>
      <c r="H156" s="10" t="s">
        <v>105</v>
      </c>
      <c r="I156" s="10">
        <v>54</v>
      </c>
      <c r="J156" s="10" t="s">
        <v>235</v>
      </c>
      <c r="K156" s="10" t="s">
        <v>107</v>
      </c>
      <c r="L156" s="10" t="s">
        <v>108</v>
      </c>
      <c r="M156" s="10" t="s">
        <v>109</v>
      </c>
      <c r="N156" s="10" t="s">
        <v>110</v>
      </c>
      <c r="O156" s="74"/>
      <c r="P156" s="27">
        <v>0</v>
      </c>
      <c r="Q156" s="27">
        <v>25</v>
      </c>
      <c r="R156" s="27">
        <v>28</v>
      </c>
      <c r="S156" s="27">
        <v>25</v>
      </c>
      <c r="T156" s="27">
        <v>20</v>
      </c>
      <c r="U156" s="27">
        <v>14</v>
      </c>
      <c r="V156" s="27"/>
      <c r="W156" s="27"/>
      <c r="X156" s="27"/>
      <c r="Y156" s="27"/>
      <c r="Z156" s="27"/>
      <c r="AA156" s="27"/>
      <c r="AB156" s="27"/>
      <c r="AC156" s="27"/>
      <c r="AD156" s="27"/>
      <c r="AE156" s="27"/>
      <c r="AF156" s="27"/>
      <c r="AG156" s="27"/>
      <c r="AH156" s="27"/>
      <c r="AI156" s="27"/>
      <c r="AJ156" s="27"/>
      <c r="AK156" s="27"/>
      <c r="AL156" s="27"/>
      <c r="AM156" s="27"/>
      <c r="AN156" s="27"/>
      <c r="AO156" s="27"/>
      <c r="AP156" s="27">
        <v>4600000</v>
      </c>
      <c r="AQ156" s="27">
        <v>0</v>
      </c>
      <c r="AR156" s="27">
        <f t="shared" si="10"/>
        <v>0</v>
      </c>
      <c r="AS156" s="10" t="s">
        <v>111</v>
      </c>
      <c r="AT156" s="88" t="s">
        <v>232</v>
      </c>
      <c r="AU156" s="89" t="s">
        <v>112</v>
      </c>
    </row>
    <row r="157" spans="2:47" ht="13.15" customHeight="1" x14ac:dyDescent="0.2">
      <c r="B157" s="12" t="s">
        <v>252</v>
      </c>
      <c r="C157" s="7" t="s">
        <v>100</v>
      </c>
      <c r="D157" s="7" t="s">
        <v>193</v>
      </c>
      <c r="E157" s="7" t="s">
        <v>194</v>
      </c>
      <c r="F157" s="7" t="s">
        <v>195</v>
      </c>
      <c r="G157" s="7" t="s">
        <v>246</v>
      </c>
      <c r="H157" s="8" t="s">
        <v>105</v>
      </c>
      <c r="I157" s="9">
        <v>54</v>
      </c>
      <c r="J157" s="10" t="s">
        <v>235</v>
      </c>
      <c r="K157" s="8" t="s">
        <v>107</v>
      </c>
      <c r="L157" s="10" t="s">
        <v>108</v>
      </c>
      <c r="M157" s="10" t="s">
        <v>109</v>
      </c>
      <c r="N157" s="10" t="s">
        <v>110</v>
      </c>
      <c r="O157" s="74"/>
      <c r="P157" s="27"/>
      <c r="Q157" s="27">
        <v>25</v>
      </c>
      <c r="R157" s="27">
        <v>28</v>
      </c>
      <c r="S157" s="27">
        <v>26</v>
      </c>
      <c r="T157" s="27">
        <v>21</v>
      </c>
      <c r="U157" s="27">
        <v>15</v>
      </c>
      <c r="V157" s="27"/>
      <c r="W157" s="27"/>
      <c r="X157" s="27"/>
      <c r="Y157" s="27"/>
      <c r="Z157" s="27"/>
      <c r="AA157" s="27"/>
      <c r="AB157" s="27"/>
      <c r="AC157" s="27"/>
      <c r="AD157" s="27"/>
      <c r="AE157" s="27"/>
      <c r="AF157" s="27"/>
      <c r="AG157" s="27"/>
      <c r="AH157" s="27"/>
      <c r="AI157" s="27"/>
      <c r="AJ157" s="27"/>
      <c r="AK157" s="27"/>
      <c r="AL157" s="27"/>
      <c r="AM157" s="27"/>
      <c r="AN157" s="27"/>
      <c r="AO157" s="27"/>
      <c r="AP157" s="27">
        <v>4600000</v>
      </c>
      <c r="AQ157" s="27">
        <v>0</v>
      </c>
      <c r="AR157" s="27">
        <f t="shared" si="10"/>
        <v>0</v>
      </c>
      <c r="AS157" s="10" t="s">
        <v>111</v>
      </c>
      <c r="AT157" s="43" t="s">
        <v>114</v>
      </c>
      <c r="AU157" s="13" t="s">
        <v>115</v>
      </c>
    </row>
    <row r="158" spans="2:47" ht="13.15" customHeight="1" x14ac:dyDescent="0.2">
      <c r="B158" s="13" t="s">
        <v>253</v>
      </c>
      <c r="C158" s="13" t="s">
        <v>100</v>
      </c>
      <c r="D158" s="13" t="s">
        <v>204</v>
      </c>
      <c r="E158" s="13" t="s">
        <v>194</v>
      </c>
      <c r="F158" s="13" t="s">
        <v>205</v>
      </c>
      <c r="G158" s="13" t="s">
        <v>246</v>
      </c>
      <c r="H158" s="13" t="s">
        <v>105</v>
      </c>
      <c r="I158" s="13">
        <v>54</v>
      </c>
      <c r="J158" s="13" t="s">
        <v>235</v>
      </c>
      <c r="K158" s="13" t="s">
        <v>107</v>
      </c>
      <c r="L158" s="13" t="s">
        <v>108</v>
      </c>
      <c r="M158" s="13" t="s">
        <v>109</v>
      </c>
      <c r="N158" s="13" t="s">
        <v>110</v>
      </c>
      <c r="O158" s="39"/>
      <c r="P158" s="39"/>
      <c r="Q158" s="39">
        <v>25</v>
      </c>
      <c r="R158" s="39">
        <v>28</v>
      </c>
      <c r="S158" s="39">
        <v>25</v>
      </c>
      <c r="T158" s="39">
        <v>25</v>
      </c>
      <c r="U158" s="39">
        <v>25</v>
      </c>
      <c r="V158" s="39"/>
      <c r="W158" s="39"/>
      <c r="X158" s="39"/>
      <c r="Y158" s="39"/>
      <c r="Z158" s="39"/>
      <c r="AA158" s="39"/>
      <c r="AB158" s="39"/>
      <c r="AC158" s="39"/>
      <c r="AD158" s="39"/>
      <c r="AE158" s="39"/>
      <c r="AF158" s="39"/>
      <c r="AG158" s="39"/>
      <c r="AH158" s="39"/>
      <c r="AI158" s="39"/>
      <c r="AJ158" s="39"/>
      <c r="AK158" s="39"/>
      <c r="AL158" s="39"/>
      <c r="AM158" s="39"/>
      <c r="AN158" s="39"/>
      <c r="AO158" s="39"/>
      <c r="AP158" s="39">
        <v>4600000</v>
      </c>
      <c r="AQ158" s="39">
        <v>0</v>
      </c>
      <c r="AR158" s="27">
        <f t="shared" si="10"/>
        <v>0</v>
      </c>
      <c r="AS158" s="13" t="s">
        <v>111</v>
      </c>
      <c r="AT158" s="13" t="s">
        <v>114</v>
      </c>
      <c r="AU158" s="13">
        <v>14</v>
      </c>
    </row>
    <row r="159" spans="2:47" ht="13.15" customHeight="1" x14ac:dyDescent="0.2">
      <c r="B159" s="13" t="s">
        <v>254</v>
      </c>
      <c r="C159" s="13" t="s">
        <v>100</v>
      </c>
      <c r="D159" s="13" t="s">
        <v>204</v>
      </c>
      <c r="E159" s="13" t="s">
        <v>194</v>
      </c>
      <c r="F159" s="13" t="s">
        <v>205</v>
      </c>
      <c r="G159" s="13" t="s">
        <v>246</v>
      </c>
      <c r="H159" s="13" t="s">
        <v>105</v>
      </c>
      <c r="I159" s="13">
        <v>54</v>
      </c>
      <c r="J159" s="13" t="s">
        <v>235</v>
      </c>
      <c r="K159" s="13" t="s">
        <v>107</v>
      </c>
      <c r="L159" s="13" t="s">
        <v>108</v>
      </c>
      <c r="M159" s="13" t="s">
        <v>109</v>
      </c>
      <c r="N159" s="13" t="s">
        <v>110</v>
      </c>
      <c r="O159" s="39"/>
      <c r="P159" s="39"/>
      <c r="Q159" s="39">
        <v>25</v>
      </c>
      <c r="R159" s="39">
        <v>28</v>
      </c>
      <c r="S159" s="39">
        <v>10</v>
      </c>
      <c r="T159" s="39">
        <v>25</v>
      </c>
      <c r="U159" s="39">
        <v>25</v>
      </c>
      <c r="V159" s="39"/>
      <c r="W159" s="39"/>
      <c r="X159" s="39"/>
      <c r="Y159" s="39"/>
      <c r="Z159" s="39"/>
      <c r="AA159" s="39"/>
      <c r="AB159" s="39"/>
      <c r="AC159" s="39"/>
      <c r="AD159" s="39"/>
      <c r="AE159" s="39"/>
      <c r="AF159" s="39"/>
      <c r="AG159" s="39"/>
      <c r="AH159" s="39"/>
      <c r="AI159" s="39"/>
      <c r="AJ159" s="39"/>
      <c r="AK159" s="39"/>
      <c r="AL159" s="39"/>
      <c r="AM159" s="39"/>
      <c r="AN159" s="39"/>
      <c r="AO159" s="39"/>
      <c r="AP159" s="39">
        <v>4600000</v>
      </c>
      <c r="AQ159" s="39">
        <v>0</v>
      </c>
      <c r="AR159" s="27">
        <f t="shared" si="10"/>
        <v>0</v>
      </c>
      <c r="AS159" s="13" t="s">
        <v>111</v>
      </c>
      <c r="AT159" s="13" t="s">
        <v>114</v>
      </c>
      <c r="AU159" s="13">
        <v>14</v>
      </c>
    </row>
    <row r="160" spans="2:47" ht="13.15" customHeight="1" x14ac:dyDescent="0.2">
      <c r="B160" s="13" t="s">
        <v>255</v>
      </c>
      <c r="C160" s="13" t="s">
        <v>100</v>
      </c>
      <c r="D160" s="13" t="s">
        <v>204</v>
      </c>
      <c r="E160" s="13" t="s">
        <v>194</v>
      </c>
      <c r="F160" s="13" t="s">
        <v>205</v>
      </c>
      <c r="G160" s="13" t="s">
        <v>246</v>
      </c>
      <c r="H160" s="13" t="s">
        <v>105</v>
      </c>
      <c r="I160" s="13">
        <v>54</v>
      </c>
      <c r="J160" s="13" t="s">
        <v>235</v>
      </c>
      <c r="K160" s="13" t="s">
        <v>107</v>
      </c>
      <c r="L160" s="13" t="s">
        <v>108</v>
      </c>
      <c r="M160" s="13" t="s">
        <v>122</v>
      </c>
      <c r="N160" s="13" t="s">
        <v>110</v>
      </c>
      <c r="O160" s="39"/>
      <c r="P160" s="39">
        <v>0</v>
      </c>
      <c r="Q160" s="39">
        <v>25</v>
      </c>
      <c r="R160" s="39">
        <v>28</v>
      </c>
      <c r="S160" s="39">
        <v>10</v>
      </c>
      <c r="T160" s="39">
        <v>20</v>
      </c>
      <c r="U160" s="39">
        <v>14</v>
      </c>
      <c r="V160" s="39"/>
      <c r="W160" s="39"/>
      <c r="X160" s="39"/>
      <c r="Y160" s="39"/>
      <c r="Z160" s="39"/>
      <c r="AA160" s="39"/>
      <c r="AB160" s="39"/>
      <c r="AC160" s="39"/>
      <c r="AD160" s="39"/>
      <c r="AE160" s="39"/>
      <c r="AF160" s="39"/>
      <c r="AG160" s="39"/>
      <c r="AH160" s="39"/>
      <c r="AI160" s="39"/>
      <c r="AJ160" s="39"/>
      <c r="AK160" s="39"/>
      <c r="AL160" s="39"/>
      <c r="AM160" s="39"/>
      <c r="AN160" s="39"/>
      <c r="AO160" s="39"/>
      <c r="AP160" s="39">
        <v>4600000</v>
      </c>
      <c r="AQ160" s="39">
        <f>(O160+P160+Q160+R160+S160+T160+U160+V160+W160)*AP160</f>
        <v>446200000</v>
      </c>
      <c r="AR160" s="27">
        <f t="shared" si="10"/>
        <v>499744000.00000006</v>
      </c>
      <c r="AS160" s="13" t="s">
        <v>111</v>
      </c>
      <c r="AT160" s="13" t="s">
        <v>114</v>
      </c>
      <c r="AU160" s="13"/>
    </row>
    <row r="161" spans="2:47" ht="13.15" customHeight="1" x14ac:dyDescent="0.25">
      <c r="B161" s="7" t="s">
        <v>256</v>
      </c>
      <c r="C161" s="7" t="s">
        <v>100</v>
      </c>
      <c r="D161" s="7" t="s">
        <v>257</v>
      </c>
      <c r="E161" s="7" t="s">
        <v>258</v>
      </c>
      <c r="F161" s="7" t="s">
        <v>259</v>
      </c>
      <c r="G161" s="7" t="s">
        <v>260</v>
      </c>
      <c r="H161" s="8" t="s">
        <v>197</v>
      </c>
      <c r="I161" s="9">
        <v>90</v>
      </c>
      <c r="J161" s="10" t="s">
        <v>106</v>
      </c>
      <c r="K161" s="8" t="s">
        <v>107</v>
      </c>
      <c r="L161" s="10" t="s">
        <v>108</v>
      </c>
      <c r="M161" s="10" t="s">
        <v>109</v>
      </c>
      <c r="N161" s="10" t="s">
        <v>261</v>
      </c>
      <c r="O161" s="74"/>
      <c r="P161" s="27">
        <v>40</v>
      </c>
      <c r="Q161" s="27">
        <v>40</v>
      </c>
      <c r="R161" s="27">
        <v>40</v>
      </c>
      <c r="S161" s="27">
        <v>40</v>
      </c>
      <c r="T161" s="27">
        <v>40</v>
      </c>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v>294642.8571428571</v>
      </c>
      <c r="AQ161" s="27">
        <v>0</v>
      </c>
      <c r="AR161" s="27">
        <f t="shared" si="10"/>
        <v>0</v>
      </c>
      <c r="AS161" s="10" t="s">
        <v>111</v>
      </c>
      <c r="AT161" s="88">
        <v>2013</v>
      </c>
      <c r="AU161" s="89" t="s">
        <v>236</v>
      </c>
    </row>
    <row r="162" spans="2:47" ht="13.15" customHeight="1" x14ac:dyDescent="0.25">
      <c r="B162" s="7" t="s">
        <v>262</v>
      </c>
      <c r="C162" s="7" t="s">
        <v>100</v>
      </c>
      <c r="D162" s="7" t="s">
        <v>257</v>
      </c>
      <c r="E162" s="7" t="s">
        <v>258</v>
      </c>
      <c r="F162" s="7" t="s">
        <v>259</v>
      </c>
      <c r="G162" s="7" t="s">
        <v>260</v>
      </c>
      <c r="H162" s="8" t="s">
        <v>197</v>
      </c>
      <c r="I162" s="9">
        <v>90</v>
      </c>
      <c r="J162" s="10" t="s">
        <v>263</v>
      </c>
      <c r="K162" s="8" t="s">
        <v>107</v>
      </c>
      <c r="L162" s="10" t="s">
        <v>108</v>
      </c>
      <c r="M162" s="10" t="s">
        <v>109</v>
      </c>
      <c r="N162" s="10" t="s">
        <v>261</v>
      </c>
      <c r="O162" s="74"/>
      <c r="P162" s="27">
        <v>40</v>
      </c>
      <c r="Q162" s="27">
        <v>40</v>
      </c>
      <c r="R162" s="27">
        <v>40</v>
      </c>
      <c r="S162" s="27">
        <v>40</v>
      </c>
      <c r="T162" s="27">
        <v>40</v>
      </c>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v>254464</v>
      </c>
      <c r="AQ162" s="27">
        <v>0</v>
      </c>
      <c r="AR162" s="27">
        <f t="shared" si="10"/>
        <v>0</v>
      </c>
      <c r="AS162" s="10" t="s">
        <v>111</v>
      </c>
      <c r="AT162" s="88" t="s">
        <v>201</v>
      </c>
      <c r="AU162" s="89" t="s">
        <v>112</v>
      </c>
    </row>
    <row r="163" spans="2:47" ht="13.15" customHeight="1" x14ac:dyDescent="0.2">
      <c r="B163" s="12" t="s">
        <v>264</v>
      </c>
      <c r="C163" s="7" t="s">
        <v>100</v>
      </c>
      <c r="D163" s="7" t="s">
        <v>257</v>
      </c>
      <c r="E163" s="7" t="s">
        <v>258</v>
      </c>
      <c r="F163" s="7" t="s">
        <v>259</v>
      </c>
      <c r="G163" s="7" t="s">
        <v>265</v>
      </c>
      <c r="H163" s="8" t="s">
        <v>197</v>
      </c>
      <c r="I163" s="9">
        <v>90</v>
      </c>
      <c r="J163" s="10" t="s">
        <v>263</v>
      </c>
      <c r="K163" s="8" t="s">
        <v>107</v>
      </c>
      <c r="L163" s="10" t="s">
        <v>108</v>
      </c>
      <c r="M163" s="10" t="s">
        <v>109</v>
      </c>
      <c r="N163" s="10" t="s">
        <v>261</v>
      </c>
      <c r="O163" s="74"/>
      <c r="P163" s="27">
        <v>40</v>
      </c>
      <c r="Q163" s="27">
        <v>40</v>
      </c>
      <c r="R163" s="27">
        <v>40</v>
      </c>
      <c r="S163" s="27">
        <v>40</v>
      </c>
      <c r="T163" s="27">
        <v>40</v>
      </c>
      <c r="U163" s="27">
        <v>40</v>
      </c>
      <c r="V163" s="27">
        <v>40</v>
      </c>
      <c r="W163" s="27"/>
      <c r="X163" s="27"/>
      <c r="Y163" s="27"/>
      <c r="Z163" s="27"/>
      <c r="AA163" s="27"/>
      <c r="AB163" s="27"/>
      <c r="AC163" s="27"/>
      <c r="AD163" s="27"/>
      <c r="AE163" s="27"/>
      <c r="AF163" s="27"/>
      <c r="AG163" s="27"/>
      <c r="AH163" s="27"/>
      <c r="AI163" s="27"/>
      <c r="AJ163" s="27"/>
      <c r="AK163" s="27"/>
      <c r="AL163" s="27"/>
      <c r="AM163" s="27"/>
      <c r="AN163" s="27"/>
      <c r="AO163" s="27"/>
      <c r="AP163" s="27">
        <v>254464</v>
      </c>
      <c r="AQ163" s="27">
        <v>0</v>
      </c>
      <c r="AR163" s="27">
        <f t="shared" si="10"/>
        <v>0</v>
      </c>
      <c r="AS163" s="10" t="s">
        <v>111</v>
      </c>
      <c r="AT163" s="43" t="s">
        <v>127</v>
      </c>
      <c r="AU163" s="13" t="s">
        <v>115</v>
      </c>
    </row>
    <row r="164" spans="2:47" ht="13.15" customHeight="1" x14ac:dyDescent="0.2">
      <c r="B164" s="13" t="s">
        <v>266</v>
      </c>
      <c r="C164" s="13" t="s">
        <v>100</v>
      </c>
      <c r="D164" s="13" t="s">
        <v>267</v>
      </c>
      <c r="E164" s="13" t="s">
        <v>258</v>
      </c>
      <c r="F164" s="13" t="s">
        <v>268</v>
      </c>
      <c r="G164" s="13" t="s">
        <v>265</v>
      </c>
      <c r="H164" s="13" t="s">
        <v>197</v>
      </c>
      <c r="I164" s="13">
        <v>90</v>
      </c>
      <c r="J164" s="13" t="s">
        <v>263</v>
      </c>
      <c r="K164" s="13" t="s">
        <v>107</v>
      </c>
      <c r="L164" s="13" t="s">
        <v>108</v>
      </c>
      <c r="M164" s="13" t="s">
        <v>109</v>
      </c>
      <c r="N164" s="13" t="s">
        <v>261</v>
      </c>
      <c r="O164" s="39"/>
      <c r="P164" s="39">
        <v>40</v>
      </c>
      <c r="Q164" s="39">
        <v>40</v>
      </c>
      <c r="R164" s="39">
        <v>40</v>
      </c>
      <c r="S164" s="39">
        <v>18</v>
      </c>
      <c r="T164" s="39">
        <v>18</v>
      </c>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v>254464</v>
      </c>
      <c r="AQ164" s="39">
        <v>0</v>
      </c>
      <c r="AR164" s="27">
        <f t="shared" si="10"/>
        <v>0</v>
      </c>
      <c r="AS164" s="13" t="s">
        <v>111</v>
      </c>
      <c r="AT164" s="13" t="s">
        <v>127</v>
      </c>
      <c r="AU164" s="13">
        <v>14</v>
      </c>
    </row>
    <row r="165" spans="2:47" ht="13.15" customHeight="1" x14ac:dyDescent="0.2">
      <c r="B165" s="13" t="s">
        <v>269</v>
      </c>
      <c r="C165" s="13" t="s">
        <v>100</v>
      </c>
      <c r="D165" s="13" t="s">
        <v>267</v>
      </c>
      <c r="E165" s="13" t="s">
        <v>258</v>
      </c>
      <c r="F165" s="13" t="s">
        <v>268</v>
      </c>
      <c r="G165" s="13" t="s">
        <v>265</v>
      </c>
      <c r="H165" s="13" t="s">
        <v>197</v>
      </c>
      <c r="I165" s="13">
        <v>90</v>
      </c>
      <c r="J165" s="13" t="s">
        <v>263</v>
      </c>
      <c r="K165" s="13" t="s">
        <v>107</v>
      </c>
      <c r="L165" s="13" t="s">
        <v>108</v>
      </c>
      <c r="M165" s="13" t="s">
        <v>109</v>
      </c>
      <c r="N165" s="13" t="s">
        <v>261</v>
      </c>
      <c r="O165" s="39"/>
      <c r="P165" s="39">
        <v>40</v>
      </c>
      <c r="Q165" s="39">
        <v>40</v>
      </c>
      <c r="R165" s="39">
        <v>40</v>
      </c>
      <c r="S165" s="39">
        <v>0</v>
      </c>
      <c r="T165" s="39">
        <v>18</v>
      </c>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v>254464</v>
      </c>
      <c r="AQ165" s="39">
        <v>0</v>
      </c>
      <c r="AR165" s="27">
        <f t="shared" si="10"/>
        <v>0</v>
      </c>
      <c r="AS165" s="13" t="s">
        <v>111</v>
      </c>
      <c r="AT165" s="13" t="s">
        <v>127</v>
      </c>
      <c r="AU165" s="13" t="s">
        <v>115</v>
      </c>
    </row>
    <row r="166" spans="2:47" ht="13.15" customHeight="1" x14ac:dyDescent="0.2">
      <c r="B166" s="13" t="s">
        <v>270</v>
      </c>
      <c r="C166" s="13" t="s">
        <v>100</v>
      </c>
      <c r="D166" s="13" t="s">
        <v>267</v>
      </c>
      <c r="E166" s="13" t="s">
        <v>258</v>
      </c>
      <c r="F166" s="13" t="s">
        <v>268</v>
      </c>
      <c r="G166" s="13" t="s">
        <v>265</v>
      </c>
      <c r="H166" s="13" t="s">
        <v>197</v>
      </c>
      <c r="I166" s="13">
        <v>90</v>
      </c>
      <c r="J166" s="13" t="s">
        <v>263</v>
      </c>
      <c r="K166" s="13" t="s">
        <v>107</v>
      </c>
      <c r="L166" s="13" t="s">
        <v>108</v>
      </c>
      <c r="M166" s="13" t="s">
        <v>122</v>
      </c>
      <c r="N166" s="13" t="s">
        <v>261</v>
      </c>
      <c r="O166" s="39"/>
      <c r="P166" s="39">
        <v>40</v>
      </c>
      <c r="Q166" s="39">
        <v>40</v>
      </c>
      <c r="R166" s="39">
        <v>40</v>
      </c>
      <c r="S166" s="39">
        <v>0</v>
      </c>
      <c r="T166" s="39">
        <v>20</v>
      </c>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v>254464</v>
      </c>
      <c r="AQ166" s="39">
        <f>(P166+Q166+R166+S166+T166+U166+V166+W166)*AP166</f>
        <v>35624960</v>
      </c>
      <c r="AR166" s="27">
        <f t="shared" si="10"/>
        <v>39899955.200000003</v>
      </c>
      <c r="AS166" s="13" t="s">
        <v>111</v>
      </c>
      <c r="AT166" s="13" t="s">
        <v>127</v>
      </c>
      <c r="AU166" s="13"/>
    </row>
    <row r="167" spans="2:47" ht="13.15" customHeight="1" x14ac:dyDescent="0.25">
      <c r="B167" s="7" t="s">
        <v>271</v>
      </c>
      <c r="C167" s="7" t="s">
        <v>100</v>
      </c>
      <c r="D167" s="7" t="s">
        <v>272</v>
      </c>
      <c r="E167" s="7" t="s">
        <v>258</v>
      </c>
      <c r="F167" s="7" t="s">
        <v>273</v>
      </c>
      <c r="G167" s="7" t="s">
        <v>274</v>
      </c>
      <c r="H167" s="8" t="s">
        <v>197</v>
      </c>
      <c r="I167" s="9">
        <v>90</v>
      </c>
      <c r="J167" s="10" t="s">
        <v>106</v>
      </c>
      <c r="K167" s="8" t="s">
        <v>107</v>
      </c>
      <c r="L167" s="10" t="s">
        <v>108</v>
      </c>
      <c r="M167" s="10" t="s">
        <v>109</v>
      </c>
      <c r="N167" s="10" t="s">
        <v>275</v>
      </c>
      <c r="O167" s="74"/>
      <c r="P167" s="27">
        <v>800</v>
      </c>
      <c r="Q167" s="27">
        <v>800</v>
      </c>
      <c r="R167" s="27">
        <v>800</v>
      </c>
      <c r="S167" s="27">
        <v>800</v>
      </c>
      <c r="T167" s="27">
        <v>800</v>
      </c>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v>240178.57</v>
      </c>
      <c r="AQ167" s="27">
        <v>0</v>
      </c>
      <c r="AR167" s="27">
        <f t="shared" si="10"/>
        <v>0</v>
      </c>
      <c r="AS167" s="10" t="s">
        <v>111</v>
      </c>
      <c r="AT167" s="88">
        <v>2013</v>
      </c>
      <c r="AU167" s="89" t="s">
        <v>276</v>
      </c>
    </row>
    <row r="168" spans="2:47" ht="13.15" customHeight="1" x14ac:dyDescent="0.25">
      <c r="B168" s="7" t="s">
        <v>277</v>
      </c>
      <c r="C168" s="7" t="s">
        <v>100</v>
      </c>
      <c r="D168" s="7" t="s">
        <v>272</v>
      </c>
      <c r="E168" s="7" t="s">
        <v>258</v>
      </c>
      <c r="F168" s="7" t="s">
        <v>273</v>
      </c>
      <c r="G168" s="7" t="s">
        <v>274</v>
      </c>
      <c r="H168" s="8" t="s">
        <v>197</v>
      </c>
      <c r="I168" s="9">
        <v>90</v>
      </c>
      <c r="J168" s="10" t="s">
        <v>263</v>
      </c>
      <c r="K168" s="8" t="s">
        <v>107</v>
      </c>
      <c r="L168" s="10" t="s">
        <v>108</v>
      </c>
      <c r="M168" s="10" t="s">
        <v>109</v>
      </c>
      <c r="N168" s="10" t="s">
        <v>275</v>
      </c>
      <c r="O168" s="74"/>
      <c r="P168" s="27">
        <v>800</v>
      </c>
      <c r="Q168" s="27">
        <v>800</v>
      </c>
      <c r="R168" s="27">
        <v>800</v>
      </c>
      <c r="S168" s="27">
        <v>800</v>
      </c>
      <c r="T168" s="27">
        <v>800</v>
      </c>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v>226786</v>
      </c>
      <c r="AQ168" s="27">
        <v>0</v>
      </c>
      <c r="AR168" s="27">
        <f t="shared" si="10"/>
        <v>0</v>
      </c>
      <c r="AS168" s="10" t="s">
        <v>111</v>
      </c>
      <c r="AT168" s="88" t="s">
        <v>201</v>
      </c>
      <c r="AU168" s="89" t="s">
        <v>112</v>
      </c>
    </row>
    <row r="169" spans="2:47" ht="13.15" customHeight="1" x14ac:dyDescent="0.2">
      <c r="B169" s="12" t="s">
        <v>278</v>
      </c>
      <c r="C169" s="7" t="s">
        <v>100</v>
      </c>
      <c r="D169" s="7" t="s">
        <v>272</v>
      </c>
      <c r="E169" s="7" t="s">
        <v>258</v>
      </c>
      <c r="F169" s="7" t="s">
        <v>273</v>
      </c>
      <c r="G169" s="7" t="s">
        <v>279</v>
      </c>
      <c r="H169" s="8" t="s">
        <v>197</v>
      </c>
      <c r="I169" s="9">
        <v>90</v>
      </c>
      <c r="J169" s="10" t="s">
        <v>263</v>
      </c>
      <c r="K169" s="8" t="s">
        <v>107</v>
      </c>
      <c r="L169" s="10" t="s">
        <v>108</v>
      </c>
      <c r="M169" s="10" t="s">
        <v>109</v>
      </c>
      <c r="N169" s="10" t="s">
        <v>275</v>
      </c>
      <c r="O169" s="74"/>
      <c r="P169" s="27">
        <v>800</v>
      </c>
      <c r="Q169" s="27">
        <v>800</v>
      </c>
      <c r="R169" s="27">
        <v>600</v>
      </c>
      <c r="S169" s="27">
        <v>800</v>
      </c>
      <c r="T169" s="27">
        <v>800</v>
      </c>
      <c r="U169" s="27">
        <v>800</v>
      </c>
      <c r="V169" s="27">
        <v>800</v>
      </c>
      <c r="W169" s="27"/>
      <c r="X169" s="27"/>
      <c r="Y169" s="27"/>
      <c r="Z169" s="27"/>
      <c r="AA169" s="27"/>
      <c r="AB169" s="27"/>
      <c r="AC169" s="27"/>
      <c r="AD169" s="27"/>
      <c r="AE169" s="27"/>
      <c r="AF169" s="27"/>
      <c r="AG169" s="27"/>
      <c r="AH169" s="27"/>
      <c r="AI169" s="27"/>
      <c r="AJ169" s="27"/>
      <c r="AK169" s="27"/>
      <c r="AL169" s="27"/>
      <c r="AM169" s="27"/>
      <c r="AN169" s="27"/>
      <c r="AO169" s="27"/>
      <c r="AP169" s="27">
        <v>226786</v>
      </c>
      <c r="AQ169" s="27">
        <v>0</v>
      </c>
      <c r="AR169" s="27">
        <f t="shared" si="10"/>
        <v>0</v>
      </c>
      <c r="AS169" s="10" t="s">
        <v>111</v>
      </c>
      <c r="AT169" s="43" t="s">
        <v>127</v>
      </c>
      <c r="AU169" s="13" t="s">
        <v>156</v>
      </c>
    </row>
    <row r="170" spans="2:47" ht="13.15" customHeight="1" x14ac:dyDescent="0.2">
      <c r="B170" s="13" t="s">
        <v>280</v>
      </c>
      <c r="C170" s="13" t="s">
        <v>100</v>
      </c>
      <c r="D170" s="13" t="s">
        <v>281</v>
      </c>
      <c r="E170" s="13" t="s">
        <v>258</v>
      </c>
      <c r="F170" s="13" t="s">
        <v>282</v>
      </c>
      <c r="G170" s="13" t="s">
        <v>279</v>
      </c>
      <c r="H170" s="13" t="s">
        <v>197</v>
      </c>
      <c r="I170" s="13">
        <v>90</v>
      </c>
      <c r="J170" s="13" t="s">
        <v>263</v>
      </c>
      <c r="K170" s="13" t="s">
        <v>107</v>
      </c>
      <c r="L170" s="13" t="s">
        <v>108</v>
      </c>
      <c r="M170" s="13" t="s">
        <v>109</v>
      </c>
      <c r="N170" s="13" t="s">
        <v>275</v>
      </c>
      <c r="O170" s="39"/>
      <c r="P170" s="39">
        <v>800</v>
      </c>
      <c r="Q170" s="39">
        <v>800</v>
      </c>
      <c r="R170" s="39">
        <v>600</v>
      </c>
      <c r="S170" s="39">
        <v>800</v>
      </c>
      <c r="T170" s="39">
        <v>800</v>
      </c>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v>240178.57</v>
      </c>
      <c r="AQ170" s="39">
        <v>0</v>
      </c>
      <c r="AR170" s="27">
        <f t="shared" si="10"/>
        <v>0</v>
      </c>
      <c r="AS170" s="13" t="s">
        <v>111</v>
      </c>
      <c r="AT170" s="13" t="s">
        <v>127</v>
      </c>
      <c r="AU170" s="13">
        <v>15</v>
      </c>
    </row>
    <row r="171" spans="2:47" ht="13.15" customHeight="1" x14ac:dyDescent="0.2">
      <c r="B171" s="13" t="s">
        <v>283</v>
      </c>
      <c r="C171" s="13" t="s">
        <v>100</v>
      </c>
      <c r="D171" s="13" t="s">
        <v>281</v>
      </c>
      <c r="E171" s="13" t="s">
        <v>258</v>
      </c>
      <c r="F171" s="13" t="s">
        <v>282</v>
      </c>
      <c r="G171" s="13" t="s">
        <v>279</v>
      </c>
      <c r="H171" s="13" t="s">
        <v>197</v>
      </c>
      <c r="I171" s="13">
        <v>90</v>
      </c>
      <c r="J171" s="13" t="s">
        <v>263</v>
      </c>
      <c r="K171" s="13" t="s">
        <v>107</v>
      </c>
      <c r="L171" s="13" t="s">
        <v>108</v>
      </c>
      <c r="M171" s="13" t="s">
        <v>109</v>
      </c>
      <c r="N171" s="13" t="s">
        <v>275</v>
      </c>
      <c r="O171" s="39"/>
      <c r="P171" s="39">
        <v>800</v>
      </c>
      <c r="Q171" s="39">
        <v>800</v>
      </c>
      <c r="R171" s="39">
        <v>600</v>
      </c>
      <c r="S171" s="39">
        <v>800</v>
      </c>
      <c r="T171" s="39">
        <v>800</v>
      </c>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v>226785.99999999997</v>
      </c>
      <c r="AQ171" s="39">
        <v>0</v>
      </c>
      <c r="AR171" s="27">
        <f t="shared" si="10"/>
        <v>0</v>
      </c>
      <c r="AS171" s="13" t="s">
        <v>111</v>
      </c>
      <c r="AT171" s="13" t="s">
        <v>127</v>
      </c>
      <c r="AU171" s="13">
        <v>14</v>
      </c>
    </row>
    <row r="172" spans="2:47" ht="13.15" customHeight="1" x14ac:dyDescent="0.2">
      <c r="B172" s="13" t="s">
        <v>284</v>
      </c>
      <c r="C172" s="13" t="s">
        <v>100</v>
      </c>
      <c r="D172" s="13" t="s">
        <v>281</v>
      </c>
      <c r="E172" s="13" t="s">
        <v>258</v>
      </c>
      <c r="F172" s="13" t="s">
        <v>282</v>
      </c>
      <c r="G172" s="13" t="s">
        <v>279</v>
      </c>
      <c r="H172" s="13" t="s">
        <v>197</v>
      </c>
      <c r="I172" s="13">
        <v>90</v>
      </c>
      <c r="J172" s="13" t="s">
        <v>263</v>
      </c>
      <c r="K172" s="13" t="s">
        <v>107</v>
      </c>
      <c r="L172" s="13" t="s">
        <v>108</v>
      </c>
      <c r="M172" s="13" t="s">
        <v>122</v>
      </c>
      <c r="N172" s="13" t="s">
        <v>275</v>
      </c>
      <c r="O172" s="39"/>
      <c r="P172" s="39">
        <v>800</v>
      </c>
      <c r="Q172" s="39">
        <v>800</v>
      </c>
      <c r="R172" s="39">
        <v>195</v>
      </c>
      <c r="S172" s="39">
        <v>800</v>
      </c>
      <c r="T172" s="39">
        <v>800</v>
      </c>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v>226785.99999999997</v>
      </c>
      <c r="AQ172" s="39">
        <v>0</v>
      </c>
      <c r="AR172" s="27">
        <f t="shared" si="10"/>
        <v>0</v>
      </c>
      <c r="AS172" s="13" t="s">
        <v>111</v>
      </c>
      <c r="AT172" s="13" t="s">
        <v>127</v>
      </c>
      <c r="AU172" s="13" t="s">
        <v>115</v>
      </c>
    </row>
    <row r="173" spans="2:47" ht="13.15" customHeight="1" x14ac:dyDescent="0.2">
      <c r="B173" s="13" t="s">
        <v>285</v>
      </c>
      <c r="C173" s="13" t="s">
        <v>100</v>
      </c>
      <c r="D173" s="13" t="s">
        <v>281</v>
      </c>
      <c r="E173" s="13" t="s">
        <v>258</v>
      </c>
      <c r="F173" s="13" t="s">
        <v>282</v>
      </c>
      <c r="G173" s="13" t="s">
        <v>279</v>
      </c>
      <c r="H173" s="13" t="s">
        <v>197</v>
      </c>
      <c r="I173" s="13">
        <v>90</v>
      </c>
      <c r="J173" s="13" t="s">
        <v>263</v>
      </c>
      <c r="K173" s="13" t="s">
        <v>107</v>
      </c>
      <c r="L173" s="13" t="s">
        <v>108</v>
      </c>
      <c r="M173" s="13" t="s">
        <v>122</v>
      </c>
      <c r="N173" s="13" t="s">
        <v>275</v>
      </c>
      <c r="O173" s="39"/>
      <c r="P173" s="39">
        <v>800</v>
      </c>
      <c r="Q173" s="39">
        <v>800</v>
      </c>
      <c r="R173" s="39">
        <v>195</v>
      </c>
      <c r="S173" s="39">
        <v>800</v>
      </c>
      <c r="T173" s="39">
        <v>140</v>
      </c>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v>226785.99999999997</v>
      </c>
      <c r="AQ173" s="39">
        <f>AP173*(P173+Q173+R173+S173+T173)</f>
        <v>620259709.99999988</v>
      </c>
      <c r="AR173" s="27">
        <f t="shared" si="10"/>
        <v>694690875.19999993</v>
      </c>
      <c r="AS173" s="13" t="s">
        <v>111</v>
      </c>
      <c r="AT173" s="13" t="s">
        <v>286</v>
      </c>
      <c r="AU173" s="13"/>
    </row>
    <row r="174" spans="2:47" ht="13.15" customHeight="1" x14ac:dyDescent="0.25">
      <c r="B174" s="7" t="s">
        <v>287</v>
      </c>
      <c r="C174" s="7" t="s">
        <v>100</v>
      </c>
      <c r="D174" s="7" t="s">
        <v>288</v>
      </c>
      <c r="E174" s="7" t="s">
        <v>258</v>
      </c>
      <c r="F174" s="7" t="s">
        <v>289</v>
      </c>
      <c r="G174" s="7" t="s">
        <v>290</v>
      </c>
      <c r="H174" s="8" t="s">
        <v>197</v>
      </c>
      <c r="I174" s="9">
        <v>90</v>
      </c>
      <c r="J174" s="10" t="s">
        <v>106</v>
      </c>
      <c r="K174" s="8" t="s">
        <v>107</v>
      </c>
      <c r="L174" s="10" t="s">
        <v>108</v>
      </c>
      <c r="M174" s="10" t="s">
        <v>109</v>
      </c>
      <c r="N174" s="10" t="s">
        <v>261</v>
      </c>
      <c r="O174" s="74"/>
      <c r="P174" s="27">
        <v>240</v>
      </c>
      <c r="Q174" s="27">
        <v>240</v>
      </c>
      <c r="R174" s="27">
        <v>240</v>
      </c>
      <c r="S174" s="27">
        <v>240</v>
      </c>
      <c r="T174" s="27">
        <v>240</v>
      </c>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v>308928.57</v>
      </c>
      <c r="AQ174" s="27">
        <v>0</v>
      </c>
      <c r="AR174" s="27">
        <f t="shared" si="10"/>
        <v>0</v>
      </c>
      <c r="AS174" s="10" t="s">
        <v>111</v>
      </c>
      <c r="AT174" s="88">
        <v>2013</v>
      </c>
      <c r="AU174" s="89" t="s">
        <v>291</v>
      </c>
    </row>
    <row r="175" spans="2:47" ht="13.15" customHeight="1" x14ac:dyDescent="0.2">
      <c r="B175" s="12" t="s">
        <v>292</v>
      </c>
      <c r="C175" s="7" t="s">
        <v>100</v>
      </c>
      <c r="D175" s="7" t="s">
        <v>288</v>
      </c>
      <c r="E175" s="7" t="s">
        <v>258</v>
      </c>
      <c r="F175" s="7" t="s">
        <v>289</v>
      </c>
      <c r="G175" s="7" t="s">
        <v>293</v>
      </c>
      <c r="H175" s="8" t="s">
        <v>105</v>
      </c>
      <c r="I175" s="9">
        <v>90</v>
      </c>
      <c r="J175" s="10" t="s">
        <v>106</v>
      </c>
      <c r="K175" s="8" t="s">
        <v>107</v>
      </c>
      <c r="L175" s="10" t="s">
        <v>108</v>
      </c>
      <c r="M175" s="10" t="s">
        <v>109</v>
      </c>
      <c r="N175" s="10" t="s">
        <v>261</v>
      </c>
      <c r="O175" s="74"/>
      <c r="P175" s="27">
        <v>240</v>
      </c>
      <c r="Q175" s="27">
        <v>240</v>
      </c>
      <c r="R175" s="27">
        <v>240</v>
      </c>
      <c r="S175" s="27">
        <v>240</v>
      </c>
      <c r="T175" s="27">
        <v>240</v>
      </c>
      <c r="U175" s="27">
        <v>240</v>
      </c>
      <c r="V175" s="27">
        <v>240</v>
      </c>
      <c r="W175" s="27"/>
      <c r="X175" s="27"/>
      <c r="Y175" s="27"/>
      <c r="Z175" s="27"/>
      <c r="AA175" s="27"/>
      <c r="AB175" s="27"/>
      <c r="AC175" s="27"/>
      <c r="AD175" s="27"/>
      <c r="AE175" s="27"/>
      <c r="AF175" s="27"/>
      <c r="AG175" s="27"/>
      <c r="AH175" s="27"/>
      <c r="AI175" s="27"/>
      <c r="AJ175" s="27"/>
      <c r="AK175" s="27"/>
      <c r="AL175" s="27"/>
      <c r="AM175" s="27"/>
      <c r="AN175" s="27"/>
      <c r="AO175" s="27"/>
      <c r="AP175" s="27">
        <v>308928.57</v>
      </c>
      <c r="AQ175" s="27">
        <v>0</v>
      </c>
      <c r="AR175" s="27">
        <f t="shared" si="10"/>
        <v>0</v>
      </c>
      <c r="AS175" s="10" t="s">
        <v>111</v>
      </c>
      <c r="AT175" s="43" t="s">
        <v>127</v>
      </c>
      <c r="AU175" s="13" t="s">
        <v>115</v>
      </c>
    </row>
    <row r="176" spans="2:47" ht="13.15" customHeight="1" x14ac:dyDescent="0.2">
      <c r="B176" s="13" t="s">
        <v>294</v>
      </c>
      <c r="C176" s="13" t="s">
        <v>100</v>
      </c>
      <c r="D176" s="13" t="s">
        <v>295</v>
      </c>
      <c r="E176" s="13" t="s">
        <v>258</v>
      </c>
      <c r="F176" s="13" t="s">
        <v>296</v>
      </c>
      <c r="G176" s="13" t="s">
        <v>293</v>
      </c>
      <c r="H176" s="13" t="s">
        <v>105</v>
      </c>
      <c r="I176" s="13">
        <v>90</v>
      </c>
      <c r="J176" s="13" t="s">
        <v>106</v>
      </c>
      <c r="K176" s="13" t="s">
        <v>107</v>
      </c>
      <c r="L176" s="13" t="s">
        <v>108</v>
      </c>
      <c r="M176" s="13" t="s">
        <v>122</v>
      </c>
      <c r="N176" s="13" t="s">
        <v>261</v>
      </c>
      <c r="O176" s="39"/>
      <c r="P176" s="39">
        <v>240</v>
      </c>
      <c r="Q176" s="39">
        <v>240</v>
      </c>
      <c r="R176" s="39">
        <v>240</v>
      </c>
      <c r="S176" s="39">
        <v>0</v>
      </c>
      <c r="T176" s="39">
        <v>240</v>
      </c>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v>308928.57</v>
      </c>
      <c r="AQ176" s="39">
        <v>0</v>
      </c>
      <c r="AR176" s="27">
        <f t="shared" si="10"/>
        <v>0</v>
      </c>
      <c r="AS176" s="13" t="s">
        <v>111</v>
      </c>
      <c r="AT176" s="13" t="s">
        <v>127</v>
      </c>
      <c r="AU176" s="13" t="s">
        <v>115</v>
      </c>
    </row>
    <row r="177" spans="2:47" ht="13.15" customHeight="1" x14ac:dyDescent="0.2">
      <c r="B177" s="13" t="s">
        <v>297</v>
      </c>
      <c r="C177" s="13" t="s">
        <v>100</v>
      </c>
      <c r="D177" s="13" t="s">
        <v>295</v>
      </c>
      <c r="E177" s="13" t="s">
        <v>258</v>
      </c>
      <c r="F177" s="13" t="s">
        <v>296</v>
      </c>
      <c r="G177" s="13" t="s">
        <v>293</v>
      </c>
      <c r="H177" s="13" t="s">
        <v>105</v>
      </c>
      <c r="I177" s="13">
        <v>90</v>
      </c>
      <c r="J177" s="13" t="s">
        <v>106</v>
      </c>
      <c r="K177" s="13" t="s">
        <v>107</v>
      </c>
      <c r="L177" s="13" t="s">
        <v>108</v>
      </c>
      <c r="M177" s="13" t="s">
        <v>122</v>
      </c>
      <c r="N177" s="13" t="s">
        <v>261</v>
      </c>
      <c r="O177" s="39"/>
      <c r="P177" s="39">
        <v>240</v>
      </c>
      <c r="Q177" s="39">
        <v>240</v>
      </c>
      <c r="R177" s="39">
        <v>240</v>
      </c>
      <c r="S177" s="39">
        <v>0</v>
      </c>
      <c r="T177" s="39">
        <v>0</v>
      </c>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v>308928.57</v>
      </c>
      <c r="AQ177" s="39">
        <f>AP177*(P177+Q177+R177+S177+T177)</f>
        <v>222428570.40000001</v>
      </c>
      <c r="AR177" s="27">
        <f t="shared" si="10"/>
        <v>249119998.84800002</v>
      </c>
      <c r="AS177" s="13" t="s">
        <v>111</v>
      </c>
      <c r="AT177" s="13" t="s">
        <v>286</v>
      </c>
      <c r="AU177" s="13"/>
    </row>
    <row r="178" spans="2:47" ht="13.15" customHeight="1" x14ac:dyDescent="0.25">
      <c r="B178" s="7" t="s">
        <v>298</v>
      </c>
      <c r="C178" s="7" t="s">
        <v>100</v>
      </c>
      <c r="D178" s="7" t="s">
        <v>288</v>
      </c>
      <c r="E178" s="7" t="s">
        <v>258</v>
      </c>
      <c r="F178" s="7" t="s">
        <v>289</v>
      </c>
      <c r="G178" s="7" t="s">
        <v>299</v>
      </c>
      <c r="H178" s="8" t="s">
        <v>197</v>
      </c>
      <c r="I178" s="9">
        <v>90</v>
      </c>
      <c r="J178" s="10" t="s">
        <v>106</v>
      </c>
      <c r="K178" s="8" t="s">
        <v>107</v>
      </c>
      <c r="L178" s="10" t="s">
        <v>108</v>
      </c>
      <c r="M178" s="10" t="s">
        <v>109</v>
      </c>
      <c r="N178" s="10" t="s">
        <v>261</v>
      </c>
      <c r="O178" s="74"/>
      <c r="P178" s="27">
        <v>100</v>
      </c>
      <c r="Q178" s="27">
        <v>100</v>
      </c>
      <c r="R178" s="27">
        <v>100</v>
      </c>
      <c r="S178" s="27">
        <v>100</v>
      </c>
      <c r="T178" s="27">
        <v>100</v>
      </c>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v>436071.42857142852</v>
      </c>
      <c r="AQ178" s="27">
        <v>0</v>
      </c>
      <c r="AR178" s="27">
        <f t="shared" si="10"/>
        <v>0</v>
      </c>
      <c r="AS178" s="10" t="s">
        <v>111</v>
      </c>
      <c r="AT178" s="88">
        <v>2013</v>
      </c>
      <c r="AU178" s="89" t="s">
        <v>236</v>
      </c>
    </row>
    <row r="179" spans="2:47" ht="13.15" customHeight="1" x14ac:dyDescent="0.25">
      <c r="B179" s="7" t="s">
        <v>300</v>
      </c>
      <c r="C179" s="7" t="s">
        <v>100</v>
      </c>
      <c r="D179" s="7" t="s">
        <v>288</v>
      </c>
      <c r="E179" s="7" t="s">
        <v>258</v>
      </c>
      <c r="F179" s="7" t="s">
        <v>289</v>
      </c>
      <c r="G179" s="7" t="s">
        <v>299</v>
      </c>
      <c r="H179" s="8" t="s">
        <v>197</v>
      </c>
      <c r="I179" s="9">
        <v>90</v>
      </c>
      <c r="J179" s="10" t="s">
        <v>263</v>
      </c>
      <c r="K179" s="8" t="s">
        <v>107</v>
      </c>
      <c r="L179" s="10" t="s">
        <v>108</v>
      </c>
      <c r="M179" s="10" t="s">
        <v>109</v>
      </c>
      <c r="N179" s="10" t="s">
        <v>261</v>
      </c>
      <c r="O179" s="74"/>
      <c r="P179" s="27">
        <v>100</v>
      </c>
      <c r="Q179" s="27">
        <v>100</v>
      </c>
      <c r="R179" s="27">
        <v>100</v>
      </c>
      <c r="S179" s="27">
        <v>100</v>
      </c>
      <c r="T179" s="27">
        <v>100</v>
      </c>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v>375893</v>
      </c>
      <c r="AQ179" s="27">
        <v>0</v>
      </c>
      <c r="AR179" s="27">
        <f t="shared" si="10"/>
        <v>0</v>
      </c>
      <c r="AS179" s="10" t="s">
        <v>111</v>
      </c>
      <c r="AT179" s="88" t="s">
        <v>201</v>
      </c>
      <c r="AU179" s="89" t="s">
        <v>291</v>
      </c>
    </row>
    <row r="180" spans="2:47" ht="13.15" customHeight="1" x14ac:dyDescent="0.2">
      <c r="B180" s="12" t="s">
        <v>301</v>
      </c>
      <c r="C180" s="7" t="s">
        <v>100</v>
      </c>
      <c r="D180" s="7" t="s">
        <v>288</v>
      </c>
      <c r="E180" s="7" t="s">
        <v>258</v>
      </c>
      <c r="F180" s="7" t="s">
        <v>289</v>
      </c>
      <c r="G180" s="7" t="s">
        <v>302</v>
      </c>
      <c r="H180" s="8" t="s">
        <v>105</v>
      </c>
      <c r="I180" s="9">
        <v>90</v>
      </c>
      <c r="J180" s="10" t="s">
        <v>263</v>
      </c>
      <c r="K180" s="8" t="s">
        <v>107</v>
      </c>
      <c r="L180" s="10" t="s">
        <v>108</v>
      </c>
      <c r="M180" s="10" t="s">
        <v>109</v>
      </c>
      <c r="N180" s="10" t="s">
        <v>261</v>
      </c>
      <c r="O180" s="74"/>
      <c r="P180" s="27">
        <v>100</v>
      </c>
      <c r="Q180" s="27">
        <v>100</v>
      </c>
      <c r="R180" s="27">
        <v>100</v>
      </c>
      <c r="S180" s="27">
        <v>100</v>
      </c>
      <c r="T180" s="27">
        <v>100</v>
      </c>
      <c r="U180" s="27">
        <v>100</v>
      </c>
      <c r="V180" s="27">
        <v>100</v>
      </c>
      <c r="W180" s="27"/>
      <c r="X180" s="27"/>
      <c r="Y180" s="27"/>
      <c r="Z180" s="27"/>
      <c r="AA180" s="27"/>
      <c r="AB180" s="27"/>
      <c r="AC180" s="27"/>
      <c r="AD180" s="27"/>
      <c r="AE180" s="27"/>
      <c r="AF180" s="27"/>
      <c r="AG180" s="27"/>
      <c r="AH180" s="27"/>
      <c r="AI180" s="27"/>
      <c r="AJ180" s="27"/>
      <c r="AK180" s="27"/>
      <c r="AL180" s="27"/>
      <c r="AM180" s="27"/>
      <c r="AN180" s="27"/>
      <c r="AO180" s="27"/>
      <c r="AP180" s="27">
        <v>375893</v>
      </c>
      <c r="AQ180" s="27">
        <v>0</v>
      </c>
      <c r="AR180" s="27">
        <f t="shared" si="10"/>
        <v>0</v>
      </c>
      <c r="AS180" s="10" t="s">
        <v>111</v>
      </c>
      <c r="AT180" s="43" t="s">
        <v>127</v>
      </c>
      <c r="AU180" s="13" t="s">
        <v>115</v>
      </c>
    </row>
    <row r="181" spans="2:47" ht="13.15" customHeight="1" x14ac:dyDescent="0.2">
      <c r="B181" s="13" t="s">
        <v>303</v>
      </c>
      <c r="C181" s="13" t="s">
        <v>100</v>
      </c>
      <c r="D181" s="13" t="s">
        <v>295</v>
      </c>
      <c r="E181" s="13" t="s">
        <v>258</v>
      </c>
      <c r="F181" s="13" t="s">
        <v>296</v>
      </c>
      <c r="G181" s="13" t="s">
        <v>302</v>
      </c>
      <c r="H181" s="13" t="s">
        <v>105</v>
      </c>
      <c r="I181" s="13">
        <v>90</v>
      </c>
      <c r="J181" s="13" t="s">
        <v>263</v>
      </c>
      <c r="K181" s="13" t="s">
        <v>107</v>
      </c>
      <c r="L181" s="13" t="s">
        <v>108</v>
      </c>
      <c r="M181" s="13" t="s">
        <v>109</v>
      </c>
      <c r="N181" s="13" t="s">
        <v>261</v>
      </c>
      <c r="O181" s="39"/>
      <c r="P181" s="39">
        <v>100</v>
      </c>
      <c r="Q181" s="39">
        <v>100</v>
      </c>
      <c r="R181" s="39">
        <v>100</v>
      </c>
      <c r="S181" s="39">
        <v>58.97</v>
      </c>
      <c r="T181" s="39">
        <v>150</v>
      </c>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v>375892.99999999994</v>
      </c>
      <c r="AQ181" s="39">
        <v>0</v>
      </c>
      <c r="AR181" s="27">
        <f t="shared" si="10"/>
        <v>0</v>
      </c>
      <c r="AS181" s="13" t="s">
        <v>111</v>
      </c>
      <c r="AT181" s="13" t="s">
        <v>127</v>
      </c>
      <c r="AU181" s="13">
        <v>14</v>
      </c>
    </row>
    <row r="182" spans="2:47" ht="13.15" customHeight="1" x14ac:dyDescent="0.2">
      <c r="B182" s="13" t="s">
        <v>304</v>
      </c>
      <c r="C182" s="13" t="s">
        <v>100</v>
      </c>
      <c r="D182" s="13" t="s">
        <v>295</v>
      </c>
      <c r="E182" s="13" t="s">
        <v>258</v>
      </c>
      <c r="F182" s="13" t="s">
        <v>296</v>
      </c>
      <c r="G182" s="13" t="s">
        <v>302</v>
      </c>
      <c r="H182" s="13" t="s">
        <v>105</v>
      </c>
      <c r="I182" s="13">
        <v>90</v>
      </c>
      <c r="J182" s="13" t="s">
        <v>263</v>
      </c>
      <c r="K182" s="13" t="s">
        <v>107</v>
      </c>
      <c r="L182" s="13" t="s">
        <v>108</v>
      </c>
      <c r="M182" s="13" t="s">
        <v>109</v>
      </c>
      <c r="N182" s="13" t="s">
        <v>261</v>
      </c>
      <c r="O182" s="39"/>
      <c r="P182" s="39">
        <v>100</v>
      </c>
      <c r="Q182" s="39">
        <v>100</v>
      </c>
      <c r="R182" s="39">
        <v>100</v>
      </c>
      <c r="S182" s="39">
        <v>0</v>
      </c>
      <c r="T182" s="39">
        <v>150</v>
      </c>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v>375892.99999999994</v>
      </c>
      <c r="AQ182" s="39">
        <v>0</v>
      </c>
      <c r="AR182" s="27">
        <f t="shared" si="10"/>
        <v>0</v>
      </c>
      <c r="AS182" s="13" t="s">
        <v>111</v>
      </c>
      <c r="AT182" s="13" t="s">
        <v>127</v>
      </c>
      <c r="AU182" s="13">
        <v>14</v>
      </c>
    </row>
    <row r="183" spans="2:47" ht="13.15" customHeight="1" x14ac:dyDescent="0.2">
      <c r="B183" s="13" t="s">
        <v>305</v>
      </c>
      <c r="C183" s="13" t="s">
        <v>100</v>
      </c>
      <c r="D183" s="13" t="s">
        <v>295</v>
      </c>
      <c r="E183" s="13" t="s">
        <v>258</v>
      </c>
      <c r="F183" s="13" t="s">
        <v>296</v>
      </c>
      <c r="G183" s="13" t="s">
        <v>302</v>
      </c>
      <c r="H183" s="13" t="s">
        <v>105</v>
      </c>
      <c r="I183" s="13">
        <v>90</v>
      </c>
      <c r="J183" s="13" t="s">
        <v>263</v>
      </c>
      <c r="K183" s="13" t="s">
        <v>107</v>
      </c>
      <c r="L183" s="13" t="s">
        <v>108</v>
      </c>
      <c r="M183" s="13" t="s">
        <v>109</v>
      </c>
      <c r="N183" s="13" t="s">
        <v>261</v>
      </c>
      <c r="O183" s="39"/>
      <c r="P183" s="39">
        <v>100</v>
      </c>
      <c r="Q183" s="39">
        <v>100</v>
      </c>
      <c r="R183" s="39">
        <v>100</v>
      </c>
      <c r="S183" s="39">
        <v>0</v>
      </c>
      <c r="T183" s="39">
        <v>100</v>
      </c>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v>375892.99999999994</v>
      </c>
      <c r="AQ183" s="39">
        <v>0</v>
      </c>
      <c r="AR183" s="27">
        <f t="shared" si="10"/>
        <v>0</v>
      </c>
      <c r="AS183" s="13" t="s">
        <v>111</v>
      </c>
      <c r="AT183" s="13" t="s">
        <v>127</v>
      </c>
      <c r="AU183" s="13" t="s">
        <v>115</v>
      </c>
    </row>
    <row r="184" spans="2:47" ht="13.15" customHeight="1" x14ac:dyDescent="0.2">
      <c r="B184" s="13" t="s">
        <v>306</v>
      </c>
      <c r="C184" s="13" t="s">
        <v>100</v>
      </c>
      <c r="D184" s="13" t="s">
        <v>295</v>
      </c>
      <c r="E184" s="13" t="s">
        <v>258</v>
      </c>
      <c r="F184" s="13" t="s">
        <v>296</v>
      </c>
      <c r="G184" s="13" t="s">
        <v>302</v>
      </c>
      <c r="H184" s="13" t="s">
        <v>105</v>
      </c>
      <c r="I184" s="13">
        <v>90</v>
      </c>
      <c r="J184" s="13" t="s">
        <v>263</v>
      </c>
      <c r="K184" s="13" t="s">
        <v>107</v>
      </c>
      <c r="L184" s="13" t="s">
        <v>108</v>
      </c>
      <c r="M184" s="13" t="s">
        <v>122</v>
      </c>
      <c r="N184" s="13" t="s">
        <v>261</v>
      </c>
      <c r="O184" s="39"/>
      <c r="P184" s="39">
        <v>100</v>
      </c>
      <c r="Q184" s="39">
        <v>100</v>
      </c>
      <c r="R184" s="39">
        <v>100</v>
      </c>
      <c r="S184" s="39">
        <v>0</v>
      </c>
      <c r="T184" s="39">
        <v>97</v>
      </c>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v>375892.99999999994</v>
      </c>
      <c r="AQ184" s="39">
        <v>0</v>
      </c>
      <c r="AR184" s="27">
        <f t="shared" si="10"/>
        <v>0</v>
      </c>
      <c r="AS184" s="13" t="s">
        <v>111</v>
      </c>
      <c r="AT184" s="13" t="s">
        <v>127</v>
      </c>
      <c r="AU184" s="13" t="s">
        <v>115</v>
      </c>
    </row>
    <row r="185" spans="2:47" ht="13.15" customHeight="1" x14ac:dyDescent="0.2">
      <c r="B185" s="13" t="s">
        <v>307</v>
      </c>
      <c r="C185" s="13" t="s">
        <v>100</v>
      </c>
      <c r="D185" s="13" t="s">
        <v>295</v>
      </c>
      <c r="E185" s="13" t="s">
        <v>258</v>
      </c>
      <c r="F185" s="13" t="s">
        <v>296</v>
      </c>
      <c r="G185" s="13" t="s">
        <v>302</v>
      </c>
      <c r="H185" s="13" t="s">
        <v>105</v>
      </c>
      <c r="I185" s="13">
        <v>90</v>
      </c>
      <c r="J185" s="13" t="s">
        <v>263</v>
      </c>
      <c r="K185" s="13" t="s">
        <v>107</v>
      </c>
      <c r="L185" s="13" t="s">
        <v>108</v>
      </c>
      <c r="M185" s="13" t="s">
        <v>122</v>
      </c>
      <c r="N185" s="13" t="s">
        <v>261</v>
      </c>
      <c r="O185" s="39"/>
      <c r="P185" s="39">
        <v>100</v>
      </c>
      <c r="Q185" s="39">
        <v>100</v>
      </c>
      <c r="R185" s="39">
        <v>100</v>
      </c>
      <c r="S185" s="39">
        <v>0</v>
      </c>
      <c r="T185" s="39">
        <v>75</v>
      </c>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v>375892.99999999994</v>
      </c>
      <c r="AQ185" s="39">
        <f>AP185*(P185+Q185+R185+S185+T185)</f>
        <v>140959874.99999997</v>
      </c>
      <c r="AR185" s="27">
        <f t="shared" si="10"/>
        <v>157875059.99999997</v>
      </c>
      <c r="AS185" s="13" t="s">
        <v>111</v>
      </c>
      <c r="AT185" s="13" t="s">
        <v>286</v>
      </c>
      <c r="AU185" s="13"/>
    </row>
    <row r="186" spans="2:47" ht="13.15" customHeight="1" x14ac:dyDescent="0.25">
      <c r="B186" s="7" t="s">
        <v>308</v>
      </c>
      <c r="C186" s="7" t="s">
        <v>100</v>
      </c>
      <c r="D186" s="7" t="s">
        <v>309</v>
      </c>
      <c r="E186" s="7" t="s">
        <v>258</v>
      </c>
      <c r="F186" s="7" t="s">
        <v>310</v>
      </c>
      <c r="G186" s="7" t="s">
        <v>311</v>
      </c>
      <c r="H186" s="8" t="s">
        <v>197</v>
      </c>
      <c r="I186" s="9">
        <v>90</v>
      </c>
      <c r="J186" s="10" t="s">
        <v>106</v>
      </c>
      <c r="K186" s="8" t="s">
        <v>107</v>
      </c>
      <c r="L186" s="10" t="s">
        <v>108</v>
      </c>
      <c r="M186" s="10" t="s">
        <v>109</v>
      </c>
      <c r="N186" s="10" t="s">
        <v>261</v>
      </c>
      <c r="O186" s="74"/>
      <c r="P186" s="27">
        <v>130</v>
      </c>
      <c r="Q186" s="27">
        <v>180</v>
      </c>
      <c r="R186" s="27">
        <v>180</v>
      </c>
      <c r="S186" s="27">
        <v>180</v>
      </c>
      <c r="T186" s="27">
        <v>180</v>
      </c>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v>294642.8571428571</v>
      </c>
      <c r="AQ186" s="27">
        <v>0</v>
      </c>
      <c r="AR186" s="27">
        <f t="shared" si="10"/>
        <v>0</v>
      </c>
      <c r="AS186" s="10" t="s">
        <v>111</v>
      </c>
      <c r="AT186" s="88">
        <v>2013</v>
      </c>
      <c r="AU186" s="89" t="s">
        <v>236</v>
      </c>
    </row>
    <row r="187" spans="2:47" ht="13.15" customHeight="1" x14ac:dyDescent="0.25">
      <c r="B187" s="7" t="s">
        <v>312</v>
      </c>
      <c r="C187" s="7" t="s">
        <v>100</v>
      </c>
      <c r="D187" s="7" t="s">
        <v>309</v>
      </c>
      <c r="E187" s="7" t="s">
        <v>258</v>
      </c>
      <c r="F187" s="7" t="s">
        <v>310</v>
      </c>
      <c r="G187" s="7" t="s">
        <v>311</v>
      </c>
      <c r="H187" s="8" t="s">
        <v>197</v>
      </c>
      <c r="I187" s="9">
        <v>90</v>
      </c>
      <c r="J187" s="10" t="s">
        <v>263</v>
      </c>
      <c r="K187" s="8" t="s">
        <v>107</v>
      </c>
      <c r="L187" s="10" t="s">
        <v>108</v>
      </c>
      <c r="M187" s="10" t="s">
        <v>109</v>
      </c>
      <c r="N187" s="10" t="s">
        <v>261</v>
      </c>
      <c r="O187" s="74"/>
      <c r="P187" s="27">
        <v>130</v>
      </c>
      <c r="Q187" s="27">
        <v>180</v>
      </c>
      <c r="R187" s="27">
        <v>180</v>
      </c>
      <c r="S187" s="27">
        <v>180</v>
      </c>
      <c r="T187" s="27">
        <v>180</v>
      </c>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v>254464</v>
      </c>
      <c r="AQ187" s="27">
        <v>0</v>
      </c>
      <c r="AR187" s="27">
        <f t="shared" si="10"/>
        <v>0</v>
      </c>
      <c r="AS187" s="10" t="s">
        <v>111</v>
      </c>
      <c r="AT187" s="88" t="s">
        <v>201</v>
      </c>
      <c r="AU187" s="89" t="s">
        <v>291</v>
      </c>
    </row>
    <row r="188" spans="2:47" ht="13.15" customHeight="1" x14ac:dyDescent="0.2">
      <c r="B188" s="12" t="s">
        <v>313</v>
      </c>
      <c r="C188" s="7" t="s">
        <v>100</v>
      </c>
      <c r="D188" s="7" t="s">
        <v>309</v>
      </c>
      <c r="E188" s="7" t="s">
        <v>258</v>
      </c>
      <c r="F188" s="7" t="s">
        <v>310</v>
      </c>
      <c r="G188" s="7" t="s">
        <v>311</v>
      </c>
      <c r="H188" s="8" t="s">
        <v>105</v>
      </c>
      <c r="I188" s="9">
        <v>90</v>
      </c>
      <c r="J188" s="10" t="s">
        <v>263</v>
      </c>
      <c r="K188" s="8" t="s">
        <v>107</v>
      </c>
      <c r="L188" s="10" t="s">
        <v>108</v>
      </c>
      <c r="M188" s="10" t="s">
        <v>109</v>
      </c>
      <c r="N188" s="10" t="s">
        <v>261</v>
      </c>
      <c r="O188" s="74"/>
      <c r="P188" s="27">
        <v>130</v>
      </c>
      <c r="Q188" s="27">
        <v>180</v>
      </c>
      <c r="R188" s="27">
        <v>120</v>
      </c>
      <c r="S188" s="27">
        <v>180</v>
      </c>
      <c r="T188" s="27">
        <v>180</v>
      </c>
      <c r="U188" s="27">
        <v>180</v>
      </c>
      <c r="V188" s="27">
        <v>180</v>
      </c>
      <c r="W188" s="27"/>
      <c r="X188" s="27"/>
      <c r="Y188" s="27"/>
      <c r="Z188" s="27"/>
      <c r="AA188" s="27"/>
      <c r="AB188" s="27"/>
      <c r="AC188" s="27"/>
      <c r="AD188" s="27"/>
      <c r="AE188" s="27"/>
      <c r="AF188" s="27"/>
      <c r="AG188" s="27"/>
      <c r="AH188" s="27"/>
      <c r="AI188" s="27"/>
      <c r="AJ188" s="27"/>
      <c r="AK188" s="27"/>
      <c r="AL188" s="27"/>
      <c r="AM188" s="27"/>
      <c r="AN188" s="27"/>
      <c r="AO188" s="27"/>
      <c r="AP188" s="27">
        <v>254464</v>
      </c>
      <c r="AQ188" s="27">
        <v>0</v>
      </c>
      <c r="AR188" s="27">
        <f t="shared" si="10"/>
        <v>0</v>
      </c>
      <c r="AS188" s="10" t="s">
        <v>111</v>
      </c>
      <c r="AT188" s="43" t="s">
        <v>127</v>
      </c>
      <c r="AU188" s="13" t="s">
        <v>115</v>
      </c>
    </row>
    <row r="189" spans="2:47" ht="13.15" customHeight="1" x14ac:dyDescent="0.2">
      <c r="B189" s="13" t="s">
        <v>314</v>
      </c>
      <c r="C189" s="13" t="s">
        <v>100</v>
      </c>
      <c r="D189" s="13" t="s">
        <v>315</v>
      </c>
      <c r="E189" s="13" t="s">
        <v>258</v>
      </c>
      <c r="F189" s="13" t="s">
        <v>316</v>
      </c>
      <c r="G189" s="13" t="s">
        <v>311</v>
      </c>
      <c r="H189" s="13" t="s">
        <v>105</v>
      </c>
      <c r="I189" s="13">
        <v>90</v>
      </c>
      <c r="J189" s="13" t="s">
        <v>263</v>
      </c>
      <c r="K189" s="13" t="s">
        <v>107</v>
      </c>
      <c r="L189" s="13" t="s">
        <v>108</v>
      </c>
      <c r="M189" s="13" t="s">
        <v>109</v>
      </c>
      <c r="N189" s="13" t="s">
        <v>261</v>
      </c>
      <c r="O189" s="39"/>
      <c r="P189" s="39">
        <v>130</v>
      </c>
      <c r="Q189" s="39">
        <v>180</v>
      </c>
      <c r="R189" s="39">
        <v>120</v>
      </c>
      <c r="S189" s="39">
        <v>180</v>
      </c>
      <c r="T189" s="39">
        <v>180</v>
      </c>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v>254464</v>
      </c>
      <c r="AQ189" s="39">
        <v>0</v>
      </c>
      <c r="AR189" s="27">
        <f t="shared" si="10"/>
        <v>0</v>
      </c>
      <c r="AS189" s="13" t="s">
        <v>111</v>
      </c>
      <c r="AT189" s="13" t="s">
        <v>127</v>
      </c>
      <c r="AU189" s="13">
        <v>14.15</v>
      </c>
    </row>
    <row r="190" spans="2:47" ht="13.15" customHeight="1" x14ac:dyDescent="0.2">
      <c r="B190" s="13" t="s">
        <v>317</v>
      </c>
      <c r="C190" s="13" t="s">
        <v>100</v>
      </c>
      <c r="D190" s="13" t="s">
        <v>315</v>
      </c>
      <c r="E190" s="13" t="s">
        <v>258</v>
      </c>
      <c r="F190" s="13" t="s">
        <v>316</v>
      </c>
      <c r="G190" s="13" t="s">
        <v>311</v>
      </c>
      <c r="H190" s="13" t="s">
        <v>105</v>
      </c>
      <c r="I190" s="13">
        <v>90</v>
      </c>
      <c r="J190" s="13" t="s">
        <v>263</v>
      </c>
      <c r="K190" s="13" t="s">
        <v>107</v>
      </c>
      <c r="L190" s="13" t="s">
        <v>108</v>
      </c>
      <c r="M190" s="13" t="s">
        <v>109</v>
      </c>
      <c r="N190" s="13" t="s">
        <v>261</v>
      </c>
      <c r="O190" s="39"/>
      <c r="P190" s="39">
        <v>130</v>
      </c>
      <c r="Q190" s="39">
        <v>180</v>
      </c>
      <c r="R190" s="39">
        <v>120</v>
      </c>
      <c r="S190" s="39">
        <v>426</v>
      </c>
      <c r="T190" s="39">
        <v>180</v>
      </c>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v>241741.07142857139</v>
      </c>
      <c r="AQ190" s="39">
        <v>0</v>
      </c>
      <c r="AR190" s="27">
        <f t="shared" si="10"/>
        <v>0</v>
      </c>
      <c r="AS190" s="13" t="s">
        <v>111</v>
      </c>
      <c r="AT190" s="13" t="s">
        <v>127</v>
      </c>
      <c r="AU190" s="13">
        <v>14</v>
      </c>
    </row>
    <row r="191" spans="2:47" ht="13.15" customHeight="1" x14ac:dyDescent="0.2">
      <c r="B191" s="13" t="s">
        <v>318</v>
      </c>
      <c r="C191" s="13" t="s">
        <v>100</v>
      </c>
      <c r="D191" s="13" t="s">
        <v>315</v>
      </c>
      <c r="E191" s="13" t="s">
        <v>258</v>
      </c>
      <c r="F191" s="13" t="s">
        <v>316</v>
      </c>
      <c r="G191" s="13" t="s">
        <v>311</v>
      </c>
      <c r="H191" s="13" t="s">
        <v>105</v>
      </c>
      <c r="I191" s="13">
        <v>90</v>
      </c>
      <c r="J191" s="13" t="s">
        <v>263</v>
      </c>
      <c r="K191" s="13" t="s">
        <v>107</v>
      </c>
      <c r="L191" s="13" t="s">
        <v>108</v>
      </c>
      <c r="M191" s="13" t="s">
        <v>109</v>
      </c>
      <c r="N191" s="13" t="s">
        <v>261</v>
      </c>
      <c r="O191" s="39"/>
      <c r="P191" s="39">
        <v>130</v>
      </c>
      <c r="Q191" s="39">
        <v>180</v>
      </c>
      <c r="R191" s="39">
        <v>120</v>
      </c>
      <c r="S191" s="39">
        <v>180</v>
      </c>
      <c r="T191" s="39">
        <v>180</v>
      </c>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v>241741.07142857139</v>
      </c>
      <c r="AQ191" s="39">
        <v>0</v>
      </c>
      <c r="AR191" s="27">
        <f t="shared" si="10"/>
        <v>0</v>
      </c>
      <c r="AS191" s="13" t="s">
        <v>111</v>
      </c>
      <c r="AT191" s="13" t="s">
        <v>127</v>
      </c>
      <c r="AU191" s="13">
        <v>15</v>
      </c>
    </row>
    <row r="192" spans="2:47" ht="13.15" customHeight="1" x14ac:dyDescent="0.2">
      <c r="B192" s="13" t="s">
        <v>319</v>
      </c>
      <c r="C192" s="13" t="s">
        <v>100</v>
      </c>
      <c r="D192" s="13" t="s">
        <v>315</v>
      </c>
      <c r="E192" s="13" t="s">
        <v>258</v>
      </c>
      <c r="F192" s="13" t="s">
        <v>316</v>
      </c>
      <c r="G192" s="13" t="s">
        <v>311</v>
      </c>
      <c r="H192" s="13" t="s">
        <v>105</v>
      </c>
      <c r="I192" s="13">
        <v>90</v>
      </c>
      <c r="J192" s="13" t="s">
        <v>263</v>
      </c>
      <c r="K192" s="13" t="s">
        <v>107</v>
      </c>
      <c r="L192" s="13" t="s">
        <v>108</v>
      </c>
      <c r="M192" s="13" t="s">
        <v>122</v>
      </c>
      <c r="N192" s="13" t="s">
        <v>261</v>
      </c>
      <c r="O192" s="39"/>
      <c r="P192" s="39">
        <v>130</v>
      </c>
      <c r="Q192" s="39">
        <v>180</v>
      </c>
      <c r="R192" s="39">
        <v>120</v>
      </c>
      <c r="S192" s="39">
        <v>180</v>
      </c>
      <c r="T192" s="39">
        <v>180</v>
      </c>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v>254463.99999999997</v>
      </c>
      <c r="AQ192" s="39">
        <v>0</v>
      </c>
      <c r="AR192" s="27">
        <f t="shared" si="10"/>
        <v>0</v>
      </c>
      <c r="AS192" s="13" t="s">
        <v>111</v>
      </c>
      <c r="AT192" s="13" t="s">
        <v>127</v>
      </c>
      <c r="AU192" s="13" t="s">
        <v>115</v>
      </c>
    </row>
    <row r="193" spans="2:47" ht="13.15" customHeight="1" x14ac:dyDescent="0.2">
      <c r="B193" s="13" t="s">
        <v>320</v>
      </c>
      <c r="C193" s="13" t="s">
        <v>100</v>
      </c>
      <c r="D193" s="13" t="s">
        <v>315</v>
      </c>
      <c r="E193" s="13" t="s">
        <v>258</v>
      </c>
      <c r="F193" s="13" t="s">
        <v>316</v>
      </c>
      <c r="G193" s="13" t="s">
        <v>311</v>
      </c>
      <c r="H193" s="13" t="s">
        <v>105</v>
      </c>
      <c r="I193" s="13">
        <v>90</v>
      </c>
      <c r="J193" s="13" t="s">
        <v>263</v>
      </c>
      <c r="K193" s="13" t="s">
        <v>107</v>
      </c>
      <c r="L193" s="13" t="s">
        <v>108</v>
      </c>
      <c r="M193" s="13" t="s">
        <v>122</v>
      </c>
      <c r="N193" s="13" t="s">
        <v>261</v>
      </c>
      <c r="O193" s="39"/>
      <c r="P193" s="39">
        <v>130</v>
      </c>
      <c r="Q193" s="39">
        <v>180</v>
      </c>
      <c r="R193" s="39">
        <v>120</v>
      </c>
      <c r="S193" s="39">
        <v>180</v>
      </c>
      <c r="T193" s="39">
        <v>180</v>
      </c>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v>254463.99999999997</v>
      </c>
      <c r="AQ193" s="39">
        <f>AP193*(P193+Q193+R193+S193+T193)</f>
        <v>201026559.99999997</v>
      </c>
      <c r="AR193" s="27">
        <f t="shared" si="10"/>
        <v>225149747.19999999</v>
      </c>
      <c r="AS193" s="13" t="s">
        <v>111</v>
      </c>
      <c r="AT193" s="13" t="s">
        <v>286</v>
      </c>
      <c r="AU193" s="13"/>
    </row>
    <row r="194" spans="2:47" ht="13.15" customHeight="1" x14ac:dyDescent="0.25">
      <c r="B194" s="7" t="s">
        <v>321</v>
      </c>
      <c r="C194" s="7" t="s">
        <v>100</v>
      </c>
      <c r="D194" s="7" t="s">
        <v>322</v>
      </c>
      <c r="E194" s="7" t="s">
        <v>258</v>
      </c>
      <c r="F194" s="7" t="s">
        <v>323</v>
      </c>
      <c r="G194" s="7" t="s">
        <v>324</v>
      </c>
      <c r="H194" s="8" t="s">
        <v>197</v>
      </c>
      <c r="I194" s="9">
        <v>90</v>
      </c>
      <c r="J194" s="10" t="s">
        <v>106</v>
      </c>
      <c r="K194" s="8" t="s">
        <v>107</v>
      </c>
      <c r="L194" s="10" t="s">
        <v>108</v>
      </c>
      <c r="M194" s="10" t="s">
        <v>109</v>
      </c>
      <c r="N194" s="10" t="s">
        <v>275</v>
      </c>
      <c r="O194" s="74"/>
      <c r="P194" s="27">
        <v>10</v>
      </c>
      <c r="Q194" s="27">
        <v>20</v>
      </c>
      <c r="R194" s="27">
        <v>20</v>
      </c>
      <c r="S194" s="27">
        <v>20</v>
      </c>
      <c r="T194" s="27">
        <v>20</v>
      </c>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v>294642.8571428571</v>
      </c>
      <c r="AQ194" s="27">
        <v>0</v>
      </c>
      <c r="AR194" s="27">
        <f t="shared" si="10"/>
        <v>0</v>
      </c>
      <c r="AS194" s="10" t="s">
        <v>111</v>
      </c>
      <c r="AT194" s="88">
        <v>2013</v>
      </c>
      <c r="AU194" s="89" t="s">
        <v>236</v>
      </c>
    </row>
    <row r="195" spans="2:47" ht="13.15" customHeight="1" x14ac:dyDescent="0.2">
      <c r="B195" s="7" t="s">
        <v>325</v>
      </c>
      <c r="C195" s="7" t="s">
        <v>100</v>
      </c>
      <c r="D195" s="7" t="s">
        <v>322</v>
      </c>
      <c r="E195" s="7" t="s">
        <v>258</v>
      </c>
      <c r="F195" s="7" t="s">
        <v>323</v>
      </c>
      <c r="G195" s="7" t="s">
        <v>326</v>
      </c>
      <c r="H195" s="8" t="s">
        <v>197</v>
      </c>
      <c r="I195" s="9">
        <v>90</v>
      </c>
      <c r="J195" s="10" t="s">
        <v>263</v>
      </c>
      <c r="K195" s="8" t="s">
        <v>107</v>
      </c>
      <c r="L195" s="10" t="s">
        <v>108</v>
      </c>
      <c r="M195" s="10" t="s">
        <v>109</v>
      </c>
      <c r="N195" s="10" t="s">
        <v>275</v>
      </c>
      <c r="O195" s="74"/>
      <c r="P195" s="27">
        <v>10</v>
      </c>
      <c r="Q195" s="27">
        <v>20</v>
      </c>
      <c r="R195" s="27">
        <v>20</v>
      </c>
      <c r="S195" s="27">
        <v>20</v>
      </c>
      <c r="T195" s="27">
        <v>20</v>
      </c>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v>254464</v>
      </c>
      <c r="AQ195" s="27">
        <v>0</v>
      </c>
      <c r="AR195" s="27">
        <f t="shared" si="10"/>
        <v>0</v>
      </c>
      <c r="AS195" s="10" t="s">
        <v>111</v>
      </c>
      <c r="AT195" s="88" t="s">
        <v>201</v>
      </c>
      <c r="AU195" s="13" t="s">
        <v>115</v>
      </c>
    </row>
    <row r="196" spans="2:47" ht="13.15" customHeight="1" x14ac:dyDescent="0.2">
      <c r="B196" s="13" t="s">
        <v>327</v>
      </c>
      <c r="C196" s="13" t="s">
        <v>100</v>
      </c>
      <c r="D196" s="13" t="s">
        <v>328</v>
      </c>
      <c r="E196" s="13" t="s">
        <v>258</v>
      </c>
      <c r="F196" s="13" t="s">
        <v>329</v>
      </c>
      <c r="G196" s="13" t="s">
        <v>326</v>
      </c>
      <c r="H196" s="13" t="s">
        <v>197</v>
      </c>
      <c r="I196" s="13">
        <v>90</v>
      </c>
      <c r="J196" s="13" t="s">
        <v>263</v>
      </c>
      <c r="K196" s="13" t="s">
        <v>107</v>
      </c>
      <c r="L196" s="13" t="s">
        <v>108</v>
      </c>
      <c r="M196" s="13" t="s">
        <v>109</v>
      </c>
      <c r="N196" s="13" t="s">
        <v>275</v>
      </c>
      <c r="O196" s="39"/>
      <c r="P196" s="39">
        <v>10</v>
      </c>
      <c r="Q196" s="39">
        <v>20</v>
      </c>
      <c r="R196" s="39">
        <v>20</v>
      </c>
      <c r="S196" s="39">
        <v>0</v>
      </c>
      <c r="T196" s="39">
        <v>7</v>
      </c>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v>254463.99999999997</v>
      </c>
      <c r="AQ196" s="39">
        <v>0</v>
      </c>
      <c r="AR196" s="27">
        <f t="shared" si="10"/>
        <v>0</v>
      </c>
      <c r="AS196" s="13" t="s">
        <v>111</v>
      </c>
      <c r="AT196" s="13" t="s">
        <v>201</v>
      </c>
      <c r="AU196" s="13" t="s">
        <v>115</v>
      </c>
    </row>
    <row r="197" spans="2:47" ht="13.15" customHeight="1" x14ac:dyDescent="0.2">
      <c r="B197" s="13" t="s">
        <v>330</v>
      </c>
      <c r="C197" s="13" t="s">
        <v>100</v>
      </c>
      <c r="D197" s="13" t="s">
        <v>328</v>
      </c>
      <c r="E197" s="13" t="s">
        <v>258</v>
      </c>
      <c r="F197" s="13" t="s">
        <v>329</v>
      </c>
      <c r="G197" s="13" t="s">
        <v>326</v>
      </c>
      <c r="H197" s="13" t="s">
        <v>197</v>
      </c>
      <c r="I197" s="13">
        <v>90</v>
      </c>
      <c r="J197" s="13" t="s">
        <v>263</v>
      </c>
      <c r="K197" s="13" t="s">
        <v>107</v>
      </c>
      <c r="L197" s="13" t="s">
        <v>108</v>
      </c>
      <c r="M197" s="13" t="s">
        <v>122</v>
      </c>
      <c r="N197" s="13" t="s">
        <v>275</v>
      </c>
      <c r="O197" s="39"/>
      <c r="P197" s="39">
        <v>10</v>
      </c>
      <c r="Q197" s="39">
        <v>20</v>
      </c>
      <c r="R197" s="39">
        <v>20</v>
      </c>
      <c r="S197" s="39">
        <v>0</v>
      </c>
      <c r="T197" s="39">
        <v>0</v>
      </c>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v>254463.99999999997</v>
      </c>
      <c r="AQ197" s="39">
        <v>0</v>
      </c>
      <c r="AR197" s="27">
        <f t="shared" si="10"/>
        <v>0</v>
      </c>
      <c r="AS197" s="13" t="s">
        <v>111</v>
      </c>
      <c r="AT197" s="13" t="s">
        <v>201</v>
      </c>
      <c r="AU197" s="13" t="s">
        <v>115</v>
      </c>
    </row>
    <row r="198" spans="2:47" ht="13.15" customHeight="1" x14ac:dyDescent="0.2">
      <c r="B198" s="13" t="s">
        <v>331</v>
      </c>
      <c r="C198" s="13" t="s">
        <v>100</v>
      </c>
      <c r="D198" s="13" t="s">
        <v>328</v>
      </c>
      <c r="E198" s="13" t="s">
        <v>258</v>
      </c>
      <c r="F198" s="13" t="s">
        <v>329</v>
      </c>
      <c r="G198" s="13" t="s">
        <v>326</v>
      </c>
      <c r="H198" s="13" t="s">
        <v>197</v>
      </c>
      <c r="I198" s="13">
        <v>90</v>
      </c>
      <c r="J198" s="13" t="s">
        <v>263</v>
      </c>
      <c r="K198" s="13" t="s">
        <v>107</v>
      </c>
      <c r="L198" s="13" t="s">
        <v>108</v>
      </c>
      <c r="M198" s="13" t="s">
        <v>122</v>
      </c>
      <c r="N198" s="13" t="s">
        <v>275</v>
      </c>
      <c r="O198" s="39"/>
      <c r="P198" s="39">
        <v>10</v>
      </c>
      <c r="Q198" s="39">
        <v>20</v>
      </c>
      <c r="R198" s="39">
        <v>20</v>
      </c>
      <c r="S198" s="39">
        <v>0</v>
      </c>
      <c r="T198" s="39">
        <v>0</v>
      </c>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v>254463.99999999997</v>
      </c>
      <c r="AQ198" s="39">
        <f>AP198*(P198+Q198+R198+S198+T198)</f>
        <v>12723199.999999998</v>
      </c>
      <c r="AR198" s="27">
        <f t="shared" si="10"/>
        <v>14249984</v>
      </c>
      <c r="AS198" s="13" t="s">
        <v>111</v>
      </c>
      <c r="AT198" s="13" t="s">
        <v>286</v>
      </c>
      <c r="AU198" s="13"/>
    </row>
    <row r="199" spans="2:47" ht="13.15" customHeight="1" x14ac:dyDescent="0.25">
      <c r="B199" s="7" t="s">
        <v>332</v>
      </c>
      <c r="C199" s="7" t="s">
        <v>100</v>
      </c>
      <c r="D199" s="7" t="s">
        <v>333</v>
      </c>
      <c r="E199" s="7" t="s">
        <v>258</v>
      </c>
      <c r="F199" s="7" t="s">
        <v>334</v>
      </c>
      <c r="G199" s="7" t="s">
        <v>335</v>
      </c>
      <c r="H199" s="8" t="s">
        <v>197</v>
      </c>
      <c r="I199" s="10">
        <v>92</v>
      </c>
      <c r="J199" s="10" t="s">
        <v>106</v>
      </c>
      <c r="K199" s="8" t="s">
        <v>107</v>
      </c>
      <c r="L199" s="10" t="s">
        <v>108</v>
      </c>
      <c r="M199" s="10" t="s">
        <v>109</v>
      </c>
      <c r="N199" s="10" t="s">
        <v>261</v>
      </c>
      <c r="O199" s="74"/>
      <c r="P199" s="27">
        <v>2</v>
      </c>
      <c r="Q199" s="27">
        <v>4</v>
      </c>
      <c r="R199" s="27">
        <v>4</v>
      </c>
      <c r="S199" s="27">
        <v>4</v>
      </c>
      <c r="T199" s="27">
        <v>4</v>
      </c>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v>276964.28571428568</v>
      </c>
      <c r="AQ199" s="27">
        <v>0</v>
      </c>
      <c r="AR199" s="27">
        <f t="shared" ref="AR199:AR262" si="11">AQ199*1.12</f>
        <v>0</v>
      </c>
      <c r="AS199" s="10" t="s">
        <v>111</v>
      </c>
      <c r="AT199" s="88">
        <v>2013</v>
      </c>
      <c r="AU199" s="89"/>
    </row>
    <row r="200" spans="2:47" ht="13.15" customHeight="1" x14ac:dyDescent="0.25">
      <c r="B200" s="7" t="s">
        <v>336</v>
      </c>
      <c r="C200" s="7" t="s">
        <v>100</v>
      </c>
      <c r="D200" s="7" t="s">
        <v>333</v>
      </c>
      <c r="E200" s="7" t="s">
        <v>258</v>
      </c>
      <c r="F200" s="7" t="s">
        <v>334</v>
      </c>
      <c r="G200" s="7" t="s">
        <v>335</v>
      </c>
      <c r="H200" s="10" t="s">
        <v>197</v>
      </c>
      <c r="I200" s="10">
        <v>92</v>
      </c>
      <c r="J200" s="10" t="s">
        <v>263</v>
      </c>
      <c r="K200" s="10" t="s">
        <v>107</v>
      </c>
      <c r="L200" s="8" t="s">
        <v>108</v>
      </c>
      <c r="M200" s="9" t="s">
        <v>337</v>
      </c>
      <c r="N200" s="10" t="s">
        <v>261</v>
      </c>
      <c r="O200" s="90"/>
      <c r="P200" s="27">
        <v>2</v>
      </c>
      <c r="Q200" s="27">
        <v>4</v>
      </c>
      <c r="R200" s="27">
        <v>4</v>
      </c>
      <c r="S200" s="74">
        <v>4</v>
      </c>
      <c r="T200" s="27">
        <v>4</v>
      </c>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v>276964.28571428568</v>
      </c>
      <c r="AQ200" s="27">
        <v>0</v>
      </c>
      <c r="AR200" s="27">
        <f t="shared" si="11"/>
        <v>0</v>
      </c>
      <c r="AS200" s="28"/>
      <c r="AT200" s="88">
        <v>2013</v>
      </c>
      <c r="AU200" s="91" t="s">
        <v>212</v>
      </c>
    </row>
    <row r="201" spans="2:47" ht="13.15" customHeight="1" x14ac:dyDescent="0.25">
      <c r="B201" s="7" t="s">
        <v>338</v>
      </c>
      <c r="C201" s="7" t="s">
        <v>100</v>
      </c>
      <c r="D201" s="7" t="s">
        <v>339</v>
      </c>
      <c r="E201" s="7" t="s">
        <v>258</v>
      </c>
      <c r="F201" s="7" t="s">
        <v>340</v>
      </c>
      <c r="G201" s="7" t="s">
        <v>341</v>
      </c>
      <c r="H201" s="8" t="s">
        <v>197</v>
      </c>
      <c r="I201" s="10">
        <v>92</v>
      </c>
      <c r="J201" s="10" t="s">
        <v>106</v>
      </c>
      <c r="K201" s="8" t="s">
        <v>107</v>
      </c>
      <c r="L201" s="10" t="s">
        <v>108</v>
      </c>
      <c r="M201" s="10" t="s">
        <v>109</v>
      </c>
      <c r="N201" s="10" t="s">
        <v>261</v>
      </c>
      <c r="O201" s="74"/>
      <c r="P201" s="27">
        <v>44</v>
      </c>
      <c r="Q201" s="27">
        <v>48</v>
      </c>
      <c r="R201" s="27">
        <v>48</v>
      </c>
      <c r="S201" s="27">
        <v>48</v>
      </c>
      <c r="T201" s="27">
        <v>48</v>
      </c>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v>276964.28571428568</v>
      </c>
      <c r="AQ201" s="27">
        <v>0</v>
      </c>
      <c r="AR201" s="27">
        <f t="shared" si="11"/>
        <v>0</v>
      </c>
      <c r="AS201" s="10" t="s">
        <v>111</v>
      </c>
      <c r="AT201" s="88">
        <v>2013</v>
      </c>
      <c r="AU201" s="89" t="s">
        <v>236</v>
      </c>
    </row>
    <row r="202" spans="2:47" ht="13.15" customHeight="1" x14ac:dyDescent="0.25">
      <c r="B202" s="7" t="s">
        <v>342</v>
      </c>
      <c r="C202" s="7" t="s">
        <v>100</v>
      </c>
      <c r="D202" s="7" t="s">
        <v>339</v>
      </c>
      <c r="E202" s="7" t="s">
        <v>258</v>
      </c>
      <c r="F202" s="7" t="s">
        <v>340</v>
      </c>
      <c r="G202" s="7" t="s">
        <v>341</v>
      </c>
      <c r="H202" s="8" t="s">
        <v>197</v>
      </c>
      <c r="I202" s="10">
        <v>92</v>
      </c>
      <c r="J202" s="10" t="s">
        <v>263</v>
      </c>
      <c r="K202" s="8" t="s">
        <v>107</v>
      </c>
      <c r="L202" s="10" t="s">
        <v>108</v>
      </c>
      <c r="M202" s="10" t="s">
        <v>109</v>
      </c>
      <c r="N202" s="10" t="s">
        <v>261</v>
      </c>
      <c r="O202" s="74"/>
      <c r="P202" s="27">
        <v>44</v>
      </c>
      <c r="Q202" s="27">
        <v>48</v>
      </c>
      <c r="R202" s="27">
        <v>48</v>
      </c>
      <c r="S202" s="27">
        <v>48</v>
      </c>
      <c r="T202" s="27">
        <v>48</v>
      </c>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v>239196.4</v>
      </c>
      <c r="AQ202" s="27">
        <v>0</v>
      </c>
      <c r="AR202" s="27">
        <f t="shared" si="11"/>
        <v>0</v>
      </c>
      <c r="AS202" s="10" t="s">
        <v>111</v>
      </c>
      <c r="AT202" s="88" t="s">
        <v>201</v>
      </c>
      <c r="AU202" s="89" t="s">
        <v>112</v>
      </c>
    </row>
    <row r="203" spans="2:47" ht="13.15" customHeight="1" x14ac:dyDescent="0.2">
      <c r="B203" s="12" t="s">
        <v>343</v>
      </c>
      <c r="C203" s="7" t="s">
        <v>100</v>
      </c>
      <c r="D203" s="7" t="s">
        <v>339</v>
      </c>
      <c r="E203" s="7" t="s">
        <v>258</v>
      </c>
      <c r="F203" s="7" t="s">
        <v>340</v>
      </c>
      <c r="G203" s="7" t="s">
        <v>341</v>
      </c>
      <c r="H203" s="8" t="s">
        <v>197</v>
      </c>
      <c r="I203" s="9">
        <v>92</v>
      </c>
      <c r="J203" s="10" t="s">
        <v>263</v>
      </c>
      <c r="K203" s="8" t="s">
        <v>107</v>
      </c>
      <c r="L203" s="10" t="s">
        <v>108</v>
      </c>
      <c r="M203" s="10" t="s">
        <v>109</v>
      </c>
      <c r="N203" s="10" t="s">
        <v>261</v>
      </c>
      <c r="O203" s="74"/>
      <c r="P203" s="27">
        <v>44</v>
      </c>
      <c r="Q203" s="27">
        <v>48</v>
      </c>
      <c r="R203" s="27">
        <v>32</v>
      </c>
      <c r="S203" s="27">
        <v>48</v>
      </c>
      <c r="T203" s="27">
        <v>48</v>
      </c>
      <c r="U203" s="27">
        <v>48</v>
      </c>
      <c r="V203" s="27">
        <v>48</v>
      </c>
      <c r="W203" s="27"/>
      <c r="X203" s="27"/>
      <c r="Y203" s="27"/>
      <c r="Z203" s="27"/>
      <c r="AA203" s="27"/>
      <c r="AB203" s="27"/>
      <c r="AC203" s="27"/>
      <c r="AD203" s="27"/>
      <c r="AE203" s="27"/>
      <c r="AF203" s="27"/>
      <c r="AG203" s="27"/>
      <c r="AH203" s="27"/>
      <c r="AI203" s="27"/>
      <c r="AJ203" s="27"/>
      <c r="AK203" s="27"/>
      <c r="AL203" s="27"/>
      <c r="AM203" s="27"/>
      <c r="AN203" s="27"/>
      <c r="AO203" s="27"/>
      <c r="AP203" s="27">
        <v>239196.4</v>
      </c>
      <c r="AQ203" s="27">
        <v>0</v>
      </c>
      <c r="AR203" s="27">
        <f t="shared" si="11"/>
        <v>0</v>
      </c>
      <c r="AS203" s="10" t="s">
        <v>111</v>
      </c>
      <c r="AT203" s="43" t="s">
        <v>127</v>
      </c>
      <c r="AU203" s="13" t="s">
        <v>115</v>
      </c>
    </row>
    <row r="204" spans="2:47" ht="13.15" customHeight="1" x14ac:dyDescent="0.2">
      <c r="B204" s="13" t="s">
        <v>344</v>
      </c>
      <c r="C204" s="13" t="s">
        <v>100</v>
      </c>
      <c r="D204" s="13" t="s">
        <v>345</v>
      </c>
      <c r="E204" s="13" t="s">
        <v>258</v>
      </c>
      <c r="F204" s="13" t="s">
        <v>346</v>
      </c>
      <c r="G204" s="13" t="s">
        <v>341</v>
      </c>
      <c r="H204" s="13" t="s">
        <v>197</v>
      </c>
      <c r="I204" s="13">
        <v>92</v>
      </c>
      <c r="J204" s="13" t="s">
        <v>263</v>
      </c>
      <c r="K204" s="13" t="s">
        <v>107</v>
      </c>
      <c r="L204" s="13" t="s">
        <v>108</v>
      </c>
      <c r="M204" s="13" t="s">
        <v>109</v>
      </c>
      <c r="N204" s="13" t="s">
        <v>261</v>
      </c>
      <c r="O204" s="39"/>
      <c r="P204" s="39">
        <v>44</v>
      </c>
      <c r="Q204" s="39">
        <v>48</v>
      </c>
      <c r="R204" s="39">
        <v>32</v>
      </c>
      <c r="S204" s="39">
        <v>22.83</v>
      </c>
      <c r="T204" s="39">
        <v>22.83</v>
      </c>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v>239196.35</v>
      </c>
      <c r="AQ204" s="39">
        <v>0</v>
      </c>
      <c r="AR204" s="27">
        <f t="shared" si="11"/>
        <v>0</v>
      </c>
      <c r="AS204" s="13" t="s">
        <v>111</v>
      </c>
      <c r="AT204" s="13" t="s">
        <v>127</v>
      </c>
      <c r="AU204" s="13" t="s">
        <v>115</v>
      </c>
    </row>
    <row r="205" spans="2:47" ht="13.15" customHeight="1" x14ac:dyDescent="0.2">
      <c r="B205" s="13" t="s">
        <v>347</v>
      </c>
      <c r="C205" s="13" t="s">
        <v>100</v>
      </c>
      <c r="D205" s="13" t="s">
        <v>345</v>
      </c>
      <c r="E205" s="13" t="s">
        <v>258</v>
      </c>
      <c r="F205" s="13" t="s">
        <v>346</v>
      </c>
      <c r="G205" s="13" t="s">
        <v>341</v>
      </c>
      <c r="H205" s="13" t="s">
        <v>197</v>
      </c>
      <c r="I205" s="13">
        <v>92</v>
      </c>
      <c r="J205" s="13" t="s">
        <v>263</v>
      </c>
      <c r="K205" s="13" t="s">
        <v>107</v>
      </c>
      <c r="L205" s="13" t="s">
        <v>108</v>
      </c>
      <c r="M205" s="13" t="s">
        <v>122</v>
      </c>
      <c r="N205" s="13" t="s">
        <v>261</v>
      </c>
      <c r="O205" s="39"/>
      <c r="P205" s="39">
        <v>44</v>
      </c>
      <c r="Q205" s="39">
        <v>48</v>
      </c>
      <c r="R205" s="39">
        <v>32</v>
      </c>
      <c r="S205" s="39">
        <v>48</v>
      </c>
      <c r="T205" s="39">
        <v>33.81</v>
      </c>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v>239196.35</v>
      </c>
      <c r="AQ205" s="39">
        <v>0</v>
      </c>
      <c r="AR205" s="27">
        <f t="shared" si="11"/>
        <v>0</v>
      </c>
      <c r="AS205" s="13" t="s">
        <v>111</v>
      </c>
      <c r="AT205" s="13" t="s">
        <v>127</v>
      </c>
      <c r="AU205" s="13" t="s">
        <v>115</v>
      </c>
    </row>
    <row r="206" spans="2:47" ht="13.15" customHeight="1" x14ac:dyDescent="0.2">
      <c r="B206" s="13" t="s">
        <v>348</v>
      </c>
      <c r="C206" s="13" t="s">
        <v>100</v>
      </c>
      <c r="D206" s="13" t="s">
        <v>345</v>
      </c>
      <c r="E206" s="13" t="s">
        <v>258</v>
      </c>
      <c r="F206" s="13" t="s">
        <v>346</v>
      </c>
      <c r="G206" s="13" t="s">
        <v>341</v>
      </c>
      <c r="H206" s="13" t="s">
        <v>197</v>
      </c>
      <c r="I206" s="13">
        <v>92</v>
      </c>
      <c r="J206" s="13" t="s">
        <v>263</v>
      </c>
      <c r="K206" s="13" t="s">
        <v>107</v>
      </c>
      <c r="L206" s="13" t="s">
        <v>108</v>
      </c>
      <c r="M206" s="13" t="s">
        <v>122</v>
      </c>
      <c r="N206" s="13" t="s">
        <v>261</v>
      </c>
      <c r="O206" s="39"/>
      <c r="P206" s="39">
        <v>44</v>
      </c>
      <c r="Q206" s="39">
        <v>48</v>
      </c>
      <c r="R206" s="39">
        <v>32</v>
      </c>
      <c r="S206" s="39">
        <v>48</v>
      </c>
      <c r="T206" s="39">
        <v>0</v>
      </c>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v>239196.35</v>
      </c>
      <c r="AQ206" s="39">
        <f>AP206*(P206+Q206+R206+S206+T206)</f>
        <v>41141772.200000003</v>
      </c>
      <c r="AR206" s="27">
        <f t="shared" si="11"/>
        <v>46078784.864000008</v>
      </c>
      <c r="AS206" s="13" t="s">
        <v>111</v>
      </c>
      <c r="AT206" s="13" t="s">
        <v>286</v>
      </c>
      <c r="AU206" s="13"/>
    </row>
    <row r="207" spans="2:47" ht="13.15" customHeight="1" x14ac:dyDescent="0.25">
      <c r="B207" s="7" t="s">
        <v>349</v>
      </c>
      <c r="C207" s="7" t="s">
        <v>100</v>
      </c>
      <c r="D207" s="7" t="s">
        <v>350</v>
      </c>
      <c r="E207" s="7" t="s">
        <v>258</v>
      </c>
      <c r="F207" s="7" t="s">
        <v>351</v>
      </c>
      <c r="G207" s="7" t="s">
        <v>352</v>
      </c>
      <c r="H207" s="8" t="s">
        <v>197</v>
      </c>
      <c r="I207" s="10">
        <v>92</v>
      </c>
      <c r="J207" s="10" t="s">
        <v>106</v>
      </c>
      <c r="K207" s="8" t="s">
        <v>107</v>
      </c>
      <c r="L207" s="10" t="s">
        <v>108</v>
      </c>
      <c r="M207" s="10" t="s">
        <v>109</v>
      </c>
      <c r="N207" s="10" t="s">
        <v>261</v>
      </c>
      <c r="O207" s="74" t="s">
        <v>353</v>
      </c>
      <c r="P207" s="27">
        <v>0</v>
      </c>
      <c r="Q207" s="27">
        <v>48</v>
      </c>
      <c r="R207" s="27">
        <v>48</v>
      </c>
      <c r="S207" s="27">
        <v>48</v>
      </c>
      <c r="T207" s="27">
        <v>48</v>
      </c>
      <c r="U207" s="27">
        <v>0</v>
      </c>
      <c r="V207" s="27"/>
      <c r="W207" s="27"/>
      <c r="X207" s="27"/>
      <c r="Y207" s="27"/>
      <c r="Z207" s="27"/>
      <c r="AA207" s="27"/>
      <c r="AB207" s="27"/>
      <c r="AC207" s="27"/>
      <c r="AD207" s="27"/>
      <c r="AE207" s="27"/>
      <c r="AF207" s="27"/>
      <c r="AG207" s="27"/>
      <c r="AH207" s="27"/>
      <c r="AI207" s="27"/>
      <c r="AJ207" s="27"/>
      <c r="AK207" s="27"/>
      <c r="AL207" s="27"/>
      <c r="AM207" s="27"/>
      <c r="AN207" s="27"/>
      <c r="AO207" s="27"/>
      <c r="AP207" s="27">
        <v>276964.28571428568</v>
      </c>
      <c r="AQ207" s="27">
        <v>0</v>
      </c>
      <c r="AR207" s="27">
        <f t="shared" si="11"/>
        <v>0</v>
      </c>
      <c r="AS207" s="10" t="s">
        <v>111</v>
      </c>
      <c r="AT207" s="88">
        <v>2013</v>
      </c>
      <c r="AU207" s="89"/>
    </row>
    <row r="208" spans="2:47" ht="13.15" customHeight="1" x14ac:dyDescent="0.25">
      <c r="B208" s="7" t="s">
        <v>354</v>
      </c>
      <c r="C208" s="7" t="s">
        <v>100</v>
      </c>
      <c r="D208" s="7" t="s">
        <v>350</v>
      </c>
      <c r="E208" s="7" t="s">
        <v>258</v>
      </c>
      <c r="F208" s="7" t="s">
        <v>351</v>
      </c>
      <c r="G208" s="7" t="s">
        <v>352</v>
      </c>
      <c r="H208" s="8" t="s">
        <v>197</v>
      </c>
      <c r="I208" s="10">
        <v>92</v>
      </c>
      <c r="J208" s="10" t="s">
        <v>231</v>
      </c>
      <c r="K208" s="8" t="s">
        <v>107</v>
      </c>
      <c r="L208" s="10" t="s">
        <v>108</v>
      </c>
      <c r="M208" s="10" t="s">
        <v>109</v>
      </c>
      <c r="N208" s="10" t="s">
        <v>261</v>
      </c>
      <c r="O208" s="74" t="s">
        <v>353</v>
      </c>
      <c r="P208" s="27">
        <v>0</v>
      </c>
      <c r="Q208" s="27">
        <v>40</v>
      </c>
      <c r="R208" s="27">
        <v>20</v>
      </c>
      <c r="S208" s="27">
        <v>18</v>
      </c>
      <c r="T208" s="27">
        <v>18</v>
      </c>
      <c r="U208" s="27">
        <v>18</v>
      </c>
      <c r="V208" s="27"/>
      <c r="W208" s="27"/>
      <c r="X208" s="27"/>
      <c r="Y208" s="27"/>
      <c r="Z208" s="27"/>
      <c r="AA208" s="27"/>
      <c r="AB208" s="27"/>
      <c r="AC208" s="27"/>
      <c r="AD208" s="27"/>
      <c r="AE208" s="27"/>
      <c r="AF208" s="27"/>
      <c r="AG208" s="27"/>
      <c r="AH208" s="27"/>
      <c r="AI208" s="27"/>
      <c r="AJ208" s="27"/>
      <c r="AK208" s="27"/>
      <c r="AL208" s="27"/>
      <c r="AM208" s="27"/>
      <c r="AN208" s="27"/>
      <c r="AO208" s="27"/>
      <c r="AP208" s="27">
        <v>233000</v>
      </c>
      <c r="AQ208" s="27">
        <v>0</v>
      </c>
      <c r="AR208" s="27">
        <f t="shared" si="11"/>
        <v>0</v>
      </c>
      <c r="AS208" s="10" t="s">
        <v>111</v>
      </c>
      <c r="AT208" s="88" t="s">
        <v>232</v>
      </c>
      <c r="AU208" s="7" t="s">
        <v>355</v>
      </c>
    </row>
    <row r="209" spans="2:47" ht="13.15" customHeight="1" x14ac:dyDescent="0.25">
      <c r="B209" s="7" t="s">
        <v>356</v>
      </c>
      <c r="C209" s="7" t="s">
        <v>100</v>
      </c>
      <c r="D209" s="7" t="s">
        <v>350</v>
      </c>
      <c r="E209" s="7" t="s">
        <v>258</v>
      </c>
      <c r="F209" s="7" t="s">
        <v>351</v>
      </c>
      <c r="G209" s="7" t="s">
        <v>352</v>
      </c>
      <c r="H209" s="8" t="s">
        <v>105</v>
      </c>
      <c r="I209" s="10">
        <v>92</v>
      </c>
      <c r="J209" s="7" t="s">
        <v>235</v>
      </c>
      <c r="K209" s="8" t="s">
        <v>107</v>
      </c>
      <c r="L209" s="10" t="s">
        <v>108</v>
      </c>
      <c r="M209" s="10" t="s">
        <v>109</v>
      </c>
      <c r="N209" s="10" t="s">
        <v>261</v>
      </c>
      <c r="O209" s="74" t="s">
        <v>353</v>
      </c>
      <c r="P209" s="27">
        <v>0</v>
      </c>
      <c r="Q209" s="27">
        <v>40</v>
      </c>
      <c r="R209" s="27">
        <v>20</v>
      </c>
      <c r="S209" s="27">
        <v>18</v>
      </c>
      <c r="T209" s="27">
        <v>18</v>
      </c>
      <c r="U209" s="27">
        <v>18</v>
      </c>
      <c r="V209" s="27"/>
      <c r="W209" s="27"/>
      <c r="X209" s="27"/>
      <c r="Y209" s="27"/>
      <c r="Z209" s="27"/>
      <c r="AA209" s="27"/>
      <c r="AB209" s="27"/>
      <c r="AC209" s="27"/>
      <c r="AD209" s="27"/>
      <c r="AE209" s="27"/>
      <c r="AF209" s="27"/>
      <c r="AG209" s="27"/>
      <c r="AH209" s="27"/>
      <c r="AI209" s="27"/>
      <c r="AJ209" s="27"/>
      <c r="AK209" s="27"/>
      <c r="AL209" s="27"/>
      <c r="AM209" s="27"/>
      <c r="AN209" s="27"/>
      <c r="AO209" s="27"/>
      <c r="AP209" s="27">
        <v>233000</v>
      </c>
      <c r="AQ209" s="27">
        <v>0</v>
      </c>
      <c r="AR209" s="27">
        <f t="shared" si="11"/>
        <v>0</v>
      </c>
      <c r="AS209" s="10" t="s">
        <v>111</v>
      </c>
      <c r="AT209" s="88" t="s">
        <v>232</v>
      </c>
      <c r="AU209" s="89" t="s">
        <v>357</v>
      </c>
    </row>
    <row r="210" spans="2:47" ht="13.15" customHeight="1" x14ac:dyDescent="0.25">
      <c r="B210" s="12" t="s">
        <v>358</v>
      </c>
      <c r="C210" s="7" t="s">
        <v>100</v>
      </c>
      <c r="D210" s="7" t="s">
        <v>350</v>
      </c>
      <c r="E210" s="7" t="s">
        <v>258</v>
      </c>
      <c r="F210" s="7" t="s">
        <v>351</v>
      </c>
      <c r="G210" s="7" t="s">
        <v>352</v>
      </c>
      <c r="H210" s="8" t="s">
        <v>105</v>
      </c>
      <c r="I210" s="9">
        <v>92</v>
      </c>
      <c r="J210" s="10" t="s">
        <v>106</v>
      </c>
      <c r="K210" s="8" t="s">
        <v>107</v>
      </c>
      <c r="L210" s="10" t="s">
        <v>108</v>
      </c>
      <c r="M210" s="10" t="s">
        <v>109</v>
      </c>
      <c r="N210" s="10" t="s">
        <v>261</v>
      </c>
      <c r="O210" s="74"/>
      <c r="P210" s="27"/>
      <c r="Q210" s="27"/>
      <c r="R210" s="27">
        <v>32</v>
      </c>
      <c r="S210" s="27">
        <v>48</v>
      </c>
      <c r="T210" s="27">
        <v>48</v>
      </c>
      <c r="U210" s="27">
        <v>48</v>
      </c>
      <c r="V210" s="27">
        <v>48</v>
      </c>
      <c r="W210" s="27"/>
      <c r="X210" s="27"/>
      <c r="Y210" s="27"/>
      <c r="Z210" s="27"/>
      <c r="AA210" s="27"/>
      <c r="AB210" s="27"/>
      <c r="AC210" s="27"/>
      <c r="AD210" s="27"/>
      <c r="AE210" s="27"/>
      <c r="AF210" s="27"/>
      <c r="AG210" s="27"/>
      <c r="AH210" s="27"/>
      <c r="AI210" s="27"/>
      <c r="AJ210" s="27"/>
      <c r="AK210" s="27"/>
      <c r="AL210" s="27"/>
      <c r="AM210" s="27"/>
      <c r="AN210" s="27"/>
      <c r="AO210" s="27"/>
      <c r="AP210" s="27">
        <v>233000</v>
      </c>
      <c r="AQ210" s="27">
        <v>0</v>
      </c>
      <c r="AR210" s="27">
        <f t="shared" si="11"/>
        <v>0</v>
      </c>
      <c r="AS210" s="10" t="s">
        <v>111</v>
      </c>
      <c r="AT210" s="43" t="s">
        <v>241</v>
      </c>
      <c r="AU210" s="43" t="s">
        <v>359</v>
      </c>
    </row>
    <row r="211" spans="2:47" ht="13.15" customHeight="1" x14ac:dyDescent="0.25">
      <c r="B211" s="12" t="s">
        <v>360</v>
      </c>
      <c r="C211" s="8" t="s">
        <v>100</v>
      </c>
      <c r="D211" s="8" t="s">
        <v>350</v>
      </c>
      <c r="E211" s="7" t="s">
        <v>258</v>
      </c>
      <c r="F211" s="8" t="s">
        <v>351</v>
      </c>
      <c r="G211" s="7" t="s">
        <v>352</v>
      </c>
      <c r="H211" s="8" t="s">
        <v>105</v>
      </c>
      <c r="I211" s="9">
        <v>92</v>
      </c>
      <c r="J211" s="8" t="s">
        <v>244</v>
      </c>
      <c r="K211" s="8" t="s">
        <v>107</v>
      </c>
      <c r="L211" s="8" t="s">
        <v>108</v>
      </c>
      <c r="M211" s="10" t="s">
        <v>109</v>
      </c>
      <c r="N211" s="10" t="s">
        <v>261</v>
      </c>
      <c r="O211" s="74"/>
      <c r="P211" s="27"/>
      <c r="Q211" s="27"/>
      <c r="R211" s="27">
        <v>12</v>
      </c>
      <c r="S211" s="27">
        <v>18</v>
      </c>
      <c r="T211" s="27">
        <v>18</v>
      </c>
      <c r="U211" s="27">
        <v>18</v>
      </c>
      <c r="V211" s="27">
        <v>0</v>
      </c>
      <c r="W211" s="27"/>
      <c r="X211" s="27"/>
      <c r="Y211" s="27"/>
      <c r="Z211" s="27"/>
      <c r="AA211" s="27"/>
      <c r="AB211" s="27"/>
      <c r="AC211" s="27"/>
      <c r="AD211" s="27"/>
      <c r="AE211" s="27"/>
      <c r="AF211" s="27"/>
      <c r="AG211" s="27"/>
      <c r="AH211" s="27"/>
      <c r="AI211" s="27"/>
      <c r="AJ211" s="27"/>
      <c r="AK211" s="27"/>
      <c r="AL211" s="27"/>
      <c r="AM211" s="27"/>
      <c r="AN211" s="27"/>
      <c r="AO211" s="27"/>
      <c r="AP211" s="27">
        <v>179464.29</v>
      </c>
      <c r="AQ211" s="27">
        <v>0</v>
      </c>
      <c r="AR211" s="27">
        <f t="shared" si="11"/>
        <v>0</v>
      </c>
      <c r="AS211" s="10" t="s">
        <v>111</v>
      </c>
      <c r="AT211" s="43" t="s">
        <v>241</v>
      </c>
      <c r="AU211" s="89" t="s">
        <v>212</v>
      </c>
    </row>
    <row r="212" spans="2:47" ht="13.15" customHeight="1" x14ac:dyDescent="0.25">
      <c r="B212" s="7" t="s">
        <v>361</v>
      </c>
      <c r="C212" s="7" t="s">
        <v>100</v>
      </c>
      <c r="D212" s="7" t="s">
        <v>350</v>
      </c>
      <c r="E212" s="7" t="s">
        <v>258</v>
      </c>
      <c r="F212" s="7" t="s">
        <v>351</v>
      </c>
      <c r="G212" s="7" t="s">
        <v>362</v>
      </c>
      <c r="H212" s="8" t="s">
        <v>197</v>
      </c>
      <c r="I212" s="10">
        <v>92</v>
      </c>
      <c r="J212" s="10" t="s">
        <v>106</v>
      </c>
      <c r="K212" s="8" t="s">
        <v>107</v>
      </c>
      <c r="L212" s="10" t="s">
        <v>108</v>
      </c>
      <c r="M212" s="10" t="s">
        <v>109</v>
      </c>
      <c r="N212" s="10" t="s">
        <v>261</v>
      </c>
      <c r="O212" s="74"/>
      <c r="P212" s="27">
        <v>58.097999999999999</v>
      </c>
      <c r="Q212" s="27">
        <v>40</v>
      </c>
      <c r="R212" s="27">
        <v>40</v>
      </c>
      <c r="S212" s="27">
        <v>40</v>
      </c>
      <c r="T212" s="27">
        <v>40</v>
      </c>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v>276964.28571428568</v>
      </c>
      <c r="AQ212" s="27">
        <v>0</v>
      </c>
      <c r="AR212" s="27">
        <f t="shared" si="11"/>
        <v>0</v>
      </c>
      <c r="AS212" s="10" t="s">
        <v>111</v>
      </c>
      <c r="AT212" s="88">
        <v>2013</v>
      </c>
      <c r="AU212" s="89" t="s">
        <v>236</v>
      </c>
    </row>
    <row r="213" spans="2:47" ht="13.15" customHeight="1" x14ac:dyDescent="0.25">
      <c r="B213" s="7" t="s">
        <v>363</v>
      </c>
      <c r="C213" s="7" t="s">
        <v>100</v>
      </c>
      <c r="D213" s="7" t="s">
        <v>350</v>
      </c>
      <c r="E213" s="7" t="s">
        <v>258</v>
      </c>
      <c r="F213" s="7" t="s">
        <v>351</v>
      </c>
      <c r="G213" s="7" t="s">
        <v>362</v>
      </c>
      <c r="H213" s="8" t="s">
        <v>197</v>
      </c>
      <c r="I213" s="10">
        <v>92</v>
      </c>
      <c r="J213" s="10" t="s">
        <v>263</v>
      </c>
      <c r="K213" s="8" t="s">
        <v>107</v>
      </c>
      <c r="L213" s="10" t="s">
        <v>108</v>
      </c>
      <c r="M213" s="10" t="s">
        <v>109</v>
      </c>
      <c r="N213" s="10" t="s">
        <v>261</v>
      </c>
      <c r="O213" s="74"/>
      <c r="P213" s="27">
        <v>58.097999999999999</v>
      </c>
      <c r="Q213" s="27">
        <v>40</v>
      </c>
      <c r="R213" s="27">
        <v>40</v>
      </c>
      <c r="S213" s="27">
        <v>40</v>
      </c>
      <c r="T213" s="27">
        <v>40</v>
      </c>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v>239196.4</v>
      </c>
      <c r="AQ213" s="27">
        <v>0</v>
      </c>
      <c r="AR213" s="27">
        <f t="shared" si="11"/>
        <v>0</v>
      </c>
      <c r="AS213" s="10" t="s">
        <v>111</v>
      </c>
      <c r="AT213" s="88" t="s">
        <v>201</v>
      </c>
      <c r="AU213" s="89" t="s">
        <v>112</v>
      </c>
    </row>
    <row r="214" spans="2:47" ht="13.15" customHeight="1" x14ac:dyDescent="0.2">
      <c r="B214" s="12" t="s">
        <v>364</v>
      </c>
      <c r="C214" s="7" t="s">
        <v>100</v>
      </c>
      <c r="D214" s="7" t="s">
        <v>350</v>
      </c>
      <c r="E214" s="7" t="s">
        <v>258</v>
      </c>
      <c r="F214" s="7" t="s">
        <v>351</v>
      </c>
      <c r="G214" s="7" t="s">
        <v>362</v>
      </c>
      <c r="H214" s="8" t="s">
        <v>197</v>
      </c>
      <c r="I214" s="9">
        <v>92</v>
      </c>
      <c r="J214" s="10" t="s">
        <v>263</v>
      </c>
      <c r="K214" s="8" t="s">
        <v>107</v>
      </c>
      <c r="L214" s="10" t="s">
        <v>108</v>
      </c>
      <c r="M214" s="10" t="s">
        <v>109</v>
      </c>
      <c r="N214" s="10" t="s">
        <v>261</v>
      </c>
      <c r="O214" s="74"/>
      <c r="P214" s="27">
        <v>58.097999999999999</v>
      </c>
      <c r="Q214" s="27">
        <v>40</v>
      </c>
      <c r="R214" s="27">
        <v>30</v>
      </c>
      <c r="S214" s="27">
        <v>40</v>
      </c>
      <c r="T214" s="27">
        <v>40</v>
      </c>
      <c r="U214" s="27">
        <v>40</v>
      </c>
      <c r="V214" s="27">
        <v>40</v>
      </c>
      <c r="W214" s="27"/>
      <c r="X214" s="27"/>
      <c r="Y214" s="27"/>
      <c r="Z214" s="27"/>
      <c r="AA214" s="27"/>
      <c r="AB214" s="27"/>
      <c r="AC214" s="27"/>
      <c r="AD214" s="27"/>
      <c r="AE214" s="27"/>
      <c r="AF214" s="27"/>
      <c r="AG214" s="27"/>
      <c r="AH214" s="27"/>
      <c r="AI214" s="27"/>
      <c r="AJ214" s="27"/>
      <c r="AK214" s="27"/>
      <c r="AL214" s="27"/>
      <c r="AM214" s="27"/>
      <c r="AN214" s="27"/>
      <c r="AO214" s="27"/>
      <c r="AP214" s="27">
        <v>239196.4</v>
      </c>
      <c r="AQ214" s="27">
        <v>0</v>
      </c>
      <c r="AR214" s="27">
        <f t="shared" si="11"/>
        <v>0</v>
      </c>
      <c r="AS214" s="10" t="s">
        <v>111</v>
      </c>
      <c r="AT214" s="43" t="s">
        <v>127</v>
      </c>
      <c r="AU214" s="13" t="s">
        <v>115</v>
      </c>
    </row>
    <row r="215" spans="2:47" ht="13.15" customHeight="1" x14ac:dyDescent="0.2">
      <c r="B215" s="13" t="s">
        <v>365</v>
      </c>
      <c r="C215" s="13" t="s">
        <v>100</v>
      </c>
      <c r="D215" s="13" t="s">
        <v>366</v>
      </c>
      <c r="E215" s="13" t="s">
        <v>258</v>
      </c>
      <c r="F215" s="13" t="s">
        <v>367</v>
      </c>
      <c r="G215" s="13" t="s">
        <v>362</v>
      </c>
      <c r="H215" s="13" t="s">
        <v>197</v>
      </c>
      <c r="I215" s="13">
        <v>92</v>
      </c>
      <c r="J215" s="13" t="s">
        <v>263</v>
      </c>
      <c r="K215" s="13" t="s">
        <v>107</v>
      </c>
      <c r="L215" s="13" t="s">
        <v>108</v>
      </c>
      <c r="M215" s="13" t="s">
        <v>109</v>
      </c>
      <c r="N215" s="13" t="s">
        <v>261</v>
      </c>
      <c r="O215" s="39"/>
      <c r="P215" s="39">
        <v>58.097999999999999</v>
      </c>
      <c r="Q215" s="39">
        <v>40</v>
      </c>
      <c r="R215" s="39">
        <v>30</v>
      </c>
      <c r="S215" s="39">
        <v>86.49199999999999</v>
      </c>
      <c r="T215" s="39">
        <v>86.49199999999999</v>
      </c>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v>239196.33</v>
      </c>
      <c r="AQ215" s="39">
        <v>0</v>
      </c>
      <c r="AR215" s="27">
        <f t="shared" si="11"/>
        <v>0</v>
      </c>
      <c r="AS215" s="13" t="s">
        <v>111</v>
      </c>
      <c r="AT215" s="13" t="s">
        <v>127</v>
      </c>
      <c r="AU215" s="13">
        <v>14</v>
      </c>
    </row>
    <row r="216" spans="2:47" ht="13.15" customHeight="1" x14ac:dyDescent="0.2">
      <c r="B216" s="13" t="s">
        <v>368</v>
      </c>
      <c r="C216" s="13" t="s">
        <v>100</v>
      </c>
      <c r="D216" s="13" t="s">
        <v>366</v>
      </c>
      <c r="E216" s="13" t="s">
        <v>258</v>
      </c>
      <c r="F216" s="13" t="s">
        <v>367</v>
      </c>
      <c r="G216" s="13" t="s">
        <v>362</v>
      </c>
      <c r="H216" s="13" t="s">
        <v>197</v>
      </c>
      <c r="I216" s="13">
        <v>92</v>
      </c>
      <c r="J216" s="13" t="s">
        <v>263</v>
      </c>
      <c r="K216" s="13" t="s">
        <v>107</v>
      </c>
      <c r="L216" s="13" t="s">
        <v>108</v>
      </c>
      <c r="M216" s="13" t="s">
        <v>122</v>
      </c>
      <c r="N216" s="13" t="s">
        <v>261</v>
      </c>
      <c r="O216" s="39"/>
      <c r="P216" s="39">
        <v>58.097999999999999</v>
      </c>
      <c r="Q216" s="39">
        <v>40</v>
      </c>
      <c r="R216" s="39">
        <v>30</v>
      </c>
      <c r="S216" s="39">
        <v>40</v>
      </c>
      <c r="T216" s="39">
        <v>40</v>
      </c>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v>239196.33</v>
      </c>
      <c r="AQ216" s="39">
        <v>0</v>
      </c>
      <c r="AR216" s="27">
        <f t="shared" si="11"/>
        <v>0</v>
      </c>
      <c r="AS216" s="13" t="s">
        <v>111</v>
      </c>
      <c r="AT216" s="13" t="s">
        <v>127</v>
      </c>
      <c r="AU216" s="13" t="s">
        <v>115</v>
      </c>
    </row>
    <row r="217" spans="2:47" ht="13.15" customHeight="1" x14ac:dyDescent="0.2">
      <c r="B217" s="13" t="s">
        <v>369</v>
      </c>
      <c r="C217" s="13" t="s">
        <v>100</v>
      </c>
      <c r="D217" s="13" t="s">
        <v>366</v>
      </c>
      <c r="E217" s="13" t="s">
        <v>258</v>
      </c>
      <c r="F217" s="13" t="s">
        <v>367</v>
      </c>
      <c r="G217" s="13" t="s">
        <v>362</v>
      </c>
      <c r="H217" s="13" t="s">
        <v>197</v>
      </c>
      <c r="I217" s="13">
        <v>92</v>
      </c>
      <c r="J217" s="13" t="s">
        <v>263</v>
      </c>
      <c r="K217" s="13" t="s">
        <v>107</v>
      </c>
      <c r="L217" s="13" t="s">
        <v>108</v>
      </c>
      <c r="M217" s="13" t="s">
        <v>122</v>
      </c>
      <c r="N217" s="13" t="s">
        <v>261</v>
      </c>
      <c r="O217" s="39"/>
      <c r="P217" s="39">
        <v>58.097999999999999</v>
      </c>
      <c r="Q217" s="39">
        <v>40</v>
      </c>
      <c r="R217" s="39">
        <v>30</v>
      </c>
      <c r="S217" s="39">
        <v>40</v>
      </c>
      <c r="T217" s="39">
        <v>40</v>
      </c>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v>239196.33</v>
      </c>
      <c r="AQ217" s="39">
        <f>AP217*(P217+Q217+R217+S217+T217)</f>
        <v>49776277.880340002</v>
      </c>
      <c r="AR217" s="27">
        <f t="shared" si="11"/>
        <v>55749431.225980811</v>
      </c>
      <c r="AS217" s="13" t="s">
        <v>111</v>
      </c>
      <c r="AT217" s="13" t="s">
        <v>286</v>
      </c>
      <c r="AU217" s="13"/>
    </row>
    <row r="218" spans="2:47" ht="13.15" customHeight="1" x14ac:dyDescent="0.25">
      <c r="B218" s="7" t="s">
        <v>370</v>
      </c>
      <c r="C218" s="7" t="s">
        <v>100</v>
      </c>
      <c r="D218" s="7" t="s">
        <v>371</v>
      </c>
      <c r="E218" s="7" t="s">
        <v>258</v>
      </c>
      <c r="F218" s="7" t="s">
        <v>372</v>
      </c>
      <c r="G218" s="7" t="s">
        <v>373</v>
      </c>
      <c r="H218" s="8" t="s">
        <v>197</v>
      </c>
      <c r="I218" s="10">
        <v>92</v>
      </c>
      <c r="J218" s="10" t="s">
        <v>106</v>
      </c>
      <c r="K218" s="8" t="s">
        <v>107</v>
      </c>
      <c r="L218" s="10" t="s">
        <v>108</v>
      </c>
      <c r="M218" s="10" t="s">
        <v>109</v>
      </c>
      <c r="N218" s="10" t="s">
        <v>261</v>
      </c>
      <c r="O218" s="74" t="s">
        <v>353</v>
      </c>
      <c r="P218" s="27">
        <v>0</v>
      </c>
      <c r="Q218" s="27">
        <v>10</v>
      </c>
      <c r="R218" s="27">
        <v>10</v>
      </c>
      <c r="S218" s="27">
        <v>10</v>
      </c>
      <c r="T218" s="27">
        <v>10</v>
      </c>
      <c r="U218" s="27">
        <v>0</v>
      </c>
      <c r="V218" s="27"/>
      <c r="W218" s="27"/>
      <c r="X218" s="27"/>
      <c r="Y218" s="27"/>
      <c r="Z218" s="27"/>
      <c r="AA218" s="27"/>
      <c r="AB218" s="27"/>
      <c r="AC218" s="27"/>
      <c r="AD218" s="27"/>
      <c r="AE218" s="27"/>
      <c r="AF218" s="27"/>
      <c r="AG218" s="27"/>
      <c r="AH218" s="27"/>
      <c r="AI218" s="27"/>
      <c r="AJ218" s="27"/>
      <c r="AK218" s="27"/>
      <c r="AL218" s="27"/>
      <c r="AM218" s="27"/>
      <c r="AN218" s="27"/>
      <c r="AO218" s="27"/>
      <c r="AP218" s="27">
        <v>276964.28571428568</v>
      </c>
      <c r="AQ218" s="27">
        <v>0</v>
      </c>
      <c r="AR218" s="27">
        <f t="shared" si="11"/>
        <v>0</v>
      </c>
      <c r="AS218" s="10" t="s">
        <v>111</v>
      </c>
      <c r="AT218" s="88">
        <v>2013</v>
      </c>
      <c r="AU218" s="89"/>
    </row>
    <row r="219" spans="2:47" ht="13.15" customHeight="1" x14ac:dyDescent="0.25">
      <c r="B219" s="7" t="s">
        <v>374</v>
      </c>
      <c r="C219" s="7" t="s">
        <v>100</v>
      </c>
      <c r="D219" s="7" t="s">
        <v>371</v>
      </c>
      <c r="E219" s="7" t="s">
        <v>258</v>
      </c>
      <c r="F219" s="7" t="s">
        <v>372</v>
      </c>
      <c r="G219" s="7" t="s">
        <v>373</v>
      </c>
      <c r="H219" s="8" t="s">
        <v>197</v>
      </c>
      <c r="I219" s="10">
        <v>92</v>
      </c>
      <c r="J219" s="10" t="s">
        <v>231</v>
      </c>
      <c r="K219" s="8" t="s">
        <v>107</v>
      </c>
      <c r="L219" s="10" t="s">
        <v>108</v>
      </c>
      <c r="M219" s="10" t="s">
        <v>109</v>
      </c>
      <c r="N219" s="10" t="s">
        <v>261</v>
      </c>
      <c r="O219" s="74" t="s">
        <v>353</v>
      </c>
      <c r="P219" s="27">
        <v>0</v>
      </c>
      <c r="Q219" s="27">
        <v>10</v>
      </c>
      <c r="R219" s="27">
        <v>10</v>
      </c>
      <c r="S219" s="27">
        <v>9</v>
      </c>
      <c r="T219" s="27">
        <v>9</v>
      </c>
      <c r="U219" s="27">
        <v>9</v>
      </c>
      <c r="V219" s="27"/>
      <c r="W219" s="27"/>
      <c r="X219" s="27"/>
      <c r="Y219" s="27"/>
      <c r="Z219" s="27"/>
      <c r="AA219" s="27"/>
      <c r="AB219" s="27"/>
      <c r="AC219" s="27"/>
      <c r="AD219" s="27"/>
      <c r="AE219" s="27"/>
      <c r="AF219" s="27"/>
      <c r="AG219" s="27"/>
      <c r="AH219" s="27"/>
      <c r="AI219" s="27"/>
      <c r="AJ219" s="27"/>
      <c r="AK219" s="27"/>
      <c r="AL219" s="27"/>
      <c r="AM219" s="27"/>
      <c r="AN219" s="27"/>
      <c r="AO219" s="27"/>
      <c r="AP219" s="27">
        <v>233000</v>
      </c>
      <c r="AQ219" s="27">
        <v>0</v>
      </c>
      <c r="AR219" s="27">
        <f t="shared" si="11"/>
        <v>0</v>
      </c>
      <c r="AS219" s="10" t="s">
        <v>111</v>
      </c>
      <c r="AT219" s="7" t="s">
        <v>375</v>
      </c>
      <c r="AU219" s="7" t="s">
        <v>355</v>
      </c>
    </row>
    <row r="220" spans="2:47" ht="13.15" customHeight="1" x14ac:dyDescent="0.25">
      <c r="B220" s="7" t="s">
        <v>376</v>
      </c>
      <c r="C220" s="7" t="s">
        <v>100</v>
      </c>
      <c r="D220" s="7" t="s">
        <v>371</v>
      </c>
      <c r="E220" s="7" t="s">
        <v>258</v>
      </c>
      <c r="F220" s="7" t="s">
        <v>372</v>
      </c>
      <c r="G220" s="7" t="s">
        <v>373</v>
      </c>
      <c r="H220" s="7" t="s">
        <v>105</v>
      </c>
      <c r="I220" s="14">
        <v>92</v>
      </c>
      <c r="J220" s="7" t="s">
        <v>235</v>
      </c>
      <c r="K220" s="7" t="s">
        <v>107</v>
      </c>
      <c r="L220" s="7" t="s">
        <v>108</v>
      </c>
      <c r="M220" s="7" t="s">
        <v>109</v>
      </c>
      <c r="N220" s="7" t="s">
        <v>261</v>
      </c>
      <c r="O220" s="39">
        <v>0</v>
      </c>
      <c r="P220" s="39">
        <v>0</v>
      </c>
      <c r="Q220" s="39">
        <v>10</v>
      </c>
      <c r="R220" s="39">
        <v>10</v>
      </c>
      <c r="S220" s="39">
        <v>9</v>
      </c>
      <c r="T220" s="39">
        <v>9</v>
      </c>
      <c r="U220" s="39">
        <v>9</v>
      </c>
      <c r="V220" s="39"/>
      <c r="W220" s="39"/>
      <c r="X220" s="39"/>
      <c r="Y220" s="39"/>
      <c r="Z220" s="39"/>
      <c r="AA220" s="39"/>
      <c r="AB220" s="39"/>
      <c r="AC220" s="39"/>
      <c r="AD220" s="39"/>
      <c r="AE220" s="39"/>
      <c r="AF220" s="39"/>
      <c r="AG220" s="39"/>
      <c r="AH220" s="39"/>
      <c r="AI220" s="39"/>
      <c r="AJ220" s="39"/>
      <c r="AK220" s="39"/>
      <c r="AL220" s="39"/>
      <c r="AM220" s="39"/>
      <c r="AN220" s="39"/>
      <c r="AO220" s="39"/>
      <c r="AP220" s="39">
        <v>233000</v>
      </c>
      <c r="AQ220" s="27">
        <v>0</v>
      </c>
      <c r="AR220" s="27">
        <f t="shared" si="11"/>
        <v>0</v>
      </c>
      <c r="AS220" s="7" t="s">
        <v>111</v>
      </c>
      <c r="AT220" s="7" t="s">
        <v>375</v>
      </c>
      <c r="AU220" s="89" t="s">
        <v>212</v>
      </c>
    </row>
    <row r="221" spans="2:47" ht="13.15" customHeight="1" x14ac:dyDescent="0.25">
      <c r="B221" s="7" t="s">
        <v>377</v>
      </c>
      <c r="C221" s="7" t="s">
        <v>100</v>
      </c>
      <c r="D221" s="7" t="s">
        <v>378</v>
      </c>
      <c r="E221" s="7" t="s">
        <v>258</v>
      </c>
      <c r="F221" s="7" t="s">
        <v>379</v>
      </c>
      <c r="G221" s="7" t="s">
        <v>380</v>
      </c>
      <c r="H221" s="8" t="s">
        <v>197</v>
      </c>
      <c r="I221" s="10">
        <v>92</v>
      </c>
      <c r="J221" s="10" t="s">
        <v>106</v>
      </c>
      <c r="K221" s="8" t="s">
        <v>107</v>
      </c>
      <c r="L221" s="10" t="s">
        <v>108</v>
      </c>
      <c r="M221" s="10" t="s">
        <v>109</v>
      </c>
      <c r="N221" s="10" t="s">
        <v>261</v>
      </c>
      <c r="O221" s="74"/>
      <c r="P221" s="27">
        <v>61.6</v>
      </c>
      <c r="Q221" s="27">
        <v>60</v>
      </c>
      <c r="R221" s="27">
        <v>60</v>
      </c>
      <c r="S221" s="27">
        <v>60</v>
      </c>
      <c r="T221" s="27">
        <v>60</v>
      </c>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v>276964.28571428568</v>
      </c>
      <c r="AQ221" s="27">
        <v>0</v>
      </c>
      <c r="AR221" s="27">
        <f t="shared" si="11"/>
        <v>0</v>
      </c>
      <c r="AS221" s="10" t="s">
        <v>111</v>
      </c>
      <c r="AT221" s="88">
        <v>2013</v>
      </c>
      <c r="AU221" s="89" t="s">
        <v>236</v>
      </c>
    </row>
    <row r="222" spans="2:47" ht="13.15" customHeight="1" x14ac:dyDescent="0.25">
      <c r="B222" s="7" t="s">
        <v>381</v>
      </c>
      <c r="C222" s="7" t="s">
        <v>100</v>
      </c>
      <c r="D222" s="7" t="s">
        <v>378</v>
      </c>
      <c r="E222" s="7" t="s">
        <v>258</v>
      </c>
      <c r="F222" s="7" t="s">
        <v>379</v>
      </c>
      <c r="G222" s="7" t="s">
        <v>380</v>
      </c>
      <c r="H222" s="8" t="s">
        <v>197</v>
      </c>
      <c r="I222" s="10">
        <v>92</v>
      </c>
      <c r="J222" s="10" t="s">
        <v>263</v>
      </c>
      <c r="K222" s="8" t="s">
        <v>107</v>
      </c>
      <c r="L222" s="10" t="s">
        <v>108</v>
      </c>
      <c r="M222" s="10" t="s">
        <v>109</v>
      </c>
      <c r="N222" s="10" t="s">
        <v>261</v>
      </c>
      <c r="O222" s="74"/>
      <c r="P222" s="27">
        <v>61.6</v>
      </c>
      <c r="Q222" s="27">
        <v>60</v>
      </c>
      <c r="R222" s="27">
        <v>60</v>
      </c>
      <c r="S222" s="27">
        <v>60</v>
      </c>
      <c r="T222" s="27">
        <v>60</v>
      </c>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v>239196.4</v>
      </c>
      <c r="AQ222" s="27">
        <v>0</v>
      </c>
      <c r="AR222" s="27">
        <f t="shared" si="11"/>
        <v>0</v>
      </c>
      <c r="AS222" s="10" t="s">
        <v>111</v>
      </c>
      <c r="AT222" s="88" t="s">
        <v>201</v>
      </c>
      <c r="AU222" s="89" t="s">
        <v>112</v>
      </c>
    </row>
    <row r="223" spans="2:47" ht="13.15" customHeight="1" x14ac:dyDescent="0.2">
      <c r="B223" s="12" t="s">
        <v>382</v>
      </c>
      <c r="C223" s="7" t="s">
        <v>100</v>
      </c>
      <c r="D223" s="7" t="s">
        <v>378</v>
      </c>
      <c r="E223" s="7" t="s">
        <v>258</v>
      </c>
      <c r="F223" s="7" t="s">
        <v>379</v>
      </c>
      <c r="G223" s="7" t="s">
        <v>380</v>
      </c>
      <c r="H223" s="8" t="s">
        <v>197</v>
      </c>
      <c r="I223" s="9">
        <v>92</v>
      </c>
      <c r="J223" s="10" t="s">
        <v>263</v>
      </c>
      <c r="K223" s="8" t="s">
        <v>107</v>
      </c>
      <c r="L223" s="10" t="s">
        <v>108</v>
      </c>
      <c r="M223" s="10" t="s">
        <v>109</v>
      </c>
      <c r="N223" s="10" t="s">
        <v>261</v>
      </c>
      <c r="O223" s="74"/>
      <c r="P223" s="27">
        <v>61.6</v>
      </c>
      <c r="Q223" s="27">
        <v>60</v>
      </c>
      <c r="R223" s="27">
        <v>40</v>
      </c>
      <c r="S223" s="27">
        <v>60</v>
      </c>
      <c r="T223" s="27">
        <v>60</v>
      </c>
      <c r="U223" s="27">
        <v>60</v>
      </c>
      <c r="V223" s="27">
        <v>60</v>
      </c>
      <c r="W223" s="27"/>
      <c r="X223" s="27"/>
      <c r="Y223" s="27"/>
      <c r="Z223" s="27"/>
      <c r="AA223" s="27"/>
      <c r="AB223" s="27"/>
      <c r="AC223" s="27"/>
      <c r="AD223" s="27"/>
      <c r="AE223" s="27"/>
      <c r="AF223" s="27"/>
      <c r="AG223" s="27"/>
      <c r="AH223" s="27"/>
      <c r="AI223" s="27"/>
      <c r="AJ223" s="27"/>
      <c r="AK223" s="27"/>
      <c r="AL223" s="27"/>
      <c r="AM223" s="27"/>
      <c r="AN223" s="27"/>
      <c r="AO223" s="27"/>
      <c r="AP223" s="27">
        <v>239196.4</v>
      </c>
      <c r="AQ223" s="27">
        <v>0</v>
      </c>
      <c r="AR223" s="27">
        <f t="shared" si="11"/>
        <v>0</v>
      </c>
      <c r="AS223" s="10" t="s">
        <v>111</v>
      </c>
      <c r="AT223" s="43" t="s">
        <v>127</v>
      </c>
      <c r="AU223" s="13" t="s">
        <v>115</v>
      </c>
    </row>
    <row r="224" spans="2:47" ht="13.15" customHeight="1" x14ac:dyDescent="0.2">
      <c r="B224" s="13" t="s">
        <v>383</v>
      </c>
      <c r="C224" s="13" t="s">
        <v>100</v>
      </c>
      <c r="D224" s="13" t="s">
        <v>384</v>
      </c>
      <c r="E224" s="13" t="s">
        <v>258</v>
      </c>
      <c r="F224" s="13" t="s">
        <v>385</v>
      </c>
      <c r="G224" s="13" t="s">
        <v>380</v>
      </c>
      <c r="H224" s="13" t="s">
        <v>197</v>
      </c>
      <c r="I224" s="13">
        <v>92</v>
      </c>
      <c r="J224" s="13" t="s">
        <v>263</v>
      </c>
      <c r="K224" s="13" t="s">
        <v>107</v>
      </c>
      <c r="L224" s="13" t="s">
        <v>108</v>
      </c>
      <c r="M224" s="13" t="s">
        <v>109</v>
      </c>
      <c r="N224" s="13" t="s">
        <v>261</v>
      </c>
      <c r="O224" s="39"/>
      <c r="P224" s="39">
        <v>61.6</v>
      </c>
      <c r="Q224" s="39">
        <v>60</v>
      </c>
      <c r="R224" s="39">
        <v>40</v>
      </c>
      <c r="S224" s="39">
        <v>95.036000000000001</v>
      </c>
      <c r="T224" s="39">
        <v>95.036000000000001</v>
      </c>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v>239196.4</v>
      </c>
      <c r="AQ224" s="39">
        <v>0</v>
      </c>
      <c r="AR224" s="27">
        <f t="shared" si="11"/>
        <v>0</v>
      </c>
      <c r="AS224" s="13" t="s">
        <v>111</v>
      </c>
      <c r="AT224" s="13" t="s">
        <v>127</v>
      </c>
      <c r="AU224" s="13">
        <v>14</v>
      </c>
    </row>
    <row r="225" spans="2:47" ht="13.15" customHeight="1" x14ac:dyDescent="0.2">
      <c r="B225" s="13" t="s">
        <v>386</v>
      </c>
      <c r="C225" s="13" t="s">
        <v>100</v>
      </c>
      <c r="D225" s="13" t="s">
        <v>384</v>
      </c>
      <c r="E225" s="13" t="s">
        <v>258</v>
      </c>
      <c r="F225" s="13" t="s">
        <v>385</v>
      </c>
      <c r="G225" s="13" t="s">
        <v>380</v>
      </c>
      <c r="H225" s="13" t="s">
        <v>197</v>
      </c>
      <c r="I225" s="13">
        <v>92</v>
      </c>
      <c r="J225" s="13" t="s">
        <v>263</v>
      </c>
      <c r="K225" s="13" t="s">
        <v>107</v>
      </c>
      <c r="L225" s="13" t="s">
        <v>108</v>
      </c>
      <c r="M225" s="13" t="s">
        <v>122</v>
      </c>
      <c r="N225" s="13" t="s">
        <v>261</v>
      </c>
      <c r="O225" s="39"/>
      <c r="P225" s="39">
        <v>61.6</v>
      </c>
      <c r="Q225" s="39">
        <v>60</v>
      </c>
      <c r="R225" s="39">
        <v>40</v>
      </c>
      <c r="S225" s="39">
        <v>60</v>
      </c>
      <c r="T225" s="39">
        <v>60</v>
      </c>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v>239196.4</v>
      </c>
      <c r="AQ225" s="39">
        <v>0</v>
      </c>
      <c r="AR225" s="27">
        <f t="shared" si="11"/>
        <v>0</v>
      </c>
      <c r="AS225" s="13" t="s">
        <v>111</v>
      </c>
      <c r="AT225" s="13" t="s">
        <v>127</v>
      </c>
      <c r="AU225" s="13" t="s">
        <v>115</v>
      </c>
    </row>
    <row r="226" spans="2:47" ht="13.15" customHeight="1" x14ac:dyDescent="0.2">
      <c r="B226" s="13" t="s">
        <v>387</v>
      </c>
      <c r="C226" s="13" t="s">
        <v>100</v>
      </c>
      <c r="D226" s="13" t="s">
        <v>384</v>
      </c>
      <c r="E226" s="13" t="s">
        <v>258</v>
      </c>
      <c r="F226" s="13" t="s">
        <v>385</v>
      </c>
      <c r="G226" s="13" t="s">
        <v>380</v>
      </c>
      <c r="H226" s="13" t="s">
        <v>197</v>
      </c>
      <c r="I226" s="13">
        <v>92</v>
      </c>
      <c r="J226" s="13" t="s">
        <v>263</v>
      </c>
      <c r="K226" s="13" t="s">
        <v>107</v>
      </c>
      <c r="L226" s="13" t="s">
        <v>108</v>
      </c>
      <c r="M226" s="13" t="s">
        <v>122</v>
      </c>
      <c r="N226" s="13" t="s">
        <v>261</v>
      </c>
      <c r="O226" s="39"/>
      <c r="P226" s="39">
        <v>61.6</v>
      </c>
      <c r="Q226" s="39">
        <v>60</v>
      </c>
      <c r="R226" s="39">
        <v>40</v>
      </c>
      <c r="S226" s="39">
        <v>60</v>
      </c>
      <c r="T226" s="39">
        <v>55</v>
      </c>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v>239196.4</v>
      </c>
      <c r="AQ226" s="39">
        <f>AP226*(P226+Q226+R226+S226+T226)</f>
        <v>66161724.240000002</v>
      </c>
      <c r="AR226" s="27">
        <f t="shared" si="11"/>
        <v>74101131.148800015</v>
      </c>
      <c r="AS226" s="13" t="s">
        <v>111</v>
      </c>
      <c r="AT226" s="13" t="s">
        <v>286</v>
      </c>
      <c r="AU226" s="13"/>
    </row>
    <row r="227" spans="2:47" ht="13.15" customHeight="1" x14ac:dyDescent="0.25">
      <c r="B227" s="7" t="s">
        <v>388</v>
      </c>
      <c r="C227" s="7" t="s">
        <v>100</v>
      </c>
      <c r="D227" s="7" t="s">
        <v>389</v>
      </c>
      <c r="E227" s="7" t="s">
        <v>258</v>
      </c>
      <c r="F227" s="7" t="s">
        <v>390</v>
      </c>
      <c r="G227" s="7" t="s">
        <v>391</v>
      </c>
      <c r="H227" s="8" t="s">
        <v>197</v>
      </c>
      <c r="I227" s="10">
        <v>92</v>
      </c>
      <c r="J227" s="10" t="s">
        <v>106</v>
      </c>
      <c r="K227" s="8" t="s">
        <v>107</v>
      </c>
      <c r="L227" s="10" t="s">
        <v>108</v>
      </c>
      <c r="M227" s="10" t="s">
        <v>109</v>
      </c>
      <c r="N227" s="10" t="s">
        <v>261</v>
      </c>
      <c r="O227" s="74"/>
      <c r="P227" s="27">
        <v>37</v>
      </c>
      <c r="Q227" s="27">
        <v>80</v>
      </c>
      <c r="R227" s="27">
        <v>80</v>
      </c>
      <c r="S227" s="27">
        <v>80</v>
      </c>
      <c r="T227" s="27">
        <v>80</v>
      </c>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v>276964.28571428568</v>
      </c>
      <c r="AQ227" s="27">
        <v>0</v>
      </c>
      <c r="AR227" s="27">
        <f t="shared" si="11"/>
        <v>0</v>
      </c>
      <c r="AS227" s="10" t="s">
        <v>111</v>
      </c>
      <c r="AT227" s="88">
        <v>2013</v>
      </c>
      <c r="AU227" s="89" t="s">
        <v>236</v>
      </c>
    </row>
    <row r="228" spans="2:47" ht="13.15" customHeight="1" x14ac:dyDescent="0.25">
      <c r="B228" s="7" t="s">
        <v>392</v>
      </c>
      <c r="C228" s="7" t="s">
        <v>100</v>
      </c>
      <c r="D228" s="7" t="s">
        <v>389</v>
      </c>
      <c r="E228" s="7" t="s">
        <v>258</v>
      </c>
      <c r="F228" s="7" t="s">
        <v>390</v>
      </c>
      <c r="G228" s="7" t="s">
        <v>391</v>
      </c>
      <c r="H228" s="8" t="s">
        <v>197</v>
      </c>
      <c r="I228" s="10">
        <v>92</v>
      </c>
      <c r="J228" s="10" t="s">
        <v>263</v>
      </c>
      <c r="K228" s="8" t="s">
        <v>107</v>
      </c>
      <c r="L228" s="10" t="s">
        <v>108</v>
      </c>
      <c r="M228" s="10" t="s">
        <v>109</v>
      </c>
      <c r="N228" s="10" t="s">
        <v>261</v>
      </c>
      <c r="O228" s="74"/>
      <c r="P228" s="27">
        <v>37</v>
      </c>
      <c r="Q228" s="27">
        <v>80</v>
      </c>
      <c r="R228" s="27">
        <v>80</v>
      </c>
      <c r="S228" s="27">
        <v>80</v>
      </c>
      <c r="T228" s="27">
        <v>80</v>
      </c>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v>239196.4</v>
      </c>
      <c r="AQ228" s="27">
        <v>0</v>
      </c>
      <c r="AR228" s="27">
        <f t="shared" si="11"/>
        <v>0</v>
      </c>
      <c r="AS228" s="10" t="s">
        <v>111</v>
      </c>
      <c r="AT228" s="88" t="s">
        <v>201</v>
      </c>
      <c r="AU228" s="89" t="s">
        <v>112</v>
      </c>
    </row>
    <row r="229" spans="2:47" ht="13.15" customHeight="1" x14ac:dyDescent="0.2">
      <c r="B229" s="12" t="s">
        <v>393</v>
      </c>
      <c r="C229" s="7" t="s">
        <v>100</v>
      </c>
      <c r="D229" s="7" t="s">
        <v>389</v>
      </c>
      <c r="E229" s="7" t="s">
        <v>258</v>
      </c>
      <c r="F229" s="7" t="s">
        <v>390</v>
      </c>
      <c r="G229" s="7" t="s">
        <v>391</v>
      </c>
      <c r="H229" s="8" t="s">
        <v>197</v>
      </c>
      <c r="I229" s="9">
        <v>92</v>
      </c>
      <c r="J229" s="10" t="s">
        <v>263</v>
      </c>
      <c r="K229" s="8" t="s">
        <v>107</v>
      </c>
      <c r="L229" s="10" t="s">
        <v>108</v>
      </c>
      <c r="M229" s="10" t="s">
        <v>109</v>
      </c>
      <c r="N229" s="10" t="s">
        <v>261</v>
      </c>
      <c r="O229" s="74"/>
      <c r="P229" s="27">
        <v>37</v>
      </c>
      <c r="Q229" s="27">
        <v>80</v>
      </c>
      <c r="R229" s="27">
        <v>60</v>
      </c>
      <c r="S229" s="27">
        <v>80</v>
      </c>
      <c r="T229" s="27">
        <v>80</v>
      </c>
      <c r="U229" s="27">
        <v>80</v>
      </c>
      <c r="V229" s="27">
        <v>80</v>
      </c>
      <c r="W229" s="27"/>
      <c r="X229" s="27"/>
      <c r="Y229" s="27"/>
      <c r="Z229" s="27"/>
      <c r="AA229" s="27"/>
      <c r="AB229" s="27"/>
      <c r="AC229" s="27"/>
      <c r="AD229" s="27"/>
      <c r="AE229" s="27"/>
      <c r="AF229" s="27"/>
      <c r="AG229" s="27"/>
      <c r="AH229" s="27"/>
      <c r="AI229" s="27"/>
      <c r="AJ229" s="27"/>
      <c r="AK229" s="27"/>
      <c r="AL229" s="27"/>
      <c r="AM229" s="27"/>
      <c r="AN229" s="27"/>
      <c r="AO229" s="27"/>
      <c r="AP229" s="27">
        <v>239196.4</v>
      </c>
      <c r="AQ229" s="27">
        <v>0</v>
      </c>
      <c r="AR229" s="27">
        <f t="shared" si="11"/>
        <v>0</v>
      </c>
      <c r="AS229" s="10" t="s">
        <v>111</v>
      </c>
      <c r="AT229" s="43" t="s">
        <v>127</v>
      </c>
      <c r="AU229" s="13" t="s">
        <v>115</v>
      </c>
    </row>
    <row r="230" spans="2:47" ht="13.15" customHeight="1" x14ac:dyDescent="0.2">
      <c r="B230" s="13" t="s">
        <v>394</v>
      </c>
      <c r="C230" s="13" t="s">
        <v>100</v>
      </c>
      <c r="D230" s="13" t="s">
        <v>395</v>
      </c>
      <c r="E230" s="13" t="s">
        <v>258</v>
      </c>
      <c r="F230" s="13" t="s">
        <v>396</v>
      </c>
      <c r="G230" s="13" t="s">
        <v>391</v>
      </c>
      <c r="H230" s="13" t="s">
        <v>197</v>
      </c>
      <c r="I230" s="13">
        <v>92</v>
      </c>
      <c r="J230" s="13" t="s">
        <v>263</v>
      </c>
      <c r="K230" s="13" t="s">
        <v>107</v>
      </c>
      <c r="L230" s="13" t="s">
        <v>108</v>
      </c>
      <c r="M230" s="13" t="s">
        <v>109</v>
      </c>
      <c r="N230" s="13" t="s">
        <v>261</v>
      </c>
      <c r="O230" s="39"/>
      <c r="P230" s="39">
        <v>37</v>
      </c>
      <c r="Q230" s="39">
        <v>80</v>
      </c>
      <c r="R230" s="39">
        <v>60</v>
      </c>
      <c r="S230" s="39">
        <v>64.397999999999996</v>
      </c>
      <c r="T230" s="39">
        <v>64.397999999999996</v>
      </c>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v>239196.4</v>
      </c>
      <c r="AQ230" s="39">
        <v>0</v>
      </c>
      <c r="AR230" s="27">
        <f t="shared" si="11"/>
        <v>0</v>
      </c>
      <c r="AS230" s="13" t="s">
        <v>111</v>
      </c>
      <c r="AT230" s="13" t="s">
        <v>127</v>
      </c>
      <c r="AU230" s="13">
        <v>14</v>
      </c>
    </row>
    <row r="231" spans="2:47" ht="13.15" customHeight="1" x14ac:dyDescent="0.2">
      <c r="B231" s="13" t="s">
        <v>397</v>
      </c>
      <c r="C231" s="13" t="s">
        <v>100</v>
      </c>
      <c r="D231" s="13" t="s">
        <v>395</v>
      </c>
      <c r="E231" s="13" t="s">
        <v>258</v>
      </c>
      <c r="F231" s="13" t="s">
        <v>396</v>
      </c>
      <c r="G231" s="13" t="s">
        <v>391</v>
      </c>
      <c r="H231" s="13" t="s">
        <v>197</v>
      </c>
      <c r="I231" s="13">
        <v>92</v>
      </c>
      <c r="J231" s="13" t="s">
        <v>263</v>
      </c>
      <c r="K231" s="13" t="s">
        <v>107</v>
      </c>
      <c r="L231" s="13" t="s">
        <v>108</v>
      </c>
      <c r="M231" s="13" t="s">
        <v>109</v>
      </c>
      <c r="N231" s="13" t="s">
        <v>261</v>
      </c>
      <c r="O231" s="39"/>
      <c r="P231" s="39">
        <v>37</v>
      </c>
      <c r="Q231" s="39">
        <v>80</v>
      </c>
      <c r="R231" s="39">
        <v>80</v>
      </c>
      <c r="S231" s="39">
        <v>64.397999999999996</v>
      </c>
      <c r="T231" s="39">
        <v>64.397999999999996</v>
      </c>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v>239196.4</v>
      </c>
      <c r="AQ231" s="39">
        <v>0</v>
      </c>
      <c r="AR231" s="27">
        <f t="shared" si="11"/>
        <v>0</v>
      </c>
      <c r="AS231" s="13" t="s">
        <v>111</v>
      </c>
      <c r="AT231" s="13" t="s">
        <v>127</v>
      </c>
      <c r="AU231" s="13" t="s">
        <v>115</v>
      </c>
    </row>
    <row r="232" spans="2:47" ht="13.15" customHeight="1" x14ac:dyDescent="0.2">
      <c r="B232" s="13" t="s">
        <v>398</v>
      </c>
      <c r="C232" s="13" t="s">
        <v>100</v>
      </c>
      <c r="D232" s="13" t="s">
        <v>395</v>
      </c>
      <c r="E232" s="13" t="s">
        <v>258</v>
      </c>
      <c r="F232" s="13" t="s">
        <v>396</v>
      </c>
      <c r="G232" s="13" t="s">
        <v>391</v>
      </c>
      <c r="H232" s="13" t="s">
        <v>197</v>
      </c>
      <c r="I232" s="13">
        <v>92</v>
      </c>
      <c r="J232" s="13" t="s">
        <v>263</v>
      </c>
      <c r="K232" s="13" t="s">
        <v>107</v>
      </c>
      <c r="L232" s="13" t="s">
        <v>108</v>
      </c>
      <c r="M232" s="13" t="s">
        <v>122</v>
      </c>
      <c r="N232" s="13" t="s">
        <v>261</v>
      </c>
      <c r="O232" s="39"/>
      <c r="P232" s="39">
        <v>37</v>
      </c>
      <c r="Q232" s="39">
        <v>80</v>
      </c>
      <c r="R232" s="39">
        <v>80</v>
      </c>
      <c r="S232" s="39">
        <v>80</v>
      </c>
      <c r="T232" s="92">
        <v>43.249000000000002</v>
      </c>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v>239196.4</v>
      </c>
      <c r="AQ232" s="39">
        <v>0</v>
      </c>
      <c r="AR232" s="27">
        <f t="shared" si="11"/>
        <v>0</v>
      </c>
      <c r="AS232" s="13" t="s">
        <v>111</v>
      </c>
      <c r="AT232" s="13" t="s">
        <v>127</v>
      </c>
      <c r="AU232" s="13" t="s">
        <v>115</v>
      </c>
    </row>
    <row r="233" spans="2:47" ht="13.15" customHeight="1" x14ac:dyDescent="0.2">
      <c r="B233" s="13" t="s">
        <v>399</v>
      </c>
      <c r="C233" s="13" t="s">
        <v>100</v>
      </c>
      <c r="D233" s="13" t="s">
        <v>395</v>
      </c>
      <c r="E233" s="13" t="s">
        <v>258</v>
      </c>
      <c r="F233" s="13" t="s">
        <v>396</v>
      </c>
      <c r="G233" s="13" t="s">
        <v>391</v>
      </c>
      <c r="H233" s="13" t="s">
        <v>197</v>
      </c>
      <c r="I233" s="13">
        <v>92</v>
      </c>
      <c r="J233" s="13" t="s">
        <v>263</v>
      </c>
      <c r="K233" s="13" t="s">
        <v>107</v>
      </c>
      <c r="L233" s="13" t="s">
        <v>108</v>
      </c>
      <c r="M233" s="13" t="s">
        <v>122</v>
      </c>
      <c r="N233" s="13" t="s">
        <v>261</v>
      </c>
      <c r="O233" s="39"/>
      <c r="P233" s="39">
        <v>37</v>
      </c>
      <c r="Q233" s="39">
        <v>80</v>
      </c>
      <c r="R233" s="39">
        <v>80</v>
      </c>
      <c r="S233" s="39">
        <v>80</v>
      </c>
      <c r="T233" s="92">
        <v>0</v>
      </c>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v>239196.4</v>
      </c>
      <c r="AQ233" s="39">
        <f>AP233*(P233+Q233+R233+S233+T233)</f>
        <v>66257402.799999997</v>
      </c>
      <c r="AR233" s="27">
        <f t="shared" si="11"/>
        <v>74208291.136000007</v>
      </c>
      <c r="AS233" s="13" t="s">
        <v>111</v>
      </c>
      <c r="AT233" s="13" t="s">
        <v>286</v>
      </c>
      <c r="AU233" s="13"/>
    </row>
    <row r="234" spans="2:47" ht="13.15" customHeight="1" x14ac:dyDescent="0.25">
      <c r="B234" s="7" t="s">
        <v>400</v>
      </c>
      <c r="C234" s="7" t="s">
        <v>100</v>
      </c>
      <c r="D234" s="7" t="s">
        <v>401</v>
      </c>
      <c r="E234" s="7" t="s">
        <v>258</v>
      </c>
      <c r="F234" s="7" t="s">
        <v>402</v>
      </c>
      <c r="G234" s="7" t="s">
        <v>403</v>
      </c>
      <c r="H234" s="8" t="s">
        <v>197</v>
      </c>
      <c r="I234" s="10">
        <v>92</v>
      </c>
      <c r="J234" s="10" t="s">
        <v>106</v>
      </c>
      <c r="K234" s="8" t="s">
        <v>107</v>
      </c>
      <c r="L234" s="10" t="s">
        <v>108</v>
      </c>
      <c r="M234" s="10" t="s">
        <v>109</v>
      </c>
      <c r="N234" s="10" t="s">
        <v>261</v>
      </c>
      <c r="O234" s="74"/>
      <c r="P234" s="27">
        <v>28.2</v>
      </c>
      <c r="Q234" s="27">
        <v>30</v>
      </c>
      <c r="R234" s="27">
        <v>30</v>
      </c>
      <c r="S234" s="27">
        <v>30</v>
      </c>
      <c r="T234" s="27">
        <v>30</v>
      </c>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v>276964.28571428568</v>
      </c>
      <c r="AQ234" s="27">
        <v>0</v>
      </c>
      <c r="AR234" s="27">
        <f t="shared" si="11"/>
        <v>0</v>
      </c>
      <c r="AS234" s="10" t="s">
        <v>111</v>
      </c>
      <c r="AT234" s="88">
        <v>2013</v>
      </c>
      <c r="AU234" s="89"/>
    </row>
    <row r="235" spans="2:47" ht="13.15" customHeight="1" x14ac:dyDescent="0.25">
      <c r="B235" s="7" t="s">
        <v>404</v>
      </c>
      <c r="C235" s="7" t="s">
        <v>100</v>
      </c>
      <c r="D235" s="7" t="s">
        <v>401</v>
      </c>
      <c r="E235" s="7" t="s">
        <v>258</v>
      </c>
      <c r="F235" s="7" t="s">
        <v>402</v>
      </c>
      <c r="G235" s="7" t="s">
        <v>403</v>
      </c>
      <c r="H235" s="8" t="s">
        <v>197</v>
      </c>
      <c r="I235" s="10">
        <v>92</v>
      </c>
      <c r="J235" s="10" t="s">
        <v>263</v>
      </c>
      <c r="K235" s="8" t="s">
        <v>107</v>
      </c>
      <c r="L235" s="10" t="s">
        <v>108</v>
      </c>
      <c r="M235" s="10" t="s">
        <v>337</v>
      </c>
      <c r="N235" s="10" t="s">
        <v>261</v>
      </c>
      <c r="O235" s="74"/>
      <c r="P235" s="27">
        <v>28.2</v>
      </c>
      <c r="Q235" s="27">
        <v>30</v>
      </c>
      <c r="R235" s="27">
        <v>30</v>
      </c>
      <c r="S235" s="27">
        <v>30</v>
      </c>
      <c r="T235" s="27">
        <v>30</v>
      </c>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v>276964.28571428568</v>
      </c>
      <c r="AQ235" s="27">
        <v>0</v>
      </c>
      <c r="AR235" s="27">
        <f t="shared" si="11"/>
        <v>0</v>
      </c>
      <c r="AS235" s="10"/>
      <c r="AT235" s="88">
        <v>2013</v>
      </c>
      <c r="AU235" s="89" t="s">
        <v>212</v>
      </c>
    </row>
    <row r="236" spans="2:47" ht="13.15" customHeight="1" x14ac:dyDescent="0.25">
      <c r="B236" s="7" t="s">
        <v>405</v>
      </c>
      <c r="C236" s="7" t="s">
        <v>100</v>
      </c>
      <c r="D236" s="7" t="s">
        <v>406</v>
      </c>
      <c r="E236" s="7" t="s">
        <v>407</v>
      </c>
      <c r="F236" s="7" t="s">
        <v>408</v>
      </c>
      <c r="G236" s="7" t="s">
        <v>409</v>
      </c>
      <c r="H236" s="8" t="s">
        <v>197</v>
      </c>
      <c r="I236" s="10">
        <v>35</v>
      </c>
      <c r="J236" s="10" t="s">
        <v>106</v>
      </c>
      <c r="K236" s="8" t="s">
        <v>107</v>
      </c>
      <c r="L236" s="10" t="s">
        <v>108</v>
      </c>
      <c r="M236" s="10" t="s">
        <v>109</v>
      </c>
      <c r="N236" s="10" t="s">
        <v>261</v>
      </c>
      <c r="O236" s="74"/>
      <c r="P236" s="27">
        <v>100</v>
      </c>
      <c r="Q236" s="27">
        <v>100</v>
      </c>
      <c r="R236" s="27">
        <v>100</v>
      </c>
      <c r="S236" s="27">
        <v>100</v>
      </c>
      <c r="T236" s="27">
        <v>100</v>
      </c>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v>1310040.6428571427</v>
      </c>
      <c r="AQ236" s="27">
        <v>0</v>
      </c>
      <c r="AR236" s="27">
        <f t="shared" si="11"/>
        <v>0</v>
      </c>
      <c r="AS236" s="10" t="s">
        <v>111</v>
      </c>
      <c r="AT236" s="88">
        <v>2013</v>
      </c>
      <c r="AU236" s="89"/>
    </row>
    <row r="237" spans="2:47" ht="13.15" customHeight="1" x14ac:dyDescent="0.25">
      <c r="B237" s="7" t="s">
        <v>410</v>
      </c>
      <c r="C237" s="7" t="s">
        <v>100</v>
      </c>
      <c r="D237" s="7" t="s">
        <v>406</v>
      </c>
      <c r="E237" s="7" t="s">
        <v>407</v>
      </c>
      <c r="F237" s="7" t="s">
        <v>408</v>
      </c>
      <c r="G237" s="7" t="s">
        <v>409</v>
      </c>
      <c r="H237" s="8" t="s">
        <v>197</v>
      </c>
      <c r="I237" s="10">
        <v>35</v>
      </c>
      <c r="J237" s="10" t="s">
        <v>200</v>
      </c>
      <c r="K237" s="8" t="s">
        <v>107</v>
      </c>
      <c r="L237" s="10" t="s">
        <v>108</v>
      </c>
      <c r="M237" s="10" t="s">
        <v>109</v>
      </c>
      <c r="N237" s="10" t="s">
        <v>261</v>
      </c>
      <c r="O237" s="74"/>
      <c r="P237" s="27">
        <v>0</v>
      </c>
      <c r="Q237" s="27">
        <v>100</v>
      </c>
      <c r="R237" s="27">
        <v>100</v>
      </c>
      <c r="S237" s="27">
        <v>100</v>
      </c>
      <c r="T237" s="27">
        <v>100</v>
      </c>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v>1310040.6428571427</v>
      </c>
      <c r="AQ237" s="27">
        <v>0</v>
      </c>
      <c r="AR237" s="27">
        <f t="shared" si="11"/>
        <v>0</v>
      </c>
      <c r="AS237" s="10" t="s">
        <v>111</v>
      </c>
      <c r="AT237" s="88" t="s">
        <v>201</v>
      </c>
      <c r="AU237" s="10" t="s">
        <v>411</v>
      </c>
    </row>
    <row r="238" spans="2:47" ht="13.15" customHeight="1" x14ac:dyDescent="0.25">
      <c r="B238" s="7" t="s">
        <v>412</v>
      </c>
      <c r="C238" s="7" t="s">
        <v>100</v>
      </c>
      <c r="D238" s="7" t="s">
        <v>406</v>
      </c>
      <c r="E238" s="7" t="s">
        <v>407</v>
      </c>
      <c r="F238" s="7" t="s">
        <v>408</v>
      </c>
      <c r="G238" s="7" t="s">
        <v>409</v>
      </c>
      <c r="H238" s="8" t="s">
        <v>197</v>
      </c>
      <c r="I238" s="10">
        <v>35</v>
      </c>
      <c r="J238" s="10" t="s">
        <v>263</v>
      </c>
      <c r="K238" s="8" t="s">
        <v>107</v>
      </c>
      <c r="L238" s="10" t="s">
        <v>108</v>
      </c>
      <c r="M238" s="10" t="s">
        <v>109</v>
      </c>
      <c r="N238" s="10" t="s">
        <v>261</v>
      </c>
      <c r="O238" s="74"/>
      <c r="P238" s="27">
        <v>0</v>
      </c>
      <c r="Q238" s="27">
        <v>100</v>
      </c>
      <c r="R238" s="27">
        <v>100</v>
      </c>
      <c r="S238" s="27">
        <v>100</v>
      </c>
      <c r="T238" s="27">
        <v>100</v>
      </c>
      <c r="U238" s="27">
        <v>0</v>
      </c>
      <c r="V238" s="27"/>
      <c r="W238" s="27"/>
      <c r="X238" s="27"/>
      <c r="Y238" s="27"/>
      <c r="Z238" s="27"/>
      <c r="AA238" s="27"/>
      <c r="AB238" s="27"/>
      <c r="AC238" s="27"/>
      <c r="AD238" s="27"/>
      <c r="AE238" s="27"/>
      <c r="AF238" s="27"/>
      <c r="AG238" s="27"/>
      <c r="AH238" s="27"/>
      <c r="AI238" s="27"/>
      <c r="AJ238" s="27"/>
      <c r="AK238" s="27"/>
      <c r="AL238" s="27"/>
      <c r="AM238" s="27"/>
      <c r="AN238" s="27"/>
      <c r="AO238" s="27"/>
      <c r="AP238" s="27">
        <v>1306618</v>
      </c>
      <c r="AQ238" s="27">
        <v>0</v>
      </c>
      <c r="AR238" s="27">
        <f t="shared" si="11"/>
        <v>0</v>
      </c>
      <c r="AS238" s="10" t="s">
        <v>111</v>
      </c>
      <c r="AT238" s="88">
        <v>2013</v>
      </c>
      <c r="AU238" s="89"/>
    </row>
    <row r="239" spans="2:47" ht="13.15" customHeight="1" x14ac:dyDescent="0.25">
      <c r="B239" s="7" t="s">
        <v>413</v>
      </c>
      <c r="C239" s="7" t="s">
        <v>100</v>
      </c>
      <c r="D239" s="7" t="s">
        <v>406</v>
      </c>
      <c r="E239" s="7" t="s">
        <v>407</v>
      </c>
      <c r="F239" s="7" t="s">
        <v>408</v>
      </c>
      <c r="G239" s="7" t="s">
        <v>409</v>
      </c>
      <c r="H239" s="8" t="s">
        <v>197</v>
      </c>
      <c r="I239" s="10">
        <v>35</v>
      </c>
      <c r="J239" s="10" t="s">
        <v>231</v>
      </c>
      <c r="K239" s="8" t="s">
        <v>107</v>
      </c>
      <c r="L239" s="10" t="s">
        <v>108</v>
      </c>
      <c r="M239" s="10" t="s">
        <v>109</v>
      </c>
      <c r="N239" s="10" t="s">
        <v>261</v>
      </c>
      <c r="O239" s="74" t="s">
        <v>353</v>
      </c>
      <c r="P239" s="27">
        <v>0</v>
      </c>
      <c r="Q239" s="27">
        <v>103</v>
      </c>
      <c r="R239" s="27">
        <v>90</v>
      </c>
      <c r="S239" s="27">
        <v>72</v>
      </c>
      <c r="T239" s="27">
        <v>70</v>
      </c>
      <c r="U239" s="27">
        <v>70</v>
      </c>
      <c r="V239" s="27"/>
      <c r="W239" s="27"/>
      <c r="X239" s="27"/>
      <c r="Y239" s="27"/>
      <c r="Z239" s="27"/>
      <c r="AA239" s="27"/>
      <c r="AB239" s="27"/>
      <c r="AC239" s="27"/>
      <c r="AD239" s="27"/>
      <c r="AE239" s="27"/>
      <c r="AF239" s="27"/>
      <c r="AG239" s="27"/>
      <c r="AH239" s="27"/>
      <c r="AI239" s="27"/>
      <c r="AJ239" s="27"/>
      <c r="AK239" s="27"/>
      <c r="AL239" s="27"/>
      <c r="AM239" s="27"/>
      <c r="AN239" s="27"/>
      <c r="AO239" s="27"/>
      <c r="AP239" s="27">
        <v>1306618</v>
      </c>
      <c r="AQ239" s="27">
        <v>0</v>
      </c>
      <c r="AR239" s="27">
        <f t="shared" si="11"/>
        <v>0</v>
      </c>
      <c r="AS239" s="10" t="s">
        <v>111</v>
      </c>
      <c r="AT239" s="88" t="s">
        <v>232</v>
      </c>
      <c r="AU239" s="89" t="s">
        <v>212</v>
      </c>
    </row>
    <row r="240" spans="2:47" ht="13.15" customHeight="1" x14ac:dyDescent="0.25">
      <c r="B240" s="7" t="s">
        <v>414</v>
      </c>
      <c r="C240" s="7" t="s">
        <v>100</v>
      </c>
      <c r="D240" s="7" t="s">
        <v>406</v>
      </c>
      <c r="E240" s="7" t="s">
        <v>407</v>
      </c>
      <c r="F240" s="7" t="s">
        <v>408</v>
      </c>
      <c r="G240" s="7" t="s">
        <v>415</v>
      </c>
      <c r="H240" s="8" t="s">
        <v>197</v>
      </c>
      <c r="I240" s="10">
        <v>35</v>
      </c>
      <c r="J240" s="10" t="s">
        <v>106</v>
      </c>
      <c r="K240" s="8" t="s">
        <v>107</v>
      </c>
      <c r="L240" s="10" t="s">
        <v>108</v>
      </c>
      <c r="M240" s="10" t="s">
        <v>109</v>
      </c>
      <c r="N240" s="10" t="s">
        <v>261</v>
      </c>
      <c r="O240" s="74"/>
      <c r="P240" s="27">
        <v>22</v>
      </c>
      <c r="Q240" s="27">
        <v>22</v>
      </c>
      <c r="R240" s="27">
        <v>22</v>
      </c>
      <c r="S240" s="27">
        <v>22</v>
      </c>
      <c r="T240" s="27">
        <v>22</v>
      </c>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v>1210634.919642857</v>
      </c>
      <c r="AQ240" s="27">
        <v>0</v>
      </c>
      <c r="AR240" s="27">
        <f t="shared" si="11"/>
        <v>0</v>
      </c>
      <c r="AS240" s="10" t="s">
        <v>111</v>
      </c>
      <c r="AT240" s="88">
        <v>2013</v>
      </c>
      <c r="AU240" s="89"/>
    </row>
    <row r="241" spans="2:47" ht="13.15" customHeight="1" x14ac:dyDescent="0.25">
      <c r="B241" s="7" t="s">
        <v>416</v>
      </c>
      <c r="C241" s="7" t="s">
        <v>100</v>
      </c>
      <c r="D241" s="7" t="s">
        <v>406</v>
      </c>
      <c r="E241" s="7" t="s">
        <v>407</v>
      </c>
      <c r="F241" s="7" t="s">
        <v>408</v>
      </c>
      <c r="G241" s="7" t="s">
        <v>415</v>
      </c>
      <c r="H241" s="8" t="s">
        <v>197</v>
      </c>
      <c r="I241" s="10">
        <v>35</v>
      </c>
      <c r="J241" s="10" t="s">
        <v>263</v>
      </c>
      <c r="K241" s="8" t="s">
        <v>107</v>
      </c>
      <c r="L241" s="10" t="s">
        <v>108</v>
      </c>
      <c r="M241" s="10" t="s">
        <v>109</v>
      </c>
      <c r="N241" s="10" t="s">
        <v>261</v>
      </c>
      <c r="O241" s="74"/>
      <c r="P241" s="27">
        <v>22</v>
      </c>
      <c r="Q241" s="27">
        <v>22</v>
      </c>
      <c r="R241" s="27">
        <v>22</v>
      </c>
      <c r="S241" s="27">
        <v>22</v>
      </c>
      <c r="T241" s="27">
        <v>22</v>
      </c>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v>1207702</v>
      </c>
      <c r="AQ241" s="27">
        <v>0</v>
      </c>
      <c r="AR241" s="27">
        <f t="shared" si="11"/>
        <v>0</v>
      </c>
      <c r="AS241" s="10" t="s">
        <v>111</v>
      </c>
      <c r="AT241" s="88" t="s">
        <v>201</v>
      </c>
      <c r="AU241" s="89" t="s">
        <v>236</v>
      </c>
    </row>
    <row r="242" spans="2:47" ht="13.15" customHeight="1" x14ac:dyDescent="0.25">
      <c r="B242" s="7" t="s">
        <v>417</v>
      </c>
      <c r="C242" s="7" t="s">
        <v>100</v>
      </c>
      <c r="D242" s="7" t="s">
        <v>406</v>
      </c>
      <c r="E242" s="7" t="s">
        <v>407</v>
      </c>
      <c r="F242" s="7" t="s">
        <v>408</v>
      </c>
      <c r="G242" s="7" t="s">
        <v>415</v>
      </c>
      <c r="H242" s="8" t="s">
        <v>197</v>
      </c>
      <c r="I242" s="10">
        <v>35</v>
      </c>
      <c r="J242" s="10" t="s">
        <v>249</v>
      </c>
      <c r="K242" s="8" t="s">
        <v>107</v>
      </c>
      <c r="L242" s="10" t="s">
        <v>108</v>
      </c>
      <c r="M242" s="10" t="s">
        <v>109</v>
      </c>
      <c r="N242" s="10" t="s">
        <v>261</v>
      </c>
      <c r="O242" s="27">
        <v>0</v>
      </c>
      <c r="P242" s="27">
        <v>0</v>
      </c>
      <c r="Q242" s="27">
        <v>22</v>
      </c>
      <c r="R242" s="27">
        <v>22</v>
      </c>
      <c r="S242" s="27">
        <v>22</v>
      </c>
      <c r="T242" s="27">
        <v>22</v>
      </c>
      <c r="U242" s="27">
        <v>22</v>
      </c>
      <c r="V242" s="27"/>
      <c r="W242" s="27"/>
      <c r="X242" s="27"/>
      <c r="Y242" s="27"/>
      <c r="Z242" s="27"/>
      <c r="AA242" s="27"/>
      <c r="AB242" s="27"/>
      <c r="AC242" s="27"/>
      <c r="AD242" s="27"/>
      <c r="AE242" s="27"/>
      <c r="AF242" s="27"/>
      <c r="AG242" s="27"/>
      <c r="AH242" s="27"/>
      <c r="AI242" s="27"/>
      <c r="AJ242" s="27"/>
      <c r="AK242" s="27"/>
      <c r="AL242" s="27"/>
      <c r="AM242" s="27"/>
      <c r="AN242" s="27"/>
      <c r="AO242" s="27"/>
      <c r="AP242" s="27">
        <v>1207702</v>
      </c>
      <c r="AQ242" s="27">
        <v>0</v>
      </c>
      <c r="AR242" s="27">
        <f t="shared" si="11"/>
        <v>0</v>
      </c>
      <c r="AS242" s="10" t="s">
        <v>111</v>
      </c>
      <c r="AT242" s="88" t="s">
        <v>418</v>
      </c>
      <c r="AU242" s="10" t="s">
        <v>212</v>
      </c>
    </row>
    <row r="243" spans="2:47" ht="13.15" customHeight="1" x14ac:dyDescent="0.25">
      <c r="B243" s="7" t="s">
        <v>419</v>
      </c>
      <c r="C243" s="7" t="s">
        <v>100</v>
      </c>
      <c r="D243" s="7" t="s">
        <v>406</v>
      </c>
      <c r="E243" s="7" t="s">
        <v>407</v>
      </c>
      <c r="F243" s="7" t="s">
        <v>408</v>
      </c>
      <c r="G243" s="7" t="s">
        <v>420</v>
      </c>
      <c r="H243" s="8" t="s">
        <v>197</v>
      </c>
      <c r="I243" s="10">
        <v>64</v>
      </c>
      <c r="J243" s="10" t="s">
        <v>106</v>
      </c>
      <c r="K243" s="8" t="s">
        <v>107</v>
      </c>
      <c r="L243" s="10" t="s">
        <v>108</v>
      </c>
      <c r="M243" s="10" t="s">
        <v>109</v>
      </c>
      <c r="N243" s="10" t="s">
        <v>261</v>
      </c>
      <c r="O243" s="74"/>
      <c r="P243" s="27">
        <v>142</v>
      </c>
      <c r="Q243" s="27">
        <v>142</v>
      </c>
      <c r="R243" s="27">
        <v>142</v>
      </c>
      <c r="S243" s="27">
        <v>142</v>
      </c>
      <c r="T243" s="27">
        <v>142</v>
      </c>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v>1174176.3392857141</v>
      </c>
      <c r="AQ243" s="27">
        <v>0</v>
      </c>
      <c r="AR243" s="27">
        <f t="shared" si="11"/>
        <v>0</v>
      </c>
      <c r="AS243" s="10" t="s">
        <v>111</v>
      </c>
      <c r="AT243" s="88">
        <v>2013</v>
      </c>
      <c r="AU243" s="89"/>
    </row>
    <row r="244" spans="2:47" ht="13.15" customHeight="1" x14ac:dyDescent="0.25">
      <c r="B244" s="7" t="s">
        <v>421</v>
      </c>
      <c r="C244" s="7" t="s">
        <v>100</v>
      </c>
      <c r="D244" s="7" t="s">
        <v>406</v>
      </c>
      <c r="E244" s="7" t="s">
        <v>407</v>
      </c>
      <c r="F244" s="7" t="s">
        <v>408</v>
      </c>
      <c r="G244" s="7" t="s">
        <v>420</v>
      </c>
      <c r="H244" s="8" t="s">
        <v>197</v>
      </c>
      <c r="I244" s="10">
        <v>64</v>
      </c>
      <c r="J244" s="10" t="s">
        <v>200</v>
      </c>
      <c r="K244" s="8" t="s">
        <v>107</v>
      </c>
      <c r="L244" s="10" t="s">
        <v>108</v>
      </c>
      <c r="M244" s="10" t="s">
        <v>109</v>
      </c>
      <c r="N244" s="10" t="s">
        <v>261</v>
      </c>
      <c r="O244" s="74"/>
      <c r="P244" s="27">
        <v>0</v>
      </c>
      <c r="Q244" s="27">
        <v>142</v>
      </c>
      <c r="R244" s="27">
        <v>142</v>
      </c>
      <c r="S244" s="27">
        <v>142</v>
      </c>
      <c r="T244" s="27">
        <v>142</v>
      </c>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v>1174176.3392857141</v>
      </c>
      <c r="AQ244" s="27">
        <v>0</v>
      </c>
      <c r="AR244" s="27">
        <f t="shared" si="11"/>
        <v>0</v>
      </c>
      <c r="AS244" s="10" t="s">
        <v>111</v>
      </c>
      <c r="AT244" s="88" t="s">
        <v>201</v>
      </c>
      <c r="AU244" s="89" t="s">
        <v>411</v>
      </c>
    </row>
    <row r="245" spans="2:47" ht="13.15" customHeight="1" x14ac:dyDescent="0.25">
      <c r="B245" s="7" t="s">
        <v>422</v>
      </c>
      <c r="C245" s="7" t="s">
        <v>100</v>
      </c>
      <c r="D245" s="7" t="s">
        <v>406</v>
      </c>
      <c r="E245" s="7" t="s">
        <v>407</v>
      </c>
      <c r="F245" s="7" t="s">
        <v>408</v>
      </c>
      <c r="G245" s="7" t="s">
        <v>420</v>
      </c>
      <c r="H245" s="8" t="s">
        <v>197</v>
      </c>
      <c r="I245" s="10">
        <v>64</v>
      </c>
      <c r="J245" s="10" t="s">
        <v>263</v>
      </c>
      <c r="K245" s="8" t="s">
        <v>107</v>
      </c>
      <c r="L245" s="10" t="s">
        <v>108</v>
      </c>
      <c r="M245" s="10" t="s">
        <v>109</v>
      </c>
      <c r="N245" s="10" t="s">
        <v>261</v>
      </c>
      <c r="O245" s="74" t="s">
        <v>353</v>
      </c>
      <c r="P245" s="27">
        <v>0</v>
      </c>
      <c r="Q245" s="27">
        <v>142</v>
      </c>
      <c r="R245" s="27">
        <v>142</v>
      </c>
      <c r="S245" s="27">
        <v>142</v>
      </c>
      <c r="T245" s="27">
        <v>142</v>
      </c>
      <c r="U245" s="27">
        <v>0</v>
      </c>
      <c r="V245" s="27"/>
      <c r="W245" s="27"/>
      <c r="X245" s="27"/>
      <c r="Y245" s="27"/>
      <c r="Z245" s="27"/>
      <c r="AA245" s="27"/>
      <c r="AB245" s="27"/>
      <c r="AC245" s="27"/>
      <c r="AD245" s="27"/>
      <c r="AE245" s="27"/>
      <c r="AF245" s="27"/>
      <c r="AG245" s="27"/>
      <c r="AH245" s="27"/>
      <c r="AI245" s="27"/>
      <c r="AJ245" s="27"/>
      <c r="AK245" s="27"/>
      <c r="AL245" s="27"/>
      <c r="AM245" s="27"/>
      <c r="AN245" s="27"/>
      <c r="AO245" s="27"/>
      <c r="AP245" s="27">
        <v>1171885</v>
      </c>
      <c r="AQ245" s="27">
        <v>0</v>
      </c>
      <c r="AR245" s="27">
        <f t="shared" si="11"/>
        <v>0</v>
      </c>
      <c r="AS245" s="10" t="s">
        <v>111</v>
      </c>
      <c r="AT245" s="88" t="s">
        <v>201</v>
      </c>
      <c r="AU245" s="89"/>
    </row>
    <row r="246" spans="2:47" ht="13.15" customHeight="1" x14ac:dyDescent="0.25">
      <c r="B246" s="7" t="s">
        <v>423</v>
      </c>
      <c r="C246" s="7" t="s">
        <v>100</v>
      </c>
      <c r="D246" s="7" t="s">
        <v>406</v>
      </c>
      <c r="E246" s="7" t="s">
        <v>407</v>
      </c>
      <c r="F246" s="7" t="s">
        <v>408</v>
      </c>
      <c r="G246" s="7" t="s">
        <v>420</v>
      </c>
      <c r="H246" s="8" t="s">
        <v>197</v>
      </c>
      <c r="I246" s="10">
        <v>64</v>
      </c>
      <c r="J246" s="10" t="s">
        <v>231</v>
      </c>
      <c r="K246" s="8" t="s">
        <v>107</v>
      </c>
      <c r="L246" s="10" t="s">
        <v>108</v>
      </c>
      <c r="M246" s="10" t="s">
        <v>109</v>
      </c>
      <c r="N246" s="10" t="s">
        <v>261</v>
      </c>
      <c r="O246" s="74" t="s">
        <v>353</v>
      </c>
      <c r="P246" s="27">
        <v>0</v>
      </c>
      <c r="Q246" s="27">
        <v>142</v>
      </c>
      <c r="R246" s="27">
        <v>100</v>
      </c>
      <c r="S246" s="27">
        <v>80</v>
      </c>
      <c r="T246" s="27">
        <v>80</v>
      </c>
      <c r="U246" s="27">
        <v>80</v>
      </c>
      <c r="V246" s="27"/>
      <c r="W246" s="27"/>
      <c r="X246" s="27"/>
      <c r="Y246" s="27"/>
      <c r="Z246" s="27"/>
      <c r="AA246" s="27"/>
      <c r="AB246" s="27"/>
      <c r="AC246" s="27"/>
      <c r="AD246" s="27"/>
      <c r="AE246" s="27"/>
      <c r="AF246" s="27"/>
      <c r="AG246" s="27"/>
      <c r="AH246" s="27"/>
      <c r="AI246" s="27"/>
      <c r="AJ246" s="27"/>
      <c r="AK246" s="27"/>
      <c r="AL246" s="27"/>
      <c r="AM246" s="27"/>
      <c r="AN246" s="27"/>
      <c r="AO246" s="27"/>
      <c r="AP246" s="27">
        <v>1171885</v>
      </c>
      <c r="AQ246" s="27">
        <v>0</v>
      </c>
      <c r="AR246" s="27">
        <f t="shared" si="11"/>
        <v>0</v>
      </c>
      <c r="AS246" s="10" t="s">
        <v>111</v>
      </c>
      <c r="AT246" s="88" t="s">
        <v>232</v>
      </c>
      <c r="AU246" s="89" t="s">
        <v>212</v>
      </c>
    </row>
    <row r="247" spans="2:47" ht="13.15" customHeight="1" x14ac:dyDescent="0.25">
      <c r="B247" s="7" t="s">
        <v>424</v>
      </c>
      <c r="C247" s="7" t="s">
        <v>100</v>
      </c>
      <c r="D247" s="7" t="s">
        <v>406</v>
      </c>
      <c r="E247" s="7" t="s">
        <v>407</v>
      </c>
      <c r="F247" s="7" t="s">
        <v>408</v>
      </c>
      <c r="G247" s="7" t="s">
        <v>425</v>
      </c>
      <c r="H247" s="8" t="s">
        <v>197</v>
      </c>
      <c r="I247" s="10">
        <v>65</v>
      </c>
      <c r="J247" s="10" t="s">
        <v>106</v>
      </c>
      <c r="K247" s="8" t="s">
        <v>107</v>
      </c>
      <c r="L247" s="10" t="s">
        <v>108</v>
      </c>
      <c r="M247" s="10" t="s">
        <v>109</v>
      </c>
      <c r="N247" s="10" t="s">
        <v>261</v>
      </c>
      <c r="O247" s="74"/>
      <c r="P247" s="27">
        <v>100</v>
      </c>
      <c r="Q247" s="27">
        <v>142</v>
      </c>
      <c r="R247" s="27">
        <v>142</v>
      </c>
      <c r="S247" s="27">
        <v>142</v>
      </c>
      <c r="T247" s="27">
        <v>142</v>
      </c>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v>1129464.2857142857</v>
      </c>
      <c r="AQ247" s="27">
        <v>0</v>
      </c>
      <c r="AR247" s="27">
        <f t="shared" si="11"/>
        <v>0</v>
      </c>
      <c r="AS247" s="10" t="s">
        <v>111</v>
      </c>
      <c r="AT247" s="88">
        <v>2013</v>
      </c>
      <c r="AU247" s="89" t="s">
        <v>236</v>
      </c>
    </row>
    <row r="248" spans="2:47" ht="13.15" customHeight="1" x14ac:dyDescent="0.25">
      <c r="B248" s="7" t="s">
        <v>426</v>
      </c>
      <c r="C248" s="7" t="s">
        <v>100</v>
      </c>
      <c r="D248" s="7" t="s">
        <v>406</v>
      </c>
      <c r="E248" s="7" t="s">
        <v>407</v>
      </c>
      <c r="F248" s="7" t="s">
        <v>408</v>
      </c>
      <c r="G248" s="7" t="s">
        <v>425</v>
      </c>
      <c r="H248" s="8" t="s">
        <v>197</v>
      </c>
      <c r="I248" s="10">
        <v>65</v>
      </c>
      <c r="J248" s="10" t="s">
        <v>263</v>
      </c>
      <c r="K248" s="8" t="s">
        <v>107</v>
      </c>
      <c r="L248" s="10" t="s">
        <v>108</v>
      </c>
      <c r="M248" s="10" t="s">
        <v>109</v>
      </c>
      <c r="N248" s="10" t="s">
        <v>261</v>
      </c>
      <c r="O248" s="74"/>
      <c r="P248" s="27">
        <v>100</v>
      </c>
      <c r="Q248" s="27">
        <v>142</v>
      </c>
      <c r="R248" s="27">
        <v>142</v>
      </c>
      <c r="S248" s="27">
        <v>142</v>
      </c>
      <c r="T248" s="27">
        <v>142</v>
      </c>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v>1126330</v>
      </c>
      <c r="AQ248" s="27">
        <v>0</v>
      </c>
      <c r="AR248" s="27">
        <f t="shared" si="11"/>
        <v>0</v>
      </c>
      <c r="AS248" s="10" t="s">
        <v>111</v>
      </c>
      <c r="AT248" s="88" t="s">
        <v>201</v>
      </c>
      <c r="AU248" s="89" t="s">
        <v>112</v>
      </c>
    </row>
    <row r="249" spans="2:47" ht="13.15" customHeight="1" x14ac:dyDescent="0.2">
      <c r="B249" s="12" t="s">
        <v>427</v>
      </c>
      <c r="C249" s="7" t="s">
        <v>100</v>
      </c>
      <c r="D249" s="13" t="s">
        <v>428</v>
      </c>
      <c r="E249" s="13" t="s">
        <v>429</v>
      </c>
      <c r="F249" s="13" t="s">
        <v>430</v>
      </c>
      <c r="G249" s="7" t="s">
        <v>425</v>
      </c>
      <c r="H249" s="8" t="s">
        <v>197</v>
      </c>
      <c r="I249" s="9">
        <v>65</v>
      </c>
      <c r="J249" s="10" t="s">
        <v>263</v>
      </c>
      <c r="K249" s="8" t="s">
        <v>107</v>
      </c>
      <c r="L249" s="10" t="s">
        <v>108</v>
      </c>
      <c r="M249" s="10" t="s">
        <v>109</v>
      </c>
      <c r="N249" s="10" t="s">
        <v>261</v>
      </c>
      <c r="O249" s="74"/>
      <c r="P249" s="27">
        <v>100</v>
      </c>
      <c r="Q249" s="27">
        <v>142</v>
      </c>
      <c r="R249" s="27">
        <v>142</v>
      </c>
      <c r="S249" s="27">
        <v>142</v>
      </c>
      <c r="T249" s="27">
        <v>142</v>
      </c>
      <c r="U249" s="27">
        <v>142</v>
      </c>
      <c r="V249" s="27">
        <v>142</v>
      </c>
      <c r="W249" s="27"/>
      <c r="X249" s="27"/>
      <c r="Y249" s="27"/>
      <c r="Z249" s="27"/>
      <c r="AA249" s="27"/>
      <c r="AB249" s="27"/>
      <c r="AC249" s="27"/>
      <c r="AD249" s="27"/>
      <c r="AE249" s="27"/>
      <c r="AF249" s="27"/>
      <c r="AG249" s="27"/>
      <c r="AH249" s="27"/>
      <c r="AI249" s="27"/>
      <c r="AJ249" s="27"/>
      <c r="AK249" s="27"/>
      <c r="AL249" s="27"/>
      <c r="AM249" s="27"/>
      <c r="AN249" s="27"/>
      <c r="AO249" s="27"/>
      <c r="AP249" s="27">
        <v>1126330</v>
      </c>
      <c r="AQ249" s="27">
        <v>0</v>
      </c>
      <c r="AR249" s="27">
        <f t="shared" si="11"/>
        <v>0</v>
      </c>
      <c r="AS249" s="10" t="s">
        <v>111</v>
      </c>
      <c r="AT249" s="43" t="s">
        <v>127</v>
      </c>
      <c r="AU249" s="13" t="s">
        <v>431</v>
      </c>
    </row>
    <row r="250" spans="2:47" ht="13.15" customHeight="1" x14ac:dyDescent="0.2">
      <c r="B250" s="13" t="s">
        <v>432</v>
      </c>
      <c r="C250" s="13" t="s">
        <v>100</v>
      </c>
      <c r="D250" s="13" t="s">
        <v>428</v>
      </c>
      <c r="E250" s="13" t="s">
        <v>429</v>
      </c>
      <c r="F250" s="13" t="s">
        <v>430</v>
      </c>
      <c r="G250" s="13" t="s">
        <v>425</v>
      </c>
      <c r="H250" s="13" t="s">
        <v>197</v>
      </c>
      <c r="I250" s="13">
        <v>65</v>
      </c>
      <c r="J250" s="13" t="s">
        <v>263</v>
      </c>
      <c r="K250" s="13" t="s">
        <v>107</v>
      </c>
      <c r="L250" s="13" t="s">
        <v>108</v>
      </c>
      <c r="M250" s="13" t="s">
        <v>109</v>
      </c>
      <c r="N250" s="13" t="s">
        <v>261</v>
      </c>
      <c r="O250" s="39"/>
      <c r="P250" s="39">
        <v>100</v>
      </c>
      <c r="Q250" s="39">
        <v>142</v>
      </c>
      <c r="R250" s="39">
        <v>142</v>
      </c>
      <c r="S250" s="39">
        <v>107.16000000000003</v>
      </c>
      <c r="T250" s="39">
        <v>179.08</v>
      </c>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v>1355280</v>
      </c>
      <c r="AQ250" s="39">
        <v>0</v>
      </c>
      <c r="AR250" s="27">
        <f t="shared" si="11"/>
        <v>0</v>
      </c>
      <c r="AS250" s="13" t="s">
        <v>111</v>
      </c>
      <c r="AT250" s="13" t="s">
        <v>127</v>
      </c>
      <c r="AU250" s="13">
        <v>14</v>
      </c>
    </row>
    <row r="251" spans="2:47" ht="13.15" customHeight="1" x14ac:dyDescent="0.2">
      <c r="B251" s="13" t="s">
        <v>433</v>
      </c>
      <c r="C251" s="13" t="s">
        <v>100</v>
      </c>
      <c r="D251" s="13" t="s">
        <v>428</v>
      </c>
      <c r="E251" s="13" t="s">
        <v>429</v>
      </c>
      <c r="F251" s="13" t="s">
        <v>430</v>
      </c>
      <c r="G251" s="13" t="s">
        <v>425</v>
      </c>
      <c r="H251" s="13" t="s">
        <v>197</v>
      </c>
      <c r="I251" s="13">
        <v>65</v>
      </c>
      <c r="J251" s="13" t="s">
        <v>263</v>
      </c>
      <c r="K251" s="13" t="s">
        <v>107</v>
      </c>
      <c r="L251" s="13" t="s">
        <v>108</v>
      </c>
      <c r="M251" s="13" t="s">
        <v>109</v>
      </c>
      <c r="N251" s="13" t="s">
        <v>261</v>
      </c>
      <c r="O251" s="39"/>
      <c r="P251" s="39">
        <v>100</v>
      </c>
      <c r="Q251" s="39">
        <v>142</v>
      </c>
      <c r="R251" s="39">
        <v>142</v>
      </c>
      <c r="S251" s="39">
        <v>35.240000000000038</v>
      </c>
      <c r="T251" s="39">
        <v>179.08</v>
      </c>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v>1355280</v>
      </c>
      <c r="AQ251" s="39">
        <v>0</v>
      </c>
      <c r="AR251" s="27">
        <f t="shared" si="11"/>
        <v>0</v>
      </c>
      <c r="AS251" s="13" t="s">
        <v>111</v>
      </c>
      <c r="AT251" s="13" t="s">
        <v>127</v>
      </c>
      <c r="AU251" s="13">
        <v>14</v>
      </c>
    </row>
    <row r="252" spans="2:47" ht="13.15" customHeight="1" x14ac:dyDescent="0.2">
      <c r="B252" s="13" t="s">
        <v>434</v>
      </c>
      <c r="C252" s="13" t="s">
        <v>100</v>
      </c>
      <c r="D252" s="13" t="s">
        <v>428</v>
      </c>
      <c r="E252" s="13" t="s">
        <v>429</v>
      </c>
      <c r="F252" s="13" t="s">
        <v>430</v>
      </c>
      <c r="G252" s="13" t="s">
        <v>425</v>
      </c>
      <c r="H252" s="13" t="s">
        <v>197</v>
      </c>
      <c r="I252" s="13">
        <v>65</v>
      </c>
      <c r="J252" s="13" t="s">
        <v>263</v>
      </c>
      <c r="K252" s="13" t="s">
        <v>107</v>
      </c>
      <c r="L252" s="13" t="s">
        <v>108</v>
      </c>
      <c r="M252" s="13" t="s">
        <v>122</v>
      </c>
      <c r="N252" s="13" t="s">
        <v>261</v>
      </c>
      <c r="O252" s="39"/>
      <c r="P252" s="39">
        <v>100</v>
      </c>
      <c r="Q252" s="39">
        <v>142</v>
      </c>
      <c r="R252" s="39">
        <v>142</v>
      </c>
      <c r="S252" s="39">
        <v>142</v>
      </c>
      <c r="T252" s="39">
        <v>142</v>
      </c>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v>1355280</v>
      </c>
      <c r="AQ252" s="39">
        <f>(O252+P252+Q252+R252+S252+T252+U252+V252+W252)*AP252</f>
        <v>905327040</v>
      </c>
      <c r="AR252" s="27">
        <f t="shared" si="11"/>
        <v>1013966284.8000001</v>
      </c>
      <c r="AS252" s="13" t="s">
        <v>111</v>
      </c>
      <c r="AT252" s="13" t="s">
        <v>127</v>
      </c>
      <c r="AU252" s="13"/>
    </row>
    <row r="253" spans="2:47" ht="13.15" customHeight="1" x14ac:dyDescent="0.25">
      <c r="B253" s="7" t="s">
        <v>435</v>
      </c>
      <c r="C253" s="7" t="s">
        <v>100</v>
      </c>
      <c r="D253" s="7" t="s">
        <v>406</v>
      </c>
      <c r="E253" s="7" t="s">
        <v>407</v>
      </c>
      <c r="F253" s="7" t="s">
        <v>408</v>
      </c>
      <c r="G253" s="7" t="s">
        <v>436</v>
      </c>
      <c r="H253" s="8" t="s">
        <v>197</v>
      </c>
      <c r="I253" s="10">
        <v>68</v>
      </c>
      <c r="J253" s="10" t="s">
        <v>106</v>
      </c>
      <c r="K253" s="8" t="s">
        <v>107</v>
      </c>
      <c r="L253" s="10" t="s">
        <v>108</v>
      </c>
      <c r="M253" s="10" t="s">
        <v>109</v>
      </c>
      <c r="N253" s="10" t="s">
        <v>261</v>
      </c>
      <c r="O253" s="74"/>
      <c r="P253" s="27">
        <v>6</v>
      </c>
      <c r="Q253" s="27">
        <v>6</v>
      </c>
      <c r="R253" s="27">
        <v>6</v>
      </c>
      <c r="S253" s="27">
        <v>6</v>
      </c>
      <c r="T253" s="27">
        <v>6</v>
      </c>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v>1210491.0714285714</v>
      </c>
      <c r="AQ253" s="27">
        <v>0</v>
      </c>
      <c r="AR253" s="27">
        <f t="shared" si="11"/>
        <v>0</v>
      </c>
      <c r="AS253" s="10" t="s">
        <v>111</v>
      </c>
      <c r="AT253" s="88">
        <v>2013</v>
      </c>
      <c r="AU253" s="89"/>
    </row>
    <row r="254" spans="2:47" ht="13.15" customHeight="1" x14ac:dyDescent="0.25">
      <c r="B254" s="7" t="s">
        <v>437</v>
      </c>
      <c r="C254" s="7" t="s">
        <v>100</v>
      </c>
      <c r="D254" s="7" t="s">
        <v>406</v>
      </c>
      <c r="E254" s="7" t="s">
        <v>407</v>
      </c>
      <c r="F254" s="7" t="s">
        <v>408</v>
      </c>
      <c r="G254" s="7" t="s">
        <v>436</v>
      </c>
      <c r="H254" s="8" t="s">
        <v>197</v>
      </c>
      <c r="I254" s="10">
        <v>68</v>
      </c>
      <c r="J254" s="10" t="s">
        <v>263</v>
      </c>
      <c r="K254" s="8" t="s">
        <v>107</v>
      </c>
      <c r="L254" s="10" t="s">
        <v>108</v>
      </c>
      <c r="M254" s="10" t="s">
        <v>109</v>
      </c>
      <c r="N254" s="10" t="s">
        <v>261</v>
      </c>
      <c r="O254" s="74"/>
      <c r="P254" s="27">
        <v>6</v>
      </c>
      <c r="Q254" s="27">
        <v>6</v>
      </c>
      <c r="R254" s="27">
        <v>6</v>
      </c>
      <c r="S254" s="27">
        <v>6</v>
      </c>
      <c r="T254" s="27">
        <v>6</v>
      </c>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v>1205857.1399999999</v>
      </c>
      <c r="AQ254" s="27">
        <v>0</v>
      </c>
      <c r="AR254" s="27">
        <f t="shared" si="11"/>
        <v>0</v>
      </c>
      <c r="AS254" s="10" t="s">
        <v>111</v>
      </c>
      <c r="AT254" s="88" t="s">
        <v>201</v>
      </c>
      <c r="AU254" s="89" t="s">
        <v>236</v>
      </c>
    </row>
    <row r="255" spans="2:47" ht="13.15" customHeight="1" x14ac:dyDescent="0.25">
      <c r="B255" s="7" t="s">
        <v>438</v>
      </c>
      <c r="C255" s="7" t="s">
        <v>100</v>
      </c>
      <c r="D255" s="7" t="s">
        <v>406</v>
      </c>
      <c r="E255" s="7" t="s">
        <v>407</v>
      </c>
      <c r="F255" s="7" t="s">
        <v>408</v>
      </c>
      <c r="G255" s="7" t="s">
        <v>439</v>
      </c>
      <c r="H255" s="8" t="s">
        <v>197</v>
      </c>
      <c r="I255" s="10">
        <v>68</v>
      </c>
      <c r="J255" s="10" t="s">
        <v>249</v>
      </c>
      <c r="K255" s="8" t="s">
        <v>107</v>
      </c>
      <c r="L255" s="10" t="s">
        <v>108</v>
      </c>
      <c r="M255" s="10" t="s">
        <v>109</v>
      </c>
      <c r="N255" s="10" t="s">
        <v>261</v>
      </c>
      <c r="O255" s="27"/>
      <c r="P255" s="27">
        <v>0</v>
      </c>
      <c r="Q255" s="27">
        <v>5</v>
      </c>
      <c r="R255" s="27">
        <v>5</v>
      </c>
      <c r="S255" s="27">
        <v>5</v>
      </c>
      <c r="T255" s="27">
        <v>5</v>
      </c>
      <c r="U255" s="27">
        <v>5</v>
      </c>
      <c r="V255" s="27"/>
      <c r="W255" s="27"/>
      <c r="X255" s="27"/>
      <c r="Y255" s="27"/>
      <c r="Z255" s="27"/>
      <c r="AA255" s="27"/>
      <c r="AB255" s="27"/>
      <c r="AC255" s="27"/>
      <c r="AD255" s="27"/>
      <c r="AE255" s="27"/>
      <c r="AF255" s="27"/>
      <c r="AG255" s="27"/>
      <c r="AH255" s="27"/>
      <c r="AI255" s="27"/>
      <c r="AJ255" s="27"/>
      <c r="AK255" s="27"/>
      <c r="AL255" s="27"/>
      <c r="AM255" s="27"/>
      <c r="AN255" s="27"/>
      <c r="AO255" s="27"/>
      <c r="AP255" s="27">
        <v>1210480</v>
      </c>
      <c r="AQ255" s="27">
        <v>0</v>
      </c>
      <c r="AR255" s="27">
        <f t="shared" si="11"/>
        <v>0</v>
      </c>
      <c r="AS255" s="10" t="s">
        <v>111</v>
      </c>
      <c r="AT255" s="88" t="s">
        <v>418</v>
      </c>
      <c r="AU255" s="10" t="s">
        <v>212</v>
      </c>
    </row>
    <row r="256" spans="2:47" ht="13.15" customHeight="1" x14ac:dyDescent="0.25">
      <c r="B256" s="7" t="s">
        <v>440</v>
      </c>
      <c r="C256" s="7" t="s">
        <v>100</v>
      </c>
      <c r="D256" s="7" t="s">
        <v>441</v>
      </c>
      <c r="E256" s="7" t="s">
        <v>442</v>
      </c>
      <c r="F256" s="7" t="s">
        <v>443</v>
      </c>
      <c r="G256" s="7" t="s">
        <v>444</v>
      </c>
      <c r="H256" s="10" t="s">
        <v>197</v>
      </c>
      <c r="I256" s="9">
        <v>82</v>
      </c>
      <c r="J256" s="10" t="s">
        <v>106</v>
      </c>
      <c r="K256" s="10" t="s">
        <v>107</v>
      </c>
      <c r="L256" s="10" t="s">
        <v>108</v>
      </c>
      <c r="M256" s="10" t="s">
        <v>109</v>
      </c>
      <c r="N256" s="10" t="s">
        <v>110</v>
      </c>
      <c r="O256" s="74"/>
      <c r="P256" s="93">
        <v>5</v>
      </c>
      <c r="Q256" s="27">
        <v>5</v>
      </c>
      <c r="R256" s="27">
        <v>5</v>
      </c>
      <c r="S256" s="27">
        <v>5</v>
      </c>
      <c r="T256" s="27">
        <v>5</v>
      </c>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v>13392857.142857142</v>
      </c>
      <c r="AQ256" s="27">
        <v>0</v>
      </c>
      <c r="AR256" s="27">
        <f t="shared" si="11"/>
        <v>0</v>
      </c>
      <c r="AS256" s="10" t="s">
        <v>111</v>
      </c>
      <c r="AT256" s="88">
        <v>2013</v>
      </c>
      <c r="AU256" s="10" t="s">
        <v>445</v>
      </c>
    </row>
    <row r="257" spans="2:47" ht="13.15" customHeight="1" x14ac:dyDescent="0.25">
      <c r="B257" s="7" t="s">
        <v>446</v>
      </c>
      <c r="C257" s="7" t="s">
        <v>100</v>
      </c>
      <c r="D257" s="7" t="s">
        <v>441</v>
      </c>
      <c r="E257" s="7" t="s">
        <v>442</v>
      </c>
      <c r="F257" s="7" t="s">
        <v>443</v>
      </c>
      <c r="G257" s="7" t="s">
        <v>444</v>
      </c>
      <c r="H257" s="10" t="s">
        <v>197</v>
      </c>
      <c r="I257" s="9">
        <v>82</v>
      </c>
      <c r="J257" s="10" t="s">
        <v>106</v>
      </c>
      <c r="K257" s="10" t="s">
        <v>107</v>
      </c>
      <c r="L257" s="10" t="s">
        <v>108</v>
      </c>
      <c r="M257" s="10" t="s">
        <v>109</v>
      </c>
      <c r="N257" s="10" t="s">
        <v>110</v>
      </c>
      <c r="O257" s="74"/>
      <c r="P257" s="93">
        <v>5</v>
      </c>
      <c r="Q257" s="27">
        <v>5</v>
      </c>
      <c r="R257" s="27">
        <v>5</v>
      </c>
      <c r="S257" s="27">
        <v>5</v>
      </c>
      <c r="T257" s="27">
        <v>5</v>
      </c>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v>20238228</v>
      </c>
      <c r="AQ257" s="27">
        <v>0</v>
      </c>
      <c r="AR257" s="27">
        <f t="shared" si="11"/>
        <v>0</v>
      </c>
      <c r="AS257" s="10" t="s">
        <v>111</v>
      </c>
      <c r="AT257" s="88" t="s">
        <v>201</v>
      </c>
      <c r="AU257" s="10" t="s">
        <v>447</v>
      </c>
    </row>
    <row r="258" spans="2:47" ht="13.15" customHeight="1" x14ac:dyDescent="0.25">
      <c r="B258" s="7" t="s">
        <v>448</v>
      </c>
      <c r="C258" s="7" t="s">
        <v>100</v>
      </c>
      <c r="D258" s="7" t="s">
        <v>449</v>
      </c>
      <c r="E258" s="7" t="s">
        <v>442</v>
      </c>
      <c r="F258" s="7" t="s">
        <v>450</v>
      </c>
      <c r="G258" s="7" t="s">
        <v>444</v>
      </c>
      <c r="H258" s="8" t="s">
        <v>197</v>
      </c>
      <c r="I258" s="9">
        <v>82</v>
      </c>
      <c r="J258" s="10" t="s">
        <v>249</v>
      </c>
      <c r="K258" s="10" t="s">
        <v>107</v>
      </c>
      <c r="L258" s="10" t="s">
        <v>108</v>
      </c>
      <c r="M258" s="10" t="s">
        <v>109</v>
      </c>
      <c r="N258" s="10" t="s">
        <v>110</v>
      </c>
      <c r="O258" s="27"/>
      <c r="P258" s="27">
        <v>0</v>
      </c>
      <c r="Q258" s="93">
        <v>4</v>
      </c>
      <c r="R258" s="27">
        <v>4</v>
      </c>
      <c r="S258" s="27">
        <v>3</v>
      </c>
      <c r="T258" s="27">
        <v>2</v>
      </c>
      <c r="U258" s="27">
        <v>3</v>
      </c>
      <c r="V258" s="27"/>
      <c r="W258" s="27"/>
      <c r="X258" s="27"/>
      <c r="Y258" s="27"/>
      <c r="Z258" s="27"/>
      <c r="AA258" s="27"/>
      <c r="AB258" s="27"/>
      <c r="AC258" s="27"/>
      <c r="AD258" s="27"/>
      <c r="AE258" s="27"/>
      <c r="AF258" s="27"/>
      <c r="AG258" s="27"/>
      <c r="AH258" s="27"/>
      <c r="AI258" s="27"/>
      <c r="AJ258" s="27"/>
      <c r="AK258" s="27"/>
      <c r="AL258" s="27"/>
      <c r="AM258" s="27"/>
      <c r="AN258" s="27"/>
      <c r="AO258" s="27"/>
      <c r="AP258" s="27">
        <v>20238228</v>
      </c>
      <c r="AQ258" s="27">
        <v>0</v>
      </c>
      <c r="AR258" s="27">
        <f t="shared" si="11"/>
        <v>0</v>
      </c>
      <c r="AS258" s="10" t="s">
        <v>111</v>
      </c>
      <c r="AT258" s="88" t="s">
        <v>418</v>
      </c>
      <c r="AU258" s="10" t="s">
        <v>236</v>
      </c>
    </row>
    <row r="259" spans="2:47" ht="13.15" customHeight="1" x14ac:dyDescent="0.25">
      <c r="B259" s="7" t="s">
        <v>451</v>
      </c>
      <c r="C259" s="7" t="s">
        <v>100</v>
      </c>
      <c r="D259" s="7" t="s">
        <v>441</v>
      </c>
      <c r="E259" s="7" t="s">
        <v>442</v>
      </c>
      <c r="F259" s="7" t="s">
        <v>443</v>
      </c>
      <c r="G259" s="7" t="s">
        <v>444</v>
      </c>
      <c r="H259" s="8" t="s">
        <v>197</v>
      </c>
      <c r="I259" s="9">
        <v>82</v>
      </c>
      <c r="J259" s="10" t="s">
        <v>235</v>
      </c>
      <c r="K259" s="10" t="s">
        <v>107</v>
      </c>
      <c r="L259" s="10" t="s">
        <v>108</v>
      </c>
      <c r="M259" s="10" t="s">
        <v>109</v>
      </c>
      <c r="N259" s="10" t="s">
        <v>110</v>
      </c>
      <c r="O259" s="27"/>
      <c r="P259" s="27"/>
      <c r="Q259" s="93">
        <v>4</v>
      </c>
      <c r="R259" s="27">
        <v>4</v>
      </c>
      <c r="S259" s="27">
        <v>3</v>
      </c>
      <c r="T259" s="27">
        <v>2</v>
      </c>
      <c r="U259" s="27">
        <v>3</v>
      </c>
      <c r="V259" s="27"/>
      <c r="W259" s="27"/>
      <c r="X259" s="27"/>
      <c r="Y259" s="27"/>
      <c r="Z259" s="27"/>
      <c r="AA259" s="27"/>
      <c r="AB259" s="27"/>
      <c r="AC259" s="27"/>
      <c r="AD259" s="27"/>
      <c r="AE259" s="27"/>
      <c r="AF259" s="27"/>
      <c r="AG259" s="27"/>
      <c r="AH259" s="27"/>
      <c r="AI259" s="27"/>
      <c r="AJ259" s="27"/>
      <c r="AK259" s="27"/>
      <c r="AL259" s="27"/>
      <c r="AM259" s="27"/>
      <c r="AN259" s="27"/>
      <c r="AO259" s="27"/>
      <c r="AP259" s="27">
        <v>19007940</v>
      </c>
      <c r="AQ259" s="27">
        <v>0</v>
      </c>
      <c r="AR259" s="27">
        <f t="shared" si="11"/>
        <v>0</v>
      </c>
      <c r="AS259" s="10" t="s">
        <v>111</v>
      </c>
      <c r="AT259" s="88" t="s">
        <v>375</v>
      </c>
      <c r="AU259" s="89" t="s">
        <v>112</v>
      </c>
    </row>
    <row r="260" spans="2:47" ht="13.15" customHeight="1" x14ac:dyDescent="0.25">
      <c r="B260" s="12" t="s">
        <v>452</v>
      </c>
      <c r="C260" s="7" t="s">
        <v>100</v>
      </c>
      <c r="D260" s="7" t="s">
        <v>441</v>
      </c>
      <c r="E260" s="7" t="s">
        <v>442</v>
      </c>
      <c r="F260" s="7" t="s">
        <v>443</v>
      </c>
      <c r="G260" s="7" t="s">
        <v>453</v>
      </c>
      <c r="H260" s="8" t="s">
        <v>197</v>
      </c>
      <c r="I260" s="9">
        <v>82</v>
      </c>
      <c r="J260" s="10" t="s">
        <v>235</v>
      </c>
      <c r="K260" s="8" t="s">
        <v>107</v>
      </c>
      <c r="L260" s="10" t="s">
        <v>108</v>
      </c>
      <c r="M260" s="10" t="s">
        <v>109</v>
      </c>
      <c r="N260" s="10" t="s">
        <v>110</v>
      </c>
      <c r="O260" s="74"/>
      <c r="P260" s="27"/>
      <c r="Q260" s="27">
        <v>4</v>
      </c>
      <c r="R260" s="27">
        <v>4</v>
      </c>
      <c r="S260" s="27">
        <v>3</v>
      </c>
      <c r="T260" s="27">
        <v>2</v>
      </c>
      <c r="U260" s="27">
        <v>3</v>
      </c>
      <c r="V260" s="27">
        <v>4</v>
      </c>
      <c r="W260" s="27"/>
      <c r="X260" s="27"/>
      <c r="Y260" s="27"/>
      <c r="Z260" s="27"/>
      <c r="AA260" s="27"/>
      <c r="AB260" s="27"/>
      <c r="AC260" s="27"/>
      <c r="AD260" s="27"/>
      <c r="AE260" s="27"/>
      <c r="AF260" s="27"/>
      <c r="AG260" s="27"/>
      <c r="AH260" s="27"/>
      <c r="AI260" s="27"/>
      <c r="AJ260" s="27"/>
      <c r="AK260" s="27"/>
      <c r="AL260" s="27"/>
      <c r="AM260" s="27"/>
      <c r="AN260" s="27"/>
      <c r="AO260" s="27"/>
      <c r="AP260" s="27">
        <v>19007940</v>
      </c>
      <c r="AQ260" s="27">
        <v>0</v>
      </c>
      <c r="AR260" s="27">
        <f t="shared" si="11"/>
        <v>0</v>
      </c>
      <c r="AS260" s="10" t="s">
        <v>111</v>
      </c>
      <c r="AT260" s="43" t="s">
        <v>114</v>
      </c>
      <c r="AU260" s="19" t="s">
        <v>454</v>
      </c>
    </row>
    <row r="261" spans="2:47" ht="13.15" customHeight="1" x14ac:dyDescent="0.2">
      <c r="B261" s="7" t="s">
        <v>455</v>
      </c>
      <c r="C261" s="7" t="s">
        <v>100</v>
      </c>
      <c r="D261" s="15" t="s">
        <v>456</v>
      </c>
      <c r="E261" s="7" t="s">
        <v>442</v>
      </c>
      <c r="F261" s="7" t="s">
        <v>457</v>
      </c>
      <c r="G261" s="7" t="s">
        <v>453</v>
      </c>
      <c r="H261" s="7" t="s">
        <v>197</v>
      </c>
      <c r="I261" s="9">
        <v>82</v>
      </c>
      <c r="J261" s="10" t="s">
        <v>235</v>
      </c>
      <c r="K261" s="8" t="s">
        <v>107</v>
      </c>
      <c r="L261" s="10" t="s">
        <v>108</v>
      </c>
      <c r="M261" s="10" t="s">
        <v>109</v>
      </c>
      <c r="N261" s="10" t="s">
        <v>110</v>
      </c>
      <c r="O261" s="39"/>
      <c r="P261" s="39"/>
      <c r="Q261" s="39">
        <v>4</v>
      </c>
      <c r="R261" s="39">
        <v>4</v>
      </c>
      <c r="S261" s="39">
        <v>4</v>
      </c>
      <c r="T261" s="39">
        <v>4</v>
      </c>
      <c r="U261" s="39">
        <v>4</v>
      </c>
      <c r="V261" s="39"/>
      <c r="W261" s="39"/>
      <c r="X261" s="39"/>
      <c r="Y261" s="39"/>
      <c r="Z261" s="39"/>
      <c r="AA261" s="39"/>
      <c r="AB261" s="39"/>
      <c r="AC261" s="39"/>
      <c r="AD261" s="39"/>
      <c r="AE261" s="39"/>
      <c r="AF261" s="39"/>
      <c r="AG261" s="39"/>
      <c r="AH261" s="39"/>
      <c r="AI261" s="39"/>
      <c r="AJ261" s="39"/>
      <c r="AK261" s="39"/>
      <c r="AL261" s="39"/>
      <c r="AM261" s="39"/>
      <c r="AN261" s="39"/>
      <c r="AO261" s="39"/>
      <c r="AP261" s="39">
        <v>21020470</v>
      </c>
      <c r="AQ261" s="27">
        <v>0</v>
      </c>
      <c r="AR261" s="27">
        <f t="shared" si="11"/>
        <v>0</v>
      </c>
      <c r="AS261" s="10" t="s">
        <v>111</v>
      </c>
      <c r="AT261" s="43" t="s">
        <v>375</v>
      </c>
      <c r="AU261" s="13" t="s">
        <v>458</v>
      </c>
    </row>
    <row r="262" spans="2:47" ht="13.15" customHeight="1" x14ac:dyDescent="0.2">
      <c r="B262" s="13" t="s">
        <v>459</v>
      </c>
      <c r="C262" s="13" t="s">
        <v>100</v>
      </c>
      <c r="D262" s="13" t="s">
        <v>456</v>
      </c>
      <c r="E262" s="13" t="s">
        <v>460</v>
      </c>
      <c r="F262" s="13" t="s">
        <v>457</v>
      </c>
      <c r="G262" s="13" t="s">
        <v>453</v>
      </c>
      <c r="H262" s="13" t="s">
        <v>197</v>
      </c>
      <c r="I262" s="13">
        <v>82</v>
      </c>
      <c r="J262" s="13" t="s">
        <v>235</v>
      </c>
      <c r="K262" s="13" t="s">
        <v>107</v>
      </c>
      <c r="L262" s="13" t="s">
        <v>108</v>
      </c>
      <c r="M262" s="13" t="s">
        <v>109</v>
      </c>
      <c r="N262" s="13" t="s">
        <v>110</v>
      </c>
      <c r="O262" s="39"/>
      <c r="P262" s="39"/>
      <c r="Q262" s="39">
        <v>4</v>
      </c>
      <c r="R262" s="39">
        <v>4</v>
      </c>
      <c r="S262" s="39">
        <v>4</v>
      </c>
      <c r="T262" s="39">
        <v>4</v>
      </c>
      <c r="U262" s="39">
        <v>4</v>
      </c>
      <c r="V262" s="39"/>
      <c r="W262" s="39"/>
      <c r="X262" s="39"/>
      <c r="Y262" s="39"/>
      <c r="Z262" s="39"/>
      <c r="AA262" s="39"/>
      <c r="AB262" s="39"/>
      <c r="AC262" s="39"/>
      <c r="AD262" s="39"/>
      <c r="AE262" s="39"/>
      <c r="AF262" s="39"/>
      <c r="AG262" s="39"/>
      <c r="AH262" s="39"/>
      <c r="AI262" s="39"/>
      <c r="AJ262" s="39"/>
      <c r="AK262" s="39"/>
      <c r="AL262" s="39"/>
      <c r="AM262" s="39"/>
      <c r="AN262" s="39"/>
      <c r="AO262" s="39"/>
      <c r="AP262" s="39">
        <v>19250000</v>
      </c>
      <c r="AQ262" s="39">
        <v>0</v>
      </c>
      <c r="AR262" s="27">
        <f t="shared" si="11"/>
        <v>0</v>
      </c>
      <c r="AS262" s="13" t="s">
        <v>111</v>
      </c>
      <c r="AT262" s="13">
        <v>2014</v>
      </c>
      <c r="AU262" s="13">
        <v>14</v>
      </c>
    </row>
    <row r="263" spans="2:47" ht="13.15" customHeight="1" x14ac:dyDescent="0.2">
      <c r="B263" s="13" t="s">
        <v>461</v>
      </c>
      <c r="C263" s="13" t="s">
        <v>100</v>
      </c>
      <c r="D263" s="13" t="s">
        <v>456</v>
      </c>
      <c r="E263" s="13" t="s">
        <v>460</v>
      </c>
      <c r="F263" s="13" t="s">
        <v>457</v>
      </c>
      <c r="G263" s="13" t="s">
        <v>453</v>
      </c>
      <c r="H263" s="13" t="s">
        <v>197</v>
      </c>
      <c r="I263" s="13">
        <v>82</v>
      </c>
      <c r="J263" s="13" t="s">
        <v>462</v>
      </c>
      <c r="K263" s="13" t="s">
        <v>107</v>
      </c>
      <c r="L263" s="13" t="s">
        <v>108</v>
      </c>
      <c r="M263" s="13" t="s">
        <v>109</v>
      </c>
      <c r="N263" s="13" t="s">
        <v>110</v>
      </c>
      <c r="O263" s="39"/>
      <c r="P263" s="39"/>
      <c r="Q263" s="39">
        <v>4</v>
      </c>
      <c r="R263" s="39">
        <v>4</v>
      </c>
      <c r="S263" s="39">
        <v>2</v>
      </c>
      <c r="T263" s="39">
        <v>4</v>
      </c>
      <c r="U263" s="39">
        <v>4</v>
      </c>
      <c r="V263" s="39"/>
      <c r="W263" s="39"/>
      <c r="X263" s="39"/>
      <c r="Y263" s="39"/>
      <c r="Z263" s="39"/>
      <c r="AA263" s="39"/>
      <c r="AB263" s="39"/>
      <c r="AC263" s="39"/>
      <c r="AD263" s="39"/>
      <c r="AE263" s="39"/>
      <c r="AF263" s="39"/>
      <c r="AG263" s="39"/>
      <c r="AH263" s="39"/>
      <c r="AI263" s="39"/>
      <c r="AJ263" s="39"/>
      <c r="AK263" s="39"/>
      <c r="AL263" s="39"/>
      <c r="AM263" s="39"/>
      <c r="AN263" s="39"/>
      <c r="AO263" s="39"/>
      <c r="AP263" s="39">
        <v>19250000</v>
      </c>
      <c r="AQ263" s="39">
        <v>0</v>
      </c>
      <c r="AR263" s="27">
        <f t="shared" ref="AR263:AR327" si="12">AQ263*1.12</f>
        <v>0</v>
      </c>
      <c r="AS263" s="13" t="s">
        <v>111</v>
      </c>
      <c r="AT263" s="13">
        <v>2014</v>
      </c>
      <c r="AU263" s="13">
        <v>14</v>
      </c>
    </row>
    <row r="264" spans="2:47" ht="13.15" customHeight="1" x14ac:dyDescent="0.2">
      <c r="B264" s="13" t="s">
        <v>463</v>
      </c>
      <c r="C264" s="13" t="s">
        <v>100</v>
      </c>
      <c r="D264" s="13" t="s">
        <v>456</v>
      </c>
      <c r="E264" s="13" t="s">
        <v>460</v>
      </c>
      <c r="F264" s="13" t="s">
        <v>457</v>
      </c>
      <c r="G264" s="13" t="s">
        <v>453</v>
      </c>
      <c r="H264" s="13" t="s">
        <v>197</v>
      </c>
      <c r="I264" s="13">
        <v>82</v>
      </c>
      <c r="J264" s="13" t="s">
        <v>235</v>
      </c>
      <c r="K264" s="13" t="s">
        <v>107</v>
      </c>
      <c r="L264" s="13" t="s">
        <v>108</v>
      </c>
      <c r="M264" s="13" t="s">
        <v>122</v>
      </c>
      <c r="N264" s="13" t="s">
        <v>110</v>
      </c>
      <c r="O264" s="39"/>
      <c r="P264" s="39"/>
      <c r="Q264" s="39">
        <v>4</v>
      </c>
      <c r="R264" s="39">
        <v>4</v>
      </c>
      <c r="S264" s="39">
        <v>2</v>
      </c>
      <c r="T264" s="39">
        <v>1</v>
      </c>
      <c r="U264" s="39">
        <v>2</v>
      </c>
      <c r="V264" s="39"/>
      <c r="W264" s="39"/>
      <c r="X264" s="39"/>
      <c r="Y264" s="39"/>
      <c r="Z264" s="39"/>
      <c r="AA264" s="39"/>
      <c r="AB264" s="39"/>
      <c r="AC264" s="39"/>
      <c r="AD264" s="39"/>
      <c r="AE264" s="39"/>
      <c r="AF264" s="39"/>
      <c r="AG264" s="39"/>
      <c r="AH264" s="39"/>
      <c r="AI264" s="39"/>
      <c r="AJ264" s="39"/>
      <c r="AK264" s="39"/>
      <c r="AL264" s="39"/>
      <c r="AM264" s="39"/>
      <c r="AN264" s="39"/>
      <c r="AO264" s="39"/>
      <c r="AP264" s="39">
        <v>19250000</v>
      </c>
      <c r="AQ264" s="39">
        <f>(O264+P264+Q264+R264+S264+T264+U264+V264+W264)*AP264</f>
        <v>250250000</v>
      </c>
      <c r="AR264" s="27">
        <f t="shared" si="12"/>
        <v>280280000</v>
      </c>
      <c r="AS264" s="13" t="s">
        <v>111</v>
      </c>
      <c r="AT264" s="13">
        <v>2014</v>
      </c>
      <c r="AU264" s="13"/>
    </row>
    <row r="265" spans="2:47" ht="13.15" customHeight="1" x14ac:dyDescent="0.25">
      <c r="B265" s="7" t="s">
        <v>464</v>
      </c>
      <c r="C265" s="7" t="s">
        <v>100</v>
      </c>
      <c r="D265" s="7" t="s">
        <v>441</v>
      </c>
      <c r="E265" s="7" t="s">
        <v>442</v>
      </c>
      <c r="F265" s="7" t="s">
        <v>443</v>
      </c>
      <c r="G265" s="7" t="s">
        <v>465</v>
      </c>
      <c r="H265" s="10" t="s">
        <v>197</v>
      </c>
      <c r="I265" s="9">
        <v>92</v>
      </c>
      <c r="J265" s="10" t="s">
        <v>106</v>
      </c>
      <c r="K265" s="10" t="s">
        <v>107</v>
      </c>
      <c r="L265" s="10" t="s">
        <v>108</v>
      </c>
      <c r="M265" s="10" t="s">
        <v>109</v>
      </c>
      <c r="N265" s="10" t="s">
        <v>110</v>
      </c>
      <c r="O265" s="74"/>
      <c r="P265" s="93">
        <v>1</v>
      </c>
      <c r="Q265" s="27">
        <v>1</v>
      </c>
      <c r="R265" s="27">
        <v>1</v>
      </c>
      <c r="S265" s="27">
        <v>1</v>
      </c>
      <c r="T265" s="27">
        <v>1</v>
      </c>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v>56249999.999999993</v>
      </c>
      <c r="AQ265" s="27">
        <v>0</v>
      </c>
      <c r="AR265" s="27">
        <f t="shared" si="12"/>
        <v>0</v>
      </c>
      <c r="AS265" s="10" t="s">
        <v>111</v>
      </c>
      <c r="AT265" s="88">
        <v>2013</v>
      </c>
      <c r="AU265" s="89"/>
    </row>
    <row r="266" spans="2:47" ht="13.15" customHeight="1" x14ac:dyDescent="0.25">
      <c r="B266" s="7" t="s">
        <v>466</v>
      </c>
      <c r="C266" s="7" t="s">
        <v>100</v>
      </c>
      <c r="D266" s="7" t="s">
        <v>467</v>
      </c>
      <c r="E266" s="7" t="s">
        <v>468</v>
      </c>
      <c r="F266" s="7" t="s">
        <v>469</v>
      </c>
      <c r="G266" s="7" t="s">
        <v>465</v>
      </c>
      <c r="H266" s="8" t="s">
        <v>197</v>
      </c>
      <c r="I266" s="9">
        <v>92</v>
      </c>
      <c r="J266" s="10" t="s">
        <v>249</v>
      </c>
      <c r="K266" s="10" t="s">
        <v>107</v>
      </c>
      <c r="L266" s="10" t="s">
        <v>108</v>
      </c>
      <c r="M266" s="10" t="s">
        <v>109</v>
      </c>
      <c r="N266" s="10" t="s">
        <v>110</v>
      </c>
      <c r="O266" s="27">
        <v>0</v>
      </c>
      <c r="P266" s="27">
        <v>0</v>
      </c>
      <c r="Q266" s="93">
        <v>1</v>
      </c>
      <c r="R266" s="27">
        <v>1</v>
      </c>
      <c r="S266" s="27">
        <v>1</v>
      </c>
      <c r="T266" s="27">
        <v>1</v>
      </c>
      <c r="U266" s="27">
        <v>1</v>
      </c>
      <c r="V266" s="27"/>
      <c r="W266" s="27"/>
      <c r="X266" s="27"/>
      <c r="Y266" s="27"/>
      <c r="Z266" s="27"/>
      <c r="AA266" s="27"/>
      <c r="AB266" s="27"/>
      <c r="AC266" s="27"/>
      <c r="AD266" s="27"/>
      <c r="AE266" s="27"/>
      <c r="AF266" s="27"/>
      <c r="AG266" s="27"/>
      <c r="AH266" s="27"/>
      <c r="AI266" s="27"/>
      <c r="AJ266" s="27"/>
      <c r="AK266" s="27"/>
      <c r="AL266" s="27"/>
      <c r="AM266" s="27"/>
      <c r="AN266" s="27"/>
      <c r="AO266" s="27"/>
      <c r="AP266" s="27">
        <v>55240180</v>
      </c>
      <c r="AQ266" s="27">
        <v>0</v>
      </c>
      <c r="AR266" s="27">
        <f t="shared" si="12"/>
        <v>0</v>
      </c>
      <c r="AS266" s="10" t="s">
        <v>111</v>
      </c>
      <c r="AT266" s="88" t="s">
        <v>418</v>
      </c>
      <c r="AU266" s="7" t="s">
        <v>236</v>
      </c>
    </row>
    <row r="267" spans="2:47" ht="13.15" customHeight="1" x14ac:dyDescent="0.25">
      <c r="B267" s="7" t="s">
        <v>470</v>
      </c>
      <c r="C267" s="7" t="s">
        <v>100</v>
      </c>
      <c r="D267" s="7" t="s">
        <v>441</v>
      </c>
      <c r="E267" s="7" t="s">
        <v>442</v>
      </c>
      <c r="F267" s="7" t="s">
        <v>443</v>
      </c>
      <c r="G267" s="7" t="s">
        <v>465</v>
      </c>
      <c r="H267" s="7" t="s">
        <v>197</v>
      </c>
      <c r="I267" s="14">
        <v>92</v>
      </c>
      <c r="J267" s="7" t="s">
        <v>235</v>
      </c>
      <c r="K267" s="7" t="s">
        <v>107</v>
      </c>
      <c r="L267" s="7" t="s">
        <v>108</v>
      </c>
      <c r="M267" s="7" t="s">
        <v>109</v>
      </c>
      <c r="N267" s="7" t="s">
        <v>110</v>
      </c>
      <c r="O267" s="39">
        <v>0</v>
      </c>
      <c r="P267" s="39">
        <v>0</v>
      </c>
      <c r="Q267" s="39">
        <v>1</v>
      </c>
      <c r="R267" s="39">
        <v>1</v>
      </c>
      <c r="S267" s="39">
        <v>1</v>
      </c>
      <c r="T267" s="39">
        <v>1</v>
      </c>
      <c r="U267" s="39">
        <v>1</v>
      </c>
      <c r="V267" s="39"/>
      <c r="W267" s="39"/>
      <c r="X267" s="39"/>
      <c r="Y267" s="39"/>
      <c r="Z267" s="39"/>
      <c r="AA267" s="39"/>
      <c r="AB267" s="39"/>
      <c r="AC267" s="39"/>
      <c r="AD267" s="39"/>
      <c r="AE267" s="39"/>
      <c r="AF267" s="39"/>
      <c r="AG267" s="39"/>
      <c r="AH267" s="39"/>
      <c r="AI267" s="39"/>
      <c r="AJ267" s="39"/>
      <c r="AK267" s="39"/>
      <c r="AL267" s="39"/>
      <c r="AM267" s="39"/>
      <c r="AN267" s="39"/>
      <c r="AO267" s="39"/>
      <c r="AP267" s="39">
        <v>51860975</v>
      </c>
      <c r="AQ267" s="27">
        <v>0</v>
      </c>
      <c r="AR267" s="27">
        <f t="shared" si="12"/>
        <v>0</v>
      </c>
      <c r="AS267" s="7" t="s">
        <v>111</v>
      </c>
      <c r="AT267" s="7" t="s">
        <v>375</v>
      </c>
      <c r="AU267" s="89" t="s">
        <v>112</v>
      </c>
    </row>
    <row r="268" spans="2:47" ht="13.15" customHeight="1" x14ac:dyDescent="0.2">
      <c r="B268" s="12" t="s">
        <v>471</v>
      </c>
      <c r="C268" s="7" t="s">
        <v>100</v>
      </c>
      <c r="D268" s="7" t="s">
        <v>441</v>
      </c>
      <c r="E268" s="7" t="s">
        <v>442</v>
      </c>
      <c r="F268" s="7" t="s">
        <v>443</v>
      </c>
      <c r="G268" s="7" t="s">
        <v>472</v>
      </c>
      <c r="H268" s="8" t="s">
        <v>197</v>
      </c>
      <c r="I268" s="9">
        <v>92</v>
      </c>
      <c r="J268" s="10" t="s">
        <v>235</v>
      </c>
      <c r="K268" s="8" t="s">
        <v>107</v>
      </c>
      <c r="L268" s="10" t="s">
        <v>108</v>
      </c>
      <c r="M268" s="10" t="s">
        <v>109</v>
      </c>
      <c r="N268" s="10" t="s">
        <v>110</v>
      </c>
      <c r="O268" s="74"/>
      <c r="P268" s="27"/>
      <c r="Q268" s="27">
        <v>1</v>
      </c>
      <c r="R268" s="27">
        <v>1</v>
      </c>
      <c r="S268" s="27">
        <v>1</v>
      </c>
      <c r="T268" s="27">
        <v>1</v>
      </c>
      <c r="U268" s="27">
        <v>1</v>
      </c>
      <c r="V268" s="27">
        <v>1</v>
      </c>
      <c r="W268" s="27"/>
      <c r="X268" s="27"/>
      <c r="Y268" s="27"/>
      <c r="Z268" s="27"/>
      <c r="AA268" s="27"/>
      <c r="AB268" s="27"/>
      <c r="AC268" s="27"/>
      <c r="AD268" s="27"/>
      <c r="AE268" s="27"/>
      <c r="AF268" s="27"/>
      <c r="AG268" s="27"/>
      <c r="AH268" s="27"/>
      <c r="AI268" s="27"/>
      <c r="AJ268" s="27"/>
      <c r="AK268" s="27"/>
      <c r="AL268" s="27"/>
      <c r="AM268" s="27"/>
      <c r="AN268" s="27"/>
      <c r="AO268" s="27"/>
      <c r="AP268" s="27">
        <v>51860975</v>
      </c>
      <c r="AQ268" s="27">
        <v>0</v>
      </c>
      <c r="AR268" s="27">
        <f t="shared" si="12"/>
        <v>0</v>
      </c>
      <c r="AS268" s="10" t="s">
        <v>111</v>
      </c>
      <c r="AT268" s="43" t="s">
        <v>114</v>
      </c>
      <c r="AU268" s="13" t="s">
        <v>156</v>
      </c>
    </row>
    <row r="269" spans="2:47" ht="13.15" customHeight="1" x14ac:dyDescent="0.2">
      <c r="B269" s="13" t="s">
        <v>473</v>
      </c>
      <c r="C269" s="13" t="s">
        <v>100</v>
      </c>
      <c r="D269" s="13" t="s">
        <v>456</v>
      </c>
      <c r="E269" s="13" t="s">
        <v>460</v>
      </c>
      <c r="F269" s="13" t="s">
        <v>457</v>
      </c>
      <c r="G269" s="13" t="s">
        <v>472</v>
      </c>
      <c r="H269" s="13" t="s">
        <v>197</v>
      </c>
      <c r="I269" s="13">
        <v>92</v>
      </c>
      <c r="J269" s="13" t="s">
        <v>235</v>
      </c>
      <c r="K269" s="13" t="s">
        <v>107</v>
      </c>
      <c r="L269" s="13" t="s">
        <v>108</v>
      </c>
      <c r="M269" s="13" t="s">
        <v>122</v>
      </c>
      <c r="N269" s="13" t="s">
        <v>110</v>
      </c>
      <c r="O269" s="39"/>
      <c r="P269" s="39"/>
      <c r="Q269" s="39">
        <v>1</v>
      </c>
      <c r="R269" s="39">
        <v>1</v>
      </c>
      <c r="S269" s="39">
        <v>1</v>
      </c>
      <c r="T269" s="39">
        <v>1</v>
      </c>
      <c r="U269" s="39">
        <v>1</v>
      </c>
      <c r="V269" s="39"/>
      <c r="W269" s="39"/>
      <c r="X269" s="39"/>
      <c r="Y269" s="39"/>
      <c r="Z269" s="39"/>
      <c r="AA269" s="39"/>
      <c r="AB269" s="39"/>
      <c r="AC269" s="39"/>
      <c r="AD269" s="39"/>
      <c r="AE269" s="39"/>
      <c r="AF269" s="39"/>
      <c r="AG269" s="39"/>
      <c r="AH269" s="39"/>
      <c r="AI269" s="39"/>
      <c r="AJ269" s="39"/>
      <c r="AK269" s="39"/>
      <c r="AL269" s="39"/>
      <c r="AM269" s="39"/>
      <c r="AN269" s="39"/>
      <c r="AO269" s="39"/>
      <c r="AP269" s="39">
        <v>56249999.999999993</v>
      </c>
      <c r="AQ269" s="39">
        <v>0</v>
      </c>
      <c r="AR269" s="27">
        <f t="shared" si="12"/>
        <v>0</v>
      </c>
      <c r="AS269" s="13" t="s">
        <v>111</v>
      </c>
      <c r="AT269" s="13" t="s">
        <v>114</v>
      </c>
      <c r="AU269" s="13" t="s">
        <v>738</v>
      </c>
    </row>
    <row r="270" spans="2:47" ht="13.15" customHeight="1" x14ac:dyDescent="0.2">
      <c r="B270" s="13" t="s">
        <v>7224</v>
      </c>
      <c r="C270" s="13" t="s">
        <v>100</v>
      </c>
      <c r="D270" s="13" t="s">
        <v>456</v>
      </c>
      <c r="E270" s="13" t="s">
        <v>460</v>
      </c>
      <c r="F270" s="13" t="s">
        <v>457</v>
      </c>
      <c r="G270" s="13" t="s">
        <v>472</v>
      </c>
      <c r="H270" s="13" t="s">
        <v>197</v>
      </c>
      <c r="I270" s="13">
        <v>92</v>
      </c>
      <c r="J270" s="13" t="s">
        <v>235</v>
      </c>
      <c r="K270" s="13" t="s">
        <v>107</v>
      </c>
      <c r="L270" s="13" t="s">
        <v>108</v>
      </c>
      <c r="M270" s="13" t="s">
        <v>122</v>
      </c>
      <c r="N270" s="13" t="s">
        <v>110</v>
      </c>
      <c r="O270" s="39"/>
      <c r="P270" s="39"/>
      <c r="Q270" s="39">
        <v>1</v>
      </c>
      <c r="R270" s="39">
        <v>1</v>
      </c>
      <c r="S270" s="39">
        <v>1</v>
      </c>
      <c r="T270" s="39">
        <v>1</v>
      </c>
      <c r="U270" s="39">
        <v>1</v>
      </c>
      <c r="V270" s="39"/>
      <c r="W270" s="39"/>
      <c r="X270" s="39"/>
      <c r="Y270" s="39"/>
      <c r="Z270" s="39"/>
      <c r="AA270" s="39"/>
      <c r="AB270" s="39"/>
      <c r="AC270" s="39"/>
      <c r="AD270" s="39"/>
      <c r="AE270" s="39"/>
      <c r="AF270" s="39"/>
      <c r="AG270" s="39"/>
      <c r="AH270" s="39"/>
      <c r="AI270" s="39"/>
      <c r="AJ270" s="39"/>
      <c r="AK270" s="39"/>
      <c r="AL270" s="39"/>
      <c r="AM270" s="39"/>
      <c r="AN270" s="39"/>
      <c r="AO270" s="39"/>
      <c r="AP270" s="39">
        <v>74293127.680000007</v>
      </c>
      <c r="AQ270" s="39">
        <f>(O270+P270+Q270+R270+S270+T270+U270+V270+W270)*AP270</f>
        <v>371465638.40000004</v>
      </c>
      <c r="AR270" s="27">
        <f t="shared" si="12"/>
        <v>416041515.00800008</v>
      </c>
      <c r="AS270" s="13" t="s">
        <v>111</v>
      </c>
      <c r="AT270" s="13" t="s">
        <v>7225</v>
      </c>
      <c r="AU270" s="13" t="s">
        <v>7226</v>
      </c>
    </row>
    <row r="271" spans="2:47" ht="13.15" customHeight="1" x14ac:dyDescent="0.25">
      <c r="B271" s="7" t="s">
        <v>474</v>
      </c>
      <c r="C271" s="7" t="s">
        <v>100</v>
      </c>
      <c r="D271" s="7" t="s">
        <v>193</v>
      </c>
      <c r="E271" s="7" t="s">
        <v>194</v>
      </c>
      <c r="F271" s="7" t="s">
        <v>195</v>
      </c>
      <c r="G271" s="7" t="s">
        <v>475</v>
      </c>
      <c r="H271" s="8" t="s">
        <v>197</v>
      </c>
      <c r="I271" s="9">
        <v>50</v>
      </c>
      <c r="J271" s="10" t="s">
        <v>200</v>
      </c>
      <c r="K271" s="8" t="s">
        <v>107</v>
      </c>
      <c r="L271" s="10" t="s">
        <v>108</v>
      </c>
      <c r="M271" s="10" t="s">
        <v>109</v>
      </c>
      <c r="N271" s="10" t="s">
        <v>110</v>
      </c>
      <c r="O271" s="74"/>
      <c r="P271" s="27">
        <v>1500</v>
      </c>
      <c r="Q271" s="27">
        <v>1500</v>
      </c>
      <c r="R271" s="27">
        <v>1500</v>
      </c>
      <c r="S271" s="27">
        <v>1500</v>
      </c>
      <c r="T271" s="27">
        <v>1500</v>
      </c>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v>17142.849999999999</v>
      </c>
      <c r="AQ271" s="27">
        <v>0</v>
      </c>
      <c r="AR271" s="27">
        <f t="shared" si="12"/>
        <v>0</v>
      </c>
      <c r="AS271" s="10" t="s">
        <v>111</v>
      </c>
      <c r="AT271" s="88">
        <v>2013</v>
      </c>
      <c r="AU271" s="89"/>
    </row>
    <row r="272" spans="2:47" ht="13.15" customHeight="1" x14ac:dyDescent="0.25">
      <c r="B272" s="7" t="s">
        <v>476</v>
      </c>
      <c r="C272" s="7" t="s">
        <v>100</v>
      </c>
      <c r="D272" s="7" t="s">
        <v>193</v>
      </c>
      <c r="E272" s="7" t="s">
        <v>194</v>
      </c>
      <c r="F272" s="7" t="s">
        <v>195</v>
      </c>
      <c r="G272" s="7" t="s">
        <v>475</v>
      </c>
      <c r="H272" s="10" t="s">
        <v>197</v>
      </c>
      <c r="I272" s="10">
        <v>45</v>
      </c>
      <c r="J272" s="10" t="s">
        <v>231</v>
      </c>
      <c r="K272" s="8" t="s">
        <v>107</v>
      </c>
      <c r="L272" s="10" t="s">
        <v>108</v>
      </c>
      <c r="M272" s="10" t="s">
        <v>109</v>
      </c>
      <c r="N272" s="10" t="s">
        <v>110</v>
      </c>
      <c r="O272" s="27"/>
      <c r="P272" s="27">
        <v>0</v>
      </c>
      <c r="Q272" s="27">
        <v>8712</v>
      </c>
      <c r="R272" s="27">
        <v>8712</v>
      </c>
      <c r="S272" s="27">
        <v>8712</v>
      </c>
      <c r="T272" s="27">
        <v>8479</v>
      </c>
      <c r="U272" s="27">
        <v>8479</v>
      </c>
      <c r="V272" s="27"/>
      <c r="W272" s="27"/>
      <c r="X272" s="27"/>
      <c r="Y272" s="27"/>
      <c r="Z272" s="27"/>
      <c r="AA272" s="27"/>
      <c r="AB272" s="27"/>
      <c r="AC272" s="27"/>
      <c r="AD272" s="27"/>
      <c r="AE272" s="27"/>
      <c r="AF272" s="27"/>
      <c r="AG272" s="27"/>
      <c r="AH272" s="27"/>
      <c r="AI272" s="27"/>
      <c r="AJ272" s="27"/>
      <c r="AK272" s="27"/>
      <c r="AL272" s="27"/>
      <c r="AM272" s="27"/>
      <c r="AN272" s="27"/>
      <c r="AO272" s="27"/>
      <c r="AP272" s="27">
        <v>13014.93</v>
      </c>
      <c r="AQ272" s="27">
        <v>0</v>
      </c>
      <c r="AR272" s="27">
        <f t="shared" si="12"/>
        <v>0</v>
      </c>
      <c r="AS272" s="10" t="s">
        <v>111</v>
      </c>
      <c r="AT272" s="88" t="s">
        <v>232</v>
      </c>
      <c r="AU272" s="89" t="s">
        <v>355</v>
      </c>
    </row>
    <row r="273" spans="2:47" ht="13.15" customHeight="1" x14ac:dyDescent="0.25">
      <c r="B273" s="10" t="s">
        <v>477</v>
      </c>
      <c r="C273" s="16" t="s">
        <v>100</v>
      </c>
      <c r="D273" s="7" t="s">
        <v>193</v>
      </c>
      <c r="E273" s="7" t="s">
        <v>194</v>
      </c>
      <c r="F273" s="7" t="s">
        <v>195</v>
      </c>
      <c r="G273" s="7" t="s">
        <v>475</v>
      </c>
      <c r="H273" s="10" t="s">
        <v>105</v>
      </c>
      <c r="I273" s="10">
        <v>45</v>
      </c>
      <c r="J273" s="10" t="s">
        <v>478</v>
      </c>
      <c r="K273" s="8" t="s">
        <v>107</v>
      </c>
      <c r="L273" s="10" t="s">
        <v>108</v>
      </c>
      <c r="M273" s="10" t="s">
        <v>109</v>
      </c>
      <c r="N273" s="10" t="s">
        <v>110</v>
      </c>
      <c r="O273" s="27">
        <v>0</v>
      </c>
      <c r="P273" s="27">
        <v>0</v>
      </c>
      <c r="Q273" s="27">
        <v>8712</v>
      </c>
      <c r="R273" s="27">
        <v>8712</v>
      </c>
      <c r="S273" s="27">
        <v>8712</v>
      </c>
      <c r="T273" s="27">
        <v>8479</v>
      </c>
      <c r="U273" s="27">
        <v>8479</v>
      </c>
      <c r="V273" s="27"/>
      <c r="W273" s="27"/>
      <c r="X273" s="27"/>
      <c r="Y273" s="27"/>
      <c r="Z273" s="27"/>
      <c r="AA273" s="27"/>
      <c r="AB273" s="27"/>
      <c r="AC273" s="27"/>
      <c r="AD273" s="27"/>
      <c r="AE273" s="27"/>
      <c r="AF273" s="27"/>
      <c r="AG273" s="27"/>
      <c r="AH273" s="27"/>
      <c r="AI273" s="27"/>
      <c r="AJ273" s="27"/>
      <c r="AK273" s="27"/>
      <c r="AL273" s="27"/>
      <c r="AM273" s="27"/>
      <c r="AN273" s="27"/>
      <c r="AO273" s="27"/>
      <c r="AP273" s="27">
        <v>13014.93</v>
      </c>
      <c r="AQ273" s="27">
        <v>0</v>
      </c>
      <c r="AR273" s="27">
        <f t="shared" si="12"/>
        <v>0</v>
      </c>
      <c r="AS273" s="10" t="s">
        <v>111</v>
      </c>
      <c r="AT273" s="88" t="s">
        <v>232</v>
      </c>
      <c r="AU273" s="89" t="s">
        <v>291</v>
      </c>
    </row>
    <row r="274" spans="2:47" ht="13.15" customHeight="1" x14ac:dyDescent="0.2">
      <c r="B274" s="12" t="s">
        <v>479</v>
      </c>
      <c r="C274" s="7" t="s">
        <v>100</v>
      </c>
      <c r="D274" s="7" t="s">
        <v>193</v>
      </c>
      <c r="E274" s="7" t="s">
        <v>194</v>
      </c>
      <c r="F274" s="7" t="s">
        <v>195</v>
      </c>
      <c r="G274" s="7" t="s">
        <v>475</v>
      </c>
      <c r="H274" s="8" t="s">
        <v>197</v>
      </c>
      <c r="I274" s="9">
        <v>45</v>
      </c>
      <c r="J274" s="10" t="s">
        <v>478</v>
      </c>
      <c r="K274" s="8" t="s">
        <v>107</v>
      </c>
      <c r="L274" s="10" t="s">
        <v>108</v>
      </c>
      <c r="M274" s="10" t="s">
        <v>109</v>
      </c>
      <c r="N274" s="10" t="s">
        <v>110</v>
      </c>
      <c r="O274" s="74"/>
      <c r="P274" s="27"/>
      <c r="Q274" s="27">
        <v>8712</v>
      </c>
      <c r="R274" s="27">
        <v>8712</v>
      </c>
      <c r="S274" s="27">
        <v>8479</v>
      </c>
      <c r="T274" s="27">
        <v>8479</v>
      </c>
      <c r="U274" s="27">
        <v>8479</v>
      </c>
      <c r="V274" s="27">
        <v>8712</v>
      </c>
      <c r="W274" s="27"/>
      <c r="X274" s="27"/>
      <c r="Y274" s="27"/>
      <c r="Z274" s="27"/>
      <c r="AA274" s="27"/>
      <c r="AB274" s="27"/>
      <c r="AC274" s="27"/>
      <c r="AD274" s="27"/>
      <c r="AE274" s="27"/>
      <c r="AF274" s="27"/>
      <c r="AG274" s="27"/>
      <c r="AH274" s="27"/>
      <c r="AI274" s="27"/>
      <c r="AJ274" s="27"/>
      <c r="AK274" s="27"/>
      <c r="AL274" s="27"/>
      <c r="AM274" s="27"/>
      <c r="AN274" s="27"/>
      <c r="AO274" s="27"/>
      <c r="AP274" s="27">
        <v>13014.93</v>
      </c>
      <c r="AQ274" s="27">
        <v>0</v>
      </c>
      <c r="AR274" s="27">
        <f t="shared" si="12"/>
        <v>0</v>
      </c>
      <c r="AS274" s="10" t="s">
        <v>111</v>
      </c>
      <c r="AT274" s="43" t="s">
        <v>114</v>
      </c>
      <c r="AU274" s="13" t="s">
        <v>115</v>
      </c>
    </row>
    <row r="275" spans="2:47" ht="13.15" customHeight="1" x14ac:dyDescent="0.2">
      <c r="B275" s="13" t="s">
        <v>480</v>
      </c>
      <c r="C275" s="13" t="s">
        <v>100</v>
      </c>
      <c r="D275" s="13" t="s">
        <v>204</v>
      </c>
      <c r="E275" s="13" t="s">
        <v>194</v>
      </c>
      <c r="F275" s="13" t="s">
        <v>205</v>
      </c>
      <c r="G275" s="13" t="s">
        <v>475</v>
      </c>
      <c r="H275" s="13" t="s">
        <v>197</v>
      </c>
      <c r="I275" s="13">
        <v>45</v>
      </c>
      <c r="J275" s="13" t="s">
        <v>478</v>
      </c>
      <c r="K275" s="13" t="s">
        <v>107</v>
      </c>
      <c r="L275" s="13" t="s">
        <v>108</v>
      </c>
      <c r="M275" s="13" t="s">
        <v>122</v>
      </c>
      <c r="N275" s="13" t="s">
        <v>110</v>
      </c>
      <c r="O275" s="39"/>
      <c r="P275" s="39"/>
      <c r="Q275" s="39">
        <v>8712</v>
      </c>
      <c r="R275" s="39">
        <v>8712</v>
      </c>
      <c r="S275" s="39">
        <v>4581</v>
      </c>
      <c r="T275" s="39">
        <v>4581</v>
      </c>
      <c r="U275" s="39">
        <v>4581</v>
      </c>
      <c r="V275" s="39"/>
      <c r="W275" s="39"/>
      <c r="X275" s="39"/>
      <c r="Y275" s="39"/>
      <c r="Z275" s="39"/>
      <c r="AA275" s="39"/>
      <c r="AB275" s="39"/>
      <c r="AC275" s="39"/>
      <c r="AD275" s="39"/>
      <c r="AE275" s="39"/>
      <c r="AF275" s="39"/>
      <c r="AG275" s="39"/>
      <c r="AH275" s="39"/>
      <c r="AI275" s="39"/>
      <c r="AJ275" s="39"/>
      <c r="AK275" s="39"/>
      <c r="AL275" s="39"/>
      <c r="AM275" s="39"/>
      <c r="AN275" s="39"/>
      <c r="AO275" s="39"/>
      <c r="AP275" s="39">
        <v>13014.9</v>
      </c>
      <c r="AQ275" s="39">
        <f>(O275+P275+Q275+R275+S275+T275+U275+V275+W275)*AP275</f>
        <v>405635388.30000001</v>
      </c>
      <c r="AR275" s="27">
        <f t="shared" si="12"/>
        <v>454311634.89600003</v>
      </c>
      <c r="AS275" s="13" t="s">
        <v>111</v>
      </c>
      <c r="AT275" s="13" t="s">
        <v>114</v>
      </c>
      <c r="AU275" s="13"/>
    </row>
    <row r="276" spans="2:47" ht="13.15" customHeight="1" x14ac:dyDescent="0.25">
      <c r="B276" s="7" t="s">
        <v>481</v>
      </c>
      <c r="C276" s="7" t="s">
        <v>100</v>
      </c>
      <c r="D276" s="7" t="s">
        <v>482</v>
      </c>
      <c r="E276" s="7" t="s">
        <v>483</v>
      </c>
      <c r="F276" s="7" t="s">
        <v>484</v>
      </c>
      <c r="G276" s="7" t="s">
        <v>485</v>
      </c>
      <c r="H276" s="8" t="s">
        <v>197</v>
      </c>
      <c r="I276" s="9">
        <v>50</v>
      </c>
      <c r="J276" s="10" t="s">
        <v>486</v>
      </c>
      <c r="K276" s="8" t="s">
        <v>107</v>
      </c>
      <c r="L276" s="10" t="s">
        <v>108</v>
      </c>
      <c r="M276" s="10" t="s">
        <v>109</v>
      </c>
      <c r="N276" s="10" t="s">
        <v>110</v>
      </c>
      <c r="O276" s="27">
        <v>0</v>
      </c>
      <c r="P276" s="27">
        <v>0</v>
      </c>
      <c r="Q276" s="27">
        <v>6</v>
      </c>
      <c r="R276" s="27">
        <v>4</v>
      </c>
      <c r="S276" s="27">
        <v>4</v>
      </c>
      <c r="T276" s="27">
        <v>4</v>
      </c>
      <c r="U276" s="27">
        <v>4</v>
      </c>
      <c r="V276" s="27"/>
      <c r="W276" s="27"/>
      <c r="X276" s="27"/>
      <c r="Y276" s="27"/>
      <c r="Z276" s="27"/>
      <c r="AA276" s="27"/>
      <c r="AB276" s="27"/>
      <c r="AC276" s="27"/>
      <c r="AD276" s="27"/>
      <c r="AE276" s="27"/>
      <c r="AF276" s="27"/>
      <c r="AG276" s="27"/>
      <c r="AH276" s="27"/>
      <c r="AI276" s="27"/>
      <c r="AJ276" s="27"/>
      <c r="AK276" s="27"/>
      <c r="AL276" s="27"/>
      <c r="AM276" s="27"/>
      <c r="AN276" s="27"/>
      <c r="AO276" s="27"/>
      <c r="AP276" s="27">
        <v>559079.99999999988</v>
      </c>
      <c r="AQ276" s="27">
        <v>0</v>
      </c>
      <c r="AR276" s="27">
        <f t="shared" si="12"/>
        <v>0</v>
      </c>
      <c r="AS276" s="10" t="s">
        <v>111</v>
      </c>
      <c r="AT276" s="88">
        <v>2014</v>
      </c>
      <c r="AU276" s="7" t="s">
        <v>198</v>
      </c>
    </row>
    <row r="277" spans="2:47" ht="13.15" customHeight="1" x14ac:dyDescent="0.25">
      <c r="B277" s="7" t="s">
        <v>487</v>
      </c>
      <c r="C277" s="7" t="s">
        <v>100</v>
      </c>
      <c r="D277" s="7" t="s">
        <v>482</v>
      </c>
      <c r="E277" s="7" t="s">
        <v>483</v>
      </c>
      <c r="F277" s="7" t="s">
        <v>484</v>
      </c>
      <c r="G277" s="7" t="s">
        <v>485</v>
      </c>
      <c r="H277" s="7" t="s">
        <v>197</v>
      </c>
      <c r="I277" s="14">
        <v>50</v>
      </c>
      <c r="J277" s="7" t="s">
        <v>488</v>
      </c>
      <c r="K277" s="7" t="s">
        <v>107</v>
      </c>
      <c r="L277" s="7" t="s">
        <v>108</v>
      </c>
      <c r="M277" s="7" t="s">
        <v>109</v>
      </c>
      <c r="N277" s="10" t="s">
        <v>110</v>
      </c>
      <c r="O277" s="39">
        <v>0</v>
      </c>
      <c r="P277" s="39">
        <v>0</v>
      </c>
      <c r="Q277" s="39">
        <v>6</v>
      </c>
      <c r="R277" s="39">
        <v>4</v>
      </c>
      <c r="S277" s="39">
        <v>4</v>
      </c>
      <c r="T277" s="39">
        <v>4</v>
      </c>
      <c r="U277" s="39">
        <v>4</v>
      </c>
      <c r="V277" s="39"/>
      <c r="W277" s="39"/>
      <c r="X277" s="39"/>
      <c r="Y277" s="39"/>
      <c r="Z277" s="39"/>
      <c r="AA277" s="39"/>
      <c r="AB277" s="39"/>
      <c r="AC277" s="39"/>
      <c r="AD277" s="39"/>
      <c r="AE277" s="39"/>
      <c r="AF277" s="39"/>
      <c r="AG277" s="39"/>
      <c r="AH277" s="39"/>
      <c r="AI277" s="39"/>
      <c r="AJ277" s="39"/>
      <c r="AK277" s="39"/>
      <c r="AL277" s="39"/>
      <c r="AM277" s="39"/>
      <c r="AN277" s="39"/>
      <c r="AO277" s="39"/>
      <c r="AP277" s="39">
        <v>559080</v>
      </c>
      <c r="AQ277" s="39">
        <v>0</v>
      </c>
      <c r="AR277" s="27">
        <f t="shared" si="12"/>
        <v>0</v>
      </c>
      <c r="AS277" s="7" t="s">
        <v>111</v>
      </c>
      <c r="AT277" s="7" t="s">
        <v>375</v>
      </c>
      <c r="AU277" s="7" t="s">
        <v>212</v>
      </c>
    </row>
    <row r="278" spans="2:47" ht="13.15" customHeight="1" x14ac:dyDescent="0.25">
      <c r="B278" s="7" t="s">
        <v>489</v>
      </c>
      <c r="C278" s="7" t="s">
        <v>100</v>
      </c>
      <c r="D278" s="7" t="s">
        <v>482</v>
      </c>
      <c r="E278" s="7" t="s">
        <v>483</v>
      </c>
      <c r="F278" s="7" t="s">
        <v>484</v>
      </c>
      <c r="G278" s="7" t="s">
        <v>490</v>
      </c>
      <c r="H278" s="8" t="s">
        <v>197</v>
      </c>
      <c r="I278" s="9">
        <v>50</v>
      </c>
      <c r="J278" s="10" t="s">
        <v>486</v>
      </c>
      <c r="K278" s="8" t="s">
        <v>107</v>
      </c>
      <c r="L278" s="10" t="s">
        <v>108</v>
      </c>
      <c r="M278" s="10" t="s">
        <v>109</v>
      </c>
      <c r="N278" s="10" t="s">
        <v>110</v>
      </c>
      <c r="O278" s="27">
        <v>0</v>
      </c>
      <c r="P278" s="27">
        <v>0</v>
      </c>
      <c r="Q278" s="27">
        <v>2</v>
      </c>
      <c r="R278" s="27">
        <v>2</v>
      </c>
      <c r="S278" s="27">
        <v>2</v>
      </c>
      <c r="T278" s="27">
        <v>2</v>
      </c>
      <c r="U278" s="27">
        <v>2</v>
      </c>
      <c r="V278" s="27"/>
      <c r="W278" s="27"/>
      <c r="X278" s="27"/>
      <c r="Y278" s="27"/>
      <c r="Z278" s="27"/>
      <c r="AA278" s="27"/>
      <c r="AB278" s="27"/>
      <c r="AC278" s="27"/>
      <c r="AD278" s="27"/>
      <c r="AE278" s="27"/>
      <c r="AF278" s="27"/>
      <c r="AG278" s="27"/>
      <c r="AH278" s="27"/>
      <c r="AI278" s="27"/>
      <c r="AJ278" s="27"/>
      <c r="AK278" s="27"/>
      <c r="AL278" s="27"/>
      <c r="AM278" s="27"/>
      <c r="AN278" s="27"/>
      <c r="AO278" s="27"/>
      <c r="AP278" s="27">
        <v>578902.26403061219</v>
      </c>
      <c r="AQ278" s="27">
        <v>0</v>
      </c>
      <c r="AR278" s="27">
        <f t="shared" si="12"/>
        <v>0</v>
      </c>
      <c r="AS278" s="10" t="s">
        <v>111</v>
      </c>
      <c r="AT278" s="88">
        <v>2014</v>
      </c>
      <c r="AU278" s="7" t="s">
        <v>198</v>
      </c>
    </row>
    <row r="279" spans="2:47" ht="13.15" customHeight="1" x14ac:dyDescent="0.25">
      <c r="B279" s="7" t="s">
        <v>491</v>
      </c>
      <c r="C279" s="7" t="s">
        <v>100</v>
      </c>
      <c r="D279" s="7" t="s">
        <v>482</v>
      </c>
      <c r="E279" s="7" t="s">
        <v>483</v>
      </c>
      <c r="F279" s="7" t="s">
        <v>484</v>
      </c>
      <c r="G279" s="7" t="s">
        <v>490</v>
      </c>
      <c r="H279" s="7" t="s">
        <v>197</v>
      </c>
      <c r="I279" s="14">
        <v>50</v>
      </c>
      <c r="J279" s="7" t="s">
        <v>488</v>
      </c>
      <c r="K279" s="7" t="s">
        <v>107</v>
      </c>
      <c r="L279" s="7" t="s">
        <v>108</v>
      </c>
      <c r="M279" s="7" t="s">
        <v>109</v>
      </c>
      <c r="N279" s="10" t="s">
        <v>110</v>
      </c>
      <c r="O279" s="39">
        <v>0</v>
      </c>
      <c r="P279" s="39">
        <v>0</v>
      </c>
      <c r="Q279" s="39">
        <v>2</v>
      </c>
      <c r="R279" s="39">
        <v>2</v>
      </c>
      <c r="S279" s="39">
        <v>2</v>
      </c>
      <c r="T279" s="39">
        <v>2</v>
      </c>
      <c r="U279" s="39">
        <v>2</v>
      </c>
      <c r="V279" s="39"/>
      <c r="W279" s="39"/>
      <c r="X279" s="39"/>
      <c r="Y279" s="39"/>
      <c r="Z279" s="39"/>
      <c r="AA279" s="39"/>
      <c r="AB279" s="39"/>
      <c r="AC279" s="39"/>
      <c r="AD279" s="39"/>
      <c r="AE279" s="39"/>
      <c r="AF279" s="39"/>
      <c r="AG279" s="39"/>
      <c r="AH279" s="39"/>
      <c r="AI279" s="39"/>
      <c r="AJ279" s="39"/>
      <c r="AK279" s="39"/>
      <c r="AL279" s="39"/>
      <c r="AM279" s="39"/>
      <c r="AN279" s="39"/>
      <c r="AO279" s="39"/>
      <c r="AP279" s="39">
        <v>578902.26399999997</v>
      </c>
      <c r="AQ279" s="39">
        <v>0</v>
      </c>
      <c r="AR279" s="27">
        <f t="shared" si="12"/>
        <v>0</v>
      </c>
      <c r="AS279" s="7" t="s">
        <v>111</v>
      </c>
      <c r="AT279" s="7" t="s">
        <v>375</v>
      </c>
      <c r="AU279" s="7" t="s">
        <v>212</v>
      </c>
    </row>
    <row r="280" spans="2:47" ht="13.15" customHeight="1" x14ac:dyDescent="0.25">
      <c r="B280" s="7" t="s">
        <v>492</v>
      </c>
      <c r="C280" s="7" t="s">
        <v>100</v>
      </c>
      <c r="D280" s="7" t="s">
        <v>482</v>
      </c>
      <c r="E280" s="7" t="s">
        <v>483</v>
      </c>
      <c r="F280" s="7" t="s">
        <v>484</v>
      </c>
      <c r="G280" s="7" t="s">
        <v>493</v>
      </c>
      <c r="H280" s="8" t="s">
        <v>197</v>
      </c>
      <c r="I280" s="9">
        <v>50</v>
      </c>
      <c r="J280" s="10" t="s">
        <v>486</v>
      </c>
      <c r="K280" s="8" t="s">
        <v>107</v>
      </c>
      <c r="L280" s="10" t="s">
        <v>108</v>
      </c>
      <c r="M280" s="10" t="s">
        <v>109</v>
      </c>
      <c r="N280" s="10" t="s">
        <v>110</v>
      </c>
      <c r="O280" s="27">
        <v>0</v>
      </c>
      <c r="P280" s="27">
        <v>0</v>
      </c>
      <c r="Q280" s="27">
        <v>6</v>
      </c>
      <c r="R280" s="27">
        <v>4</v>
      </c>
      <c r="S280" s="27">
        <v>4</v>
      </c>
      <c r="T280" s="27">
        <v>4</v>
      </c>
      <c r="U280" s="27">
        <v>4</v>
      </c>
      <c r="V280" s="27"/>
      <c r="W280" s="27"/>
      <c r="X280" s="27"/>
      <c r="Y280" s="27"/>
      <c r="Z280" s="27"/>
      <c r="AA280" s="27"/>
      <c r="AB280" s="27"/>
      <c r="AC280" s="27"/>
      <c r="AD280" s="27"/>
      <c r="AE280" s="27"/>
      <c r="AF280" s="27"/>
      <c r="AG280" s="27"/>
      <c r="AH280" s="27"/>
      <c r="AI280" s="27"/>
      <c r="AJ280" s="27"/>
      <c r="AK280" s="27"/>
      <c r="AL280" s="27"/>
      <c r="AM280" s="27"/>
      <c r="AN280" s="27"/>
      <c r="AO280" s="27"/>
      <c r="AP280" s="27">
        <v>578902.26403061219</v>
      </c>
      <c r="AQ280" s="27">
        <v>0</v>
      </c>
      <c r="AR280" s="27">
        <f t="shared" si="12"/>
        <v>0</v>
      </c>
      <c r="AS280" s="10" t="s">
        <v>111</v>
      </c>
      <c r="AT280" s="88">
        <v>2014</v>
      </c>
      <c r="AU280" s="7" t="s">
        <v>198</v>
      </c>
    </row>
    <row r="281" spans="2:47" ht="13.15" customHeight="1" x14ac:dyDescent="0.25">
      <c r="B281" s="7" t="s">
        <v>494</v>
      </c>
      <c r="C281" s="7" t="s">
        <v>100</v>
      </c>
      <c r="D281" s="7" t="s">
        <v>482</v>
      </c>
      <c r="E281" s="7" t="s">
        <v>483</v>
      </c>
      <c r="F281" s="7" t="s">
        <v>484</v>
      </c>
      <c r="G281" s="7" t="s">
        <v>493</v>
      </c>
      <c r="H281" s="7" t="s">
        <v>197</v>
      </c>
      <c r="I281" s="14">
        <v>50</v>
      </c>
      <c r="J281" s="7" t="s">
        <v>488</v>
      </c>
      <c r="K281" s="7" t="s">
        <v>107</v>
      </c>
      <c r="L281" s="7" t="s">
        <v>108</v>
      </c>
      <c r="M281" s="7" t="s">
        <v>109</v>
      </c>
      <c r="N281" s="10" t="s">
        <v>110</v>
      </c>
      <c r="O281" s="39">
        <v>0</v>
      </c>
      <c r="P281" s="39">
        <v>0</v>
      </c>
      <c r="Q281" s="39">
        <v>6</v>
      </c>
      <c r="R281" s="39">
        <v>4</v>
      </c>
      <c r="S281" s="39">
        <v>4</v>
      </c>
      <c r="T281" s="39">
        <v>4</v>
      </c>
      <c r="U281" s="39">
        <v>4</v>
      </c>
      <c r="V281" s="39"/>
      <c r="W281" s="39"/>
      <c r="X281" s="39"/>
      <c r="Y281" s="39"/>
      <c r="Z281" s="39"/>
      <c r="AA281" s="39"/>
      <c r="AB281" s="39"/>
      <c r="AC281" s="39"/>
      <c r="AD281" s="39"/>
      <c r="AE281" s="39"/>
      <c r="AF281" s="39"/>
      <c r="AG281" s="39"/>
      <c r="AH281" s="39"/>
      <c r="AI281" s="39"/>
      <c r="AJ281" s="39"/>
      <c r="AK281" s="39"/>
      <c r="AL281" s="39"/>
      <c r="AM281" s="39"/>
      <c r="AN281" s="39"/>
      <c r="AO281" s="39"/>
      <c r="AP281" s="39">
        <v>578902.26399999997</v>
      </c>
      <c r="AQ281" s="39">
        <v>0</v>
      </c>
      <c r="AR281" s="27">
        <f t="shared" si="12"/>
        <v>0</v>
      </c>
      <c r="AS281" s="7" t="s">
        <v>111</v>
      </c>
      <c r="AT281" s="7" t="s">
        <v>375</v>
      </c>
      <c r="AU281" s="7" t="s">
        <v>212</v>
      </c>
    </row>
    <row r="282" spans="2:47" ht="13.15" customHeight="1" x14ac:dyDescent="0.25">
      <c r="B282" s="7" t="s">
        <v>495</v>
      </c>
      <c r="C282" s="7" t="s">
        <v>100</v>
      </c>
      <c r="D282" s="7" t="s">
        <v>482</v>
      </c>
      <c r="E282" s="7" t="s">
        <v>483</v>
      </c>
      <c r="F282" s="7" t="s">
        <v>484</v>
      </c>
      <c r="G282" s="7" t="s">
        <v>496</v>
      </c>
      <c r="H282" s="8" t="s">
        <v>197</v>
      </c>
      <c r="I282" s="9">
        <v>50</v>
      </c>
      <c r="J282" s="10" t="s">
        <v>486</v>
      </c>
      <c r="K282" s="8" t="s">
        <v>107</v>
      </c>
      <c r="L282" s="10" t="s">
        <v>108</v>
      </c>
      <c r="M282" s="10" t="s">
        <v>109</v>
      </c>
      <c r="N282" s="10" t="s">
        <v>110</v>
      </c>
      <c r="O282" s="27">
        <v>0</v>
      </c>
      <c r="P282" s="27">
        <v>0</v>
      </c>
      <c r="Q282" s="27">
        <v>2</v>
      </c>
      <c r="R282" s="27">
        <v>2</v>
      </c>
      <c r="S282" s="27">
        <v>2</v>
      </c>
      <c r="T282" s="27">
        <v>2</v>
      </c>
      <c r="U282" s="27">
        <v>2</v>
      </c>
      <c r="V282" s="27"/>
      <c r="W282" s="27"/>
      <c r="X282" s="27"/>
      <c r="Y282" s="27"/>
      <c r="Z282" s="27"/>
      <c r="AA282" s="27"/>
      <c r="AB282" s="27"/>
      <c r="AC282" s="27"/>
      <c r="AD282" s="27"/>
      <c r="AE282" s="27"/>
      <c r="AF282" s="27"/>
      <c r="AG282" s="27"/>
      <c r="AH282" s="27"/>
      <c r="AI282" s="27"/>
      <c r="AJ282" s="27"/>
      <c r="AK282" s="27"/>
      <c r="AL282" s="27"/>
      <c r="AM282" s="27"/>
      <c r="AN282" s="27"/>
      <c r="AO282" s="27"/>
      <c r="AP282" s="27">
        <v>578902.26403061219</v>
      </c>
      <c r="AQ282" s="27">
        <v>0</v>
      </c>
      <c r="AR282" s="27">
        <f t="shared" si="12"/>
        <v>0</v>
      </c>
      <c r="AS282" s="10" t="s">
        <v>111</v>
      </c>
      <c r="AT282" s="88">
        <v>2014</v>
      </c>
      <c r="AU282" s="7" t="s">
        <v>198</v>
      </c>
    </row>
    <row r="283" spans="2:47" ht="13.15" customHeight="1" x14ac:dyDescent="0.25">
      <c r="B283" s="7" t="s">
        <v>497</v>
      </c>
      <c r="C283" s="7" t="s">
        <v>100</v>
      </c>
      <c r="D283" s="7" t="s">
        <v>482</v>
      </c>
      <c r="E283" s="7" t="s">
        <v>483</v>
      </c>
      <c r="F283" s="7" t="s">
        <v>484</v>
      </c>
      <c r="G283" s="7" t="s">
        <v>496</v>
      </c>
      <c r="H283" s="7" t="s">
        <v>197</v>
      </c>
      <c r="I283" s="14">
        <v>50</v>
      </c>
      <c r="J283" s="7" t="s">
        <v>488</v>
      </c>
      <c r="K283" s="7" t="s">
        <v>107</v>
      </c>
      <c r="L283" s="7" t="s">
        <v>108</v>
      </c>
      <c r="M283" s="7" t="s">
        <v>109</v>
      </c>
      <c r="N283" s="10" t="s">
        <v>110</v>
      </c>
      <c r="O283" s="39">
        <v>0</v>
      </c>
      <c r="P283" s="39">
        <v>0</v>
      </c>
      <c r="Q283" s="39">
        <v>2</v>
      </c>
      <c r="R283" s="39">
        <v>2</v>
      </c>
      <c r="S283" s="39">
        <v>2</v>
      </c>
      <c r="T283" s="39">
        <v>2</v>
      </c>
      <c r="U283" s="39">
        <v>2</v>
      </c>
      <c r="V283" s="39"/>
      <c r="W283" s="39"/>
      <c r="X283" s="39"/>
      <c r="Y283" s="39"/>
      <c r="Z283" s="39"/>
      <c r="AA283" s="39"/>
      <c r="AB283" s="39"/>
      <c r="AC283" s="39"/>
      <c r="AD283" s="39"/>
      <c r="AE283" s="39"/>
      <c r="AF283" s="39"/>
      <c r="AG283" s="39"/>
      <c r="AH283" s="39"/>
      <c r="AI283" s="39"/>
      <c r="AJ283" s="39"/>
      <c r="AK283" s="39"/>
      <c r="AL283" s="39"/>
      <c r="AM283" s="39"/>
      <c r="AN283" s="39"/>
      <c r="AO283" s="39"/>
      <c r="AP283" s="39">
        <v>578902.26399999997</v>
      </c>
      <c r="AQ283" s="39">
        <v>0</v>
      </c>
      <c r="AR283" s="27">
        <f t="shared" si="12"/>
        <v>0</v>
      </c>
      <c r="AS283" s="7" t="s">
        <v>111</v>
      </c>
      <c r="AT283" s="7" t="s">
        <v>375</v>
      </c>
      <c r="AU283" s="7" t="s">
        <v>212</v>
      </c>
    </row>
    <row r="284" spans="2:47" ht="13.15" customHeight="1" x14ac:dyDescent="0.25">
      <c r="B284" s="7" t="s">
        <v>498</v>
      </c>
      <c r="C284" s="7" t="s">
        <v>100</v>
      </c>
      <c r="D284" s="7" t="s">
        <v>499</v>
      </c>
      <c r="E284" s="7" t="s">
        <v>500</v>
      </c>
      <c r="F284" s="7" t="s">
        <v>501</v>
      </c>
      <c r="G284" s="7" t="s">
        <v>502</v>
      </c>
      <c r="H284" s="8" t="s">
        <v>197</v>
      </c>
      <c r="I284" s="9">
        <v>50</v>
      </c>
      <c r="J284" s="10" t="s">
        <v>486</v>
      </c>
      <c r="K284" s="8" t="s">
        <v>107</v>
      </c>
      <c r="L284" s="10" t="s">
        <v>108</v>
      </c>
      <c r="M284" s="10" t="s">
        <v>109</v>
      </c>
      <c r="N284" s="10" t="s">
        <v>110</v>
      </c>
      <c r="O284" s="27">
        <v>0</v>
      </c>
      <c r="P284" s="27">
        <v>0</v>
      </c>
      <c r="Q284" s="27">
        <v>10</v>
      </c>
      <c r="R284" s="27">
        <v>5</v>
      </c>
      <c r="S284" s="27">
        <v>4</v>
      </c>
      <c r="T284" s="27">
        <v>4</v>
      </c>
      <c r="U284" s="27">
        <v>4</v>
      </c>
      <c r="V284" s="27"/>
      <c r="W284" s="27"/>
      <c r="X284" s="27"/>
      <c r="Y284" s="27"/>
      <c r="Z284" s="27"/>
      <c r="AA284" s="27"/>
      <c r="AB284" s="27"/>
      <c r="AC284" s="27"/>
      <c r="AD284" s="27"/>
      <c r="AE284" s="27"/>
      <c r="AF284" s="27"/>
      <c r="AG284" s="27"/>
      <c r="AH284" s="27"/>
      <c r="AI284" s="27"/>
      <c r="AJ284" s="27"/>
      <c r="AK284" s="27"/>
      <c r="AL284" s="27"/>
      <c r="AM284" s="27"/>
      <c r="AN284" s="27"/>
      <c r="AO284" s="27"/>
      <c r="AP284" s="27">
        <v>2201924.1071428568</v>
      </c>
      <c r="AQ284" s="27">
        <v>0</v>
      </c>
      <c r="AR284" s="27">
        <f t="shared" si="12"/>
        <v>0</v>
      </c>
      <c r="AS284" s="10" t="s">
        <v>111</v>
      </c>
      <c r="AT284" s="88">
        <v>2014</v>
      </c>
      <c r="AU284" s="7" t="s">
        <v>250</v>
      </c>
    </row>
    <row r="285" spans="2:47" ht="13.15" customHeight="1" x14ac:dyDescent="0.25">
      <c r="B285" s="7" t="s">
        <v>503</v>
      </c>
      <c r="C285" s="7" t="s">
        <v>100</v>
      </c>
      <c r="D285" s="7" t="s">
        <v>499</v>
      </c>
      <c r="E285" s="7" t="s">
        <v>500</v>
      </c>
      <c r="F285" s="7" t="s">
        <v>501</v>
      </c>
      <c r="G285" s="7" t="s">
        <v>502</v>
      </c>
      <c r="H285" s="7" t="s">
        <v>197</v>
      </c>
      <c r="I285" s="14">
        <v>50</v>
      </c>
      <c r="J285" s="7" t="s">
        <v>488</v>
      </c>
      <c r="K285" s="7" t="s">
        <v>107</v>
      </c>
      <c r="L285" s="7" t="s">
        <v>108</v>
      </c>
      <c r="M285" s="7" t="s">
        <v>109</v>
      </c>
      <c r="N285" s="10" t="s">
        <v>110</v>
      </c>
      <c r="O285" s="39">
        <v>0</v>
      </c>
      <c r="P285" s="39">
        <v>0</v>
      </c>
      <c r="Q285" s="39">
        <v>10</v>
      </c>
      <c r="R285" s="39">
        <v>18</v>
      </c>
      <c r="S285" s="39">
        <v>17</v>
      </c>
      <c r="T285" s="39">
        <v>16</v>
      </c>
      <c r="U285" s="39">
        <v>13</v>
      </c>
      <c r="V285" s="39"/>
      <c r="W285" s="39"/>
      <c r="X285" s="39"/>
      <c r="Y285" s="39"/>
      <c r="Z285" s="39"/>
      <c r="AA285" s="39"/>
      <c r="AB285" s="39"/>
      <c r="AC285" s="39"/>
      <c r="AD285" s="39"/>
      <c r="AE285" s="39"/>
      <c r="AF285" s="39"/>
      <c r="AG285" s="39"/>
      <c r="AH285" s="39"/>
      <c r="AI285" s="39"/>
      <c r="AJ285" s="39"/>
      <c r="AK285" s="39"/>
      <c r="AL285" s="39"/>
      <c r="AM285" s="39"/>
      <c r="AN285" s="39"/>
      <c r="AO285" s="39"/>
      <c r="AP285" s="39">
        <v>2201924.1069999998</v>
      </c>
      <c r="AQ285" s="27">
        <v>0</v>
      </c>
      <c r="AR285" s="27">
        <f t="shared" si="12"/>
        <v>0</v>
      </c>
      <c r="AS285" s="7" t="s">
        <v>111</v>
      </c>
      <c r="AT285" s="7" t="s">
        <v>375</v>
      </c>
      <c r="AU285" s="7" t="s">
        <v>504</v>
      </c>
    </row>
    <row r="286" spans="2:47" ht="13.15" customHeight="1" x14ac:dyDescent="0.2">
      <c r="B286" s="7" t="s">
        <v>505</v>
      </c>
      <c r="C286" s="7" t="s">
        <v>100</v>
      </c>
      <c r="D286" s="15" t="s">
        <v>506</v>
      </c>
      <c r="E286" s="7" t="s">
        <v>500</v>
      </c>
      <c r="F286" s="7" t="s">
        <v>501</v>
      </c>
      <c r="G286" s="7" t="s">
        <v>502</v>
      </c>
      <c r="H286" s="7" t="s">
        <v>197</v>
      </c>
      <c r="I286" s="14">
        <v>50</v>
      </c>
      <c r="J286" s="7" t="s">
        <v>488</v>
      </c>
      <c r="K286" s="8" t="s">
        <v>107</v>
      </c>
      <c r="L286" s="10" t="s">
        <v>108</v>
      </c>
      <c r="M286" s="10" t="s">
        <v>109</v>
      </c>
      <c r="N286" s="10" t="s">
        <v>110</v>
      </c>
      <c r="O286" s="39"/>
      <c r="P286" s="39"/>
      <c r="Q286" s="39">
        <v>10</v>
      </c>
      <c r="R286" s="39">
        <v>18</v>
      </c>
      <c r="S286" s="39">
        <v>17</v>
      </c>
      <c r="T286" s="39">
        <v>17</v>
      </c>
      <c r="U286" s="39">
        <v>17</v>
      </c>
      <c r="V286" s="39"/>
      <c r="W286" s="39"/>
      <c r="X286" s="39"/>
      <c r="Y286" s="39"/>
      <c r="Z286" s="39"/>
      <c r="AA286" s="39"/>
      <c r="AB286" s="39"/>
      <c r="AC286" s="39"/>
      <c r="AD286" s="39"/>
      <c r="AE286" s="39"/>
      <c r="AF286" s="39"/>
      <c r="AG286" s="39"/>
      <c r="AH286" s="39"/>
      <c r="AI286" s="39"/>
      <c r="AJ286" s="39"/>
      <c r="AK286" s="39"/>
      <c r="AL286" s="39"/>
      <c r="AM286" s="39"/>
      <c r="AN286" s="39"/>
      <c r="AO286" s="39"/>
      <c r="AP286" s="39">
        <v>2328859.17</v>
      </c>
      <c r="AQ286" s="27">
        <v>0</v>
      </c>
      <c r="AR286" s="27">
        <f t="shared" si="12"/>
        <v>0</v>
      </c>
      <c r="AS286" s="7" t="s">
        <v>111</v>
      </c>
      <c r="AT286" s="43" t="s">
        <v>375</v>
      </c>
      <c r="AU286" s="13" t="s">
        <v>458</v>
      </c>
    </row>
    <row r="287" spans="2:47" ht="13.15" customHeight="1" x14ac:dyDescent="0.2">
      <c r="B287" s="13" t="s">
        <v>507</v>
      </c>
      <c r="C287" s="13" t="s">
        <v>100</v>
      </c>
      <c r="D287" s="13" t="s">
        <v>506</v>
      </c>
      <c r="E287" s="13" t="s">
        <v>500</v>
      </c>
      <c r="F287" s="13" t="s">
        <v>501</v>
      </c>
      <c r="G287" s="13" t="s">
        <v>502</v>
      </c>
      <c r="H287" s="13" t="s">
        <v>197</v>
      </c>
      <c r="I287" s="13">
        <v>50</v>
      </c>
      <c r="J287" s="13" t="s">
        <v>488</v>
      </c>
      <c r="K287" s="13" t="s">
        <v>107</v>
      </c>
      <c r="L287" s="13" t="s">
        <v>108</v>
      </c>
      <c r="M287" s="13" t="s">
        <v>109</v>
      </c>
      <c r="N287" s="13" t="s">
        <v>110</v>
      </c>
      <c r="O287" s="39"/>
      <c r="P287" s="39"/>
      <c r="Q287" s="39">
        <v>10</v>
      </c>
      <c r="R287" s="39">
        <v>18</v>
      </c>
      <c r="S287" s="39">
        <v>17</v>
      </c>
      <c r="T287" s="39">
        <v>17</v>
      </c>
      <c r="U287" s="39">
        <v>17</v>
      </c>
      <c r="V287" s="39"/>
      <c r="W287" s="39"/>
      <c r="X287" s="39"/>
      <c r="Y287" s="39"/>
      <c r="Z287" s="39"/>
      <c r="AA287" s="39"/>
      <c r="AB287" s="39"/>
      <c r="AC287" s="39"/>
      <c r="AD287" s="39"/>
      <c r="AE287" s="39"/>
      <c r="AF287" s="39"/>
      <c r="AG287" s="39"/>
      <c r="AH287" s="39"/>
      <c r="AI287" s="39"/>
      <c r="AJ287" s="39"/>
      <c r="AK287" s="39"/>
      <c r="AL287" s="39"/>
      <c r="AM287" s="39"/>
      <c r="AN287" s="39"/>
      <c r="AO287" s="39"/>
      <c r="AP287" s="39">
        <v>1943749.9999999998</v>
      </c>
      <c r="AQ287" s="39">
        <v>0</v>
      </c>
      <c r="AR287" s="27">
        <f t="shared" si="12"/>
        <v>0</v>
      </c>
      <c r="AS287" s="13" t="s">
        <v>111</v>
      </c>
      <c r="AT287" s="13">
        <v>2014</v>
      </c>
      <c r="AU287" s="13">
        <v>14</v>
      </c>
    </row>
    <row r="288" spans="2:47" ht="13.15" customHeight="1" x14ac:dyDescent="0.2">
      <c r="B288" s="13" t="s">
        <v>508</v>
      </c>
      <c r="C288" s="13" t="s">
        <v>100</v>
      </c>
      <c r="D288" s="13" t="s">
        <v>506</v>
      </c>
      <c r="E288" s="13" t="s">
        <v>500</v>
      </c>
      <c r="F288" s="13" t="s">
        <v>501</v>
      </c>
      <c r="G288" s="13" t="s">
        <v>502</v>
      </c>
      <c r="H288" s="13" t="s">
        <v>197</v>
      </c>
      <c r="I288" s="13">
        <v>50</v>
      </c>
      <c r="J288" s="13" t="s">
        <v>488</v>
      </c>
      <c r="K288" s="13" t="s">
        <v>107</v>
      </c>
      <c r="L288" s="13" t="s">
        <v>108</v>
      </c>
      <c r="M288" s="13" t="s">
        <v>109</v>
      </c>
      <c r="N288" s="13" t="s">
        <v>110</v>
      </c>
      <c r="O288" s="39"/>
      <c r="P288" s="39"/>
      <c r="Q288" s="39">
        <v>10</v>
      </c>
      <c r="R288" s="39">
        <v>18</v>
      </c>
      <c r="S288" s="39">
        <v>0</v>
      </c>
      <c r="T288" s="39">
        <v>17</v>
      </c>
      <c r="U288" s="39">
        <v>17</v>
      </c>
      <c r="V288" s="39"/>
      <c r="W288" s="39"/>
      <c r="X288" s="39"/>
      <c r="Y288" s="39"/>
      <c r="Z288" s="39"/>
      <c r="AA288" s="39"/>
      <c r="AB288" s="39"/>
      <c r="AC288" s="39"/>
      <c r="AD288" s="39"/>
      <c r="AE288" s="39"/>
      <c r="AF288" s="39"/>
      <c r="AG288" s="39"/>
      <c r="AH288" s="39"/>
      <c r="AI288" s="39"/>
      <c r="AJ288" s="39"/>
      <c r="AK288" s="39"/>
      <c r="AL288" s="39"/>
      <c r="AM288" s="39"/>
      <c r="AN288" s="39"/>
      <c r="AO288" s="39"/>
      <c r="AP288" s="39">
        <v>1943749.9999999998</v>
      </c>
      <c r="AQ288" s="39">
        <v>0</v>
      </c>
      <c r="AR288" s="27">
        <f t="shared" si="12"/>
        <v>0</v>
      </c>
      <c r="AS288" s="13" t="s">
        <v>111</v>
      </c>
      <c r="AT288" s="13">
        <v>2014</v>
      </c>
      <c r="AU288" s="13">
        <v>14</v>
      </c>
    </row>
    <row r="289" spans="2:47" ht="13.15" customHeight="1" x14ac:dyDescent="0.2">
      <c r="B289" s="13" t="s">
        <v>509</v>
      </c>
      <c r="C289" s="13" t="s">
        <v>100</v>
      </c>
      <c r="D289" s="13" t="s">
        <v>506</v>
      </c>
      <c r="E289" s="13" t="s">
        <v>500</v>
      </c>
      <c r="F289" s="13" t="s">
        <v>501</v>
      </c>
      <c r="G289" s="13" t="s">
        <v>502</v>
      </c>
      <c r="H289" s="13" t="s">
        <v>197</v>
      </c>
      <c r="I289" s="13">
        <v>50</v>
      </c>
      <c r="J289" s="13" t="s">
        <v>488</v>
      </c>
      <c r="K289" s="13" t="s">
        <v>107</v>
      </c>
      <c r="L289" s="13" t="s">
        <v>108</v>
      </c>
      <c r="M289" s="13" t="s">
        <v>109</v>
      </c>
      <c r="N289" s="13" t="s">
        <v>110</v>
      </c>
      <c r="O289" s="39"/>
      <c r="P289" s="39"/>
      <c r="Q289" s="39">
        <v>10</v>
      </c>
      <c r="R289" s="39">
        <v>18</v>
      </c>
      <c r="S289" s="39">
        <v>0</v>
      </c>
      <c r="T289" s="39">
        <v>16</v>
      </c>
      <c r="U289" s="39">
        <v>13</v>
      </c>
      <c r="V289" s="39"/>
      <c r="W289" s="39"/>
      <c r="X289" s="39"/>
      <c r="Y289" s="39"/>
      <c r="Z289" s="39"/>
      <c r="AA289" s="39"/>
      <c r="AB289" s="39"/>
      <c r="AC289" s="39"/>
      <c r="AD289" s="39"/>
      <c r="AE289" s="39"/>
      <c r="AF289" s="39"/>
      <c r="AG289" s="39"/>
      <c r="AH289" s="39"/>
      <c r="AI289" s="39"/>
      <c r="AJ289" s="39"/>
      <c r="AK289" s="39"/>
      <c r="AL289" s="39"/>
      <c r="AM289" s="39"/>
      <c r="AN289" s="39"/>
      <c r="AO289" s="39"/>
      <c r="AP289" s="39">
        <v>1943749.9999999998</v>
      </c>
      <c r="AQ289" s="39">
        <v>0</v>
      </c>
      <c r="AR289" s="27">
        <f t="shared" si="12"/>
        <v>0</v>
      </c>
      <c r="AS289" s="13" t="s">
        <v>111</v>
      </c>
      <c r="AT289" s="13">
        <v>2014</v>
      </c>
      <c r="AU289" s="13" t="s">
        <v>115</v>
      </c>
    </row>
    <row r="290" spans="2:47" ht="13.15" customHeight="1" x14ac:dyDescent="0.2">
      <c r="B290" s="13" t="s">
        <v>510</v>
      </c>
      <c r="C290" s="13" t="s">
        <v>100</v>
      </c>
      <c r="D290" s="13" t="s">
        <v>506</v>
      </c>
      <c r="E290" s="13" t="s">
        <v>500</v>
      </c>
      <c r="F290" s="13" t="s">
        <v>501</v>
      </c>
      <c r="G290" s="13" t="s">
        <v>502</v>
      </c>
      <c r="H290" s="13" t="s">
        <v>197</v>
      </c>
      <c r="I290" s="13">
        <v>50</v>
      </c>
      <c r="J290" s="13" t="s">
        <v>488</v>
      </c>
      <c r="K290" s="13" t="s">
        <v>107</v>
      </c>
      <c r="L290" s="13" t="s">
        <v>108</v>
      </c>
      <c r="M290" s="13" t="s">
        <v>122</v>
      </c>
      <c r="N290" s="13" t="s">
        <v>110</v>
      </c>
      <c r="O290" s="39"/>
      <c r="P290" s="39"/>
      <c r="Q290" s="39">
        <v>10</v>
      </c>
      <c r="R290" s="39">
        <v>18</v>
      </c>
      <c r="S290" s="39">
        <v>0</v>
      </c>
      <c r="T290" s="39">
        <v>0</v>
      </c>
      <c r="U290" s="39">
        <v>0</v>
      </c>
      <c r="V290" s="39"/>
      <c r="W290" s="39"/>
      <c r="X290" s="39"/>
      <c r="Y290" s="39"/>
      <c r="Z290" s="39"/>
      <c r="AA290" s="39"/>
      <c r="AB290" s="39"/>
      <c r="AC290" s="39"/>
      <c r="AD290" s="39"/>
      <c r="AE290" s="39"/>
      <c r="AF290" s="39"/>
      <c r="AG290" s="39"/>
      <c r="AH290" s="39"/>
      <c r="AI290" s="39"/>
      <c r="AJ290" s="39"/>
      <c r="AK290" s="39"/>
      <c r="AL290" s="39"/>
      <c r="AM290" s="39"/>
      <c r="AN290" s="39"/>
      <c r="AO290" s="39"/>
      <c r="AP290" s="39">
        <v>1943749.9999999998</v>
      </c>
      <c r="AQ290" s="39">
        <f>(P290+Q290+R290+S290+T290+U290+V290+W290)*AP290</f>
        <v>54424999.999999993</v>
      </c>
      <c r="AR290" s="27">
        <f t="shared" si="12"/>
        <v>60956000</v>
      </c>
      <c r="AS290" s="13" t="s">
        <v>111</v>
      </c>
      <c r="AT290" s="13">
        <v>2014</v>
      </c>
      <c r="AU290" s="13"/>
    </row>
    <row r="291" spans="2:47" ht="13.15" customHeight="1" x14ac:dyDescent="0.25">
      <c r="B291" s="7" t="s">
        <v>511</v>
      </c>
      <c r="C291" s="7" t="s">
        <v>100</v>
      </c>
      <c r="D291" s="7" t="s">
        <v>499</v>
      </c>
      <c r="E291" s="7" t="s">
        <v>500</v>
      </c>
      <c r="F291" s="7" t="s">
        <v>501</v>
      </c>
      <c r="G291" s="7" t="s">
        <v>512</v>
      </c>
      <c r="H291" s="8" t="s">
        <v>197</v>
      </c>
      <c r="I291" s="9">
        <v>50</v>
      </c>
      <c r="J291" s="10" t="s">
        <v>486</v>
      </c>
      <c r="K291" s="8" t="s">
        <v>107</v>
      </c>
      <c r="L291" s="10" t="s">
        <v>108</v>
      </c>
      <c r="M291" s="10" t="s">
        <v>109</v>
      </c>
      <c r="N291" s="10" t="s">
        <v>110</v>
      </c>
      <c r="O291" s="27">
        <v>0</v>
      </c>
      <c r="P291" s="27">
        <v>0</v>
      </c>
      <c r="Q291" s="27">
        <v>7</v>
      </c>
      <c r="R291" s="27">
        <v>5</v>
      </c>
      <c r="S291" s="27">
        <v>4</v>
      </c>
      <c r="T291" s="27">
        <v>4</v>
      </c>
      <c r="U291" s="27">
        <v>4</v>
      </c>
      <c r="V291" s="27"/>
      <c r="W291" s="27"/>
      <c r="X291" s="27"/>
      <c r="Y291" s="27"/>
      <c r="Z291" s="27"/>
      <c r="AA291" s="27"/>
      <c r="AB291" s="27"/>
      <c r="AC291" s="27"/>
      <c r="AD291" s="27"/>
      <c r="AE291" s="27"/>
      <c r="AF291" s="27"/>
      <c r="AG291" s="27"/>
      <c r="AH291" s="27"/>
      <c r="AI291" s="27"/>
      <c r="AJ291" s="27"/>
      <c r="AK291" s="27"/>
      <c r="AL291" s="27"/>
      <c r="AM291" s="27"/>
      <c r="AN291" s="27"/>
      <c r="AO291" s="27"/>
      <c r="AP291" s="27">
        <v>1906504.4642857141</v>
      </c>
      <c r="AQ291" s="27">
        <v>0</v>
      </c>
      <c r="AR291" s="27">
        <f t="shared" si="12"/>
        <v>0</v>
      </c>
      <c r="AS291" s="10" t="s">
        <v>111</v>
      </c>
      <c r="AT291" s="88">
        <v>2014</v>
      </c>
      <c r="AU291" s="7" t="s">
        <v>198</v>
      </c>
    </row>
    <row r="292" spans="2:47" ht="13.15" customHeight="1" x14ac:dyDescent="0.25">
      <c r="B292" s="7" t="s">
        <v>513</v>
      </c>
      <c r="C292" s="7" t="s">
        <v>100</v>
      </c>
      <c r="D292" s="7" t="s">
        <v>499</v>
      </c>
      <c r="E292" s="7" t="s">
        <v>500</v>
      </c>
      <c r="F292" s="7" t="s">
        <v>501</v>
      </c>
      <c r="G292" s="7" t="s">
        <v>512</v>
      </c>
      <c r="H292" s="7" t="s">
        <v>197</v>
      </c>
      <c r="I292" s="14">
        <v>50</v>
      </c>
      <c r="J292" s="7" t="s">
        <v>488</v>
      </c>
      <c r="K292" s="7" t="s">
        <v>107</v>
      </c>
      <c r="L292" s="7" t="s">
        <v>108</v>
      </c>
      <c r="M292" s="7" t="s">
        <v>109</v>
      </c>
      <c r="N292" s="10" t="s">
        <v>110</v>
      </c>
      <c r="O292" s="39">
        <v>0</v>
      </c>
      <c r="P292" s="39">
        <v>0</v>
      </c>
      <c r="Q292" s="39">
        <v>7</v>
      </c>
      <c r="R292" s="39">
        <v>5</v>
      </c>
      <c r="S292" s="39">
        <v>4</v>
      </c>
      <c r="T292" s="39">
        <v>4</v>
      </c>
      <c r="U292" s="39">
        <v>4</v>
      </c>
      <c r="V292" s="39"/>
      <c r="W292" s="39"/>
      <c r="X292" s="39"/>
      <c r="Y292" s="39"/>
      <c r="Z292" s="39"/>
      <c r="AA292" s="39"/>
      <c r="AB292" s="39"/>
      <c r="AC292" s="39"/>
      <c r="AD292" s="39"/>
      <c r="AE292" s="39"/>
      <c r="AF292" s="39"/>
      <c r="AG292" s="39"/>
      <c r="AH292" s="39"/>
      <c r="AI292" s="39"/>
      <c r="AJ292" s="39"/>
      <c r="AK292" s="39"/>
      <c r="AL292" s="39"/>
      <c r="AM292" s="39"/>
      <c r="AN292" s="39"/>
      <c r="AO292" s="39"/>
      <c r="AP292" s="39">
        <v>1906504.4639999999</v>
      </c>
      <c r="AQ292" s="39">
        <v>0</v>
      </c>
      <c r="AR292" s="27">
        <f t="shared" si="12"/>
        <v>0</v>
      </c>
      <c r="AS292" s="7" t="s">
        <v>111</v>
      </c>
      <c r="AT292" s="7" t="s">
        <v>375</v>
      </c>
      <c r="AU292" s="7" t="s">
        <v>212</v>
      </c>
    </row>
    <row r="293" spans="2:47" ht="13.15" customHeight="1" x14ac:dyDescent="0.25">
      <c r="B293" s="7" t="s">
        <v>514</v>
      </c>
      <c r="C293" s="7" t="s">
        <v>100</v>
      </c>
      <c r="D293" s="7" t="s">
        <v>499</v>
      </c>
      <c r="E293" s="7" t="s">
        <v>500</v>
      </c>
      <c r="F293" s="7" t="s">
        <v>501</v>
      </c>
      <c r="G293" s="7" t="s">
        <v>515</v>
      </c>
      <c r="H293" s="8" t="s">
        <v>197</v>
      </c>
      <c r="I293" s="9">
        <v>50</v>
      </c>
      <c r="J293" s="10" t="s">
        <v>486</v>
      </c>
      <c r="K293" s="8" t="s">
        <v>107</v>
      </c>
      <c r="L293" s="10" t="s">
        <v>108</v>
      </c>
      <c r="M293" s="10" t="s">
        <v>109</v>
      </c>
      <c r="N293" s="10" t="s">
        <v>110</v>
      </c>
      <c r="O293" s="27">
        <v>0</v>
      </c>
      <c r="P293" s="27">
        <v>0</v>
      </c>
      <c r="Q293" s="27">
        <v>5</v>
      </c>
      <c r="R293" s="27">
        <v>3</v>
      </c>
      <c r="S293" s="27">
        <v>3</v>
      </c>
      <c r="T293" s="27">
        <v>3</v>
      </c>
      <c r="U293" s="27">
        <v>3</v>
      </c>
      <c r="V293" s="27"/>
      <c r="W293" s="27"/>
      <c r="X293" s="27"/>
      <c r="Y293" s="27"/>
      <c r="Z293" s="27"/>
      <c r="AA293" s="27"/>
      <c r="AB293" s="27"/>
      <c r="AC293" s="27"/>
      <c r="AD293" s="27"/>
      <c r="AE293" s="27"/>
      <c r="AF293" s="27"/>
      <c r="AG293" s="27"/>
      <c r="AH293" s="27"/>
      <c r="AI293" s="27"/>
      <c r="AJ293" s="27"/>
      <c r="AK293" s="27"/>
      <c r="AL293" s="27"/>
      <c r="AM293" s="27"/>
      <c r="AN293" s="27"/>
      <c r="AO293" s="27"/>
      <c r="AP293" s="27">
        <v>1906504.4642857141</v>
      </c>
      <c r="AQ293" s="27">
        <v>0</v>
      </c>
      <c r="AR293" s="27">
        <f t="shared" si="12"/>
        <v>0</v>
      </c>
      <c r="AS293" s="10" t="s">
        <v>111</v>
      </c>
      <c r="AT293" s="88">
        <v>2014</v>
      </c>
      <c r="AU293" s="7" t="s">
        <v>198</v>
      </c>
    </row>
    <row r="294" spans="2:47" ht="13.15" customHeight="1" x14ac:dyDescent="0.25">
      <c r="B294" s="7" t="s">
        <v>516</v>
      </c>
      <c r="C294" s="7" t="s">
        <v>100</v>
      </c>
      <c r="D294" s="7" t="s">
        <v>499</v>
      </c>
      <c r="E294" s="7" t="s">
        <v>500</v>
      </c>
      <c r="F294" s="7" t="s">
        <v>501</v>
      </c>
      <c r="G294" s="7" t="s">
        <v>515</v>
      </c>
      <c r="H294" s="7" t="s">
        <v>197</v>
      </c>
      <c r="I294" s="14">
        <v>50</v>
      </c>
      <c r="J294" s="7" t="s">
        <v>488</v>
      </c>
      <c r="K294" s="7" t="s">
        <v>107</v>
      </c>
      <c r="L294" s="7" t="s">
        <v>108</v>
      </c>
      <c r="M294" s="7" t="s">
        <v>109</v>
      </c>
      <c r="N294" s="10" t="s">
        <v>110</v>
      </c>
      <c r="O294" s="39">
        <v>0</v>
      </c>
      <c r="P294" s="39">
        <v>0</v>
      </c>
      <c r="Q294" s="39">
        <v>5</v>
      </c>
      <c r="R294" s="39">
        <v>3</v>
      </c>
      <c r="S294" s="39">
        <v>3</v>
      </c>
      <c r="T294" s="39">
        <v>3</v>
      </c>
      <c r="U294" s="39">
        <v>3</v>
      </c>
      <c r="V294" s="39"/>
      <c r="W294" s="39"/>
      <c r="X294" s="39"/>
      <c r="Y294" s="39"/>
      <c r="Z294" s="39"/>
      <c r="AA294" s="39"/>
      <c r="AB294" s="39"/>
      <c r="AC294" s="39"/>
      <c r="AD294" s="39"/>
      <c r="AE294" s="39"/>
      <c r="AF294" s="39"/>
      <c r="AG294" s="39"/>
      <c r="AH294" s="39"/>
      <c r="AI294" s="39"/>
      <c r="AJ294" s="39"/>
      <c r="AK294" s="39"/>
      <c r="AL294" s="39"/>
      <c r="AM294" s="39"/>
      <c r="AN294" s="39"/>
      <c r="AO294" s="39"/>
      <c r="AP294" s="39">
        <v>1906504.4639999999</v>
      </c>
      <c r="AQ294" s="39">
        <v>0</v>
      </c>
      <c r="AR294" s="27">
        <f t="shared" si="12"/>
        <v>0</v>
      </c>
      <c r="AS294" s="7" t="s">
        <v>111</v>
      </c>
      <c r="AT294" s="7" t="s">
        <v>375</v>
      </c>
      <c r="AU294" s="7" t="s">
        <v>212</v>
      </c>
    </row>
    <row r="295" spans="2:47" ht="13.15" customHeight="1" x14ac:dyDescent="0.25">
      <c r="B295" s="7" t="s">
        <v>517</v>
      </c>
      <c r="C295" s="7" t="s">
        <v>100</v>
      </c>
      <c r="D295" s="7" t="s">
        <v>518</v>
      </c>
      <c r="E295" s="7" t="s">
        <v>500</v>
      </c>
      <c r="F295" s="7" t="s">
        <v>519</v>
      </c>
      <c r="G295" s="7" t="s">
        <v>520</v>
      </c>
      <c r="H295" s="8" t="s">
        <v>197</v>
      </c>
      <c r="I295" s="9">
        <v>50</v>
      </c>
      <c r="J295" s="10" t="s">
        <v>486</v>
      </c>
      <c r="K295" s="8" t="s">
        <v>107</v>
      </c>
      <c r="L295" s="10" t="s">
        <v>108</v>
      </c>
      <c r="M295" s="10" t="s">
        <v>109</v>
      </c>
      <c r="N295" s="10" t="s">
        <v>110</v>
      </c>
      <c r="O295" s="27">
        <v>0</v>
      </c>
      <c r="P295" s="27">
        <v>0</v>
      </c>
      <c r="Q295" s="27">
        <v>1</v>
      </c>
      <c r="R295" s="27">
        <v>1</v>
      </c>
      <c r="S295" s="27">
        <v>1</v>
      </c>
      <c r="T295" s="27">
        <v>1</v>
      </c>
      <c r="U295" s="27">
        <v>1</v>
      </c>
      <c r="V295" s="27"/>
      <c r="W295" s="27"/>
      <c r="X295" s="27"/>
      <c r="Y295" s="27"/>
      <c r="Z295" s="27"/>
      <c r="AA295" s="27"/>
      <c r="AB295" s="27"/>
      <c r="AC295" s="27"/>
      <c r="AD295" s="27"/>
      <c r="AE295" s="27"/>
      <c r="AF295" s="27"/>
      <c r="AG295" s="27"/>
      <c r="AH295" s="27"/>
      <c r="AI295" s="27"/>
      <c r="AJ295" s="27"/>
      <c r="AK295" s="27"/>
      <c r="AL295" s="27"/>
      <c r="AM295" s="27"/>
      <c r="AN295" s="27"/>
      <c r="AO295" s="27"/>
      <c r="AP295" s="27">
        <v>2023084.8214285711</v>
      </c>
      <c r="AQ295" s="27">
        <v>0</v>
      </c>
      <c r="AR295" s="27">
        <f t="shared" si="12"/>
        <v>0</v>
      </c>
      <c r="AS295" s="10" t="s">
        <v>111</v>
      </c>
      <c r="AT295" s="88">
        <v>2014</v>
      </c>
      <c r="AU295" s="7" t="s">
        <v>198</v>
      </c>
    </row>
    <row r="296" spans="2:47" ht="13.15" customHeight="1" x14ac:dyDescent="0.25">
      <c r="B296" s="7" t="s">
        <v>521</v>
      </c>
      <c r="C296" s="7" t="s">
        <v>100</v>
      </c>
      <c r="D296" s="7" t="s">
        <v>518</v>
      </c>
      <c r="E296" s="7" t="s">
        <v>500</v>
      </c>
      <c r="F296" s="7" t="s">
        <v>519</v>
      </c>
      <c r="G296" s="7" t="s">
        <v>520</v>
      </c>
      <c r="H296" s="7" t="s">
        <v>197</v>
      </c>
      <c r="I296" s="14">
        <v>50</v>
      </c>
      <c r="J296" s="7" t="s">
        <v>488</v>
      </c>
      <c r="K296" s="7" t="s">
        <v>107</v>
      </c>
      <c r="L296" s="7" t="s">
        <v>108</v>
      </c>
      <c r="M296" s="7" t="s">
        <v>109</v>
      </c>
      <c r="N296" s="10" t="s">
        <v>110</v>
      </c>
      <c r="O296" s="39">
        <v>0</v>
      </c>
      <c r="P296" s="39">
        <v>0</v>
      </c>
      <c r="Q296" s="39">
        <v>1</v>
      </c>
      <c r="R296" s="39">
        <v>1</v>
      </c>
      <c r="S296" s="39">
        <v>1</v>
      </c>
      <c r="T296" s="39">
        <v>1</v>
      </c>
      <c r="U296" s="39">
        <v>1</v>
      </c>
      <c r="V296" s="39"/>
      <c r="W296" s="39"/>
      <c r="X296" s="39"/>
      <c r="Y296" s="39"/>
      <c r="Z296" s="39"/>
      <c r="AA296" s="39"/>
      <c r="AB296" s="39"/>
      <c r="AC296" s="39"/>
      <c r="AD296" s="39"/>
      <c r="AE296" s="39"/>
      <c r="AF296" s="39"/>
      <c r="AG296" s="39"/>
      <c r="AH296" s="39"/>
      <c r="AI296" s="39"/>
      <c r="AJ296" s="39"/>
      <c r="AK296" s="39"/>
      <c r="AL296" s="39"/>
      <c r="AM296" s="39"/>
      <c r="AN296" s="39"/>
      <c r="AO296" s="39"/>
      <c r="AP296" s="39">
        <v>2023084.821</v>
      </c>
      <c r="AQ296" s="39">
        <v>0</v>
      </c>
      <c r="AR296" s="27">
        <f t="shared" si="12"/>
        <v>0</v>
      </c>
      <c r="AS296" s="7" t="s">
        <v>111</v>
      </c>
      <c r="AT296" s="7" t="s">
        <v>375</v>
      </c>
      <c r="AU296" s="7" t="s">
        <v>212</v>
      </c>
    </row>
    <row r="297" spans="2:47" ht="13.15" customHeight="1" x14ac:dyDescent="0.25">
      <c r="B297" s="7" t="s">
        <v>522</v>
      </c>
      <c r="C297" s="7" t="s">
        <v>100</v>
      </c>
      <c r="D297" s="7" t="s">
        <v>518</v>
      </c>
      <c r="E297" s="7" t="s">
        <v>500</v>
      </c>
      <c r="F297" s="7" t="s">
        <v>519</v>
      </c>
      <c r="G297" s="7" t="s">
        <v>523</v>
      </c>
      <c r="H297" s="8" t="s">
        <v>197</v>
      </c>
      <c r="I297" s="9">
        <v>50</v>
      </c>
      <c r="J297" s="10" t="s">
        <v>486</v>
      </c>
      <c r="K297" s="8" t="s">
        <v>107</v>
      </c>
      <c r="L297" s="10" t="s">
        <v>108</v>
      </c>
      <c r="M297" s="10" t="s">
        <v>109</v>
      </c>
      <c r="N297" s="10" t="s">
        <v>110</v>
      </c>
      <c r="O297" s="27">
        <v>0</v>
      </c>
      <c r="P297" s="27">
        <v>0</v>
      </c>
      <c r="Q297" s="27">
        <v>3</v>
      </c>
      <c r="R297" s="27">
        <v>3</v>
      </c>
      <c r="S297" s="27">
        <v>3</v>
      </c>
      <c r="T297" s="27">
        <v>3</v>
      </c>
      <c r="U297" s="27">
        <v>3</v>
      </c>
      <c r="V297" s="27"/>
      <c r="W297" s="27"/>
      <c r="X297" s="27"/>
      <c r="Y297" s="27"/>
      <c r="Z297" s="27"/>
      <c r="AA297" s="27"/>
      <c r="AB297" s="27"/>
      <c r="AC297" s="27"/>
      <c r="AD297" s="27"/>
      <c r="AE297" s="27"/>
      <c r="AF297" s="27"/>
      <c r="AG297" s="27"/>
      <c r="AH297" s="27"/>
      <c r="AI297" s="27"/>
      <c r="AJ297" s="27"/>
      <c r="AK297" s="27"/>
      <c r="AL297" s="27"/>
      <c r="AM297" s="27"/>
      <c r="AN297" s="27"/>
      <c r="AO297" s="27"/>
      <c r="AP297" s="27">
        <v>2023084.8214285711</v>
      </c>
      <c r="AQ297" s="27">
        <v>0</v>
      </c>
      <c r="AR297" s="27">
        <f t="shared" si="12"/>
        <v>0</v>
      </c>
      <c r="AS297" s="10" t="s">
        <v>111</v>
      </c>
      <c r="AT297" s="88">
        <v>2014</v>
      </c>
      <c r="AU297" s="7" t="s">
        <v>198</v>
      </c>
    </row>
    <row r="298" spans="2:47" ht="13.15" customHeight="1" x14ac:dyDescent="0.25">
      <c r="B298" s="7" t="s">
        <v>524</v>
      </c>
      <c r="C298" s="7" t="s">
        <v>100</v>
      </c>
      <c r="D298" s="7" t="s">
        <v>518</v>
      </c>
      <c r="E298" s="7" t="s">
        <v>500</v>
      </c>
      <c r="F298" s="7" t="s">
        <v>519</v>
      </c>
      <c r="G298" s="7" t="s">
        <v>523</v>
      </c>
      <c r="H298" s="7" t="s">
        <v>197</v>
      </c>
      <c r="I298" s="14">
        <v>50</v>
      </c>
      <c r="J298" s="7" t="s">
        <v>488</v>
      </c>
      <c r="K298" s="7" t="s">
        <v>107</v>
      </c>
      <c r="L298" s="7" t="s">
        <v>108</v>
      </c>
      <c r="M298" s="7" t="s">
        <v>109</v>
      </c>
      <c r="N298" s="10" t="s">
        <v>110</v>
      </c>
      <c r="O298" s="39">
        <v>0</v>
      </c>
      <c r="P298" s="39">
        <v>0</v>
      </c>
      <c r="Q298" s="39">
        <v>3</v>
      </c>
      <c r="R298" s="39">
        <v>3</v>
      </c>
      <c r="S298" s="39">
        <v>3</v>
      </c>
      <c r="T298" s="39">
        <v>3</v>
      </c>
      <c r="U298" s="39">
        <v>3</v>
      </c>
      <c r="V298" s="39"/>
      <c r="W298" s="39"/>
      <c r="X298" s="39"/>
      <c r="Y298" s="39"/>
      <c r="Z298" s="39"/>
      <c r="AA298" s="39"/>
      <c r="AB298" s="39"/>
      <c r="AC298" s="39"/>
      <c r="AD298" s="39"/>
      <c r="AE298" s="39"/>
      <c r="AF298" s="39"/>
      <c r="AG298" s="39"/>
      <c r="AH298" s="39"/>
      <c r="AI298" s="39"/>
      <c r="AJ298" s="39"/>
      <c r="AK298" s="39"/>
      <c r="AL298" s="39"/>
      <c r="AM298" s="39"/>
      <c r="AN298" s="39"/>
      <c r="AO298" s="39"/>
      <c r="AP298" s="39">
        <v>2023084.821</v>
      </c>
      <c r="AQ298" s="39">
        <v>0</v>
      </c>
      <c r="AR298" s="27">
        <f t="shared" si="12"/>
        <v>0</v>
      </c>
      <c r="AS298" s="7" t="s">
        <v>111</v>
      </c>
      <c r="AT298" s="7" t="s">
        <v>375</v>
      </c>
      <c r="AU298" s="7" t="s">
        <v>212</v>
      </c>
    </row>
    <row r="299" spans="2:47" ht="13.15" customHeight="1" x14ac:dyDescent="0.25">
      <c r="B299" s="7" t="s">
        <v>525</v>
      </c>
      <c r="C299" s="7" t="s">
        <v>100</v>
      </c>
      <c r="D299" s="7" t="s">
        <v>526</v>
      </c>
      <c r="E299" s="7" t="s">
        <v>500</v>
      </c>
      <c r="F299" s="7" t="s">
        <v>527</v>
      </c>
      <c r="G299" s="7" t="s">
        <v>528</v>
      </c>
      <c r="H299" s="8" t="s">
        <v>197</v>
      </c>
      <c r="I299" s="9">
        <v>50</v>
      </c>
      <c r="J299" s="10" t="s">
        <v>486</v>
      </c>
      <c r="K299" s="8" t="s">
        <v>107</v>
      </c>
      <c r="L299" s="10" t="s">
        <v>108</v>
      </c>
      <c r="M299" s="10" t="s">
        <v>109</v>
      </c>
      <c r="N299" s="10" t="s">
        <v>110</v>
      </c>
      <c r="O299" s="27">
        <v>0</v>
      </c>
      <c r="P299" s="27">
        <v>0</v>
      </c>
      <c r="Q299" s="27">
        <v>6</v>
      </c>
      <c r="R299" s="27">
        <v>6</v>
      </c>
      <c r="S299" s="27">
        <v>6</v>
      </c>
      <c r="T299" s="27">
        <v>6</v>
      </c>
      <c r="U299" s="27">
        <v>6</v>
      </c>
      <c r="V299" s="27"/>
      <c r="W299" s="27"/>
      <c r="X299" s="27"/>
      <c r="Y299" s="27"/>
      <c r="Z299" s="27"/>
      <c r="AA299" s="27"/>
      <c r="AB299" s="27"/>
      <c r="AC299" s="27"/>
      <c r="AD299" s="27"/>
      <c r="AE299" s="27"/>
      <c r="AF299" s="27"/>
      <c r="AG299" s="27"/>
      <c r="AH299" s="27"/>
      <c r="AI299" s="27"/>
      <c r="AJ299" s="27"/>
      <c r="AK299" s="27"/>
      <c r="AL299" s="27"/>
      <c r="AM299" s="27"/>
      <c r="AN299" s="27"/>
      <c r="AO299" s="27"/>
      <c r="AP299" s="27">
        <v>3396620.0892857141</v>
      </c>
      <c r="AQ299" s="27">
        <v>0</v>
      </c>
      <c r="AR299" s="27">
        <f t="shared" si="12"/>
        <v>0</v>
      </c>
      <c r="AS299" s="10" t="s">
        <v>111</v>
      </c>
      <c r="AT299" s="88">
        <v>2014</v>
      </c>
      <c r="AU299" s="7" t="s">
        <v>198</v>
      </c>
    </row>
    <row r="300" spans="2:47" ht="13.15" customHeight="1" x14ac:dyDescent="0.25">
      <c r="B300" s="7" t="s">
        <v>529</v>
      </c>
      <c r="C300" s="7" t="s">
        <v>100</v>
      </c>
      <c r="D300" s="7" t="s">
        <v>526</v>
      </c>
      <c r="E300" s="7" t="s">
        <v>500</v>
      </c>
      <c r="F300" s="7" t="s">
        <v>527</v>
      </c>
      <c r="G300" s="7" t="s">
        <v>528</v>
      </c>
      <c r="H300" s="7" t="s">
        <v>197</v>
      </c>
      <c r="I300" s="14">
        <v>50</v>
      </c>
      <c r="J300" s="7" t="s">
        <v>488</v>
      </c>
      <c r="K300" s="7" t="s">
        <v>107</v>
      </c>
      <c r="L300" s="7" t="s">
        <v>108</v>
      </c>
      <c r="M300" s="7" t="s">
        <v>109</v>
      </c>
      <c r="N300" s="7" t="s">
        <v>110</v>
      </c>
      <c r="O300" s="39">
        <v>0</v>
      </c>
      <c r="P300" s="39">
        <v>0</v>
      </c>
      <c r="Q300" s="39">
        <v>6</v>
      </c>
      <c r="R300" s="39">
        <v>6</v>
      </c>
      <c r="S300" s="39">
        <v>6</v>
      </c>
      <c r="T300" s="39">
        <v>6</v>
      </c>
      <c r="U300" s="39">
        <v>6</v>
      </c>
      <c r="V300" s="39"/>
      <c r="W300" s="39"/>
      <c r="X300" s="39"/>
      <c r="Y300" s="39"/>
      <c r="Z300" s="39"/>
      <c r="AA300" s="39"/>
      <c r="AB300" s="39"/>
      <c r="AC300" s="39"/>
      <c r="AD300" s="39"/>
      <c r="AE300" s="39"/>
      <c r="AF300" s="39"/>
      <c r="AG300" s="39"/>
      <c r="AH300" s="39"/>
      <c r="AI300" s="39"/>
      <c r="AJ300" s="39"/>
      <c r="AK300" s="39"/>
      <c r="AL300" s="39"/>
      <c r="AM300" s="39"/>
      <c r="AN300" s="39"/>
      <c r="AO300" s="39"/>
      <c r="AP300" s="39">
        <v>3057142.86</v>
      </c>
      <c r="AQ300" s="39">
        <v>0</v>
      </c>
      <c r="AR300" s="27">
        <f t="shared" si="12"/>
        <v>0</v>
      </c>
      <c r="AS300" s="7" t="s">
        <v>111</v>
      </c>
      <c r="AT300" s="7" t="s">
        <v>375</v>
      </c>
      <c r="AU300" s="7" t="s">
        <v>212</v>
      </c>
    </row>
    <row r="301" spans="2:47" ht="13.15" customHeight="1" x14ac:dyDescent="0.25">
      <c r="B301" s="7" t="s">
        <v>530</v>
      </c>
      <c r="C301" s="7" t="s">
        <v>100</v>
      </c>
      <c r="D301" s="7" t="s">
        <v>531</v>
      </c>
      <c r="E301" s="7" t="s">
        <v>532</v>
      </c>
      <c r="F301" s="7" t="s">
        <v>533</v>
      </c>
      <c r="G301" s="7" t="s">
        <v>534</v>
      </c>
      <c r="H301" s="8" t="s">
        <v>197</v>
      </c>
      <c r="I301" s="9">
        <v>50</v>
      </c>
      <c r="J301" s="10" t="s">
        <v>106</v>
      </c>
      <c r="K301" s="8" t="s">
        <v>107</v>
      </c>
      <c r="L301" s="10" t="s">
        <v>108</v>
      </c>
      <c r="M301" s="10" t="s">
        <v>109</v>
      </c>
      <c r="N301" s="10" t="s">
        <v>110</v>
      </c>
      <c r="O301" s="27">
        <v>0</v>
      </c>
      <c r="P301" s="27">
        <v>0</v>
      </c>
      <c r="Q301" s="27">
        <v>2</v>
      </c>
      <c r="R301" s="27">
        <v>0</v>
      </c>
      <c r="S301" s="27">
        <v>1</v>
      </c>
      <c r="T301" s="27">
        <v>0</v>
      </c>
      <c r="U301" s="27">
        <v>1</v>
      </c>
      <c r="V301" s="27"/>
      <c r="W301" s="27"/>
      <c r="X301" s="27"/>
      <c r="Y301" s="27"/>
      <c r="Z301" s="27"/>
      <c r="AA301" s="27"/>
      <c r="AB301" s="27"/>
      <c r="AC301" s="27"/>
      <c r="AD301" s="27"/>
      <c r="AE301" s="27"/>
      <c r="AF301" s="27"/>
      <c r="AG301" s="27"/>
      <c r="AH301" s="27"/>
      <c r="AI301" s="27"/>
      <c r="AJ301" s="27"/>
      <c r="AK301" s="27"/>
      <c r="AL301" s="27"/>
      <c r="AM301" s="27"/>
      <c r="AN301" s="27"/>
      <c r="AO301" s="27"/>
      <c r="AP301" s="27">
        <v>4500000</v>
      </c>
      <c r="AQ301" s="27">
        <v>0</v>
      </c>
      <c r="AR301" s="27">
        <f t="shared" si="12"/>
        <v>0</v>
      </c>
      <c r="AS301" s="10" t="s">
        <v>111</v>
      </c>
      <c r="AT301" s="88">
        <v>2014</v>
      </c>
      <c r="AU301" s="89" t="s">
        <v>212</v>
      </c>
    </row>
    <row r="302" spans="2:47" ht="13.15" customHeight="1" x14ac:dyDescent="0.25">
      <c r="B302" s="7" t="s">
        <v>535</v>
      </c>
      <c r="C302" s="7" t="s">
        <v>100</v>
      </c>
      <c r="D302" s="7" t="s">
        <v>536</v>
      </c>
      <c r="E302" s="7" t="s">
        <v>532</v>
      </c>
      <c r="F302" s="7" t="s">
        <v>537</v>
      </c>
      <c r="G302" s="7" t="s">
        <v>538</v>
      </c>
      <c r="H302" s="8" t="s">
        <v>197</v>
      </c>
      <c r="I302" s="9">
        <v>50</v>
      </c>
      <c r="J302" s="10" t="s">
        <v>106</v>
      </c>
      <c r="K302" s="8" t="s">
        <v>107</v>
      </c>
      <c r="L302" s="10" t="s">
        <v>108</v>
      </c>
      <c r="M302" s="10" t="s">
        <v>109</v>
      </c>
      <c r="N302" s="10" t="s">
        <v>110</v>
      </c>
      <c r="O302" s="27">
        <v>0</v>
      </c>
      <c r="P302" s="27">
        <v>0</v>
      </c>
      <c r="Q302" s="27">
        <v>29</v>
      </c>
      <c r="R302" s="27">
        <v>6</v>
      </c>
      <c r="S302" s="27">
        <v>8</v>
      </c>
      <c r="T302" s="27">
        <v>7</v>
      </c>
      <c r="U302" s="27">
        <v>6</v>
      </c>
      <c r="V302" s="27"/>
      <c r="W302" s="27"/>
      <c r="X302" s="27"/>
      <c r="Y302" s="27"/>
      <c r="Z302" s="27"/>
      <c r="AA302" s="27"/>
      <c r="AB302" s="27"/>
      <c r="AC302" s="27"/>
      <c r="AD302" s="27"/>
      <c r="AE302" s="27"/>
      <c r="AF302" s="27"/>
      <c r="AG302" s="27"/>
      <c r="AH302" s="27"/>
      <c r="AI302" s="27"/>
      <c r="AJ302" s="27"/>
      <c r="AK302" s="27"/>
      <c r="AL302" s="27"/>
      <c r="AM302" s="27"/>
      <c r="AN302" s="27"/>
      <c r="AO302" s="27"/>
      <c r="AP302" s="27">
        <v>4500000</v>
      </c>
      <c r="AQ302" s="27">
        <v>0</v>
      </c>
      <c r="AR302" s="27">
        <f t="shared" si="12"/>
        <v>0</v>
      </c>
      <c r="AS302" s="10" t="s">
        <v>111</v>
      </c>
      <c r="AT302" s="88">
        <v>2014</v>
      </c>
      <c r="AU302" s="89" t="s">
        <v>212</v>
      </c>
    </row>
    <row r="303" spans="2:47" ht="13.15" customHeight="1" x14ac:dyDescent="0.25">
      <c r="B303" s="7" t="s">
        <v>539</v>
      </c>
      <c r="C303" s="7" t="s">
        <v>100</v>
      </c>
      <c r="D303" s="7" t="s">
        <v>531</v>
      </c>
      <c r="E303" s="7" t="s">
        <v>532</v>
      </c>
      <c r="F303" s="7" t="s">
        <v>533</v>
      </c>
      <c r="G303" s="7" t="s">
        <v>540</v>
      </c>
      <c r="H303" s="8" t="s">
        <v>197</v>
      </c>
      <c r="I303" s="9">
        <v>50</v>
      </c>
      <c r="J303" s="10" t="s">
        <v>106</v>
      </c>
      <c r="K303" s="8" t="s">
        <v>107</v>
      </c>
      <c r="L303" s="10" t="s">
        <v>108</v>
      </c>
      <c r="M303" s="10" t="s">
        <v>109</v>
      </c>
      <c r="N303" s="10" t="s">
        <v>110</v>
      </c>
      <c r="O303" s="27">
        <v>0</v>
      </c>
      <c r="P303" s="27">
        <v>0</v>
      </c>
      <c r="Q303" s="27">
        <v>3</v>
      </c>
      <c r="R303" s="27">
        <v>1</v>
      </c>
      <c r="S303" s="27">
        <v>0</v>
      </c>
      <c r="T303" s="27">
        <v>0</v>
      </c>
      <c r="U303" s="27">
        <v>0</v>
      </c>
      <c r="V303" s="27"/>
      <c r="W303" s="27"/>
      <c r="X303" s="27"/>
      <c r="Y303" s="27"/>
      <c r="Z303" s="27"/>
      <c r="AA303" s="27"/>
      <c r="AB303" s="27"/>
      <c r="AC303" s="27"/>
      <c r="AD303" s="27"/>
      <c r="AE303" s="27"/>
      <c r="AF303" s="27"/>
      <c r="AG303" s="27"/>
      <c r="AH303" s="27"/>
      <c r="AI303" s="27"/>
      <c r="AJ303" s="27"/>
      <c r="AK303" s="27"/>
      <c r="AL303" s="27"/>
      <c r="AM303" s="27"/>
      <c r="AN303" s="27"/>
      <c r="AO303" s="27"/>
      <c r="AP303" s="27">
        <v>76441964.285714284</v>
      </c>
      <c r="AQ303" s="27">
        <v>0</v>
      </c>
      <c r="AR303" s="27">
        <f t="shared" si="12"/>
        <v>0</v>
      </c>
      <c r="AS303" s="10" t="s">
        <v>111</v>
      </c>
      <c r="AT303" s="88">
        <v>2014</v>
      </c>
      <c r="AU303" s="89" t="s">
        <v>212</v>
      </c>
    </row>
    <row r="304" spans="2:47" ht="13.15" customHeight="1" x14ac:dyDescent="0.25">
      <c r="B304" s="7" t="s">
        <v>541</v>
      </c>
      <c r="C304" s="7" t="s">
        <v>100</v>
      </c>
      <c r="D304" s="7" t="s">
        <v>531</v>
      </c>
      <c r="E304" s="7" t="s">
        <v>532</v>
      </c>
      <c r="F304" s="7" t="s">
        <v>533</v>
      </c>
      <c r="G304" s="7" t="s">
        <v>542</v>
      </c>
      <c r="H304" s="8" t="s">
        <v>197</v>
      </c>
      <c r="I304" s="9">
        <v>50</v>
      </c>
      <c r="J304" s="10" t="s">
        <v>106</v>
      </c>
      <c r="K304" s="8" t="s">
        <v>107</v>
      </c>
      <c r="L304" s="10" t="s">
        <v>108</v>
      </c>
      <c r="M304" s="10" t="s">
        <v>109</v>
      </c>
      <c r="N304" s="10" t="s">
        <v>110</v>
      </c>
      <c r="O304" s="27">
        <v>0</v>
      </c>
      <c r="P304" s="27">
        <v>0</v>
      </c>
      <c r="Q304" s="27">
        <v>4</v>
      </c>
      <c r="R304" s="27">
        <v>0</v>
      </c>
      <c r="S304" s="27">
        <v>1</v>
      </c>
      <c r="T304" s="27">
        <v>1</v>
      </c>
      <c r="U304" s="27">
        <v>1</v>
      </c>
      <c r="V304" s="27"/>
      <c r="W304" s="27"/>
      <c r="X304" s="27"/>
      <c r="Y304" s="27"/>
      <c r="Z304" s="27"/>
      <c r="AA304" s="27"/>
      <c r="AB304" s="27"/>
      <c r="AC304" s="27"/>
      <c r="AD304" s="27"/>
      <c r="AE304" s="27"/>
      <c r="AF304" s="27"/>
      <c r="AG304" s="27"/>
      <c r="AH304" s="27"/>
      <c r="AI304" s="27"/>
      <c r="AJ304" s="27"/>
      <c r="AK304" s="27"/>
      <c r="AL304" s="27"/>
      <c r="AM304" s="27"/>
      <c r="AN304" s="27"/>
      <c r="AO304" s="27"/>
      <c r="AP304" s="27">
        <v>13570000</v>
      </c>
      <c r="AQ304" s="27">
        <v>0</v>
      </c>
      <c r="AR304" s="27">
        <f t="shared" si="12"/>
        <v>0</v>
      </c>
      <c r="AS304" s="10" t="s">
        <v>111</v>
      </c>
      <c r="AT304" s="88">
        <v>2014</v>
      </c>
      <c r="AU304" s="89" t="s">
        <v>212</v>
      </c>
    </row>
    <row r="305" spans="2:47" ht="13.15" customHeight="1" x14ac:dyDescent="0.25">
      <c r="B305" s="7" t="s">
        <v>543</v>
      </c>
      <c r="C305" s="7" t="s">
        <v>100</v>
      </c>
      <c r="D305" s="7" t="s">
        <v>531</v>
      </c>
      <c r="E305" s="7" t="s">
        <v>532</v>
      </c>
      <c r="F305" s="7" t="s">
        <v>533</v>
      </c>
      <c r="G305" s="7" t="s">
        <v>544</v>
      </c>
      <c r="H305" s="8" t="s">
        <v>197</v>
      </c>
      <c r="I305" s="9">
        <v>50</v>
      </c>
      <c r="J305" s="10" t="s">
        <v>106</v>
      </c>
      <c r="K305" s="8" t="s">
        <v>107</v>
      </c>
      <c r="L305" s="10" t="s">
        <v>108</v>
      </c>
      <c r="M305" s="10" t="s">
        <v>109</v>
      </c>
      <c r="N305" s="10" t="s">
        <v>110</v>
      </c>
      <c r="O305" s="27">
        <v>0</v>
      </c>
      <c r="P305" s="27">
        <v>0</v>
      </c>
      <c r="Q305" s="27">
        <v>1</v>
      </c>
      <c r="R305" s="27">
        <v>1</v>
      </c>
      <c r="S305" s="27">
        <v>1</v>
      </c>
      <c r="T305" s="27">
        <v>1</v>
      </c>
      <c r="U305" s="27">
        <v>1</v>
      </c>
      <c r="V305" s="27"/>
      <c r="W305" s="27"/>
      <c r="X305" s="27"/>
      <c r="Y305" s="27"/>
      <c r="Z305" s="27"/>
      <c r="AA305" s="27"/>
      <c r="AB305" s="27"/>
      <c r="AC305" s="27"/>
      <c r="AD305" s="27"/>
      <c r="AE305" s="27"/>
      <c r="AF305" s="27"/>
      <c r="AG305" s="27"/>
      <c r="AH305" s="27"/>
      <c r="AI305" s="27"/>
      <c r="AJ305" s="27"/>
      <c r="AK305" s="27"/>
      <c r="AL305" s="27"/>
      <c r="AM305" s="27"/>
      <c r="AN305" s="27"/>
      <c r="AO305" s="27"/>
      <c r="AP305" s="27">
        <v>30229999.999999996</v>
      </c>
      <c r="AQ305" s="27">
        <v>0</v>
      </c>
      <c r="AR305" s="27">
        <f t="shared" si="12"/>
        <v>0</v>
      </c>
      <c r="AS305" s="10" t="s">
        <v>111</v>
      </c>
      <c r="AT305" s="88">
        <v>2014</v>
      </c>
      <c r="AU305" s="89" t="s">
        <v>212</v>
      </c>
    </row>
    <row r="306" spans="2:47" ht="13.15" customHeight="1" x14ac:dyDescent="0.25">
      <c r="B306" s="7" t="s">
        <v>545</v>
      </c>
      <c r="C306" s="7" t="s">
        <v>100</v>
      </c>
      <c r="D306" s="7" t="s">
        <v>531</v>
      </c>
      <c r="E306" s="7" t="s">
        <v>532</v>
      </c>
      <c r="F306" s="7" t="s">
        <v>533</v>
      </c>
      <c r="G306" s="7" t="s">
        <v>546</v>
      </c>
      <c r="H306" s="8" t="s">
        <v>197</v>
      </c>
      <c r="I306" s="9">
        <v>50</v>
      </c>
      <c r="J306" s="10" t="s">
        <v>106</v>
      </c>
      <c r="K306" s="8" t="s">
        <v>107</v>
      </c>
      <c r="L306" s="10" t="s">
        <v>108</v>
      </c>
      <c r="M306" s="10" t="s">
        <v>109</v>
      </c>
      <c r="N306" s="10" t="s">
        <v>110</v>
      </c>
      <c r="O306" s="27">
        <v>0</v>
      </c>
      <c r="P306" s="27">
        <v>0</v>
      </c>
      <c r="Q306" s="27">
        <v>2</v>
      </c>
      <c r="R306" s="27">
        <v>0</v>
      </c>
      <c r="S306" s="27">
        <v>1</v>
      </c>
      <c r="T306" s="27">
        <v>0</v>
      </c>
      <c r="U306" s="27">
        <v>0</v>
      </c>
      <c r="V306" s="27"/>
      <c r="W306" s="27"/>
      <c r="X306" s="27"/>
      <c r="Y306" s="27"/>
      <c r="Z306" s="27"/>
      <c r="AA306" s="27"/>
      <c r="AB306" s="27"/>
      <c r="AC306" s="27"/>
      <c r="AD306" s="27"/>
      <c r="AE306" s="27"/>
      <c r="AF306" s="27"/>
      <c r="AG306" s="27"/>
      <c r="AH306" s="27"/>
      <c r="AI306" s="27"/>
      <c r="AJ306" s="27"/>
      <c r="AK306" s="27"/>
      <c r="AL306" s="27"/>
      <c r="AM306" s="27"/>
      <c r="AN306" s="27"/>
      <c r="AO306" s="27"/>
      <c r="AP306" s="27">
        <v>1785714.2857142854</v>
      </c>
      <c r="AQ306" s="27">
        <v>0</v>
      </c>
      <c r="AR306" s="27">
        <f t="shared" si="12"/>
        <v>0</v>
      </c>
      <c r="AS306" s="10" t="s">
        <v>111</v>
      </c>
      <c r="AT306" s="88">
        <v>2014</v>
      </c>
      <c r="AU306" s="89" t="s">
        <v>212</v>
      </c>
    </row>
    <row r="307" spans="2:47" ht="13.15" customHeight="1" x14ac:dyDescent="0.25">
      <c r="B307" s="7" t="s">
        <v>547</v>
      </c>
      <c r="C307" s="7" t="s">
        <v>100</v>
      </c>
      <c r="D307" s="7" t="s">
        <v>548</v>
      </c>
      <c r="E307" s="7" t="s">
        <v>549</v>
      </c>
      <c r="F307" s="7" t="s">
        <v>550</v>
      </c>
      <c r="G307" s="7" t="s">
        <v>551</v>
      </c>
      <c r="H307" s="8" t="s">
        <v>105</v>
      </c>
      <c r="I307" s="9">
        <v>50</v>
      </c>
      <c r="J307" s="10" t="s">
        <v>231</v>
      </c>
      <c r="K307" s="8" t="s">
        <v>107</v>
      </c>
      <c r="L307" s="10" t="s">
        <v>108</v>
      </c>
      <c r="M307" s="10" t="s">
        <v>109</v>
      </c>
      <c r="N307" s="10" t="s">
        <v>110</v>
      </c>
      <c r="O307" s="27">
        <v>0</v>
      </c>
      <c r="P307" s="27">
        <v>0</v>
      </c>
      <c r="Q307" s="27">
        <v>345</v>
      </c>
      <c r="R307" s="27">
        <v>345</v>
      </c>
      <c r="S307" s="27">
        <v>299</v>
      </c>
      <c r="T307" s="27">
        <v>299</v>
      </c>
      <c r="U307" s="27">
        <v>299</v>
      </c>
      <c r="V307" s="27"/>
      <c r="W307" s="27"/>
      <c r="X307" s="27"/>
      <c r="Y307" s="27"/>
      <c r="Z307" s="27"/>
      <c r="AA307" s="27"/>
      <c r="AB307" s="27"/>
      <c r="AC307" s="27"/>
      <c r="AD307" s="27"/>
      <c r="AE307" s="27"/>
      <c r="AF307" s="27"/>
      <c r="AG307" s="27"/>
      <c r="AH307" s="27"/>
      <c r="AI307" s="27"/>
      <c r="AJ307" s="27"/>
      <c r="AK307" s="27"/>
      <c r="AL307" s="27"/>
      <c r="AM307" s="27"/>
      <c r="AN307" s="27"/>
      <c r="AO307" s="27"/>
      <c r="AP307" s="27">
        <v>3674.9999999999995</v>
      </c>
      <c r="AQ307" s="27">
        <v>0</v>
      </c>
      <c r="AR307" s="27">
        <f t="shared" si="12"/>
        <v>0</v>
      </c>
      <c r="AS307" s="10" t="s">
        <v>111</v>
      </c>
      <c r="AT307" s="88">
        <v>2014</v>
      </c>
      <c r="AU307" s="7" t="s">
        <v>198</v>
      </c>
    </row>
    <row r="308" spans="2:47" ht="13.15" customHeight="1" x14ac:dyDescent="0.25">
      <c r="B308" s="7" t="s">
        <v>552</v>
      </c>
      <c r="C308" s="7" t="s">
        <v>100</v>
      </c>
      <c r="D308" s="7" t="s">
        <v>548</v>
      </c>
      <c r="E308" s="7" t="s">
        <v>549</v>
      </c>
      <c r="F308" s="7" t="s">
        <v>550</v>
      </c>
      <c r="G308" s="7" t="s">
        <v>551</v>
      </c>
      <c r="H308" s="7" t="s">
        <v>105</v>
      </c>
      <c r="I308" s="14">
        <v>50</v>
      </c>
      <c r="J308" s="7" t="s">
        <v>235</v>
      </c>
      <c r="K308" s="7" t="s">
        <v>107</v>
      </c>
      <c r="L308" s="7" t="s">
        <v>108</v>
      </c>
      <c r="M308" s="7" t="s">
        <v>109</v>
      </c>
      <c r="N308" s="7" t="s">
        <v>110</v>
      </c>
      <c r="O308" s="39">
        <v>0</v>
      </c>
      <c r="P308" s="39">
        <v>0</v>
      </c>
      <c r="Q308" s="39">
        <v>345</v>
      </c>
      <c r="R308" s="39">
        <v>345</v>
      </c>
      <c r="S308" s="39">
        <v>299</v>
      </c>
      <c r="T308" s="39">
        <v>299</v>
      </c>
      <c r="U308" s="39">
        <v>299</v>
      </c>
      <c r="V308" s="39"/>
      <c r="W308" s="39"/>
      <c r="X308" s="39"/>
      <c r="Y308" s="39"/>
      <c r="Z308" s="39"/>
      <c r="AA308" s="39"/>
      <c r="AB308" s="39"/>
      <c r="AC308" s="39"/>
      <c r="AD308" s="39"/>
      <c r="AE308" s="39"/>
      <c r="AF308" s="39"/>
      <c r="AG308" s="39"/>
      <c r="AH308" s="39"/>
      <c r="AI308" s="39"/>
      <c r="AJ308" s="39"/>
      <c r="AK308" s="39"/>
      <c r="AL308" s="39"/>
      <c r="AM308" s="39"/>
      <c r="AN308" s="39"/>
      <c r="AO308" s="39"/>
      <c r="AP308" s="39">
        <v>3675</v>
      </c>
      <c r="AQ308" s="39">
        <v>0</v>
      </c>
      <c r="AR308" s="27">
        <f t="shared" si="12"/>
        <v>0</v>
      </c>
      <c r="AS308" s="7" t="s">
        <v>111</v>
      </c>
      <c r="AT308" s="7" t="s">
        <v>375</v>
      </c>
      <c r="AU308" s="7" t="s">
        <v>198</v>
      </c>
    </row>
    <row r="309" spans="2:47" ht="13.15" customHeight="1" x14ac:dyDescent="0.25">
      <c r="B309" s="7" t="s">
        <v>553</v>
      </c>
      <c r="C309" s="7" t="s">
        <v>100</v>
      </c>
      <c r="D309" s="7" t="s">
        <v>548</v>
      </c>
      <c r="E309" s="7" t="s">
        <v>549</v>
      </c>
      <c r="F309" s="7" t="s">
        <v>550</v>
      </c>
      <c r="G309" s="7" t="s">
        <v>551</v>
      </c>
      <c r="H309" s="7" t="s">
        <v>105</v>
      </c>
      <c r="I309" s="14">
        <v>50</v>
      </c>
      <c r="J309" s="7" t="s">
        <v>263</v>
      </c>
      <c r="K309" s="7" t="s">
        <v>107</v>
      </c>
      <c r="L309" s="7" t="s">
        <v>108</v>
      </c>
      <c r="M309" s="7" t="s">
        <v>109</v>
      </c>
      <c r="N309" s="7" t="s">
        <v>110</v>
      </c>
      <c r="O309" s="39">
        <v>0</v>
      </c>
      <c r="P309" s="39">
        <v>0</v>
      </c>
      <c r="Q309" s="39">
        <v>345</v>
      </c>
      <c r="R309" s="39">
        <v>345</v>
      </c>
      <c r="S309" s="39">
        <v>299</v>
      </c>
      <c r="T309" s="39">
        <v>299</v>
      </c>
      <c r="U309" s="39">
        <v>299</v>
      </c>
      <c r="V309" s="39"/>
      <c r="W309" s="39"/>
      <c r="X309" s="39"/>
      <c r="Y309" s="39"/>
      <c r="Z309" s="39"/>
      <c r="AA309" s="39"/>
      <c r="AB309" s="39"/>
      <c r="AC309" s="39"/>
      <c r="AD309" s="39"/>
      <c r="AE309" s="39"/>
      <c r="AF309" s="39"/>
      <c r="AG309" s="39"/>
      <c r="AH309" s="39"/>
      <c r="AI309" s="39"/>
      <c r="AJ309" s="39"/>
      <c r="AK309" s="39"/>
      <c r="AL309" s="39"/>
      <c r="AM309" s="39"/>
      <c r="AN309" s="39"/>
      <c r="AO309" s="39"/>
      <c r="AP309" s="39">
        <v>3675</v>
      </c>
      <c r="AQ309" s="27">
        <v>0</v>
      </c>
      <c r="AR309" s="27">
        <f t="shared" si="12"/>
        <v>0</v>
      </c>
      <c r="AS309" s="7" t="s">
        <v>111</v>
      </c>
      <c r="AT309" s="7" t="s">
        <v>375</v>
      </c>
      <c r="AU309" s="89" t="s">
        <v>291</v>
      </c>
    </row>
    <row r="310" spans="2:47" ht="13.15" customHeight="1" x14ac:dyDescent="0.2">
      <c r="B310" s="12" t="s">
        <v>554</v>
      </c>
      <c r="C310" s="7" t="s">
        <v>100</v>
      </c>
      <c r="D310" s="7" t="s">
        <v>548</v>
      </c>
      <c r="E310" s="7" t="s">
        <v>549</v>
      </c>
      <c r="F310" s="7" t="s">
        <v>550</v>
      </c>
      <c r="G310" s="7" t="s">
        <v>551</v>
      </c>
      <c r="H310" s="8" t="s">
        <v>197</v>
      </c>
      <c r="I310" s="9">
        <v>50</v>
      </c>
      <c r="J310" s="10" t="s">
        <v>263</v>
      </c>
      <c r="K310" s="8" t="s">
        <v>107</v>
      </c>
      <c r="L310" s="10" t="s">
        <v>108</v>
      </c>
      <c r="M310" s="10" t="s">
        <v>109</v>
      </c>
      <c r="N310" s="10" t="s">
        <v>110</v>
      </c>
      <c r="O310" s="74"/>
      <c r="P310" s="27"/>
      <c r="Q310" s="27">
        <v>345</v>
      </c>
      <c r="R310" s="27">
        <v>1433</v>
      </c>
      <c r="S310" s="27"/>
      <c r="T310" s="27">
        <v>1433</v>
      </c>
      <c r="U310" s="27"/>
      <c r="V310" s="27">
        <v>1433</v>
      </c>
      <c r="W310" s="27"/>
      <c r="X310" s="27"/>
      <c r="Y310" s="27"/>
      <c r="Z310" s="27"/>
      <c r="AA310" s="27"/>
      <c r="AB310" s="27"/>
      <c r="AC310" s="27"/>
      <c r="AD310" s="27"/>
      <c r="AE310" s="27"/>
      <c r="AF310" s="27"/>
      <c r="AG310" s="27"/>
      <c r="AH310" s="27"/>
      <c r="AI310" s="27"/>
      <c r="AJ310" s="27"/>
      <c r="AK310" s="27"/>
      <c r="AL310" s="27"/>
      <c r="AM310" s="27"/>
      <c r="AN310" s="27"/>
      <c r="AO310" s="27"/>
      <c r="AP310" s="27">
        <v>3675</v>
      </c>
      <c r="AQ310" s="27">
        <v>0</v>
      </c>
      <c r="AR310" s="27">
        <f t="shared" si="12"/>
        <v>0</v>
      </c>
      <c r="AS310" s="10" t="s">
        <v>111</v>
      </c>
      <c r="AT310" s="43" t="s">
        <v>114</v>
      </c>
      <c r="AU310" s="13" t="s">
        <v>156</v>
      </c>
    </row>
    <row r="311" spans="2:47" ht="13.15" customHeight="1" x14ac:dyDescent="0.2">
      <c r="B311" s="13" t="s">
        <v>555</v>
      </c>
      <c r="C311" s="13" t="s">
        <v>100</v>
      </c>
      <c r="D311" s="13" t="s">
        <v>556</v>
      </c>
      <c r="E311" s="13" t="s">
        <v>557</v>
      </c>
      <c r="F311" s="13" t="s">
        <v>558</v>
      </c>
      <c r="G311" s="13" t="s">
        <v>551</v>
      </c>
      <c r="H311" s="13" t="s">
        <v>197</v>
      </c>
      <c r="I311" s="13">
        <v>50</v>
      </c>
      <c r="J311" s="13" t="s">
        <v>263</v>
      </c>
      <c r="K311" s="13" t="s">
        <v>107</v>
      </c>
      <c r="L311" s="13" t="s">
        <v>108</v>
      </c>
      <c r="M311" s="13" t="s">
        <v>109</v>
      </c>
      <c r="N311" s="13" t="s">
        <v>110</v>
      </c>
      <c r="O311" s="39"/>
      <c r="P311" s="39"/>
      <c r="Q311" s="39">
        <v>4016</v>
      </c>
      <c r="R311" s="39">
        <v>4016</v>
      </c>
      <c r="S311" s="39">
        <v>116</v>
      </c>
      <c r="T311" s="39">
        <v>116</v>
      </c>
      <c r="U311" s="39">
        <v>116</v>
      </c>
      <c r="V311" s="39"/>
      <c r="W311" s="39"/>
      <c r="X311" s="39"/>
      <c r="Y311" s="39"/>
      <c r="Z311" s="39"/>
      <c r="AA311" s="39"/>
      <c r="AB311" s="39"/>
      <c r="AC311" s="39"/>
      <c r="AD311" s="39"/>
      <c r="AE311" s="39"/>
      <c r="AF311" s="39"/>
      <c r="AG311" s="39"/>
      <c r="AH311" s="39"/>
      <c r="AI311" s="39"/>
      <c r="AJ311" s="39"/>
      <c r="AK311" s="39"/>
      <c r="AL311" s="39"/>
      <c r="AM311" s="39"/>
      <c r="AN311" s="39"/>
      <c r="AO311" s="39"/>
      <c r="AP311" s="39">
        <v>12757.14</v>
      </c>
      <c r="AQ311" s="39">
        <v>0</v>
      </c>
      <c r="AR311" s="27">
        <f t="shared" si="12"/>
        <v>0</v>
      </c>
      <c r="AS311" s="13" t="s">
        <v>111</v>
      </c>
      <c r="AT311" s="13" t="s">
        <v>114</v>
      </c>
      <c r="AU311" s="89" t="s">
        <v>212</v>
      </c>
    </row>
    <row r="312" spans="2:47" ht="13.15" customHeight="1" x14ac:dyDescent="0.25">
      <c r="B312" s="7" t="s">
        <v>559</v>
      </c>
      <c r="C312" s="7" t="s">
        <v>100</v>
      </c>
      <c r="D312" s="7" t="s">
        <v>560</v>
      </c>
      <c r="E312" s="7" t="s">
        <v>561</v>
      </c>
      <c r="F312" s="7" t="s">
        <v>562</v>
      </c>
      <c r="G312" s="7" t="s">
        <v>563</v>
      </c>
      <c r="H312" s="8" t="s">
        <v>105</v>
      </c>
      <c r="I312" s="9">
        <v>50</v>
      </c>
      <c r="J312" s="10" t="s">
        <v>231</v>
      </c>
      <c r="K312" s="8" t="s">
        <v>107</v>
      </c>
      <c r="L312" s="10" t="s">
        <v>108</v>
      </c>
      <c r="M312" s="10" t="s">
        <v>109</v>
      </c>
      <c r="N312" s="10" t="s">
        <v>564</v>
      </c>
      <c r="O312" s="27">
        <v>0</v>
      </c>
      <c r="P312" s="27">
        <v>0</v>
      </c>
      <c r="Q312" s="27">
        <v>325</v>
      </c>
      <c r="R312" s="27">
        <v>325</v>
      </c>
      <c r="S312" s="27">
        <v>307</v>
      </c>
      <c r="T312" s="27">
        <v>307</v>
      </c>
      <c r="U312" s="27">
        <v>307</v>
      </c>
      <c r="V312" s="27"/>
      <c r="W312" s="27"/>
      <c r="X312" s="27"/>
      <c r="Y312" s="27"/>
      <c r="Z312" s="27"/>
      <c r="AA312" s="27"/>
      <c r="AB312" s="27"/>
      <c r="AC312" s="27"/>
      <c r="AD312" s="27"/>
      <c r="AE312" s="27"/>
      <c r="AF312" s="27"/>
      <c r="AG312" s="27"/>
      <c r="AH312" s="27"/>
      <c r="AI312" s="27"/>
      <c r="AJ312" s="27"/>
      <c r="AK312" s="27"/>
      <c r="AL312" s="27"/>
      <c r="AM312" s="27"/>
      <c r="AN312" s="27"/>
      <c r="AO312" s="27"/>
      <c r="AP312" s="27">
        <v>6937.5</v>
      </c>
      <c r="AQ312" s="27">
        <v>0</v>
      </c>
      <c r="AR312" s="27">
        <f t="shared" si="12"/>
        <v>0</v>
      </c>
      <c r="AS312" s="10" t="s">
        <v>111</v>
      </c>
      <c r="AT312" s="88">
        <v>2014</v>
      </c>
      <c r="AU312" s="7" t="s">
        <v>198</v>
      </c>
    </row>
    <row r="313" spans="2:47" ht="13.15" customHeight="1" x14ac:dyDescent="0.25">
      <c r="B313" s="7" t="s">
        <v>565</v>
      </c>
      <c r="C313" s="7" t="s">
        <v>100</v>
      </c>
      <c r="D313" s="7" t="s">
        <v>560</v>
      </c>
      <c r="E313" s="7" t="s">
        <v>561</v>
      </c>
      <c r="F313" s="7" t="s">
        <v>562</v>
      </c>
      <c r="G313" s="7" t="s">
        <v>563</v>
      </c>
      <c r="H313" s="7" t="s">
        <v>105</v>
      </c>
      <c r="I313" s="14">
        <v>50</v>
      </c>
      <c r="J313" s="7" t="s">
        <v>235</v>
      </c>
      <c r="K313" s="7" t="s">
        <v>107</v>
      </c>
      <c r="L313" s="7" t="s">
        <v>108</v>
      </c>
      <c r="M313" s="7" t="s">
        <v>109</v>
      </c>
      <c r="N313" s="7" t="s">
        <v>564</v>
      </c>
      <c r="O313" s="39">
        <v>0</v>
      </c>
      <c r="P313" s="39">
        <v>0</v>
      </c>
      <c r="Q313" s="39">
        <v>325</v>
      </c>
      <c r="R313" s="39">
        <v>325</v>
      </c>
      <c r="S313" s="39">
        <v>307</v>
      </c>
      <c r="T313" s="39">
        <v>307</v>
      </c>
      <c r="U313" s="39">
        <v>307</v>
      </c>
      <c r="V313" s="39"/>
      <c r="W313" s="39"/>
      <c r="X313" s="39"/>
      <c r="Y313" s="39"/>
      <c r="Z313" s="39"/>
      <c r="AA313" s="39"/>
      <c r="AB313" s="39"/>
      <c r="AC313" s="39"/>
      <c r="AD313" s="39"/>
      <c r="AE313" s="39"/>
      <c r="AF313" s="39"/>
      <c r="AG313" s="39"/>
      <c r="AH313" s="39"/>
      <c r="AI313" s="39"/>
      <c r="AJ313" s="39"/>
      <c r="AK313" s="39"/>
      <c r="AL313" s="39"/>
      <c r="AM313" s="39"/>
      <c r="AN313" s="39"/>
      <c r="AO313" s="39"/>
      <c r="AP313" s="39">
        <v>6937.5</v>
      </c>
      <c r="AQ313" s="27">
        <v>0</v>
      </c>
      <c r="AR313" s="27">
        <f t="shared" si="12"/>
        <v>0</v>
      </c>
      <c r="AS313" s="7" t="s">
        <v>111</v>
      </c>
      <c r="AT313" s="7" t="s">
        <v>375</v>
      </c>
      <c r="AU313" s="89" t="s">
        <v>291</v>
      </c>
    </row>
    <row r="314" spans="2:47" ht="13.15" customHeight="1" x14ac:dyDescent="0.2">
      <c r="B314" s="12" t="s">
        <v>566</v>
      </c>
      <c r="C314" s="7" t="s">
        <v>100</v>
      </c>
      <c r="D314" s="7" t="s">
        <v>560</v>
      </c>
      <c r="E314" s="7" t="s">
        <v>561</v>
      </c>
      <c r="F314" s="7" t="s">
        <v>562</v>
      </c>
      <c r="G314" s="7" t="s">
        <v>563</v>
      </c>
      <c r="H314" s="8" t="s">
        <v>197</v>
      </c>
      <c r="I314" s="9">
        <v>50</v>
      </c>
      <c r="J314" s="10" t="s">
        <v>235</v>
      </c>
      <c r="K314" s="8" t="s">
        <v>107</v>
      </c>
      <c r="L314" s="10" t="s">
        <v>108</v>
      </c>
      <c r="M314" s="10" t="s">
        <v>109</v>
      </c>
      <c r="N314" s="10" t="s">
        <v>564</v>
      </c>
      <c r="O314" s="74"/>
      <c r="P314" s="27"/>
      <c r="Q314" s="27">
        <v>325</v>
      </c>
      <c r="R314" s="27">
        <v>315</v>
      </c>
      <c r="S314" s="27">
        <v>336</v>
      </c>
      <c r="T314" s="27">
        <v>336</v>
      </c>
      <c r="U314" s="27">
        <v>336</v>
      </c>
      <c r="V314" s="27">
        <v>336</v>
      </c>
      <c r="W314" s="27"/>
      <c r="X314" s="27"/>
      <c r="Y314" s="27"/>
      <c r="Z314" s="27"/>
      <c r="AA314" s="27"/>
      <c r="AB314" s="27"/>
      <c r="AC314" s="27"/>
      <c r="AD314" s="27"/>
      <c r="AE314" s="27"/>
      <c r="AF314" s="27"/>
      <c r="AG314" s="27"/>
      <c r="AH314" s="27"/>
      <c r="AI314" s="27"/>
      <c r="AJ314" s="27"/>
      <c r="AK314" s="27"/>
      <c r="AL314" s="27"/>
      <c r="AM314" s="27"/>
      <c r="AN314" s="27"/>
      <c r="AO314" s="27"/>
      <c r="AP314" s="27">
        <v>6937.5</v>
      </c>
      <c r="AQ314" s="27">
        <v>0</v>
      </c>
      <c r="AR314" s="27">
        <f t="shared" si="12"/>
        <v>0</v>
      </c>
      <c r="AS314" s="10" t="s">
        <v>111</v>
      </c>
      <c r="AT314" s="43" t="s">
        <v>114</v>
      </c>
      <c r="AU314" s="13" t="s">
        <v>115</v>
      </c>
    </row>
    <row r="315" spans="2:47" ht="13.15" customHeight="1" x14ac:dyDescent="0.2">
      <c r="B315" s="13" t="s">
        <v>567</v>
      </c>
      <c r="C315" s="13" t="s">
        <v>100</v>
      </c>
      <c r="D315" s="13" t="s">
        <v>568</v>
      </c>
      <c r="E315" s="13" t="s">
        <v>569</v>
      </c>
      <c r="F315" s="13" t="s">
        <v>570</v>
      </c>
      <c r="G315" s="13" t="s">
        <v>563</v>
      </c>
      <c r="H315" s="13" t="s">
        <v>197</v>
      </c>
      <c r="I315" s="13">
        <v>50</v>
      </c>
      <c r="J315" s="13" t="s">
        <v>235</v>
      </c>
      <c r="K315" s="13" t="s">
        <v>107</v>
      </c>
      <c r="L315" s="13" t="s">
        <v>108</v>
      </c>
      <c r="M315" s="13" t="s">
        <v>109</v>
      </c>
      <c r="N315" s="13" t="s">
        <v>564</v>
      </c>
      <c r="O315" s="39"/>
      <c r="P315" s="39"/>
      <c r="Q315" s="39">
        <v>7770</v>
      </c>
      <c r="R315" s="39">
        <v>7770</v>
      </c>
      <c r="S315" s="39">
        <v>213</v>
      </c>
      <c r="T315" s="39">
        <v>213</v>
      </c>
      <c r="U315" s="39">
        <v>213</v>
      </c>
      <c r="V315" s="39"/>
      <c r="W315" s="39"/>
      <c r="X315" s="39"/>
      <c r="Y315" s="39"/>
      <c r="Z315" s="39"/>
      <c r="AA315" s="39"/>
      <c r="AB315" s="39"/>
      <c r="AC315" s="39"/>
      <c r="AD315" s="39"/>
      <c r="AE315" s="39"/>
      <c r="AF315" s="39"/>
      <c r="AG315" s="39"/>
      <c r="AH315" s="39"/>
      <c r="AI315" s="39"/>
      <c r="AJ315" s="39"/>
      <c r="AK315" s="39"/>
      <c r="AL315" s="39"/>
      <c r="AM315" s="39"/>
      <c r="AN315" s="39"/>
      <c r="AO315" s="39"/>
      <c r="AP315" s="39">
        <v>6937.5</v>
      </c>
      <c r="AQ315" s="39">
        <v>0</v>
      </c>
      <c r="AR315" s="27">
        <f t="shared" si="12"/>
        <v>0</v>
      </c>
      <c r="AS315" s="13" t="s">
        <v>111</v>
      </c>
      <c r="AT315" s="13" t="s">
        <v>114</v>
      </c>
      <c r="AU315" s="89" t="s">
        <v>212</v>
      </c>
    </row>
    <row r="316" spans="2:47" ht="13.15" customHeight="1" x14ac:dyDescent="0.25">
      <c r="B316" s="7" t="s">
        <v>571</v>
      </c>
      <c r="C316" s="7" t="s">
        <v>100</v>
      </c>
      <c r="D316" s="7" t="s">
        <v>572</v>
      </c>
      <c r="E316" s="7" t="s">
        <v>573</v>
      </c>
      <c r="F316" s="7" t="s">
        <v>574</v>
      </c>
      <c r="G316" s="7" t="s">
        <v>575</v>
      </c>
      <c r="H316" s="8" t="s">
        <v>197</v>
      </c>
      <c r="I316" s="9">
        <v>50</v>
      </c>
      <c r="J316" s="10" t="s">
        <v>231</v>
      </c>
      <c r="K316" s="8" t="s">
        <v>107</v>
      </c>
      <c r="L316" s="10" t="s">
        <v>108</v>
      </c>
      <c r="M316" s="10" t="s">
        <v>109</v>
      </c>
      <c r="N316" s="10" t="s">
        <v>564</v>
      </c>
      <c r="O316" s="27">
        <v>0</v>
      </c>
      <c r="P316" s="27">
        <v>0</v>
      </c>
      <c r="Q316" s="27">
        <v>32</v>
      </c>
      <c r="R316" s="27">
        <v>32</v>
      </c>
      <c r="S316" s="27">
        <v>24</v>
      </c>
      <c r="T316" s="27">
        <v>24</v>
      </c>
      <c r="U316" s="27">
        <v>24</v>
      </c>
      <c r="V316" s="27"/>
      <c r="W316" s="27"/>
      <c r="X316" s="27"/>
      <c r="Y316" s="27"/>
      <c r="Z316" s="27"/>
      <c r="AA316" s="27"/>
      <c r="AB316" s="27"/>
      <c r="AC316" s="27"/>
      <c r="AD316" s="27"/>
      <c r="AE316" s="27"/>
      <c r="AF316" s="27"/>
      <c r="AG316" s="27"/>
      <c r="AH316" s="27"/>
      <c r="AI316" s="27"/>
      <c r="AJ316" s="27"/>
      <c r="AK316" s="27"/>
      <c r="AL316" s="27"/>
      <c r="AM316" s="27"/>
      <c r="AN316" s="27"/>
      <c r="AO316" s="27"/>
      <c r="AP316" s="27">
        <v>66964.28571428571</v>
      </c>
      <c r="AQ316" s="27">
        <v>0</v>
      </c>
      <c r="AR316" s="27">
        <f t="shared" si="12"/>
        <v>0</v>
      </c>
      <c r="AS316" s="10" t="s">
        <v>111</v>
      </c>
      <c r="AT316" s="88">
        <v>2014</v>
      </c>
      <c r="AU316" s="7" t="s">
        <v>198</v>
      </c>
    </row>
    <row r="317" spans="2:47" ht="13.15" customHeight="1" x14ac:dyDescent="0.25">
      <c r="B317" s="7" t="s">
        <v>576</v>
      </c>
      <c r="C317" s="7" t="s">
        <v>100</v>
      </c>
      <c r="D317" s="7" t="s">
        <v>572</v>
      </c>
      <c r="E317" s="7" t="s">
        <v>573</v>
      </c>
      <c r="F317" s="7" t="s">
        <v>574</v>
      </c>
      <c r="G317" s="7" t="s">
        <v>575</v>
      </c>
      <c r="H317" s="7" t="s">
        <v>197</v>
      </c>
      <c r="I317" s="14">
        <v>50</v>
      </c>
      <c r="J317" s="7" t="s">
        <v>235</v>
      </c>
      <c r="K317" s="7" t="s">
        <v>107</v>
      </c>
      <c r="L317" s="7" t="s">
        <v>108</v>
      </c>
      <c r="M317" s="7" t="s">
        <v>109</v>
      </c>
      <c r="N317" s="7" t="s">
        <v>564</v>
      </c>
      <c r="O317" s="39">
        <v>0</v>
      </c>
      <c r="P317" s="39">
        <v>0</v>
      </c>
      <c r="Q317" s="39">
        <v>32</v>
      </c>
      <c r="R317" s="39">
        <v>32</v>
      </c>
      <c r="S317" s="39">
        <v>24</v>
      </c>
      <c r="T317" s="39">
        <v>24</v>
      </c>
      <c r="U317" s="39">
        <v>24</v>
      </c>
      <c r="V317" s="39"/>
      <c r="W317" s="39"/>
      <c r="X317" s="39"/>
      <c r="Y317" s="39"/>
      <c r="Z317" s="39"/>
      <c r="AA317" s="39"/>
      <c r="AB317" s="39"/>
      <c r="AC317" s="39"/>
      <c r="AD317" s="39"/>
      <c r="AE317" s="39"/>
      <c r="AF317" s="39"/>
      <c r="AG317" s="39"/>
      <c r="AH317" s="39"/>
      <c r="AI317" s="39"/>
      <c r="AJ317" s="39"/>
      <c r="AK317" s="39"/>
      <c r="AL317" s="39"/>
      <c r="AM317" s="39"/>
      <c r="AN317" s="39"/>
      <c r="AO317" s="39"/>
      <c r="AP317" s="39">
        <v>66924.289999999994</v>
      </c>
      <c r="AQ317" s="39">
        <v>0</v>
      </c>
      <c r="AR317" s="27">
        <f t="shared" si="12"/>
        <v>0</v>
      </c>
      <c r="AS317" s="7" t="s">
        <v>111</v>
      </c>
      <c r="AT317" s="7" t="s">
        <v>375</v>
      </c>
      <c r="AU317" s="7" t="s">
        <v>198</v>
      </c>
    </row>
    <row r="318" spans="2:47" ht="13.15" customHeight="1" x14ac:dyDescent="0.25">
      <c r="B318" s="15" t="s">
        <v>577</v>
      </c>
      <c r="C318" s="16" t="s">
        <v>100</v>
      </c>
      <c r="D318" s="15" t="s">
        <v>572</v>
      </c>
      <c r="E318" s="15" t="s">
        <v>573</v>
      </c>
      <c r="F318" s="15" t="s">
        <v>574</v>
      </c>
      <c r="G318" s="17" t="s">
        <v>575</v>
      </c>
      <c r="H318" s="15" t="s">
        <v>197</v>
      </c>
      <c r="I318" s="15">
        <v>50</v>
      </c>
      <c r="J318" s="15" t="s">
        <v>263</v>
      </c>
      <c r="K318" s="15" t="s">
        <v>107</v>
      </c>
      <c r="L318" s="15" t="s">
        <v>108</v>
      </c>
      <c r="M318" s="18" t="s">
        <v>109</v>
      </c>
      <c r="N318" s="15" t="s">
        <v>564</v>
      </c>
      <c r="O318" s="39">
        <v>0</v>
      </c>
      <c r="P318" s="39">
        <v>0</v>
      </c>
      <c r="Q318" s="39">
        <v>32</v>
      </c>
      <c r="R318" s="39">
        <v>32</v>
      </c>
      <c r="S318" s="39">
        <v>24</v>
      </c>
      <c r="T318" s="39">
        <v>24</v>
      </c>
      <c r="U318" s="39">
        <v>24</v>
      </c>
      <c r="V318" s="39"/>
      <c r="W318" s="39"/>
      <c r="X318" s="39"/>
      <c r="Y318" s="39"/>
      <c r="Z318" s="39"/>
      <c r="AA318" s="39"/>
      <c r="AB318" s="39"/>
      <c r="AC318" s="39"/>
      <c r="AD318" s="39"/>
      <c r="AE318" s="39"/>
      <c r="AF318" s="39"/>
      <c r="AG318" s="39"/>
      <c r="AH318" s="39"/>
      <c r="AI318" s="39"/>
      <c r="AJ318" s="39"/>
      <c r="AK318" s="39"/>
      <c r="AL318" s="39"/>
      <c r="AM318" s="39"/>
      <c r="AN318" s="39"/>
      <c r="AO318" s="39"/>
      <c r="AP318" s="39">
        <v>66924.289999999994</v>
      </c>
      <c r="AQ318" s="27">
        <v>0</v>
      </c>
      <c r="AR318" s="27">
        <f t="shared" si="12"/>
        <v>0</v>
      </c>
      <c r="AS318" s="15" t="s">
        <v>111</v>
      </c>
      <c r="AT318" s="7" t="s">
        <v>375</v>
      </c>
      <c r="AU318" s="89" t="s">
        <v>239</v>
      </c>
    </row>
    <row r="319" spans="2:47" ht="13.15" customHeight="1" x14ac:dyDescent="0.25">
      <c r="B319" s="12" t="s">
        <v>578</v>
      </c>
      <c r="C319" s="7" t="s">
        <v>100</v>
      </c>
      <c r="D319" s="7" t="s">
        <v>572</v>
      </c>
      <c r="E319" s="7" t="s">
        <v>573</v>
      </c>
      <c r="F319" s="7" t="s">
        <v>574</v>
      </c>
      <c r="G319" s="7" t="s">
        <v>575</v>
      </c>
      <c r="H319" s="8" t="s">
        <v>197</v>
      </c>
      <c r="I319" s="9">
        <v>50</v>
      </c>
      <c r="J319" s="10" t="s">
        <v>579</v>
      </c>
      <c r="K319" s="8" t="s">
        <v>107</v>
      </c>
      <c r="L319" s="10" t="s">
        <v>108</v>
      </c>
      <c r="M319" s="10" t="s">
        <v>109</v>
      </c>
      <c r="N319" s="10" t="s">
        <v>564</v>
      </c>
      <c r="O319" s="74"/>
      <c r="P319" s="27"/>
      <c r="Q319" s="27"/>
      <c r="R319" s="27">
        <v>62</v>
      </c>
      <c r="S319" s="27"/>
      <c r="T319" s="27">
        <v>62</v>
      </c>
      <c r="U319" s="27"/>
      <c r="V319" s="27">
        <v>62</v>
      </c>
      <c r="W319" s="27"/>
      <c r="X319" s="27"/>
      <c r="Y319" s="27"/>
      <c r="Z319" s="27"/>
      <c r="AA319" s="27"/>
      <c r="AB319" s="27"/>
      <c r="AC319" s="27"/>
      <c r="AD319" s="27"/>
      <c r="AE319" s="27"/>
      <c r="AF319" s="27"/>
      <c r="AG319" s="27"/>
      <c r="AH319" s="27"/>
      <c r="AI319" s="27"/>
      <c r="AJ319" s="27"/>
      <c r="AK319" s="27"/>
      <c r="AL319" s="27"/>
      <c r="AM319" s="27"/>
      <c r="AN319" s="27"/>
      <c r="AO319" s="27"/>
      <c r="AP319" s="27">
        <v>66924.289999999994</v>
      </c>
      <c r="AQ319" s="27">
        <v>0</v>
      </c>
      <c r="AR319" s="27">
        <f t="shared" si="12"/>
        <v>0</v>
      </c>
      <c r="AS319" s="10" t="s">
        <v>111</v>
      </c>
      <c r="AT319" s="43" t="s">
        <v>241</v>
      </c>
      <c r="AU319" s="88" t="s">
        <v>212</v>
      </c>
    </row>
    <row r="320" spans="2:47" ht="13.15" customHeight="1" x14ac:dyDescent="0.25">
      <c r="B320" s="7" t="s">
        <v>580</v>
      </c>
      <c r="C320" s="7" t="s">
        <v>100</v>
      </c>
      <c r="D320" s="7" t="s">
        <v>581</v>
      </c>
      <c r="E320" s="7" t="s">
        <v>582</v>
      </c>
      <c r="F320" s="7" t="s">
        <v>583</v>
      </c>
      <c r="G320" s="7" t="s">
        <v>584</v>
      </c>
      <c r="H320" s="8" t="s">
        <v>197</v>
      </c>
      <c r="I320" s="9">
        <v>50</v>
      </c>
      <c r="J320" s="10" t="s">
        <v>106</v>
      </c>
      <c r="K320" s="8" t="s">
        <v>107</v>
      </c>
      <c r="L320" s="10" t="s">
        <v>108</v>
      </c>
      <c r="M320" s="10" t="s">
        <v>109</v>
      </c>
      <c r="N320" s="10" t="s">
        <v>564</v>
      </c>
      <c r="O320" s="27">
        <v>0</v>
      </c>
      <c r="P320" s="27">
        <v>0</v>
      </c>
      <c r="Q320" s="27">
        <v>22</v>
      </c>
      <c r="R320" s="27">
        <v>12</v>
      </c>
      <c r="S320" s="27">
        <v>9</v>
      </c>
      <c r="T320" s="27">
        <v>9</v>
      </c>
      <c r="U320" s="27">
        <v>9</v>
      </c>
      <c r="V320" s="27"/>
      <c r="W320" s="27"/>
      <c r="X320" s="27"/>
      <c r="Y320" s="27"/>
      <c r="Z320" s="27"/>
      <c r="AA320" s="27"/>
      <c r="AB320" s="27"/>
      <c r="AC320" s="27"/>
      <c r="AD320" s="27"/>
      <c r="AE320" s="27"/>
      <c r="AF320" s="27"/>
      <c r="AG320" s="27"/>
      <c r="AH320" s="27"/>
      <c r="AI320" s="27"/>
      <c r="AJ320" s="27"/>
      <c r="AK320" s="27"/>
      <c r="AL320" s="27"/>
      <c r="AM320" s="27"/>
      <c r="AN320" s="27"/>
      <c r="AO320" s="27"/>
      <c r="AP320" s="27">
        <v>160714.28571428571</v>
      </c>
      <c r="AQ320" s="27">
        <v>0</v>
      </c>
      <c r="AR320" s="27">
        <f t="shared" si="12"/>
        <v>0</v>
      </c>
      <c r="AS320" s="10" t="s">
        <v>111</v>
      </c>
      <c r="AT320" s="88">
        <v>2014</v>
      </c>
      <c r="AU320" s="7" t="s">
        <v>198</v>
      </c>
    </row>
    <row r="321" spans="2:47" ht="13.15" customHeight="1" x14ac:dyDescent="0.25">
      <c r="B321" s="15" t="s">
        <v>585</v>
      </c>
      <c r="C321" s="16" t="s">
        <v>100</v>
      </c>
      <c r="D321" s="15" t="s">
        <v>581</v>
      </c>
      <c r="E321" s="15" t="s">
        <v>582</v>
      </c>
      <c r="F321" s="15" t="s">
        <v>583</v>
      </c>
      <c r="G321" s="17" t="s">
        <v>584</v>
      </c>
      <c r="H321" s="15" t="s">
        <v>197</v>
      </c>
      <c r="I321" s="15">
        <v>50</v>
      </c>
      <c r="J321" s="15" t="s">
        <v>263</v>
      </c>
      <c r="K321" s="15" t="s">
        <v>107</v>
      </c>
      <c r="L321" s="15" t="s">
        <v>108</v>
      </c>
      <c r="M321" s="18" t="s">
        <v>109</v>
      </c>
      <c r="N321" s="15" t="s">
        <v>564</v>
      </c>
      <c r="O321" s="39">
        <v>0</v>
      </c>
      <c r="P321" s="39">
        <v>0</v>
      </c>
      <c r="Q321" s="39">
        <v>22</v>
      </c>
      <c r="R321" s="39">
        <v>12</v>
      </c>
      <c r="S321" s="39">
        <v>9</v>
      </c>
      <c r="T321" s="39">
        <v>9</v>
      </c>
      <c r="U321" s="39">
        <v>9</v>
      </c>
      <c r="V321" s="39"/>
      <c r="W321" s="39"/>
      <c r="X321" s="39"/>
      <c r="Y321" s="39"/>
      <c r="Z321" s="39"/>
      <c r="AA321" s="39"/>
      <c r="AB321" s="39"/>
      <c r="AC321" s="39"/>
      <c r="AD321" s="39"/>
      <c r="AE321" s="39"/>
      <c r="AF321" s="39"/>
      <c r="AG321" s="39"/>
      <c r="AH321" s="39"/>
      <c r="AI321" s="39"/>
      <c r="AJ321" s="39"/>
      <c r="AK321" s="39"/>
      <c r="AL321" s="39"/>
      <c r="AM321" s="39"/>
      <c r="AN321" s="39"/>
      <c r="AO321" s="39"/>
      <c r="AP321" s="39">
        <v>160714.28599999999</v>
      </c>
      <c r="AQ321" s="27">
        <v>0</v>
      </c>
      <c r="AR321" s="27">
        <f t="shared" si="12"/>
        <v>0</v>
      </c>
      <c r="AS321" s="15" t="s">
        <v>111</v>
      </c>
      <c r="AT321" s="7" t="s">
        <v>375</v>
      </c>
      <c r="AU321" s="89" t="s">
        <v>239</v>
      </c>
    </row>
    <row r="322" spans="2:47" ht="13.15" customHeight="1" x14ac:dyDescent="0.25">
      <c r="B322" s="12" t="s">
        <v>586</v>
      </c>
      <c r="C322" s="7" t="s">
        <v>100</v>
      </c>
      <c r="D322" s="7" t="s">
        <v>581</v>
      </c>
      <c r="E322" s="7" t="s">
        <v>582</v>
      </c>
      <c r="F322" s="7" t="s">
        <v>583</v>
      </c>
      <c r="G322" s="7" t="s">
        <v>584</v>
      </c>
      <c r="H322" s="8" t="s">
        <v>197</v>
      </c>
      <c r="I322" s="9">
        <v>50</v>
      </c>
      <c r="J322" s="10" t="s">
        <v>579</v>
      </c>
      <c r="K322" s="8" t="s">
        <v>107</v>
      </c>
      <c r="L322" s="10" t="s">
        <v>108</v>
      </c>
      <c r="M322" s="10" t="s">
        <v>109</v>
      </c>
      <c r="N322" s="10" t="s">
        <v>564</v>
      </c>
      <c r="O322" s="74"/>
      <c r="P322" s="27"/>
      <c r="Q322" s="27"/>
      <c r="R322" s="27">
        <v>23</v>
      </c>
      <c r="S322" s="27"/>
      <c r="T322" s="27"/>
      <c r="U322" s="27">
        <v>23</v>
      </c>
      <c r="V322" s="27"/>
      <c r="W322" s="27"/>
      <c r="X322" s="27"/>
      <c r="Y322" s="27"/>
      <c r="Z322" s="27"/>
      <c r="AA322" s="27"/>
      <c r="AB322" s="27"/>
      <c r="AC322" s="27"/>
      <c r="AD322" s="27"/>
      <c r="AE322" s="27"/>
      <c r="AF322" s="27"/>
      <c r="AG322" s="27"/>
      <c r="AH322" s="27"/>
      <c r="AI322" s="27"/>
      <c r="AJ322" s="27"/>
      <c r="AK322" s="27"/>
      <c r="AL322" s="27"/>
      <c r="AM322" s="27"/>
      <c r="AN322" s="27"/>
      <c r="AO322" s="27"/>
      <c r="AP322" s="27">
        <v>160714.28599999999</v>
      </c>
      <c r="AQ322" s="27">
        <v>0</v>
      </c>
      <c r="AR322" s="27">
        <f t="shared" si="12"/>
        <v>0</v>
      </c>
      <c r="AS322" s="10" t="s">
        <v>111</v>
      </c>
      <c r="AT322" s="43" t="s">
        <v>241</v>
      </c>
      <c r="AU322" s="88" t="s">
        <v>212</v>
      </c>
    </row>
    <row r="323" spans="2:47" ht="13.15" customHeight="1" x14ac:dyDescent="0.25">
      <c r="B323" s="7" t="s">
        <v>587</v>
      </c>
      <c r="C323" s="7" t="s">
        <v>100</v>
      </c>
      <c r="D323" s="7" t="s">
        <v>588</v>
      </c>
      <c r="E323" s="7" t="s">
        <v>589</v>
      </c>
      <c r="F323" s="7" t="s">
        <v>590</v>
      </c>
      <c r="G323" s="7" t="s">
        <v>591</v>
      </c>
      <c r="H323" s="8" t="s">
        <v>105</v>
      </c>
      <c r="I323" s="9">
        <v>50</v>
      </c>
      <c r="J323" s="10" t="s">
        <v>231</v>
      </c>
      <c r="K323" s="8" t="s">
        <v>107</v>
      </c>
      <c r="L323" s="10" t="s">
        <v>108</v>
      </c>
      <c r="M323" s="10" t="s">
        <v>109</v>
      </c>
      <c r="N323" s="10" t="s">
        <v>110</v>
      </c>
      <c r="O323" s="27">
        <v>0</v>
      </c>
      <c r="P323" s="27">
        <v>0</v>
      </c>
      <c r="Q323" s="27">
        <v>41</v>
      </c>
      <c r="R323" s="27">
        <v>41</v>
      </c>
      <c r="S323" s="27">
        <v>41</v>
      </c>
      <c r="T323" s="27">
        <v>41</v>
      </c>
      <c r="U323" s="27">
        <v>41</v>
      </c>
      <c r="V323" s="27"/>
      <c r="W323" s="27"/>
      <c r="X323" s="27"/>
      <c r="Y323" s="27"/>
      <c r="Z323" s="27"/>
      <c r="AA323" s="27"/>
      <c r="AB323" s="27"/>
      <c r="AC323" s="27"/>
      <c r="AD323" s="27"/>
      <c r="AE323" s="27"/>
      <c r="AF323" s="27"/>
      <c r="AG323" s="27"/>
      <c r="AH323" s="27"/>
      <c r="AI323" s="27"/>
      <c r="AJ323" s="27"/>
      <c r="AK323" s="27"/>
      <c r="AL323" s="27"/>
      <c r="AM323" s="27"/>
      <c r="AN323" s="27"/>
      <c r="AO323" s="27"/>
      <c r="AP323" s="27">
        <v>525</v>
      </c>
      <c r="AQ323" s="27">
        <v>0</v>
      </c>
      <c r="AR323" s="27">
        <f t="shared" si="12"/>
        <v>0</v>
      </c>
      <c r="AS323" s="10" t="s">
        <v>111</v>
      </c>
      <c r="AT323" s="88">
        <v>2014</v>
      </c>
      <c r="AU323" s="7" t="s">
        <v>198</v>
      </c>
    </row>
    <row r="324" spans="2:47" ht="13.15" customHeight="1" x14ac:dyDescent="0.25">
      <c r="B324" s="7" t="s">
        <v>592</v>
      </c>
      <c r="C324" s="7" t="s">
        <v>100</v>
      </c>
      <c r="D324" s="7" t="s">
        <v>588</v>
      </c>
      <c r="E324" s="7" t="s">
        <v>589</v>
      </c>
      <c r="F324" s="7" t="s">
        <v>590</v>
      </c>
      <c r="G324" s="7" t="s">
        <v>591</v>
      </c>
      <c r="H324" s="7" t="s">
        <v>105</v>
      </c>
      <c r="I324" s="14">
        <v>50</v>
      </c>
      <c r="J324" s="7" t="s">
        <v>235</v>
      </c>
      <c r="K324" s="7" t="s">
        <v>107</v>
      </c>
      <c r="L324" s="7" t="s">
        <v>108</v>
      </c>
      <c r="M324" s="7" t="s">
        <v>109</v>
      </c>
      <c r="N324" s="7" t="s">
        <v>110</v>
      </c>
      <c r="O324" s="39">
        <v>0</v>
      </c>
      <c r="P324" s="39">
        <v>0</v>
      </c>
      <c r="Q324" s="39">
        <v>41</v>
      </c>
      <c r="R324" s="39">
        <v>41</v>
      </c>
      <c r="S324" s="39">
        <v>41</v>
      </c>
      <c r="T324" s="39">
        <v>41</v>
      </c>
      <c r="U324" s="39">
        <v>41</v>
      </c>
      <c r="V324" s="39"/>
      <c r="W324" s="39"/>
      <c r="X324" s="39"/>
      <c r="Y324" s="39"/>
      <c r="Z324" s="39"/>
      <c r="AA324" s="39"/>
      <c r="AB324" s="39"/>
      <c r="AC324" s="39"/>
      <c r="AD324" s="39"/>
      <c r="AE324" s="39"/>
      <c r="AF324" s="39"/>
      <c r="AG324" s="39"/>
      <c r="AH324" s="39"/>
      <c r="AI324" s="39"/>
      <c r="AJ324" s="39"/>
      <c r="AK324" s="39"/>
      <c r="AL324" s="39"/>
      <c r="AM324" s="39"/>
      <c r="AN324" s="39"/>
      <c r="AO324" s="39"/>
      <c r="AP324" s="39">
        <v>525</v>
      </c>
      <c r="AQ324" s="39">
        <v>0</v>
      </c>
      <c r="AR324" s="27">
        <f t="shared" si="12"/>
        <v>0</v>
      </c>
      <c r="AS324" s="7" t="s">
        <v>111</v>
      </c>
      <c r="AT324" s="7" t="s">
        <v>375</v>
      </c>
      <c r="AU324" s="7" t="s">
        <v>212</v>
      </c>
    </row>
    <row r="325" spans="2:47" ht="13.15" customHeight="1" x14ac:dyDescent="0.25">
      <c r="B325" s="7" t="s">
        <v>593</v>
      </c>
      <c r="C325" s="7" t="s">
        <v>100</v>
      </c>
      <c r="D325" s="7" t="s">
        <v>594</v>
      </c>
      <c r="E325" s="7" t="s">
        <v>582</v>
      </c>
      <c r="F325" s="7" t="s">
        <v>595</v>
      </c>
      <c r="G325" s="7" t="s">
        <v>596</v>
      </c>
      <c r="H325" s="8" t="s">
        <v>197</v>
      </c>
      <c r="I325" s="9">
        <v>50</v>
      </c>
      <c r="J325" s="10" t="s">
        <v>231</v>
      </c>
      <c r="K325" s="8" t="s">
        <v>107</v>
      </c>
      <c r="L325" s="10" t="s">
        <v>108</v>
      </c>
      <c r="M325" s="10" t="s">
        <v>109</v>
      </c>
      <c r="N325" s="10" t="s">
        <v>564</v>
      </c>
      <c r="O325" s="27">
        <v>0</v>
      </c>
      <c r="P325" s="27">
        <v>0</v>
      </c>
      <c r="Q325" s="27">
        <v>134</v>
      </c>
      <c r="R325" s="27">
        <v>134</v>
      </c>
      <c r="S325" s="27">
        <v>134</v>
      </c>
      <c r="T325" s="27">
        <v>134</v>
      </c>
      <c r="U325" s="27">
        <v>134</v>
      </c>
      <c r="V325" s="27"/>
      <c r="W325" s="27"/>
      <c r="X325" s="27"/>
      <c r="Y325" s="27"/>
      <c r="Z325" s="27"/>
      <c r="AA325" s="27"/>
      <c r="AB325" s="27"/>
      <c r="AC325" s="27"/>
      <c r="AD325" s="27"/>
      <c r="AE325" s="27"/>
      <c r="AF325" s="27"/>
      <c r="AG325" s="27"/>
      <c r="AH325" s="27"/>
      <c r="AI325" s="27"/>
      <c r="AJ325" s="27"/>
      <c r="AK325" s="27"/>
      <c r="AL325" s="27"/>
      <c r="AM325" s="27"/>
      <c r="AN325" s="27"/>
      <c r="AO325" s="27"/>
      <c r="AP325" s="27">
        <v>20800</v>
      </c>
      <c r="AQ325" s="27">
        <v>0</v>
      </c>
      <c r="AR325" s="27">
        <f t="shared" si="12"/>
        <v>0</v>
      </c>
      <c r="AS325" s="10" t="s">
        <v>111</v>
      </c>
      <c r="AT325" s="88">
        <v>2014</v>
      </c>
      <c r="AU325" s="7" t="s">
        <v>597</v>
      </c>
    </row>
    <row r="326" spans="2:47" ht="13.15" customHeight="1" x14ac:dyDescent="0.25">
      <c r="B326" s="7" t="s">
        <v>598</v>
      </c>
      <c r="C326" s="7" t="s">
        <v>100</v>
      </c>
      <c r="D326" s="7" t="s">
        <v>594</v>
      </c>
      <c r="E326" s="7" t="s">
        <v>582</v>
      </c>
      <c r="F326" s="7" t="s">
        <v>595</v>
      </c>
      <c r="G326" s="7" t="s">
        <v>596</v>
      </c>
      <c r="H326" s="7" t="s">
        <v>105</v>
      </c>
      <c r="I326" s="14">
        <v>50</v>
      </c>
      <c r="J326" s="7" t="s">
        <v>235</v>
      </c>
      <c r="K326" s="7" t="s">
        <v>107</v>
      </c>
      <c r="L326" s="7" t="s">
        <v>108</v>
      </c>
      <c r="M326" s="7" t="s">
        <v>109</v>
      </c>
      <c r="N326" s="7" t="s">
        <v>564</v>
      </c>
      <c r="O326" s="39">
        <v>0</v>
      </c>
      <c r="P326" s="39">
        <v>0</v>
      </c>
      <c r="Q326" s="39">
        <v>225</v>
      </c>
      <c r="R326" s="39">
        <v>134</v>
      </c>
      <c r="S326" s="39">
        <v>134</v>
      </c>
      <c r="T326" s="39">
        <v>134</v>
      </c>
      <c r="U326" s="39">
        <v>134</v>
      </c>
      <c r="V326" s="39"/>
      <c r="W326" s="39"/>
      <c r="X326" s="39"/>
      <c r="Y326" s="39"/>
      <c r="Z326" s="39"/>
      <c r="AA326" s="39"/>
      <c r="AB326" s="39"/>
      <c r="AC326" s="39"/>
      <c r="AD326" s="39"/>
      <c r="AE326" s="39"/>
      <c r="AF326" s="39"/>
      <c r="AG326" s="39"/>
      <c r="AH326" s="39"/>
      <c r="AI326" s="39"/>
      <c r="AJ326" s="39"/>
      <c r="AK326" s="39"/>
      <c r="AL326" s="39"/>
      <c r="AM326" s="39"/>
      <c r="AN326" s="39"/>
      <c r="AO326" s="39"/>
      <c r="AP326" s="39">
        <v>9898.81</v>
      </c>
      <c r="AQ326" s="39">
        <v>0</v>
      </c>
      <c r="AR326" s="27">
        <f t="shared" si="12"/>
        <v>0</v>
      </c>
      <c r="AS326" s="7" t="s">
        <v>111</v>
      </c>
      <c r="AT326" s="7" t="s">
        <v>375</v>
      </c>
      <c r="AU326" s="7" t="s">
        <v>198</v>
      </c>
    </row>
    <row r="327" spans="2:47" ht="13.15" customHeight="1" x14ac:dyDescent="0.25">
      <c r="B327" s="15" t="s">
        <v>599</v>
      </c>
      <c r="C327" s="16" t="s">
        <v>100</v>
      </c>
      <c r="D327" s="15" t="s">
        <v>594</v>
      </c>
      <c r="E327" s="15" t="s">
        <v>582</v>
      </c>
      <c r="F327" s="15" t="s">
        <v>595</v>
      </c>
      <c r="G327" s="17" t="s">
        <v>596</v>
      </c>
      <c r="H327" s="15" t="s">
        <v>105</v>
      </c>
      <c r="I327" s="15">
        <v>50</v>
      </c>
      <c r="J327" s="15" t="s">
        <v>600</v>
      </c>
      <c r="K327" s="15" t="s">
        <v>107</v>
      </c>
      <c r="L327" s="15" t="s">
        <v>108</v>
      </c>
      <c r="M327" s="18" t="s">
        <v>109</v>
      </c>
      <c r="N327" s="15" t="s">
        <v>564</v>
      </c>
      <c r="O327" s="39">
        <v>0</v>
      </c>
      <c r="P327" s="39">
        <v>0</v>
      </c>
      <c r="Q327" s="39">
        <v>225</v>
      </c>
      <c r="R327" s="39">
        <v>134</v>
      </c>
      <c r="S327" s="39">
        <v>134</v>
      </c>
      <c r="T327" s="39">
        <v>134</v>
      </c>
      <c r="U327" s="39">
        <v>134</v>
      </c>
      <c r="V327" s="39"/>
      <c r="W327" s="39"/>
      <c r="X327" s="39"/>
      <c r="Y327" s="39"/>
      <c r="Z327" s="39"/>
      <c r="AA327" s="39"/>
      <c r="AB327" s="39"/>
      <c r="AC327" s="39"/>
      <c r="AD327" s="39"/>
      <c r="AE327" s="39"/>
      <c r="AF327" s="39"/>
      <c r="AG327" s="39"/>
      <c r="AH327" s="39"/>
      <c r="AI327" s="39"/>
      <c r="AJ327" s="39"/>
      <c r="AK327" s="39"/>
      <c r="AL327" s="39"/>
      <c r="AM327" s="39"/>
      <c r="AN327" s="39"/>
      <c r="AO327" s="39"/>
      <c r="AP327" s="39">
        <v>9898.81</v>
      </c>
      <c r="AQ327" s="27">
        <v>0</v>
      </c>
      <c r="AR327" s="27">
        <f t="shared" si="12"/>
        <v>0</v>
      </c>
      <c r="AS327" s="15" t="s">
        <v>111</v>
      </c>
      <c r="AT327" s="7" t="s">
        <v>375</v>
      </c>
      <c r="AU327" s="89" t="s">
        <v>291</v>
      </c>
    </row>
    <row r="328" spans="2:47" ht="13.15" customHeight="1" x14ac:dyDescent="0.25">
      <c r="B328" s="12" t="s">
        <v>601</v>
      </c>
      <c r="C328" s="7" t="s">
        <v>100</v>
      </c>
      <c r="D328" s="7" t="s">
        <v>594</v>
      </c>
      <c r="E328" s="7" t="s">
        <v>582</v>
      </c>
      <c r="F328" s="7" t="s">
        <v>595</v>
      </c>
      <c r="G328" s="7" t="s">
        <v>596</v>
      </c>
      <c r="H328" s="8" t="s">
        <v>197</v>
      </c>
      <c r="I328" s="9">
        <v>50</v>
      </c>
      <c r="J328" s="10" t="s">
        <v>600</v>
      </c>
      <c r="K328" s="8" t="s">
        <v>107</v>
      </c>
      <c r="L328" s="10" t="s">
        <v>108</v>
      </c>
      <c r="M328" s="10" t="s">
        <v>109</v>
      </c>
      <c r="N328" s="10" t="s">
        <v>564</v>
      </c>
      <c r="O328" s="74"/>
      <c r="P328" s="27"/>
      <c r="Q328" s="27">
        <v>225</v>
      </c>
      <c r="R328" s="27">
        <v>63</v>
      </c>
      <c r="S328" s="27">
        <v>323</v>
      </c>
      <c r="T328" s="27">
        <v>323</v>
      </c>
      <c r="U328" s="27">
        <v>323</v>
      </c>
      <c r="V328" s="27">
        <v>323</v>
      </c>
      <c r="W328" s="27"/>
      <c r="X328" s="27"/>
      <c r="Y328" s="27"/>
      <c r="Z328" s="27"/>
      <c r="AA328" s="27"/>
      <c r="AB328" s="27"/>
      <c r="AC328" s="27"/>
      <c r="AD328" s="27"/>
      <c r="AE328" s="27"/>
      <c r="AF328" s="27"/>
      <c r="AG328" s="27"/>
      <c r="AH328" s="27"/>
      <c r="AI328" s="27"/>
      <c r="AJ328" s="27"/>
      <c r="AK328" s="27"/>
      <c r="AL328" s="27"/>
      <c r="AM328" s="27"/>
      <c r="AN328" s="27"/>
      <c r="AO328" s="27"/>
      <c r="AP328" s="27">
        <v>9898.81</v>
      </c>
      <c r="AQ328" s="27">
        <v>0</v>
      </c>
      <c r="AR328" s="27">
        <f t="shared" ref="AR328:AR395" si="13">AQ328*1.12</f>
        <v>0</v>
      </c>
      <c r="AS328" s="10" t="s">
        <v>111</v>
      </c>
      <c r="AT328" s="43" t="s">
        <v>114</v>
      </c>
      <c r="AU328" s="88" t="s">
        <v>212</v>
      </c>
    </row>
    <row r="329" spans="2:47" ht="13.15" customHeight="1" x14ac:dyDescent="0.25">
      <c r="B329" s="7" t="s">
        <v>602</v>
      </c>
      <c r="C329" s="7" t="s">
        <v>100</v>
      </c>
      <c r="D329" s="7" t="s">
        <v>603</v>
      </c>
      <c r="E329" s="7" t="s">
        <v>604</v>
      </c>
      <c r="F329" s="7" t="s">
        <v>605</v>
      </c>
      <c r="G329" s="7" t="s">
        <v>606</v>
      </c>
      <c r="H329" s="8" t="s">
        <v>105</v>
      </c>
      <c r="I329" s="9">
        <v>50</v>
      </c>
      <c r="J329" s="10" t="s">
        <v>231</v>
      </c>
      <c r="K329" s="8" t="s">
        <v>107</v>
      </c>
      <c r="L329" s="10" t="s">
        <v>108</v>
      </c>
      <c r="M329" s="10" t="s">
        <v>109</v>
      </c>
      <c r="N329" s="10" t="s">
        <v>110</v>
      </c>
      <c r="O329" s="27">
        <v>0</v>
      </c>
      <c r="P329" s="27">
        <v>0</v>
      </c>
      <c r="Q329" s="27">
        <v>5</v>
      </c>
      <c r="R329" s="27">
        <v>5</v>
      </c>
      <c r="S329" s="27">
        <v>5</v>
      </c>
      <c r="T329" s="27">
        <v>5</v>
      </c>
      <c r="U329" s="27">
        <v>5</v>
      </c>
      <c r="V329" s="27"/>
      <c r="W329" s="27"/>
      <c r="X329" s="27"/>
      <c r="Y329" s="27"/>
      <c r="Z329" s="27"/>
      <c r="AA329" s="27"/>
      <c r="AB329" s="27"/>
      <c r="AC329" s="27"/>
      <c r="AD329" s="27"/>
      <c r="AE329" s="27"/>
      <c r="AF329" s="27"/>
      <c r="AG329" s="27"/>
      <c r="AH329" s="27"/>
      <c r="AI329" s="27"/>
      <c r="AJ329" s="27"/>
      <c r="AK329" s="27"/>
      <c r="AL329" s="27"/>
      <c r="AM329" s="27"/>
      <c r="AN329" s="27"/>
      <c r="AO329" s="27"/>
      <c r="AP329" s="27">
        <v>12757.14</v>
      </c>
      <c r="AQ329" s="27">
        <v>0</v>
      </c>
      <c r="AR329" s="27">
        <f t="shared" si="13"/>
        <v>0</v>
      </c>
      <c r="AS329" s="10" t="s">
        <v>111</v>
      </c>
      <c r="AT329" s="88">
        <v>2014</v>
      </c>
      <c r="AU329" s="7" t="s">
        <v>198</v>
      </c>
    </row>
    <row r="330" spans="2:47" ht="13.15" customHeight="1" x14ac:dyDescent="0.25">
      <c r="B330" s="7" t="s">
        <v>607</v>
      </c>
      <c r="C330" s="7" t="s">
        <v>100</v>
      </c>
      <c r="D330" s="7" t="s">
        <v>603</v>
      </c>
      <c r="E330" s="7" t="s">
        <v>604</v>
      </c>
      <c r="F330" s="7" t="s">
        <v>605</v>
      </c>
      <c r="G330" s="7" t="s">
        <v>606</v>
      </c>
      <c r="H330" s="7" t="s">
        <v>105</v>
      </c>
      <c r="I330" s="14">
        <v>50</v>
      </c>
      <c r="J330" s="7" t="s">
        <v>235</v>
      </c>
      <c r="K330" s="7" t="s">
        <v>107</v>
      </c>
      <c r="L330" s="7" t="s">
        <v>108</v>
      </c>
      <c r="M330" s="7" t="s">
        <v>109</v>
      </c>
      <c r="N330" s="7" t="s">
        <v>110</v>
      </c>
      <c r="O330" s="39">
        <v>0</v>
      </c>
      <c r="P330" s="39">
        <v>0</v>
      </c>
      <c r="Q330" s="39">
        <v>5</v>
      </c>
      <c r="R330" s="39">
        <v>5</v>
      </c>
      <c r="S330" s="39">
        <v>5</v>
      </c>
      <c r="T330" s="39">
        <v>5</v>
      </c>
      <c r="U330" s="39">
        <v>5</v>
      </c>
      <c r="V330" s="39"/>
      <c r="W330" s="39"/>
      <c r="X330" s="39"/>
      <c r="Y330" s="39"/>
      <c r="Z330" s="39"/>
      <c r="AA330" s="39"/>
      <c r="AB330" s="39"/>
      <c r="AC330" s="39"/>
      <c r="AD330" s="39"/>
      <c r="AE330" s="39"/>
      <c r="AF330" s="39"/>
      <c r="AG330" s="39"/>
      <c r="AH330" s="39"/>
      <c r="AI330" s="39"/>
      <c r="AJ330" s="39"/>
      <c r="AK330" s="39"/>
      <c r="AL330" s="39"/>
      <c r="AM330" s="39"/>
      <c r="AN330" s="39"/>
      <c r="AO330" s="39"/>
      <c r="AP330" s="39">
        <v>12757.14</v>
      </c>
      <c r="AQ330" s="39">
        <v>0</v>
      </c>
      <c r="AR330" s="27">
        <f t="shared" si="13"/>
        <v>0</v>
      </c>
      <c r="AS330" s="7" t="s">
        <v>111</v>
      </c>
      <c r="AT330" s="7" t="s">
        <v>375</v>
      </c>
      <c r="AU330" s="7" t="s">
        <v>198</v>
      </c>
    </row>
    <row r="331" spans="2:47" ht="13.15" customHeight="1" x14ac:dyDescent="0.25">
      <c r="B331" s="15" t="s">
        <v>608</v>
      </c>
      <c r="C331" s="16" t="s">
        <v>100</v>
      </c>
      <c r="D331" s="15" t="s">
        <v>603</v>
      </c>
      <c r="E331" s="15" t="s">
        <v>604</v>
      </c>
      <c r="F331" s="15" t="s">
        <v>605</v>
      </c>
      <c r="G331" s="17" t="s">
        <v>606</v>
      </c>
      <c r="H331" s="15" t="s">
        <v>105</v>
      </c>
      <c r="I331" s="15">
        <v>50</v>
      </c>
      <c r="J331" s="15" t="s">
        <v>263</v>
      </c>
      <c r="K331" s="15" t="s">
        <v>107</v>
      </c>
      <c r="L331" s="15" t="s">
        <v>108</v>
      </c>
      <c r="M331" s="18" t="s">
        <v>109</v>
      </c>
      <c r="N331" s="15" t="s">
        <v>110</v>
      </c>
      <c r="O331" s="39">
        <v>0</v>
      </c>
      <c r="P331" s="39">
        <v>0</v>
      </c>
      <c r="Q331" s="39">
        <v>5</v>
      </c>
      <c r="R331" s="39">
        <v>5</v>
      </c>
      <c r="S331" s="39">
        <v>5</v>
      </c>
      <c r="T331" s="39">
        <v>5</v>
      </c>
      <c r="U331" s="39">
        <v>5</v>
      </c>
      <c r="V331" s="39"/>
      <c r="W331" s="39"/>
      <c r="X331" s="39"/>
      <c r="Y331" s="39"/>
      <c r="Z331" s="39"/>
      <c r="AA331" s="39"/>
      <c r="AB331" s="39"/>
      <c r="AC331" s="39"/>
      <c r="AD331" s="39"/>
      <c r="AE331" s="39"/>
      <c r="AF331" s="39"/>
      <c r="AG331" s="39"/>
      <c r="AH331" s="39"/>
      <c r="AI331" s="39"/>
      <c r="AJ331" s="39"/>
      <c r="AK331" s="39"/>
      <c r="AL331" s="39"/>
      <c r="AM331" s="39"/>
      <c r="AN331" s="39"/>
      <c r="AO331" s="39"/>
      <c r="AP331" s="39">
        <v>12757.14</v>
      </c>
      <c r="AQ331" s="27">
        <v>0</v>
      </c>
      <c r="AR331" s="27">
        <f t="shared" si="13"/>
        <v>0</v>
      </c>
      <c r="AS331" s="15" t="s">
        <v>111</v>
      </c>
      <c r="AT331" s="7" t="s">
        <v>375</v>
      </c>
      <c r="AU331" s="89" t="s">
        <v>291</v>
      </c>
    </row>
    <row r="332" spans="2:47" ht="13.15" customHeight="1" x14ac:dyDescent="0.2">
      <c r="B332" s="12" t="s">
        <v>609</v>
      </c>
      <c r="C332" s="7" t="s">
        <v>100</v>
      </c>
      <c r="D332" s="7" t="s">
        <v>603</v>
      </c>
      <c r="E332" s="7" t="s">
        <v>604</v>
      </c>
      <c r="F332" s="7" t="s">
        <v>605</v>
      </c>
      <c r="G332" s="7" t="s">
        <v>606</v>
      </c>
      <c r="H332" s="8" t="s">
        <v>197</v>
      </c>
      <c r="I332" s="9">
        <v>50</v>
      </c>
      <c r="J332" s="10" t="s">
        <v>263</v>
      </c>
      <c r="K332" s="8" t="s">
        <v>107</v>
      </c>
      <c r="L332" s="10" t="s">
        <v>108</v>
      </c>
      <c r="M332" s="10" t="s">
        <v>109</v>
      </c>
      <c r="N332" s="10" t="s">
        <v>110</v>
      </c>
      <c r="O332" s="74"/>
      <c r="P332" s="27"/>
      <c r="Q332" s="27">
        <v>5</v>
      </c>
      <c r="R332" s="27">
        <v>72</v>
      </c>
      <c r="S332" s="27">
        <v>49</v>
      </c>
      <c r="T332" s="27">
        <v>49</v>
      </c>
      <c r="U332" s="27">
        <v>49</v>
      </c>
      <c r="V332" s="27">
        <v>49</v>
      </c>
      <c r="W332" s="27"/>
      <c r="X332" s="27"/>
      <c r="Y332" s="27"/>
      <c r="Z332" s="27"/>
      <c r="AA332" s="27"/>
      <c r="AB332" s="27"/>
      <c r="AC332" s="27"/>
      <c r="AD332" s="27"/>
      <c r="AE332" s="27"/>
      <c r="AF332" s="27"/>
      <c r="AG332" s="27"/>
      <c r="AH332" s="27"/>
      <c r="AI332" s="27"/>
      <c r="AJ332" s="27"/>
      <c r="AK332" s="27"/>
      <c r="AL332" s="27"/>
      <c r="AM332" s="27"/>
      <c r="AN332" s="27"/>
      <c r="AO332" s="27"/>
      <c r="AP332" s="27">
        <v>12757.14</v>
      </c>
      <c r="AQ332" s="27">
        <v>0</v>
      </c>
      <c r="AR332" s="27">
        <f t="shared" si="13"/>
        <v>0</v>
      </c>
      <c r="AS332" s="10" t="s">
        <v>111</v>
      </c>
      <c r="AT332" s="43" t="s">
        <v>114</v>
      </c>
      <c r="AU332" s="13" t="s">
        <v>610</v>
      </c>
    </row>
    <row r="333" spans="2:47" ht="13.15" customHeight="1" x14ac:dyDescent="0.2">
      <c r="B333" s="13" t="s">
        <v>611</v>
      </c>
      <c r="C333" s="13" t="s">
        <v>100</v>
      </c>
      <c r="D333" s="13" t="s">
        <v>612</v>
      </c>
      <c r="E333" s="13" t="s">
        <v>569</v>
      </c>
      <c r="F333" s="13" t="s">
        <v>613</v>
      </c>
      <c r="G333" s="13" t="s">
        <v>606</v>
      </c>
      <c r="H333" s="13" t="s">
        <v>105</v>
      </c>
      <c r="I333" s="13">
        <v>50</v>
      </c>
      <c r="J333" s="13" t="s">
        <v>614</v>
      </c>
      <c r="K333" s="13" t="s">
        <v>107</v>
      </c>
      <c r="L333" s="13" t="s">
        <v>108</v>
      </c>
      <c r="M333" s="13" t="s">
        <v>109</v>
      </c>
      <c r="N333" s="13" t="s">
        <v>110</v>
      </c>
      <c r="O333" s="39"/>
      <c r="P333" s="39"/>
      <c r="Q333" s="39"/>
      <c r="R333" s="39"/>
      <c r="S333" s="39">
        <v>4</v>
      </c>
      <c r="T333" s="39">
        <v>4</v>
      </c>
      <c r="U333" s="39">
        <v>4</v>
      </c>
      <c r="V333" s="39">
        <v>4</v>
      </c>
      <c r="W333" s="39">
        <v>4</v>
      </c>
      <c r="X333" s="39"/>
      <c r="Y333" s="39"/>
      <c r="Z333" s="39"/>
      <c r="AA333" s="39"/>
      <c r="AB333" s="39"/>
      <c r="AC333" s="39"/>
      <c r="AD333" s="39"/>
      <c r="AE333" s="39"/>
      <c r="AF333" s="39"/>
      <c r="AG333" s="39"/>
      <c r="AH333" s="39"/>
      <c r="AI333" s="39"/>
      <c r="AJ333" s="39"/>
      <c r="AK333" s="39"/>
      <c r="AL333" s="39"/>
      <c r="AM333" s="39"/>
      <c r="AN333" s="39"/>
      <c r="AO333" s="39"/>
      <c r="AP333" s="39">
        <v>14330.35</v>
      </c>
      <c r="AQ333" s="39">
        <v>0</v>
      </c>
      <c r="AR333" s="27">
        <f t="shared" si="13"/>
        <v>0</v>
      </c>
      <c r="AS333" s="13" t="s">
        <v>111</v>
      </c>
      <c r="AT333" s="13">
        <v>2016</v>
      </c>
      <c r="AU333" s="13" t="s">
        <v>212</v>
      </c>
    </row>
    <row r="334" spans="2:47" ht="13.15" customHeight="1" x14ac:dyDescent="0.25">
      <c r="B334" s="7" t="s">
        <v>615</v>
      </c>
      <c r="C334" s="7" t="s">
        <v>100</v>
      </c>
      <c r="D334" s="7" t="s">
        <v>603</v>
      </c>
      <c r="E334" s="7" t="s">
        <v>604</v>
      </c>
      <c r="F334" s="7" t="s">
        <v>605</v>
      </c>
      <c r="G334" s="7" t="s">
        <v>616</v>
      </c>
      <c r="H334" s="8" t="s">
        <v>105</v>
      </c>
      <c r="I334" s="9">
        <v>50</v>
      </c>
      <c r="J334" s="10" t="s">
        <v>231</v>
      </c>
      <c r="K334" s="8" t="s">
        <v>107</v>
      </c>
      <c r="L334" s="10" t="s">
        <v>108</v>
      </c>
      <c r="M334" s="10" t="s">
        <v>109</v>
      </c>
      <c r="N334" s="10" t="s">
        <v>110</v>
      </c>
      <c r="O334" s="27">
        <v>0</v>
      </c>
      <c r="P334" s="27">
        <v>0</v>
      </c>
      <c r="Q334" s="27">
        <v>41</v>
      </c>
      <c r="R334" s="27">
        <v>41</v>
      </c>
      <c r="S334" s="27">
        <v>41</v>
      </c>
      <c r="T334" s="27">
        <v>41</v>
      </c>
      <c r="U334" s="27">
        <v>41</v>
      </c>
      <c r="V334" s="27"/>
      <c r="W334" s="27"/>
      <c r="X334" s="27"/>
      <c r="Y334" s="27"/>
      <c r="Z334" s="27"/>
      <c r="AA334" s="27"/>
      <c r="AB334" s="27"/>
      <c r="AC334" s="27"/>
      <c r="AD334" s="27"/>
      <c r="AE334" s="27"/>
      <c r="AF334" s="27"/>
      <c r="AG334" s="27"/>
      <c r="AH334" s="27"/>
      <c r="AI334" s="27"/>
      <c r="AJ334" s="27"/>
      <c r="AK334" s="27"/>
      <c r="AL334" s="27"/>
      <c r="AM334" s="27"/>
      <c r="AN334" s="27"/>
      <c r="AO334" s="27"/>
      <c r="AP334" s="27">
        <v>7499.9999999999991</v>
      </c>
      <c r="AQ334" s="27">
        <v>0</v>
      </c>
      <c r="AR334" s="27">
        <f t="shared" si="13"/>
        <v>0</v>
      </c>
      <c r="AS334" s="10" t="s">
        <v>111</v>
      </c>
      <c r="AT334" s="88">
        <v>2014</v>
      </c>
      <c r="AU334" s="7" t="s">
        <v>198</v>
      </c>
    </row>
    <row r="335" spans="2:47" ht="13.15" customHeight="1" x14ac:dyDescent="0.25">
      <c r="B335" s="7" t="s">
        <v>617</v>
      </c>
      <c r="C335" s="7" t="s">
        <v>100</v>
      </c>
      <c r="D335" s="7" t="s">
        <v>603</v>
      </c>
      <c r="E335" s="7" t="s">
        <v>604</v>
      </c>
      <c r="F335" s="7" t="s">
        <v>605</v>
      </c>
      <c r="G335" s="7" t="s">
        <v>616</v>
      </c>
      <c r="H335" s="7" t="s">
        <v>105</v>
      </c>
      <c r="I335" s="14">
        <v>50</v>
      </c>
      <c r="J335" s="7" t="s">
        <v>235</v>
      </c>
      <c r="K335" s="7" t="s">
        <v>107</v>
      </c>
      <c r="L335" s="7" t="s">
        <v>108</v>
      </c>
      <c r="M335" s="7" t="s">
        <v>109</v>
      </c>
      <c r="N335" s="7" t="s">
        <v>110</v>
      </c>
      <c r="O335" s="39">
        <v>0</v>
      </c>
      <c r="P335" s="39">
        <v>0</v>
      </c>
      <c r="Q335" s="39">
        <v>41</v>
      </c>
      <c r="R335" s="39">
        <v>41</v>
      </c>
      <c r="S335" s="39">
        <v>41</v>
      </c>
      <c r="T335" s="39">
        <v>41</v>
      </c>
      <c r="U335" s="39">
        <v>41</v>
      </c>
      <c r="V335" s="39"/>
      <c r="W335" s="39"/>
      <c r="X335" s="39"/>
      <c r="Y335" s="39"/>
      <c r="Z335" s="39"/>
      <c r="AA335" s="39"/>
      <c r="AB335" s="39"/>
      <c r="AC335" s="39"/>
      <c r="AD335" s="39"/>
      <c r="AE335" s="39"/>
      <c r="AF335" s="39"/>
      <c r="AG335" s="39"/>
      <c r="AH335" s="39"/>
      <c r="AI335" s="39"/>
      <c r="AJ335" s="39"/>
      <c r="AK335" s="39"/>
      <c r="AL335" s="39"/>
      <c r="AM335" s="39"/>
      <c r="AN335" s="39"/>
      <c r="AO335" s="39"/>
      <c r="AP335" s="39">
        <v>7500</v>
      </c>
      <c r="AQ335" s="39">
        <v>0</v>
      </c>
      <c r="AR335" s="27">
        <f t="shared" si="13"/>
        <v>0</v>
      </c>
      <c r="AS335" s="7" t="s">
        <v>111</v>
      </c>
      <c r="AT335" s="7" t="s">
        <v>375</v>
      </c>
      <c r="AU335" s="7" t="s">
        <v>198</v>
      </c>
    </row>
    <row r="336" spans="2:47" ht="13.15" customHeight="1" x14ac:dyDescent="0.25">
      <c r="B336" s="15" t="s">
        <v>618</v>
      </c>
      <c r="C336" s="16" t="s">
        <v>100</v>
      </c>
      <c r="D336" s="15" t="s">
        <v>603</v>
      </c>
      <c r="E336" s="15" t="s">
        <v>604</v>
      </c>
      <c r="F336" s="15" t="s">
        <v>605</v>
      </c>
      <c r="G336" s="17" t="s">
        <v>616</v>
      </c>
      <c r="H336" s="15" t="s">
        <v>105</v>
      </c>
      <c r="I336" s="15">
        <v>50</v>
      </c>
      <c r="J336" s="15" t="s">
        <v>263</v>
      </c>
      <c r="K336" s="15" t="s">
        <v>107</v>
      </c>
      <c r="L336" s="15" t="s">
        <v>108</v>
      </c>
      <c r="M336" s="18" t="s">
        <v>109</v>
      </c>
      <c r="N336" s="15" t="s">
        <v>110</v>
      </c>
      <c r="O336" s="39">
        <v>0</v>
      </c>
      <c r="P336" s="39">
        <v>0</v>
      </c>
      <c r="Q336" s="39">
        <v>41</v>
      </c>
      <c r="R336" s="39">
        <v>41</v>
      </c>
      <c r="S336" s="39">
        <v>41</v>
      </c>
      <c r="T336" s="39">
        <v>41</v>
      </c>
      <c r="U336" s="39">
        <v>41</v>
      </c>
      <c r="V336" s="39"/>
      <c r="W336" s="39"/>
      <c r="X336" s="39"/>
      <c r="Y336" s="39"/>
      <c r="Z336" s="39"/>
      <c r="AA336" s="39"/>
      <c r="AB336" s="39"/>
      <c r="AC336" s="39"/>
      <c r="AD336" s="39"/>
      <c r="AE336" s="39"/>
      <c r="AF336" s="39"/>
      <c r="AG336" s="39"/>
      <c r="AH336" s="39"/>
      <c r="AI336" s="39"/>
      <c r="AJ336" s="39"/>
      <c r="AK336" s="39"/>
      <c r="AL336" s="39"/>
      <c r="AM336" s="39"/>
      <c r="AN336" s="39"/>
      <c r="AO336" s="39"/>
      <c r="AP336" s="39">
        <v>7500</v>
      </c>
      <c r="AQ336" s="27">
        <v>0</v>
      </c>
      <c r="AR336" s="27">
        <f t="shared" si="13"/>
        <v>0</v>
      </c>
      <c r="AS336" s="15" t="s">
        <v>111</v>
      </c>
      <c r="AT336" s="7" t="s">
        <v>375</v>
      </c>
      <c r="AU336" s="89" t="s">
        <v>291</v>
      </c>
    </row>
    <row r="337" spans="2:47" ht="13.15" customHeight="1" x14ac:dyDescent="0.2">
      <c r="B337" s="12" t="s">
        <v>619</v>
      </c>
      <c r="C337" s="7" t="s">
        <v>100</v>
      </c>
      <c r="D337" s="7" t="s">
        <v>603</v>
      </c>
      <c r="E337" s="7" t="s">
        <v>604</v>
      </c>
      <c r="F337" s="7" t="s">
        <v>605</v>
      </c>
      <c r="G337" s="7" t="s">
        <v>616</v>
      </c>
      <c r="H337" s="8" t="s">
        <v>197</v>
      </c>
      <c r="I337" s="9">
        <v>50</v>
      </c>
      <c r="J337" s="10" t="s">
        <v>263</v>
      </c>
      <c r="K337" s="8" t="s">
        <v>107</v>
      </c>
      <c r="L337" s="10" t="s">
        <v>108</v>
      </c>
      <c r="M337" s="10" t="s">
        <v>109</v>
      </c>
      <c r="N337" s="10" t="s">
        <v>110</v>
      </c>
      <c r="O337" s="74"/>
      <c r="P337" s="27"/>
      <c r="Q337" s="27">
        <v>41</v>
      </c>
      <c r="R337" s="27">
        <v>41</v>
      </c>
      <c r="S337" s="27">
        <v>35</v>
      </c>
      <c r="T337" s="27">
        <v>35</v>
      </c>
      <c r="U337" s="27">
        <v>35</v>
      </c>
      <c r="V337" s="27">
        <v>35</v>
      </c>
      <c r="W337" s="27"/>
      <c r="X337" s="27"/>
      <c r="Y337" s="27"/>
      <c r="Z337" s="27"/>
      <c r="AA337" s="27"/>
      <c r="AB337" s="27"/>
      <c r="AC337" s="27"/>
      <c r="AD337" s="27"/>
      <c r="AE337" s="27"/>
      <c r="AF337" s="27"/>
      <c r="AG337" s="27"/>
      <c r="AH337" s="27"/>
      <c r="AI337" s="27"/>
      <c r="AJ337" s="27"/>
      <c r="AK337" s="27"/>
      <c r="AL337" s="27"/>
      <c r="AM337" s="27"/>
      <c r="AN337" s="27"/>
      <c r="AO337" s="27"/>
      <c r="AP337" s="27">
        <v>7500</v>
      </c>
      <c r="AQ337" s="27">
        <v>0</v>
      </c>
      <c r="AR337" s="27">
        <f t="shared" si="13"/>
        <v>0</v>
      </c>
      <c r="AS337" s="10" t="s">
        <v>111</v>
      </c>
      <c r="AT337" s="43" t="s">
        <v>114</v>
      </c>
      <c r="AU337" s="13" t="s">
        <v>156</v>
      </c>
    </row>
    <row r="338" spans="2:47" ht="13.15" customHeight="1" x14ac:dyDescent="0.2">
      <c r="B338" s="13" t="s">
        <v>620</v>
      </c>
      <c r="C338" s="13" t="s">
        <v>100</v>
      </c>
      <c r="D338" s="13" t="s">
        <v>621</v>
      </c>
      <c r="E338" s="13" t="s">
        <v>569</v>
      </c>
      <c r="F338" s="13" t="s">
        <v>622</v>
      </c>
      <c r="G338" s="13" t="s">
        <v>616</v>
      </c>
      <c r="H338" s="13" t="s">
        <v>197</v>
      </c>
      <c r="I338" s="13">
        <v>50</v>
      </c>
      <c r="J338" s="13" t="s">
        <v>263</v>
      </c>
      <c r="K338" s="13" t="s">
        <v>107</v>
      </c>
      <c r="L338" s="13" t="s">
        <v>108</v>
      </c>
      <c r="M338" s="13" t="s">
        <v>109</v>
      </c>
      <c r="N338" s="13" t="s">
        <v>110</v>
      </c>
      <c r="O338" s="39"/>
      <c r="P338" s="39"/>
      <c r="Q338" s="39">
        <v>41</v>
      </c>
      <c r="R338" s="39">
        <v>41</v>
      </c>
      <c r="S338" s="39">
        <v>3</v>
      </c>
      <c r="T338" s="39">
        <v>3</v>
      </c>
      <c r="U338" s="39">
        <v>3</v>
      </c>
      <c r="V338" s="39"/>
      <c r="W338" s="39"/>
      <c r="X338" s="39"/>
      <c r="Y338" s="39"/>
      <c r="Z338" s="39"/>
      <c r="AA338" s="39"/>
      <c r="AB338" s="39"/>
      <c r="AC338" s="39"/>
      <c r="AD338" s="39"/>
      <c r="AE338" s="39"/>
      <c r="AF338" s="39"/>
      <c r="AG338" s="39"/>
      <c r="AH338" s="39"/>
      <c r="AI338" s="39"/>
      <c r="AJ338" s="39"/>
      <c r="AK338" s="39"/>
      <c r="AL338" s="39"/>
      <c r="AM338" s="39"/>
      <c r="AN338" s="39"/>
      <c r="AO338" s="39"/>
      <c r="AP338" s="39">
        <v>9599.9999999999982</v>
      </c>
      <c r="AQ338" s="39">
        <v>0</v>
      </c>
      <c r="AR338" s="27">
        <f t="shared" si="13"/>
        <v>0</v>
      </c>
      <c r="AS338" s="13" t="s">
        <v>111</v>
      </c>
      <c r="AT338" s="13" t="s">
        <v>114</v>
      </c>
      <c r="AU338" s="13" t="s">
        <v>115</v>
      </c>
    </row>
    <row r="339" spans="2:47" ht="13.15" customHeight="1" x14ac:dyDescent="0.2">
      <c r="B339" s="13" t="s">
        <v>623</v>
      </c>
      <c r="C339" s="13" t="s">
        <v>100</v>
      </c>
      <c r="D339" s="13" t="s">
        <v>621</v>
      </c>
      <c r="E339" s="13" t="s">
        <v>569</v>
      </c>
      <c r="F339" s="13" t="s">
        <v>622</v>
      </c>
      <c r="G339" s="13" t="s">
        <v>616</v>
      </c>
      <c r="H339" s="13" t="s">
        <v>197</v>
      </c>
      <c r="I339" s="13">
        <v>50</v>
      </c>
      <c r="J339" s="13" t="s">
        <v>263</v>
      </c>
      <c r="K339" s="13" t="s">
        <v>107</v>
      </c>
      <c r="L339" s="13" t="s">
        <v>108</v>
      </c>
      <c r="M339" s="13" t="s">
        <v>122</v>
      </c>
      <c r="N339" s="13" t="s">
        <v>110</v>
      </c>
      <c r="O339" s="39"/>
      <c r="P339" s="39"/>
      <c r="Q339" s="39">
        <v>41</v>
      </c>
      <c r="R339" s="39">
        <v>41</v>
      </c>
      <c r="S339" s="39">
        <v>5</v>
      </c>
      <c r="T339" s="39">
        <v>2</v>
      </c>
      <c r="U339" s="39">
        <v>3</v>
      </c>
      <c r="V339" s="39"/>
      <c r="W339" s="39"/>
      <c r="X339" s="39"/>
      <c r="Y339" s="39"/>
      <c r="Z339" s="39"/>
      <c r="AA339" s="39"/>
      <c r="AB339" s="39"/>
      <c r="AC339" s="39"/>
      <c r="AD339" s="39"/>
      <c r="AE339" s="39"/>
      <c r="AF339" s="39"/>
      <c r="AG339" s="39"/>
      <c r="AH339" s="39"/>
      <c r="AI339" s="39"/>
      <c r="AJ339" s="39"/>
      <c r="AK339" s="39"/>
      <c r="AL339" s="39"/>
      <c r="AM339" s="39"/>
      <c r="AN339" s="39"/>
      <c r="AO339" s="39"/>
      <c r="AP339" s="39">
        <v>9599.9999999999982</v>
      </c>
      <c r="AQ339" s="39">
        <v>0</v>
      </c>
      <c r="AR339" s="27">
        <f t="shared" si="13"/>
        <v>0</v>
      </c>
      <c r="AS339" s="13" t="s">
        <v>111</v>
      </c>
      <c r="AT339" s="13" t="s">
        <v>114</v>
      </c>
      <c r="AU339" s="13" t="s">
        <v>156</v>
      </c>
    </row>
    <row r="340" spans="2:47" ht="13.15" customHeight="1" x14ac:dyDescent="0.2">
      <c r="B340" s="13" t="s">
        <v>7918</v>
      </c>
      <c r="C340" s="13" t="s">
        <v>100</v>
      </c>
      <c r="D340" s="13" t="s">
        <v>621</v>
      </c>
      <c r="E340" s="13" t="s">
        <v>569</v>
      </c>
      <c r="F340" s="13" t="s">
        <v>622</v>
      </c>
      <c r="G340" s="13" t="s">
        <v>616</v>
      </c>
      <c r="H340" s="13" t="s">
        <v>197</v>
      </c>
      <c r="I340" s="13">
        <v>50</v>
      </c>
      <c r="J340" s="13" t="s">
        <v>263</v>
      </c>
      <c r="K340" s="13" t="s">
        <v>107</v>
      </c>
      <c r="L340" s="13" t="s">
        <v>108</v>
      </c>
      <c r="M340" s="13" t="s">
        <v>122</v>
      </c>
      <c r="N340" s="13" t="s">
        <v>110</v>
      </c>
      <c r="O340" s="39"/>
      <c r="P340" s="39"/>
      <c r="Q340" s="39">
        <v>41</v>
      </c>
      <c r="R340" s="39">
        <v>41</v>
      </c>
      <c r="S340" s="39">
        <v>5</v>
      </c>
      <c r="T340" s="39">
        <v>2</v>
      </c>
      <c r="U340" s="39">
        <v>3</v>
      </c>
      <c r="V340" s="39">
        <v>3</v>
      </c>
      <c r="W340" s="39">
        <v>3</v>
      </c>
      <c r="X340" s="171"/>
      <c r="Y340" s="171"/>
      <c r="Z340" s="171"/>
      <c r="AA340" s="171"/>
      <c r="AB340" s="171"/>
      <c r="AC340" s="171"/>
      <c r="AD340" s="171"/>
      <c r="AE340" s="171"/>
      <c r="AF340" s="171"/>
      <c r="AG340" s="171"/>
      <c r="AH340" s="171"/>
      <c r="AI340" s="171"/>
      <c r="AJ340" s="171"/>
      <c r="AK340" s="171"/>
      <c r="AL340" s="171"/>
      <c r="AM340" s="171"/>
      <c r="AN340" s="171"/>
      <c r="AO340" s="171"/>
      <c r="AP340" s="39">
        <v>7500</v>
      </c>
      <c r="AQ340" s="39">
        <f>(O340+P340+Q340+R340+S340+T340+U340+V340+W340)*AP340</f>
        <v>735000</v>
      </c>
      <c r="AR340" s="27">
        <f>AQ340*1.12</f>
        <v>823200.00000000012</v>
      </c>
      <c r="AS340" s="13" t="s">
        <v>111</v>
      </c>
      <c r="AT340" s="13" t="s">
        <v>7919</v>
      </c>
      <c r="AU340" s="300"/>
    </row>
    <row r="341" spans="2:47" ht="13.15" customHeight="1" x14ac:dyDescent="0.25">
      <c r="B341" s="7" t="s">
        <v>624</v>
      </c>
      <c r="C341" s="7" t="s">
        <v>100</v>
      </c>
      <c r="D341" s="7" t="s">
        <v>625</v>
      </c>
      <c r="E341" s="7" t="s">
        <v>626</v>
      </c>
      <c r="F341" s="7" t="s">
        <v>627</v>
      </c>
      <c r="G341" s="7" t="s">
        <v>628</v>
      </c>
      <c r="H341" s="8" t="s">
        <v>105</v>
      </c>
      <c r="I341" s="9">
        <v>50</v>
      </c>
      <c r="J341" s="10" t="s">
        <v>231</v>
      </c>
      <c r="K341" s="8" t="s">
        <v>107</v>
      </c>
      <c r="L341" s="10" t="s">
        <v>108</v>
      </c>
      <c r="M341" s="10" t="s">
        <v>109</v>
      </c>
      <c r="N341" s="10" t="s">
        <v>110</v>
      </c>
      <c r="O341" s="27">
        <v>0</v>
      </c>
      <c r="P341" s="27">
        <v>0</v>
      </c>
      <c r="Q341" s="27">
        <v>82</v>
      </c>
      <c r="R341" s="27">
        <v>82</v>
      </c>
      <c r="S341" s="27">
        <v>82</v>
      </c>
      <c r="T341" s="27">
        <v>82</v>
      </c>
      <c r="U341" s="27">
        <v>82</v>
      </c>
      <c r="V341" s="27"/>
      <c r="W341" s="27"/>
      <c r="X341" s="27"/>
      <c r="Y341" s="27"/>
      <c r="Z341" s="27"/>
      <c r="AA341" s="27"/>
      <c r="AB341" s="27"/>
      <c r="AC341" s="27"/>
      <c r="AD341" s="27"/>
      <c r="AE341" s="27"/>
      <c r="AF341" s="27"/>
      <c r="AG341" s="27"/>
      <c r="AH341" s="27"/>
      <c r="AI341" s="27"/>
      <c r="AJ341" s="27"/>
      <c r="AK341" s="27"/>
      <c r="AL341" s="27"/>
      <c r="AM341" s="27"/>
      <c r="AN341" s="27"/>
      <c r="AO341" s="27"/>
      <c r="AP341" s="27">
        <v>2312.5</v>
      </c>
      <c r="AQ341" s="27">
        <v>0</v>
      </c>
      <c r="AR341" s="27">
        <f t="shared" si="13"/>
        <v>0</v>
      </c>
      <c r="AS341" s="10" t="s">
        <v>111</v>
      </c>
      <c r="AT341" s="88">
        <v>2014</v>
      </c>
      <c r="AU341" s="7" t="s">
        <v>198</v>
      </c>
    </row>
    <row r="342" spans="2:47" ht="13.15" customHeight="1" x14ac:dyDescent="0.25">
      <c r="B342" s="7" t="s">
        <v>629</v>
      </c>
      <c r="C342" s="7" t="s">
        <v>100</v>
      </c>
      <c r="D342" s="7" t="s">
        <v>625</v>
      </c>
      <c r="E342" s="7" t="s">
        <v>626</v>
      </c>
      <c r="F342" s="7" t="s">
        <v>627</v>
      </c>
      <c r="G342" s="7" t="s">
        <v>628</v>
      </c>
      <c r="H342" s="7" t="s">
        <v>105</v>
      </c>
      <c r="I342" s="14">
        <v>50</v>
      </c>
      <c r="J342" s="7" t="s">
        <v>235</v>
      </c>
      <c r="K342" s="7" t="s">
        <v>107</v>
      </c>
      <c r="L342" s="7" t="s">
        <v>108</v>
      </c>
      <c r="M342" s="7" t="s">
        <v>109</v>
      </c>
      <c r="N342" s="7" t="s">
        <v>110</v>
      </c>
      <c r="O342" s="39">
        <v>0</v>
      </c>
      <c r="P342" s="39">
        <v>0</v>
      </c>
      <c r="Q342" s="39">
        <v>82</v>
      </c>
      <c r="R342" s="39">
        <v>82</v>
      </c>
      <c r="S342" s="39">
        <v>82</v>
      </c>
      <c r="T342" s="39">
        <v>82</v>
      </c>
      <c r="U342" s="39">
        <v>82</v>
      </c>
      <c r="V342" s="39"/>
      <c r="W342" s="39"/>
      <c r="X342" s="39"/>
      <c r="Y342" s="39"/>
      <c r="Z342" s="39"/>
      <c r="AA342" s="39"/>
      <c r="AB342" s="39"/>
      <c r="AC342" s="39"/>
      <c r="AD342" s="39"/>
      <c r="AE342" s="39"/>
      <c r="AF342" s="39"/>
      <c r="AG342" s="39"/>
      <c r="AH342" s="39"/>
      <c r="AI342" s="39"/>
      <c r="AJ342" s="39"/>
      <c r="AK342" s="39"/>
      <c r="AL342" s="39"/>
      <c r="AM342" s="39"/>
      <c r="AN342" s="39"/>
      <c r="AO342" s="39"/>
      <c r="AP342" s="39">
        <v>2312.5</v>
      </c>
      <c r="AQ342" s="39">
        <v>0</v>
      </c>
      <c r="AR342" s="27">
        <f t="shared" si="13"/>
        <v>0</v>
      </c>
      <c r="AS342" s="7" t="s">
        <v>111</v>
      </c>
      <c r="AT342" s="7" t="s">
        <v>375</v>
      </c>
      <c r="AU342" s="7" t="s">
        <v>198</v>
      </c>
    </row>
    <row r="343" spans="2:47" ht="13.15" customHeight="1" x14ac:dyDescent="0.25">
      <c r="B343" s="15" t="s">
        <v>630</v>
      </c>
      <c r="C343" s="16" t="s">
        <v>100</v>
      </c>
      <c r="D343" s="15" t="s">
        <v>625</v>
      </c>
      <c r="E343" s="15" t="s">
        <v>626</v>
      </c>
      <c r="F343" s="15" t="s">
        <v>627</v>
      </c>
      <c r="G343" s="17" t="s">
        <v>628</v>
      </c>
      <c r="H343" s="15" t="s">
        <v>105</v>
      </c>
      <c r="I343" s="15">
        <v>50</v>
      </c>
      <c r="J343" s="15" t="s">
        <v>263</v>
      </c>
      <c r="K343" s="15" t="s">
        <v>107</v>
      </c>
      <c r="L343" s="15" t="s">
        <v>108</v>
      </c>
      <c r="M343" s="18" t="s">
        <v>109</v>
      </c>
      <c r="N343" s="15" t="s">
        <v>110</v>
      </c>
      <c r="O343" s="39">
        <v>0</v>
      </c>
      <c r="P343" s="39">
        <v>0</v>
      </c>
      <c r="Q343" s="39">
        <v>82</v>
      </c>
      <c r="R343" s="39">
        <v>82</v>
      </c>
      <c r="S343" s="39">
        <v>82</v>
      </c>
      <c r="T343" s="39">
        <v>82</v>
      </c>
      <c r="U343" s="39">
        <v>82</v>
      </c>
      <c r="V343" s="39"/>
      <c r="W343" s="39"/>
      <c r="X343" s="39"/>
      <c r="Y343" s="39"/>
      <c r="Z343" s="39"/>
      <c r="AA343" s="39"/>
      <c r="AB343" s="39"/>
      <c r="AC343" s="39"/>
      <c r="AD343" s="39"/>
      <c r="AE343" s="39"/>
      <c r="AF343" s="39"/>
      <c r="AG343" s="39"/>
      <c r="AH343" s="39"/>
      <c r="AI343" s="39"/>
      <c r="AJ343" s="39"/>
      <c r="AK343" s="39"/>
      <c r="AL343" s="39"/>
      <c r="AM343" s="39"/>
      <c r="AN343" s="39"/>
      <c r="AO343" s="39"/>
      <c r="AP343" s="39">
        <v>2312.5</v>
      </c>
      <c r="AQ343" s="27">
        <v>0</v>
      </c>
      <c r="AR343" s="27">
        <f t="shared" si="13"/>
        <v>0</v>
      </c>
      <c r="AS343" s="15" t="s">
        <v>111</v>
      </c>
      <c r="AT343" s="7" t="s">
        <v>375</v>
      </c>
      <c r="AU343" s="89" t="s">
        <v>291</v>
      </c>
    </row>
    <row r="344" spans="2:47" ht="13.15" customHeight="1" x14ac:dyDescent="0.2">
      <c r="B344" s="12" t="s">
        <v>631</v>
      </c>
      <c r="C344" s="7" t="s">
        <v>100</v>
      </c>
      <c r="D344" s="7" t="s">
        <v>625</v>
      </c>
      <c r="E344" s="7" t="s">
        <v>626</v>
      </c>
      <c r="F344" s="7" t="s">
        <v>627</v>
      </c>
      <c r="G344" s="7" t="s">
        <v>628</v>
      </c>
      <c r="H344" s="8" t="s">
        <v>197</v>
      </c>
      <c r="I344" s="9">
        <v>50</v>
      </c>
      <c r="J344" s="10" t="s">
        <v>263</v>
      </c>
      <c r="K344" s="8" t="s">
        <v>107</v>
      </c>
      <c r="L344" s="10" t="s">
        <v>108</v>
      </c>
      <c r="M344" s="10" t="s">
        <v>109</v>
      </c>
      <c r="N344" s="10" t="s">
        <v>110</v>
      </c>
      <c r="O344" s="74"/>
      <c r="P344" s="27"/>
      <c r="Q344" s="27">
        <v>82</v>
      </c>
      <c r="R344" s="27">
        <v>82</v>
      </c>
      <c r="S344" s="27">
        <v>72</v>
      </c>
      <c r="T344" s="27">
        <v>72</v>
      </c>
      <c r="U344" s="27">
        <v>72</v>
      </c>
      <c r="V344" s="27">
        <v>72</v>
      </c>
      <c r="W344" s="27"/>
      <c r="X344" s="27"/>
      <c r="Y344" s="27"/>
      <c r="Z344" s="27"/>
      <c r="AA344" s="27"/>
      <c r="AB344" s="27"/>
      <c r="AC344" s="27"/>
      <c r="AD344" s="27"/>
      <c r="AE344" s="27"/>
      <c r="AF344" s="27"/>
      <c r="AG344" s="27"/>
      <c r="AH344" s="27"/>
      <c r="AI344" s="27"/>
      <c r="AJ344" s="27"/>
      <c r="AK344" s="27"/>
      <c r="AL344" s="27"/>
      <c r="AM344" s="27"/>
      <c r="AN344" s="27"/>
      <c r="AO344" s="27"/>
      <c r="AP344" s="27">
        <v>2312.5</v>
      </c>
      <c r="AQ344" s="27">
        <v>0</v>
      </c>
      <c r="AR344" s="27">
        <f t="shared" si="13"/>
        <v>0</v>
      </c>
      <c r="AS344" s="10" t="s">
        <v>111</v>
      </c>
      <c r="AT344" s="43" t="s">
        <v>114</v>
      </c>
      <c r="AU344" s="13" t="s">
        <v>115</v>
      </c>
    </row>
    <row r="345" spans="2:47" ht="13.15" customHeight="1" x14ac:dyDescent="0.2">
      <c r="B345" s="13" t="s">
        <v>632</v>
      </c>
      <c r="C345" s="13" t="s">
        <v>100</v>
      </c>
      <c r="D345" s="13" t="s">
        <v>633</v>
      </c>
      <c r="E345" s="13" t="s">
        <v>634</v>
      </c>
      <c r="F345" s="13" t="s">
        <v>635</v>
      </c>
      <c r="G345" s="13" t="s">
        <v>628</v>
      </c>
      <c r="H345" s="13" t="s">
        <v>197</v>
      </c>
      <c r="I345" s="13">
        <v>50</v>
      </c>
      <c r="J345" s="13" t="s">
        <v>263</v>
      </c>
      <c r="K345" s="13" t="s">
        <v>107</v>
      </c>
      <c r="L345" s="13" t="s">
        <v>108</v>
      </c>
      <c r="M345" s="13" t="s">
        <v>109</v>
      </c>
      <c r="N345" s="13" t="s">
        <v>110</v>
      </c>
      <c r="O345" s="39"/>
      <c r="P345" s="39"/>
      <c r="Q345" s="39">
        <v>82</v>
      </c>
      <c r="R345" s="39">
        <v>82</v>
      </c>
      <c r="S345" s="39">
        <v>72</v>
      </c>
      <c r="T345" s="39">
        <v>72</v>
      </c>
      <c r="U345" s="39">
        <v>72</v>
      </c>
      <c r="V345" s="39"/>
      <c r="W345" s="39"/>
      <c r="X345" s="39"/>
      <c r="Y345" s="39"/>
      <c r="Z345" s="39"/>
      <c r="AA345" s="39"/>
      <c r="AB345" s="39"/>
      <c r="AC345" s="39"/>
      <c r="AD345" s="39"/>
      <c r="AE345" s="39"/>
      <c r="AF345" s="39"/>
      <c r="AG345" s="39"/>
      <c r="AH345" s="39"/>
      <c r="AI345" s="39"/>
      <c r="AJ345" s="39"/>
      <c r="AK345" s="39"/>
      <c r="AL345" s="39"/>
      <c r="AM345" s="39"/>
      <c r="AN345" s="39"/>
      <c r="AO345" s="39"/>
      <c r="AP345" s="39">
        <v>2312.5</v>
      </c>
      <c r="AQ345" s="39">
        <v>0</v>
      </c>
      <c r="AR345" s="27">
        <f t="shared" si="13"/>
        <v>0</v>
      </c>
      <c r="AS345" s="13" t="s">
        <v>111</v>
      </c>
      <c r="AT345" s="13" t="s">
        <v>114</v>
      </c>
      <c r="AU345" s="13" t="s">
        <v>115</v>
      </c>
    </row>
    <row r="346" spans="2:47" ht="13.15" customHeight="1" x14ac:dyDescent="0.2">
      <c r="B346" s="13" t="s">
        <v>636</v>
      </c>
      <c r="C346" s="13" t="s">
        <v>100</v>
      </c>
      <c r="D346" s="13" t="s">
        <v>633</v>
      </c>
      <c r="E346" s="13" t="s">
        <v>634</v>
      </c>
      <c r="F346" s="13" t="s">
        <v>635</v>
      </c>
      <c r="G346" s="13" t="s">
        <v>628</v>
      </c>
      <c r="H346" s="13" t="s">
        <v>197</v>
      </c>
      <c r="I346" s="13">
        <v>50</v>
      </c>
      <c r="J346" s="13" t="s">
        <v>263</v>
      </c>
      <c r="K346" s="13" t="s">
        <v>107</v>
      </c>
      <c r="L346" s="13" t="s">
        <v>108</v>
      </c>
      <c r="M346" s="13" t="s">
        <v>122</v>
      </c>
      <c r="N346" s="13" t="s">
        <v>110</v>
      </c>
      <c r="O346" s="39"/>
      <c r="P346" s="39"/>
      <c r="Q346" s="39">
        <v>82</v>
      </c>
      <c r="R346" s="39">
        <v>82</v>
      </c>
      <c r="S346" s="39">
        <v>82</v>
      </c>
      <c r="T346" s="39">
        <v>62</v>
      </c>
      <c r="U346" s="39">
        <v>72</v>
      </c>
      <c r="V346" s="39"/>
      <c r="W346" s="39"/>
      <c r="X346" s="39"/>
      <c r="Y346" s="39"/>
      <c r="Z346" s="39"/>
      <c r="AA346" s="39"/>
      <c r="AB346" s="39"/>
      <c r="AC346" s="39"/>
      <c r="AD346" s="39"/>
      <c r="AE346" s="39"/>
      <c r="AF346" s="39"/>
      <c r="AG346" s="39"/>
      <c r="AH346" s="39"/>
      <c r="AI346" s="39"/>
      <c r="AJ346" s="39"/>
      <c r="AK346" s="39"/>
      <c r="AL346" s="39"/>
      <c r="AM346" s="39"/>
      <c r="AN346" s="39"/>
      <c r="AO346" s="39"/>
      <c r="AP346" s="39">
        <v>2312.5</v>
      </c>
      <c r="AQ346" s="39">
        <v>0</v>
      </c>
      <c r="AR346" s="27">
        <f t="shared" si="13"/>
        <v>0</v>
      </c>
      <c r="AS346" s="13" t="s">
        <v>111</v>
      </c>
      <c r="AT346" s="13" t="s">
        <v>114</v>
      </c>
      <c r="AU346" s="13" t="s">
        <v>115</v>
      </c>
    </row>
    <row r="347" spans="2:47" ht="13.15" customHeight="1" x14ac:dyDescent="0.2">
      <c r="B347" s="13" t="s">
        <v>7920</v>
      </c>
      <c r="C347" s="13" t="s">
        <v>100</v>
      </c>
      <c r="D347" s="13" t="s">
        <v>633</v>
      </c>
      <c r="E347" s="13" t="s">
        <v>634</v>
      </c>
      <c r="F347" s="13" t="s">
        <v>635</v>
      </c>
      <c r="G347" s="13" t="s">
        <v>628</v>
      </c>
      <c r="H347" s="13" t="s">
        <v>197</v>
      </c>
      <c r="I347" s="13">
        <v>50</v>
      </c>
      <c r="J347" s="13" t="s">
        <v>263</v>
      </c>
      <c r="K347" s="13" t="s">
        <v>107</v>
      </c>
      <c r="L347" s="13" t="s">
        <v>108</v>
      </c>
      <c r="M347" s="13" t="s">
        <v>122</v>
      </c>
      <c r="N347" s="13" t="s">
        <v>110</v>
      </c>
      <c r="O347" s="39"/>
      <c r="P347" s="39"/>
      <c r="Q347" s="39">
        <v>82</v>
      </c>
      <c r="R347" s="39">
        <v>82</v>
      </c>
      <c r="S347" s="39">
        <v>82</v>
      </c>
      <c r="T347" s="39">
        <v>62</v>
      </c>
      <c r="U347" s="39">
        <v>54</v>
      </c>
      <c r="V347" s="39">
        <v>54</v>
      </c>
      <c r="W347" s="39">
        <v>54</v>
      </c>
      <c r="X347" s="171"/>
      <c r="Y347" s="171"/>
      <c r="Z347" s="171"/>
      <c r="AA347" s="171"/>
      <c r="AB347" s="171"/>
      <c r="AC347" s="171"/>
      <c r="AD347" s="171"/>
      <c r="AE347" s="171"/>
      <c r="AF347" s="171"/>
      <c r="AG347" s="171"/>
      <c r="AH347" s="171"/>
      <c r="AI347" s="171"/>
      <c r="AJ347" s="171"/>
      <c r="AK347" s="171"/>
      <c r="AL347" s="171"/>
      <c r="AM347" s="171"/>
      <c r="AN347" s="171"/>
      <c r="AO347" s="171"/>
      <c r="AP347" s="39">
        <v>2312.5</v>
      </c>
      <c r="AQ347" s="39">
        <f t="shared" ref="AQ347" si="14">(O347+P347+Q347+R347+S347+T347+U347+V347+W347)*AP347</f>
        <v>1086875</v>
      </c>
      <c r="AR347" s="27">
        <f t="shared" si="13"/>
        <v>1217300</v>
      </c>
      <c r="AS347" s="13" t="s">
        <v>111</v>
      </c>
      <c r="AT347" s="13" t="s">
        <v>7919</v>
      </c>
      <c r="AU347" s="300"/>
    </row>
    <row r="348" spans="2:47" ht="13.15" customHeight="1" x14ac:dyDescent="0.25">
      <c r="B348" s="7" t="s">
        <v>637</v>
      </c>
      <c r="C348" s="7" t="s">
        <v>100</v>
      </c>
      <c r="D348" s="7" t="s">
        <v>638</v>
      </c>
      <c r="E348" s="7" t="s">
        <v>582</v>
      </c>
      <c r="F348" s="7" t="s">
        <v>639</v>
      </c>
      <c r="G348" s="7" t="s">
        <v>640</v>
      </c>
      <c r="H348" s="8" t="s">
        <v>197</v>
      </c>
      <c r="I348" s="9">
        <v>50</v>
      </c>
      <c r="J348" s="10" t="s">
        <v>231</v>
      </c>
      <c r="K348" s="8" t="s">
        <v>107</v>
      </c>
      <c r="L348" s="10" t="s">
        <v>108</v>
      </c>
      <c r="M348" s="10" t="s">
        <v>109</v>
      </c>
      <c r="N348" s="10" t="s">
        <v>564</v>
      </c>
      <c r="O348" s="27">
        <v>0</v>
      </c>
      <c r="P348" s="27">
        <v>0</v>
      </c>
      <c r="Q348" s="27">
        <v>2123</v>
      </c>
      <c r="R348" s="27">
        <v>1743</v>
      </c>
      <c r="S348" s="27">
        <v>1132</v>
      </c>
      <c r="T348" s="27">
        <v>1132</v>
      </c>
      <c r="U348" s="27">
        <v>1134</v>
      </c>
      <c r="V348" s="27"/>
      <c r="W348" s="27"/>
      <c r="X348" s="27"/>
      <c r="Y348" s="27"/>
      <c r="Z348" s="27"/>
      <c r="AA348" s="27"/>
      <c r="AB348" s="27"/>
      <c r="AC348" s="27"/>
      <c r="AD348" s="27"/>
      <c r="AE348" s="27"/>
      <c r="AF348" s="27"/>
      <c r="AG348" s="27"/>
      <c r="AH348" s="27"/>
      <c r="AI348" s="27"/>
      <c r="AJ348" s="27"/>
      <c r="AK348" s="27"/>
      <c r="AL348" s="27"/>
      <c r="AM348" s="27"/>
      <c r="AN348" s="27"/>
      <c r="AO348" s="27"/>
      <c r="AP348" s="27">
        <v>38399.999999999993</v>
      </c>
      <c r="AQ348" s="27">
        <v>0</v>
      </c>
      <c r="AR348" s="27">
        <f t="shared" si="13"/>
        <v>0</v>
      </c>
      <c r="AS348" s="10" t="s">
        <v>111</v>
      </c>
      <c r="AT348" s="88">
        <v>2014</v>
      </c>
      <c r="AU348" s="7" t="s">
        <v>597</v>
      </c>
    </row>
    <row r="349" spans="2:47" ht="13.15" customHeight="1" x14ac:dyDescent="0.25">
      <c r="B349" s="7" t="s">
        <v>641</v>
      </c>
      <c r="C349" s="7" t="s">
        <v>100</v>
      </c>
      <c r="D349" s="7" t="s">
        <v>638</v>
      </c>
      <c r="E349" s="7" t="s">
        <v>582</v>
      </c>
      <c r="F349" s="7" t="s">
        <v>639</v>
      </c>
      <c r="G349" s="7" t="s">
        <v>640</v>
      </c>
      <c r="H349" s="7" t="s">
        <v>105</v>
      </c>
      <c r="I349" s="14">
        <v>50</v>
      </c>
      <c r="J349" s="7" t="s">
        <v>235</v>
      </c>
      <c r="K349" s="7" t="s">
        <v>107</v>
      </c>
      <c r="L349" s="7" t="s">
        <v>108</v>
      </c>
      <c r="M349" s="7" t="s">
        <v>109</v>
      </c>
      <c r="N349" s="7" t="s">
        <v>564</v>
      </c>
      <c r="O349" s="39">
        <v>0</v>
      </c>
      <c r="P349" s="39">
        <v>0</v>
      </c>
      <c r="Q349" s="39">
        <v>2916</v>
      </c>
      <c r="R349" s="39">
        <v>1743</v>
      </c>
      <c r="S349" s="39">
        <v>1132</v>
      </c>
      <c r="T349" s="39">
        <v>1132</v>
      </c>
      <c r="U349" s="39">
        <v>1134</v>
      </c>
      <c r="V349" s="39"/>
      <c r="W349" s="39"/>
      <c r="X349" s="39"/>
      <c r="Y349" s="39"/>
      <c r="Z349" s="39"/>
      <c r="AA349" s="39"/>
      <c r="AB349" s="39"/>
      <c r="AC349" s="39"/>
      <c r="AD349" s="39"/>
      <c r="AE349" s="39"/>
      <c r="AF349" s="39"/>
      <c r="AG349" s="39"/>
      <c r="AH349" s="39"/>
      <c r="AI349" s="39"/>
      <c r="AJ349" s="39"/>
      <c r="AK349" s="39"/>
      <c r="AL349" s="39"/>
      <c r="AM349" s="39"/>
      <c r="AN349" s="39"/>
      <c r="AO349" s="39"/>
      <c r="AP349" s="39">
        <v>38400</v>
      </c>
      <c r="AQ349" s="39">
        <v>0</v>
      </c>
      <c r="AR349" s="27">
        <f t="shared" si="13"/>
        <v>0</v>
      </c>
      <c r="AS349" s="7" t="s">
        <v>111</v>
      </c>
      <c r="AT349" s="7" t="s">
        <v>375</v>
      </c>
      <c r="AU349" s="7" t="s">
        <v>198</v>
      </c>
    </row>
    <row r="350" spans="2:47" ht="13.15" customHeight="1" x14ac:dyDescent="0.25">
      <c r="B350" s="15" t="s">
        <v>642</v>
      </c>
      <c r="C350" s="16" t="s">
        <v>100</v>
      </c>
      <c r="D350" s="15" t="s">
        <v>638</v>
      </c>
      <c r="E350" s="15" t="s">
        <v>582</v>
      </c>
      <c r="F350" s="15" t="s">
        <v>639</v>
      </c>
      <c r="G350" s="17" t="s">
        <v>640</v>
      </c>
      <c r="H350" s="15" t="s">
        <v>105</v>
      </c>
      <c r="I350" s="15">
        <v>50</v>
      </c>
      <c r="J350" s="15" t="s">
        <v>263</v>
      </c>
      <c r="K350" s="15" t="s">
        <v>107</v>
      </c>
      <c r="L350" s="15" t="s">
        <v>108</v>
      </c>
      <c r="M350" s="18" t="s">
        <v>109</v>
      </c>
      <c r="N350" s="15" t="s">
        <v>564</v>
      </c>
      <c r="O350" s="39">
        <v>0</v>
      </c>
      <c r="P350" s="39">
        <v>0</v>
      </c>
      <c r="Q350" s="39">
        <v>2916</v>
      </c>
      <c r="R350" s="39">
        <v>1743</v>
      </c>
      <c r="S350" s="39">
        <v>1132</v>
      </c>
      <c r="T350" s="39">
        <v>1132</v>
      </c>
      <c r="U350" s="39">
        <v>1134</v>
      </c>
      <c r="V350" s="39"/>
      <c r="W350" s="39"/>
      <c r="X350" s="39"/>
      <c r="Y350" s="39"/>
      <c r="Z350" s="39"/>
      <c r="AA350" s="39"/>
      <c r="AB350" s="39"/>
      <c r="AC350" s="39"/>
      <c r="AD350" s="39"/>
      <c r="AE350" s="39"/>
      <c r="AF350" s="39"/>
      <c r="AG350" s="39"/>
      <c r="AH350" s="39"/>
      <c r="AI350" s="39"/>
      <c r="AJ350" s="39"/>
      <c r="AK350" s="39"/>
      <c r="AL350" s="39"/>
      <c r="AM350" s="39"/>
      <c r="AN350" s="39"/>
      <c r="AO350" s="39"/>
      <c r="AP350" s="39">
        <v>38400</v>
      </c>
      <c r="AQ350" s="27">
        <v>0</v>
      </c>
      <c r="AR350" s="27">
        <f t="shared" si="13"/>
        <v>0</v>
      </c>
      <c r="AS350" s="15" t="s">
        <v>111</v>
      </c>
      <c r="AT350" s="7" t="s">
        <v>375</v>
      </c>
      <c r="AU350" s="89" t="s">
        <v>291</v>
      </c>
    </row>
    <row r="351" spans="2:47" ht="13.15" customHeight="1" x14ac:dyDescent="0.25">
      <c r="B351" s="12" t="s">
        <v>643</v>
      </c>
      <c r="C351" s="7" t="s">
        <v>100</v>
      </c>
      <c r="D351" s="7" t="s">
        <v>638</v>
      </c>
      <c r="E351" s="7" t="s">
        <v>582</v>
      </c>
      <c r="F351" s="7" t="s">
        <v>639</v>
      </c>
      <c r="G351" s="7" t="s">
        <v>640</v>
      </c>
      <c r="H351" s="8" t="s">
        <v>197</v>
      </c>
      <c r="I351" s="9">
        <v>50</v>
      </c>
      <c r="J351" s="10" t="s">
        <v>263</v>
      </c>
      <c r="K351" s="8" t="s">
        <v>107</v>
      </c>
      <c r="L351" s="10" t="s">
        <v>108</v>
      </c>
      <c r="M351" s="10" t="s">
        <v>109</v>
      </c>
      <c r="N351" s="10" t="s">
        <v>564</v>
      </c>
      <c r="O351" s="74"/>
      <c r="P351" s="27"/>
      <c r="Q351" s="27">
        <v>2916</v>
      </c>
      <c r="R351" s="27">
        <v>1724</v>
      </c>
      <c r="S351" s="27">
        <v>2751</v>
      </c>
      <c r="T351" s="27">
        <v>2751</v>
      </c>
      <c r="U351" s="27">
        <v>2751</v>
      </c>
      <c r="V351" s="27">
        <v>2751</v>
      </c>
      <c r="W351" s="27"/>
      <c r="X351" s="27"/>
      <c r="Y351" s="27"/>
      <c r="Z351" s="27"/>
      <c r="AA351" s="27"/>
      <c r="AB351" s="27"/>
      <c r="AC351" s="27"/>
      <c r="AD351" s="27"/>
      <c r="AE351" s="27"/>
      <c r="AF351" s="27"/>
      <c r="AG351" s="27"/>
      <c r="AH351" s="27"/>
      <c r="AI351" s="27"/>
      <c r="AJ351" s="27"/>
      <c r="AK351" s="27"/>
      <c r="AL351" s="27"/>
      <c r="AM351" s="27"/>
      <c r="AN351" s="27"/>
      <c r="AO351" s="27"/>
      <c r="AP351" s="27">
        <v>38400</v>
      </c>
      <c r="AQ351" s="27">
        <v>0</v>
      </c>
      <c r="AR351" s="27">
        <f t="shared" si="13"/>
        <v>0</v>
      </c>
      <c r="AS351" s="10" t="s">
        <v>111</v>
      </c>
      <c r="AT351" s="43" t="s">
        <v>114</v>
      </c>
      <c r="AU351" s="88" t="s">
        <v>644</v>
      </c>
    </row>
    <row r="352" spans="2:47" ht="13.15" customHeight="1" x14ac:dyDescent="0.2">
      <c r="B352" s="12" t="s">
        <v>645</v>
      </c>
      <c r="C352" s="7" t="s">
        <v>100</v>
      </c>
      <c r="D352" s="7" t="s">
        <v>638</v>
      </c>
      <c r="E352" s="7" t="s">
        <v>582</v>
      </c>
      <c r="F352" s="7" t="s">
        <v>639</v>
      </c>
      <c r="G352" s="7" t="s">
        <v>646</v>
      </c>
      <c r="H352" s="8" t="s">
        <v>105</v>
      </c>
      <c r="I352" s="7">
        <v>50</v>
      </c>
      <c r="J352" s="7" t="s">
        <v>263</v>
      </c>
      <c r="K352" s="7" t="s">
        <v>107</v>
      </c>
      <c r="L352" s="7" t="s">
        <v>108</v>
      </c>
      <c r="M352" s="7" t="s">
        <v>109</v>
      </c>
      <c r="N352" s="7" t="s">
        <v>564</v>
      </c>
      <c r="O352" s="39"/>
      <c r="P352" s="39"/>
      <c r="Q352" s="39"/>
      <c r="R352" s="39">
        <v>1743</v>
      </c>
      <c r="S352" s="39">
        <v>1742</v>
      </c>
      <c r="T352" s="39">
        <v>1742</v>
      </c>
      <c r="U352" s="39">
        <v>1742</v>
      </c>
      <c r="V352" s="39">
        <v>1742</v>
      </c>
      <c r="W352" s="39"/>
      <c r="X352" s="39"/>
      <c r="Y352" s="39"/>
      <c r="Z352" s="39"/>
      <c r="AA352" s="39"/>
      <c r="AB352" s="39"/>
      <c r="AC352" s="39"/>
      <c r="AD352" s="39"/>
      <c r="AE352" s="39"/>
      <c r="AF352" s="39"/>
      <c r="AG352" s="39"/>
      <c r="AH352" s="39"/>
      <c r="AI352" s="39"/>
      <c r="AJ352" s="39"/>
      <c r="AK352" s="39"/>
      <c r="AL352" s="39"/>
      <c r="AM352" s="39"/>
      <c r="AN352" s="39"/>
      <c r="AO352" s="39"/>
      <c r="AP352" s="27">
        <v>38400</v>
      </c>
      <c r="AQ352" s="27">
        <v>0</v>
      </c>
      <c r="AR352" s="27">
        <f t="shared" si="13"/>
        <v>0</v>
      </c>
      <c r="AS352" s="10" t="s">
        <v>111</v>
      </c>
      <c r="AT352" s="43" t="s">
        <v>114</v>
      </c>
      <c r="AU352" s="13" t="s">
        <v>156</v>
      </c>
    </row>
    <row r="353" spans="2:47" ht="13.15" customHeight="1" x14ac:dyDescent="0.2">
      <c r="B353" s="13" t="s">
        <v>647</v>
      </c>
      <c r="C353" s="13" t="s">
        <v>100</v>
      </c>
      <c r="D353" s="13" t="s">
        <v>648</v>
      </c>
      <c r="E353" s="13" t="s">
        <v>569</v>
      </c>
      <c r="F353" s="13" t="s">
        <v>649</v>
      </c>
      <c r="G353" s="13" t="s">
        <v>640</v>
      </c>
      <c r="H353" s="13" t="s">
        <v>105</v>
      </c>
      <c r="I353" s="13">
        <v>50</v>
      </c>
      <c r="J353" s="13" t="s">
        <v>263</v>
      </c>
      <c r="K353" s="13" t="s">
        <v>107</v>
      </c>
      <c r="L353" s="13" t="s">
        <v>108</v>
      </c>
      <c r="M353" s="13" t="s">
        <v>109</v>
      </c>
      <c r="N353" s="13" t="s">
        <v>564</v>
      </c>
      <c r="O353" s="39"/>
      <c r="P353" s="39"/>
      <c r="Q353" s="39">
        <v>0</v>
      </c>
      <c r="R353" s="39">
        <v>1743</v>
      </c>
      <c r="S353" s="39">
        <v>300</v>
      </c>
      <c r="T353" s="39">
        <v>300</v>
      </c>
      <c r="U353" s="39">
        <v>300</v>
      </c>
      <c r="V353" s="39"/>
      <c r="W353" s="39"/>
      <c r="X353" s="39"/>
      <c r="Y353" s="39"/>
      <c r="Z353" s="39"/>
      <c r="AA353" s="39"/>
      <c r="AB353" s="39"/>
      <c r="AC353" s="39"/>
      <c r="AD353" s="39"/>
      <c r="AE353" s="39"/>
      <c r="AF353" s="39"/>
      <c r="AG353" s="39"/>
      <c r="AH353" s="39"/>
      <c r="AI353" s="39"/>
      <c r="AJ353" s="39"/>
      <c r="AK353" s="39"/>
      <c r="AL353" s="39"/>
      <c r="AM353" s="39"/>
      <c r="AN353" s="39"/>
      <c r="AO353" s="39"/>
      <c r="AP353" s="39">
        <v>34285.71</v>
      </c>
      <c r="AQ353" s="39">
        <v>0</v>
      </c>
      <c r="AR353" s="27">
        <f t="shared" si="13"/>
        <v>0</v>
      </c>
      <c r="AS353" s="13" t="s">
        <v>111</v>
      </c>
      <c r="AT353" s="13" t="s">
        <v>114</v>
      </c>
      <c r="AU353" s="13">
        <v>14</v>
      </c>
    </row>
    <row r="354" spans="2:47" ht="13.15" customHeight="1" x14ac:dyDescent="0.2">
      <c r="B354" s="13" t="s">
        <v>650</v>
      </c>
      <c r="C354" s="13" t="s">
        <v>100</v>
      </c>
      <c r="D354" s="13" t="s">
        <v>648</v>
      </c>
      <c r="E354" s="13" t="s">
        <v>569</v>
      </c>
      <c r="F354" s="13" t="s">
        <v>649</v>
      </c>
      <c r="G354" s="13" t="s">
        <v>640</v>
      </c>
      <c r="H354" s="13" t="s">
        <v>105</v>
      </c>
      <c r="I354" s="13">
        <v>50</v>
      </c>
      <c r="J354" s="13" t="s">
        <v>263</v>
      </c>
      <c r="K354" s="13" t="s">
        <v>107</v>
      </c>
      <c r="L354" s="13" t="s">
        <v>108</v>
      </c>
      <c r="M354" s="13" t="s">
        <v>109</v>
      </c>
      <c r="N354" s="13" t="s">
        <v>564</v>
      </c>
      <c r="O354" s="39"/>
      <c r="P354" s="39"/>
      <c r="Q354" s="39"/>
      <c r="R354" s="39">
        <v>1743</v>
      </c>
      <c r="S354" s="39">
        <v>94</v>
      </c>
      <c r="T354" s="39">
        <v>300</v>
      </c>
      <c r="U354" s="39">
        <v>300</v>
      </c>
      <c r="V354" s="39"/>
      <c r="W354" s="39"/>
      <c r="X354" s="39"/>
      <c r="Y354" s="39"/>
      <c r="Z354" s="39"/>
      <c r="AA354" s="39"/>
      <c r="AB354" s="39"/>
      <c r="AC354" s="39"/>
      <c r="AD354" s="39"/>
      <c r="AE354" s="39"/>
      <c r="AF354" s="39"/>
      <c r="AG354" s="39"/>
      <c r="AH354" s="39"/>
      <c r="AI354" s="39"/>
      <c r="AJ354" s="39"/>
      <c r="AK354" s="39"/>
      <c r="AL354" s="39"/>
      <c r="AM354" s="39"/>
      <c r="AN354" s="39"/>
      <c r="AO354" s="39"/>
      <c r="AP354" s="39">
        <v>34285.71</v>
      </c>
      <c r="AQ354" s="39">
        <v>0</v>
      </c>
      <c r="AR354" s="27">
        <f t="shared" si="13"/>
        <v>0</v>
      </c>
      <c r="AS354" s="13" t="s">
        <v>111</v>
      </c>
      <c r="AT354" s="13" t="s">
        <v>114</v>
      </c>
      <c r="AU354" s="13">
        <v>14</v>
      </c>
    </row>
    <row r="355" spans="2:47" ht="13.15" customHeight="1" x14ac:dyDescent="0.2">
      <c r="B355" s="13" t="s">
        <v>651</v>
      </c>
      <c r="C355" s="13" t="s">
        <v>100</v>
      </c>
      <c r="D355" s="13" t="s">
        <v>648</v>
      </c>
      <c r="E355" s="13" t="s">
        <v>569</v>
      </c>
      <c r="F355" s="13" t="s">
        <v>649</v>
      </c>
      <c r="G355" s="13" t="s">
        <v>640</v>
      </c>
      <c r="H355" s="13" t="s">
        <v>105</v>
      </c>
      <c r="I355" s="13">
        <v>50</v>
      </c>
      <c r="J355" s="13" t="s">
        <v>263</v>
      </c>
      <c r="K355" s="13" t="s">
        <v>107</v>
      </c>
      <c r="L355" s="13" t="s">
        <v>108</v>
      </c>
      <c r="M355" s="13" t="s">
        <v>109</v>
      </c>
      <c r="N355" s="13" t="s">
        <v>564</v>
      </c>
      <c r="O355" s="39"/>
      <c r="P355" s="39"/>
      <c r="Q355" s="39">
        <v>2916</v>
      </c>
      <c r="R355" s="39">
        <v>1743</v>
      </c>
      <c r="S355" s="39">
        <v>94</v>
      </c>
      <c r="T355" s="39">
        <v>300</v>
      </c>
      <c r="U355" s="39">
        <v>300</v>
      </c>
      <c r="V355" s="39"/>
      <c r="W355" s="39"/>
      <c r="X355" s="39"/>
      <c r="Y355" s="39"/>
      <c r="Z355" s="39"/>
      <c r="AA355" s="39"/>
      <c r="AB355" s="39"/>
      <c r="AC355" s="39"/>
      <c r="AD355" s="39"/>
      <c r="AE355" s="39"/>
      <c r="AF355" s="39"/>
      <c r="AG355" s="39"/>
      <c r="AH355" s="39"/>
      <c r="AI355" s="39"/>
      <c r="AJ355" s="39"/>
      <c r="AK355" s="39"/>
      <c r="AL355" s="39"/>
      <c r="AM355" s="39"/>
      <c r="AN355" s="39"/>
      <c r="AO355" s="39"/>
      <c r="AP355" s="39">
        <v>34285.71</v>
      </c>
      <c r="AQ355" s="39">
        <v>0</v>
      </c>
      <c r="AR355" s="27">
        <f t="shared" si="13"/>
        <v>0</v>
      </c>
      <c r="AS355" s="13" t="s">
        <v>111</v>
      </c>
      <c r="AT355" s="13" t="s">
        <v>114</v>
      </c>
      <c r="AU355" s="13" t="s">
        <v>115</v>
      </c>
    </row>
    <row r="356" spans="2:47" ht="13.15" customHeight="1" x14ac:dyDescent="0.2">
      <c r="B356" s="13" t="s">
        <v>652</v>
      </c>
      <c r="C356" s="13" t="s">
        <v>100</v>
      </c>
      <c r="D356" s="13" t="s">
        <v>648</v>
      </c>
      <c r="E356" s="13" t="s">
        <v>569</v>
      </c>
      <c r="F356" s="13" t="s">
        <v>649</v>
      </c>
      <c r="G356" s="13" t="s">
        <v>640</v>
      </c>
      <c r="H356" s="13" t="s">
        <v>105</v>
      </c>
      <c r="I356" s="13">
        <v>50</v>
      </c>
      <c r="J356" s="13" t="s">
        <v>263</v>
      </c>
      <c r="K356" s="13" t="s">
        <v>107</v>
      </c>
      <c r="L356" s="13" t="s">
        <v>108</v>
      </c>
      <c r="M356" s="13" t="s">
        <v>122</v>
      </c>
      <c r="N356" s="13" t="s">
        <v>564</v>
      </c>
      <c r="O356" s="39"/>
      <c r="P356" s="39"/>
      <c r="Q356" s="39">
        <v>2916</v>
      </c>
      <c r="R356" s="39">
        <v>1743</v>
      </c>
      <c r="S356" s="39">
        <v>200</v>
      </c>
      <c r="T356" s="39">
        <v>226</v>
      </c>
      <c r="U356" s="39">
        <v>300</v>
      </c>
      <c r="V356" s="39"/>
      <c r="W356" s="39"/>
      <c r="X356" s="39"/>
      <c r="Y356" s="39"/>
      <c r="Z356" s="39"/>
      <c r="AA356" s="39"/>
      <c r="AB356" s="39"/>
      <c r="AC356" s="39"/>
      <c r="AD356" s="39"/>
      <c r="AE356" s="39"/>
      <c r="AF356" s="39"/>
      <c r="AG356" s="39"/>
      <c r="AH356" s="39"/>
      <c r="AI356" s="39"/>
      <c r="AJ356" s="39"/>
      <c r="AK356" s="39"/>
      <c r="AL356" s="39"/>
      <c r="AM356" s="39"/>
      <c r="AN356" s="39"/>
      <c r="AO356" s="39"/>
      <c r="AP356" s="39">
        <v>34285.71</v>
      </c>
      <c r="AQ356" s="39">
        <v>0</v>
      </c>
      <c r="AR356" s="27">
        <f t="shared" si="13"/>
        <v>0</v>
      </c>
      <c r="AS356" s="13" t="s">
        <v>111</v>
      </c>
      <c r="AT356" s="13" t="s">
        <v>114</v>
      </c>
      <c r="AU356" s="13" t="s">
        <v>458</v>
      </c>
    </row>
    <row r="357" spans="2:47" ht="13.15" customHeight="1" x14ac:dyDescent="0.2">
      <c r="B357" s="13" t="s">
        <v>653</v>
      </c>
      <c r="C357" s="13" t="s">
        <v>100</v>
      </c>
      <c r="D357" s="13" t="s">
        <v>648</v>
      </c>
      <c r="E357" s="13" t="s">
        <v>569</v>
      </c>
      <c r="F357" s="13" t="s">
        <v>649</v>
      </c>
      <c r="G357" s="13" t="s">
        <v>640</v>
      </c>
      <c r="H357" s="13" t="s">
        <v>105</v>
      </c>
      <c r="I357" s="13">
        <v>50</v>
      </c>
      <c r="J357" s="13" t="s">
        <v>263</v>
      </c>
      <c r="K357" s="13" t="s">
        <v>107</v>
      </c>
      <c r="L357" s="13" t="s">
        <v>108</v>
      </c>
      <c r="M357" s="13" t="s">
        <v>122</v>
      </c>
      <c r="N357" s="13" t="s">
        <v>564</v>
      </c>
      <c r="O357" s="39"/>
      <c r="P357" s="39"/>
      <c r="Q357" s="39">
        <v>2916</v>
      </c>
      <c r="R357" s="39">
        <v>1743</v>
      </c>
      <c r="S357" s="39">
        <v>200</v>
      </c>
      <c r="T357" s="39">
        <v>226</v>
      </c>
      <c r="U357" s="39">
        <v>300</v>
      </c>
      <c r="V357" s="39"/>
      <c r="W357" s="39"/>
      <c r="X357" s="39"/>
      <c r="Y357" s="39"/>
      <c r="Z357" s="39"/>
      <c r="AA357" s="39"/>
      <c r="AB357" s="39"/>
      <c r="AC357" s="39"/>
      <c r="AD357" s="39"/>
      <c r="AE357" s="39"/>
      <c r="AF357" s="39"/>
      <c r="AG357" s="39"/>
      <c r="AH357" s="39"/>
      <c r="AI357" s="39"/>
      <c r="AJ357" s="39"/>
      <c r="AK357" s="39"/>
      <c r="AL357" s="39"/>
      <c r="AM357" s="39"/>
      <c r="AN357" s="39"/>
      <c r="AO357" s="39"/>
      <c r="AP357" s="39">
        <v>34285.71</v>
      </c>
      <c r="AQ357" s="39">
        <v>0</v>
      </c>
      <c r="AR357" s="27">
        <f t="shared" si="13"/>
        <v>0</v>
      </c>
      <c r="AS357" s="13" t="s">
        <v>111</v>
      </c>
      <c r="AT357" s="13" t="s">
        <v>114</v>
      </c>
      <c r="AU357" s="13" t="s">
        <v>156</v>
      </c>
    </row>
    <row r="358" spans="2:47" ht="13.15" customHeight="1" x14ac:dyDescent="0.2">
      <c r="B358" s="13" t="s">
        <v>7921</v>
      </c>
      <c r="C358" s="13" t="s">
        <v>100</v>
      </c>
      <c r="D358" s="13" t="s">
        <v>648</v>
      </c>
      <c r="E358" s="13" t="s">
        <v>569</v>
      </c>
      <c r="F358" s="13" t="s">
        <v>649</v>
      </c>
      <c r="G358" s="13" t="s">
        <v>640</v>
      </c>
      <c r="H358" s="13" t="s">
        <v>105</v>
      </c>
      <c r="I358" s="13">
        <v>50</v>
      </c>
      <c r="J358" s="13" t="s">
        <v>263</v>
      </c>
      <c r="K358" s="13" t="s">
        <v>107</v>
      </c>
      <c r="L358" s="13" t="s">
        <v>108</v>
      </c>
      <c r="M358" s="13" t="s">
        <v>122</v>
      </c>
      <c r="N358" s="13" t="s">
        <v>564</v>
      </c>
      <c r="O358" s="39"/>
      <c r="P358" s="39"/>
      <c r="Q358" s="39">
        <v>2916</v>
      </c>
      <c r="R358" s="39">
        <v>1743</v>
      </c>
      <c r="S358" s="39">
        <v>200</v>
      </c>
      <c r="T358" s="39">
        <v>226</v>
      </c>
      <c r="U358" s="39">
        <v>270</v>
      </c>
      <c r="V358" s="39">
        <v>211</v>
      </c>
      <c r="W358" s="39">
        <v>211</v>
      </c>
      <c r="X358" s="171"/>
      <c r="Y358" s="171"/>
      <c r="Z358" s="171"/>
      <c r="AA358" s="171"/>
      <c r="AB358" s="171"/>
      <c r="AC358" s="171"/>
      <c r="AD358" s="171"/>
      <c r="AE358" s="171"/>
      <c r="AF358" s="171"/>
      <c r="AG358" s="171"/>
      <c r="AH358" s="171"/>
      <c r="AI358" s="171"/>
      <c r="AJ358" s="171"/>
      <c r="AK358" s="171"/>
      <c r="AL358" s="171"/>
      <c r="AM358" s="171"/>
      <c r="AN358" s="171"/>
      <c r="AO358" s="171"/>
      <c r="AP358" s="39">
        <v>38400</v>
      </c>
      <c r="AQ358" s="39">
        <f t="shared" ref="AQ358" si="15">(O358+P358+Q358+R358+S358+T358+U358+V358+W358)*AP358</f>
        <v>221836800</v>
      </c>
      <c r="AR358" s="27">
        <f t="shared" si="13"/>
        <v>248457216.00000003</v>
      </c>
      <c r="AS358" s="13" t="s">
        <v>111</v>
      </c>
      <c r="AT358" s="13" t="s">
        <v>7919</v>
      </c>
      <c r="AU358" s="300"/>
    </row>
    <row r="359" spans="2:47" ht="13.15" customHeight="1" x14ac:dyDescent="0.25">
      <c r="B359" s="7" t="s">
        <v>654</v>
      </c>
      <c r="C359" s="7" t="s">
        <v>100</v>
      </c>
      <c r="D359" s="7" t="s">
        <v>655</v>
      </c>
      <c r="E359" s="7" t="s">
        <v>656</v>
      </c>
      <c r="F359" s="7" t="s">
        <v>656</v>
      </c>
      <c r="G359" s="7" t="s">
        <v>657</v>
      </c>
      <c r="H359" s="8" t="s">
        <v>197</v>
      </c>
      <c r="I359" s="9">
        <v>50</v>
      </c>
      <c r="J359" s="10" t="s">
        <v>231</v>
      </c>
      <c r="K359" s="8" t="s">
        <v>107</v>
      </c>
      <c r="L359" s="10" t="s">
        <v>108</v>
      </c>
      <c r="M359" s="10" t="s">
        <v>109</v>
      </c>
      <c r="N359" s="10" t="s">
        <v>110</v>
      </c>
      <c r="O359" s="27">
        <v>0</v>
      </c>
      <c r="P359" s="27">
        <v>0</v>
      </c>
      <c r="Q359" s="27">
        <v>15340</v>
      </c>
      <c r="R359" s="27">
        <v>12500</v>
      </c>
      <c r="S359" s="27">
        <v>11000</v>
      </c>
      <c r="T359" s="27">
        <v>11000</v>
      </c>
      <c r="U359" s="27">
        <v>11000</v>
      </c>
      <c r="V359" s="27"/>
      <c r="W359" s="27"/>
      <c r="X359" s="27"/>
      <c r="Y359" s="27"/>
      <c r="Z359" s="27"/>
      <c r="AA359" s="27"/>
      <c r="AB359" s="27"/>
      <c r="AC359" s="27"/>
      <c r="AD359" s="27"/>
      <c r="AE359" s="27"/>
      <c r="AF359" s="27"/>
      <c r="AG359" s="27"/>
      <c r="AH359" s="27"/>
      <c r="AI359" s="27"/>
      <c r="AJ359" s="27"/>
      <c r="AK359" s="27"/>
      <c r="AL359" s="27"/>
      <c r="AM359" s="27"/>
      <c r="AN359" s="27"/>
      <c r="AO359" s="27"/>
      <c r="AP359" s="27">
        <v>1205.3571428571427</v>
      </c>
      <c r="AQ359" s="27">
        <v>0</v>
      </c>
      <c r="AR359" s="27">
        <f t="shared" si="13"/>
        <v>0</v>
      </c>
      <c r="AS359" s="10" t="s">
        <v>111</v>
      </c>
      <c r="AT359" s="88">
        <v>2014</v>
      </c>
      <c r="AU359" s="7" t="s">
        <v>236</v>
      </c>
    </row>
    <row r="360" spans="2:47" ht="13.15" customHeight="1" x14ac:dyDescent="0.25">
      <c r="B360" s="7" t="s">
        <v>658</v>
      </c>
      <c r="C360" s="7" t="s">
        <v>100</v>
      </c>
      <c r="D360" s="7" t="s">
        <v>655</v>
      </c>
      <c r="E360" s="7" t="s">
        <v>656</v>
      </c>
      <c r="F360" s="7" t="s">
        <v>656</v>
      </c>
      <c r="G360" s="7" t="s">
        <v>657</v>
      </c>
      <c r="H360" s="7" t="s">
        <v>197</v>
      </c>
      <c r="I360" s="14">
        <v>50</v>
      </c>
      <c r="J360" s="7" t="s">
        <v>235</v>
      </c>
      <c r="K360" s="7" t="s">
        <v>107</v>
      </c>
      <c r="L360" s="7" t="s">
        <v>108</v>
      </c>
      <c r="M360" s="7" t="s">
        <v>109</v>
      </c>
      <c r="N360" s="7" t="s">
        <v>110</v>
      </c>
      <c r="O360" s="39">
        <v>0</v>
      </c>
      <c r="P360" s="39">
        <v>0</v>
      </c>
      <c r="Q360" s="39">
        <v>15340</v>
      </c>
      <c r="R360" s="39">
        <v>12500</v>
      </c>
      <c r="S360" s="39">
        <v>11000</v>
      </c>
      <c r="T360" s="39">
        <v>11000</v>
      </c>
      <c r="U360" s="39">
        <v>11000</v>
      </c>
      <c r="V360" s="39"/>
      <c r="W360" s="39"/>
      <c r="X360" s="39"/>
      <c r="Y360" s="39"/>
      <c r="Z360" s="39"/>
      <c r="AA360" s="39"/>
      <c r="AB360" s="39"/>
      <c r="AC360" s="39"/>
      <c r="AD360" s="39"/>
      <c r="AE360" s="39"/>
      <c r="AF360" s="39"/>
      <c r="AG360" s="39"/>
      <c r="AH360" s="39"/>
      <c r="AI360" s="39"/>
      <c r="AJ360" s="39"/>
      <c r="AK360" s="39"/>
      <c r="AL360" s="39"/>
      <c r="AM360" s="39"/>
      <c r="AN360" s="39"/>
      <c r="AO360" s="39"/>
      <c r="AP360" s="39">
        <v>1200.58</v>
      </c>
      <c r="AQ360" s="39">
        <v>0</v>
      </c>
      <c r="AR360" s="27">
        <f t="shared" si="13"/>
        <v>0</v>
      </c>
      <c r="AS360" s="7" t="s">
        <v>111</v>
      </c>
      <c r="AT360" s="7" t="s">
        <v>375</v>
      </c>
      <c r="AU360" s="7" t="s">
        <v>198</v>
      </c>
    </row>
    <row r="361" spans="2:47" ht="13.15" customHeight="1" x14ac:dyDescent="0.25">
      <c r="B361" s="15" t="s">
        <v>659</v>
      </c>
      <c r="C361" s="16" t="s">
        <v>100</v>
      </c>
      <c r="D361" s="15" t="s">
        <v>655</v>
      </c>
      <c r="E361" s="15" t="s">
        <v>656</v>
      </c>
      <c r="F361" s="15" t="s">
        <v>656</v>
      </c>
      <c r="G361" s="17" t="s">
        <v>657</v>
      </c>
      <c r="H361" s="15" t="s">
        <v>197</v>
      </c>
      <c r="I361" s="15">
        <v>50</v>
      </c>
      <c r="J361" s="15" t="s">
        <v>263</v>
      </c>
      <c r="K361" s="15" t="s">
        <v>107</v>
      </c>
      <c r="L361" s="15" t="s">
        <v>108</v>
      </c>
      <c r="M361" s="18" t="s">
        <v>109</v>
      </c>
      <c r="N361" s="15" t="s">
        <v>110</v>
      </c>
      <c r="O361" s="39">
        <v>0</v>
      </c>
      <c r="P361" s="39">
        <v>0</v>
      </c>
      <c r="Q361" s="39">
        <v>15340</v>
      </c>
      <c r="R361" s="39">
        <v>12500</v>
      </c>
      <c r="S361" s="39">
        <v>11000</v>
      </c>
      <c r="T361" s="39">
        <v>11000</v>
      </c>
      <c r="U361" s="39">
        <v>11000</v>
      </c>
      <c r="V361" s="39"/>
      <c r="W361" s="39"/>
      <c r="X361" s="39"/>
      <c r="Y361" s="39"/>
      <c r="Z361" s="39"/>
      <c r="AA361" s="39"/>
      <c r="AB361" s="39"/>
      <c r="AC361" s="39"/>
      <c r="AD361" s="39"/>
      <c r="AE361" s="39"/>
      <c r="AF361" s="39"/>
      <c r="AG361" s="39"/>
      <c r="AH361" s="39"/>
      <c r="AI361" s="39"/>
      <c r="AJ361" s="39"/>
      <c r="AK361" s="39"/>
      <c r="AL361" s="39"/>
      <c r="AM361" s="39"/>
      <c r="AN361" s="39"/>
      <c r="AO361" s="39"/>
      <c r="AP361" s="39">
        <v>1200.58</v>
      </c>
      <c r="AQ361" s="27">
        <v>0</v>
      </c>
      <c r="AR361" s="27">
        <f t="shared" si="13"/>
        <v>0</v>
      </c>
      <c r="AS361" s="15" t="s">
        <v>111</v>
      </c>
      <c r="AT361" s="7" t="s">
        <v>375</v>
      </c>
      <c r="AU361" s="89" t="s">
        <v>112</v>
      </c>
    </row>
    <row r="362" spans="2:47" ht="13.15" customHeight="1" x14ac:dyDescent="0.25">
      <c r="B362" s="12" t="s">
        <v>660</v>
      </c>
      <c r="C362" s="7" t="s">
        <v>100</v>
      </c>
      <c r="D362" s="7" t="s">
        <v>655</v>
      </c>
      <c r="E362" s="7" t="s">
        <v>656</v>
      </c>
      <c r="F362" s="7" t="s">
        <v>656</v>
      </c>
      <c r="G362" s="7" t="s">
        <v>657</v>
      </c>
      <c r="H362" s="8" t="s">
        <v>197</v>
      </c>
      <c r="I362" s="9">
        <v>50</v>
      </c>
      <c r="J362" s="10" t="s">
        <v>263</v>
      </c>
      <c r="K362" s="8" t="s">
        <v>107</v>
      </c>
      <c r="L362" s="10" t="s">
        <v>108</v>
      </c>
      <c r="M362" s="10" t="s">
        <v>109</v>
      </c>
      <c r="N362" s="10" t="s">
        <v>110</v>
      </c>
      <c r="O362" s="74"/>
      <c r="P362" s="27"/>
      <c r="Q362" s="27">
        <v>15340</v>
      </c>
      <c r="R362" s="27">
        <v>5700</v>
      </c>
      <c r="S362" s="27">
        <v>5700</v>
      </c>
      <c r="T362" s="27">
        <v>5700</v>
      </c>
      <c r="U362" s="27">
        <v>5700</v>
      </c>
      <c r="V362" s="27">
        <v>5700</v>
      </c>
      <c r="W362" s="27"/>
      <c r="X362" s="27"/>
      <c r="Y362" s="27"/>
      <c r="Z362" s="27"/>
      <c r="AA362" s="27"/>
      <c r="AB362" s="27"/>
      <c r="AC362" s="27"/>
      <c r="AD362" s="27"/>
      <c r="AE362" s="27"/>
      <c r="AF362" s="27"/>
      <c r="AG362" s="27"/>
      <c r="AH362" s="27"/>
      <c r="AI362" s="27"/>
      <c r="AJ362" s="27"/>
      <c r="AK362" s="27"/>
      <c r="AL362" s="27"/>
      <c r="AM362" s="27"/>
      <c r="AN362" s="27"/>
      <c r="AO362" s="27"/>
      <c r="AP362" s="27">
        <v>1200.58</v>
      </c>
      <c r="AQ362" s="27">
        <v>0</v>
      </c>
      <c r="AR362" s="27">
        <f t="shared" si="13"/>
        <v>0</v>
      </c>
      <c r="AS362" s="10" t="s">
        <v>111</v>
      </c>
      <c r="AT362" s="43" t="s">
        <v>114</v>
      </c>
      <c r="AU362" s="89" t="s">
        <v>661</v>
      </c>
    </row>
    <row r="363" spans="2:47" ht="13.15" customHeight="1" x14ac:dyDescent="0.2">
      <c r="B363" s="12" t="s">
        <v>662</v>
      </c>
      <c r="C363" s="7" t="s">
        <v>100</v>
      </c>
      <c r="D363" s="7" t="s">
        <v>655</v>
      </c>
      <c r="E363" s="7" t="s">
        <v>656</v>
      </c>
      <c r="F363" s="7" t="s">
        <v>656</v>
      </c>
      <c r="G363" s="10" t="s">
        <v>663</v>
      </c>
      <c r="H363" s="8" t="s">
        <v>197</v>
      </c>
      <c r="I363" s="15">
        <v>45</v>
      </c>
      <c r="J363" s="10" t="s">
        <v>200</v>
      </c>
      <c r="K363" s="8" t="s">
        <v>107</v>
      </c>
      <c r="L363" s="10" t="s">
        <v>108</v>
      </c>
      <c r="M363" s="10" t="s">
        <v>109</v>
      </c>
      <c r="N363" s="10" t="s">
        <v>664</v>
      </c>
      <c r="O363" s="39"/>
      <c r="P363" s="39"/>
      <c r="Q363" s="39"/>
      <c r="R363" s="27">
        <v>19600</v>
      </c>
      <c r="S363" s="27">
        <v>19600</v>
      </c>
      <c r="T363" s="27">
        <v>19600</v>
      </c>
      <c r="U363" s="27">
        <v>19600</v>
      </c>
      <c r="V363" s="27">
        <v>19600</v>
      </c>
      <c r="W363" s="27"/>
      <c r="X363" s="27"/>
      <c r="Y363" s="27"/>
      <c r="Z363" s="27"/>
      <c r="AA363" s="27"/>
      <c r="AB363" s="27"/>
      <c r="AC363" s="27"/>
      <c r="AD363" s="27"/>
      <c r="AE363" s="27"/>
      <c r="AF363" s="27"/>
      <c r="AG363" s="27"/>
      <c r="AH363" s="27"/>
      <c r="AI363" s="27"/>
      <c r="AJ363" s="27"/>
      <c r="AK363" s="27"/>
      <c r="AL363" s="27"/>
      <c r="AM363" s="27"/>
      <c r="AN363" s="27"/>
      <c r="AO363" s="27"/>
      <c r="AP363" s="27">
        <v>1160.7142857142856</v>
      </c>
      <c r="AQ363" s="27">
        <v>0</v>
      </c>
      <c r="AR363" s="27">
        <f t="shared" si="13"/>
        <v>0</v>
      </c>
      <c r="AS363" s="10" t="s">
        <v>111</v>
      </c>
      <c r="AT363" s="43" t="s">
        <v>241</v>
      </c>
      <c r="AU363" s="13" t="s">
        <v>115</v>
      </c>
    </row>
    <row r="364" spans="2:47" ht="13.15" customHeight="1" x14ac:dyDescent="0.2">
      <c r="B364" s="13" t="s">
        <v>665</v>
      </c>
      <c r="C364" s="13" t="s">
        <v>100</v>
      </c>
      <c r="D364" s="13" t="s">
        <v>666</v>
      </c>
      <c r="E364" s="13" t="s">
        <v>667</v>
      </c>
      <c r="F364" s="13" t="s">
        <v>668</v>
      </c>
      <c r="G364" s="13" t="s">
        <v>663</v>
      </c>
      <c r="H364" s="13" t="s">
        <v>105</v>
      </c>
      <c r="I364" s="13">
        <v>45</v>
      </c>
      <c r="J364" s="13" t="s">
        <v>200</v>
      </c>
      <c r="K364" s="13" t="s">
        <v>107</v>
      </c>
      <c r="L364" s="13" t="s">
        <v>108</v>
      </c>
      <c r="M364" s="13" t="s">
        <v>109</v>
      </c>
      <c r="N364" s="13" t="s">
        <v>664</v>
      </c>
      <c r="O364" s="39"/>
      <c r="P364" s="39"/>
      <c r="Q364" s="39"/>
      <c r="R364" s="39"/>
      <c r="S364" s="39">
        <v>7518</v>
      </c>
      <c r="T364" s="39">
        <v>7520</v>
      </c>
      <c r="U364" s="39">
        <v>7520</v>
      </c>
      <c r="V364" s="39">
        <v>7520</v>
      </c>
      <c r="W364" s="39">
        <v>7520</v>
      </c>
      <c r="X364" s="39"/>
      <c r="Y364" s="39"/>
      <c r="Z364" s="39"/>
      <c r="AA364" s="39"/>
      <c r="AB364" s="39"/>
      <c r="AC364" s="39"/>
      <c r="AD364" s="39"/>
      <c r="AE364" s="39"/>
      <c r="AF364" s="39"/>
      <c r="AG364" s="39"/>
      <c r="AH364" s="39"/>
      <c r="AI364" s="39"/>
      <c r="AJ364" s="39"/>
      <c r="AK364" s="39"/>
      <c r="AL364" s="39"/>
      <c r="AM364" s="39"/>
      <c r="AN364" s="39"/>
      <c r="AO364" s="39"/>
      <c r="AP364" s="39">
        <v>1160.71</v>
      </c>
      <c r="AQ364" s="39">
        <v>0</v>
      </c>
      <c r="AR364" s="27">
        <f t="shared" si="13"/>
        <v>0</v>
      </c>
      <c r="AS364" s="13" t="s">
        <v>111</v>
      </c>
      <c r="AT364" s="13">
        <v>2015</v>
      </c>
      <c r="AU364" s="13">
        <v>14.19</v>
      </c>
    </row>
    <row r="365" spans="2:47" ht="13.15" customHeight="1" x14ac:dyDescent="0.2">
      <c r="B365" s="13" t="s">
        <v>669</v>
      </c>
      <c r="C365" s="13" t="s">
        <v>100</v>
      </c>
      <c r="D365" s="13" t="s">
        <v>666</v>
      </c>
      <c r="E365" s="13" t="s">
        <v>667</v>
      </c>
      <c r="F365" s="13" t="s">
        <v>668</v>
      </c>
      <c r="G365" s="13" t="s">
        <v>663</v>
      </c>
      <c r="H365" s="13" t="s">
        <v>197</v>
      </c>
      <c r="I365" s="13">
        <v>45</v>
      </c>
      <c r="J365" s="13" t="s">
        <v>200</v>
      </c>
      <c r="K365" s="13" t="s">
        <v>107</v>
      </c>
      <c r="L365" s="13" t="s">
        <v>108</v>
      </c>
      <c r="M365" s="13" t="s">
        <v>109</v>
      </c>
      <c r="N365" s="13" t="s">
        <v>664</v>
      </c>
      <c r="O365" s="39"/>
      <c r="P365" s="39"/>
      <c r="Q365" s="39">
        <v>9790</v>
      </c>
      <c r="R365" s="39">
        <v>19600</v>
      </c>
      <c r="S365" s="39">
        <v>19767</v>
      </c>
      <c r="T365" s="39">
        <v>19767</v>
      </c>
      <c r="U365" s="39">
        <v>19767</v>
      </c>
      <c r="V365" s="39"/>
      <c r="W365" s="39"/>
      <c r="X365" s="39"/>
      <c r="Y365" s="39"/>
      <c r="Z365" s="39"/>
      <c r="AA365" s="39"/>
      <c r="AB365" s="39"/>
      <c r="AC365" s="39"/>
      <c r="AD365" s="39"/>
      <c r="AE365" s="39"/>
      <c r="AF365" s="39"/>
      <c r="AG365" s="39"/>
      <c r="AH365" s="39"/>
      <c r="AI365" s="39"/>
      <c r="AJ365" s="39"/>
      <c r="AK365" s="39"/>
      <c r="AL365" s="39"/>
      <c r="AM365" s="39"/>
      <c r="AN365" s="39"/>
      <c r="AO365" s="39"/>
      <c r="AP365" s="39">
        <v>1160.71</v>
      </c>
      <c r="AQ365" s="39">
        <v>0</v>
      </c>
      <c r="AR365" s="27">
        <f t="shared" si="13"/>
        <v>0</v>
      </c>
      <c r="AS365" s="13" t="s">
        <v>111</v>
      </c>
      <c r="AT365" s="13">
        <v>2014</v>
      </c>
      <c r="AU365" s="13">
        <v>14.15</v>
      </c>
    </row>
    <row r="366" spans="2:47" ht="13.15" customHeight="1" x14ac:dyDescent="0.2">
      <c r="B366" s="13" t="s">
        <v>670</v>
      </c>
      <c r="C366" s="13" t="s">
        <v>100</v>
      </c>
      <c r="D366" s="13" t="s">
        <v>666</v>
      </c>
      <c r="E366" s="13" t="s">
        <v>667</v>
      </c>
      <c r="F366" s="13" t="s">
        <v>668</v>
      </c>
      <c r="G366" s="13" t="s">
        <v>663</v>
      </c>
      <c r="H366" s="13" t="s">
        <v>197</v>
      </c>
      <c r="I366" s="13">
        <v>45</v>
      </c>
      <c r="J366" s="13" t="s">
        <v>200</v>
      </c>
      <c r="K366" s="13" t="s">
        <v>107</v>
      </c>
      <c r="L366" s="13" t="s">
        <v>108</v>
      </c>
      <c r="M366" s="13" t="s">
        <v>109</v>
      </c>
      <c r="N366" s="13" t="s">
        <v>664</v>
      </c>
      <c r="O366" s="39"/>
      <c r="P366" s="39"/>
      <c r="Q366" s="39">
        <v>9790</v>
      </c>
      <c r="R366" s="39">
        <v>19600</v>
      </c>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v>1874.9999999999998</v>
      </c>
      <c r="AQ366" s="39">
        <v>0</v>
      </c>
      <c r="AR366" s="27">
        <f t="shared" si="13"/>
        <v>0</v>
      </c>
      <c r="AS366" s="13" t="s">
        <v>111</v>
      </c>
      <c r="AT366" s="13">
        <v>2014</v>
      </c>
      <c r="AU366" s="13">
        <v>14</v>
      </c>
    </row>
    <row r="367" spans="2:47" ht="13.15" customHeight="1" x14ac:dyDescent="0.2">
      <c r="B367" s="13" t="s">
        <v>671</v>
      </c>
      <c r="C367" s="13" t="s">
        <v>100</v>
      </c>
      <c r="D367" s="13" t="s">
        <v>666</v>
      </c>
      <c r="E367" s="13" t="s">
        <v>667</v>
      </c>
      <c r="F367" s="13" t="s">
        <v>668</v>
      </c>
      <c r="G367" s="13" t="s">
        <v>663</v>
      </c>
      <c r="H367" s="13" t="s">
        <v>197</v>
      </c>
      <c r="I367" s="13">
        <v>45</v>
      </c>
      <c r="J367" s="13" t="s">
        <v>200</v>
      </c>
      <c r="K367" s="13" t="s">
        <v>107</v>
      </c>
      <c r="L367" s="13" t="s">
        <v>108</v>
      </c>
      <c r="M367" s="13" t="s">
        <v>122</v>
      </c>
      <c r="N367" s="13" t="s">
        <v>664</v>
      </c>
      <c r="O367" s="39"/>
      <c r="P367" s="39"/>
      <c r="Q367" s="39">
        <v>9840</v>
      </c>
      <c r="R367" s="39">
        <v>4300</v>
      </c>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v>1874.9999999999998</v>
      </c>
      <c r="AQ367" s="39">
        <f>(O367+P367+Q367+R367+S367+T367+U367+V367+W367)*AP367</f>
        <v>26512499.999999996</v>
      </c>
      <c r="AR367" s="27">
        <f t="shared" si="13"/>
        <v>29694000</v>
      </c>
      <c r="AS367" s="13" t="s">
        <v>111</v>
      </c>
      <c r="AT367" s="13">
        <v>2014</v>
      </c>
      <c r="AU367" s="13"/>
    </row>
    <row r="368" spans="2:47" ht="13.15" customHeight="1" x14ac:dyDescent="0.25">
      <c r="B368" s="7" t="s">
        <v>672</v>
      </c>
      <c r="C368" s="7" t="s">
        <v>100</v>
      </c>
      <c r="D368" s="7" t="s">
        <v>673</v>
      </c>
      <c r="E368" s="7" t="s">
        <v>674</v>
      </c>
      <c r="F368" s="7" t="s">
        <v>675</v>
      </c>
      <c r="G368" s="7" t="s">
        <v>676</v>
      </c>
      <c r="H368" s="8" t="s">
        <v>197</v>
      </c>
      <c r="I368" s="9">
        <v>50</v>
      </c>
      <c r="J368" s="10" t="s">
        <v>231</v>
      </c>
      <c r="K368" s="8" t="s">
        <v>107</v>
      </c>
      <c r="L368" s="10" t="s">
        <v>108</v>
      </c>
      <c r="M368" s="10" t="s">
        <v>109</v>
      </c>
      <c r="N368" s="10" t="s">
        <v>110</v>
      </c>
      <c r="O368" s="27">
        <v>0</v>
      </c>
      <c r="P368" s="27">
        <v>0</v>
      </c>
      <c r="Q368" s="27">
        <v>449</v>
      </c>
      <c r="R368" s="27">
        <v>500</v>
      </c>
      <c r="S368" s="27">
        <v>350</v>
      </c>
      <c r="T368" s="27">
        <v>350</v>
      </c>
      <c r="U368" s="27">
        <v>500</v>
      </c>
      <c r="V368" s="27"/>
      <c r="W368" s="27"/>
      <c r="X368" s="27"/>
      <c r="Y368" s="27"/>
      <c r="Z368" s="27"/>
      <c r="AA368" s="27"/>
      <c r="AB368" s="27"/>
      <c r="AC368" s="27"/>
      <c r="AD368" s="27"/>
      <c r="AE368" s="27"/>
      <c r="AF368" s="27"/>
      <c r="AG368" s="27"/>
      <c r="AH368" s="27"/>
      <c r="AI368" s="27"/>
      <c r="AJ368" s="27"/>
      <c r="AK368" s="27"/>
      <c r="AL368" s="27"/>
      <c r="AM368" s="27"/>
      <c r="AN368" s="27"/>
      <c r="AO368" s="27"/>
      <c r="AP368" s="27">
        <v>14309.633928571429</v>
      </c>
      <c r="AQ368" s="27">
        <v>0</v>
      </c>
      <c r="AR368" s="27">
        <f t="shared" si="13"/>
        <v>0</v>
      </c>
      <c r="AS368" s="10" t="s">
        <v>111</v>
      </c>
      <c r="AT368" s="88">
        <v>2014</v>
      </c>
      <c r="AU368" s="7" t="s">
        <v>236</v>
      </c>
    </row>
    <row r="369" spans="2:47" ht="13.15" customHeight="1" x14ac:dyDescent="0.25">
      <c r="B369" s="7" t="s">
        <v>677</v>
      </c>
      <c r="C369" s="7" t="s">
        <v>100</v>
      </c>
      <c r="D369" s="7" t="s">
        <v>673</v>
      </c>
      <c r="E369" s="7" t="s">
        <v>674</v>
      </c>
      <c r="F369" s="7" t="s">
        <v>675</v>
      </c>
      <c r="G369" s="7" t="s">
        <v>676</v>
      </c>
      <c r="H369" s="7" t="s">
        <v>197</v>
      </c>
      <c r="I369" s="14">
        <v>50</v>
      </c>
      <c r="J369" s="7" t="s">
        <v>235</v>
      </c>
      <c r="K369" s="7" t="s">
        <v>107</v>
      </c>
      <c r="L369" s="7" t="s">
        <v>108</v>
      </c>
      <c r="M369" s="7" t="s">
        <v>109</v>
      </c>
      <c r="N369" s="7" t="s">
        <v>110</v>
      </c>
      <c r="O369" s="39">
        <v>0</v>
      </c>
      <c r="P369" s="39">
        <v>0</v>
      </c>
      <c r="Q369" s="39">
        <v>449</v>
      </c>
      <c r="R369" s="39">
        <v>500</v>
      </c>
      <c r="S369" s="39">
        <v>350</v>
      </c>
      <c r="T369" s="39">
        <v>350</v>
      </c>
      <c r="U369" s="39">
        <v>500</v>
      </c>
      <c r="V369" s="39"/>
      <c r="W369" s="39"/>
      <c r="X369" s="39"/>
      <c r="Y369" s="39"/>
      <c r="Z369" s="39"/>
      <c r="AA369" s="39"/>
      <c r="AB369" s="39"/>
      <c r="AC369" s="39"/>
      <c r="AD369" s="39"/>
      <c r="AE369" s="39"/>
      <c r="AF369" s="39"/>
      <c r="AG369" s="39"/>
      <c r="AH369" s="39"/>
      <c r="AI369" s="39"/>
      <c r="AJ369" s="39"/>
      <c r="AK369" s="39"/>
      <c r="AL369" s="39"/>
      <c r="AM369" s="39"/>
      <c r="AN369" s="39"/>
      <c r="AO369" s="39"/>
      <c r="AP369" s="39">
        <v>6665.75</v>
      </c>
      <c r="AQ369" s="39">
        <v>0</v>
      </c>
      <c r="AR369" s="27">
        <f t="shared" si="13"/>
        <v>0</v>
      </c>
      <c r="AS369" s="7" t="s">
        <v>111</v>
      </c>
      <c r="AT369" s="7" t="s">
        <v>375</v>
      </c>
      <c r="AU369" s="7" t="s">
        <v>198</v>
      </c>
    </row>
    <row r="370" spans="2:47" ht="13.15" customHeight="1" x14ac:dyDescent="0.25">
      <c r="B370" s="15" t="s">
        <v>678</v>
      </c>
      <c r="C370" s="16" t="s">
        <v>100</v>
      </c>
      <c r="D370" s="15" t="s">
        <v>673</v>
      </c>
      <c r="E370" s="15" t="s">
        <v>674</v>
      </c>
      <c r="F370" s="15" t="s">
        <v>675</v>
      </c>
      <c r="G370" s="17" t="s">
        <v>676</v>
      </c>
      <c r="H370" s="15" t="s">
        <v>197</v>
      </c>
      <c r="I370" s="15">
        <v>50</v>
      </c>
      <c r="J370" s="15" t="s">
        <v>263</v>
      </c>
      <c r="K370" s="15" t="s">
        <v>107</v>
      </c>
      <c r="L370" s="15" t="s">
        <v>108</v>
      </c>
      <c r="M370" s="18" t="s">
        <v>109</v>
      </c>
      <c r="N370" s="15" t="s">
        <v>110</v>
      </c>
      <c r="O370" s="39">
        <v>0</v>
      </c>
      <c r="P370" s="39">
        <v>0</v>
      </c>
      <c r="Q370" s="39">
        <v>342</v>
      </c>
      <c r="R370" s="39">
        <v>500</v>
      </c>
      <c r="S370" s="39">
        <v>350</v>
      </c>
      <c r="T370" s="39">
        <v>350</v>
      </c>
      <c r="U370" s="39">
        <v>500</v>
      </c>
      <c r="V370" s="39"/>
      <c r="W370" s="39"/>
      <c r="X370" s="39"/>
      <c r="Y370" s="39"/>
      <c r="Z370" s="39"/>
      <c r="AA370" s="39"/>
      <c r="AB370" s="39"/>
      <c r="AC370" s="39"/>
      <c r="AD370" s="39"/>
      <c r="AE370" s="39"/>
      <c r="AF370" s="39"/>
      <c r="AG370" s="39"/>
      <c r="AH370" s="39"/>
      <c r="AI370" s="39"/>
      <c r="AJ370" s="39"/>
      <c r="AK370" s="39"/>
      <c r="AL370" s="39"/>
      <c r="AM370" s="39"/>
      <c r="AN370" s="39"/>
      <c r="AO370" s="39"/>
      <c r="AP370" s="39">
        <v>6665.75</v>
      </c>
      <c r="AQ370" s="27">
        <v>0</v>
      </c>
      <c r="AR370" s="27">
        <f t="shared" si="13"/>
        <v>0</v>
      </c>
      <c r="AS370" s="15" t="s">
        <v>111</v>
      </c>
      <c r="AT370" s="7" t="s">
        <v>375</v>
      </c>
      <c r="AU370" s="89" t="s">
        <v>112</v>
      </c>
    </row>
    <row r="371" spans="2:47" ht="13.15" customHeight="1" x14ac:dyDescent="0.2">
      <c r="B371" s="12" t="s">
        <v>679</v>
      </c>
      <c r="C371" s="7" t="s">
        <v>100</v>
      </c>
      <c r="D371" s="7" t="s">
        <v>673</v>
      </c>
      <c r="E371" s="7" t="s">
        <v>674</v>
      </c>
      <c r="F371" s="7" t="s">
        <v>675</v>
      </c>
      <c r="G371" s="7" t="s">
        <v>676</v>
      </c>
      <c r="H371" s="8" t="s">
        <v>197</v>
      </c>
      <c r="I371" s="9">
        <v>50</v>
      </c>
      <c r="J371" s="10" t="s">
        <v>263</v>
      </c>
      <c r="K371" s="8" t="s">
        <v>107</v>
      </c>
      <c r="L371" s="10" t="s">
        <v>108</v>
      </c>
      <c r="M371" s="10" t="s">
        <v>109</v>
      </c>
      <c r="N371" s="10" t="s">
        <v>110</v>
      </c>
      <c r="O371" s="74"/>
      <c r="P371" s="27"/>
      <c r="Q371" s="27">
        <v>342</v>
      </c>
      <c r="R371" s="27">
        <v>587</v>
      </c>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v>6665.75</v>
      </c>
      <c r="AQ371" s="27">
        <v>0</v>
      </c>
      <c r="AR371" s="27">
        <f t="shared" si="13"/>
        <v>0</v>
      </c>
      <c r="AS371" s="10" t="s">
        <v>111</v>
      </c>
      <c r="AT371" s="43" t="s">
        <v>114</v>
      </c>
      <c r="AU371" s="13">
        <v>14</v>
      </c>
    </row>
    <row r="372" spans="2:47" ht="13.15" customHeight="1" x14ac:dyDescent="0.2">
      <c r="B372" s="12" t="s">
        <v>680</v>
      </c>
      <c r="C372" s="7" t="s">
        <v>100</v>
      </c>
      <c r="D372" s="7" t="s">
        <v>673</v>
      </c>
      <c r="E372" s="7" t="s">
        <v>674</v>
      </c>
      <c r="F372" s="7" t="s">
        <v>675</v>
      </c>
      <c r="G372" s="7" t="s">
        <v>676</v>
      </c>
      <c r="H372" s="8" t="s">
        <v>197</v>
      </c>
      <c r="I372" s="9">
        <v>50</v>
      </c>
      <c r="J372" s="10" t="s">
        <v>263</v>
      </c>
      <c r="K372" s="8" t="s">
        <v>107</v>
      </c>
      <c r="L372" s="10" t="s">
        <v>108</v>
      </c>
      <c r="M372" s="13" t="s">
        <v>122</v>
      </c>
      <c r="N372" s="10" t="s">
        <v>110</v>
      </c>
      <c r="O372" s="74"/>
      <c r="P372" s="27"/>
      <c r="Q372" s="27">
        <v>449</v>
      </c>
      <c r="R372" s="27">
        <v>500</v>
      </c>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v>6665.75</v>
      </c>
      <c r="AQ372" s="39">
        <v>0</v>
      </c>
      <c r="AR372" s="27">
        <f t="shared" si="13"/>
        <v>0</v>
      </c>
      <c r="AS372" s="10" t="s">
        <v>111</v>
      </c>
      <c r="AT372" s="43" t="s">
        <v>114</v>
      </c>
      <c r="AU372" s="13" t="s">
        <v>115</v>
      </c>
    </row>
    <row r="373" spans="2:47" ht="13.15" customHeight="1" x14ac:dyDescent="0.2">
      <c r="B373" s="12" t="s">
        <v>681</v>
      </c>
      <c r="C373" s="7" t="s">
        <v>100</v>
      </c>
      <c r="D373" s="7" t="s">
        <v>673</v>
      </c>
      <c r="E373" s="7" t="s">
        <v>674</v>
      </c>
      <c r="F373" s="7" t="s">
        <v>675</v>
      </c>
      <c r="G373" s="7" t="s">
        <v>676</v>
      </c>
      <c r="H373" s="8" t="s">
        <v>197</v>
      </c>
      <c r="I373" s="9">
        <v>50</v>
      </c>
      <c r="J373" s="10" t="s">
        <v>263</v>
      </c>
      <c r="K373" s="8" t="s">
        <v>107</v>
      </c>
      <c r="L373" s="10" t="s">
        <v>108</v>
      </c>
      <c r="M373" s="13" t="s">
        <v>122</v>
      </c>
      <c r="N373" s="10" t="s">
        <v>110</v>
      </c>
      <c r="O373" s="74"/>
      <c r="P373" s="27"/>
      <c r="Q373" s="27">
        <v>449</v>
      </c>
      <c r="R373" s="27">
        <v>400</v>
      </c>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v>6665.75</v>
      </c>
      <c r="AQ373" s="39">
        <f>(O373+P373+Q373+R373+S373+T373+U373+V373+W373)*AP373</f>
        <v>5659221.75</v>
      </c>
      <c r="AR373" s="27">
        <f t="shared" si="13"/>
        <v>6338328.3600000003</v>
      </c>
      <c r="AS373" s="10" t="s">
        <v>111</v>
      </c>
      <c r="AT373" s="43" t="s">
        <v>114</v>
      </c>
      <c r="AU373" s="88"/>
    </row>
    <row r="374" spans="2:47" ht="13.15" customHeight="1" x14ac:dyDescent="0.25">
      <c r="B374" s="7" t="s">
        <v>682</v>
      </c>
      <c r="C374" s="7" t="s">
        <v>100</v>
      </c>
      <c r="D374" s="7" t="s">
        <v>683</v>
      </c>
      <c r="E374" s="7" t="s">
        <v>684</v>
      </c>
      <c r="F374" s="7" t="s">
        <v>685</v>
      </c>
      <c r="G374" s="7" t="s">
        <v>686</v>
      </c>
      <c r="H374" s="8" t="s">
        <v>105</v>
      </c>
      <c r="I374" s="9">
        <v>50</v>
      </c>
      <c r="J374" s="10" t="s">
        <v>231</v>
      </c>
      <c r="K374" s="8" t="s">
        <v>107</v>
      </c>
      <c r="L374" s="10" t="s">
        <v>108</v>
      </c>
      <c r="M374" s="10" t="s">
        <v>109</v>
      </c>
      <c r="N374" s="10" t="s">
        <v>110</v>
      </c>
      <c r="O374" s="27">
        <v>0</v>
      </c>
      <c r="P374" s="27">
        <v>0</v>
      </c>
      <c r="Q374" s="27">
        <v>41</v>
      </c>
      <c r="R374" s="27">
        <v>45</v>
      </c>
      <c r="S374" s="27">
        <v>40</v>
      </c>
      <c r="T374" s="27">
        <v>40</v>
      </c>
      <c r="U374" s="27">
        <v>40</v>
      </c>
      <c r="V374" s="27"/>
      <c r="W374" s="27"/>
      <c r="X374" s="27"/>
      <c r="Y374" s="27"/>
      <c r="Z374" s="27"/>
      <c r="AA374" s="27"/>
      <c r="AB374" s="27"/>
      <c r="AC374" s="27"/>
      <c r="AD374" s="27"/>
      <c r="AE374" s="27"/>
      <c r="AF374" s="27"/>
      <c r="AG374" s="27"/>
      <c r="AH374" s="27"/>
      <c r="AI374" s="27"/>
      <c r="AJ374" s="27"/>
      <c r="AK374" s="27"/>
      <c r="AL374" s="27"/>
      <c r="AM374" s="27"/>
      <c r="AN374" s="27"/>
      <c r="AO374" s="27"/>
      <c r="AP374" s="27">
        <v>2087.5</v>
      </c>
      <c r="AQ374" s="27">
        <v>0</v>
      </c>
      <c r="AR374" s="27">
        <f t="shared" si="13"/>
        <v>0</v>
      </c>
      <c r="AS374" s="10" t="s">
        <v>111</v>
      </c>
      <c r="AT374" s="88">
        <v>2014</v>
      </c>
      <c r="AU374" s="7" t="s">
        <v>198</v>
      </c>
    </row>
    <row r="375" spans="2:47" ht="13.15" customHeight="1" x14ac:dyDescent="0.25">
      <c r="B375" s="7" t="s">
        <v>687</v>
      </c>
      <c r="C375" s="7" t="s">
        <v>100</v>
      </c>
      <c r="D375" s="7" t="s">
        <v>683</v>
      </c>
      <c r="E375" s="7" t="s">
        <v>684</v>
      </c>
      <c r="F375" s="7" t="s">
        <v>685</v>
      </c>
      <c r="G375" s="7" t="s">
        <v>686</v>
      </c>
      <c r="H375" s="7" t="s">
        <v>105</v>
      </c>
      <c r="I375" s="14">
        <v>50</v>
      </c>
      <c r="J375" s="7" t="s">
        <v>235</v>
      </c>
      <c r="K375" s="7" t="s">
        <v>107</v>
      </c>
      <c r="L375" s="7" t="s">
        <v>108</v>
      </c>
      <c r="M375" s="7" t="s">
        <v>109</v>
      </c>
      <c r="N375" s="7" t="s">
        <v>110</v>
      </c>
      <c r="O375" s="39">
        <v>0</v>
      </c>
      <c r="P375" s="39">
        <v>0</v>
      </c>
      <c r="Q375" s="39">
        <v>41</v>
      </c>
      <c r="R375" s="39">
        <v>45</v>
      </c>
      <c r="S375" s="39">
        <v>40</v>
      </c>
      <c r="T375" s="39">
        <v>40</v>
      </c>
      <c r="U375" s="39">
        <v>40</v>
      </c>
      <c r="V375" s="39"/>
      <c r="W375" s="39"/>
      <c r="X375" s="39"/>
      <c r="Y375" s="39"/>
      <c r="Z375" s="39"/>
      <c r="AA375" s="39"/>
      <c r="AB375" s="39"/>
      <c r="AC375" s="39"/>
      <c r="AD375" s="39"/>
      <c r="AE375" s="39"/>
      <c r="AF375" s="39"/>
      <c r="AG375" s="39"/>
      <c r="AH375" s="39"/>
      <c r="AI375" s="39"/>
      <c r="AJ375" s="39"/>
      <c r="AK375" s="39"/>
      <c r="AL375" s="39"/>
      <c r="AM375" s="39"/>
      <c r="AN375" s="39"/>
      <c r="AO375" s="39"/>
      <c r="AP375" s="39">
        <v>2087.5</v>
      </c>
      <c r="AQ375" s="39">
        <v>0</v>
      </c>
      <c r="AR375" s="27">
        <f t="shared" si="13"/>
        <v>0</v>
      </c>
      <c r="AS375" s="7" t="s">
        <v>111</v>
      </c>
      <c r="AT375" s="7" t="s">
        <v>375</v>
      </c>
      <c r="AU375" s="7" t="s">
        <v>198</v>
      </c>
    </row>
    <row r="376" spans="2:47" ht="13.15" customHeight="1" x14ac:dyDescent="0.25">
      <c r="B376" s="15" t="s">
        <v>688</v>
      </c>
      <c r="C376" s="16" t="s">
        <v>100</v>
      </c>
      <c r="D376" s="15" t="s">
        <v>683</v>
      </c>
      <c r="E376" s="15" t="s">
        <v>684</v>
      </c>
      <c r="F376" s="15" t="s">
        <v>685</v>
      </c>
      <c r="G376" s="17" t="s">
        <v>686</v>
      </c>
      <c r="H376" s="15" t="s">
        <v>105</v>
      </c>
      <c r="I376" s="15">
        <v>50</v>
      </c>
      <c r="J376" s="15" t="s">
        <v>263</v>
      </c>
      <c r="K376" s="15" t="s">
        <v>107</v>
      </c>
      <c r="L376" s="15" t="s">
        <v>108</v>
      </c>
      <c r="M376" s="18" t="s">
        <v>109</v>
      </c>
      <c r="N376" s="15" t="s">
        <v>110</v>
      </c>
      <c r="O376" s="39">
        <v>0</v>
      </c>
      <c r="P376" s="39">
        <v>0</v>
      </c>
      <c r="Q376" s="39">
        <v>41</v>
      </c>
      <c r="R376" s="39">
        <v>45</v>
      </c>
      <c r="S376" s="39">
        <v>40</v>
      </c>
      <c r="T376" s="39">
        <v>40</v>
      </c>
      <c r="U376" s="39">
        <v>40</v>
      </c>
      <c r="V376" s="39"/>
      <c r="W376" s="39"/>
      <c r="X376" s="39"/>
      <c r="Y376" s="39"/>
      <c r="Z376" s="39"/>
      <c r="AA376" s="39"/>
      <c r="AB376" s="39"/>
      <c r="AC376" s="39"/>
      <c r="AD376" s="39"/>
      <c r="AE376" s="39"/>
      <c r="AF376" s="39"/>
      <c r="AG376" s="39"/>
      <c r="AH376" s="39"/>
      <c r="AI376" s="39"/>
      <c r="AJ376" s="39"/>
      <c r="AK376" s="39"/>
      <c r="AL376" s="39"/>
      <c r="AM376" s="39"/>
      <c r="AN376" s="39"/>
      <c r="AO376" s="39"/>
      <c r="AP376" s="39">
        <v>2087.5</v>
      </c>
      <c r="AQ376" s="27">
        <v>0</v>
      </c>
      <c r="AR376" s="27">
        <f t="shared" si="13"/>
        <v>0</v>
      </c>
      <c r="AS376" s="15" t="s">
        <v>111</v>
      </c>
      <c r="AT376" s="7" t="s">
        <v>375</v>
      </c>
      <c r="AU376" s="89" t="s">
        <v>291</v>
      </c>
    </row>
    <row r="377" spans="2:47" ht="13.15" customHeight="1" x14ac:dyDescent="0.2">
      <c r="B377" s="12" t="s">
        <v>689</v>
      </c>
      <c r="C377" s="7" t="s">
        <v>100</v>
      </c>
      <c r="D377" s="7" t="s">
        <v>683</v>
      </c>
      <c r="E377" s="7" t="s">
        <v>684</v>
      </c>
      <c r="F377" s="7" t="s">
        <v>685</v>
      </c>
      <c r="G377" s="7" t="s">
        <v>686</v>
      </c>
      <c r="H377" s="8" t="s">
        <v>197</v>
      </c>
      <c r="I377" s="9">
        <v>50</v>
      </c>
      <c r="J377" s="10" t="s">
        <v>263</v>
      </c>
      <c r="K377" s="8" t="s">
        <v>107</v>
      </c>
      <c r="L377" s="10" t="s">
        <v>108</v>
      </c>
      <c r="M377" s="10" t="s">
        <v>109</v>
      </c>
      <c r="N377" s="10" t="s">
        <v>110</v>
      </c>
      <c r="O377" s="74"/>
      <c r="P377" s="27"/>
      <c r="Q377" s="27">
        <v>41</v>
      </c>
      <c r="R377" s="27">
        <v>45</v>
      </c>
      <c r="S377" s="27">
        <v>45</v>
      </c>
      <c r="T377" s="27">
        <v>45</v>
      </c>
      <c r="U377" s="27">
        <v>45</v>
      </c>
      <c r="V377" s="27">
        <v>45</v>
      </c>
      <c r="W377" s="27"/>
      <c r="X377" s="27"/>
      <c r="Y377" s="27"/>
      <c r="Z377" s="27"/>
      <c r="AA377" s="27"/>
      <c r="AB377" s="27"/>
      <c r="AC377" s="27"/>
      <c r="AD377" s="27"/>
      <c r="AE377" s="27"/>
      <c r="AF377" s="27"/>
      <c r="AG377" s="27"/>
      <c r="AH377" s="27"/>
      <c r="AI377" s="27"/>
      <c r="AJ377" s="27"/>
      <c r="AK377" s="27"/>
      <c r="AL377" s="27"/>
      <c r="AM377" s="27"/>
      <c r="AN377" s="27"/>
      <c r="AO377" s="27"/>
      <c r="AP377" s="27">
        <v>2087.5</v>
      </c>
      <c r="AQ377" s="27">
        <v>0</v>
      </c>
      <c r="AR377" s="27">
        <f t="shared" si="13"/>
        <v>0</v>
      </c>
      <c r="AS377" s="10" t="s">
        <v>111</v>
      </c>
      <c r="AT377" s="43" t="s">
        <v>114</v>
      </c>
      <c r="AU377" s="13" t="s">
        <v>115</v>
      </c>
    </row>
    <row r="378" spans="2:47" ht="13.15" customHeight="1" x14ac:dyDescent="0.2">
      <c r="B378" s="13" t="s">
        <v>690</v>
      </c>
      <c r="C378" s="13" t="s">
        <v>100</v>
      </c>
      <c r="D378" s="13" t="s">
        <v>683</v>
      </c>
      <c r="E378" s="13" t="s">
        <v>684</v>
      </c>
      <c r="F378" s="13" t="s">
        <v>685</v>
      </c>
      <c r="G378" s="13" t="s">
        <v>686</v>
      </c>
      <c r="H378" s="13" t="s">
        <v>197</v>
      </c>
      <c r="I378" s="13">
        <v>50</v>
      </c>
      <c r="J378" s="13" t="s">
        <v>263</v>
      </c>
      <c r="K378" s="13" t="s">
        <v>107</v>
      </c>
      <c r="L378" s="13" t="s">
        <v>108</v>
      </c>
      <c r="M378" s="13" t="s">
        <v>109</v>
      </c>
      <c r="N378" s="13" t="s">
        <v>110</v>
      </c>
      <c r="O378" s="39"/>
      <c r="P378" s="39"/>
      <c r="Q378" s="39">
        <v>41</v>
      </c>
      <c r="R378" s="39">
        <v>45</v>
      </c>
      <c r="S378" s="39">
        <v>37</v>
      </c>
      <c r="T378" s="39">
        <v>37</v>
      </c>
      <c r="U378" s="39">
        <v>37</v>
      </c>
      <c r="V378" s="39"/>
      <c r="W378" s="39"/>
      <c r="X378" s="39"/>
      <c r="Y378" s="39"/>
      <c r="Z378" s="39"/>
      <c r="AA378" s="39"/>
      <c r="AB378" s="39"/>
      <c r="AC378" s="39"/>
      <c r="AD378" s="39"/>
      <c r="AE378" s="39"/>
      <c r="AF378" s="39"/>
      <c r="AG378" s="39"/>
      <c r="AH378" s="39"/>
      <c r="AI378" s="39"/>
      <c r="AJ378" s="39"/>
      <c r="AK378" s="39"/>
      <c r="AL378" s="39"/>
      <c r="AM378" s="39"/>
      <c r="AN378" s="39"/>
      <c r="AO378" s="39"/>
      <c r="AP378" s="39">
        <v>2087.5</v>
      </c>
      <c r="AQ378" s="39">
        <v>0</v>
      </c>
      <c r="AR378" s="27">
        <f t="shared" si="13"/>
        <v>0</v>
      </c>
      <c r="AS378" s="13" t="s">
        <v>111</v>
      </c>
      <c r="AT378" s="13" t="s">
        <v>114</v>
      </c>
      <c r="AU378" s="13" t="s">
        <v>115</v>
      </c>
    </row>
    <row r="379" spans="2:47" ht="13.15" customHeight="1" x14ac:dyDescent="0.2">
      <c r="B379" s="13" t="s">
        <v>691</v>
      </c>
      <c r="C379" s="13" t="s">
        <v>100</v>
      </c>
      <c r="D379" s="13" t="s">
        <v>683</v>
      </c>
      <c r="E379" s="13" t="s">
        <v>684</v>
      </c>
      <c r="F379" s="13" t="s">
        <v>685</v>
      </c>
      <c r="G379" s="13" t="s">
        <v>686</v>
      </c>
      <c r="H379" s="13" t="s">
        <v>197</v>
      </c>
      <c r="I379" s="13">
        <v>50</v>
      </c>
      <c r="J379" s="13" t="s">
        <v>263</v>
      </c>
      <c r="K379" s="13" t="s">
        <v>107</v>
      </c>
      <c r="L379" s="13" t="s">
        <v>108</v>
      </c>
      <c r="M379" s="13" t="s">
        <v>122</v>
      </c>
      <c r="N379" s="13" t="s">
        <v>110</v>
      </c>
      <c r="O379" s="39"/>
      <c r="P379" s="39"/>
      <c r="Q379" s="39">
        <v>41</v>
      </c>
      <c r="R379" s="39">
        <v>45</v>
      </c>
      <c r="S379" s="39">
        <v>40</v>
      </c>
      <c r="T379" s="39">
        <v>31</v>
      </c>
      <c r="U379" s="39">
        <v>37</v>
      </c>
      <c r="V379" s="39"/>
      <c r="W379" s="39"/>
      <c r="X379" s="39"/>
      <c r="Y379" s="39"/>
      <c r="Z379" s="39"/>
      <c r="AA379" s="39"/>
      <c r="AB379" s="39"/>
      <c r="AC379" s="39"/>
      <c r="AD379" s="39"/>
      <c r="AE379" s="39"/>
      <c r="AF379" s="39"/>
      <c r="AG379" s="39"/>
      <c r="AH379" s="39"/>
      <c r="AI379" s="39"/>
      <c r="AJ379" s="39"/>
      <c r="AK379" s="39"/>
      <c r="AL379" s="39"/>
      <c r="AM379" s="39"/>
      <c r="AN379" s="39"/>
      <c r="AO379" s="39"/>
      <c r="AP379" s="39">
        <v>2087.5</v>
      </c>
      <c r="AQ379" s="39">
        <v>0</v>
      </c>
      <c r="AR379" s="27">
        <f t="shared" si="13"/>
        <v>0</v>
      </c>
      <c r="AS379" s="13" t="s">
        <v>111</v>
      </c>
      <c r="AT379" s="13" t="s">
        <v>114</v>
      </c>
      <c r="AU379" s="13" t="s">
        <v>115</v>
      </c>
    </row>
    <row r="380" spans="2:47" ht="13.15" customHeight="1" x14ac:dyDescent="0.2">
      <c r="B380" s="13" t="s">
        <v>7922</v>
      </c>
      <c r="C380" s="13" t="s">
        <v>100</v>
      </c>
      <c r="D380" s="13" t="s">
        <v>683</v>
      </c>
      <c r="E380" s="13" t="s">
        <v>684</v>
      </c>
      <c r="F380" s="13" t="s">
        <v>685</v>
      </c>
      <c r="G380" s="13" t="s">
        <v>686</v>
      </c>
      <c r="H380" s="13" t="s">
        <v>197</v>
      </c>
      <c r="I380" s="13">
        <v>50</v>
      </c>
      <c r="J380" s="13" t="s">
        <v>263</v>
      </c>
      <c r="K380" s="13" t="s">
        <v>107</v>
      </c>
      <c r="L380" s="13" t="s">
        <v>108</v>
      </c>
      <c r="M380" s="13" t="s">
        <v>122</v>
      </c>
      <c r="N380" s="13" t="s">
        <v>110</v>
      </c>
      <c r="O380" s="39"/>
      <c r="P380" s="39"/>
      <c r="Q380" s="39">
        <v>41</v>
      </c>
      <c r="R380" s="39">
        <v>45</v>
      </c>
      <c r="S380" s="39">
        <v>40</v>
      </c>
      <c r="T380" s="39">
        <v>31</v>
      </c>
      <c r="U380" s="39">
        <v>27</v>
      </c>
      <c r="V380" s="39">
        <v>27</v>
      </c>
      <c r="W380" s="39">
        <v>27</v>
      </c>
      <c r="X380" s="171"/>
      <c r="Y380" s="171"/>
      <c r="Z380" s="171"/>
      <c r="AA380" s="171"/>
      <c r="AB380" s="171"/>
      <c r="AC380" s="171"/>
      <c r="AD380" s="171"/>
      <c r="AE380" s="171"/>
      <c r="AF380" s="171"/>
      <c r="AG380" s="171"/>
      <c r="AH380" s="171"/>
      <c r="AI380" s="171"/>
      <c r="AJ380" s="171"/>
      <c r="AK380" s="171"/>
      <c r="AL380" s="171"/>
      <c r="AM380" s="171"/>
      <c r="AN380" s="171"/>
      <c r="AO380" s="171"/>
      <c r="AP380" s="39">
        <v>2087.5</v>
      </c>
      <c r="AQ380" s="39">
        <f t="shared" ref="AQ380" si="16">(O380+P380+Q380+R380+S380+T380+U380+V380+W380)*AP380</f>
        <v>496825</v>
      </c>
      <c r="AR380" s="27">
        <f t="shared" si="13"/>
        <v>556444</v>
      </c>
      <c r="AS380" s="13" t="s">
        <v>111</v>
      </c>
      <c r="AT380" s="13" t="s">
        <v>7919</v>
      </c>
      <c r="AU380" s="300"/>
    </row>
    <row r="381" spans="2:47" ht="13.15" customHeight="1" x14ac:dyDescent="0.25">
      <c r="B381" s="7" t="s">
        <v>692</v>
      </c>
      <c r="C381" s="7" t="s">
        <v>100</v>
      </c>
      <c r="D381" s="7" t="s">
        <v>683</v>
      </c>
      <c r="E381" s="7" t="s">
        <v>684</v>
      </c>
      <c r="F381" s="7" t="s">
        <v>685</v>
      </c>
      <c r="G381" s="7" t="s">
        <v>693</v>
      </c>
      <c r="H381" s="8" t="s">
        <v>197</v>
      </c>
      <c r="I381" s="9">
        <v>50</v>
      </c>
      <c r="J381" s="10" t="s">
        <v>231</v>
      </c>
      <c r="K381" s="8" t="s">
        <v>107</v>
      </c>
      <c r="L381" s="10" t="s">
        <v>108</v>
      </c>
      <c r="M381" s="10" t="s">
        <v>109</v>
      </c>
      <c r="N381" s="10" t="s">
        <v>110</v>
      </c>
      <c r="O381" s="27">
        <v>0</v>
      </c>
      <c r="P381" s="27">
        <v>0</v>
      </c>
      <c r="Q381" s="27">
        <v>5899</v>
      </c>
      <c r="R381" s="27">
        <v>5000</v>
      </c>
      <c r="S381" s="27">
        <v>3000</v>
      </c>
      <c r="T381" s="27">
        <v>3000</v>
      </c>
      <c r="U381" s="27">
        <v>5000</v>
      </c>
      <c r="V381" s="27"/>
      <c r="W381" s="27"/>
      <c r="X381" s="27"/>
      <c r="Y381" s="27"/>
      <c r="Z381" s="27"/>
      <c r="AA381" s="27"/>
      <c r="AB381" s="27"/>
      <c r="AC381" s="27"/>
      <c r="AD381" s="27"/>
      <c r="AE381" s="27"/>
      <c r="AF381" s="27"/>
      <c r="AG381" s="27"/>
      <c r="AH381" s="27"/>
      <c r="AI381" s="27"/>
      <c r="AJ381" s="27"/>
      <c r="AK381" s="27"/>
      <c r="AL381" s="27"/>
      <c r="AM381" s="27"/>
      <c r="AN381" s="27"/>
      <c r="AO381" s="27"/>
      <c r="AP381" s="27">
        <v>1858.2589285714284</v>
      </c>
      <c r="AQ381" s="27">
        <v>0</v>
      </c>
      <c r="AR381" s="27">
        <f t="shared" si="13"/>
        <v>0</v>
      </c>
      <c r="AS381" s="10" t="s">
        <v>111</v>
      </c>
      <c r="AT381" s="88">
        <v>2014</v>
      </c>
      <c r="AU381" s="7" t="s">
        <v>236</v>
      </c>
    </row>
    <row r="382" spans="2:47" ht="13.15" customHeight="1" x14ac:dyDescent="0.25">
      <c r="B382" s="7" t="s">
        <v>694</v>
      </c>
      <c r="C382" s="7" t="s">
        <v>100</v>
      </c>
      <c r="D382" s="7" t="s">
        <v>683</v>
      </c>
      <c r="E382" s="7" t="s">
        <v>684</v>
      </c>
      <c r="F382" s="7" t="s">
        <v>685</v>
      </c>
      <c r="G382" s="7" t="s">
        <v>693</v>
      </c>
      <c r="H382" s="7" t="s">
        <v>197</v>
      </c>
      <c r="I382" s="14">
        <v>50</v>
      </c>
      <c r="J382" s="7" t="s">
        <v>235</v>
      </c>
      <c r="K382" s="7" t="s">
        <v>107</v>
      </c>
      <c r="L382" s="7" t="s">
        <v>108</v>
      </c>
      <c r="M382" s="7" t="s">
        <v>109</v>
      </c>
      <c r="N382" s="7" t="s">
        <v>110</v>
      </c>
      <c r="O382" s="39">
        <v>0</v>
      </c>
      <c r="P382" s="39">
        <v>0</v>
      </c>
      <c r="Q382" s="39">
        <v>5899</v>
      </c>
      <c r="R382" s="39">
        <v>5000</v>
      </c>
      <c r="S382" s="39">
        <v>3000</v>
      </c>
      <c r="T382" s="39">
        <v>3000</v>
      </c>
      <c r="U382" s="39">
        <v>5000</v>
      </c>
      <c r="V382" s="39"/>
      <c r="W382" s="39"/>
      <c r="X382" s="39"/>
      <c r="Y382" s="39"/>
      <c r="Z382" s="39"/>
      <c r="AA382" s="39"/>
      <c r="AB382" s="39"/>
      <c r="AC382" s="39"/>
      <c r="AD382" s="39"/>
      <c r="AE382" s="39"/>
      <c r="AF382" s="39"/>
      <c r="AG382" s="39"/>
      <c r="AH382" s="39"/>
      <c r="AI382" s="39"/>
      <c r="AJ382" s="39"/>
      <c r="AK382" s="39"/>
      <c r="AL382" s="39"/>
      <c r="AM382" s="39"/>
      <c r="AN382" s="39"/>
      <c r="AO382" s="39"/>
      <c r="AP382" s="39">
        <v>910.71</v>
      </c>
      <c r="AQ382" s="39">
        <v>0</v>
      </c>
      <c r="AR382" s="27">
        <f t="shared" si="13"/>
        <v>0</v>
      </c>
      <c r="AS382" s="7" t="s">
        <v>111</v>
      </c>
      <c r="AT382" s="7" t="s">
        <v>375</v>
      </c>
      <c r="AU382" s="7" t="s">
        <v>198</v>
      </c>
    </row>
    <row r="383" spans="2:47" ht="13.15" customHeight="1" x14ac:dyDescent="0.25">
      <c r="B383" s="15" t="s">
        <v>695</v>
      </c>
      <c r="C383" s="16" t="s">
        <v>100</v>
      </c>
      <c r="D383" s="15" t="s">
        <v>683</v>
      </c>
      <c r="E383" s="15" t="s">
        <v>684</v>
      </c>
      <c r="F383" s="15" t="s">
        <v>685</v>
      </c>
      <c r="G383" s="17" t="s">
        <v>693</v>
      </c>
      <c r="H383" s="15" t="s">
        <v>197</v>
      </c>
      <c r="I383" s="15">
        <v>50</v>
      </c>
      <c r="J383" s="15" t="s">
        <v>263</v>
      </c>
      <c r="K383" s="15" t="s">
        <v>107</v>
      </c>
      <c r="L383" s="15" t="s">
        <v>108</v>
      </c>
      <c r="M383" s="18" t="s">
        <v>109</v>
      </c>
      <c r="N383" s="15" t="s">
        <v>110</v>
      </c>
      <c r="O383" s="39">
        <v>0</v>
      </c>
      <c r="P383" s="39">
        <v>0</v>
      </c>
      <c r="Q383" s="39">
        <v>5899</v>
      </c>
      <c r="R383" s="39">
        <v>5000</v>
      </c>
      <c r="S383" s="39">
        <v>3000</v>
      </c>
      <c r="T383" s="39">
        <v>3000</v>
      </c>
      <c r="U383" s="39">
        <v>5000</v>
      </c>
      <c r="V383" s="39"/>
      <c r="W383" s="39"/>
      <c r="X383" s="39"/>
      <c r="Y383" s="39"/>
      <c r="Z383" s="39"/>
      <c r="AA383" s="39"/>
      <c r="AB383" s="39"/>
      <c r="AC383" s="39"/>
      <c r="AD383" s="39"/>
      <c r="AE383" s="39"/>
      <c r="AF383" s="39"/>
      <c r="AG383" s="39"/>
      <c r="AH383" s="39"/>
      <c r="AI383" s="39"/>
      <c r="AJ383" s="39"/>
      <c r="AK383" s="39"/>
      <c r="AL383" s="39"/>
      <c r="AM383" s="39"/>
      <c r="AN383" s="39"/>
      <c r="AO383" s="39"/>
      <c r="AP383" s="39">
        <v>910.71</v>
      </c>
      <c r="AQ383" s="27">
        <v>0</v>
      </c>
      <c r="AR383" s="27">
        <f t="shared" si="13"/>
        <v>0</v>
      </c>
      <c r="AS383" s="15" t="s">
        <v>111</v>
      </c>
      <c r="AT383" s="7" t="s">
        <v>375</v>
      </c>
      <c r="AU383" s="89" t="s">
        <v>112</v>
      </c>
    </row>
    <row r="384" spans="2:47" ht="13.15" customHeight="1" x14ac:dyDescent="0.2">
      <c r="B384" s="12" t="s">
        <v>696</v>
      </c>
      <c r="C384" s="7" t="s">
        <v>100</v>
      </c>
      <c r="D384" s="7" t="s">
        <v>683</v>
      </c>
      <c r="E384" s="7" t="s">
        <v>684</v>
      </c>
      <c r="F384" s="7" t="s">
        <v>685</v>
      </c>
      <c r="G384" s="7" t="s">
        <v>693</v>
      </c>
      <c r="H384" s="8" t="s">
        <v>197</v>
      </c>
      <c r="I384" s="9">
        <v>50</v>
      </c>
      <c r="J384" s="10" t="s">
        <v>263</v>
      </c>
      <c r="K384" s="8" t="s">
        <v>107</v>
      </c>
      <c r="L384" s="10" t="s">
        <v>108</v>
      </c>
      <c r="M384" s="10" t="s">
        <v>109</v>
      </c>
      <c r="N384" s="10" t="s">
        <v>110</v>
      </c>
      <c r="O384" s="74"/>
      <c r="P384" s="27"/>
      <c r="Q384" s="27">
        <v>5899</v>
      </c>
      <c r="R384" s="27">
        <v>6084</v>
      </c>
      <c r="S384" s="27">
        <v>6084</v>
      </c>
      <c r="T384" s="27">
        <v>6084</v>
      </c>
      <c r="U384" s="27">
        <v>6084</v>
      </c>
      <c r="V384" s="27">
        <v>6084</v>
      </c>
      <c r="W384" s="27"/>
      <c r="X384" s="27"/>
      <c r="Y384" s="27"/>
      <c r="Z384" s="27"/>
      <c r="AA384" s="27"/>
      <c r="AB384" s="27"/>
      <c r="AC384" s="27"/>
      <c r="AD384" s="27"/>
      <c r="AE384" s="27"/>
      <c r="AF384" s="27"/>
      <c r="AG384" s="27"/>
      <c r="AH384" s="27"/>
      <c r="AI384" s="27"/>
      <c r="AJ384" s="27"/>
      <c r="AK384" s="27"/>
      <c r="AL384" s="27"/>
      <c r="AM384" s="27"/>
      <c r="AN384" s="27"/>
      <c r="AO384" s="27"/>
      <c r="AP384" s="27">
        <v>910.71</v>
      </c>
      <c r="AQ384" s="27">
        <v>0</v>
      </c>
      <c r="AR384" s="27">
        <f t="shared" si="13"/>
        <v>0</v>
      </c>
      <c r="AS384" s="10" t="s">
        <v>111</v>
      </c>
      <c r="AT384" s="43" t="s">
        <v>114</v>
      </c>
      <c r="AU384" s="13" t="s">
        <v>156</v>
      </c>
    </row>
    <row r="385" spans="2:47" ht="13.15" customHeight="1" x14ac:dyDescent="0.2">
      <c r="B385" s="13" t="s">
        <v>697</v>
      </c>
      <c r="C385" s="13" t="s">
        <v>100</v>
      </c>
      <c r="D385" s="13" t="s">
        <v>683</v>
      </c>
      <c r="E385" s="13" t="s">
        <v>684</v>
      </c>
      <c r="F385" s="13" t="s">
        <v>685</v>
      </c>
      <c r="G385" s="13" t="s">
        <v>693</v>
      </c>
      <c r="H385" s="13" t="s">
        <v>197</v>
      </c>
      <c r="I385" s="13">
        <v>50</v>
      </c>
      <c r="J385" s="13" t="s">
        <v>263</v>
      </c>
      <c r="K385" s="13" t="s">
        <v>107</v>
      </c>
      <c r="L385" s="13" t="s">
        <v>108</v>
      </c>
      <c r="M385" s="13" t="s">
        <v>109</v>
      </c>
      <c r="N385" s="13" t="s">
        <v>110</v>
      </c>
      <c r="O385" s="39"/>
      <c r="P385" s="39"/>
      <c r="Q385" s="39">
        <v>5899</v>
      </c>
      <c r="R385" s="39">
        <v>6084</v>
      </c>
      <c r="S385" s="39">
        <v>5270</v>
      </c>
      <c r="T385" s="39">
        <v>5373</v>
      </c>
      <c r="U385" s="39">
        <v>5373</v>
      </c>
      <c r="V385" s="39"/>
      <c r="W385" s="39"/>
      <c r="X385" s="39"/>
      <c r="Y385" s="39"/>
      <c r="Z385" s="39"/>
      <c r="AA385" s="39"/>
      <c r="AB385" s="39"/>
      <c r="AC385" s="39"/>
      <c r="AD385" s="39"/>
      <c r="AE385" s="39"/>
      <c r="AF385" s="39"/>
      <c r="AG385" s="39"/>
      <c r="AH385" s="39"/>
      <c r="AI385" s="39"/>
      <c r="AJ385" s="39"/>
      <c r="AK385" s="39"/>
      <c r="AL385" s="39"/>
      <c r="AM385" s="39"/>
      <c r="AN385" s="39"/>
      <c r="AO385" s="39"/>
      <c r="AP385" s="39">
        <v>903.57</v>
      </c>
      <c r="AQ385" s="39">
        <v>0</v>
      </c>
      <c r="AR385" s="27">
        <f t="shared" si="13"/>
        <v>0</v>
      </c>
      <c r="AS385" s="13" t="s">
        <v>111</v>
      </c>
      <c r="AT385" s="13" t="s">
        <v>114</v>
      </c>
      <c r="AU385" s="13">
        <v>14</v>
      </c>
    </row>
    <row r="386" spans="2:47" ht="13.15" customHeight="1" x14ac:dyDescent="0.2">
      <c r="B386" s="13" t="s">
        <v>698</v>
      </c>
      <c r="C386" s="13" t="s">
        <v>100</v>
      </c>
      <c r="D386" s="13" t="s">
        <v>683</v>
      </c>
      <c r="E386" s="13" t="s">
        <v>684</v>
      </c>
      <c r="F386" s="13" t="s">
        <v>685</v>
      </c>
      <c r="G386" s="13" t="s">
        <v>693</v>
      </c>
      <c r="H386" s="13" t="s">
        <v>197</v>
      </c>
      <c r="I386" s="13">
        <v>50</v>
      </c>
      <c r="J386" s="13" t="s">
        <v>263</v>
      </c>
      <c r="K386" s="13" t="s">
        <v>107</v>
      </c>
      <c r="L386" s="13" t="s">
        <v>108</v>
      </c>
      <c r="M386" s="13" t="s">
        <v>109</v>
      </c>
      <c r="N386" s="13" t="s">
        <v>110</v>
      </c>
      <c r="O386" s="39"/>
      <c r="P386" s="39"/>
      <c r="Q386" s="39">
        <v>5899</v>
      </c>
      <c r="R386" s="39">
        <v>6084</v>
      </c>
      <c r="S386" s="39">
        <v>5167</v>
      </c>
      <c r="T386" s="39">
        <v>5373</v>
      </c>
      <c r="U386" s="39">
        <v>5373</v>
      </c>
      <c r="V386" s="39"/>
      <c r="W386" s="39"/>
      <c r="X386" s="39"/>
      <c r="Y386" s="39"/>
      <c r="Z386" s="39"/>
      <c r="AA386" s="39"/>
      <c r="AB386" s="39"/>
      <c r="AC386" s="39"/>
      <c r="AD386" s="39"/>
      <c r="AE386" s="39"/>
      <c r="AF386" s="39"/>
      <c r="AG386" s="39"/>
      <c r="AH386" s="39"/>
      <c r="AI386" s="39"/>
      <c r="AJ386" s="39"/>
      <c r="AK386" s="39"/>
      <c r="AL386" s="39"/>
      <c r="AM386" s="39"/>
      <c r="AN386" s="39"/>
      <c r="AO386" s="39"/>
      <c r="AP386" s="39">
        <v>903.57</v>
      </c>
      <c r="AQ386" s="39">
        <v>0</v>
      </c>
      <c r="AR386" s="27">
        <f t="shared" si="13"/>
        <v>0</v>
      </c>
      <c r="AS386" s="13" t="s">
        <v>111</v>
      </c>
      <c r="AT386" s="13" t="s">
        <v>114</v>
      </c>
      <c r="AU386" s="13">
        <v>14</v>
      </c>
    </row>
    <row r="387" spans="2:47" ht="13.15" customHeight="1" x14ac:dyDescent="0.2">
      <c r="B387" s="13" t="s">
        <v>699</v>
      </c>
      <c r="C387" s="13" t="s">
        <v>100</v>
      </c>
      <c r="D387" s="13" t="s">
        <v>700</v>
      </c>
      <c r="E387" s="13" t="s">
        <v>684</v>
      </c>
      <c r="F387" s="15" t="s">
        <v>701</v>
      </c>
      <c r="G387" s="13" t="s">
        <v>693</v>
      </c>
      <c r="H387" s="13" t="s">
        <v>197</v>
      </c>
      <c r="I387" s="13">
        <v>50</v>
      </c>
      <c r="J387" s="13" t="s">
        <v>263</v>
      </c>
      <c r="K387" s="13" t="s">
        <v>107</v>
      </c>
      <c r="L387" s="13" t="s">
        <v>108</v>
      </c>
      <c r="M387" s="13" t="s">
        <v>109</v>
      </c>
      <c r="N387" s="13" t="s">
        <v>110</v>
      </c>
      <c r="O387" s="39"/>
      <c r="P387" s="39"/>
      <c r="Q387" s="39">
        <v>5899</v>
      </c>
      <c r="R387" s="39">
        <v>6084</v>
      </c>
      <c r="S387" s="39">
        <v>2345</v>
      </c>
      <c r="T387" s="39">
        <v>5373</v>
      </c>
      <c r="U387" s="39">
        <v>5373</v>
      </c>
      <c r="V387" s="39"/>
      <c r="W387" s="39"/>
      <c r="X387" s="39"/>
      <c r="Y387" s="39"/>
      <c r="Z387" s="39"/>
      <c r="AA387" s="39"/>
      <c r="AB387" s="39"/>
      <c r="AC387" s="39"/>
      <c r="AD387" s="39"/>
      <c r="AE387" s="39"/>
      <c r="AF387" s="39"/>
      <c r="AG387" s="39"/>
      <c r="AH387" s="39"/>
      <c r="AI387" s="39"/>
      <c r="AJ387" s="39"/>
      <c r="AK387" s="39"/>
      <c r="AL387" s="39"/>
      <c r="AM387" s="39"/>
      <c r="AN387" s="39"/>
      <c r="AO387" s="39"/>
      <c r="AP387" s="39">
        <v>903.57</v>
      </c>
      <c r="AQ387" s="39">
        <v>0</v>
      </c>
      <c r="AR387" s="27">
        <f t="shared" si="13"/>
        <v>0</v>
      </c>
      <c r="AS387" s="13" t="s">
        <v>111</v>
      </c>
      <c r="AT387" s="13" t="s">
        <v>114</v>
      </c>
      <c r="AU387" s="13">
        <v>14</v>
      </c>
    </row>
    <row r="388" spans="2:47" ht="13.15" customHeight="1" x14ac:dyDescent="0.2">
      <c r="B388" s="13" t="s">
        <v>702</v>
      </c>
      <c r="C388" s="13" t="s">
        <v>100</v>
      </c>
      <c r="D388" s="13" t="s">
        <v>700</v>
      </c>
      <c r="E388" s="13" t="s">
        <v>684</v>
      </c>
      <c r="F388" s="15" t="s">
        <v>701</v>
      </c>
      <c r="G388" s="13" t="s">
        <v>693</v>
      </c>
      <c r="H388" s="13" t="s">
        <v>197</v>
      </c>
      <c r="I388" s="13">
        <v>50</v>
      </c>
      <c r="J388" s="13" t="s">
        <v>263</v>
      </c>
      <c r="K388" s="13" t="s">
        <v>107</v>
      </c>
      <c r="L388" s="13" t="s">
        <v>108</v>
      </c>
      <c r="M388" s="13" t="s">
        <v>109</v>
      </c>
      <c r="N388" s="13" t="s">
        <v>110</v>
      </c>
      <c r="O388" s="39"/>
      <c r="P388" s="39"/>
      <c r="Q388" s="39">
        <v>5899</v>
      </c>
      <c r="R388" s="39">
        <v>4000</v>
      </c>
      <c r="S388" s="39">
        <v>2345</v>
      </c>
      <c r="T388" s="39">
        <v>3000</v>
      </c>
      <c r="U388" s="39">
        <v>5000</v>
      </c>
      <c r="V388" s="39"/>
      <c r="W388" s="39"/>
      <c r="X388" s="39"/>
      <c r="Y388" s="39"/>
      <c r="Z388" s="39"/>
      <c r="AA388" s="39"/>
      <c r="AB388" s="39"/>
      <c r="AC388" s="39"/>
      <c r="AD388" s="39"/>
      <c r="AE388" s="39"/>
      <c r="AF388" s="39"/>
      <c r="AG388" s="39"/>
      <c r="AH388" s="39"/>
      <c r="AI388" s="39"/>
      <c r="AJ388" s="39"/>
      <c r="AK388" s="39"/>
      <c r="AL388" s="39"/>
      <c r="AM388" s="39"/>
      <c r="AN388" s="39"/>
      <c r="AO388" s="39"/>
      <c r="AP388" s="39">
        <v>903.57</v>
      </c>
      <c r="AQ388" s="39">
        <v>0</v>
      </c>
      <c r="AR388" s="27">
        <f t="shared" si="13"/>
        <v>0</v>
      </c>
      <c r="AS388" s="13" t="s">
        <v>111</v>
      </c>
      <c r="AT388" s="13" t="s">
        <v>114</v>
      </c>
      <c r="AU388" s="13">
        <v>14</v>
      </c>
    </row>
    <row r="389" spans="2:47" ht="13.15" customHeight="1" x14ac:dyDescent="0.2">
      <c r="B389" s="13" t="s">
        <v>703</v>
      </c>
      <c r="C389" s="13" t="s">
        <v>100</v>
      </c>
      <c r="D389" s="13" t="s">
        <v>700</v>
      </c>
      <c r="E389" s="13" t="s">
        <v>684</v>
      </c>
      <c r="F389" s="15" t="s">
        <v>701</v>
      </c>
      <c r="G389" s="13" t="s">
        <v>693</v>
      </c>
      <c r="H389" s="13" t="s">
        <v>197</v>
      </c>
      <c r="I389" s="13">
        <v>50</v>
      </c>
      <c r="J389" s="13" t="s">
        <v>263</v>
      </c>
      <c r="K389" s="13" t="s">
        <v>107</v>
      </c>
      <c r="L389" s="13" t="s">
        <v>108</v>
      </c>
      <c r="M389" s="13" t="s">
        <v>122</v>
      </c>
      <c r="N389" s="13" t="s">
        <v>110</v>
      </c>
      <c r="O389" s="39"/>
      <c r="P389" s="39"/>
      <c r="Q389" s="39">
        <v>5899</v>
      </c>
      <c r="R389" s="39">
        <v>4000</v>
      </c>
      <c r="S389" s="39">
        <v>2317</v>
      </c>
      <c r="T389" s="39">
        <v>3000</v>
      </c>
      <c r="U389" s="39">
        <v>5000</v>
      </c>
      <c r="V389" s="39"/>
      <c r="W389" s="39"/>
      <c r="X389" s="39"/>
      <c r="Y389" s="39"/>
      <c r="Z389" s="39"/>
      <c r="AA389" s="39"/>
      <c r="AB389" s="39"/>
      <c r="AC389" s="39"/>
      <c r="AD389" s="39"/>
      <c r="AE389" s="39"/>
      <c r="AF389" s="39"/>
      <c r="AG389" s="39"/>
      <c r="AH389" s="39"/>
      <c r="AI389" s="39"/>
      <c r="AJ389" s="39"/>
      <c r="AK389" s="39"/>
      <c r="AL389" s="39"/>
      <c r="AM389" s="39"/>
      <c r="AN389" s="39"/>
      <c r="AO389" s="39"/>
      <c r="AP389" s="39">
        <v>903.57</v>
      </c>
      <c r="AQ389" s="39">
        <v>0</v>
      </c>
      <c r="AR389" s="27">
        <f t="shared" si="13"/>
        <v>0</v>
      </c>
      <c r="AS389" s="13" t="s">
        <v>111</v>
      </c>
      <c r="AT389" s="13" t="s">
        <v>114</v>
      </c>
      <c r="AU389" s="13" t="s">
        <v>115</v>
      </c>
    </row>
    <row r="390" spans="2:47" ht="13.15" customHeight="1" x14ac:dyDescent="0.2">
      <c r="B390" s="13" t="s">
        <v>704</v>
      </c>
      <c r="C390" s="13" t="s">
        <v>100</v>
      </c>
      <c r="D390" s="13" t="s">
        <v>700</v>
      </c>
      <c r="E390" s="13" t="s">
        <v>684</v>
      </c>
      <c r="F390" s="15" t="s">
        <v>701</v>
      </c>
      <c r="G390" s="13" t="s">
        <v>693</v>
      </c>
      <c r="H390" s="13" t="s">
        <v>197</v>
      </c>
      <c r="I390" s="13">
        <v>50</v>
      </c>
      <c r="J390" s="13" t="s">
        <v>263</v>
      </c>
      <c r="K390" s="13" t="s">
        <v>107</v>
      </c>
      <c r="L390" s="13" t="s">
        <v>108</v>
      </c>
      <c r="M390" s="13" t="s">
        <v>122</v>
      </c>
      <c r="N390" s="13" t="s">
        <v>110</v>
      </c>
      <c r="O390" s="39"/>
      <c r="P390" s="39"/>
      <c r="Q390" s="39">
        <v>5899</v>
      </c>
      <c r="R390" s="39">
        <v>4000</v>
      </c>
      <c r="S390" s="39">
        <v>1500</v>
      </c>
      <c r="T390" s="39">
        <v>3000</v>
      </c>
      <c r="U390" s="39">
        <v>5000</v>
      </c>
      <c r="V390" s="39"/>
      <c r="W390" s="39"/>
      <c r="X390" s="39"/>
      <c r="Y390" s="39"/>
      <c r="Z390" s="39"/>
      <c r="AA390" s="39"/>
      <c r="AB390" s="39"/>
      <c r="AC390" s="39"/>
      <c r="AD390" s="39"/>
      <c r="AE390" s="39"/>
      <c r="AF390" s="39"/>
      <c r="AG390" s="39"/>
      <c r="AH390" s="39"/>
      <c r="AI390" s="39"/>
      <c r="AJ390" s="39"/>
      <c r="AK390" s="39"/>
      <c r="AL390" s="39"/>
      <c r="AM390" s="39"/>
      <c r="AN390" s="39"/>
      <c r="AO390" s="39"/>
      <c r="AP390" s="39">
        <v>903.57</v>
      </c>
      <c r="AQ390" s="39">
        <f>(O390+P390+Q390+R390+S390+T390+U390+V390+W390)*AP390</f>
        <v>17528354.43</v>
      </c>
      <c r="AR390" s="27">
        <f t="shared" si="13"/>
        <v>19631756.961600002</v>
      </c>
      <c r="AS390" s="13" t="s">
        <v>111</v>
      </c>
      <c r="AT390" s="13" t="s">
        <v>114</v>
      </c>
      <c r="AU390" s="13"/>
    </row>
    <row r="391" spans="2:47" ht="13.15" customHeight="1" x14ac:dyDescent="0.25">
      <c r="B391" s="7" t="s">
        <v>705</v>
      </c>
      <c r="C391" s="7" t="s">
        <v>100</v>
      </c>
      <c r="D391" s="7" t="s">
        <v>706</v>
      </c>
      <c r="E391" s="7" t="s">
        <v>707</v>
      </c>
      <c r="F391" s="7" t="s">
        <v>708</v>
      </c>
      <c r="G391" s="7" t="s">
        <v>709</v>
      </c>
      <c r="H391" s="8" t="s">
        <v>197</v>
      </c>
      <c r="I391" s="9">
        <v>50</v>
      </c>
      <c r="J391" s="10" t="s">
        <v>231</v>
      </c>
      <c r="K391" s="8" t="s">
        <v>107</v>
      </c>
      <c r="L391" s="10" t="s">
        <v>108</v>
      </c>
      <c r="M391" s="10" t="s">
        <v>109</v>
      </c>
      <c r="N391" s="10" t="s">
        <v>110</v>
      </c>
      <c r="O391" s="27">
        <v>0</v>
      </c>
      <c r="P391" s="27">
        <v>0</v>
      </c>
      <c r="Q391" s="27">
        <v>5299</v>
      </c>
      <c r="R391" s="27">
        <v>4000</v>
      </c>
      <c r="S391" s="27">
        <v>3000</v>
      </c>
      <c r="T391" s="27">
        <v>3000</v>
      </c>
      <c r="U391" s="27">
        <v>4000</v>
      </c>
      <c r="V391" s="27"/>
      <c r="W391" s="27"/>
      <c r="X391" s="27"/>
      <c r="Y391" s="27"/>
      <c r="Z391" s="27"/>
      <c r="AA391" s="27"/>
      <c r="AB391" s="27"/>
      <c r="AC391" s="27"/>
      <c r="AD391" s="27"/>
      <c r="AE391" s="27"/>
      <c r="AF391" s="27"/>
      <c r="AG391" s="27"/>
      <c r="AH391" s="27"/>
      <c r="AI391" s="27"/>
      <c r="AJ391" s="27"/>
      <c r="AK391" s="27"/>
      <c r="AL391" s="27"/>
      <c r="AM391" s="27"/>
      <c r="AN391" s="27"/>
      <c r="AO391" s="27"/>
      <c r="AP391" s="27">
        <v>3442.6</v>
      </c>
      <c r="AQ391" s="27">
        <v>0</v>
      </c>
      <c r="AR391" s="27">
        <f t="shared" si="13"/>
        <v>0</v>
      </c>
      <c r="AS391" s="10" t="s">
        <v>111</v>
      </c>
      <c r="AT391" s="88">
        <v>2014</v>
      </c>
      <c r="AU391" s="7" t="s">
        <v>236</v>
      </c>
    </row>
    <row r="392" spans="2:47" ht="13.15" customHeight="1" x14ac:dyDescent="0.25">
      <c r="B392" s="7" t="s">
        <v>710</v>
      </c>
      <c r="C392" s="7" t="s">
        <v>100</v>
      </c>
      <c r="D392" s="7" t="s">
        <v>706</v>
      </c>
      <c r="E392" s="7" t="s">
        <v>707</v>
      </c>
      <c r="F392" s="7" t="s">
        <v>708</v>
      </c>
      <c r="G392" s="7" t="s">
        <v>709</v>
      </c>
      <c r="H392" s="7" t="s">
        <v>197</v>
      </c>
      <c r="I392" s="14">
        <v>50</v>
      </c>
      <c r="J392" s="7" t="s">
        <v>235</v>
      </c>
      <c r="K392" s="7" t="s">
        <v>107</v>
      </c>
      <c r="L392" s="7" t="s">
        <v>108</v>
      </c>
      <c r="M392" s="7" t="s">
        <v>109</v>
      </c>
      <c r="N392" s="7" t="s">
        <v>110</v>
      </c>
      <c r="O392" s="39">
        <v>0</v>
      </c>
      <c r="P392" s="39">
        <v>0</v>
      </c>
      <c r="Q392" s="39">
        <v>5299</v>
      </c>
      <c r="R392" s="39">
        <v>4000</v>
      </c>
      <c r="S392" s="39">
        <v>3000</v>
      </c>
      <c r="T392" s="39">
        <v>3000</v>
      </c>
      <c r="U392" s="39">
        <v>4000</v>
      </c>
      <c r="V392" s="39"/>
      <c r="W392" s="39"/>
      <c r="X392" s="39"/>
      <c r="Y392" s="39"/>
      <c r="Z392" s="39"/>
      <c r="AA392" s="39"/>
      <c r="AB392" s="39"/>
      <c r="AC392" s="39"/>
      <c r="AD392" s="39"/>
      <c r="AE392" s="39"/>
      <c r="AF392" s="39"/>
      <c r="AG392" s="39"/>
      <c r="AH392" s="39"/>
      <c r="AI392" s="39"/>
      <c r="AJ392" s="39"/>
      <c r="AK392" s="39"/>
      <c r="AL392" s="39"/>
      <c r="AM392" s="39"/>
      <c r="AN392" s="39"/>
      <c r="AO392" s="39"/>
      <c r="AP392" s="39">
        <v>2816.33</v>
      </c>
      <c r="AQ392" s="39">
        <v>0</v>
      </c>
      <c r="AR392" s="27">
        <f t="shared" si="13"/>
        <v>0</v>
      </c>
      <c r="AS392" s="7" t="s">
        <v>111</v>
      </c>
      <c r="AT392" s="7" t="s">
        <v>375</v>
      </c>
      <c r="AU392" s="7" t="s">
        <v>198</v>
      </c>
    </row>
    <row r="393" spans="2:47" ht="13.15" customHeight="1" x14ac:dyDescent="0.25">
      <c r="B393" s="15" t="s">
        <v>711</v>
      </c>
      <c r="C393" s="16" t="s">
        <v>100</v>
      </c>
      <c r="D393" s="15" t="s">
        <v>706</v>
      </c>
      <c r="E393" s="15" t="s">
        <v>707</v>
      </c>
      <c r="F393" s="15" t="s">
        <v>708</v>
      </c>
      <c r="G393" s="17" t="s">
        <v>709</v>
      </c>
      <c r="H393" s="15" t="s">
        <v>197</v>
      </c>
      <c r="I393" s="15">
        <v>50</v>
      </c>
      <c r="J393" s="15" t="s">
        <v>263</v>
      </c>
      <c r="K393" s="15" t="s">
        <v>107</v>
      </c>
      <c r="L393" s="15" t="s">
        <v>108</v>
      </c>
      <c r="M393" s="18" t="s">
        <v>109</v>
      </c>
      <c r="N393" s="15" t="s">
        <v>110</v>
      </c>
      <c r="O393" s="39">
        <v>0</v>
      </c>
      <c r="P393" s="39">
        <v>0</v>
      </c>
      <c r="Q393" s="39">
        <v>5299</v>
      </c>
      <c r="R393" s="39">
        <v>4000</v>
      </c>
      <c r="S393" s="39">
        <v>3000</v>
      </c>
      <c r="T393" s="39">
        <v>3000</v>
      </c>
      <c r="U393" s="39">
        <v>4000</v>
      </c>
      <c r="V393" s="39"/>
      <c r="W393" s="39"/>
      <c r="X393" s="39"/>
      <c r="Y393" s="39"/>
      <c r="Z393" s="39"/>
      <c r="AA393" s="39"/>
      <c r="AB393" s="39"/>
      <c r="AC393" s="39"/>
      <c r="AD393" s="39"/>
      <c r="AE393" s="39"/>
      <c r="AF393" s="39"/>
      <c r="AG393" s="39"/>
      <c r="AH393" s="39"/>
      <c r="AI393" s="39"/>
      <c r="AJ393" s="39"/>
      <c r="AK393" s="39"/>
      <c r="AL393" s="39"/>
      <c r="AM393" s="39"/>
      <c r="AN393" s="39"/>
      <c r="AO393" s="39"/>
      <c r="AP393" s="39">
        <v>2816.33</v>
      </c>
      <c r="AQ393" s="27">
        <v>0</v>
      </c>
      <c r="AR393" s="27">
        <f t="shared" si="13"/>
        <v>0</v>
      </c>
      <c r="AS393" s="15" t="s">
        <v>111</v>
      </c>
      <c r="AT393" s="7" t="s">
        <v>375</v>
      </c>
      <c r="AU393" s="89" t="s">
        <v>112</v>
      </c>
    </row>
    <row r="394" spans="2:47" ht="13.15" customHeight="1" x14ac:dyDescent="0.2">
      <c r="B394" s="12" t="s">
        <v>712</v>
      </c>
      <c r="C394" s="7" t="s">
        <v>100</v>
      </c>
      <c r="D394" s="7" t="s">
        <v>706</v>
      </c>
      <c r="E394" s="7" t="s">
        <v>707</v>
      </c>
      <c r="F394" s="7" t="s">
        <v>708</v>
      </c>
      <c r="G394" s="7" t="s">
        <v>709</v>
      </c>
      <c r="H394" s="8" t="s">
        <v>197</v>
      </c>
      <c r="I394" s="9">
        <v>50</v>
      </c>
      <c r="J394" s="10" t="s">
        <v>263</v>
      </c>
      <c r="K394" s="8" t="s">
        <v>107</v>
      </c>
      <c r="L394" s="10" t="s">
        <v>108</v>
      </c>
      <c r="M394" s="10" t="s">
        <v>109</v>
      </c>
      <c r="N394" s="10" t="s">
        <v>110</v>
      </c>
      <c r="O394" s="74"/>
      <c r="P394" s="27"/>
      <c r="Q394" s="27">
        <v>5299</v>
      </c>
      <c r="R394" s="27">
        <v>5429</v>
      </c>
      <c r="S394" s="27">
        <v>5429</v>
      </c>
      <c r="T394" s="27">
        <v>5429</v>
      </c>
      <c r="U394" s="27">
        <v>5429</v>
      </c>
      <c r="V394" s="27">
        <v>5429</v>
      </c>
      <c r="W394" s="27"/>
      <c r="X394" s="27"/>
      <c r="Y394" s="27"/>
      <c r="Z394" s="27"/>
      <c r="AA394" s="27"/>
      <c r="AB394" s="27"/>
      <c r="AC394" s="27"/>
      <c r="AD394" s="27"/>
      <c r="AE394" s="27"/>
      <c r="AF394" s="27"/>
      <c r="AG394" s="27"/>
      <c r="AH394" s="27"/>
      <c r="AI394" s="27"/>
      <c r="AJ394" s="27"/>
      <c r="AK394" s="27"/>
      <c r="AL394" s="27"/>
      <c r="AM394" s="27"/>
      <c r="AN394" s="27"/>
      <c r="AO394" s="27"/>
      <c r="AP394" s="27">
        <v>2816.33</v>
      </c>
      <c r="AQ394" s="27">
        <v>0</v>
      </c>
      <c r="AR394" s="27">
        <f t="shared" si="13"/>
        <v>0</v>
      </c>
      <c r="AS394" s="10" t="s">
        <v>111</v>
      </c>
      <c r="AT394" s="43" t="s">
        <v>114</v>
      </c>
      <c r="AU394" s="13" t="s">
        <v>156</v>
      </c>
    </row>
    <row r="395" spans="2:47" ht="13.15" customHeight="1" x14ac:dyDescent="0.2">
      <c r="B395" s="13" t="s">
        <v>713</v>
      </c>
      <c r="C395" s="13" t="s">
        <v>100</v>
      </c>
      <c r="D395" s="13" t="s">
        <v>714</v>
      </c>
      <c r="E395" s="13" t="s">
        <v>707</v>
      </c>
      <c r="F395" s="13" t="s">
        <v>715</v>
      </c>
      <c r="G395" s="13" t="s">
        <v>709</v>
      </c>
      <c r="H395" s="13" t="s">
        <v>197</v>
      </c>
      <c r="I395" s="13">
        <v>50</v>
      </c>
      <c r="J395" s="13" t="s">
        <v>263</v>
      </c>
      <c r="K395" s="13" t="s">
        <v>107</v>
      </c>
      <c r="L395" s="13" t="s">
        <v>108</v>
      </c>
      <c r="M395" s="13" t="s">
        <v>109</v>
      </c>
      <c r="N395" s="13" t="s">
        <v>110</v>
      </c>
      <c r="O395" s="39"/>
      <c r="P395" s="39"/>
      <c r="Q395" s="39">
        <v>5299</v>
      </c>
      <c r="R395" s="39">
        <v>5429</v>
      </c>
      <c r="S395" s="39">
        <v>1987</v>
      </c>
      <c r="T395" s="39">
        <v>4062</v>
      </c>
      <c r="U395" s="39">
        <v>4062</v>
      </c>
      <c r="V395" s="39"/>
      <c r="W395" s="39"/>
      <c r="X395" s="39"/>
      <c r="Y395" s="39"/>
      <c r="Z395" s="39"/>
      <c r="AA395" s="39"/>
      <c r="AB395" s="39"/>
      <c r="AC395" s="39"/>
      <c r="AD395" s="39"/>
      <c r="AE395" s="39"/>
      <c r="AF395" s="39"/>
      <c r="AG395" s="39"/>
      <c r="AH395" s="39"/>
      <c r="AI395" s="39"/>
      <c r="AJ395" s="39"/>
      <c r="AK395" s="39"/>
      <c r="AL395" s="39"/>
      <c r="AM395" s="39"/>
      <c r="AN395" s="39"/>
      <c r="AO395" s="39"/>
      <c r="AP395" s="39">
        <v>1716.77</v>
      </c>
      <c r="AQ395" s="39">
        <v>0</v>
      </c>
      <c r="AR395" s="27">
        <f t="shared" si="13"/>
        <v>0</v>
      </c>
      <c r="AS395" s="13" t="s">
        <v>111</v>
      </c>
      <c r="AT395" s="13" t="s">
        <v>114</v>
      </c>
      <c r="AU395" s="13">
        <v>14</v>
      </c>
    </row>
    <row r="396" spans="2:47" ht="13.15" customHeight="1" x14ac:dyDescent="0.2">
      <c r="B396" s="13" t="s">
        <v>716</v>
      </c>
      <c r="C396" s="13" t="s">
        <v>100</v>
      </c>
      <c r="D396" s="13" t="s">
        <v>714</v>
      </c>
      <c r="E396" s="13" t="s">
        <v>707</v>
      </c>
      <c r="F396" s="13" t="s">
        <v>715</v>
      </c>
      <c r="G396" s="13" t="s">
        <v>709</v>
      </c>
      <c r="H396" s="13" t="s">
        <v>197</v>
      </c>
      <c r="I396" s="13">
        <v>50</v>
      </c>
      <c r="J396" s="13" t="s">
        <v>263</v>
      </c>
      <c r="K396" s="13" t="s">
        <v>107</v>
      </c>
      <c r="L396" s="13" t="s">
        <v>108</v>
      </c>
      <c r="M396" s="13" t="s">
        <v>109</v>
      </c>
      <c r="N396" s="13" t="s">
        <v>110</v>
      </c>
      <c r="O396" s="39"/>
      <c r="P396" s="39"/>
      <c r="Q396" s="39">
        <v>5299</v>
      </c>
      <c r="R396" s="39">
        <v>5429</v>
      </c>
      <c r="S396" s="39">
        <v>0</v>
      </c>
      <c r="T396" s="39">
        <v>4062</v>
      </c>
      <c r="U396" s="39">
        <v>4062</v>
      </c>
      <c r="V396" s="39"/>
      <c r="W396" s="39"/>
      <c r="X396" s="39"/>
      <c r="Y396" s="39"/>
      <c r="Z396" s="39"/>
      <c r="AA396" s="39"/>
      <c r="AB396" s="39"/>
      <c r="AC396" s="39"/>
      <c r="AD396" s="39"/>
      <c r="AE396" s="39"/>
      <c r="AF396" s="39"/>
      <c r="AG396" s="39"/>
      <c r="AH396" s="39"/>
      <c r="AI396" s="39"/>
      <c r="AJ396" s="39"/>
      <c r="AK396" s="39"/>
      <c r="AL396" s="39"/>
      <c r="AM396" s="39"/>
      <c r="AN396" s="39"/>
      <c r="AO396" s="39"/>
      <c r="AP396" s="39">
        <v>1716.77</v>
      </c>
      <c r="AQ396" s="39">
        <v>0</v>
      </c>
      <c r="AR396" s="27">
        <f t="shared" ref="AR396:AR459" si="17">AQ396*1.12</f>
        <v>0</v>
      </c>
      <c r="AS396" s="13" t="s">
        <v>111</v>
      </c>
      <c r="AT396" s="13" t="s">
        <v>114</v>
      </c>
      <c r="AU396" s="13">
        <v>14</v>
      </c>
    </row>
    <row r="397" spans="2:47" ht="13.15" customHeight="1" x14ac:dyDescent="0.2">
      <c r="B397" s="13" t="s">
        <v>717</v>
      </c>
      <c r="C397" s="13" t="s">
        <v>100</v>
      </c>
      <c r="D397" s="13" t="s">
        <v>714</v>
      </c>
      <c r="E397" s="13" t="s">
        <v>707</v>
      </c>
      <c r="F397" s="13" t="s">
        <v>715</v>
      </c>
      <c r="G397" s="13" t="s">
        <v>709</v>
      </c>
      <c r="H397" s="13" t="s">
        <v>197</v>
      </c>
      <c r="I397" s="13">
        <v>50</v>
      </c>
      <c r="J397" s="13" t="s">
        <v>263</v>
      </c>
      <c r="K397" s="13" t="s">
        <v>107</v>
      </c>
      <c r="L397" s="13" t="s">
        <v>108</v>
      </c>
      <c r="M397" s="13" t="s">
        <v>109</v>
      </c>
      <c r="N397" s="13" t="s">
        <v>110</v>
      </c>
      <c r="O397" s="39"/>
      <c r="P397" s="39"/>
      <c r="Q397" s="39">
        <v>5299</v>
      </c>
      <c r="R397" s="39">
        <v>4000</v>
      </c>
      <c r="S397" s="39">
        <v>3000</v>
      </c>
      <c r="T397" s="39">
        <v>3000</v>
      </c>
      <c r="U397" s="39">
        <v>4000</v>
      </c>
      <c r="V397" s="39"/>
      <c r="W397" s="39"/>
      <c r="X397" s="39"/>
      <c r="Y397" s="39"/>
      <c r="Z397" s="39"/>
      <c r="AA397" s="39"/>
      <c r="AB397" s="39"/>
      <c r="AC397" s="39"/>
      <c r="AD397" s="39"/>
      <c r="AE397" s="39"/>
      <c r="AF397" s="39"/>
      <c r="AG397" s="39"/>
      <c r="AH397" s="39"/>
      <c r="AI397" s="39"/>
      <c r="AJ397" s="39"/>
      <c r="AK397" s="39"/>
      <c r="AL397" s="39"/>
      <c r="AM397" s="39"/>
      <c r="AN397" s="39"/>
      <c r="AO397" s="39"/>
      <c r="AP397" s="39">
        <v>1716.77</v>
      </c>
      <c r="AQ397" s="39">
        <v>0</v>
      </c>
      <c r="AR397" s="27">
        <f t="shared" si="17"/>
        <v>0</v>
      </c>
      <c r="AS397" s="13" t="s">
        <v>111</v>
      </c>
      <c r="AT397" s="13" t="s">
        <v>114</v>
      </c>
      <c r="AU397" s="13" t="s">
        <v>115</v>
      </c>
    </row>
    <row r="398" spans="2:47" ht="13.15" customHeight="1" x14ac:dyDescent="0.2">
      <c r="B398" s="13" t="s">
        <v>718</v>
      </c>
      <c r="C398" s="13" t="s">
        <v>100</v>
      </c>
      <c r="D398" s="13" t="s">
        <v>714</v>
      </c>
      <c r="E398" s="13" t="s">
        <v>707</v>
      </c>
      <c r="F398" s="13" t="s">
        <v>715</v>
      </c>
      <c r="G398" s="13" t="s">
        <v>709</v>
      </c>
      <c r="H398" s="13" t="s">
        <v>197</v>
      </c>
      <c r="I398" s="13">
        <v>50</v>
      </c>
      <c r="J398" s="13" t="s">
        <v>263</v>
      </c>
      <c r="K398" s="13" t="s">
        <v>107</v>
      </c>
      <c r="L398" s="13" t="s">
        <v>108</v>
      </c>
      <c r="M398" s="13" t="s">
        <v>122</v>
      </c>
      <c r="N398" s="13" t="s">
        <v>110</v>
      </c>
      <c r="O398" s="39"/>
      <c r="P398" s="39"/>
      <c r="Q398" s="39">
        <v>5299</v>
      </c>
      <c r="R398" s="39">
        <v>4000</v>
      </c>
      <c r="S398" s="39">
        <v>2100</v>
      </c>
      <c r="T398" s="39">
        <v>2100</v>
      </c>
      <c r="U398" s="39">
        <v>2800</v>
      </c>
      <c r="V398" s="39"/>
      <c r="W398" s="39"/>
      <c r="X398" s="39"/>
      <c r="Y398" s="39"/>
      <c r="Z398" s="39"/>
      <c r="AA398" s="39"/>
      <c r="AB398" s="39"/>
      <c r="AC398" s="39"/>
      <c r="AD398" s="39"/>
      <c r="AE398" s="39"/>
      <c r="AF398" s="39"/>
      <c r="AG398" s="39"/>
      <c r="AH398" s="39"/>
      <c r="AI398" s="39"/>
      <c r="AJ398" s="39"/>
      <c r="AK398" s="39"/>
      <c r="AL398" s="39"/>
      <c r="AM398" s="39"/>
      <c r="AN398" s="39"/>
      <c r="AO398" s="39"/>
      <c r="AP398" s="39">
        <v>1716.77</v>
      </c>
      <c r="AQ398" s="39">
        <f>(P398+Q398+R398+S398+T398+U398+V398+W398)*AP398</f>
        <v>27981634.23</v>
      </c>
      <c r="AR398" s="27">
        <f t="shared" si="17"/>
        <v>31339430.337600004</v>
      </c>
      <c r="AS398" s="13" t="s">
        <v>111</v>
      </c>
      <c r="AT398" s="13" t="s">
        <v>114</v>
      </c>
      <c r="AU398" s="13"/>
    </row>
    <row r="399" spans="2:47" ht="13.15" customHeight="1" x14ac:dyDescent="0.25">
      <c r="B399" s="7" t="s">
        <v>719</v>
      </c>
      <c r="C399" s="7" t="s">
        <v>100</v>
      </c>
      <c r="D399" s="7" t="s">
        <v>720</v>
      </c>
      <c r="E399" s="7" t="s">
        <v>721</v>
      </c>
      <c r="F399" s="7" t="s">
        <v>722</v>
      </c>
      <c r="G399" s="7" t="s">
        <v>723</v>
      </c>
      <c r="H399" s="8" t="s">
        <v>197</v>
      </c>
      <c r="I399" s="9">
        <v>50</v>
      </c>
      <c r="J399" s="10" t="s">
        <v>231</v>
      </c>
      <c r="K399" s="8" t="s">
        <v>107</v>
      </c>
      <c r="L399" s="10" t="s">
        <v>108</v>
      </c>
      <c r="M399" s="10" t="s">
        <v>109</v>
      </c>
      <c r="N399" s="10" t="s">
        <v>724</v>
      </c>
      <c r="O399" s="27">
        <v>0</v>
      </c>
      <c r="P399" s="27">
        <v>0</v>
      </c>
      <c r="Q399" s="27">
        <v>1383</v>
      </c>
      <c r="R399" s="27">
        <v>1383</v>
      </c>
      <c r="S399" s="27">
        <v>1383</v>
      </c>
      <c r="T399" s="27">
        <v>1383</v>
      </c>
      <c r="U399" s="27">
        <v>1383</v>
      </c>
      <c r="V399" s="27"/>
      <c r="W399" s="27"/>
      <c r="X399" s="27"/>
      <c r="Y399" s="27"/>
      <c r="Z399" s="27"/>
      <c r="AA399" s="27"/>
      <c r="AB399" s="27"/>
      <c r="AC399" s="27"/>
      <c r="AD399" s="27"/>
      <c r="AE399" s="27"/>
      <c r="AF399" s="27"/>
      <c r="AG399" s="27"/>
      <c r="AH399" s="27"/>
      <c r="AI399" s="27"/>
      <c r="AJ399" s="27"/>
      <c r="AK399" s="27"/>
      <c r="AL399" s="27"/>
      <c r="AM399" s="27"/>
      <c r="AN399" s="27"/>
      <c r="AO399" s="27"/>
      <c r="AP399" s="27">
        <v>5446.4285714285706</v>
      </c>
      <c r="AQ399" s="27">
        <v>0</v>
      </c>
      <c r="AR399" s="27">
        <f t="shared" si="17"/>
        <v>0</v>
      </c>
      <c r="AS399" s="10" t="s">
        <v>111</v>
      </c>
      <c r="AT399" s="88">
        <v>2014</v>
      </c>
      <c r="AU399" s="7" t="s">
        <v>236</v>
      </c>
    </row>
    <row r="400" spans="2:47" ht="13.15" customHeight="1" x14ac:dyDescent="0.25">
      <c r="B400" s="7" t="s">
        <v>725</v>
      </c>
      <c r="C400" s="7" t="s">
        <v>100</v>
      </c>
      <c r="D400" s="7" t="s">
        <v>720</v>
      </c>
      <c r="E400" s="7" t="s">
        <v>721</v>
      </c>
      <c r="F400" s="7" t="s">
        <v>722</v>
      </c>
      <c r="G400" s="7" t="s">
        <v>723</v>
      </c>
      <c r="H400" s="7" t="s">
        <v>197</v>
      </c>
      <c r="I400" s="14">
        <v>50</v>
      </c>
      <c r="J400" s="7" t="s">
        <v>235</v>
      </c>
      <c r="K400" s="7" t="s">
        <v>107</v>
      </c>
      <c r="L400" s="7" t="s">
        <v>108</v>
      </c>
      <c r="M400" s="7" t="s">
        <v>109</v>
      </c>
      <c r="N400" s="7" t="s">
        <v>724</v>
      </c>
      <c r="O400" s="39">
        <v>0</v>
      </c>
      <c r="P400" s="39">
        <v>0</v>
      </c>
      <c r="Q400" s="39">
        <v>1383</v>
      </c>
      <c r="R400" s="39">
        <v>1383</v>
      </c>
      <c r="S400" s="39">
        <v>1383</v>
      </c>
      <c r="T400" s="39">
        <v>1383</v>
      </c>
      <c r="U400" s="39">
        <v>1383</v>
      </c>
      <c r="V400" s="39"/>
      <c r="W400" s="39"/>
      <c r="X400" s="39"/>
      <c r="Y400" s="39"/>
      <c r="Z400" s="39"/>
      <c r="AA400" s="39"/>
      <c r="AB400" s="39"/>
      <c r="AC400" s="39"/>
      <c r="AD400" s="39"/>
      <c r="AE400" s="39"/>
      <c r="AF400" s="39"/>
      <c r="AG400" s="39"/>
      <c r="AH400" s="39"/>
      <c r="AI400" s="39"/>
      <c r="AJ400" s="39"/>
      <c r="AK400" s="39"/>
      <c r="AL400" s="39"/>
      <c r="AM400" s="39"/>
      <c r="AN400" s="39"/>
      <c r="AO400" s="39"/>
      <c r="AP400" s="39">
        <v>3584.82</v>
      </c>
      <c r="AQ400" s="39">
        <v>0</v>
      </c>
      <c r="AR400" s="27">
        <f t="shared" si="17"/>
        <v>0</v>
      </c>
      <c r="AS400" s="7" t="s">
        <v>111</v>
      </c>
      <c r="AT400" s="7" t="s">
        <v>375</v>
      </c>
      <c r="AU400" s="7" t="s">
        <v>198</v>
      </c>
    </row>
    <row r="401" spans="2:47" ht="13.15" customHeight="1" x14ac:dyDescent="0.25">
      <c r="B401" s="15" t="s">
        <v>726</v>
      </c>
      <c r="C401" s="16" t="s">
        <v>100</v>
      </c>
      <c r="D401" s="15" t="s">
        <v>720</v>
      </c>
      <c r="E401" s="15" t="s">
        <v>721</v>
      </c>
      <c r="F401" s="15" t="s">
        <v>722</v>
      </c>
      <c r="G401" s="17" t="s">
        <v>723</v>
      </c>
      <c r="H401" s="15" t="s">
        <v>197</v>
      </c>
      <c r="I401" s="15">
        <v>50</v>
      </c>
      <c r="J401" s="15" t="s">
        <v>263</v>
      </c>
      <c r="K401" s="15" t="s">
        <v>107</v>
      </c>
      <c r="L401" s="15" t="s">
        <v>108</v>
      </c>
      <c r="M401" s="18" t="s">
        <v>109</v>
      </c>
      <c r="N401" s="15" t="s">
        <v>724</v>
      </c>
      <c r="O401" s="39">
        <v>0</v>
      </c>
      <c r="P401" s="39">
        <v>0</v>
      </c>
      <c r="Q401" s="39">
        <v>1383</v>
      </c>
      <c r="R401" s="39">
        <v>1383</v>
      </c>
      <c r="S401" s="39">
        <v>1383</v>
      </c>
      <c r="T401" s="39">
        <v>1383</v>
      </c>
      <c r="U401" s="39">
        <v>1383</v>
      </c>
      <c r="V401" s="39"/>
      <c r="W401" s="39"/>
      <c r="X401" s="39"/>
      <c r="Y401" s="39"/>
      <c r="Z401" s="39"/>
      <c r="AA401" s="39"/>
      <c r="AB401" s="39"/>
      <c r="AC401" s="39"/>
      <c r="AD401" s="39"/>
      <c r="AE401" s="39"/>
      <c r="AF401" s="39"/>
      <c r="AG401" s="39"/>
      <c r="AH401" s="39"/>
      <c r="AI401" s="39"/>
      <c r="AJ401" s="39"/>
      <c r="AK401" s="39"/>
      <c r="AL401" s="39"/>
      <c r="AM401" s="39"/>
      <c r="AN401" s="39"/>
      <c r="AO401" s="39"/>
      <c r="AP401" s="39">
        <v>3584.82</v>
      </c>
      <c r="AQ401" s="27">
        <v>0</v>
      </c>
      <c r="AR401" s="27">
        <f t="shared" si="17"/>
        <v>0</v>
      </c>
      <c r="AS401" s="15" t="s">
        <v>111</v>
      </c>
      <c r="AT401" s="7" t="s">
        <v>375</v>
      </c>
      <c r="AU401" s="89" t="s">
        <v>727</v>
      </c>
    </row>
    <row r="402" spans="2:47" ht="13.15" customHeight="1" x14ac:dyDescent="0.25">
      <c r="B402" s="12" t="s">
        <v>728</v>
      </c>
      <c r="C402" s="7" t="s">
        <v>100</v>
      </c>
      <c r="D402" s="7" t="s">
        <v>720</v>
      </c>
      <c r="E402" s="7" t="s">
        <v>721</v>
      </c>
      <c r="F402" s="7" t="s">
        <v>722</v>
      </c>
      <c r="G402" s="7" t="s">
        <v>729</v>
      </c>
      <c r="H402" s="8" t="s">
        <v>197</v>
      </c>
      <c r="I402" s="9">
        <v>50</v>
      </c>
      <c r="J402" s="10" t="s">
        <v>579</v>
      </c>
      <c r="K402" s="8" t="s">
        <v>107</v>
      </c>
      <c r="L402" s="10" t="s">
        <v>108</v>
      </c>
      <c r="M402" s="10" t="s">
        <v>109</v>
      </c>
      <c r="N402" s="10" t="s">
        <v>724</v>
      </c>
      <c r="O402" s="74"/>
      <c r="P402" s="27"/>
      <c r="Q402" s="27"/>
      <c r="R402" s="27"/>
      <c r="S402" s="27">
        <v>1671</v>
      </c>
      <c r="T402" s="27">
        <v>1671</v>
      </c>
      <c r="U402" s="27">
        <v>1671</v>
      </c>
      <c r="V402" s="27">
        <v>1671</v>
      </c>
      <c r="W402" s="27"/>
      <c r="X402" s="27"/>
      <c r="Y402" s="27"/>
      <c r="Z402" s="27"/>
      <c r="AA402" s="27"/>
      <c r="AB402" s="27"/>
      <c r="AC402" s="27"/>
      <c r="AD402" s="27"/>
      <c r="AE402" s="27"/>
      <c r="AF402" s="27"/>
      <c r="AG402" s="27"/>
      <c r="AH402" s="27"/>
      <c r="AI402" s="27"/>
      <c r="AJ402" s="27"/>
      <c r="AK402" s="27"/>
      <c r="AL402" s="27"/>
      <c r="AM402" s="27"/>
      <c r="AN402" s="27"/>
      <c r="AO402" s="27"/>
      <c r="AP402" s="27">
        <v>3584.82</v>
      </c>
      <c r="AQ402" s="27">
        <v>0</v>
      </c>
      <c r="AR402" s="27">
        <f t="shared" si="17"/>
        <v>0</v>
      </c>
      <c r="AS402" s="10" t="s">
        <v>111</v>
      </c>
      <c r="AT402" s="43" t="s">
        <v>241</v>
      </c>
      <c r="AU402" s="88" t="s">
        <v>212</v>
      </c>
    </row>
    <row r="403" spans="2:47" ht="13.15" customHeight="1" x14ac:dyDescent="0.25">
      <c r="B403" s="7" t="s">
        <v>730</v>
      </c>
      <c r="C403" s="7" t="s">
        <v>100</v>
      </c>
      <c r="D403" s="7" t="s">
        <v>731</v>
      </c>
      <c r="E403" s="7" t="s">
        <v>732</v>
      </c>
      <c r="F403" s="7" t="s">
        <v>733</v>
      </c>
      <c r="G403" s="7" t="s">
        <v>734</v>
      </c>
      <c r="H403" s="8" t="s">
        <v>197</v>
      </c>
      <c r="I403" s="9">
        <v>50</v>
      </c>
      <c r="J403" s="10" t="s">
        <v>231</v>
      </c>
      <c r="K403" s="8" t="s">
        <v>107</v>
      </c>
      <c r="L403" s="10" t="s">
        <v>108</v>
      </c>
      <c r="M403" s="10" t="s">
        <v>109</v>
      </c>
      <c r="N403" s="10" t="s">
        <v>724</v>
      </c>
      <c r="O403" s="27">
        <v>0</v>
      </c>
      <c r="P403" s="27">
        <v>0</v>
      </c>
      <c r="Q403" s="27">
        <v>140</v>
      </c>
      <c r="R403" s="27">
        <v>140</v>
      </c>
      <c r="S403" s="27">
        <v>140</v>
      </c>
      <c r="T403" s="27">
        <v>140</v>
      </c>
      <c r="U403" s="27">
        <v>140</v>
      </c>
      <c r="V403" s="27"/>
      <c r="W403" s="27"/>
      <c r="X403" s="27"/>
      <c r="Y403" s="27"/>
      <c r="Z403" s="27"/>
      <c r="AA403" s="27"/>
      <c r="AB403" s="27"/>
      <c r="AC403" s="27"/>
      <c r="AD403" s="27"/>
      <c r="AE403" s="27"/>
      <c r="AF403" s="27"/>
      <c r="AG403" s="27"/>
      <c r="AH403" s="27"/>
      <c r="AI403" s="27"/>
      <c r="AJ403" s="27"/>
      <c r="AK403" s="27"/>
      <c r="AL403" s="27"/>
      <c r="AM403" s="27"/>
      <c r="AN403" s="27"/>
      <c r="AO403" s="27"/>
      <c r="AP403" s="27">
        <v>3616.0714285714284</v>
      </c>
      <c r="AQ403" s="27">
        <v>0</v>
      </c>
      <c r="AR403" s="27">
        <f t="shared" si="17"/>
        <v>0</v>
      </c>
      <c r="AS403" s="10" t="s">
        <v>111</v>
      </c>
      <c r="AT403" s="88">
        <v>2014</v>
      </c>
      <c r="AU403" s="7" t="s">
        <v>236</v>
      </c>
    </row>
    <row r="404" spans="2:47" ht="13.15" customHeight="1" x14ac:dyDescent="0.25">
      <c r="B404" s="7" t="s">
        <v>735</v>
      </c>
      <c r="C404" s="7" t="s">
        <v>100</v>
      </c>
      <c r="D404" s="7" t="s">
        <v>731</v>
      </c>
      <c r="E404" s="7" t="s">
        <v>732</v>
      </c>
      <c r="F404" s="7" t="s">
        <v>733</v>
      </c>
      <c r="G404" s="7" t="s">
        <v>734</v>
      </c>
      <c r="H404" s="7" t="s">
        <v>197</v>
      </c>
      <c r="I404" s="14">
        <v>50</v>
      </c>
      <c r="J404" s="7" t="s">
        <v>235</v>
      </c>
      <c r="K404" s="7" t="s">
        <v>107</v>
      </c>
      <c r="L404" s="7" t="s">
        <v>108</v>
      </c>
      <c r="M404" s="7" t="s">
        <v>109</v>
      </c>
      <c r="N404" s="7" t="s">
        <v>724</v>
      </c>
      <c r="O404" s="39">
        <v>0</v>
      </c>
      <c r="P404" s="39">
        <v>0</v>
      </c>
      <c r="Q404" s="39">
        <v>140</v>
      </c>
      <c r="R404" s="39">
        <v>140</v>
      </c>
      <c r="S404" s="39">
        <v>140</v>
      </c>
      <c r="T404" s="39">
        <v>140</v>
      </c>
      <c r="U404" s="39">
        <v>140</v>
      </c>
      <c r="V404" s="39"/>
      <c r="W404" s="39"/>
      <c r="X404" s="39"/>
      <c r="Y404" s="39"/>
      <c r="Z404" s="39"/>
      <c r="AA404" s="39"/>
      <c r="AB404" s="39"/>
      <c r="AC404" s="39"/>
      <c r="AD404" s="39"/>
      <c r="AE404" s="39"/>
      <c r="AF404" s="39"/>
      <c r="AG404" s="39"/>
      <c r="AH404" s="39"/>
      <c r="AI404" s="39"/>
      <c r="AJ404" s="39"/>
      <c r="AK404" s="39"/>
      <c r="AL404" s="39"/>
      <c r="AM404" s="39"/>
      <c r="AN404" s="39"/>
      <c r="AO404" s="39"/>
      <c r="AP404" s="39">
        <v>2579.46</v>
      </c>
      <c r="AQ404" s="39">
        <v>0</v>
      </c>
      <c r="AR404" s="27">
        <f t="shared" si="17"/>
        <v>0</v>
      </c>
      <c r="AS404" s="7" t="s">
        <v>111</v>
      </c>
      <c r="AT404" s="7" t="s">
        <v>375</v>
      </c>
      <c r="AU404" s="7" t="s">
        <v>198</v>
      </c>
    </row>
    <row r="405" spans="2:47" ht="13.15" customHeight="1" x14ac:dyDescent="0.25">
      <c r="B405" s="15" t="s">
        <v>736</v>
      </c>
      <c r="C405" s="16" t="s">
        <v>100</v>
      </c>
      <c r="D405" s="15" t="s">
        <v>731</v>
      </c>
      <c r="E405" s="15" t="s">
        <v>732</v>
      </c>
      <c r="F405" s="15" t="s">
        <v>733</v>
      </c>
      <c r="G405" s="17" t="s">
        <v>734</v>
      </c>
      <c r="H405" s="15" t="s">
        <v>197</v>
      </c>
      <c r="I405" s="15">
        <v>50</v>
      </c>
      <c r="J405" s="15" t="s">
        <v>263</v>
      </c>
      <c r="K405" s="15" t="s">
        <v>107</v>
      </c>
      <c r="L405" s="15" t="s">
        <v>108</v>
      </c>
      <c r="M405" s="18" t="s">
        <v>109</v>
      </c>
      <c r="N405" s="15" t="s">
        <v>724</v>
      </c>
      <c r="O405" s="39">
        <v>0</v>
      </c>
      <c r="P405" s="39">
        <v>0</v>
      </c>
      <c r="Q405" s="39">
        <v>140</v>
      </c>
      <c r="R405" s="39">
        <v>140</v>
      </c>
      <c r="S405" s="39">
        <v>140</v>
      </c>
      <c r="T405" s="39">
        <v>140</v>
      </c>
      <c r="U405" s="39">
        <v>140</v>
      </c>
      <c r="V405" s="39"/>
      <c r="W405" s="39"/>
      <c r="X405" s="39"/>
      <c r="Y405" s="39"/>
      <c r="Z405" s="39"/>
      <c r="AA405" s="39"/>
      <c r="AB405" s="39"/>
      <c r="AC405" s="39"/>
      <c r="AD405" s="39"/>
      <c r="AE405" s="39"/>
      <c r="AF405" s="39"/>
      <c r="AG405" s="39"/>
      <c r="AH405" s="39"/>
      <c r="AI405" s="39"/>
      <c r="AJ405" s="39"/>
      <c r="AK405" s="39"/>
      <c r="AL405" s="39"/>
      <c r="AM405" s="39"/>
      <c r="AN405" s="39"/>
      <c r="AO405" s="39"/>
      <c r="AP405" s="39">
        <v>2579.46</v>
      </c>
      <c r="AQ405" s="27">
        <v>0</v>
      </c>
      <c r="AR405" s="27">
        <f t="shared" si="17"/>
        <v>0</v>
      </c>
      <c r="AS405" s="15" t="s">
        <v>111</v>
      </c>
      <c r="AT405" s="7" t="s">
        <v>375</v>
      </c>
      <c r="AU405" s="89" t="s">
        <v>239</v>
      </c>
    </row>
    <row r="406" spans="2:47" ht="13.15" customHeight="1" x14ac:dyDescent="0.2">
      <c r="B406" s="12" t="s">
        <v>737</v>
      </c>
      <c r="C406" s="7" t="s">
        <v>100</v>
      </c>
      <c r="D406" s="7" t="s">
        <v>731</v>
      </c>
      <c r="E406" s="7" t="s">
        <v>732</v>
      </c>
      <c r="F406" s="7" t="s">
        <v>733</v>
      </c>
      <c r="G406" s="7" t="s">
        <v>734</v>
      </c>
      <c r="H406" s="8" t="s">
        <v>105</v>
      </c>
      <c r="I406" s="9">
        <v>50</v>
      </c>
      <c r="J406" s="10" t="s">
        <v>106</v>
      </c>
      <c r="K406" s="8" t="s">
        <v>107</v>
      </c>
      <c r="L406" s="10" t="s">
        <v>108</v>
      </c>
      <c r="M406" s="10" t="s">
        <v>109</v>
      </c>
      <c r="N406" s="10" t="s">
        <v>724</v>
      </c>
      <c r="O406" s="74"/>
      <c r="P406" s="27"/>
      <c r="Q406" s="27"/>
      <c r="R406" s="27">
        <v>40</v>
      </c>
      <c r="S406" s="27">
        <v>40</v>
      </c>
      <c r="T406" s="27">
        <v>40</v>
      </c>
      <c r="U406" s="27">
        <v>40</v>
      </c>
      <c r="V406" s="27">
        <v>40</v>
      </c>
      <c r="W406" s="27"/>
      <c r="X406" s="27"/>
      <c r="Y406" s="27"/>
      <c r="Z406" s="27"/>
      <c r="AA406" s="27"/>
      <c r="AB406" s="27"/>
      <c r="AC406" s="27"/>
      <c r="AD406" s="27"/>
      <c r="AE406" s="27"/>
      <c r="AF406" s="27"/>
      <c r="AG406" s="27"/>
      <c r="AH406" s="27"/>
      <c r="AI406" s="27"/>
      <c r="AJ406" s="27"/>
      <c r="AK406" s="27"/>
      <c r="AL406" s="27"/>
      <c r="AM406" s="27"/>
      <c r="AN406" s="27"/>
      <c r="AO406" s="27"/>
      <c r="AP406" s="27">
        <v>2579.46</v>
      </c>
      <c r="AQ406" s="27">
        <v>0</v>
      </c>
      <c r="AR406" s="27">
        <f t="shared" si="17"/>
        <v>0</v>
      </c>
      <c r="AS406" s="10" t="s">
        <v>111</v>
      </c>
      <c r="AT406" s="43" t="s">
        <v>241</v>
      </c>
      <c r="AU406" s="13" t="s">
        <v>738</v>
      </c>
    </row>
    <row r="407" spans="2:47" ht="13.15" customHeight="1" x14ac:dyDescent="0.2">
      <c r="B407" s="13" t="s">
        <v>739</v>
      </c>
      <c r="C407" s="13" t="s">
        <v>100</v>
      </c>
      <c r="D407" s="13" t="s">
        <v>740</v>
      </c>
      <c r="E407" s="13" t="s">
        <v>741</v>
      </c>
      <c r="F407" s="13" t="s">
        <v>742</v>
      </c>
      <c r="G407" s="13" t="s">
        <v>734</v>
      </c>
      <c r="H407" s="13" t="s">
        <v>105</v>
      </c>
      <c r="I407" s="13">
        <v>50</v>
      </c>
      <c r="J407" s="13" t="s">
        <v>614</v>
      </c>
      <c r="K407" s="13" t="s">
        <v>107</v>
      </c>
      <c r="L407" s="13" t="s">
        <v>108</v>
      </c>
      <c r="M407" s="13" t="s">
        <v>109</v>
      </c>
      <c r="N407" s="13" t="s">
        <v>724</v>
      </c>
      <c r="O407" s="39"/>
      <c r="P407" s="39"/>
      <c r="Q407" s="39"/>
      <c r="R407" s="39"/>
      <c r="S407" s="39">
        <v>37</v>
      </c>
      <c r="T407" s="39">
        <v>37</v>
      </c>
      <c r="U407" s="39">
        <v>37</v>
      </c>
      <c r="V407" s="39">
        <v>37</v>
      </c>
      <c r="W407" s="39">
        <v>37</v>
      </c>
      <c r="X407" s="39"/>
      <c r="Y407" s="39"/>
      <c r="Z407" s="39"/>
      <c r="AA407" s="39"/>
      <c r="AB407" s="39"/>
      <c r="AC407" s="39"/>
      <c r="AD407" s="39"/>
      <c r="AE407" s="39"/>
      <c r="AF407" s="39"/>
      <c r="AG407" s="39"/>
      <c r="AH407" s="39"/>
      <c r="AI407" s="39"/>
      <c r="AJ407" s="39"/>
      <c r="AK407" s="39"/>
      <c r="AL407" s="39"/>
      <c r="AM407" s="39"/>
      <c r="AN407" s="39"/>
      <c r="AO407" s="39"/>
      <c r="AP407" s="39">
        <v>3616.07</v>
      </c>
      <c r="AQ407" s="39">
        <v>0</v>
      </c>
      <c r="AR407" s="27">
        <f t="shared" si="17"/>
        <v>0</v>
      </c>
      <c r="AS407" s="13" t="s">
        <v>111</v>
      </c>
      <c r="AT407" s="13">
        <v>2016</v>
      </c>
      <c r="AU407" s="13">
        <v>7.9</v>
      </c>
    </row>
    <row r="408" spans="2:47" ht="13.15" customHeight="1" x14ac:dyDescent="0.2">
      <c r="B408" s="13" t="s">
        <v>743</v>
      </c>
      <c r="C408" s="13" t="s">
        <v>100</v>
      </c>
      <c r="D408" s="13" t="s">
        <v>740</v>
      </c>
      <c r="E408" s="13" t="s">
        <v>741</v>
      </c>
      <c r="F408" s="13" t="s">
        <v>742</v>
      </c>
      <c r="G408" s="13" t="s">
        <v>734</v>
      </c>
      <c r="H408" s="13" t="s">
        <v>744</v>
      </c>
      <c r="I408" s="13">
        <v>50</v>
      </c>
      <c r="J408" s="13" t="s">
        <v>745</v>
      </c>
      <c r="K408" s="13" t="s">
        <v>107</v>
      </c>
      <c r="L408" s="13" t="s">
        <v>108</v>
      </c>
      <c r="M408" s="13" t="s">
        <v>109</v>
      </c>
      <c r="N408" s="13" t="s">
        <v>724</v>
      </c>
      <c r="O408" s="39"/>
      <c r="P408" s="39"/>
      <c r="Q408" s="39"/>
      <c r="R408" s="39"/>
      <c r="S408" s="39">
        <v>37</v>
      </c>
      <c r="T408" s="39">
        <v>37</v>
      </c>
      <c r="U408" s="39">
        <v>37</v>
      </c>
      <c r="V408" s="39">
        <v>37</v>
      </c>
      <c r="W408" s="39">
        <v>37</v>
      </c>
      <c r="X408" s="39"/>
      <c r="Y408" s="39"/>
      <c r="Z408" s="39"/>
      <c r="AA408" s="39"/>
      <c r="AB408" s="39"/>
      <c r="AC408" s="39"/>
      <c r="AD408" s="39"/>
      <c r="AE408" s="39"/>
      <c r="AF408" s="39"/>
      <c r="AG408" s="39"/>
      <c r="AH408" s="39"/>
      <c r="AI408" s="39"/>
      <c r="AJ408" s="39"/>
      <c r="AK408" s="39"/>
      <c r="AL408" s="39"/>
      <c r="AM408" s="39"/>
      <c r="AN408" s="39"/>
      <c r="AO408" s="39"/>
      <c r="AP408" s="39">
        <v>3616.07</v>
      </c>
      <c r="AQ408" s="39">
        <v>0</v>
      </c>
      <c r="AR408" s="27">
        <f t="shared" si="17"/>
        <v>0</v>
      </c>
      <c r="AS408" s="13" t="s">
        <v>111</v>
      </c>
      <c r="AT408" s="13">
        <v>2016</v>
      </c>
      <c r="AU408" s="13">
        <v>9.18</v>
      </c>
    </row>
    <row r="409" spans="2:47" ht="13.15" customHeight="1" x14ac:dyDescent="0.2">
      <c r="B409" s="13" t="s">
        <v>746</v>
      </c>
      <c r="C409" s="13" t="s">
        <v>100</v>
      </c>
      <c r="D409" s="13" t="s">
        <v>740</v>
      </c>
      <c r="E409" s="13" t="s">
        <v>741</v>
      </c>
      <c r="F409" s="13" t="s">
        <v>742</v>
      </c>
      <c r="G409" s="13" t="s">
        <v>734</v>
      </c>
      <c r="H409" s="13" t="s">
        <v>744</v>
      </c>
      <c r="I409" s="13">
        <v>50</v>
      </c>
      <c r="J409" s="13" t="s">
        <v>747</v>
      </c>
      <c r="K409" s="13" t="s">
        <v>107</v>
      </c>
      <c r="L409" s="13" t="s">
        <v>108</v>
      </c>
      <c r="M409" s="13" t="s">
        <v>109</v>
      </c>
      <c r="N409" s="13" t="s">
        <v>724</v>
      </c>
      <c r="O409" s="39"/>
      <c r="P409" s="39"/>
      <c r="Q409" s="39"/>
      <c r="R409" s="39"/>
      <c r="S409" s="39">
        <v>37</v>
      </c>
      <c r="T409" s="39">
        <v>37</v>
      </c>
      <c r="U409" s="39">
        <v>37</v>
      </c>
      <c r="V409" s="39">
        <v>37</v>
      </c>
      <c r="W409" s="39">
        <v>37</v>
      </c>
      <c r="X409" s="39"/>
      <c r="Y409" s="39"/>
      <c r="Z409" s="39"/>
      <c r="AA409" s="39"/>
      <c r="AB409" s="39"/>
      <c r="AC409" s="39"/>
      <c r="AD409" s="39"/>
      <c r="AE409" s="39"/>
      <c r="AF409" s="39"/>
      <c r="AG409" s="39"/>
      <c r="AH409" s="39"/>
      <c r="AI409" s="39"/>
      <c r="AJ409" s="39"/>
      <c r="AK409" s="39"/>
      <c r="AL409" s="39"/>
      <c r="AM409" s="39"/>
      <c r="AN409" s="39"/>
      <c r="AO409" s="39"/>
      <c r="AP409" s="39">
        <v>3616.07</v>
      </c>
      <c r="AQ409" s="39">
        <v>0</v>
      </c>
      <c r="AR409" s="27">
        <f t="shared" si="17"/>
        <v>0</v>
      </c>
      <c r="AS409" s="13" t="s">
        <v>748</v>
      </c>
      <c r="AT409" s="13">
        <v>2016</v>
      </c>
      <c r="AU409" s="13" t="s">
        <v>749</v>
      </c>
    </row>
    <row r="410" spans="2:47" ht="13.15" customHeight="1" x14ac:dyDescent="0.2">
      <c r="B410" s="13" t="s">
        <v>750</v>
      </c>
      <c r="C410" s="13" t="s">
        <v>100</v>
      </c>
      <c r="D410" s="13" t="s">
        <v>740</v>
      </c>
      <c r="E410" s="13" t="s">
        <v>741</v>
      </c>
      <c r="F410" s="13" t="s">
        <v>742</v>
      </c>
      <c r="G410" s="13" t="s">
        <v>734</v>
      </c>
      <c r="H410" s="13" t="s">
        <v>744</v>
      </c>
      <c r="I410" s="13">
        <v>50</v>
      </c>
      <c r="J410" s="13" t="s">
        <v>751</v>
      </c>
      <c r="K410" s="13" t="s">
        <v>107</v>
      </c>
      <c r="L410" s="13" t="s">
        <v>108</v>
      </c>
      <c r="M410" s="13" t="s">
        <v>337</v>
      </c>
      <c r="N410" s="13" t="s">
        <v>724</v>
      </c>
      <c r="O410" s="39"/>
      <c r="P410" s="39"/>
      <c r="Q410" s="39"/>
      <c r="R410" s="39"/>
      <c r="S410" s="39">
        <v>37</v>
      </c>
      <c r="T410" s="39">
        <v>37</v>
      </c>
      <c r="U410" s="39">
        <v>37</v>
      </c>
      <c r="V410" s="39">
        <v>37</v>
      </c>
      <c r="W410" s="39">
        <v>37</v>
      </c>
      <c r="X410" s="39"/>
      <c r="Y410" s="39"/>
      <c r="Z410" s="39"/>
      <c r="AA410" s="39"/>
      <c r="AB410" s="39"/>
      <c r="AC410" s="39"/>
      <c r="AD410" s="39"/>
      <c r="AE410" s="39"/>
      <c r="AF410" s="39"/>
      <c r="AG410" s="39"/>
      <c r="AH410" s="39"/>
      <c r="AI410" s="39"/>
      <c r="AJ410" s="39"/>
      <c r="AK410" s="39"/>
      <c r="AL410" s="39"/>
      <c r="AM410" s="39"/>
      <c r="AN410" s="39"/>
      <c r="AO410" s="39"/>
      <c r="AP410" s="39">
        <v>4000</v>
      </c>
      <c r="AQ410" s="39">
        <v>0</v>
      </c>
      <c r="AR410" s="27">
        <f t="shared" si="17"/>
        <v>0</v>
      </c>
      <c r="AS410" s="13" t="s">
        <v>748</v>
      </c>
      <c r="AT410" s="13">
        <v>2016</v>
      </c>
      <c r="AU410" s="13" t="s">
        <v>212</v>
      </c>
    </row>
    <row r="411" spans="2:47" ht="13.15" customHeight="1" x14ac:dyDescent="0.25">
      <c r="B411" s="7" t="s">
        <v>752</v>
      </c>
      <c r="C411" s="7" t="s">
        <v>100</v>
      </c>
      <c r="D411" s="7" t="s">
        <v>753</v>
      </c>
      <c r="E411" s="7" t="s">
        <v>732</v>
      </c>
      <c r="F411" s="7" t="s">
        <v>754</v>
      </c>
      <c r="G411" s="7" t="s">
        <v>755</v>
      </c>
      <c r="H411" s="8" t="s">
        <v>197</v>
      </c>
      <c r="I411" s="9">
        <v>50</v>
      </c>
      <c r="J411" s="10" t="s">
        <v>231</v>
      </c>
      <c r="K411" s="8" t="s">
        <v>107</v>
      </c>
      <c r="L411" s="10" t="s">
        <v>108</v>
      </c>
      <c r="M411" s="10" t="s">
        <v>109</v>
      </c>
      <c r="N411" s="10" t="s">
        <v>724</v>
      </c>
      <c r="O411" s="27">
        <v>0</v>
      </c>
      <c r="P411" s="27">
        <v>0</v>
      </c>
      <c r="Q411" s="27">
        <v>3079</v>
      </c>
      <c r="R411" s="27">
        <v>3079</v>
      </c>
      <c r="S411" s="27">
        <v>3079</v>
      </c>
      <c r="T411" s="27">
        <v>3079</v>
      </c>
      <c r="U411" s="27">
        <v>3079</v>
      </c>
      <c r="V411" s="27"/>
      <c r="W411" s="27"/>
      <c r="X411" s="27"/>
      <c r="Y411" s="27"/>
      <c r="Z411" s="27"/>
      <c r="AA411" s="27"/>
      <c r="AB411" s="27"/>
      <c r="AC411" s="27"/>
      <c r="AD411" s="27"/>
      <c r="AE411" s="27"/>
      <c r="AF411" s="27"/>
      <c r="AG411" s="27"/>
      <c r="AH411" s="27"/>
      <c r="AI411" s="27"/>
      <c r="AJ411" s="27"/>
      <c r="AK411" s="27"/>
      <c r="AL411" s="27"/>
      <c r="AM411" s="27"/>
      <c r="AN411" s="27"/>
      <c r="AO411" s="27"/>
      <c r="AP411" s="27">
        <v>12500</v>
      </c>
      <c r="AQ411" s="27">
        <v>0</v>
      </c>
      <c r="AR411" s="27">
        <f t="shared" si="17"/>
        <v>0</v>
      </c>
      <c r="AS411" s="10" t="s">
        <v>111</v>
      </c>
      <c r="AT411" s="88">
        <v>2014</v>
      </c>
      <c r="AU411" s="7" t="s">
        <v>236</v>
      </c>
    </row>
    <row r="412" spans="2:47" ht="13.15" customHeight="1" x14ac:dyDescent="0.25">
      <c r="B412" s="7" t="s">
        <v>756</v>
      </c>
      <c r="C412" s="7" t="s">
        <v>100</v>
      </c>
      <c r="D412" s="7" t="s">
        <v>753</v>
      </c>
      <c r="E412" s="7" t="s">
        <v>732</v>
      </c>
      <c r="F412" s="7" t="s">
        <v>754</v>
      </c>
      <c r="G412" s="7" t="s">
        <v>755</v>
      </c>
      <c r="H412" s="7" t="s">
        <v>197</v>
      </c>
      <c r="I412" s="14">
        <v>50</v>
      </c>
      <c r="J412" s="7" t="s">
        <v>235</v>
      </c>
      <c r="K412" s="7" t="s">
        <v>107</v>
      </c>
      <c r="L412" s="7" t="s">
        <v>108</v>
      </c>
      <c r="M412" s="7" t="s">
        <v>109</v>
      </c>
      <c r="N412" s="7" t="s">
        <v>724</v>
      </c>
      <c r="O412" s="39">
        <v>0</v>
      </c>
      <c r="P412" s="39">
        <v>0</v>
      </c>
      <c r="Q412" s="39">
        <v>3079</v>
      </c>
      <c r="R412" s="39">
        <v>3079</v>
      </c>
      <c r="S412" s="39">
        <v>3079</v>
      </c>
      <c r="T412" s="39">
        <v>3079</v>
      </c>
      <c r="U412" s="39">
        <v>3079</v>
      </c>
      <c r="V412" s="39"/>
      <c r="W412" s="39"/>
      <c r="X412" s="39"/>
      <c r="Y412" s="39"/>
      <c r="Z412" s="39"/>
      <c r="AA412" s="39"/>
      <c r="AB412" s="39"/>
      <c r="AC412" s="39"/>
      <c r="AD412" s="39"/>
      <c r="AE412" s="39"/>
      <c r="AF412" s="39"/>
      <c r="AG412" s="39"/>
      <c r="AH412" s="39"/>
      <c r="AI412" s="39"/>
      <c r="AJ412" s="39"/>
      <c r="AK412" s="39"/>
      <c r="AL412" s="39"/>
      <c r="AM412" s="39"/>
      <c r="AN412" s="39"/>
      <c r="AO412" s="39"/>
      <c r="AP412" s="39">
        <v>7662.1</v>
      </c>
      <c r="AQ412" s="39">
        <v>0</v>
      </c>
      <c r="AR412" s="27">
        <f t="shared" si="17"/>
        <v>0</v>
      </c>
      <c r="AS412" s="7" t="s">
        <v>111</v>
      </c>
      <c r="AT412" s="7" t="s">
        <v>375</v>
      </c>
      <c r="AU412" s="7" t="s">
        <v>198</v>
      </c>
    </row>
    <row r="413" spans="2:47" ht="13.15" customHeight="1" x14ac:dyDescent="0.25">
      <c r="B413" s="15" t="s">
        <v>757</v>
      </c>
      <c r="C413" s="16" t="s">
        <v>100</v>
      </c>
      <c r="D413" s="15" t="s">
        <v>753</v>
      </c>
      <c r="E413" s="15" t="s">
        <v>732</v>
      </c>
      <c r="F413" s="15" t="s">
        <v>754</v>
      </c>
      <c r="G413" s="17" t="s">
        <v>755</v>
      </c>
      <c r="H413" s="15" t="s">
        <v>197</v>
      </c>
      <c r="I413" s="15">
        <v>50</v>
      </c>
      <c r="J413" s="15" t="s">
        <v>263</v>
      </c>
      <c r="K413" s="15" t="s">
        <v>107</v>
      </c>
      <c r="L413" s="15" t="s">
        <v>108</v>
      </c>
      <c r="M413" s="18" t="s">
        <v>109</v>
      </c>
      <c r="N413" s="15" t="s">
        <v>724</v>
      </c>
      <c r="O413" s="39">
        <v>0</v>
      </c>
      <c r="P413" s="39">
        <v>0</v>
      </c>
      <c r="Q413" s="39">
        <v>3079</v>
      </c>
      <c r="R413" s="39">
        <v>3079</v>
      </c>
      <c r="S413" s="39">
        <v>3079</v>
      </c>
      <c r="T413" s="39">
        <v>3079</v>
      </c>
      <c r="U413" s="39">
        <v>3079</v>
      </c>
      <c r="V413" s="39"/>
      <c r="W413" s="39"/>
      <c r="X413" s="39"/>
      <c r="Y413" s="39"/>
      <c r="Z413" s="39"/>
      <c r="AA413" s="39"/>
      <c r="AB413" s="39"/>
      <c r="AC413" s="39"/>
      <c r="AD413" s="39"/>
      <c r="AE413" s="39"/>
      <c r="AF413" s="39"/>
      <c r="AG413" s="39"/>
      <c r="AH413" s="39"/>
      <c r="AI413" s="39"/>
      <c r="AJ413" s="39"/>
      <c r="AK413" s="39"/>
      <c r="AL413" s="39"/>
      <c r="AM413" s="39"/>
      <c r="AN413" s="39"/>
      <c r="AO413" s="39"/>
      <c r="AP413" s="39">
        <v>7662.1</v>
      </c>
      <c r="AQ413" s="27">
        <v>0</v>
      </c>
      <c r="AR413" s="27">
        <f t="shared" si="17"/>
        <v>0</v>
      </c>
      <c r="AS413" s="15" t="s">
        <v>111</v>
      </c>
      <c r="AT413" s="7" t="s">
        <v>375</v>
      </c>
      <c r="AU413" s="89" t="s">
        <v>239</v>
      </c>
    </row>
    <row r="414" spans="2:47" ht="13.15" customHeight="1" x14ac:dyDescent="0.25">
      <c r="B414" s="12" t="s">
        <v>758</v>
      </c>
      <c r="C414" s="7" t="s">
        <v>100</v>
      </c>
      <c r="D414" s="7" t="s">
        <v>753</v>
      </c>
      <c r="E414" s="7" t="s">
        <v>732</v>
      </c>
      <c r="F414" s="7" t="s">
        <v>754</v>
      </c>
      <c r="G414" s="7" t="s">
        <v>755</v>
      </c>
      <c r="H414" s="8" t="s">
        <v>105</v>
      </c>
      <c r="I414" s="9">
        <v>50</v>
      </c>
      <c r="J414" s="10" t="s">
        <v>106</v>
      </c>
      <c r="K414" s="8" t="s">
        <v>107</v>
      </c>
      <c r="L414" s="10" t="s">
        <v>108</v>
      </c>
      <c r="M414" s="10" t="s">
        <v>109</v>
      </c>
      <c r="N414" s="10" t="s">
        <v>724</v>
      </c>
      <c r="O414" s="74"/>
      <c r="P414" s="27"/>
      <c r="Q414" s="27"/>
      <c r="R414" s="27">
        <v>4058</v>
      </c>
      <c r="S414" s="27">
        <v>4058</v>
      </c>
      <c r="T414" s="27">
        <v>4058</v>
      </c>
      <c r="U414" s="27">
        <v>4058</v>
      </c>
      <c r="V414" s="27">
        <v>4058</v>
      </c>
      <c r="W414" s="27"/>
      <c r="X414" s="27"/>
      <c r="Y414" s="27"/>
      <c r="Z414" s="27"/>
      <c r="AA414" s="27"/>
      <c r="AB414" s="27"/>
      <c r="AC414" s="27"/>
      <c r="AD414" s="27"/>
      <c r="AE414" s="27"/>
      <c r="AF414" s="27"/>
      <c r="AG414" s="27"/>
      <c r="AH414" s="27"/>
      <c r="AI414" s="27"/>
      <c r="AJ414" s="27"/>
      <c r="AK414" s="27"/>
      <c r="AL414" s="27"/>
      <c r="AM414" s="27"/>
      <c r="AN414" s="27"/>
      <c r="AO414" s="27"/>
      <c r="AP414" s="27">
        <v>7662.1</v>
      </c>
      <c r="AQ414" s="27">
        <v>0</v>
      </c>
      <c r="AR414" s="27">
        <f t="shared" si="17"/>
        <v>0</v>
      </c>
      <c r="AS414" s="10" t="s">
        <v>111</v>
      </c>
      <c r="AT414" s="43" t="s">
        <v>241</v>
      </c>
      <c r="AU414" s="88" t="s">
        <v>212</v>
      </c>
    </row>
    <row r="415" spans="2:47" ht="13.15" customHeight="1" x14ac:dyDescent="0.25">
      <c r="B415" s="7" t="s">
        <v>759</v>
      </c>
      <c r="C415" s="7" t="s">
        <v>100</v>
      </c>
      <c r="D415" s="7" t="s">
        <v>760</v>
      </c>
      <c r="E415" s="7" t="s">
        <v>732</v>
      </c>
      <c r="F415" s="7" t="s">
        <v>761</v>
      </c>
      <c r="G415" s="7" t="s">
        <v>762</v>
      </c>
      <c r="H415" s="8" t="s">
        <v>197</v>
      </c>
      <c r="I415" s="9">
        <v>50</v>
      </c>
      <c r="J415" s="10" t="s">
        <v>231</v>
      </c>
      <c r="K415" s="8" t="s">
        <v>107</v>
      </c>
      <c r="L415" s="10" t="s">
        <v>108</v>
      </c>
      <c r="M415" s="10" t="s">
        <v>109</v>
      </c>
      <c r="N415" s="10" t="s">
        <v>724</v>
      </c>
      <c r="O415" s="27">
        <v>0</v>
      </c>
      <c r="P415" s="27">
        <v>0</v>
      </c>
      <c r="Q415" s="27">
        <v>3621</v>
      </c>
      <c r="R415" s="27">
        <v>3621</v>
      </c>
      <c r="S415" s="27">
        <v>3621</v>
      </c>
      <c r="T415" s="27">
        <v>3621</v>
      </c>
      <c r="U415" s="27">
        <v>3621</v>
      </c>
      <c r="V415" s="27"/>
      <c r="W415" s="27"/>
      <c r="X415" s="27"/>
      <c r="Y415" s="27"/>
      <c r="Z415" s="27"/>
      <c r="AA415" s="27"/>
      <c r="AB415" s="27"/>
      <c r="AC415" s="27"/>
      <c r="AD415" s="27"/>
      <c r="AE415" s="27"/>
      <c r="AF415" s="27"/>
      <c r="AG415" s="27"/>
      <c r="AH415" s="27"/>
      <c r="AI415" s="27"/>
      <c r="AJ415" s="27"/>
      <c r="AK415" s="27"/>
      <c r="AL415" s="27"/>
      <c r="AM415" s="27"/>
      <c r="AN415" s="27"/>
      <c r="AO415" s="27"/>
      <c r="AP415" s="27">
        <v>2756.6964285714284</v>
      </c>
      <c r="AQ415" s="27">
        <v>0</v>
      </c>
      <c r="AR415" s="27">
        <f t="shared" si="17"/>
        <v>0</v>
      </c>
      <c r="AS415" s="10" t="s">
        <v>111</v>
      </c>
      <c r="AT415" s="88">
        <v>2014</v>
      </c>
      <c r="AU415" s="7" t="s">
        <v>198</v>
      </c>
    </row>
    <row r="416" spans="2:47" ht="13.15" customHeight="1" x14ac:dyDescent="0.25">
      <c r="B416" s="7" t="s">
        <v>763</v>
      </c>
      <c r="C416" s="7" t="s">
        <v>100</v>
      </c>
      <c r="D416" s="7" t="s">
        <v>760</v>
      </c>
      <c r="E416" s="7" t="s">
        <v>732</v>
      </c>
      <c r="F416" s="7" t="s">
        <v>761</v>
      </c>
      <c r="G416" s="7" t="s">
        <v>762</v>
      </c>
      <c r="H416" s="7" t="s">
        <v>197</v>
      </c>
      <c r="I416" s="14">
        <v>50</v>
      </c>
      <c r="J416" s="7" t="s">
        <v>235</v>
      </c>
      <c r="K416" s="7" t="s">
        <v>107</v>
      </c>
      <c r="L416" s="7" t="s">
        <v>108</v>
      </c>
      <c r="M416" s="7" t="s">
        <v>109</v>
      </c>
      <c r="N416" s="7" t="s">
        <v>724</v>
      </c>
      <c r="O416" s="39">
        <v>0</v>
      </c>
      <c r="P416" s="39">
        <v>0</v>
      </c>
      <c r="Q416" s="39">
        <v>3621</v>
      </c>
      <c r="R416" s="39">
        <v>3621</v>
      </c>
      <c r="S416" s="39">
        <v>3621</v>
      </c>
      <c r="T416" s="39">
        <v>3621</v>
      </c>
      <c r="U416" s="39">
        <v>3621</v>
      </c>
      <c r="V416" s="39"/>
      <c r="W416" s="39"/>
      <c r="X416" s="39"/>
      <c r="Y416" s="39"/>
      <c r="Z416" s="39"/>
      <c r="AA416" s="39"/>
      <c r="AB416" s="39"/>
      <c r="AC416" s="39"/>
      <c r="AD416" s="39"/>
      <c r="AE416" s="39"/>
      <c r="AF416" s="39"/>
      <c r="AG416" s="39"/>
      <c r="AH416" s="39"/>
      <c r="AI416" s="39"/>
      <c r="AJ416" s="39"/>
      <c r="AK416" s="39"/>
      <c r="AL416" s="39"/>
      <c r="AM416" s="39"/>
      <c r="AN416" s="39"/>
      <c r="AO416" s="39"/>
      <c r="AP416" s="39">
        <v>2756.6959999999999</v>
      </c>
      <c r="AQ416" s="39">
        <v>0</v>
      </c>
      <c r="AR416" s="27">
        <f t="shared" si="17"/>
        <v>0</v>
      </c>
      <c r="AS416" s="7" t="s">
        <v>111</v>
      </c>
      <c r="AT416" s="7" t="s">
        <v>375</v>
      </c>
      <c r="AU416" s="7" t="s">
        <v>198</v>
      </c>
    </row>
    <row r="417" spans="2:47" ht="13.15" customHeight="1" x14ac:dyDescent="0.25">
      <c r="B417" s="15" t="s">
        <v>764</v>
      </c>
      <c r="C417" s="16" t="s">
        <v>100</v>
      </c>
      <c r="D417" s="15" t="s">
        <v>760</v>
      </c>
      <c r="E417" s="15" t="s">
        <v>732</v>
      </c>
      <c r="F417" s="15" t="s">
        <v>761</v>
      </c>
      <c r="G417" s="17" t="s">
        <v>762</v>
      </c>
      <c r="H417" s="15" t="s">
        <v>197</v>
      </c>
      <c r="I417" s="15">
        <v>50</v>
      </c>
      <c r="J417" s="15" t="s">
        <v>263</v>
      </c>
      <c r="K417" s="15" t="s">
        <v>107</v>
      </c>
      <c r="L417" s="15" t="s">
        <v>108</v>
      </c>
      <c r="M417" s="18" t="s">
        <v>109</v>
      </c>
      <c r="N417" s="15" t="s">
        <v>724</v>
      </c>
      <c r="O417" s="39">
        <v>0</v>
      </c>
      <c r="P417" s="39">
        <v>0</v>
      </c>
      <c r="Q417" s="39">
        <v>3621</v>
      </c>
      <c r="R417" s="39">
        <v>3621</v>
      </c>
      <c r="S417" s="39">
        <v>3621</v>
      </c>
      <c r="T417" s="39">
        <v>3621</v>
      </c>
      <c r="U417" s="39">
        <v>3621</v>
      </c>
      <c r="V417" s="39"/>
      <c r="W417" s="39"/>
      <c r="X417" s="39"/>
      <c r="Y417" s="39"/>
      <c r="Z417" s="39"/>
      <c r="AA417" s="39"/>
      <c r="AB417" s="39"/>
      <c r="AC417" s="39"/>
      <c r="AD417" s="39"/>
      <c r="AE417" s="39"/>
      <c r="AF417" s="39"/>
      <c r="AG417" s="39"/>
      <c r="AH417" s="39"/>
      <c r="AI417" s="39"/>
      <c r="AJ417" s="39"/>
      <c r="AK417" s="39"/>
      <c r="AL417" s="39"/>
      <c r="AM417" s="39"/>
      <c r="AN417" s="39"/>
      <c r="AO417" s="39"/>
      <c r="AP417" s="39">
        <v>2756.6959999999999</v>
      </c>
      <c r="AQ417" s="27">
        <v>0</v>
      </c>
      <c r="AR417" s="27">
        <f t="shared" si="17"/>
        <v>0</v>
      </c>
      <c r="AS417" s="15" t="s">
        <v>111</v>
      </c>
      <c r="AT417" s="7" t="s">
        <v>375</v>
      </c>
      <c r="AU417" s="89" t="s">
        <v>239</v>
      </c>
    </row>
    <row r="418" spans="2:47" ht="13.15" customHeight="1" x14ac:dyDescent="0.2">
      <c r="B418" s="12" t="s">
        <v>765</v>
      </c>
      <c r="C418" s="7" t="s">
        <v>100</v>
      </c>
      <c r="D418" s="7" t="s">
        <v>760</v>
      </c>
      <c r="E418" s="7" t="s">
        <v>732</v>
      </c>
      <c r="F418" s="7" t="s">
        <v>761</v>
      </c>
      <c r="G418" s="7" t="s">
        <v>762</v>
      </c>
      <c r="H418" s="8" t="s">
        <v>105</v>
      </c>
      <c r="I418" s="9">
        <v>50</v>
      </c>
      <c r="J418" s="10" t="s">
        <v>106</v>
      </c>
      <c r="K418" s="8" t="s">
        <v>107</v>
      </c>
      <c r="L418" s="10" t="s">
        <v>108</v>
      </c>
      <c r="M418" s="10" t="s">
        <v>109</v>
      </c>
      <c r="N418" s="10" t="s">
        <v>724</v>
      </c>
      <c r="O418" s="74"/>
      <c r="P418" s="27"/>
      <c r="Q418" s="27"/>
      <c r="R418" s="27">
        <v>2066</v>
      </c>
      <c r="S418" s="27">
        <v>2066</v>
      </c>
      <c r="T418" s="27">
        <v>2066</v>
      </c>
      <c r="U418" s="27">
        <v>2066</v>
      </c>
      <c r="V418" s="27">
        <v>2066</v>
      </c>
      <c r="W418" s="27"/>
      <c r="X418" s="27"/>
      <c r="Y418" s="27"/>
      <c r="Z418" s="27"/>
      <c r="AA418" s="27"/>
      <c r="AB418" s="27"/>
      <c r="AC418" s="27"/>
      <c r="AD418" s="27"/>
      <c r="AE418" s="27"/>
      <c r="AF418" s="27"/>
      <c r="AG418" s="27"/>
      <c r="AH418" s="27"/>
      <c r="AI418" s="27"/>
      <c r="AJ418" s="27"/>
      <c r="AK418" s="27"/>
      <c r="AL418" s="27"/>
      <c r="AM418" s="27"/>
      <c r="AN418" s="27"/>
      <c r="AO418" s="27"/>
      <c r="AP418" s="27">
        <v>2756.6959999999999</v>
      </c>
      <c r="AQ418" s="27">
        <v>0</v>
      </c>
      <c r="AR418" s="27">
        <f t="shared" si="17"/>
        <v>0</v>
      </c>
      <c r="AS418" s="10" t="s">
        <v>111</v>
      </c>
      <c r="AT418" s="43" t="s">
        <v>241</v>
      </c>
      <c r="AU418" s="13" t="s">
        <v>738</v>
      </c>
    </row>
    <row r="419" spans="2:47" ht="13.15" customHeight="1" x14ac:dyDescent="0.2">
      <c r="B419" s="13" t="s">
        <v>766</v>
      </c>
      <c r="C419" s="13" t="s">
        <v>100</v>
      </c>
      <c r="D419" s="13" t="s">
        <v>767</v>
      </c>
      <c r="E419" s="13" t="s">
        <v>741</v>
      </c>
      <c r="F419" s="13" t="s">
        <v>768</v>
      </c>
      <c r="G419" s="13" t="s">
        <v>762</v>
      </c>
      <c r="H419" s="13" t="s">
        <v>105</v>
      </c>
      <c r="I419" s="13">
        <v>50</v>
      </c>
      <c r="J419" s="13" t="s">
        <v>614</v>
      </c>
      <c r="K419" s="13" t="s">
        <v>107</v>
      </c>
      <c r="L419" s="13" t="s">
        <v>108</v>
      </c>
      <c r="M419" s="13" t="s">
        <v>109</v>
      </c>
      <c r="N419" s="13" t="s">
        <v>724</v>
      </c>
      <c r="O419" s="39"/>
      <c r="P419" s="39"/>
      <c r="Q419" s="39"/>
      <c r="R419" s="39"/>
      <c r="S419" s="39">
        <v>6</v>
      </c>
      <c r="T419" s="39">
        <v>6</v>
      </c>
      <c r="U419" s="39">
        <v>6</v>
      </c>
      <c r="V419" s="39">
        <v>6</v>
      </c>
      <c r="W419" s="39">
        <v>6</v>
      </c>
      <c r="X419" s="39"/>
      <c r="Y419" s="39"/>
      <c r="Z419" s="39"/>
      <c r="AA419" s="39"/>
      <c r="AB419" s="39"/>
      <c r="AC419" s="39"/>
      <c r="AD419" s="39"/>
      <c r="AE419" s="39"/>
      <c r="AF419" s="39"/>
      <c r="AG419" s="39"/>
      <c r="AH419" s="39"/>
      <c r="AI419" s="39"/>
      <c r="AJ419" s="39"/>
      <c r="AK419" s="39"/>
      <c r="AL419" s="39"/>
      <c r="AM419" s="39"/>
      <c r="AN419" s="39"/>
      <c r="AO419" s="39"/>
      <c r="AP419" s="39">
        <v>2757</v>
      </c>
      <c r="AQ419" s="39">
        <v>0</v>
      </c>
      <c r="AR419" s="27">
        <f t="shared" si="17"/>
        <v>0</v>
      </c>
      <c r="AS419" s="13" t="s">
        <v>111</v>
      </c>
      <c r="AT419" s="13">
        <v>2016</v>
      </c>
      <c r="AU419" s="13" t="s">
        <v>212</v>
      </c>
    </row>
    <row r="420" spans="2:47" ht="13.15" customHeight="1" x14ac:dyDescent="0.25">
      <c r="B420" s="7" t="s">
        <v>769</v>
      </c>
      <c r="C420" s="7" t="s">
        <v>100</v>
      </c>
      <c r="D420" s="7" t="s">
        <v>770</v>
      </c>
      <c r="E420" s="7" t="s">
        <v>771</v>
      </c>
      <c r="F420" s="7" t="s">
        <v>772</v>
      </c>
      <c r="G420" s="7" t="s">
        <v>773</v>
      </c>
      <c r="H420" s="8" t="s">
        <v>197</v>
      </c>
      <c r="I420" s="9">
        <v>50</v>
      </c>
      <c r="J420" s="10" t="s">
        <v>231</v>
      </c>
      <c r="K420" s="8" t="s">
        <v>107</v>
      </c>
      <c r="L420" s="10" t="s">
        <v>108</v>
      </c>
      <c r="M420" s="10" t="s">
        <v>109</v>
      </c>
      <c r="N420" s="10" t="s">
        <v>110</v>
      </c>
      <c r="O420" s="27">
        <v>0</v>
      </c>
      <c r="P420" s="27">
        <v>0</v>
      </c>
      <c r="Q420" s="27">
        <v>60</v>
      </c>
      <c r="R420" s="27">
        <v>45</v>
      </c>
      <c r="S420" s="27">
        <v>45</v>
      </c>
      <c r="T420" s="27">
        <v>45</v>
      </c>
      <c r="U420" s="27">
        <v>45</v>
      </c>
      <c r="V420" s="27"/>
      <c r="W420" s="27"/>
      <c r="X420" s="27"/>
      <c r="Y420" s="27"/>
      <c r="Z420" s="27"/>
      <c r="AA420" s="27"/>
      <c r="AB420" s="27"/>
      <c r="AC420" s="27"/>
      <c r="AD420" s="27"/>
      <c r="AE420" s="27"/>
      <c r="AF420" s="27"/>
      <c r="AG420" s="27"/>
      <c r="AH420" s="27"/>
      <c r="AI420" s="27"/>
      <c r="AJ420" s="27"/>
      <c r="AK420" s="27"/>
      <c r="AL420" s="27"/>
      <c r="AM420" s="27"/>
      <c r="AN420" s="27"/>
      <c r="AO420" s="27"/>
      <c r="AP420" s="27">
        <v>75265</v>
      </c>
      <c r="AQ420" s="27">
        <v>0</v>
      </c>
      <c r="AR420" s="27">
        <f t="shared" si="17"/>
        <v>0</v>
      </c>
      <c r="AS420" s="10" t="s">
        <v>111</v>
      </c>
      <c r="AT420" s="88">
        <v>2014</v>
      </c>
      <c r="AU420" s="7" t="s">
        <v>774</v>
      </c>
    </row>
    <row r="421" spans="2:47" ht="13.15" customHeight="1" x14ac:dyDescent="0.25">
      <c r="B421" s="7" t="s">
        <v>775</v>
      </c>
      <c r="C421" s="7" t="s">
        <v>100</v>
      </c>
      <c r="D421" s="7" t="s">
        <v>770</v>
      </c>
      <c r="E421" s="7" t="s">
        <v>771</v>
      </c>
      <c r="F421" s="7" t="s">
        <v>772</v>
      </c>
      <c r="G421" s="7" t="s">
        <v>773</v>
      </c>
      <c r="H421" s="7" t="s">
        <v>197</v>
      </c>
      <c r="I421" s="14">
        <v>50</v>
      </c>
      <c r="J421" s="7" t="s">
        <v>235</v>
      </c>
      <c r="K421" s="7" t="s">
        <v>107</v>
      </c>
      <c r="L421" s="7" t="s">
        <v>108</v>
      </c>
      <c r="M421" s="7" t="s">
        <v>109</v>
      </c>
      <c r="N421" s="7" t="s">
        <v>110</v>
      </c>
      <c r="O421" s="39">
        <v>0</v>
      </c>
      <c r="P421" s="39">
        <v>0</v>
      </c>
      <c r="Q421" s="39">
        <v>25</v>
      </c>
      <c r="R421" s="39">
        <v>45</v>
      </c>
      <c r="S421" s="39">
        <v>45</v>
      </c>
      <c r="T421" s="39">
        <v>45</v>
      </c>
      <c r="U421" s="39">
        <v>45</v>
      </c>
      <c r="V421" s="39"/>
      <c r="W421" s="39"/>
      <c r="X421" s="39"/>
      <c r="Y421" s="39"/>
      <c r="Z421" s="39"/>
      <c r="AA421" s="39"/>
      <c r="AB421" s="39"/>
      <c r="AC421" s="39"/>
      <c r="AD421" s="39"/>
      <c r="AE421" s="39"/>
      <c r="AF421" s="39"/>
      <c r="AG421" s="39"/>
      <c r="AH421" s="39"/>
      <c r="AI421" s="39"/>
      <c r="AJ421" s="39"/>
      <c r="AK421" s="39"/>
      <c r="AL421" s="39"/>
      <c r="AM421" s="39"/>
      <c r="AN421" s="39"/>
      <c r="AO421" s="39"/>
      <c r="AP421" s="39">
        <v>75265</v>
      </c>
      <c r="AQ421" s="27">
        <v>0</v>
      </c>
      <c r="AR421" s="27">
        <f t="shared" si="17"/>
        <v>0</v>
      </c>
      <c r="AS421" s="7" t="s">
        <v>111</v>
      </c>
      <c r="AT421" s="7" t="s">
        <v>375</v>
      </c>
      <c r="AU421" s="89" t="s">
        <v>112</v>
      </c>
    </row>
    <row r="422" spans="2:47" ht="13.15" customHeight="1" x14ac:dyDescent="0.2">
      <c r="B422" s="12" t="s">
        <v>776</v>
      </c>
      <c r="C422" s="7" t="s">
        <v>100</v>
      </c>
      <c r="D422" s="7" t="s">
        <v>770</v>
      </c>
      <c r="E422" s="7" t="s">
        <v>771</v>
      </c>
      <c r="F422" s="7" t="s">
        <v>772</v>
      </c>
      <c r="G422" s="7" t="s">
        <v>773</v>
      </c>
      <c r="H422" s="8" t="s">
        <v>197</v>
      </c>
      <c r="I422" s="9">
        <v>50</v>
      </c>
      <c r="J422" s="10" t="s">
        <v>235</v>
      </c>
      <c r="K422" s="8" t="s">
        <v>107</v>
      </c>
      <c r="L422" s="10" t="s">
        <v>108</v>
      </c>
      <c r="M422" s="10" t="s">
        <v>109</v>
      </c>
      <c r="N422" s="10" t="s">
        <v>110</v>
      </c>
      <c r="O422" s="74"/>
      <c r="P422" s="27"/>
      <c r="Q422" s="27">
        <v>25</v>
      </c>
      <c r="R422" s="27">
        <v>35</v>
      </c>
      <c r="S422" s="27">
        <v>45</v>
      </c>
      <c r="T422" s="27">
        <v>45</v>
      </c>
      <c r="U422" s="27">
        <v>45</v>
      </c>
      <c r="V422" s="27">
        <v>45</v>
      </c>
      <c r="W422" s="27"/>
      <c r="X422" s="27"/>
      <c r="Y422" s="27"/>
      <c r="Z422" s="27"/>
      <c r="AA422" s="27"/>
      <c r="AB422" s="27"/>
      <c r="AC422" s="27"/>
      <c r="AD422" s="27"/>
      <c r="AE422" s="27"/>
      <c r="AF422" s="27"/>
      <c r="AG422" s="27"/>
      <c r="AH422" s="27"/>
      <c r="AI422" s="27"/>
      <c r="AJ422" s="27"/>
      <c r="AK422" s="27"/>
      <c r="AL422" s="27"/>
      <c r="AM422" s="27"/>
      <c r="AN422" s="27"/>
      <c r="AO422" s="27"/>
      <c r="AP422" s="27">
        <v>75265</v>
      </c>
      <c r="AQ422" s="27">
        <v>0</v>
      </c>
      <c r="AR422" s="27">
        <f t="shared" si="17"/>
        <v>0</v>
      </c>
      <c r="AS422" s="10" t="s">
        <v>111</v>
      </c>
      <c r="AT422" s="43" t="s">
        <v>114</v>
      </c>
      <c r="AU422" s="13" t="s">
        <v>777</v>
      </c>
    </row>
    <row r="423" spans="2:47" ht="13.15" customHeight="1" x14ac:dyDescent="0.2">
      <c r="B423" s="13" t="s">
        <v>778</v>
      </c>
      <c r="C423" s="13" t="s">
        <v>100</v>
      </c>
      <c r="D423" s="13" t="s">
        <v>779</v>
      </c>
      <c r="E423" s="13" t="s">
        <v>771</v>
      </c>
      <c r="F423" s="13" t="s">
        <v>780</v>
      </c>
      <c r="G423" s="13" t="s">
        <v>773</v>
      </c>
      <c r="H423" s="13" t="s">
        <v>197</v>
      </c>
      <c r="I423" s="13">
        <v>50</v>
      </c>
      <c r="J423" s="13" t="s">
        <v>235</v>
      </c>
      <c r="K423" s="13" t="s">
        <v>107</v>
      </c>
      <c r="L423" s="13" t="s">
        <v>108</v>
      </c>
      <c r="M423" s="13" t="s">
        <v>109</v>
      </c>
      <c r="N423" s="13" t="s">
        <v>110</v>
      </c>
      <c r="O423" s="39"/>
      <c r="P423" s="39"/>
      <c r="Q423" s="39">
        <v>25</v>
      </c>
      <c r="R423" s="39">
        <v>35</v>
      </c>
      <c r="S423" s="39">
        <v>0</v>
      </c>
      <c r="T423" s="39">
        <v>0</v>
      </c>
      <c r="U423" s="39">
        <v>0</v>
      </c>
      <c r="V423" s="39"/>
      <c r="W423" s="39"/>
      <c r="X423" s="39"/>
      <c r="Y423" s="39"/>
      <c r="Z423" s="39"/>
      <c r="AA423" s="39"/>
      <c r="AB423" s="39"/>
      <c r="AC423" s="39"/>
      <c r="AD423" s="39"/>
      <c r="AE423" s="39"/>
      <c r="AF423" s="39"/>
      <c r="AG423" s="39"/>
      <c r="AH423" s="39"/>
      <c r="AI423" s="39"/>
      <c r="AJ423" s="39"/>
      <c r="AK423" s="39"/>
      <c r="AL423" s="39"/>
      <c r="AM423" s="39"/>
      <c r="AN423" s="39"/>
      <c r="AO423" s="39"/>
      <c r="AP423" s="39">
        <v>75265</v>
      </c>
      <c r="AQ423" s="39">
        <v>0</v>
      </c>
      <c r="AR423" s="27">
        <f t="shared" si="17"/>
        <v>0</v>
      </c>
      <c r="AS423" s="13" t="s">
        <v>111</v>
      </c>
      <c r="AT423" s="13" t="s">
        <v>114</v>
      </c>
      <c r="AU423" s="13">
        <v>14</v>
      </c>
    </row>
    <row r="424" spans="2:47" ht="13.15" customHeight="1" x14ac:dyDescent="0.2">
      <c r="B424" s="13" t="s">
        <v>781</v>
      </c>
      <c r="C424" s="13" t="s">
        <v>100</v>
      </c>
      <c r="D424" s="13" t="s">
        <v>779</v>
      </c>
      <c r="E424" s="13" t="s">
        <v>771</v>
      </c>
      <c r="F424" s="13" t="s">
        <v>780</v>
      </c>
      <c r="G424" s="13" t="s">
        <v>773</v>
      </c>
      <c r="H424" s="13" t="s">
        <v>197</v>
      </c>
      <c r="I424" s="13">
        <v>50</v>
      </c>
      <c r="J424" s="13" t="s">
        <v>235</v>
      </c>
      <c r="K424" s="13" t="s">
        <v>107</v>
      </c>
      <c r="L424" s="13" t="s">
        <v>108</v>
      </c>
      <c r="M424" s="13" t="s">
        <v>122</v>
      </c>
      <c r="N424" s="13" t="s">
        <v>110</v>
      </c>
      <c r="O424" s="39"/>
      <c r="P424" s="39"/>
      <c r="Q424" s="39">
        <v>25</v>
      </c>
      <c r="R424" s="39">
        <v>45</v>
      </c>
      <c r="S424" s="39">
        <v>0</v>
      </c>
      <c r="T424" s="39">
        <v>0</v>
      </c>
      <c r="U424" s="39">
        <v>0</v>
      </c>
      <c r="V424" s="39"/>
      <c r="W424" s="39"/>
      <c r="X424" s="39"/>
      <c r="Y424" s="39"/>
      <c r="Z424" s="39"/>
      <c r="AA424" s="39"/>
      <c r="AB424" s="39"/>
      <c r="AC424" s="39"/>
      <c r="AD424" s="39"/>
      <c r="AE424" s="39"/>
      <c r="AF424" s="39"/>
      <c r="AG424" s="39"/>
      <c r="AH424" s="39"/>
      <c r="AI424" s="39"/>
      <c r="AJ424" s="39"/>
      <c r="AK424" s="39"/>
      <c r="AL424" s="39"/>
      <c r="AM424" s="39"/>
      <c r="AN424" s="39"/>
      <c r="AO424" s="39"/>
      <c r="AP424" s="39">
        <v>75265</v>
      </c>
      <c r="AQ424" s="39">
        <f>(O424+P424+Q424+R424+S424+T424+U424+V424+W424)*AP424</f>
        <v>5268550</v>
      </c>
      <c r="AR424" s="27">
        <f t="shared" si="17"/>
        <v>5900776.0000000009</v>
      </c>
      <c r="AS424" s="13" t="s">
        <v>111</v>
      </c>
      <c r="AT424" s="13" t="s">
        <v>114</v>
      </c>
      <c r="AU424" s="13"/>
    </row>
    <row r="425" spans="2:47" ht="13.15" customHeight="1" x14ac:dyDescent="0.25">
      <c r="B425" s="7" t="s">
        <v>782</v>
      </c>
      <c r="C425" s="7" t="s">
        <v>100</v>
      </c>
      <c r="D425" s="7" t="s">
        <v>770</v>
      </c>
      <c r="E425" s="7" t="s">
        <v>771</v>
      </c>
      <c r="F425" s="7" t="s">
        <v>772</v>
      </c>
      <c r="G425" s="7" t="s">
        <v>783</v>
      </c>
      <c r="H425" s="8" t="s">
        <v>197</v>
      </c>
      <c r="I425" s="9">
        <v>50</v>
      </c>
      <c r="J425" s="10" t="s">
        <v>231</v>
      </c>
      <c r="K425" s="8" t="s">
        <v>107</v>
      </c>
      <c r="L425" s="10" t="s">
        <v>108</v>
      </c>
      <c r="M425" s="10" t="s">
        <v>109</v>
      </c>
      <c r="N425" s="10" t="s">
        <v>110</v>
      </c>
      <c r="O425" s="27">
        <v>0</v>
      </c>
      <c r="P425" s="27">
        <v>0</v>
      </c>
      <c r="Q425" s="27">
        <v>50</v>
      </c>
      <c r="R425" s="27">
        <v>45</v>
      </c>
      <c r="S425" s="27">
        <v>45</v>
      </c>
      <c r="T425" s="27">
        <v>45</v>
      </c>
      <c r="U425" s="27">
        <v>45</v>
      </c>
      <c r="V425" s="27"/>
      <c r="W425" s="27"/>
      <c r="X425" s="27"/>
      <c r="Y425" s="27"/>
      <c r="Z425" s="27"/>
      <c r="AA425" s="27"/>
      <c r="AB425" s="27"/>
      <c r="AC425" s="27"/>
      <c r="AD425" s="27"/>
      <c r="AE425" s="27"/>
      <c r="AF425" s="27"/>
      <c r="AG425" s="27"/>
      <c r="AH425" s="27"/>
      <c r="AI425" s="27"/>
      <c r="AJ425" s="27"/>
      <c r="AK425" s="27"/>
      <c r="AL425" s="27"/>
      <c r="AM425" s="27"/>
      <c r="AN425" s="27"/>
      <c r="AO425" s="27"/>
      <c r="AP425" s="27">
        <v>50505</v>
      </c>
      <c r="AQ425" s="27">
        <v>0</v>
      </c>
      <c r="AR425" s="27">
        <f t="shared" si="17"/>
        <v>0</v>
      </c>
      <c r="AS425" s="10" t="s">
        <v>111</v>
      </c>
      <c r="AT425" s="88">
        <v>2014</v>
      </c>
      <c r="AU425" s="7" t="s">
        <v>774</v>
      </c>
    </row>
    <row r="426" spans="2:47" ht="13.15" customHeight="1" x14ac:dyDescent="0.25">
      <c r="B426" s="7" t="s">
        <v>784</v>
      </c>
      <c r="C426" s="7" t="s">
        <v>100</v>
      </c>
      <c r="D426" s="7" t="s">
        <v>770</v>
      </c>
      <c r="E426" s="7" t="s">
        <v>771</v>
      </c>
      <c r="F426" s="7" t="s">
        <v>772</v>
      </c>
      <c r="G426" s="7" t="s">
        <v>783</v>
      </c>
      <c r="H426" s="7" t="s">
        <v>197</v>
      </c>
      <c r="I426" s="14">
        <v>50</v>
      </c>
      <c r="J426" s="7" t="s">
        <v>235</v>
      </c>
      <c r="K426" s="7" t="s">
        <v>107</v>
      </c>
      <c r="L426" s="7" t="s">
        <v>108</v>
      </c>
      <c r="M426" s="7" t="s">
        <v>109</v>
      </c>
      <c r="N426" s="7" t="s">
        <v>110</v>
      </c>
      <c r="O426" s="39">
        <v>0</v>
      </c>
      <c r="P426" s="39">
        <v>0</v>
      </c>
      <c r="Q426" s="39">
        <v>0</v>
      </c>
      <c r="R426" s="39">
        <v>20</v>
      </c>
      <c r="S426" s="39">
        <v>45</v>
      </c>
      <c r="T426" s="39">
        <v>45</v>
      </c>
      <c r="U426" s="39">
        <v>45</v>
      </c>
      <c r="V426" s="39"/>
      <c r="W426" s="39"/>
      <c r="X426" s="39"/>
      <c r="Y426" s="39"/>
      <c r="Z426" s="39"/>
      <c r="AA426" s="39"/>
      <c r="AB426" s="39"/>
      <c r="AC426" s="39"/>
      <c r="AD426" s="39"/>
      <c r="AE426" s="39"/>
      <c r="AF426" s="39"/>
      <c r="AG426" s="39"/>
      <c r="AH426" s="39"/>
      <c r="AI426" s="39"/>
      <c r="AJ426" s="39"/>
      <c r="AK426" s="39"/>
      <c r="AL426" s="39"/>
      <c r="AM426" s="39"/>
      <c r="AN426" s="39"/>
      <c r="AO426" s="39"/>
      <c r="AP426" s="39">
        <v>50505</v>
      </c>
      <c r="AQ426" s="27">
        <v>0</v>
      </c>
      <c r="AR426" s="27">
        <f t="shared" si="17"/>
        <v>0</v>
      </c>
      <c r="AS426" s="7" t="s">
        <v>111</v>
      </c>
      <c r="AT426" s="7" t="s">
        <v>375</v>
      </c>
      <c r="AU426" s="89" t="s">
        <v>112</v>
      </c>
    </row>
    <row r="427" spans="2:47" ht="13.15" customHeight="1" x14ac:dyDescent="0.2">
      <c r="B427" s="12" t="s">
        <v>785</v>
      </c>
      <c r="C427" s="7" t="s">
        <v>100</v>
      </c>
      <c r="D427" s="7" t="s">
        <v>770</v>
      </c>
      <c r="E427" s="7" t="s">
        <v>771</v>
      </c>
      <c r="F427" s="7" t="s">
        <v>772</v>
      </c>
      <c r="G427" s="7" t="s">
        <v>783</v>
      </c>
      <c r="H427" s="8" t="s">
        <v>197</v>
      </c>
      <c r="I427" s="9">
        <v>50</v>
      </c>
      <c r="J427" s="10" t="s">
        <v>235</v>
      </c>
      <c r="K427" s="8" t="s">
        <v>107</v>
      </c>
      <c r="L427" s="10" t="s">
        <v>108</v>
      </c>
      <c r="M427" s="10" t="s">
        <v>109</v>
      </c>
      <c r="N427" s="10" t="s">
        <v>110</v>
      </c>
      <c r="O427" s="74"/>
      <c r="P427" s="27"/>
      <c r="Q427" s="27"/>
      <c r="R427" s="27">
        <v>10</v>
      </c>
      <c r="S427" s="27">
        <v>45</v>
      </c>
      <c r="T427" s="27">
        <v>45</v>
      </c>
      <c r="U427" s="27">
        <v>45</v>
      </c>
      <c r="V427" s="27">
        <v>45</v>
      </c>
      <c r="W427" s="27"/>
      <c r="X427" s="27"/>
      <c r="Y427" s="27"/>
      <c r="Z427" s="27"/>
      <c r="AA427" s="27"/>
      <c r="AB427" s="27"/>
      <c r="AC427" s="27"/>
      <c r="AD427" s="27"/>
      <c r="AE427" s="27"/>
      <c r="AF427" s="27"/>
      <c r="AG427" s="27"/>
      <c r="AH427" s="27"/>
      <c r="AI427" s="27"/>
      <c r="AJ427" s="27"/>
      <c r="AK427" s="27"/>
      <c r="AL427" s="27"/>
      <c r="AM427" s="27"/>
      <c r="AN427" s="27"/>
      <c r="AO427" s="27"/>
      <c r="AP427" s="27">
        <v>50505</v>
      </c>
      <c r="AQ427" s="27">
        <v>0</v>
      </c>
      <c r="AR427" s="27">
        <f t="shared" si="17"/>
        <v>0</v>
      </c>
      <c r="AS427" s="10" t="s">
        <v>111</v>
      </c>
      <c r="AT427" s="43" t="s">
        <v>114</v>
      </c>
      <c r="AU427" s="13" t="s">
        <v>786</v>
      </c>
    </row>
    <row r="428" spans="2:47" ht="13.15" customHeight="1" x14ac:dyDescent="0.2">
      <c r="B428" s="13" t="s">
        <v>787</v>
      </c>
      <c r="C428" s="13" t="s">
        <v>100</v>
      </c>
      <c r="D428" s="13" t="s">
        <v>788</v>
      </c>
      <c r="E428" s="13" t="s">
        <v>771</v>
      </c>
      <c r="F428" s="13" t="s">
        <v>789</v>
      </c>
      <c r="G428" s="13" t="s">
        <v>783</v>
      </c>
      <c r="H428" s="13" t="s">
        <v>197</v>
      </c>
      <c r="I428" s="13">
        <v>50</v>
      </c>
      <c r="J428" s="13" t="s">
        <v>235</v>
      </c>
      <c r="K428" s="13" t="s">
        <v>107</v>
      </c>
      <c r="L428" s="13" t="s">
        <v>108</v>
      </c>
      <c r="M428" s="13" t="s">
        <v>109</v>
      </c>
      <c r="N428" s="13" t="s">
        <v>110</v>
      </c>
      <c r="O428" s="39"/>
      <c r="P428" s="39"/>
      <c r="Q428" s="39">
        <v>0</v>
      </c>
      <c r="R428" s="39">
        <v>10</v>
      </c>
      <c r="S428" s="39">
        <v>41</v>
      </c>
      <c r="T428" s="39">
        <v>45</v>
      </c>
      <c r="U428" s="39">
        <v>45</v>
      </c>
      <c r="V428" s="39"/>
      <c r="W428" s="39"/>
      <c r="X428" s="39"/>
      <c r="Y428" s="39"/>
      <c r="Z428" s="39"/>
      <c r="AA428" s="39"/>
      <c r="AB428" s="39"/>
      <c r="AC428" s="39"/>
      <c r="AD428" s="39"/>
      <c r="AE428" s="39"/>
      <c r="AF428" s="39"/>
      <c r="AG428" s="39"/>
      <c r="AH428" s="39"/>
      <c r="AI428" s="39"/>
      <c r="AJ428" s="39"/>
      <c r="AK428" s="39"/>
      <c r="AL428" s="39"/>
      <c r="AM428" s="39"/>
      <c r="AN428" s="39"/>
      <c r="AO428" s="39"/>
      <c r="AP428" s="39">
        <v>65165.17</v>
      </c>
      <c r="AQ428" s="39">
        <v>0</v>
      </c>
      <c r="AR428" s="27">
        <f t="shared" si="17"/>
        <v>0</v>
      </c>
      <c r="AS428" s="13" t="s">
        <v>111</v>
      </c>
      <c r="AT428" s="13" t="s">
        <v>114</v>
      </c>
      <c r="AU428" s="13">
        <v>14</v>
      </c>
    </row>
    <row r="429" spans="2:47" ht="13.15" customHeight="1" x14ac:dyDescent="0.2">
      <c r="B429" s="13" t="s">
        <v>790</v>
      </c>
      <c r="C429" s="13" t="s">
        <v>100</v>
      </c>
      <c r="D429" s="13" t="s">
        <v>788</v>
      </c>
      <c r="E429" s="13" t="s">
        <v>771</v>
      </c>
      <c r="F429" s="13" t="s">
        <v>789</v>
      </c>
      <c r="G429" s="13" t="s">
        <v>783</v>
      </c>
      <c r="H429" s="13" t="s">
        <v>197</v>
      </c>
      <c r="I429" s="13">
        <v>50</v>
      </c>
      <c r="J429" s="13" t="s">
        <v>235</v>
      </c>
      <c r="K429" s="13" t="s">
        <v>107</v>
      </c>
      <c r="L429" s="13" t="s">
        <v>108</v>
      </c>
      <c r="M429" s="13" t="s">
        <v>109</v>
      </c>
      <c r="N429" s="13" t="s">
        <v>110</v>
      </c>
      <c r="O429" s="39"/>
      <c r="P429" s="39"/>
      <c r="Q429" s="39">
        <v>0</v>
      </c>
      <c r="R429" s="39">
        <v>10</v>
      </c>
      <c r="S429" s="39">
        <v>37</v>
      </c>
      <c r="T429" s="39">
        <v>45</v>
      </c>
      <c r="U429" s="39">
        <v>45</v>
      </c>
      <c r="V429" s="39"/>
      <c r="W429" s="39"/>
      <c r="X429" s="39"/>
      <c r="Y429" s="39"/>
      <c r="Z429" s="39"/>
      <c r="AA429" s="39"/>
      <c r="AB429" s="39"/>
      <c r="AC429" s="39"/>
      <c r="AD429" s="39"/>
      <c r="AE429" s="39"/>
      <c r="AF429" s="39"/>
      <c r="AG429" s="39"/>
      <c r="AH429" s="39"/>
      <c r="AI429" s="39"/>
      <c r="AJ429" s="39"/>
      <c r="AK429" s="39"/>
      <c r="AL429" s="39"/>
      <c r="AM429" s="39"/>
      <c r="AN429" s="39"/>
      <c r="AO429" s="39"/>
      <c r="AP429" s="39">
        <v>65165.17</v>
      </c>
      <c r="AQ429" s="39">
        <v>0</v>
      </c>
      <c r="AR429" s="27">
        <f t="shared" si="17"/>
        <v>0</v>
      </c>
      <c r="AS429" s="13" t="s">
        <v>111</v>
      </c>
      <c r="AT429" s="13" t="s">
        <v>114</v>
      </c>
      <c r="AU429" s="13">
        <v>14</v>
      </c>
    </row>
    <row r="430" spans="2:47" ht="13.15" customHeight="1" x14ac:dyDescent="0.2">
      <c r="B430" s="13" t="s">
        <v>791</v>
      </c>
      <c r="C430" s="13" t="s">
        <v>100</v>
      </c>
      <c r="D430" s="13" t="s">
        <v>788</v>
      </c>
      <c r="E430" s="13" t="s">
        <v>771</v>
      </c>
      <c r="F430" s="13" t="s">
        <v>789</v>
      </c>
      <c r="G430" s="13" t="s">
        <v>783</v>
      </c>
      <c r="H430" s="13" t="s">
        <v>197</v>
      </c>
      <c r="I430" s="13">
        <v>50</v>
      </c>
      <c r="J430" s="13" t="s">
        <v>235</v>
      </c>
      <c r="K430" s="13" t="s">
        <v>107</v>
      </c>
      <c r="L430" s="13" t="s">
        <v>108</v>
      </c>
      <c r="M430" s="13" t="s">
        <v>109</v>
      </c>
      <c r="N430" s="13" t="s">
        <v>110</v>
      </c>
      <c r="O430" s="39"/>
      <c r="P430" s="39"/>
      <c r="Q430" s="39">
        <v>0</v>
      </c>
      <c r="R430" s="39">
        <v>20</v>
      </c>
      <c r="S430" s="39">
        <v>45</v>
      </c>
      <c r="T430" s="39">
        <v>45</v>
      </c>
      <c r="U430" s="39">
        <v>45</v>
      </c>
      <c r="V430" s="39"/>
      <c r="W430" s="39"/>
      <c r="X430" s="39"/>
      <c r="Y430" s="39"/>
      <c r="Z430" s="39"/>
      <c r="AA430" s="39"/>
      <c r="AB430" s="39"/>
      <c r="AC430" s="39"/>
      <c r="AD430" s="39"/>
      <c r="AE430" s="39"/>
      <c r="AF430" s="39"/>
      <c r="AG430" s="39"/>
      <c r="AH430" s="39"/>
      <c r="AI430" s="39"/>
      <c r="AJ430" s="39"/>
      <c r="AK430" s="39"/>
      <c r="AL430" s="39"/>
      <c r="AM430" s="39"/>
      <c r="AN430" s="39"/>
      <c r="AO430" s="39"/>
      <c r="AP430" s="39">
        <v>65165.17</v>
      </c>
      <c r="AQ430" s="39">
        <v>0</v>
      </c>
      <c r="AR430" s="27">
        <f t="shared" si="17"/>
        <v>0</v>
      </c>
      <c r="AS430" s="13" t="s">
        <v>111</v>
      </c>
      <c r="AT430" s="13" t="s">
        <v>114</v>
      </c>
      <c r="AU430" s="13">
        <v>14.15</v>
      </c>
    </row>
    <row r="431" spans="2:47" ht="13.15" customHeight="1" x14ac:dyDescent="0.2">
      <c r="B431" s="13" t="s">
        <v>792</v>
      </c>
      <c r="C431" s="13" t="s">
        <v>100</v>
      </c>
      <c r="D431" s="13" t="s">
        <v>788</v>
      </c>
      <c r="E431" s="13" t="s">
        <v>771</v>
      </c>
      <c r="F431" s="13" t="s">
        <v>789</v>
      </c>
      <c r="G431" s="13" t="s">
        <v>783</v>
      </c>
      <c r="H431" s="13" t="s">
        <v>197</v>
      </c>
      <c r="I431" s="13">
        <v>50</v>
      </c>
      <c r="J431" s="13" t="s">
        <v>235</v>
      </c>
      <c r="K431" s="13" t="s">
        <v>107</v>
      </c>
      <c r="L431" s="13" t="s">
        <v>108</v>
      </c>
      <c r="M431" s="13" t="s">
        <v>122</v>
      </c>
      <c r="N431" s="13" t="s">
        <v>110</v>
      </c>
      <c r="O431" s="39"/>
      <c r="P431" s="39"/>
      <c r="Q431" s="39">
        <v>0</v>
      </c>
      <c r="R431" s="39">
        <v>20</v>
      </c>
      <c r="S431" s="39">
        <v>40</v>
      </c>
      <c r="T431" s="39">
        <v>45</v>
      </c>
      <c r="U431" s="39">
        <v>45</v>
      </c>
      <c r="V431" s="39"/>
      <c r="W431" s="39"/>
      <c r="X431" s="39"/>
      <c r="Y431" s="39"/>
      <c r="Z431" s="39"/>
      <c r="AA431" s="39"/>
      <c r="AB431" s="39"/>
      <c r="AC431" s="39"/>
      <c r="AD431" s="39"/>
      <c r="AE431" s="39"/>
      <c r="AF431" s="39"/>
      <c r="AG431" s="39"/>
      <c r="AH431" s="39"/>
      <c r="AI431" s="39"/>
      <c r="AJ431" s="39"/>
      <c r="AK431" s="39"/>
      <c r="AL431" s="39"/>
      <c r="AM431" s="39"/>
      <c r="AN431" s="39"/>
      <c r="AO431" s="39"/>
      <c r="AP431" s="39">
        <v>119936.60714285713</v>
      </c>
      <c r="AQ431" s="39">
        <f>(O431+P431+Q431+R431+S431+T431+U431+V431+W431)*AP431</f>
        <v>17990491.071428571</v>
      </c>
      <c r="AR431" s="27">
        <f t="shared" si="17"/>
        <v>20149350</v>
      </c>
      <c r="AS431" s="13" t="s">
        <v>111</v>
      </c>
      <c r="AT431" s="13" t="s">
        <v>114</v>
      </c>
      <c r="AU431" s="13"/>
    </row>
    <row r="432" spans="2:47" ht="13.15" customHeight="1" x14ac:dyDescent="0.25">
      <c r="B432" s="7" t="s">
        <v>793</v>
      </c>
      <c r="C432" s="7" t="s">
        <v>100</v>
      </c>
      <c r="D432" s="7" t="s">
        <v>770</v>
      </c>
      <c r="E432" s="7" t="s">
        <v>771</v>
      </c>
      <c r="F432" s="7" t="s">
        <v>772</v>
      </c>
      <c r="G432" s="7" t="s">
        <v>794</v>
      </c>
      <c r="H432" s="8" t="s">
        <v>197</v>
      </c>
      <c r="I432" s="9">
        <v>50</v>
      </c>
      <c r="J432" s="10" t="s">
        <v>231</v>
      </c>
      <c r="K432" s="8" t="s">
        <v>107</v>
      </c>
      <c r="L432" s="10" t="s">
        <v>108</v>
      </c>
      <c r="M432" s="10" t="s">
        <v>109</v>
      </c>
      <c r="N432" s="10" t="s">
        <v>110</v>
      </c>
      <c r="O432" s="27">
        <v>0</v>
      </c>
      <c r="P432" s="27">
        <v>0</v>
      </c>
      <c r="Q432" s="27">
        <v>50</v>
      </c>
      <c r="R432" s="27">
        <v>45</v>
      </c>
      <c r="S432" s="27">
        <v>45</v>
      </c>
      <c r="T432" s="27">
        <v>45</v>
      </c>
      <c r="U432" s="27">
        <v>45</v>
      </c>
      <c r="V432" s="27"/>
      <c r="W432" s="27"/>
      <c r="X432" s="27"/>
      <c r="Y432" s="27"/>
      <c r="Z432" s="27"/>
      <c r="AA432" s="27"/>
      <c r="AB432" s="27"/>
      <c r="AC432" s="27"/>
      <c r="AD432" s="27"/>
      <c r="AE432" s="27"/>
      <c r="AF432" s="27"/>
      <c r="AG432" s="27"/>
      <c r="AH432" s="27"/>
      <c r="AI432" s="27"/>
      <c r="AJ432" s="27"/>
      <c r="AK432" s="27"/>
      <c r="AL432" s="27"/>
      <c r="AM432" s="27"/>
      <c r="AN432" s="27"/>
      <c r="AO432" s="27"/>
      <c r="AP432" s="27">
        <v>75265</v>
      </c>
      <c r="AQ432" s="27">
        <v>0</v>
      </c>
      <c r="AR432" s="27">
        <f t="shared" si="17"/>
        <v>0</v>
      </c>
      <c r="AS432" s="10" t="s">
        <v>111</v>
      </c>
      <c r="AT432" s="88">
        <v>2014</v>
      </c>
      <c r="AU432" s="7" t="s">
        <v>795</v>
      </c>
    </row>
    <row r="433" spans="2:47" ht="13.15" customHeight="1" x14ac:dyDescent="0.25">
      <c r="B433" s="7" t="s">
        <v>796</v>
      </c>
      <c r="C433" s="7" t="s">
        <v>100</v>
      </c>
      <c r="D433" s="7" t="s">
        <v>770</v>
      </c>
      <c r="E433" s="7" t="s">
        <v>771</v>
      </c>
      <c r="F433" s="7" t="s">
        <v>772</v>
      </c>
      <c r="G433" s="7" t="s">
        <v>794</v>
      </c>
      <c r="H433" s="7" t="s">
        <v>197</v>
      </c>
      <c r="I433" s="14">
        <v>50</v>
      </c>
      <c r="J433" s="7" t="s">
        <v>235</v>
      </c>
      <c r="K433" s="7" t="s">
        <v>107</v>
      </c>
      <c r="L433" s="7" t="s">
        <v>108</v>
      </c>
      <c r="M433" s="7" t="s">
        <v>109</v>
      </c>
      <c r="N433" s="7" t="s">
        <v>110</v>
      </c>
      <c r="O433" s="39">
        <v>0</v>
      </c>
      <c r="P433" s="39">
        <v>0</v>
      </c>
      <c r="Q433" s="39">
        <v>24</v>
      </c>
      <c r="R433" s="39">
        <v>45</v>
      </c>
      <c r="S433" s="39">
        <v>45</v>
      </c>
      <c r="T433" s="39">
        <v>45</v>
      </c>
      <c r="U433" s="39">
        <v>45</v>
      </c>
      <c r="V433" s="39"/>
      <c r="W433" s="39"/>
      <c r="X433" s="39"/>
      <c r="Y433" s="39"/>
      <c r="Z433" s="39"/>
      <c r="AA433" s="39"/>
      <c r="AB433" s="39"/>
      <c r="AC433" s="39"/>
      <c r="AD433" s="39"/>
      <c r="AE433" s="39"/>
      <c r="AF433" s="39"/>
      <c r="AG433" s="39"/>
      <c r="AH433" s="39"/>
      <c r="AI433" s="39"/>
      <c r="AJ433" s="39"/>
      <c r="AK433" s="39"/>
      <c r="AL433" s="39"/>
      <c r="AM433" s="39"/>
      <c r="AN433" s="39"/>
      <c r="AO433" s="39"/>
      <c r="AP433" s="39">
        <v>75265</v>
      </c>
      <c r="AQ433" s="27">
        <v>0</v>
      </c>
      <c r="AR433" s="27">
        <f t="shared" si="17"/>
        <v>0</v>
      </c>
      <c r="AS433" s="7" t="s">
        <v>111</v>
      </c>
      <c r="AT433" s="7" t="s">
        <v>375</v>
      </c>
      <c r="AU433" s="89" t="s">
        <v>112</v>
      </c>
    </row>
    <row r="434" spans="2:47" ht="13.15" customHeight="1" x14ac:dyDescent="0.2">
      <c r="B434" s="12" t="s">
        <v>797</v>
      </c>
      <c r="C434" s="7" t="s">
        <v>100</v>
      </c>
      <c r="D434" s="7" t="s">
        <v>770</v>
      </c>
      <c r="E434" s="7" t="s">
        <v>771</v>
      </c>
      <c r="F434" s="7" t="s">
        <v>772</v>
      </c>
      <c r="G434" s="7" t="s">
        <v>794</v>
      </c>
      <c r="H434" s="8" t="s">
        <v>197</v>
      </c>
      <c r="I434" s="9">
        <v>50</v>
      </c>
      <c r="J434" s="10" t="s">
        <v>235</v>
      </c>
      <c r="K434" s="8" t="s">
        <v>107</v>
      </c>
      <c r="L434" s="10" t="s">
        <v>108</v>
      </c>
      <c r="M434" s="10" t="s">
        <v>109</v>
      </c>
      <c r="N434" s="10" t="s">
        <v>110</v>
      </c>
      <c r="O434" s="74"/>
      <c r="P434" s="27"/>
      <c r="Q434" s="27">
        <v>24</v>
      </c>
      <c r="R434" s="27">
        <v>35</v>
      </c>
      <c r="S434" s="27">
        <v>45</v>
      </c>
      <c r="T434" s="27">
        <v>45</v>
      </c>
      <c r="U434" s="27">
        <v>45</v>
      </c>
      <c r="V434" s="27">
        <v>50</v>
      </c>
      <c r="W434" s="27"/>
      <c r="X434" s="27"/>
      <c r="Y434" s="27"/>
      <c r="Z434" s="27"/>
      <c r="AA434" s="27"/>
      <c r="AB434" s="27"/>
      <c r="AC434" s="27"/>
      <c r="AD434" s="27"/>
      <c r="AE434" s="27"/>
      <c r="AF434" s="27"/>
      <c r="AG434" s="27"/>
      <c r="AH434" s="27"/>
      <c r="AI434" s="27"/>
      <c r="AJ434" s="27"/>
      <c r="AK434" s="27"/>
      <c r="AL434" s="27"/>
      <c r="AM434" s="27"/>
      <c r="AN434" s="27"/>
      <c r="AO434" s="27"/>
      <c r="AP434" s="27">
        <v>75265</v>
      </c>
      <c r="AQ434" s="27">
        <v>0</v>
      </c>
      <c r="AR434" s="27">
        <f t="shared" si="17"/>
        <v>0</v>
      </c>
      <c r="AS434" s="10" t="s">
        <v>111</v>
      </c>
      <c r="AT434" s="43" t="s">
        <v>114</v>
      </c>
      <c r="AU434" s="13" t="s">
        <v>777</v>
      </c>
    </row>
    <row r="435" spans="2:47" ht="13.15" customHeight="1" x14ac:dyDescent="0.2">
      <c r="B435" s="13" t="s">
        <v>798</v>
      </c>
      <c r="C435" s="13" t="s">
        <v>100</v>
      </c>
      <c r="D435" s="13" t="s">
        <v>779</v>
      </c>
      <c r="E435" s="13" t="s">
        <v>771</v>
      </c>
      <c r="F435" s="13" t="s">
        <v>780</v>
      </c>
      <c r="G435" s="13" t="s">
        <v>794</v>
      </c>
      <c r="H435" s="13" t="s">
        <v>197</v>
      </c>
      <c r="I435" s="13">
        <v>50</v>
      </c>
      <c r="J435" s="13" t="s">
        <v>235</v>
      </c>
      <c r="K435" s="13" t="s">
        <v>107</v>
      </c>
      <c r="L435" s="13" t="s">
        <v>108</v>
      </c>
      <c r="M435" s="13" t="s">
        <v>109</v>
      </c>
      <c r="N435" s="13" t="s">
        <v>110</v>
      </c>
      <c r="O435" s="39"/>
      <c r="P435" s="39"/>
      <c r="Q435" s="39">
        <v>24</v>
      </c>
      <c r="R435" s="39">
        <v>35</v>
      </c>
      <c r="S435" s="39">
        <v>39</v>
      </c>
      <c r="T435" s="39">
        <v>45</v>
      </c>
      <c r="U435" s="39">
        <v>45</v>
      </c>
      <c r="V435" s="39"/>
      <c r="W435" s="39"/>
      <c r="X435" s="39"/>
      <c r="Y435" s="39"/>
      <c r="Z435" s="39"/>
      <c r="AA435" s="39"/>
      <c r="AB435" s="39"/>
      <c r="AC435" s="39"/>
      <c r="AD435" s="39"/>
      <c r="AE435" s="39"/>
      <c r="AF435" s="39"/>
      <c r="AG435" s="39"/>
      <c r="AH435" s="39"/>
      <c r="AI435" s="39"/>
      <c r="AJ435" s="39"/>
      <c r="AK435" s="39"/>
      <c r="AL435" s="39"/>
      <c r="AM435" s="39"/>
      <c r="AN435" s="39"/>
      <c r="AO435" s="39"/>
      <c r="AP435" s="39">
        <v>75264.28</v>
      </c>
      <c r="AQ435" s="39">
        <v>0</v>
      </c>
      <c r="AR435" s="27">
        <f t="shared" si="17"/>
        <v>0</v>
      </c>
      <c r="AS435" s="13" t="s">
        <v>111</v>
      </c>
      <c r="AT435" s="13" t="s">
        <v>114</v>
      </c>
      <c r="AU435" s="13">
        <v>14</v>
      </c>
    </row>
    <row r="436" spans="2:47" ht="13.15" customHeight="1" x14ac:dyDescent="0.2">
      <c r="B436" s="13" t="s">
        <v>799</v>
      </c>
      <c r="C436" s="13" t="s">
        <v>100</v>
      </c>
      <c r="D436" s="13" t="s">
        <v>779</v>
      </c>
      <c r="E436" s="13" t="s">
        <v>771</v>
      </c>
      <c r="F436" s="13" t="s">
        <v>780</v>
      </c>
      <c r="G436" s="13" t="s">
        <v>794</v>
      </c>
      <c r="H436" s="13" t="s">
        <v>197</v>
      </c>
      <c r="I436" s="13">
        <v>50</v>
      </c>
      <c r="J436" s="13" t="s">
        <v>235</v>
      </c>
      <c r="K436" s="13" t="s">
        <v>107</v>
      </c>
      <c r="L436" s="13" t="s">
        <v>108</v>
      </c>
      <c r="M436" s="13" t="s">
        <v>109</v>
      </c>
      <c r="N436" s="13" t="s">
        <v>110</v>
      </c>
      <c r="O436" s="39"/>
      <c r="P436" s="39"/>
      <c r="Q436" s="39">
        <v>24</v>
      </c>
      <c r="R436" s="39">
        <v>35</v>
      </c>
      <c r="S436" s="39">
        <v>0</v>
      </c>
      <c r="T436" s="39">
        <v>45</v>
      </c>
      <c r="U436" s="39">
        <v>45</v>
      </c>
      <c r="V436" s="39"/>
      <c r="W436" s="39"/>
      <c r="X436" s="39"/>
      <c r="Y436" s="39"/>
      <c r="Z436" s="39"/>
      <c r="AA436" s="39"/>
      <c r="AB436" s="39"/>
      <c r="AC436" s="39"/>
      <c r="AD436" s="39"/>
      <c r="AE436" s="39"/>
      <c r="AF436" s="39"/>
      <c r="AG436" s="39"/>
      <c r="AH436" s="39"/>
      <c r="AI436" s="39"/>
      <c r="AJ436" s="39"/>
      <c r="AK436" s="39"/>
      <c r="AL436" s="39"/>
      <c r="AM436" s="39"/>
      <c r="AN436" s="39"/>
      <c r="AO436" s="39"/>
      <c r="AP436" s="39">
        <v>75264.28</v>
      </c>
      <c r="AQ436" s="39">
        <v>0</v>
      </c>
      <c r="AR436" s="27">
        <f t="shared" si="17"/>
        <v>0</v>
      </c>
      <c r="AS436" s="13" t="s">
        <v>111</v>
      </c>
      <c r="AT436" s="13" t="s">
        <v>114</v>
      </c>
      <c r="AU436" s="13">
        <v>14</v>
      </c>
    </row>
    <row r="437" spans="2:47" ht="13.15" customHeight="1" x14ac:dyDescent="0.2">
      <c r="B437" s="13" t="s">
        <v>800</v>
      </c>
      <c r="C437" s="13" t="s">
        <v>100</v>
      </c>
      <c r="D437" s="13" t="s">
        <v>779</v>
      </c>
      <c r="E437" s="13" t="s">
        <v>771</v>
      </c>
      <c r="F437" s="13" t="s">
        <v>780</v>
      </c>
      <c r="G437" s="13" t="s">
        <v>794</v>
      </c>
      <c r="H437" s="13" t="s">
        <v>197</v>
      </c>
      <c r="I437" s="13">
        <v>50</v>
      </c>
      <c r="J437" s="13" t="s">
        <v>235</v>
      </c>
      <c r="K437" s="13" t="s">
        <v>107</v>
      </c>
      <c r="L437" s="13" t="s">
        <v>108</v>
      </c>
      <c r="M437" s="13" t="s">
        <v>122</v>
      </c>
      <c r="N437" s="13" t="s">
        <v>110</v>
      </c>
      <c r="O437" s="39"/>
      <c r="P437" s="39"/>
      <c r="Q437" s="39">
        <v>24</v>
      </c>
      <c r="R437" s="39">
        <v>45</v>
      </c>
      <c r="S437" s="39">
        <v>0</v>
      </c>
      <c r="T437" s="39">
        <v>45</v>
      </c>
      <c r="U437" s="39">
        <v>45</v>
      </c>
      <c r="V437" s="39"/>
      <c r="W437" s="39"/>
      <c r="X437" s="39"/>
      <c r="Y437" s="39"/>
      <c r="Z437" s="39"/>
      <c r="AA437" s="39"/>
      <c r="AB437" s="39"/>
      <c r="AC437" s="39"/>
      <c r="AD437" s="39"/>
      <c r="AE437" s="39"/>
      <c r="AF437" s="39"/>
      <c r="AG437" s="39"/>
      <c r="AH437" s="39"/>
      <c r="AI437" s="39"/>
      <c r="AJ437" s="39"/>
      <c r="AK437" s="39"/>
      <c r="AL437" s="39"/>
      <c r="AM437" s="39"/>
      <c r="AN437" s="39"/>
      <c r="AO437" s="39"/>
      <c r="AP437" s="39">
        <v>75264.28</v>
      </c>
      <c r="AQ437" s="39">
        <f>(O437+P437+Q437+R437+S437+T437+U437+V437+W437)*AP437</f>
        <v>11967020.52</v>
      </c>
      <c r="AR437" s="27">
        <f t="shared" si="17"/>
        <v>13403062.9824</v>
      </c>
      <c r="AS437" s="13" t="s">
        <v>111</v>
      </c>
      <c r="AT437" s="13" t="s">
        <v>114</v>
      </c>
      <c r="AU437" s="13"/>
    </row>
    <row r="438" spans="2:47" ht="13.15" customHeight="1" x14ac:dyDescent="0.25">
      <c r="B438" s="7" t="s">
        <v>801</v>
      </c>
      <c r="C438" s="7" t="s">
        <v>100</v>
      </c>
      <c r="D438" s="7" t="s">
        <v>770</v>
      </c>
      <c r="E438" s="7" t="s">
        <v>771</v>
      </c>
      <c r="F438" s="7" t="s">
        <v>772</v>
      </c>
      <c r="G438" s="7" t="s">
        <v>802</v>
      </c>
      <c r="H438" s="8" t="s">
        <v>197</v>
      </c>
      <c r="I438" s="9">
        <v>50</v>
      </c>
      <c r="J438" s="10" t="s">
        <v>231</v>
      </c>
      <c r="K438" s="8" t="s">
        <v>107</v>
      </c>
      <c r="L438" s="10" t="s">
        <v>108</v>
      </c>
      <c r="M438" s="10" t="s">
        <v>109</v>
      </c>
      <c r="N438" s="10" t="s">
        <v>110</v>
      </c>
      <c r="O438" s="27">
        <v>0</v>
      </c>
      <c r="P438" s="27">
        <v>0</v>
      </c>
      <c r="Q438" s="27">
        <v>50</v>
      </c>
      <c r="R438" s="27">
        <v>50</v>
      </c>
      <c r="S438" s="27">
        <v>50</v>
      </c>
      <c r="T438" s="27">
        <v>50</v>
      </c>
      <c r="U438" s="27">
        <v>50</v>
      </c>
      <c r="V438" s="27"/>
      <c r="W438" s="27"/>
      <c r="X438" s="27"/>
      <c r="Y438" s="27"/>
      <c r="Z438" s="27"/>
      <c r="AA438" s="27"/>
      <c r="AB438" s="27"/>
      <c r="AC438" s="27"/>
      <c r="AD438" s="27"/>
      <c r="AE438" s="27"/>
      <c r="AF438" s="27"/>
      <c r="AG438" s="27"/>
      <c r="AH438" s="27"/>
      <c r="AI438" s="27"/>
      <c r="AJ438" s="27"/>
      <c r="AK438" s="27"/>
      <c r="AL438" s="27"/>
      <c r="AM438" s="27"/>
      <c r="AN438" s="27"/>
      <c r="AO438" s="27"/>
      <c r="AP438" s="27">
        <v>102335</v>
      </c>
      <c r="AQ438" s="27">
        <v>0</v>
      </c>
      <c r="AR438" s="27">
        <f t="shared" si="17"/>
        <v>0</v>
      </c>
      <c r="AS438" s="10" t="s">
        <v>111</v>
      </c>
      <c r="AT438" s="88">
        <v>2014</v>
      </c>
      <c r="AU438" s="7" t="s">
        <v>250</v>
      </c>
    </row>
    <row r="439" spans="2:47" ht="13.15" customHeight="1" x14ac:dyDescent="0.25">
      <c r="B439" s="7" t="s">
        <v>803</v>
      </c>
      <c r="C439" s="7" t="s">
        <v>100</v>
      </c>
      <c r="D439" s="7" t="s">
        <v>770</v>
      </c>
      <c r="E439" s="7" t="s">
        <v>771</v>
      </c>
      <c r="F439" s="7" t="s">
        <v>772</v>
      </c>
      <c r="G439" s="7" t="s">
        <v>802</v>
      </c>
      <c r="H439" s="7" t="s">
        <v>197</v>
      </c>
      <c r="I439" s="14">
        <v>50</v>
      </c>
      <c r="J439" s="7" t="s">
        <v>235</v>
      </c>
      <c r="K439" s="7" t="s">
        <v>107</v>
      </c>
      <c r="L439" s="7" t="s">
        <v>108</v>
      </c>
      <c r="M439" s="7" t="s">
        <v>109</v>
      </c>
      <c r="N439" s="7" t="s">
        <v>110</v>
      </c>
      <c r="O439" s="39">
        <v>0</v>
      </c>
      <c r="P439" s="39">
        <v>0</v>
      </c>
      <c r="Q439" s="39">
        <v>0</v>
      </c>
      <c r="R439" s="39">
        <v>50</v>
      </c>
      <c r="S439" s="39">
        <v>50</v>
      </c>
      <c r="T439" s="39">
        <v>50</v>
      </c>
      <c r="U439" s="39">
        <v>50</v>
      </c>
      <c r="V439" s="39"/>
      <c r="W439" s="39"/>
      <c r="X439" s="39"/>
      <c r="Y439" s="39"/>
      <c r="Z439" s="39"/>
      <c r="AA439" s="39"/>
      <c r="AB439" s="39"/>
      <c r="AC439" s="39"/>
      <c r="AD439" s="39"/>
      <c r="AE439" s="39"/>
      <c r="AF439" s="39"/>
      <c r="AG439" s="39"/>
      <c r="AH439" s="39"/>
      <c r="AI439" s="39"/>
      <c r="AJ439" s="39"/>
      <c r="AK439" s="39"/>
      <c r="AL439" s="39"/>
      <c r="AM439" s="39"/>
      <c r="AN439" s="39"/>
      <c r="AO439" s="39"/>
      <c r="AP439" s="39">
        <v>80928.570000000007</v>
      </c>
      <c r="AQ439" s="27">
        <v>0</v>
      </c>
      <c r="AR439" s="27">
        <f t="shared" si="17"/>
        <v>0</v>
      </c>
      <c r="AS439" s="7" t="s">
        <v>111</v>
      </c>
      <c r="AT439" s="7" t="s">
        <v>375</v>
      </c>
      <c r="AU439" s="89" t="s">
        <v>112</v>
      </c>
    </row>
    <row r="440" spans="2:47" ht="13.15" customHeight="1" x14ac:dyDescent="0.2">
      <c r="B440" s="12" t="s">
        <v>804</v>
      </c>
      <c r="C440" s="7" t="s">
        <v>100</v>
      </c>
      <c r="D440" s="7" t="s">
        <v>770</v>
      </c>
      <c r="E440" s="7" t="s">
        <v>771</v>
      </c>
      <c r="F440" s="7" t="s">
        <v>772</v>
      </c>
      <c r="G440" s="7" t="s">
        <v>802</v>
      </c>
      <c r="H440" s="8" t="s">
        <v>197</v>
      </c>
      <c r="I440" s="9">
        <v>50</v>
      </c>
      <c r="J440" s="10" t="s">
        <v>235</v>
      </c>
      <c r="K440" s="8" t="s">
        <v>107</v>
      </c>
      <c r="L440" s="10" t="s">
        <v>108</v>
      </c>
      <c r="M440" s="10" t="s">
        <v>109</v>
      </c>
      <c r="N440" s="10" t="s">
        <v>110</v>
      </c>
      <c r="O440" s="74"/>
      <c r="P440" s="27"/>
      <c r="Q440" s="27"/>
      <c r="R440" s="27">
        <v>35</v>
      </c>
      <c r="S440" s="27">
        <v>50</v>
      </c>
      <c r="T440" s="27">
        <v>50</v>
      </c>
      <c r="U440" s="27">
        <v>50</v>
      </c>
      <c r="V440" s="27">
        <v>50</v>
      </c>
      <c r="W440" s="27"/>
      <c r="X440" s="27"/>
      <c r="Y440" s="27"/>
      <c r="Z440" s="27"/>
      <c r="AA440" s="27"/>
      <c r="AB440" s="27"/>
      <c r="AC440" s="27"/>
      <c r="AD440" s="27"/>
      <c r="AE440" s="27"/>
      <c r="AF440" s="27"/>
      <c r="AG440" s="27"/>
      <c r="AH440" s="27"/>
      <c r="AI440" s="27"/>
      <c r="AJ440" s="27"/>
      <c r="AK440" s="27"/>
      <c r="AL440" s="27"/>
      <c r="AM440" s="27"/>
      <c r="AN440" s="27"/>
      <c r="AO440" s="27"/>
      <c r="AP440" s="27">
        <v>80928.570000000007</v>
      </c>
      <c r="AQ440" s="27">
        <v>0</v>
      </c>
      <c r="AR440" s="27">
        <f t="shared" si="17"/>
        <v>0</v>
      </c>
      <c r="AS440" s="10" t="s">
        <v>111</v>
      </c>
      <c r="AT440" s="43" t="s">
        <v>114</v>
      </c>
      <c r="AU440" s="13" t="s">
        <v>777</v>
      </c>
    </row>
    <row r="441" spans="2:47" ht="13.15" customHeight="1" x14ac:dyDescent="0.2">
      <c r="B441" s="13" t="s">
        <v>805</v>
      </c>
      <c r="C441" s="13" t="s">
        <v>100</v>
      </c>
      <c r="D441" s="13" t="s">
        <v>788</v>
      </c>
      <c r="E441" s="13" t="s">
        <v>771</v>
      </c>
      <c r="F441" s="13" t="s">
        <v>789</v>
      </c>
      <c r="G441" s="13" t="s">
        <v>802</v>
      </c>
      <c r="H441" s="13" t="s">
        <v>197</v>
      </c>
      <c r="I441" s="13">
        <v>50</v>
      </c>
      <c r="J441" s="13" t="s">
        <v>235</v>
      </c>
      <c r="K441" s="13" t="s">
        <v>107</v>
      </c>
      <c r="L441" s="13" t="s">
        <v>108</v>
      </c>
      <c r="M441" s="13" t="s">
        <v>109</v>
      </c>
      <c r="N441" s="13" t="s">
        <v>110</v>
      </c>
      <c r="O441" s="39"/>
      <c r="P441" s="39"/>
      <c r="Q441" s="39"/>
      <c r="R441" s="39">
        <v>35</v>
      </c>
      <c r="S441" s="39">
        <v>43</v>
      </c>
      <c r="T441" s="39">
        <v>50</v>
      </c>
      <c r="U441" s="39">
        <v>50</v>
      </c>
      <c r="V441" s="39"/>
      <c r="W441" s="39"/>
      <c r="X441" s="39"/>
      <c r="Y441" s="39"/>
      <c r="Z441" s="39"/>
      <c r="AA441" s="39"/>
      <c r="AB441" s="39"/>
      <c r="AC441" s="39"/>
      <c r="AD441" s="39"/>
      <c r="AE441" s="39"/>
      <c r="AF441" s="39"/>
      <c r="AG441" s="39"/>
      <c r="AH441" s="39"/>
      <c r="AI441" s="39"/>
      <c r="AJ441" s="39"/>
      <c r="AK441" s="39"/>
      <c r="AL441" s="39"/>
      <c r="AM441" s="39"/>
      <c r="AN441" s="39"/>
      <c r="AO441" s="39"/>
      <c r="AP441" s="39">
        <v>80928.479999999996</v>
      </c>
      <c r="AQ441" s="39">
        <v>0</v>
      </c>
      <c r="AR441" s="27">
        <f t="shared" si="17"/>
        <v>0</v>
      </c>
      <c r="AS441" s="13" t="s">
        <v>111</v>
      </c>
      <c r="AT441" s="13" t="s">
        <v>114</v>
      </c>
      <c r="AU441" s="13">
        <v>14</v>
      </c>
    </row>
    <row r="442" spans="2:47" ht="13.15" customHeight="1" x14ac:dyDescent="0.2">
      <c r="B442" s="13" t="s">
        <v>806</v>
      </c>
      <c r="C442" s="13" t="s">
        <v>100</v>
      </c>
      <c r="D442" s="13" t="s">
        <v>788</v>
      </c>
      <c r="E442" s="13" t="s">
        <v>771</v>
      </c>
      <c r="F442" s="13" t="s">
        <v>789</v>
      </c>
      <c r="G442" s="13" t="s">
        <v>802</v>
      </c>
      <c r="H442" s="13" t="s">
        <v>197</v>
      </c>
      <c r="I442" s="13">
        <v>50</v>
      </c>
      <c r="J442" s="13" t="s">
        <v>235</v>
      </c>
      <c r="K442" s="13" t="s">
        <v>107</v>
      </c>
      <c r="L442" s="13" t="s">
        <v>108</v>
      </c>
      <c r="M442" s="13" t="s">
        <v>109</v>
      </c>
      <c r="N442" s="13" t="s">
        <v>110</v>
      </c>
      <c r="O442" s="39"/>
      <c r="P442" s="39"/>
      <c r="Q442" s="39"/>
      <c r="R442" s="39">
        <v>35</v>
      </c>
      <c r="S442" s="39">
        <v>36</v>
      </c>
      <c r="T442" s="39">
        <v>50</v>
      </c>
      <c r="U442" s="39">
        <v>50</v>
      </c>
      <c r="V442" s="39"/>
      <c r="W442" s="39"/>
      <c r="X442" s="39"/>
      <c r="Y442" s="39"/>
      <c r="Z442" s="39"/>
      <c r="AA442" s="39"/>
      <c r="AB442" s="39"/>
      <c r="AC442" s="39"/>
      <c r="AD442" s="39"/>
      <c r="AE442" s="39"/>
      <c r="AF442" s="39"/>
      <c r="AG442" s="39"/>
      <c r="AH442" s="39"/>
      <c r="AI442" s="39"/>
      <c r="AJ442" s="39"/>
      <c r="AK442" s="39"/>
      <c r="AL442" s="39"/>
      <c r="AM442" s="39"/>
      <c r="AN442" s="39"/>
      <c r="AO442" s="39"/>
      <c r="AP442" s="39">
        <v>80928.479999999996</v>
      </c>
      <c r="AQ442" s="39">
        <v>0</v>
      </c>
      <c r="AR442" s="27">
        <f t="shared" si="17"/>
        <v>0</v>
      </c>
      <c r="AS442" s="13" t="s">
        <v>111</v>
      </c>
      <c r="AT442" s="13" t="s">
        <v>114</v>
      </c>
      <c r="AU442" s="13">
        <v>14.19</v>
      </c>
    </row>
    <row r="443" spans="2:47" ht="13.15" customHeight="1" x14ac:dyDescent="0.2">
      <c r="B443" s="13" t="s">
        <v>807</v>
      </c>
      <c r="C443" s="13" t="s">
        <v>100</v>
      </c>
      <c r="D443" s="13" t="s">
        <v>788</v>
      </c>
      <c r="E443" s="13" t="s">
        <v>771</v>
      </c>
      <c r="F443" s="13" t="s">
        <v>789</v>
      </c>
      <c r="G443" s="13" t="s">
        <v>802</v>
      </c>
      <c r="H443" s="13" t="s">
        <v>197</v>
      </c>
      <c r="I443" s="13">
        <v>50</v>
      </c>
      <c r="J443" s="13" t="s">
        <v>235</v>
      </c>
      <c r="K443" s="13" t="s">
        <v>107</v>
      </c>
      <c r="L443" s="13" t="s">
        <v>108</v>
      </c>
      <c r="M443" s="13" t="s">
        <v>109</v>
      </c>
      <c r="N443" s="13" t="s">
        <v>110</v>
      </c>
      <c r="O443" s="39"/>
      <c r="P443" s="39"/>
      <c r="Q443" s="39"/>
      <c r="R443" s="39">
        <v>35</v>
      </c>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v>80928.479999999996</v>
      </c>
      <c r="AQ443" s="39">
        <v>0</v>
      </c>
      <c r="AR443" s="27">
        <f t="shared" si="17"/>
        <v>0</v>
      </c>
      <c r="AS443" s="13" t="s">
        <v>111</v>
      </c>
      <c r="AT443" s="13">
        <v>2014</v>
      </c>
      <c r="AU443" s="13">
        <v>14</v>
      </c>
    </row>
    <row r="444" spans="2:47" ht="13.15" customHeight="1" x14ac:dyDescent="0.2">
      <c r="B444" s="13" t="s">
        <v>808</v>
      </c>
      <c r="C444" s="13" t="s">
        <v>100</v>
      </c>
      <c r="D444" s="13" t="s">
        <v>788</v>
      </c>
      <c r="E444" s="13" t="s">
        <v>771</v>
      </c>
      <c r="F444" s="13" t="s">
        <v>789</v>
      </c>
      <c r="G444" s="13" t="s">
        <v>802</v>
      </c>
      <c r="H444" s="13" t="s">
        <v>197</v>
      </c>
      <c r="I444" s="13">
        <v>50</v>
      </c>
      <c r="J444" s="13" t="s">
        <v>235</v>
      </c>
      <c r="K444" s="13" t="s">
        <v>107</v>
      </c>
      <c r="L444" s="13" t="s">
        <v>108</v>
      </c>
      <c r="M444" s="13" t="s">
        <v>122</v>
      </c>
      <c r="N444" s="13" t="s">
        <v>110</v>
      </c>
      <c r="O444" s="39"/>
      <c r="P444" s="39"/>
      <c r="Q444" s="39"/>
      <c r="R444" s="39">
        <v>50</v>
      </c>
      <c r="S444" s="39"/>
      <c r="T444" s="39">
        <v>50</v>
      </c>
      <c r="U444" s="39">
        <v>50</v>
      </c>
      <c r="V444" s="39"/>
      <c r="W444" s="39"/>
      <c r="X444" s="39"/>
      <c r="Y444" s="39"/>
      <c r="Z444" s="39"/>
      <c r="AA444" s="39"/>
      <c r="AB444" s="39"/>
      <c r="AC444" s="39"/>
      <c r="AD444" s="39"/>
      <c r="AE444" s="39"/>
      <c r="AF444" s="39"/>
      <c r="AG444" s="39"/>
      <c r="AH444" s="39"/>
      <c r="AI444" s="39"/>
      <c r="AJ444" s="39"/>
      <c r="AK444" s="39"/>
      <c r="AL444" s="39"/>
      <c r="AM444" s="39"/>
      <c r="AN444" s="39"/>
      <c r="AO444" s="39"/>
      <c r="AP444" s="39">
        <v>80928.479999999996</v>
      </c>
      <c r="AQ444" s="39">
        <v>0</v>
      </c>
      <c r="AR444" s="27">
        <f t="shared" si="17"/>
        <v>0</v>
      </c>
      <c r="AS444" s="13" t="s">
        <v>111</v>
      </c>
      <c r="AT444" s="13">
        <v>2014</v>
      </c>
      <c r="AU444" s="13" t="s">
        <v>115</v>
      </c>
    </row>
    <row r="445" spans="2:47" ht="13.15" customHeight="1" x14ac:dyDescent="0.2">
      <c r="B445" s="13" t="s">
        <v>809</v>
      </c>
      <c r="C445" s="13" t="s">
        <v>100</v>
      </c>
      <c r="D445" s="13" t="s">
        <v>788</v>
      </c>
      <c r="E445" s="13" t="s">
        <v>771</v>
      </c>
      <c r="F445" s="13" t="s">
        <v>789</v>
      </c>
      <c r="G445" s="13" t="s">
        <v>802</v>
      </c>
      <c r="H445" s="13" t="s">
        <v>197</v>
      </c>
      <c r="I445" s="13">
        <v>50</v>
      </c>
      <c r="J445" s="13" t="s">
        <v>235</v>
      </c>
      <c r="K445" s="13" t="s">
        <v>107</v>
      </c>
      <c r="L445" s="13" t="s">
        <v>108</v>
      </c>
      <c r="M445" s="13" t="s">
        <v>122</v>
      </c>
      <c r="N445" s="13" t="s">
        <v>110</v>
      </c>
      <c r="O445" s="39"/>
      <c r="P445" s="39"/>
      <c r="Q445" s="39"/>
      <c r="R445" s="39">
        <v>50</v>
      </c>
      <c r="S445" s="39"/>
      <c r="T445" s="39">
        <v>0</v>
      </c>
      <c r="U445" s="39">
        <v>50</v>
      </c>
      <c r="V445" s="39"/>
      <c r="W445" s="39"/>
      <c r="X445" s="39"/>
      <c r="Y445" s="39"/>
      <c r="Z445" s="39"/>
      <c r="AA445" s="39"/>
      <c r="AB445" s="39"/>
      <c r="AC445" s="39"/>
      <c r="AD445" s="39"/>
      <c r="AE445" s="39"/>
      <c r="AF445" s="39"/>
      <c r="AG445" s="39"/>
      <c r="AH445" s="39"/>
      <c r="AI445" s="39"/>
      <c r="AJ445" s="39"/>
      <c r="AK445" s="39"/>
      <c r="AL445" s="39"/>
      <c r="AM445" s="39"/>
      <c r="AN445" s="39"/>
      <c r="AO445" s="39"/>
      <c r="AP445" s="39">
        <v>80928.479999999996</v>
      </c>
      <c r="AQ445" s="39">
        <f>(O445+P445+Q445+R445+S445+T445+U445+V445+W445)*AP445</f>
        <v>8092848</v>
      </c>
      <c r="AR445" s="27">
        <f t="shared" si="17"/>
        <v>9063989.7600000016</v>
      </c>
      <c r="AS445" s="13" t="s">
        <v>111</v>
      </c>
      <c r="AT445" s="13">
        <v>2014</v>
      </c>
      <c r="AU445" s="13"/>
    </row>
    <row r="446" spans="2:47" ht="13.15" customHeight="1" x14ac:dyDescent="0.25">
      <c r="B446" s="7" t="s">
        <v>810</v>
      </c>
      <c r="C446" s="7" t="s">
        <v>100</v>
      </c>
      <c r="D446" s="7" t="s">
        <v>770</v>
      </c>
      <c r="E446" s="7" t="s">
        <v>771</v>
      </c>
      <c r="F446" s="7" t="s">
        <v>772</v>
      </c>
      <c r="G446" s="7" t="s">
        <v>811</v>
      </c>
      <c r="H446" s="8" t="s">
        <v>197</v>
      </c>
      <c r="I446" s="9">
        <v>50</v>
      </c>
      <c r="J446" s="10" t="s">
        <v>231</v>
      </c>
      <c r="K446" s="8" t="s">
        <v>107</v>
      </c>
      <c r="L446" s="10" t="s">
        <v>108</v>
      </c>
      <c r="M446" s="10" t="s">
        <v>109</v>
      </c>
      <c r="N446" s="10" t="s">
        <v>110</v>
      </c>
      <c r="O446" s="27">
        <v>0</v>
      </c>
      <c r="P446" s="27">
        <v>0</v>
      </c>
      <c r="Q446" s="27">
        <v>50</v>
      </c>
      <c r="R446" s="27">
        <v>50</v>
      </c>
      <c r="S446" s="27">
        <v>50</v>
      </c>
      <c r="T446" s="27">
        <v>50</v>
      </c>
      <c r="U446" s="27">
        <v>50</v>
      </c>
      <c r="V446" s="27"/>
      <c r="W446" s="27"/>
      <c r="X446" s="27"/>
      <c r="Y446" s="27"/>
      <c r="Z446" s="27"/>
      <c r="AA446" s="27"/>
      <c r="AB446" s="27"/>
      <c r="AC446" s="27"/>
      <c r="AD446" s="27"/>
      <c r="AE446" s="27"/>
      <c r="AF446" s="27"/>
      <c r="AG446" s="27"/>
      <c r="AH446" s="27"/>
      <c r="AI446" s="27"/>
      <c r="AJ446" s="27"/>
      <c r="AK446" s="27"/>
      <c r="AL446" s="27"/>
      <c r="AM446" s="27"/>
      <c r="AN446" s="27"/>
      <c r="AO446" s="27"/>
      <c r="AP446" s="27">
        <v>35706</v>
      </c>
      <c r="AQ446" s="27">
        <v>0</v>
      </c>
      <c r="AR446" s="27">
        <f t="shared" si="17"/>
        <v>0</v>
      </c>
      <c r="AS446" s="10" t="s">
        <v>111</v>
      </c>
      <c r="AT446" s="88">
        <v>2014</v>
      </c>
      <c r="AU446" s="7" t="s">
        <v>795</v>
      </c>
    </row>
    <row r="447" spans="2:47" ht="13.15" customHeight="1" x14ac:dyDescent="0.25">
      <c r="B447" s="7" t="s">
        <v>812</v>
      </c>
      <c r="C447" s="7" t="s">
        <v>100</v>
      </c>
      <c r="D447" s="7" t="s">
        <v>770</v>
      </c>
      <c r="E447" s="7" t="s">
        <v>771</v>
      </c>
      <c r="F447" s="7" t="s">
        <v>772</v>
      </c>
      <c r="G447" s="7" t="s">
        <v>811</v>
      </c>
      <c r="H447" s="7" t="s">
        <v>197</v>
      </c>
      <c r="I447" s="14">
        <v>50</v>
      </c>
      <c r="J447" s="7" t="s">
        <v>235</v>
      </c>
      <c r="K447" s="7" t="s">
        <v>107</v>
      </c>
      <c r="L447" s="7" t="s">
        <v>108</v>
      </c>
      <c r="M447" s="7" t="s">
        <v>109</v>
      </c>
      <c r="N447" s="7" t="s">
        <v>110</v>
      </c>
      <c r="O447" s="39">
        <v>0</v>
      </c>
      <c r="P447" s="39">
        <v>0</v>
      </c>
      <c r="Q447" s="39">
        <v>0</v>
      </c>
      <c r="R447" s="39">
        <v>20</v>
      </c>
      <c r="S447" s="39">
        <v>50</v>
      </c>
      <c r="T447" s="39">
        <v>50</v>
      </c>
      <c r="U447" s="39">
        <v>50</v>
      </c>
      <c r="V447" s="39"/>
      <c r="W447" s="39"/>
      <c r="X447" s="39"/>
      <c r="Y447" s="39"/>
      <c r="Z447" s="39"/>
      <c r="AA447" s="39"/>
      <c r="AB447" s="39"/>
      <c r="AC447" s="39"/>
      <c r="AD447" s="39"/>
      <c r="AE447" s="39"/>
      <c r="AF447" s="39"/>
      <c r="AG447" s="39"/>
      <c r="AH447" s="39"/>
      <c r="AI447" s="39"/>
      <c r="AJ447" s="39"/>
      <c r="AK447" s="39"/>
      <c r="AL447" s="39"/>
      <c r="AM447" s="39"/>
      <c r="AN447" s="39"/>
      <c r="AO447" s="39"/>
      <c r="AP447" s="39">
        <v>35706</v>
      </c>
      <c r="AQ447" s="27">
        <v>0</v>
      </c>
      <c r="AR447" s="27">
        <f t="shared" si="17"/>
        <v>0</v>
      </c>
      <c r="AS447" s="7" t="s">
        <v>111</v>
      </c>
      <c r="AT447" s="7" t="s">
        <v>375</v>
      </c>
      <c r="AU447" s="89" t="s">
        <v>112</v>
      </c>
    </row>
    <row r="448" spans="2:47" ht="13.15" customHeight="1" x14ac:dyDescent="0.2">
      <c r="B448" s="12" t="s">
        <v>813</v>
      </c>
      <c r="C448" s="7" t="s">
        <v>100</v>
      </c>
      <c r="D448" s="7" t="s">
        <v>770</v>
      </c>
      <c r="E448" s="7" t="s">
        <v>771</v>
      </c>
      <c r="F448" s="7" t="s">
        <v>772</v>
      </c>
      <c r="G448" s="7" t="s">
        <v>811</v>
      </c>
      <c r="H448" s="8" t="s">
        <v>197</v>
      </c>
      <c r="I448" s="9">
        <v>50</v>
      </c>
      <c r="J448" s="10" t="s">
        <v>235</v>
      </c>
      <c r="K448" s="8" t="s">
        <v>107</v>
      </c>
      <c r="L448" s="10" t="s">
        <v>108</v>
      </c>
      <c r="M448" s="10" t="s">
        <v>109</v>
      </c>
      <c r="N448" s="10" t="s">
        <v>110</v>
      </c>
      <c r="O448" s="74"/>
      <c r="P448" s="27"/>
      <c r="Q448" s="27"/>
      <c r="R448" s="27">
        <v>10</v>
      </c>
      <c r="S448" s="27">
        <v>50</v>
      </c>
      <c r="T448" s="27">
        <v>50</v>
      </c>
      <c r="U448" s="27">
        <v>50</v>
      </c>
      <c r="V448" s="27">
        <v>50</v>
      </c>
      <c r="W448" s="27"/>
      <c r="X448" s="27"/>
      <c r="Y448" s="27"/>
      <c r="Z448" s="27"/>
      <c r="AA448" s="27"/>
      <c r="AB448" s="27"/>
      <c r="AC448" s="27"/>
      <c r="AD448" s="27"/>
      <c r="AE448" s="27"/>
      <c r="AF448" s="27"/>
      <c r="AG448" s="27"/>
      <c r="AH448" s="27"/>
      <c r="AI448" s="27"/>
      <c r="AJ448" s="27"/>
      <c r="AK448" s="27"/>
      <c r="AL448" s="27"/>
      <c r="AM448" s="27"/>
      <c r="AN448" s="27"/>
      <c r="AO448" s="27"/>
      <c r="AP448" s="27">
        <v>35706</v>
      </c>
      <c r="AQ448" s="27">
        <v>0</v>
      </c>
      <c r="AR448" s="27">
        <f t="shared" si="17"/>
        <v>0</v>
      </c>
      <c r="AS448" s="10" t="s">
        <v>111</v>
      </c>
      <c r="AT448" s="43" t="s">
        <v>114</v>
      </c>
      <c r="AU448" s="13" t="s">
        <v>777</v>
      </c>
    </row>
    <row r="449" spans="2:47" ht="13.15" customHeight="1" x14ac:dyDescent="0.2">
      <c r="B449" s="13" t="s">
        <v>814</v>
      </c>
      <c r="C449" s="13" t="s">
        <v>100</v>
      </c>
      <c r="D449" s="13" t="s">
        <v>815</v>
      </c>
      <c r="E449" s="13" t="s">
        <v>771</v>
      </c>
      <c r="F449" s="13" t="s">
        <v>816</v>
      </c>
      <c r="G449" s="13" t="s">
        <v>811</v>
      </c>
      <c r="H449" s="13" t="s">
        <v>197</v>
      </c>
      <c r="I449" s="13">
        <v>50</v>
      </c>
      <c r="J449" s="13" t="s">
        <v>235</v>
      </c>
      <c r="K449" s="13" t="s">
        <v>107</v>
      </c>
      <c r="L449" s="13" t="s">
        <v>108</v>
      </c>
      <c r="M449" s="13" t="s">
        <v>109</v>
      </c>
      <c r="N449" s="13" t="s">
        <v>110</v>
      </c>
      <c r="O449" s="39"/>
      <c r="P449" s="39"/>
      <c r="Q449" s="39"/>
      <c r="R449" s="39">
        <v>10</v>
      </c>
      <c r="S449" s="39">
        <v>42</v>
      </c>
      <c r="T449" s="39">
        <v>50</v>
      </c>
      <c r="U449" s="39">
        <v>50</v>
      </c>
      <c r="V449" s="39"/>
      <c r="W449" s="39"/>
      <c r="X449" s="39"/>
      <c r="Y449" s="39"/>
      <c r="Z449" s="39"/>
      <c r="AA449" s="39"/>
      <c r="AB449" s="39"/>
      <c r="AC449" s="39"/>
      <c r="AD449" s="39"/>
      <c r="AE449" s="39"/>
      <c r="AF449" s="39"/>
      <c r="AG449" s="39"/>
      <c r="AH449" s="39"/>
      <c r="AI449" s="39"/>
      <c r="AJ449" s="39"/>
      <c r="AK449" s="39"/>
      <c r="AL449" s="39"/>
      <c r="AM449" s="39"/>
      <c r="AN449" s="39"/>
      <c r="AO449" s="39"/>
      <c r="AP449" s="39">
        <v>35705.980000000003</v>
      </c>
      <c r="AQ449" s="39">
        <v>0</v>
      </c>
      <c r="AR449" s="27">
        <f t="shared" si="17"/>
        <v>0</v>
      </c>
      <c r="AS449" s="13" t="s">
        <v>111</v>
      </c>
      <c r="AT449" s="13" t="s">
        <v>114</v>
      </c>
      <c r="AU449" s="13">
        <v>14</v>
      </c>
    </row>
    <row r="450" spans="2:47" ht="13.15" customHeight="1" x14ac:dyDescent="0.2">
      <c r="B450" s="13" t="s">
        <v>817</v>
      </c>
      <c r="C450" s="13" t="s">
        <v>100</v>
      </c>
      <c r="D450" s="13" t="s">
        <v>815</v>
      </c>
      <c r="E450" s="13" t="s">
        <v>771</v>
      </c>
      <c r="F450" s="13" t="s">
        <v>816</v>
      </c>
      <c r="G450" s="13" t="s">
        <v>811</v>
      </c>
      <c r="H450" s="13" t="s">
        <v>197</v>
      </c>
      <c r="I450" s="13">
        <v>50</v>
      </c>
      <c r="J450" s="13" t="s">
        <v>235</v>
      </c>
      <c r="K450" s="13" t="s">
        <v>107</v>
      </c>
      <c r="L450" s="13" t="s">
        <v>108</v>
      </c>
      <c r="M450" s="13" t="s">
        <v>109</v>
      </c>
      <c r="N450" s="13" t="s">
        <v>110</v>
      </c>
      <c r="O450" s="39"/>
      <c r="P450" s="39"/>
      <c r="Q450" s="39"/>
      <c r="R450" s="39">
        <v>10</v>
      </c>
      <c r="S450" s="39">
        <v>34</v>
      </c>
      <c r="T450" s="39">
        <v>50</v>
      </c>
      <c r="U450" s="39">
        <v>50</v>
      </c>
      <c r="V450" s="39"/>
      <c r="W450" s="39"/>
      <c r="X450" s="39"/>
      <c r="Y450" s="39"/>
      <c r="Z450" s="39"/>
      <c r="AA450" s="39"/>
      <c r="AB450" s="39"/>
      <c r="AC450" s="39"/>
      <c r="AD450" s="39"/>
      <c r="AE450" s="39"/>
      <c r="AF450" s="39"/>
      <c r="AG450" s="39"/>
      <c r="AH450" s="39"/>
      <c r="AI450" s="39"/>
      <c r="AJ450" s="39"/>
      <c r="AK450" s="39"/>
      <c r="AL450" s="39"/>
      <c r="AM450" s="39"/>
      <c r="AN450" s="39"/>
      <c r="AO450" s="39"/>
      <c r="AP450" s="39">
        <v>35705.980000000003</v>
      </c>
      <c r="AQ450" s="39">
        <v>0</v>
      </c>
      <c r="AR450" s="27">
        <f t="shared" si="17"/>
        <v>0</v>
      </c>
      <c r="AS450" s="13" t="s">
        <v>111</v>
      </c>
      <c r="AT450" s="13" t="s">
        <v>114</v>
      </c>
      <c r="AU450" s="13">
        <v>15</v>
      </c>
    </row>
    <row r="451" spans="2:47" ht="13.15" customHeight="1" x14ac:dyDescent="0.2">
      <c r="B451" s="13" t="s">
        <v>818</v>
      </c>
      <c r="C451" s="13" t="s">
        <v>100</v>
      </c>
      <c r="D451" s="13" t="s">
        <v>815</v>
      </c>
      <c r="E451" s="13" t="s">
        <v>771</v>
      </c>
      <c r="F451" s="13" t="s">
        <v>816</v>
      </c>
      <c r="G451" s="13" t="s">
        <v>811</v>
      </c>
      <c r="H451" s="13" t="s">
        <v>197</v>
      </c>
      <c r="I451" s="13">
        <v>50</v>
      </c>
      <c r="J451" s="13" t="s">
        <v>235</v>
      </c>
      <c r="K451" s="13" t="s">
        <v>107</v>
      </c>
      <c r="L451" s="13" t="s">
        <v>108</v>
      </c>
      <c r="M451" s="13" t="s">
        <v>109</v>
      </c>
      <c r="N451" s="13" t="s">
        <v>110</v>
      </c>
      <c r="O451" s="39"/>
      <c r="P451" s="39"/>
      <c r="Q451" s="39"/>
      <c r="R451" s="39">
        <v>10</v>
      </c>
      <c r="S451" s="39">
        <v>34</v>
      </c>
      <c r="T451" s="39">
        <v>50</v>
      </c>
      <c r="U451" s="39">
        <v>50</v>
      </c>
      <c r="V451" s="39"/>
      <c r="W451" s="39"/>
      <c r="X451" s="39"/>
      <c r="Y451" s="39"/>
      <c r="Z451" s="39"/>
      <c r="AA451" s="39"/>
      <c r="AB451" s="39"/>
      <c r="AC451" s="39"/>
      <c r="AD451" s="39"/>
      <c r="AE451" s="39"/>
      <c r="AF451" s="39"/>
      <c r="AG451" s="39"/>
      <c r="AH451" s="39"/>
      <c r="AI451" s="39"/>
      <c r="AJ451" s="39"/>
      <c r="AK451" s="39"/>
      <c r="AL451" s="39"/>
      <c r="AM451" s="39"/>
      <c r="AN451" s="39"/>
      <c r="AO451" s="39"/>
      <c r="AP451" s="39">
        <v>83456.84</v>
      </c>
      <c r="AQ451" s="39">
        <v>0</v>
      </c>
      <c r="AR451" s="27">
        <f t="shared" si="17"/>
        <v>0</v>
      </c>
      <c r="AS451" s="13" t="s">
        <v>111</v>
      </c>
      <c r="AT451" s="13" t="s">
        <v>114</v>
      </c>
      <c r="AU451" s="13">
        <v>14</v>
      </c>
    </row>
    <row r="452" spans="2:47" ht="13.15" customHeight="1" x14ac:dyDescent="0.2">
      <c r="B452" s="13" t="s">
        <v>819</v>
      </c>
      <c r="C452" s="13" t="s">
        <v>100</v>
      </c>
      <c r="D452" s="13" t="s">
        <v>815</v>
      </c>
      <c r="E452" s="13" t="s">
        <v>771</v>
      </c>
      <c r="F452" s="13" t="s">
        <v>816</v>
      </c>
      <c r="G452" s="13" t="s">
        <v>811</v>
      </c>
      <c r="H452" s="13" t="s">
        <v>197</v>
      </c>
      <c r="I452" s="13">
        <v>50</v>
      </c>
      <c r="J452" s="13" t="s">
        <v>235</v>
      </c>
      <c r="K452" s="13" t="s">
        <v>107</v>
      </c>
      <c r="L452" s="13" t="s">
        <v>108</v>
      </c>
      <c r="M452" s="13" t="s">
        <v>109</v>
      </c>
      <c r="N452" s="13" t="s">
        <v>110</v>
      </c>
      <c r="O452" s="39"/>
      <c r="P452" s="39"/>
      <c r="Q452" s="39"/>
      <c r="R452" s="39">
        <v>20</v>
      </c>
      <c r="S452" s="39">
        <v>35</v>
      </c>
      <c r="T452" s="39">
        <v>50</v>
      </c>
      <c r="U452" s="39">
        <v>50</v>
      </c>
      <c r="V452" s="39"/>
      <c r="W452" s="39"/>
      <c r="X452" s="39"/>
      <c r="Y452" s="39"/>
      <c r="Z452" s="39"/>
      <c r="AA452" s="39"/>
      <c r="AB452" s="39"/>
      <c r="AC452" s="39"/>
      <c r="AD452" s="39"/>
      <c r="AE452" s="39"/>
      <c r="AF452" s="39"/>
      <c r="AG452" s="39"/>
      <c r="AH452" s="39"/>
      <c r="AI452" s="39"/>
      <c r="AJ452" s="39"/>
      <c r="AK452" s="39"/>
      <c r="AL452" s="39"/>
      <c r="AM452" s="39"/>
      <c r="AN452" s="39"/>
      <c r="AO452" s="39"/>
      <c r="AP452" s="39">
        <v>83456.84</v>
      </c>
      <c r="AQ452" s="39">
        <v>0</v>
      </c>
      <c r="AR452" s="27">
        <f t="shared" si="17"/>
        <v>0</v>
      </c>
      <c r="AS452" s="13" t="s">
        <v>111</v>
      </c>
      <c r="AT452" s="13" t="s">
        <v>114</v>
      </c>
      <c r="AU452" s="13">
        <v>15</v>
      </c>
    </row>
    <row r="453" spans="2:47" ht="13.15" customHeight="1" x14ac:dyDescent="0.2">
      <c r="B453" s="13" t="s">
        <v>820</v>
      </c>
      <c r="C453" s="13" t="s">
        <v>100</v>
      </c>
      <c r="D453" s="13" t="s">
        <v>815</v>
      </c>
      <c r="E453" s="13" t="s">
        <v>771</v>
      </c>
      <c r="F453" s="13" t="s">
        <v>816</v>
      </c>
      <c r="G453" s="13" t="s">
        <v>811</v>
      </c>
      <c r="H453" s="13" t="s">
        <v>197</v>
      </c>
      <c r="I453" s="13">
        <v>50</v>
      </c>
      <c r="J453" s="13" t="s">
        <v>235</v>
      </c>
      <c r="K453" s="13" t="s">
        <v>107</v>
      </c>
      <c r="L453" s="13" t="s">
        <v>108</v>
      </c>
      <c r="M453" s="13" t="s">
        <v>122</v>
      </c>
      <c r="N453" s="13" t="s">
        <v>110</v>
      </c>
      <c r="O453" s="39"/>
      <c r="P453" s="39"/>
      <c r="Q453" s="39"/>
      <c r="R453" s="39">
        <v>20</v>
      </c>
      <c r="S453" s="39">
        <v>35</v>
      </c>
      <c r="T453" s="39">
        <v>50</v>
      </c>
      <c r="U453" s="39">
        <v>50</v>
      </c>
      <c r="V453" s="39"/>
      <c r="W453" s="39"/>
      <c r="X453" s="39"/>
      <c r="Y453" s="39"/>
      <c r="Z453" s="39"/>
      <c r="AA453" s="39"/>
      <c r="AB453" s="39"/>
      <c r="AC453" s="39"/>
      <c r="AD453" s="39"/>
      <c r="AE453" s="39"/>
      <c r="AF453" s="39"/>
      <c r="AG453" s="39"/>
      <c r="AH453" s="39"/>
      <c r="AI453" s="39"/>
      <c r="AJ453" s="39"/>
      <c r="AK453" s="39"/>
      <c r="AL453" s="39"/>
      <c r="AM453" s="39"/>
      <c r="AN453" s="39"/>
      <c r="AO453" s="39"/>
      <c r="AP453" s="39">
        <v>110045.53571428571</v>
      </c>
      <c r="AQ453" s="39">
        <f>(O453+P453+Q453+R453+S453+T453+U453+V453+W453)*AP453</f>
        <v>17057058.035714284</v>
      </c>
      <c r="AR453" s="27">
        <f t="shared" si="17"/>
        <v>19103905</v>
      </c>
      <c r="AS453" s="13" t="s">
        <v>111</v>
      </c>
      <c r="AT453" s="13" t="s">
        <v>114</v>
      </c>
      <c r="AU453" s="13"/>
    </row>
    <row r="454" spans="2:47" ht="13.15" customHeight="1" x14ac:dyDescent="0.25">
      <c r="B454" s="7" t="s">
        <v>821</v>
      </c>
      <c r="C454" s="7" t="s">
        <v>100</v>
      </c>
      <c r="D454" s="7" t="s">
        <v>770</v>
      </c>
      <c r="E454" s="7" t="s">
        <v>771</v>
      </c>
      <c r="F454" s="7" t="s">
        <v>772</v>
      </c>
      <c r="G454" s="7" t="s">
        <v>822</v>
      </c>
      <c r="H454" s="8" t="s">
        <v>197</v>
      </c>
      <c r="I454" s="9">
        <v>50</v>
      </c>
      <c r="J454" s="10" t="s">
        <v>231</v>
      </c>
      <c r="K454" s="8" t="s">
        <v>107</v>
      </c>
      <c r="L454" s="10" t="s">
        <v>108</v>
      </c>
      <c r="M454" s="10" t="s">
        <v>109</v>
      </c>
      <c r="N454" s="10" t="s">
        <v>110</v>
      </c>
      <c r="O454" s="27">
        <v>0</v>
      </c>
      <c r="P454" s="27">
        <v>0</v>
      </c>
      <c r="Q454" s="27">
        <v>35</v>
      </c>
      <c r="R454" s="27">
        <v>30</v>
      </c>
      <c r="S454" s="27">
        <v>29</v>
      </c>
      <c r="T454" s="27">
        <v>29</v>
      </c>
      <c r="U454" s="27">
        <v>29</v>
      </c>
      <c r="V454" s="27"/>
      <c r="W454" s="27"/>
      <c r="X454" s="27"/>
      <c r="Y454" s="27"/>
      <c r="Z454" s="27"/>
      <c r="AA454" s="27"/>
      <c r="AB454" s="27"/>
      <c r="AC454" s="27"/>
      <c r="AD454" s="27"/>
      <c r="AE454" s="27"/>
      <c r="AF454" s="27"/>
      <c r="AG454" s="27"/>
      <c r="AH454" s="27"/>
      <c r="AI454" s="27"/>
      <c r="AJ454" s="27"/>
      <c r="AK454" s="27"/>
      <c r="AL454" s="27"/>
      <c r="AM454" s="27"/>
      <c r="AN454" s="27"/>
      <c r="AO454" s="27"/>
      <c r="AP454" s="27">
        <v>138812</v>
      </c>
      <c r="AQ454" s="27">
        <v>0</v>
      </c>
      <c r="AR454" s="27">
        <f t="shared" si="17"/>
        <v>0</v>
      </c>
      <c r="AS454" s="10" t="s">
        <v>111</v>
      </c>
      <c r="AT454" s="88">
        <v>2014</v>
      </c>
      <c r="AU454" s="7" t="s">
        <v>795</v>
      </c>
    </row>
    <row r="455" spans="2:47" ht="13.15" customHeight="1" x14ac:dyDescent="0.25">
      <c r="B455" s="7" t="s">
        <v>823</v>
      </c>
      <c r="C455" s="7" t="s">
        <v>100</v>
      </c>
      <c r="D455" s="7" t="s">
        <v>770</v>
      </c>
      <c r="E455" s="7" t="s">
        <v>771</v>
      </c>
      <c r="F455" s="7" t="s">
        <v>772</v>
      </c>
      <c r="G455" s="7" t="s">
        <v>822</v>
      </c>
      <c r="H455" s="7" t="s">
        <v>197</v>
      </c>
      <c r="I455" s="14">
        <v>50</v>
      </c>
      <c r="J455" s="7" t="s">
        <v>235</v>
      </c>
      <c r="K455" s="7" t="s">
        <v>107</v>
      </c>
      <c r="L455" s="7" t="s">
        <v>108</v>
      </c>
      <c r="M455" s="7" t="s">
        <v>109</v>
      </c>
      <c r="N455" s="7" t="s">
        <v>110</v>
      </c>
      <c r="O455" s="39">
        <v>0</v>
      </c>
      <c r="P455" s="39">
        <v>0</v>
      </c>
      <c r="Q455" s="39">
        <v>0</v>
      </c>
      <c r="R455" s="39">
        <v>30</v>
      </c>
      <c r="S455" s="39">
        <v>29</v>
      </c>
      <c r="T455" s="39">
        <v>29</v>
      </c>
      <c r="U455" s="39">
        <v>29</v>
      </c>
      <c r="V455" s="39"/>
      <c r="W455" s="39"/>
      <c r="X455" s="39"/>
      <c r="Y455" s="39"/>
      <c r="Z455" s="39"/>
      <c r="AA455" s="39"/>
      <c r="AB455" s="39"/>
      <c r="AC455" s="39"/>
      <c r="AD455" s="39"/>
      <c r="AE455" s="39"/>
      <c r="AF455" s="39"/>
      <c r="AG455" s="39"/>
      <c r="AH455" s="39"/>
      <c r="AI455" s="39"/>
      <c r="AJ455" s="39"/>
      <c r="AK455" s="39"/>
      <c r="AL455" s="39"/>
      <c r="AM455" s="39"/>
      <c r="AN455" s="39"/>
      <c r="AO455" s="39"/>
      <c r="AP455" s="39">
        <v>138812</v>
      </c>
      <c r="AQ455" s="27">
        <v>0</v>
      </c>
      <c r="AR455" s="27">
        <f t="shared" si="17"/>
        <v>0</v>
      </c>
      <c r="AS455" s="7" t="s">
        <v>111</v>
      </c>
      <c r="AT455" s="7" t="s">
        <v>375</v>
      </c>
      <c r="AU455" s="89" t="s">
        <v>112</v>
      </c>
    </row>
    <row r="456" spans="2:47" ht="13.15" customHeight="1" x14ac:dyDescent="0.2">
      <c r="B456" s="12" t="s">
        <v>824</v>
      </c>
      <c r="C456" s="7" t="s">
        <v>100</v>
      </c>
      <c r="D456" s="7" t="s">
        <v>770</v>
      </c>
      <c r="E456" s="7" t="s">
        <v>771</v>
      </c>
      <c r="F456" s="7" t="s">
        <v>772</v>
      </c>
      <c r="G456" s="7" t="s">
        <v>822</v>
      </c>
      <c r="H456" s="8" t="s">
        <v>197</v>
      </c>
      <c r="I456" s="9">
        <v>50</v>
      </c>
      <c r="J456" s="10" t="s">
        <v>235</v>
      </c>
      <c r="K456" s="8" t="s">
        <v>107</v>
      </c>
      <c r="L456" s="10" t="s">
        <v>108</v>
      </c>
      <c r="M456" s="10" t="s">
        <v>109</v>
      </c>
      <c r="N456" s="10" t="s">
        <v>110</v>
      </c>
      <c r="O456" s="74"/>
      <c r="P456" s="27"/>
      <c r="Q456" s="27"/>
      <c r="R456" s="27">
        <v>20</v>
      </c>
      <c r="S456" s="27">
        <v>29</v>
      </c>
      <c r="T456" s="27">
        <v>29</v>
      </c>
      <c r="U456" s="27">
        <v>29</v>
      </c>
      <c r="V456" s="27">
        <v>30</v>
      </c>
      <c r="W456" s="27"/>
      <c r="X456" s="27"/>
      <c r="Y456" s="27"/>
      <c r="Z456" s="27"/>
      <c r="AA456" s="27"/>
      <c r="AB456" s="27"/>
      <c r="AC456" s="27"/>
      <c r="AD456" s="27"/>
      <c r="AE456" s="27"/>
      <c r="AF456" s="27"/>
      <c r="AG456" s="27"/>
      <c r="AH456" s="27"/>
      <c r="AI456" s="27"/>
      <c r="AJ456" s="27"/>
      <c r="AK456" s="27"/>
      <c r="AL456" s="27"/>
      <c r="AM456" s="27"/>
      <c r="AN456" s="27"/>
      <c r="AO456" s="27"/>
      <c r="AP456" s="27">
        <v>138812</v>
      </c>
      <c r="AQ456" s="27">
        <v>0</v>
      </c>
      <c r="AR456" s="27">
        <f t="shared" si="17"/>
        <v>0</v>
      </c>
      <c r="AS456" s="10" t="s">
        <v>111</v>
      </c>
      <c r="AT456" s="43" t="s">
        <v>114</v>
      </c>
      <c r="AU456" s="13" t="s">
        <v>786</v>
      </c>
    </row>
    <row r="457" spans="2:47" ht="13.15" customHeight="1" x14ac:dyDescent="0.2">
      <c r="B457" s="13" t="s">
        <v>825</v>
      </c>
      <c r="C457" s="13" t="s">
        <v>100</v>
      </c>
      <c r="D457" s="13" t="s">
        <v>826</v>
      </c>
      <c r="E457" s="13" t="s">
        <v>771</v>
      </c>
      <c r="F457" s="13" t="s">
        <v>827</v>
      </c>
      <c r="G457" s="13" t="s">
        <v>822</v>
      </c>
      <c r="H457" s="13" t="s">
        <v>197</v>
      </c>
      <c r="I457" s="13">
        <v>50</v>
      </c>
      <c r="J457" s="13" t="s">
        <v>235</v>
      </c>
      <c r="K457" s="13" t="s">
        <v>107</v>
      </c>
      <c r="L457" s="13" t="s">
        <v>108</v>
      </c>
      <c r="M457" s="13" t="s">
        <v>109</v>
      </c>
      <c r="N457" s="13" t="s">
        <v>110</v>
      </c>
      <c r="O457" s="39"/>
      <c r="P457" s="39"/>
      <c r="Q457" s="39"/>
      <c r="R457" s="39">
        <v>20</v>
      </c>
      <c r="S457" s="39">
        <v>16</v>
      </c>
      <c r="T457" s="39">
        <v>29</v>
      </c>
      <c r="U457" s="39">
        <v>29</v>
      </c>
      <c r="V457" s="39"/>
      <c r="W457" s="39"/>
      <c r="X457" s="39"/>
      <c r="Y457" s="39"/>
      <c r="Z457" s="39"/>
      <c r="AA457" s="39"/>
      <c r="AB457" s="39"/>
      <c r="AC457" s="39"/>
      <c r="AD457" s="39"/>
      <c r="AE457" s="39"/>
      <c r="AF457" s="39"/>
      <c r="AG457" s="39"/>
      <c r="AH457" s="39"/>
      <c r="AI457" s="39"/>
      <c r="AJ457" s="39"/>
      <c r="AK457" s="39"/>
      <c r="AL457" s="39"/>
      <c r="AM457" s="39"/>
      <c r="AN457" s="39"/>
      <c r="AO457" s="39"/>
      <c r="AP457" s="39">
        <v>144030.98000000001</v>
      </c>
      <c r="AQ457" s="39">
        <v>0</v>
      </c>
      <c r="AR457" s="27">
        <f t="shared" si="17"/>
        <v>0</v>
      </c>
      <c r="AS457" s="13" t="s">
        <v>111</v>
      </c>
      <c r="AT457" s="13" t="s">
        <v>114</v>
      </c>
      <c r="AU457" s="13">
        <v>14</v>
      </c>
    </row>
    <row r="458" spans="2:47" ht="13.15" customHeight="1" x14ac:dyDescent="0.2">
      <c r="B458" s="13" t="s">
        <v>828</v>
      </c>
      <c r="C458" s="13" t="s">
        <v>100</v>
      </c>
      <c r="D458" s="13" t="s">
        <v>826</v>
      </c>
      <c r="E458" s="13" t="s">
        <v>771</v>
      </c>
      <c r="F458" s="13" t="s">
        <v>827</v>
      </c>
      <c r="G458" s="13" t="s">
        <v>822</v>
      </c>
      <c r="H458" s="13" t="s">
        <v>197</v>
      </c>
      <c r="I458" s="13">
        <v>50</v>
      </c>
      <c r="J458" s="13" t="s">
        <v>235</v>
      </c>
      <c r="K458" s="13" t="s">
        <v>107</v>
      </c>
      <c r="L458" s="13" t="s">
        <v>108</v>
      </c>
      <c r="M458" s="13" t="s">
        <v>109</v>
      </c>
      <c r="N458" s="13" t="s">
        <v>110</v>
      </c>
      <c r="O458" s="39"/>
      <c r="P458" s="39"/>
      <c r="Q458" s="39"/>
      <c r="R458" s="39">
        <v>20</v>
      </c>
      <c r="S458" s="39">
        <v>10</v>
      </c>
      <c r="T458" s="39">
        <v>29</v>
      </c>
      <c r="U458" s="39">
        <v>29</v>
      </c>
      <c r="V458" s="39"/>
      <c r="W458" s="39"/>
      <c r="X458" s="39"/>
      <c r="Y458" s="39"/>
      <c r="Z458" s="39"/>
      <c r="AA458" s="39"/>
      <c r="AB458" s="39"/>
      <c r="AC458" s="39"/>
      <c r="AD458" s="39"/>
      <c r="AE458" s="39"/>
      <c r="AF458" s="39"/>
      <c r="AG458" s="39"/>
      <c r="AH458" s="39"/>
      <c r="AI458" s="39"/>
      <c r="AJ458" s="39"/>
      <c r="AK458" s="39"/>
      <c r="AL458" s="39"/>
      <c r="AM458" s="39"/>
      <c r="AN458" s="39"/>
      <c r="AO458" s="39"/>
      <c r="AP458" s="39">
        <v>144030.98000000001</v>
      </c>
      <c r="AQ458" s="39">
        <v>0</v>
      </c>
      <c r="AR458" s="27">
        <f t="shared" si="17"/>
        <v>0</v>
      </c>
      <c r="AS458" s="13" t="s">
        <v>111</v>
      </c>
      <c r="AT458" s="13" t="s">
        <v>114</v>
      </c>
      <c r="AU458" s="13">
        <v>14</v>
      </c>
    </row>
    <row r="459" spans="2:47" ht="13.15" customHeight="1" x14ac:dyDescent="0.2">
      <c r="B459" s="13" t="s">
        <v>829</v>
      </c>
      <c r="C459" s="13" t="s">
        <v>100</v>
      </c>
      <c r="D459" s="13" t="s">
        <v>826</v>
      </c>
      <c r="E459" s="13" t="s">
        <v>771</v>
      </c>
      <c r="F459" s="13" t="s">
        <v>827</v>
      </c>
      <c r="G459" s="13" t="s">
        <v>822</v>
      </c>
      <c r="H459" s="13" t="s">
        <v>197</v>
      </c>
      <c r="I459" s="13">
        <v>50</v>
      </c>
      <c r="J459" s="13" t="s">
        <v>235</v>
      </c>
      <c r="K459" s="13" t="s">
        <v>107</v>
      </c>
      <c r="L459" s="13" t="s">
        <v>108</v>
      </c>
      <c r="M459" s="13" t="s">
        <v>109</v>
      </c>
      <c r="N459" s="13" t="s">
        <v>110</v>
      </c>
      <c r="O459" s="39"/>
      <c r="P459" s="39"/>
      <c r="Q459" s="39"/>
      <c r="R459" s="39">
        <v>30</v>
      </c>
      <c r="S459" s="39">
        <v>10</v>
      </c>
      <c r="T459" s="39">
        <v>29</v>
      </c>
      <c r="U459" s="39">
        <v>29</v>
      </c>
      <c r="V459" s="39"/>
      <c r="W459" s="39"/>
      <c r="X459" s="39"/>
      <c r="Y459" s="39"/>
      <c r="Z459" s="39"/>
      <c r="AA459" s="39"/>
      <c r="AB459" s="39"/>
      <c r="AC459" s="39"/>
      <c r="AD459" s="39"/>
      <c r="AE459" s="39"/>
      <c r="AF459" s="39"/>
      <c r="AG459" s="39"/>
      <c r="AH459" s="39"/>
      <c r="AI459" s="39"/>
      <c r="AJ459" s="39"/>
      <c r="AK459" s="39"/>
      <c r="AL459" s="39"/>
      <c r="AM459" s="39"/>
      <c r="AN459" s="39"/>
      <c r="AO459" s="39"/>
      <c r="AP459" s="39">
        <v>144030.98000000001</v>
      </c>
      <c r="AQ459" s="39">
        <v>0</v>
      </c>
      <c r="AR459" s="27">
        <f t="shared" si="17"/>
        <v>0</v>
      </c>
      <c r="AS459" s="13" t="s">
        <v>111</v>
      </c>
      <c r="AT459" s="13" t="s">
        <v>114</v>
      </c>
      <c r="AU459" s="13">
        <v>15</v>
      </c>
    </row>
    <row r="460" spans="2:47" ht="13.15" customHeight="1" x14ac:dyDescent="0.2">
      <c r="B460" s="13" t="s">
        <v>830</v>
      </c>
      <c r="C460" s="13" t="s">
        <v>100</v>
      </c>
      <c r="D460" s="13" t="s">
        <v>826</v>
      </c>
      <c r="E460" s="13" t="s">
        <v>771</v>
      </c>
      <c r="F460" s="13" t="s">
        <v>827</v>
      </c>
      <c r="G460" s="13" t="s">
        <v>822</v>
      </c>
      <c r="H460" s="13" t="s">
        <v>197</v>
      </c>
      <c r="I460" s="13">
        <v>50</v>
      </c>
      <c r="J460" s="13" t="s">
        <v>235</v>
      </c>
      <c r="K460" s="13" t="s">
        <v>107</v>
      </c>
      <c r="L460" s="13" t="s">
        <v>108</v>
      </c>
      <c r="M460" s="13" t="s">
        <v>122</v>
      </c>
      <c r="N460" s="13" t="s">
        <v>110</v>
      </c>
      <c r="O460" s="39"/>
      <c r="P460" s="39"/>
      <c r="Q460" s="39"/>
      <c r="R460" s="39">
        <v>30</v>
      </c>
      <c r="S460" s="39">
        <v>10</v>
      </c>
      <c r="T460" s="39">
        <v>29</v>
      </c>
      <c r="U460" s="39">
        <v>29</v>
      </c>
      <c r="V460" s="39"/>
      <c r="W460" s="39"/>
      <c r="X460" s="39"/>
      <c r="Y460" s="39"/>
      <c r="Z460" s="39"/>
      <c r="AA460" s="39"/>
      <c r="AB460" s="39"/>
      <c r="AC460" s="39"/>
      <c r="AD460" s="39"/>
      <c r="AE460" s="39"/>
      <c r="AF460" s="39"/>
      <c r="AG460" s="39"/>
      <c r="AH460" s="39"/>
      <c r="AI460" s="39"/>
      <c r="AJ460" s="39"/>
      <c r="AK460" s="39"/>
      <c r="AL460" s="39"/>
      <c r="AM460" s="39"/>
      <c r="AN460" s="39"/>
      <c r="AO460" s="39"/>
      <c r="AP460" s="39">
        <v>227874.10714285713</v>
      </c>
      <c r="AQ460" s="39">
        <f>(O460+P460+Q460+R460+S460+T460+U460+V460+W460)*AP460</f>
        <v>22331662.5</v>
      </c>
      <c r="AR460" s="27">
        <f t="shared" ref="AR460:AR523" si="18">AQ460*1.12</f>
        <v>25011462.000000004</v>
      </c>
      <c r="AS460" s="13" t="s">
        <v>111</v>
      </c>
      <c r="AT460" s="13" t="s">
        <v>114</v>
      </c>
      <c r="AU460" s="13"/>
    </row>
    <row r="461" spans="2:47" ht="13.15" customHeight="1" x14ac:dyDescent="0.25">
      <c r="B461" s="7" t="s">
        <v>831</v>
      </c>
      <c r="C461" s="7" t="s">
        <v>100</v>
      </c>
      <c r="D461" s="7" t="s">
        <v>770</v>
      </c>
      <c r="E461" s="7" t="s">
        <v>771</v>
      </c>
      <c r="F461" s="7" t="s">
        <v>772</v>
      </c>
      <c r="G461" s="7" t="s">
        <v>832</v>
      </c>
      <c r="H461" s="8" t="s">
        <v>197</v>
      </c>
      <c r="I461" s="9">
        <v>50</v>
      </c>
      <c r="J461" s="10" t="s">
        <v>231</v>
      </c>
      <c r="K461" s="8" t="s">
        <v>107</v>
      </c>
      <c r="L461" s="10" t="s">
        <v>108</v>
      </c>
      <c r="M461" s="10" t="s">
        <v>109</v>
      </c>
      <c r="N461" s="10" t="s">
        <v>110</v>
      </c>
      <c r="O461" s="27">
        <v>0</v>
      </c>
      <c r="P461" s="27">
        <v>0</v>
      </c>
      <c r="Q461" s="27">
        <v>26</v>
      </c>
      <c r="R461" s="27">
        <v>30</v>
      </c>
      <c r="S461" s="27">
        <v>30</v>
      </c>
      <c r="T461" s="27">
        <v>30</v>
      </c>
      <c r="U461" s="27">
        <v>30</v>
      </c>
      <c r="V461" s="27"/>
      <c r="W461" s="27"/>
      <c r="X461" s="27"/>
      <c r="Y461" s="27"/>
      <c r="Z461" s="27"/>
      <c r="AA461" s="27"/>
      <c r="AB461" s="27"/>
      <c r="AC461" s="27"/>
      <c r="AD461" s="27"/>
      <c r="AE461" s="27"/>
      <c r="AF461" s="27"/>
      <c r="AG461" s="27"/>
      <c r="AH461" s="27"/>
      <c r="AI461" s="27"/>
      <c r="AJ461" s="27"/>
      <c r="AK461" s="27"/>
      <c r="AL461" s="27"/>
      <c r="AM461" s="27"/>
      <c r="AN461" s="27"/>
      <c r="AO461" s="27"/>
      <c r="AP461" s="27">
        <v>121252.90178571428</v>
      </c>
      <c r="AQ461" s="27">
        <v>0</v>
      </c>
      <c r="AR461" s="27">
        <f t="shared" si="18"/>
        <v>0</v>
      </c>
      <c r="AS461" s="10" t="s">
        <v>111</v>
      </c>
      <c r="AT461" s="88">
        <v>2014</v>
      </c>
      <c r="AU461" s="7" t="s">
        <v>250</v>
      </c>
    </row>
    <row r="462" spans="2:47" ht="13.15" customHeight="1" x14ac:dyDescent="0.25">
      <c r="B462" s="7" t="s">
        <v>833</v>
      </c>
      <c r="C462" s="7" t="s">
        <v>100</v>
      </c>
      <c r="D462" s="7" t="s">
        <v>770</v>
      </c>
      <c r="E462" s="7" t="s">
        <v>771</v>
      </c>
      <c r="F462" s="7" t="s">
        <v>772</v>
      </c>
      <c r="G462" s="7" t="s">
        <v>832</v>
      </c>
      <c r="H462" s="7" t="s">
        <v>197</v>
      </c>
      <c r="I462" s="14">
        <v>50</v>
      </c>
      <c r="J462" s="7" t="s">
        <v>235</v>
      </c>
      <c r="K462" s="7" t="s">
        <v>107</v>
      </c>
      <c r="L462" s="7" t="s">
        <v>108</v>
      </c>
      <c r="M462" s="7" t="s">
        <v>109</v>
      </c>
      <c r="N462" s="7" t="s">
        <v>110</v>
      </c>
      <c r="O462" s="39">
        <v>0</v>
      </c>
      <c r="P462" s="39">
        <v>0</v>
      </c>
      <c r="Q462" s="39">
        <v>25</v>
      </c>
      <c r="R462" s="39">
        <v>30</v>
      </c>
      <c r="S462" s="39">
        <v>30</v>
      </c>
      <c r="T462" s="39">
        <v>30</v>
      </c>
      <c r="U462" s="39">
        <v>30</v>
      </c>
      <c r="V462" s="39"/>
      <c r="W462" s="39"/>
      <c r="X462" s="39"/>
      <c r="Y462" s="39"/>
      <c r="Z462" s="39"/>
      <c r="AA462" s="39"/>
      <c r="AB462" s="39"/>
      <c r="AC462" s="39"/>
      <c r="AD462" s="39"/>
      <c r="AE462" s="39"/>
      <c r="AF462" s="39"/>
      <c r="AG462" s="39"/>
      <c r="AH462" s="39"/>
      <c r="AI462" s="39"/>
      <c r="AJ462" s="39"/>
      <c r="AK462" s="39"/>
      <c r="AL462" s="39"/>
      <c r="AM462" s="39"/>
      <c r="AN462" s="39"/>
      <c r="AO462" s="39"/>
      <c r="AP462" s="39">
        <v>108750</v>
      </c>
      <c r="AQ462" s="27">
        <v>0</v>
      </c>
      <c r="AR462" s="27">
        <f t="shared" si="18"/>
        <v>0</v>
      </c>
      <c r="AS462" s="7" t="s">
        <v>111</v>
      </c>
      <c r="AT462" s="7" t="s">
        <v>375</v>
      </c>
      <c r="AU462" s="89" t="s">
        <v>291</v>
      </c>
    </row>
    <row r="463" spans="2:47" ht="13.15" customHeight="1" x14ac:dyDescent="0.2">
      <c r="B463" s="12" t="s">
        <v>834</v>
      </c>
      <c r="C463" s="7" t="s">
        <v>100</v>
      </c>
      <c r="D463" s="7" t="s">
        <v>770</v>
      </c>
      <c r="E463" s="7" t="s">
        <v>771</v>
      </c>
      <c r="F463" s="7" t="s">
        <v>772</v>
      </c>
      <c r="G463" s="7" t="s">
        <v>832</v>
      </c>
      <c r="H463" s="8" t="s">
        <v>105</v>
      </c>
      <c r="I463" s="9">
        <v>50</v>
      </c>
      <c r="J463" s="10" t="s">
        <v>235</v>
      </c>
      <c r="K463" s="8" t="s">
        <v>107</v>
      </c>
      <c r="L463" s="10" t="s">
        <v>108</v>
      </c>
      <c r="M463" s="10" t="s">
        <v>109</v>
      </c>
      <c r="N463" s="10" t="s">
        <v>110</v>
      </c>
      <c r="O463" s="74"/>
      <c r="P463" s="27"/>
      <c r="Q463" s="27">
        <v>25</v>
      </c>
      <c r="R463" s="27">
        <v>20</v>
      </c>
      <c r="S463" s="27">
        <v>30</v>
      </c>
      <c r="T463" s="27">
        <v>30</v>
      </c>
      <c r="U463" s="27">
        <v>30</v>
      </c>
      <c r="V463" s="27">
        <v>30</v>
      </c>
      <c r="W463" s="27"/>
      <c r="X463" s="27"/>
      <c r="Y463" s="27"/>
      <c r="Z463" s="27"/>
      <c r="AA463" s="27"/>
      <c r="AB463" s="27"/>
      <c r="AC463" s="27"/>
      <c r="AD463" s="27"/>
      <c r="AE463" s="27"/>
      <c r="AF463" s="27"/>
      <c r="AG463" s="27"/>
      <c r="AH463" s="27"/>
      <c r="AI463" s="27"/>
      <c r="AJ463" s="27"/>
      <c r="AK463" s="27"/>
      <c r="AL463" s="27"/>
      <c r="AM463" s="27"/>
      <c r="AN463" s="27"/>
      <c r="AO463" s="27"/>
      <c r="AP463" s="27">
        <v>108750</v>
      </c>
      <c r="AQ463" s="27">
        <v>0</v>
      </c>
      <c r="AR463" s="27">
        <f t="shared" si="18"/>
        <v>0</v>
      </c>
      <c r="AS463" s="10" t="s">
        <v>111</v>
      </c>
      <c r="AT463" s="43" t="s">
        <v>114</v>
      </c>
      <c r="AU463" s="13" t="s">
        <v>777</v>
      </c>
    </row>
    <row r="464" spans="2:47" ht="13.15" customHeight="1" x14ac:dyDescent="0.2">
      <c r="B464" s="13" t="s">
        <v>835</v>
      </c>
      <c r="C464" s="13" t="s">
        <v>100</v>
      </c>
      <c r="D464" s="13" t="s">
        <v>779</v>
      </c>
      <c r="E464" s="13" t="s">
        <v>771</v>
      </c>
      <c r="F464" s="13" t="s">
        <v>780</v>
      </c>
      <c r="G464" s="13" t="s">
        <v>832</v>
      </c>
      <c r="H464" s="13" t="s">
        <v>105</v>
      </c>
      <c r="I464" s="13">
        <v>50</v>
      </c>
      <c r="J464" s="13" t="s">
        <v>235</v>
      </c>
      <c r="K464" s="13" t="s">
        <v>107</v>
      </c>
      <c r="L464" s="13" t="s">
        <v>108</v>
      </c>
      <c r="M464" s="13" t="s">
        <v>109</v>
      </c>
      <c r="N464" s="13" t="s">
        <v>110</v>
      </c>
      <c r="O464" s="39"/>
      <c r="P464" s="39"/>
      <c r="Q464" s="39">
        <v>25</v>
      </c>
      <c r="R464" s="39">
        <v>20</v>
      </c>
      <c r="S464" s="39">
        <v>29</v>
      </c>
      <c r="T464" s="39">
        <v>30</v>
      </c>
      <c r="U464" s="39">
        <v>30</v>
      </c>
      <c r="V464" s="39"/>
      <c r="W464" s="39"/>
      <c r="X464" s="39"/>
      <c r="Y464" s="39"/>
      <c r="Z464" s="39"/>
      <c r="AA464" s="39"/>
      <c r="AB464" s="39"/>
      <c r="AC464" s="39"/>
      <c r="AD464" s="39"/>
      <c r="AE464" s="39"/>
      <c r="AF464" s="39"/>
      <c r="AG464" s="39"/>
      <c r="AH464" s="39"/>
      <c r="AI464" s="39"/>
      <c r="AJ464" s="39"/>
      <c r="AK464" s="39"/>
      <c r="AL464" s="39"/>
      <c r="AM464" s="39"/>
      <c r="AN464" s="39"/>
      <c r="AO464" s="39"/>
      <c r="AP464" s="39">
        <v>108750</v>
      </c>
      <c r="AQ464" s="39">
        <v>0</v>
      </c>
      <c r="AR464" s="27">
        <f t="shared" si="18"/>
        <v>0</v>
      </c>
      <c r="AS464" s="13" t="s">
        <v>111</v>
      </c>
      <c r="AT464" s="13" t="s">
        <v>114</v>
      </c>
      <c r="AU464" s="13">
        <v>14</v>
      </c>
    </row>
    <row r="465" spans="2:47" ht="13.15" customHeight="1" x14ac:dyDescent="0.2">
      <c r="B465" s="13" t="s">
        <v>836</v>
      </c>
      <c r="C465" s="13" t="s">
        <v>100</v>
      </c>
      <c r="D465" s="13" t="s">
        <v>779</v>
      </c>
      <c r="E465" s="13" t="s">
        <v>771</v>
      </c>
      <c r="F465" s="13" t="s">
        <v>780</v>
      </c>
      <c r="G465" s="13" t="s">
        <v>832</v>
      </c>
      <c r="H465" s="13" t="s">
        <v>105</v>
      </c>
      <c r="I465" s="13">
        <v>50</v>
      </c>
      <c r="J465" s="13" t="s">
        <v>235</v>
      </c>
      <c r="K465" s="13" t="s">
        <v>107</v>
      </c>
      <c r="L465" s="13" t="s">
        <v>108</v>
      </c>
      <c r="M465" s="13" t="s">
        <v>109</v>
      </c>
      <c r="N465" s="13" t="s">
        <v>110</v>
      </c>
      <c r="O465" s="39"/>
      <c r="P465" s="39"/>
      <c r="Q465" s="39">
        <v>25</v>
      </c>
      <c r="R465" s="39">
        <v>20</v>
      </c>
      <c r="S465" s="39">
        <v>28</v>
      </c>
      <c r="T465" s="39">
        <v>30</v>
      </c>
      <c r="U465" s="39">
        <v>30</v>
      </c>
      <c r="V465" s="39"/>
      <c r="W465" s="39"/>
      <c r="X465" s="39"/>
      <c r="Y465" s="39"/>
      <c r="Z465" s="39"/>
      <c r="AA465" s="39"/>
      <c r="AB465" s="39"/>
      <c r="AC465" s="39"/>
      <c r="AD465" s="39"/>
      <c r="AE465" s="39"/>
      <c r="AF465" s="39"/>
      <c r="AG465" s="39"/>
      <c r="AH465" s="39"/>
      <c r="AI465" s="39"/>
      <c r="AJ465" s="39"/>
      <c r="AK465" s="39"/>
      <c r="AL465" s="39"/>
      <c r="AM465" s="39"/>
      <c r="AN465" s="39"/>
      <c r="AO465" s="39"/>
      <c r="AP465" s="39">
        <v>108750</v>
      </c>
      <c r="AQ465" s="39">
        <v>0</v>
      </c>
      <c r="AR465" s="27">
        <f t="shared" si="18"/>
        <v>0</v>
      </c>
      <c r="AS465" s="13" t="s">
        <v>111</v>
      </c>
      <c r="AT465" s="13" t="s">
        <v>114</v>
      </c>
      <c r="AU465" s="13">
        <v>14.15</v>
      </c>
    </row>
    <row r="466" spans="2:47" ht="13.15" customHeight="1" x14ac:dyDescent="0.2">
      <c r="B466" s="13" t="s">
        <v>837</v>
      </c>
      <c r="C466" s="13" t="s">
        <v>100</v>
      </c>
      <c r="D466" s="13" t="s">
        <v>779</v>
      </c>
      <c r="E466" s="13" t="s">
        <v>771</v>
      </c>
      <c r="F466" s="13" t="s">
        <v>780</v>
      </c>
      <c r="G466" s="13" t="s">
        <v>832</v>
      </c>
      <c r="H466" s="13" t="s">
        <v>105</v>
      </c>
      <c r="I466" s="13">
        <v>50</v>
      </c>
      <c r="J466" s="13" t="s">
        <v>235</v>
      </c>
      <c r="K466" s="13" t="s">
        <v>107</v>
      </c>
      <c r="L466" s="13" t="s">
        <v>108</v>
      </c>
      <c r="M466" s="13" t="s">
        <v>109</v>
      </c>
      <c r="N466" s="13" t="s">
        <v>110</v>
      </c>
      <c r="O466" s="39"/>
      <c r="P466" s="39"/>
      <c r="Q466" s="39">
        <v>25</v>
      </c>
      <c r="R466" s="39">
        <v>20</v>
      </c>
      <c r="S466" s="39">
        <v>10</v>
      </c>
      <c r="T466" s="39">
        <v>30</v>
      </c>
      <c r="U466" s="39">
        <v>30</v>
      </c>
      <c r="V466" s="39"/>
      <c r="W466" s="39"/>
      <c r="X466" s="39"/>
      <c r="Y466" s="39"/>
      <c r="Z466" s="39"/>
      <c r="AA466" s="39"/>
      <c r="AB466" s="39"/>
      <c r="AC466" s="39"/>
      <c r="AD466" s="39"/>
      <c r="AE466" s="39"/>
      <c r="AF466" s="39"/>
      <c r="AG466" s="39"/>
      <c r="AH466" s="39"/>
      <c r="AI466" s="39"/>
      <c r="AJ466" s="39"/>
      <c r="AK466" s="39"/>
      <c r="AL466" s="39"/>
      <c r="AM466" s="39"/>
      <c r="AN466" s="39"/>
      <c r="AO466" s="39"/>
      <c r="AP466" s="39">
        <v>241749.56</v>
      </c>
      <c r="AQ466" s="39">
        <v>0</v>
      </c>
      <c r="AR466" s="27">
        <f t="shared" si="18"/>
        <v>0</v>
      </c>
      <c r="AS466" s="13" t="s">
        <v>111</v>
      </c>
      <c r="AT466" s="13" t="s">
        <v>114</v>
      </c>
      <c r="AU466" s="13">
        <v>14</v>
      </c>
    </row>
    <row r="467" spans="2:47" ht="13.15" customHeight="1" x14ac:dyDescent="0.2">
      <c r="B467" s="13" t="s">
        <v>838</v>
      </c>
      <c r="C467" s="13" t="s">
        <v>100</v>
      </c>
      <c r="D467" s="13" t="s">
        <v>779</v>
      </c>
      <c r="E467" s="13" t="s">
        <v>771</v>
      </c>
      <c r="F467" s="13" t="s">
        <v>780</v>
      </c>
      <c r="G467" s="13" t="s">
        <v>832</v>
      </c>
      <c r="H467" s="13" t="s">
        <v>105</v>
      </c>
      <c r="I467" s="13">
        <v>50</v>
      </c>
      <c r="J467" s="13" t="s">
        <v>235</v>
      </c>
      <c r="K467" s="13" t="s">
        <v>107</v>
      </c>
      <c r="L467" s="13" t="s">
        <v>108</v>
      </c>
      <c r="M467" s="13" t="s">
        <v>109</v>
      </c>
      <c r="N467" s="13" t="s">
        <v>110</v>
      </c>
      <c r="O467" s="39"/>
      <c r="P467" s="39"/>
      <c r="Q467" s="39">
        <v>25</v>
      </c>
      <c r="R467" s="39">
        <v>30</v>
      </c>
      <c r="S467" s="39">
        <v>10</v>
      </c>
      <c r="T467" s="39">
        <v>30</v>
      </c>
      <c r="U467" s="39">
        <v>30</v>
      </c>
      <c r="V467" s="39"/>
      <c r="W467" s="39"/>
      <c r="X467" s="39"/>
      <c r="Y467" s="39"/>
      <c r="Z467" s="39"/>
      <c r="AA467" s="39"/>
      <c r="AB467" s="39"/>
      <c r="AC467" s="39"/>
      <c r="AD467" s="39"/>
      <c r="AE467" s="39"/>
      <c r="AF467" s="39"/>
      <c r="AG467" s="39"/>
      <c r="AH467" s="39"/>
      <c r="AI467" s="39"/>
      <c r="AJ467" s="39"/>
      <c r="AK467" s="39"/>
      <c r="AL467" s="39"/>
      <c r="AM467" s="39"/>
      <c r="AN467" s="39"/>
      <c r="AO467" s="39"/>
      <c r="AP467" s="39">
        <v>241749.56</v>
      </c>
      <c r="AQ467" s="39">
        <v>0</v>
      </c>
      <c r="AR467" s="27">
        <f t="shared" si="18"/>
        <v>0</v>
      </c>
      <c r="AS467" s="13" t="s">
        <v>111</v>
      </c>
      <c r="AT467" s="13" t="s">
        <v>114</v>
      </c>
      <c r="AU467" s="13">
        <v>15</v>
      </c>
    </row>
    <row r="468" spans="2:47" ht="13.15" customHeight="1" x14ac:dyDescent="0.2">
      <c r="B468" s="13" t="s">
        <v>839</v>
      </c>
      <c r="C468" s="13" t="s">
        <v>100</v>
      </c>
      <c r="D468" s="13" t="s">
        <v>779</v>
      </c>
      <c r="E468" s="13" t="s">
        <v>771</v>
      </c>
      <c r="F468" s="13" t="s">
        <v>780</v>
      </c>
      <c r="G468" s="13" t="s">
        <v>832</v>
      </c>
      <c r="H468" s="13" t="s">
        <v>105</v>
      </c>
      <c r="I468" s="13">
        <v>50</v>
      </c>
      <c r="J468" s="13" t="s">
        <v>235</v>
      </c>
      <c r="K468" s="13" t="s">
        <v>107</v>
      </c>
      <c r="L468" s="13" t="s">
        <v>108</v>
      </c>
      <c r="M468" s="13" t="s">
        <v>122</v>
      </c>
      <c r="N468" s="13" t="s">
        <v>110</v>
      </c>
      <c r="O468" s="39"/>
      <c r="P468" s="39"/>
      <c r="Q468" s="39">
        <v>25</v>
      </c>
      <c r="R468" s="39">
        <v>30</v>
      </c>
      <c r="S468" s="39">
        <v>10</v>
      </c>
      <c r="T468" s="39">
        <v>30</v>
      </c>
      <c r="U468" s="39">
        <v>30</v>
      </c>
      <c r="V468" s="39"/>
      <c r="W468" s="39"/>
      <c r="X468" s="39"/>
      <c r="Y468" s="39"/>
      <c r="Z468" s="39"/>
      <c r="AA468" s="39"/>
      <c r="AB468" s="39"/>
      <c r="AC468" s="39"/>
      <c r="AD468" s="39"/>
      <c r="AE468" s="39"/>
      <c r="AF468" s="39"/>
      <c r="AG468" s="39"/>
      <c r="AH468" s="39"/>
      <c r="AI468" s="39"/>
      <c r="AJ468" s="39"/>
      <c r="AK468" s="39"/>
      <c r="AL468" s="39"/>
      <c r="AM468" s="39"/>
      <c r="AN468" s="39"/>
      <c r="AO468" s="39"/>
      <c r="AP468" s="39">
        <v>284575.89285714284</v>
      </c>
      <c r="AQ468" s="39">
        <f>(O468+P468+Q468+R468+S468+T468+U468+V468+W468)*AP468</f>
        <v>35571986.607142858</v>
      </c>
      <c r="AR468" s="27">
        <f t="shared" si="18"/>
        <v>39840625.000000007</v>
      </c>
      <c r="AS468" s="13" t="s">
        <v>111</v>
      </c>
      <c r="AT468" s="13" t="s">
        <v>114</v>
      </c>
      <c r="AU468" s="13"/>
    </row>
    <row r="469" spans="2:47" ht="13.15" customHeight="1" x14ac:dyDescent="0.25">
      <c r="B469" s="7" t="s">
        <v>840</v>
      </c>
      <c r="C469" s="7" t="s">
        <v>100</v>
      </c>
      <c r="D469" s="7" t="s">
        <v>770</v>
      </c>
      <c r="E469" s="7" t="s">
        <v>771</v>
      </c>
      <c r="F469" s="7" t="s">
        <v>772</v>
      </c>
      <c r="G469" s="7" t="s">
        <v>841</v>
      </c>
      <c r="H469" s="8" t="s">
        <v>197</v>
      </c>
      <c r="I469" s="9">
        <v>50</v>
      </c>
      <c r="J469" s="10" t="s">
        <v>231</v>
      </c>
      <c r="K469" s="8" t="s">
        <v>107</v>
      </c>
      <c r="L469" s="10" t="s">
        <v>108</v>
      </c>
      <c r="M469" s="10" t="s">
        <v>109</v>
      </c>
      <c r="N469" s="10" t="s">
        <v>110</v>
      </c>
      <c r="O469" s="27">
        <v>0</v>
      </c>
      <c r="P469" s="27">
        <v>0</v>
      </c>
      <c r="Q469" s="27">
        <v>30</v>
      </c>
      <c r="R469" s="27">
        <v>30</v>
      </c>
      <c r="S469" s="27">
        <v>30</v>
      </c>
      <c r="T469" s="27">
        <v>30</v>
      </c>
      <c r="U469" s="27">
        <v>30</v>
      </c>
      <c r="V469" s="27"/>
      <c r="W469" s="27"/>
      <c r="X469" s="27"/>
      <c r="Y469" s="27"/>
      <c r="Z469" s="27"/>
      <c r="AA469" s="27"/>
      <c r="AB469" s="27"/>
      <c r="AC469" s="27"/>
      <c r="AD469" s="27"/>
      <c r="AE469" s="27"/>
      <c r="AF469" s="27"/>
      <c r="AG469" s="27"/>
      <c r="AH469" s="27"/>
      <c r="AI469" s="27"/>
      <c r="AJ469" s="27"/>
      <c r="AK469" s="27"/>
      <c r="AL469" s="27"/>
      <c r="AM469" s="27"/>
      <c r="AN469" s="27"/>
      <c r="AO469" s="27"/>
      <c r="AP469" s="27">
        <v>34160</v>
      </c>
      <c r="AQ469" s="27">
        <v>0</v>
      </c>
      <c r="AR469" s="27">
        <f t="shared" si="18"/>
        <v>0</v>
      </c>
      <c r="AS469" s="10" t="s">
        <v>111</v>
      </c>
      <c r="AT469" s="88">
        <v>2014</v>
      </c>
      <c r="AU469" s="7" t="s">
        <v>795</v>
      </c>
    </row>
    <row r="470" spans="2:47" ht="13.15" customHeight="1" x14ac:dyDescent="0.25">
      <c r="B470" s="7" t="s">
        <v>842</v>
      </c>
      <c r="C470" s="7" t="s">
        <v>100</v>
      </c>
      <c r="D470" s="7" t="s">
        <v>770</v>
      </c>
      <c r="E470" s="7" t="s">
        <v>771</v>
      </c>
      <c r="F470" s="7" t="s">
        <v>772</v>
      </c>
      <c r="G470" s="7" t="s">
        <v>841</v>
      </c>
      <c r="H470" s="7" t="s">
        <v>197</v>
      </c>
      <c r="I470" s="14">
        <v>50</v>
      </c>
      <c r="J470" s="7" t="s">
        <v>235</v>
      </c>
      <c r="K470" s="7" t="s">
        <v>107</v>
      </c>
      <c r="L470" s="7" t="s">
        <v>108</v>
      </c>
      <c r="M470" s="7" t="s">
        <v>109</v>
      </c>
      <c r="N470" s="7" t="s">
        <v>110</v>
      </c>
      <c r="O470" s="39">
        <v>0</v>
      </c>
      <c r="P470" s="39">
        <v>0</v>
      </c>
      <c r="Q470" s="39">
        <v>0</v>
      </c>
      <c r="R470" s="39">
        <v>0</v>
      </c>
      <c r="S470" s="39">
        <v>30</v>
      </c>
      <c r="T470" s="39">
        <v>30</v>
      </c>
      <c r="U470" s="39">
        <v>30</v>
      </c>
      <c r="V470" s="39"/>
      <c r="W470" s="39"/>
      <c r="X470" s="39"/>
      <c r="Y470" s="39"/>
      <c r="Z470" s="39"/>
      <c r="AA470" s="39"/>
      <c r="AB470" s="39"/>
      <c r="AC470" s="39"/>
      <c r="AD470" s="39"/>
      <c r="AE470" s="39"/>
      <c r="AF470" s="39"/>
      <c r="AG470" s="39"/>
      <c r="AH470" s="39"/>
      <c r="AI470" s="39"/>
      <c r="AJ470" s="39"/>
      <c r="AK470" s="39"/>
      <c r="AL470" s="39"/>
      <c r="AM470" s="39"/>
      <c r="AN470" s="39"/>
      <c r="AO470" s="39"/>
      <c r="AP470" s="39">
        <v>34160</v>
      </c>
      <c r="AQ470" s="27">
        <v>0</v>
      </c>
      <c r="AR470" s="27">
        <f t="shared" si="18"/>
        <v>0</v>
      </c>
      <c r="AS470" s="7" t="s">
        <v>111</v>
      </c>
      <c r="AT470" s="7" t="s">
        <v>375</v>
      </c>
      <c r="AU470" s="89" t="s">
        <v>291</v>
      </c>
    </row>
    <row r="471" spans="2:47" ht="13.15" customHeight="1" x14ac:dyDescent="0.2">
      <c r="B471" s="12" t="s">
        <v>843</v>
      </c>
      <c r="C471" s="7" t="s">
        <v>100</v>
      </c>
      <c r="D471" s="7" t="s">
        <v>770</v>
      </c>
      <c r="E471" s="7" t="s">
        <v>771</v>
      </c>
      <c r="F471" s="7" t="s">
        <v>772</v>
      </c>
      <c r="G471" s="7" t="s">
        <v>841</v>
      </c>
      <c r="H471" s="8" t="s">
        <v>105</v>
      </c>
      <c r="I471" s="9">
        <v>50</v>
      </c>
      <c r="J471" s="10" t="s">
        <v>235</v>
      </c>
      <c r="K471" s="8" t="s">
        <v>107</v>
      </c>
      <c r="L471" s="10" t="s">
        <v>108</v>
      </c>
      <c r="M471" s="10" t="s">
        <v>109</v>
      </c>
      <c r="N471" s="10" t="s">
        <v>110</v>
      </c>
      <c r="O471" s="74"/>
      <c r="P471" s="27"/>
      <c r="Q471" s="27"/>
      <c r="R471" s="27"/>
      <c r="S471" s="27">
        <v>30</v>
      </c>
      <c r="T471" s="27">
        <v>30</v>
      </c>
      <c r="U471" s="27">
        <v>30</v>
      </c>
      <c r="V471" s="27">
        <v>30</v>
      </c>
      <c r="W471" s="27"/>
      <c r="X471" s="27"/>
      <c r="Y471" s="27"/>
      <c r="Z471" s="27"/>
      <c r="AA471" s="27"/>
      <c r="AB471" s="27"/>
      <c r="AC471" s="27"/>
      <c r="AD471" s="27"/>
      <c r="AE471" s="27"/>
      <c r="AF471" s="27"/>
      <c r="AG471" s="27"/>
      <c r="AH471" s="27"/>
      <c r="AI471" s="27"/>
      <c r="AJ471" s="27"/>
      <c r="AK471" s="27"/>
      <c r="AL471" s="27"/>
      <c r="AM471" s="27"/>
      <c r="AN471" s="27"/>
      <c r="AO471" s="27"/>
      <c r="AP471" s="27">
        <v>34160</v>
      </c>
      <c r="AQ471" s="27">
        <v>0</v>
      </c>
      <c r="AR471" s="27">
        <f t="shared" si="18"/>
        <v>0</v>
      </c>
      <c r="AS471" s="10" t="s">
        <v>111</v>
      </c>
      <c r="AT471" s="43" t="s">
        <v>114</v>
      </c>
      <c r="AU471" s="13" t="s">
        <v>786</v>
      </c>
    </row>
    <row r="472" spans="2:47" ht="13.15" customHeight="1" x14ac:dyDescent="0.2">
      <c r="B472" s="13" t="s">
        <v>844</v>
      </c>
      <c r="C472" s="13" t="s">
        <v>100</v>
      </c>
      <c r="D472" s="13" t="s">
        <v>845</v>
      </c>
      <c r="E472" s="13" t="s">
        <v>771</v>
      </c>
      <c r="F472" s="13" t="s">
        <v>846</v>
      </c>
      <c r="G472" s="13" t="s">
        <v>841</v>
      </c>
      <c r="H472" s="13" t="s">
        <v>105</v>
      </c>
      <c r="I472" s="13">
        <v>50</v>
      </c>
      <c r="J472" s="13" t="s">
        <v>235</v>
      </c>
      <c r="K472" s="13" t="s">
        <v>107</v>
      </c>
      <c r="L472" s="13" t="s">
        <v>108</v>
      </c>
      <c r="M472" s="13" t="s">
        <v>109</v>
      </c>
      <c r="N472" s="13" t="s">
        <v>110</v>
      </c>
      <c r="O472" s="39"/>
      <c r="P472" s="39"/>
      <c r="Q472" s="39"/>
      <c r="R472" s="39"/>
      <c r="S472" s="39">
        <v>30</v>
      </c>
      <c r="T472" s="39">
        <v>30</v>
      </c>
      <c r="U472" s="39">
        <v>30</v>
      </c>
      <c r="V472" s="39"/>
      <c r="W472" s="39"/>
      <c r="X472" s="39"/>
      <c r="Y472" s="39"/>
      <c r="Z472" s="39"/>
      <c r="AA472" s="39"/>
      <c r="AB472" s="39"/>
      <c r="AC472" s="39"/>
      <c r="AD472" s="39"/>
      <c r="AE472" s="39"/>
      <c r="AF472" s="39"/>
      <c r="AG472" s="39"/>
      <c r="AH472" s="39"/>
      <c r="AI472" s="39"/>
      <c r="AJ472" s="39"/>
      <c r="AK472" s="39"/>
      <c r="AL472" s="39"/>
      <c r="AM472" s="39"/>
      <c r="AN472" s="39"/>
      <c r="AO472" s="39"/>
      <c r="AP472" s="39">
        <v>30856.999999999993</v>
      </c>
      <c r="AQ472" s="39">
        <v>0</v>
      </c>
      <c r="AR472" s="27">
        <f t="shared" si="18"/>
        <v>0</v>
      </c>
      <c r="AS472" s="13" t="s">
        <v>111</v>
      </c>
      <c r="AT472" s="13" t="s">
        <v>114</v>
      </c>
      <c r="AU472" s="13">
        <v>14</v>
      </c>
    </row>
    <row r="473" spans="2:47" ht="13.15" customHeight="1" x14ac:dyDescent="0.2">
      <c r="B473" s="13" t="s">
        <v>847</v>
      </c>
      <c r="C473" s="13" t="s">
        <v>100</v>
      </c>
      <c r="D473" s="13" t="s">
        <v>845</v>
      </c>
      <c r="E473" s="13" t="s">
        <v>771</v>
      </c>
      <c r="F473" s="13" t="s">
        <v>846</v>
      </c>
      <c r="G473" s="13" t="s">
        <v>841</v>
      </c>
      <c r="H473" s="13" t="s">
        <v>105</v>
      </c>
      <c r="I473" s="13">
        <v>50</v>
      </c>
      <c r="J473" s="13" t="s">
        <v>235</v>
      </c>
      <c r="K473" s="13" t="s">
        <v>107</v>
      </c>
      <c r="L473" s="13" t="s">
        <v>108</v>
      </c>
      <c r="M473" s="13" t="s">
        <v>109</v>
      </c>
      <c r="N473" s="13" t="s">
        <v>110</v>
      </c>
      <c r="O473" s="39"/>
      <c r="P473" s="39"/>
      <c r="Q473" s="39"/>
      <c r="R473" s="39"/>
      <c r="S473" s="39"/>
      <c r="T473" s="39">
        <v>30</v>
      </c>
      <c r="U473" s="39">
        <v>30</v>
      </c>
      <c r="V473" s="39"/>
      <c r="W473" s="39"/>
      <c r="X473" s="39"/>
      <c r="Y473" s="39"/>
      <c r="Z473" s="39"/>
      <c r="AA473" s="39"/>
      <c r="AB473" s="39"/>
      <c r="AC473" s="39"/>
      <c r="AD473" s="39"/>
      <c r="AE473" s="39"/>
      <c r="AF473" s="39"/>
      <c r="AG473" s="39"/>
      <c r="AH473" s="39"/>
      <c r="AI473" s="39"/>
      <c r="AJ473" s="39"/>
      <c r="AK473" s="39"/>
      <c r="AL473" s="39"/>
      <c r="AM473" s="39"/>
      <c r="AN473" s="39"/>
      <c r="AO473" s="39"/>
      <c r="AP473" s="39">
        <v>30856.999999999993</v>
      </c>
      <c r="AQ473" s="39">
        <v>0</v>
      </c>
      <c r="AR473" s="27">
        <f t="shared" si="18"/>
        <v>0</v>
      </c>
      <c r="AS473" s="13" t="s">
        <v>111</v>
      </c>
      <c r="AT473" s="13" t="s">
        <v>114</v>
      </c>
      <c r="AU473" s="13">
        <v>14</v>
      </c>
    </row>
    <row r="474" spans="2:47" ht="13.15" customHeight="1" x14ac:dyDescent="0.2">
      <c r="B474" s="13" t="s">
        <v>848</v>
      </c>
      <c r="C474" s="13" t="s">
        <v>100</v>
      </c>
      <c r="D474" s="13" t="s">
        <v>845</v>
      </c>
      <c r="E474" s="13" t="s">
        <v>771</v>
      </c>
      <c r="F474" s="13" t="s">
        <v>846</v>
      </c>
      <c r="G474" s="13" t="s">
        <v>841</v>
      </c>
      <c r="H474" s="13" t="s">
        <v>105</v>
      </c>
      <c r="I474" s="13">
        <v>50</v>
      </c>
      <c r="J474" s="13" t="s">
        <v>235</v>
      </c>
      <c r="K474" s="13" t="s">
        <v>107</v>
      </c>
      <c r="L474" s="13" t="s">
        <v>108</v>
      </c>
      <c r="M474" s="13" t="s">
        <v>122</v>
      </c>
      <c r="N474" s="13" t="s">
        <v>110</v>
      </c>
      <c r="O474" s="39"/>
      <c r="P474" s="39"/>
      <c r="Q474" s="39"/>
      <c r="R474" s="39"/>
      <c r="S474" s="39"/>
      <c r="T474" s="39">
        <v>30</v>
      </c>
      <c r="U474" s="39">
        <v>30</v>
      </c>
      <c r="V474" s="39"/>
      <c r="W474" s="39"/>
      <c r="X474" s="39"/>
      <c r="Y474" s="39"/>
      <c r="Z474" s="39"/>
      <c r="AA474" s="39"/>
      <c r="AB474" s="39"/>
      <c r="AC474" s="39"/>
      <c r="AD474" s="39"/>
      <c r="AE474" s="39"/>
      <c r="AF474" s="39"/>
      <c r="AG474" s="39"/>
      <c r="AH474" s="39"/>
      <c r="AI474" s="39"/>
      <c r="AJ474" s="39"/>
      <c r="AK474" s="39"/>
      <c r="AL474" s="39"/>
      <c r="AM474" s="39"/>
      <c r="AN474" s="39"/>
      <c r="AO474" s="39"/>
      <c r="AP474" s="39">
        <v>30856.999999999993</v>
      </c>
      <c r="AQ474" s="39">
        <v>0</v>
      </c>
      <c r="AR474" s="27">
        <f t="shared" si="18"/>
        <v>0</v>
      </c>
      <c r="AS474" s="13" t="s">
        <v>111</v>
      </c>
      <c r="AT474" s="13" t="s">
        <v>114</v>
      </c>
      <c r="AU474" s="13" t="s">
        <v>115</v>
      </c>
    </row>
    <row r="475" spans="2:47" ht="13.15" customHeight="1" x14ac:dyDescent="0.2">
      <c r="B475" s="13" t="s">
        <v>849</v>
      </c>
      <c r="C475" s="13" t="s">
        <v>100</v>
      </c>
      <c r="D475" s="13" t="s">
        <v>845</v>
      </c>
      <c r="E475" s="13" t="s">
        <v>771</v>
      </c>
      <c r="F475" s="13" t="s">
        <v>846</v>
      </c>
      <c r="G475" s="13" t="s">
        <v>841</v>
      </c>
      <c r="H475" s="13" t="s">
        <v>105</v>
      </c>
      <c r="I475" s="13">
        <v>50</v>
      </c>
      <c r="J475" s="13" t="s">
        <v>235</v>
      </c>
      <c r="K475" s="13" t="s">
        <v>107</v>
      </c>
      <c r="L475" s="13" t="s">
        <v>108</v>
      </c>
      <c r="M475" s="13" t="s">
        <v>122</v>
      </c>
      <c r="N475" s="13" t="s">
        <v>110</v>
      </c>
      <c r="O475" s="39"/>
      <c r="P475" s="39"/>
      <c r="Q475" s="39"/>
      <c r="R475" s="39"/>
      <c r="S475" s="39"/>
      <c r="T475" s="39">
        <v>0</v>
      </c>
      <c r="U475" s="39">
        <v>30</v>
      </c>
      <c r="V475" s="39"/>
      <c r="W475" s="39"/>
      <c r="X475" s="39"/>
      <c r="Y475" s="39"/>
      <c r="Z475" s="39"/>
      <c r="AA475" s="39"/>
      <c r="AB475" s="39"/>
      <c r="AC475" s="39"/>
      <c r="AD475" s="39"/>
      <c r="AE475" s="39"/>
      <c r="AF475" s="39"/>
      <c r="AG475" s="39"/>
      <c r="AH475" s="39"/>
      <c r="AI475" s="39"/>
      <c r="AJ475" s="39"/>
      <c r="AK475" s="39"/>
      <c r="AL475" s="39"/>
      <c r="AM475" s="39"/>
      <c r="AN475" s="39"/>
      <c r="AO475" s="39"/>
      <c r="AP475" s="39">
        <v>30856.999999999993</v>
      </c>
      <c r="AQ475" s="39">
        <f>(O475+P475+Q475+R475+S475+T475+U475+V475+W475)*AP475</f>
        <v>925709.99999999977</v>
      </c>
      <c r="AR475" s="27">
        <f t="shared" si="18"/>
        <v>1036795.1999999998</v>
      </c>
      <c r="AS475" s="13" t="s">
        <v>111</v>
      </c>
      <c r="AT475" s="13" t="s">
        <v>114</v>
      </c>
      <c r="AU475" s="13"/>
    </row>
    <row r="476" spans="2:47" ht="13.15" customHeight="1" x14ac:dyDescent="0.25">
      <c r="B476" s="7" t="s">
        <v>850</v>
      </c>
      <c r="C476" s="7" t="s">
        <v>100</v>
      </c>
      <c r="D476" s="7" t="s">
        <v>770</v>
      </c>
      <c r="E476" s="7" t="s">
        <v>771</v>
      </c>
      <c r="F476" s="7" t="s">
        <v>772</v>
      </c>
      <c r="G476" s="7" t="s">
        <v>851</v>
      </c>
      <c r="H476" s="8" t="s">
        <v>197</v>
      </c>
      <c r="I476" s="9">
        <v>50</v>
      </c>
      <c r="J476" s="10" t="s">
        <v>231</v>
      </c>
      <c r="K476" s="8" t="s">
        <v>107</v>
      </c>
      <c r="L476" s="10" t="s">
        <v>108</v>
      </c>
      <c r="M476" s="10" t="s">
        <v>109</v>
      </c>
      <c r="N476" s="10" t="s">
        <v>110</v>
      </c>
      <c r="O476" s="27">
        <v>0</v>
      </c>
      <c r="P476" s="27">
        <v>0</v>
      </c>
      <c r="Q476" s="27">
        <v>40</v>
      </c>
      <c r="R476" s="27">
        <v>30</v>
      </c>
      <c r="S476" s="27">
        <v>30</v>
      </c>
      <c r="T476" s="27">
        <v>30</v>
      </c>
      <c r="U476" s="27">
        <v>30</v>
      </c>
      <c r="V476" s="27"/>
      <c r="W476" s="27"/>
      <c r="X476" s="27"/>
      <c r="Y476" s="27"/>
      <c r="Z476" s="27"/>
      <c r="AA476" s="27"/>
      <c r="AB476" s="27"/>
      <c r="AC476" s="27"/>
      <c r="AD476" s="27"/>
      <c r="AE476" s="27"/>
      <c r="AF476" s="27"/>
      <c r="AG476" s="27"/>
      <c r="AH476" s="27"/>
      <c r="AI476" s="27"/>
      <c r="AJ476" s="27"/>
      <c r="AK476" s="27"/>
      <c r="AL476" s="27"/>
      <c r="AM476" s="27"/>
      <c r="AN476" s="27"/>
      <c r="AO476" s="27"/>
      <c r="AP476" s="27">
        <v>47515</v>
      </c>
      <c r="AQ476" s="27">
        <v>0</v>
      </c>
      <c r="AR476" s="27">
        <f t="shared" si="18"/>
        <v>0</v>
      </c>
      <c r="AS476" s="10" t="s">
        <v>111</v>
      </c>
      <c r="AT476" s="88">
        <v>2014</v>
      </c>
      <c r="AU476" s="7" t="s">
        <v>795</v>
      </c>
    </row>
    <row r="477" spans="2:47" ht="13.15" customHeight="1" x14ac:dyDescent="0.25">
      <c r="B477" s="7" t="s">
        <v>852</v>
      </c>
      <c r="C477" s="7" t="s">
        <v>100</v>
      </c>
      <c r="D477" s="7" t="s">
        <v>770</v>
      </c>
      <c r="E477" s="7" t="s">
        <v>771</v>
      </c>
      <c r="F477" s="7" t="s">
        <v>772</v>
      </c>
      <c r="G477" s="7" t="s">
        <v>851</v>
      </c>
      <c r="H477" s="7" t="s">
        <v>197</v>
      </c>
      <c r="I477" s="14">
        <v>50</v>
      </c>
      <c r="J477" s="7" t="s">
        <v>235</v>
      </c>
      <c r="K477" s="7" t="s">
        <v>107</v>
      </c>
      <c r="L477" s="7" t="s">
        <v>108</v>
      </c>
      <c r="M477" s="7" t="s">
        <v>109</v>
      </c>
      <c r="N477" s="7" t="s">
        <v>110</v>
      </c>
      <c r="O477" s="39">
        <v>0</v>
      </c>
      <c r="P477" s="39">
        <v>0</v>
      </c>
      <c r="Q477" s="39">
        <v>0</v>
      </c>
      <c r="R477" s="39">
        <v>10</v>
      </c>
      <c r="S477" s="39">
        <v>30</v>
      </c>
      <c r="T477" s="39">
        <v>30</v>
      </c>
      <c r="U477" s="39">
        <v>30</v>
      </c>
      <c r="V477" s="39"/>
      <c r="W477" s="39"/>
      <c r="X477" s="39"/>
      <c r="Y477" s="39"/>
      <c r="Z477" s="39"/>
      <c r="AA477" s="39"/>
      <c r="AB477" s="39"/>
      <c r="AC477" s="39"/>
      <c r="AD477" s="39"/>
      <c r="AE477" s="39"/>
      <c r="AF477" s="39"/>
      <c r="AG477" s="39"/>
      <c r="AH477" s="39"/>
      <c r="AI477" s="39"/>
      <c r="AJ477" s="39"/>
      <c r="AK477" s="39"/>
      <c r="AL477" s="39"/>
      <c r="AM477" s="39"/>
      <c r="AN477" s="39"/>
      <c r="AO477" s="39"/>
      <c r="AP477" s="39">
        <v>47515</v>
      </c>
      <c r="AQ477" s="27">
        <v>0</v>
      </c>
      <c r="AR477" s="27">
        <f t="shared" si="18"/>
        <v>0</v>
      </c>
      <c r="AS477" s="7" t="s">
        <v>111</v>
      </c>
      <c r="AT477" s="7" t="s">
        <v>375</v>
      </c>
      <c r="AU477" s="89" t="s">
        <v>112</v>
      </c>
    </row>
    <row r="478" spans="2:47" ht="13.15" customHeight="1" x14ac:dyDescent="0.2">
      <c r="B478" s="12" t="s">
        <v>853</v>
      </c>
      <c r="C478" s="7" t="s">
        <v>100</v>
      </c>
      <c r="D478" s="7" t="s">
        <v>770</v>
      </c>
      <c r="E478" s="7" t="s">
        <v>771</v>
      </c>
      <c r="F478" s="7" t="s">
        <v>772</v>
      </c>
      <c r="G478" s="7" t="s">
        <v>851</v>
      </c>
      <c r="H478" s="8" t="s">
        <v>197</v>
      </c>
      <c r="I478" s="9">
        <v>50</v>
      </c>
      <c r="J478" s="10" t="s">
        <v>235</v>
      </c>
      <c r="K478" s="8" t="s">
        <v>107</v>
      </c>
      <c r="L478" s="10" t="s">
        <v>108</v>
      </c>
      <c r="M478" s="10" t="s">
        <v>109</v>
      </c>
      <c r="N478" s="10" t="s">
        <v>110</v>
      </c>
      <c r="O478" s="74"/>
      <c r="P478" s="27"/>
      <c r="Q478" s="27"/>
      <c r="R478" s="27">
        <v>10</v>
      </c>
      <c r="S478" s="27">
        <v>30</v>
      </c>
      <c r="T478" s="27">
        <v>30</v>
      </c>
      <c r="U478" s="27">
        <v>30</v>
      </c>
      <c r="V478" s="27">
        <v>30</v>
      </c>
      <c r="W478" s="27"/>
      <c r="X478" s="27"/>
      <c r="Y478" s="27"/>
      <c r="Z478" s="27"/>
      <c r="AA478" s="27"/>
      <c r="AB478" s="27"/>
      <c r="AC478" s="27"/>
      <c r="AD478" s="27"/>
      <c r="AE478" s="27"/>
      <c r="AF478" s="27"/>
      <c r="AG478" s="27"/>
      <c r="AH478" s="27"/>
      <c r="AI478" s="27"/>
      <c r="AJ478" s="27"/>
      <c r="AK478" s="27"/>
      <c r="AL478" s="27"/>
      <c r="AM478" s="27"/>
      <c r="AN478" s="27"/>
      <c r="AO478" s="27"/>
      <c r="AP478" s="27">
        <v>47515</v>
      </c>
      <c r="AQ478" s="27">
        <v>0</v>
      </c>
      <c r="AR478" s="27">
        <f t="shared" si="18"/>
        <v>0</v>
      </c>
      <c r="AS478" s="10" t="s">
        <v>111</v>
      </c>
      <c r="AT478" s="43" t="s">
        <v>114</v>
      </c>
      <c r="AU478" s="13" t="s">
        <v>777</v>
      </c>
    </row>
    <row r="479" spans="2:47" ht="13.15" customHeight="1" x14ac:dyDescent="0.2">
      <c r="B479" s="13" t="s">
        <v>854</v>
      </c>
      <c r="C479" s="13" t="s">
        <v>100</v>
      </c>
      <c r="D479" s="13" t="s">
        <v>845</v>
      </c>
      <c r="E479" s="13" t="s">
        <v>771</v>
      </c>
      <c r="F479" s="13" t="s">
        <v>846</v>
      </c>
      <c r="G479" s="13" t="s">
        <v>851</v>
      </c>
      <c r="H479" s="13" t="s">
        <v>197</v>
      </c>
      <c r="I479" s="13">
        <v>50</v>
      </c>
      <c r="J479" s="13" t="s">
        <v>235</v>
      </c>
      <c r="K479" s="13" t="s">
        <v>107</v>
      </c>
      <c r="L479" s="13" t="s">
        <v>108</v>
      </c>
      <c r="M479" s="13" t="s">
        <v>109</v>
      </c>
      <c r="N479" s="13" t="s">
        <v>110</v>
      </c>
      <c r="O479" s="39"/>
      <c r="P479" s="39"/>
      <c r="Q479" s="39"/>
      <c r="R479" s="39">
        <v>10</v>
      </c>
      <c r="S479" s="39">
        <v>30</v>
      </c>
      <c r="T479" s="39">
        <v>30</v>
      </c>
      <c r="U479" s="39">
        <v>30</v>
      </c>
      <c r="V479" s="39"/>
      <c r="W479" s="39"/>
      <c r="X479" s="39"/>
      <c r="Y479" s="39"/>
      <c r="Z479" s="39"/>
      <c r="AA479" s="39"/>
      <c r="AB479" s="39"/>
      <c r="AC479" s="39"/>
      <c r="AD479" s="39"/>
      <c r="AE479" s="39"/>
      <c r="AF479" s="39"/>
      <c r="AG479" s="39"/>
      <c r="AH479" s="39"/>
      <c r="AI479" s="39"/>
      <c r="AJ479" s="39"/>
      <c r="AK479" s="39"/>
      <c r="AL479" s="39"/>
      <c r="AM479" s="39"/>
      <c r="AN479" s="39"/>
      <c r="AO479" s="39"/>
      <c r="AP479" s="39">
        <v>47514.28</v>
      </c>
      <c r="AQ479" s="39">
        <v>0</v>
      </c>
      <c r="AR479" s="27">
        <f t="shared" si="18"/>
        <v>0</v>
      </c>
      <c r="AS479" s="13" t="s">
        <v>111</v>
      </c>
      <c r="AT479" s="13" t="s">
        <v>114</v>
      </c>
      <c r="AU479" s="13">
        <v>14.15</v>
      </c>
    </row>
    <row r="480" spans="2:47" ht="13.15" customHeight="1" x14ac:dyDescent="0.2">
      <c r="B480" s="13" t="s">
        <v>855</v>
      </c>
      <c r="C480" s="13" t="s">
        <v>100</v>
      </c>
      <c r="D480" s="13" t="s">
        <v>845</v>
      </c>
      <c r="E480" s="13" t="s">
        <v>771</v>
      </c>
      <c r="F480" s="13" t="s">
        <v>846</v>
      </c>
      <c r="G480" s="13" t="s">
        <v>851</v>
      </c>
      <c r="H480" s="13" t="s">
        <v>197</v>
      </c>
      <c r="I480" s="13">
        <v>50</v>
      </c>
      <c r="J480" s="13" t="s">
        <v>235</v>
      </c>
      <c r="K480" s="13" t="s">
        <v>107</v>
      </c>
      <c r="L480" s="13" t="s">
        <v>108</v>
      </c>
      <c r="M480" s="13" t="s">
        <v>122</v>
      </c>
      <c r="N480" s="13" t="s">
        <v>110</v>
      </c>
      <c r="O480" s="39"/>
      <c r="P480" s="39"/>
      <c r="Q480" s="39"/>
      <c r="R480" s="39">
        <v>10</v>
      </c>
      <c r="S480" s="39">
        <v>20</v>
      </c>
      <c r="T480" s="39">
        <v>30</v>
      </c>
      <c r="U480" s="39">
        <v>30</v>
      </c>
      <c r="V480" s="39"/>
      <c r="W480" s="39"/>
      <c r="X480" s="39"/>
      <c r="Y480" s="39"/>
      <c r="Z480" s="39"/>
      <c r="AA480" s="39"/>
      <c r="AB480" s="39"/>
      <c r="AC480" s="39"/>
      <c r="AD480" s="39"/>
      <c r="AE480" s="39"/>
      <c r="AF480" s="39"/>
      <c r="AG480" s="39"/>
      <c r="AH480" s="39"/>
      <c r="AI480" s="39"/>
      <c r="AJ480" s="39"/>
      <c r="AK480" s="39"/>
      <c r="AL480" s="39"/>
      <c r="AM480" s="39"/>
      <c r="AN480" s="39"/>
      <c r="AO480" s="39"/>
      <c r="AP480" s="39">
        <v>101934.82142857142</v>
      </c>
      <c r="AQ480" s="39">
        <f>(O480+P480+Q480+R480+S480+T480+U480+V480+W480)*AP480</f>
        <v>9174133.9285714272</v>
      </c>
      <c r="AR480" s="27">
        <f t="shared" si="18"/>
        <v>10275030</v>
      </c>
      <c r="AS480" s="13" t="s">
        <v>111</v>
      </c>
      <c r="AT480" s="13" t="s">
        <v>114</v>
      </c>
      <c r="AU480" s="13"/>
    </row>
    <row r="481" spans="2:47" ht="13.15" customHeight="1" x14ac:dyDescent="0.25">
      <c r="B481" s="7" t="s">
        <v>856</v>
      </c>
      <c r="C481" s="7" t="s">
        <v>100</v>
      </c>
      <c r="D481" s="7" t="s">
        <v>770</v>
      </c>
      <c r="E481" s="7" t="s">
        <v>771</v>
      </c>
      <c r="F481" s="7" t="s">
        <v>772</v>
      </c>
      <c r="G481" s="7" t="s">
        <v>857</v>
      </c>
      <c r="H481" s="8" t="s">
        <v>197</v>
      </c>
      <c r="I481" s="9">
        <v>50</v>
      </c>
      <c r="J481" s="10" t="s">
        <v>231</v>
      </c>
      <c r="K481" s="8" t="s">
        <v>107</v>
      </c>
      <c r="L481" s="10" t="s">
        <v>108</v>
      </c>
      <c r="M481" s="10" t="s">
        <v>109</v>
      </c>
      <c r="N481" s="10" t="s">
        <v>110</v>
      </c>
      <c r="O481" s="27">
        <v>0</v>
      </c>
      <c r="P481" s="27">
        <v>0</v>
      </c>
      <c r="Q481" s="27">
        <v>65</v>
      </c>
      <c r="R481" s="27">
        <v>60</v>
      </c>
      <c r="S481" s="27">
        <v>60</v>
      </c>
      <c r="T481" s="27">
        <v>60</v>
      </c>
      <c r="U481" s="27">
        <v>60</v>
      </c>
      <c r="V481" s="27"/>
      <c r="W481" s="27"/>
      <c r="X481" s="27"/>
      <c r="Y481" s="27"/>
      <c r="Z481" s="27"/>
      <c r="AA481" s="27"/>
      <c r="AB481" s="27"/>
      <c r="AC481" s="27"/>
      <c r="AD481" s="27"/>
      <c r="AE481" s="27"/>
      <c r="AF481" s="27"/>
      <c r="AG481" s="27"/>
      <c r="AH481" s="27"/>
      <c r="AI481" s="27"/>
      <c r="AJ481" s="27"/>
      <c r="AK481" s="27"/>
      <c r="AL481" s="27"/>
      <c r="AM481" s="27"/>
      <c r="AN481" s="27"/>
      <c r="AO481" s="27"/>
      <c r="AP481" s="27">
        <v>17405</v>
      </c>
      <c r="AQ481" s="27">
        <v>0</v>
      </c>
      <c r="AR481" s="27">
        <f t="shared" si="18"/>
        <v>0</v>
      </c>
      <c r="AS481" s="10" t="s">
        <v>111</v>
      </c>
      <c r="AT481" s="88">
        <v>2014</v>
      </c>
      <c r="AU481" s="7" t="s">
        <v>795</v>
      </c>
    </row>
    <row r="482" spans="2:47" ht="13.15" customHeight="1" x14ac:dyDescent="0.25">
      <c r="B482" s="7" t="s">
        <v>858</v>
      </c>
      <c r="C482" s="7" t="s">
        <v>100</v>
      </c>
      <c r="D482" s="7" t="s">
        <v>770</v>
      </c>
      <c r="E482" s="7" t="s">
        <v>771</v>
      </c>
      <c r="F482" s="7" t="s">
        <v>772</v>
      </c>
      <c r="G482" s="7" t="s">
        <v>857</v>
      </c>
      <c r="H482" s="7" t="s">
        <v>197</v>
      </c>
      <c r="I482" s="14">
        <v>50</v>
      </c>
      <c r="J482" s="7" t="s">
        <v>235</v>
      </c>
      <c r="K482" s="7" t="s">
        <v>107</v>
      </c>
      <c r="L482" s="7" t="s">
        <v>108</v>
      </c>
      <c r="M482" s="7" t="s">
        <v>109</v>
      </c>
      <c r="N482" s="7" t="s">
        <v>110</v>
      </c>
      <c r="O482" s="39">
        <v>0</v>
      </c>
      <c r="P482" s="39">
        <v>0</v>
      </c>
      <c r="Q482" s="39">
        <v>20</v>
      </c>
      <c r="R482" s="39">
        <v>60</v>
      </c>
      <c r="S482" s="39">
        <v>60</v>
      </c>
      <c r="T482" s="39">
        <v>60</v>
      </c>
      <c r="U482" s="39">
        <v>60</v>
      </c>
      <c r="V482" s="39"/>
      <c r="W482" s="39"/>
      <c r="X482" s="39"/>
      <c r="Y482" s="39"/>
      <c r="Z482" s="39"/>
      <c r="AA482" s="39"/>
      <c r="AB482" s="39"/>
      <c r="AC482" s="39"/>
      <c r="AD482" s="39"/>
      <c r="AE482" s="39"/>
      <c r="AF482" s="39"/>
      <c r="AG482" s="39"/>
      <c r="AH482" s="39"/>
      <c r="AI482" s="39"/>
      <c r="AJ482" s="39"/>
      <c r="AK482" s="39"/>
      <c r="AL482" s="39"/>
      <c r="AM482" s="39"/>
      <c r="AN482" s="39"/>
      <c r="AO482" s="39"/>
      <c r="AP482" s="39">
        <v>17405</v>
      </c>
      <c r="AQ482" s="27">
        <v>0</v>
      </c>
      <c r="AR482" s="27">
        <f t="shared" si="18"/>
        <v>0</v>
      </c>
      <c r="AS482" s="7" t="s">
        <v>111</v>
      </c>
      <c r="AT482" s="7" t="s">
        <v>375</v>
      </c>
      <c r="AU482" s="89" t="s">
        <v>112</v>
      </c>
    </row>
    <row r="483" spans="2:47" ht="13.15" customHeight="1" x14ac:dyDescent="0.2">
      <c r="B483" s="12" t="s">
        <v>859</v>
      </c>
      <c r="C483" s="7" t="s">
        <v>100</v>
      </c>
      <c r="D483" s="7" t="s">
        <v>770</v>
      </c>
      <c r="E483" s="7" t="s">
        <v>771</v>
      </c>
      <c r="F483" s="7" t="s">
        <v>772</v>
      </c>
      <c r="G483" s="7" t="s">
        <v>857</v>
      </c>
      <c r="H483" s="8" t="s">
        <v>197</v>
      </c>
      <c r="I483" s="9">
        <v>50</v>
      </c>
      <c r="J483" s="10" t="s">
        <v>235</v>
      </c>
      <c r="K483" s="8" t="s">
        <v>107</v>
      </c>
      <c r="L483" s="10" t="s">
        <v>108</v>
      </c>
      <c r="M483" s="10" t="s">
        <v>109</v>
      </c>
      <c r="N483" s="10" t="s">
        <v>110</v>
      </c>
      <c r="O483" s="74"/>
      <c r="P483" s="27"/>
      <c r="Q483" s="27">
        <v>20</v>
      </c>
      <c r="R483" s="27">
        <v>40</v>
      </c>
      <c r="S483" s="27">
        <v>60</v>
      </c>
      <c r="T483" s="27">
        <v>60</v>
      </c>
      <c r="U483" s="27">
        <v>60</v>
      </c>
      <c r="V483" s="27">
        <v>60</v>
      </c>
      <c r="W483" s="27"/>
      <c r="X483" s="27"/>
      <c r="Y483" s="27"/>
      <c r="Z483" s="27"/>
      <c r="AA483" s="27"/>
      <c r="AB483" s="27"/>
      <c r="AC483" s="27"/>
      <c r="AD483" s="27"/>
      <c r="AE483" s="27"/>
      <c r="AF483" s="27"/>
      <c r="AG483" s="27"/>
      <c r="AH483" s="27"/>
      <c r="AI483" s="27"/>
      <c r="AJ483" s="27"/>
      <c r="AK483" s="27"/>
      <c r="AL483" s="27"/>
      <c r="AM483" s="27"/>
      <c r="AN483" s="27"/>
      <c r="AO483" s="27"/>
      <c r="AP483" s="27">
        <v>17405</v>
      </c>
      <c r="AQ483" s="27">
        <v>0</v>
      </c>
      <c r="AR483" s="27">
        <f t="shared" si="18"/>
        <v>0</v>
      </c>
      <c r="AS483" s="10" t="s">
        <v>111</v>
      </c>
      <c r="AT483" s="43" t="s">
        <v>114</v>
      </c>
      <c r="AU483" s="13" t="s">
        <v>777</v>
      </c>
    </row>
    <row r="484" spans="2:47" ht="13.15" customHeight="1" x14ac:dyDescent="0.2">
      <c r="B484" s="13" t="s">
        <v>860</v>
      </c>
      <c r="C484" s="13" t="s">
        <v>100</v>
      </c>
      <c r="D484" s="13" t="s">
        <v>779</v>
      </c>
      <c r="E484" s="13" t="s">
        <v>771</v>
      </c>
      <c r="F484" s="13" t="s">
        <v>780</v>
      </c>
      <c r="G484" s="13" t="s">
        <v>857</v>
      </c>
      <c r="H484" s="13" t="s">
        <v>197</v>
      </c>
      <c r="I484" s="13">
        <v>50</v>
      </c>
      <c r="J484" s="13" t="s">
        <v>235</v>
      </c>
      <c r="K484" s="13" t="s">
        <v>107</v>
      </c>
      <c r="L484" s="13" t="s">
        <v>108</v>
      </c>
      <c r="M484" s="13" t="s">
        <v>109</v>
      </c>
      <c r="N484" s="13" t="s">
        <v>110</v>
      </c>
      <c r="O484" s="39"/>
      <c r="P484" s="39"/>
      <c r="Q484" s="39">
        <v>20</v>
      </c>
      <c r="R484" s="39">
        <v>40</v>
      </c>
      <c r="S484" s="39">
        <v>60</v>
      </c>
      <c r="T484" s="39">
        <v>60</v>
      </c>
      <c r="U484" s="39">
        <v>60</v>
      </c>
      <c r="V484" s="39"/>
      <c r="W484" s="39"/>
      <c r="X484" s="39"/>
      <c r="Y484" s="39"/>
      <c r="Z484" s="39"/>
      <c r="AA484" s="39"/>
      <c r="AB484" s="39"/>
      <c r="AC484" s="39"/>
      <c r="AD484" s="39"/>
      <c r="AE484" s="39"/>
      <c r="AF484" s="39"/>
      <c r="AG484" s="39"/>
      <c r="AH484" s="39"/>
      <c r="AI484" s="39"/>
      <c r="AJ484" s="39"/>
      <c r="AK484" s="39"/>
      <c r="AL484" s="39"/>
      <c r="AM484" s="39"/>
      <c r="AN484" s="39"/>
      <c r="AO484" s="39"/>
      <c r="AP484" s="39">
        <v>17405</v>
      </c>
      <c r="AQ484" s="39">
        <v>0</v>
      </c>
      <c r="AR484" s="27">
        <f t="shared" si="18"/>
        <v>0</v>
      </c>
      <c r="AS484" s="13" t="s">
        <v>111</v>
      </c>
      <c r="AT484" s="13" t="s">
        <v>114</v>
      </c>
      <c r="AU484" s="13">
        <v>14.15</v>
      </c>
    </row>
    <row r="485" spans="2:47" ht="13.15" customHeight="1" x14ac:dyDescent="0.2">
      <c r="B485" s="13" t="s">
        <v>861</v>
      </c>
      <c r="C485" s="13" t="s">
        <v>100</v>
      </c>
      <c r="D485" s="13" t="s">
        <v>779</v>
      </c>
      <c r="E485" s="13" t="s">
        <v>771</v>
      </c>
      <c r="F485" s="13" t="s">
        <v>780</v>
      </c>
      <c r="G485" s="13" t="s">
        <v>857</v>
      </c>
      <c r="H485" s="13" t="s">
        <v>197</v>
      </c>
      <c r="I485" s="13">
        <v>50</v>
      </c>
      <c r="J485" s="13" t="s">
        <v>235</v>
      </c>
      <c r="K485" s="13" t="s">
        <v>107</v>
      </c>
      <c r="L485" s="13" t="s">
        <v>108</v>
      </c>
      <c r="M485" s="13" t="s">
        <v>109</v>
      </c>
      <c r="N485" s="13" t="s">
        <v>110</v>
      </c>
      <c r="O485" s="39"/>
      <c r="P485" s="39"/>
      <c r="Q485" s="39">
        <v>20</v>
      </c>
      <c r="R485" s="39">
        <v>40</v>
      </c>
      <c r="S485" s="39">
        <v>50</v>
      </c>
      <c r="T485" s="39">
        <v>60</v>
      </c>
      <c r="U485" s="39">
        <v>60</v>
      </c>
      <c r="V485" s="39"/>
      <c r="W485" s="39"/>
      <c r="X485" s="39"/>
      <c r="Y485" s="39"/>
      <c r="Z485" s="39"/>
      <c r="AA485" s="39"/>
      <c r="AB485" s="39"/>
      <c r="AC485" s="39"/>
      <c r="AD485" s="39"/>
      <c r="AE485" s="39"/>
      <c r="AF485" s="39"/>
      <c r="AG485" s="39"/>
      <c r="AH485" s="39"/>
      <c r="AI485" s="39"/>
      <c r="AJ485" s="39"/>
      <c r="AK485" s="39"/>
      <c r="AL485" s="39"/>
      <c r="AM485" s="39"/>
      <c r="AN485" s="39"/>
      <c r="AO485" s="39"/>
      <c r="AP485" s="39">
        <v>41908.79</v>
      </c>
      <c r="AQ485" s="39">
        <v>0</v>
      </c>
      <c r="AR485" s="27">
        <f t="shared" si="18"/>
        <v>0</v>
      </c>
      <c r="AS485" s="13" t="s">
        <v>111</v>
      </c>
      <c r="AT485" s="13" t="s">
        <v>114</v>
      </c>
      <c r="AU485" s="13">
        <v>14</v>
      </c>
    </row>
    <row r="486" spans="2:47" ht="13.15" customHeight="1" x14ac:dyDescent="0.2">
      <c r="B486" s="13" t="s">
        <v>862</v>
      </c>
      <c r="C486" s="13" t="s">
        <v>100</v>
      </c>
      <c r="D486" s="13" t="s">
        <v>779</v>
      </c>
      <c r="E486" s="13" t="s">
        <v>771</v>
      </c>
      <c r="F486" s="13" t="s">
        <v>780</v>
      </c>
      <c r="G486" s="13" t="s">
        <v>857</v>
      </c>
      <c r="H486" s="13" t="s">
        <v>197</v>
      </c>
      <c r="I486" s="13">
        <v>50</v>
      </c>
      <c r="J486" s="13" t="s">
        <v>235</v>
      </c>
      <c r="K486" s="13" t="s">
        <v>107</v>
      </c>
      <c r="L486" s="13" t="s">
        <v>108</v>
      </c>
      <c r="M486" s="13" t="s">
        <v>109</v>
      </c>
      <c r="N486" s="13" t="s">
        <v>110</v>
      </c>
      <c r="O486" s="39"/>
      <c r="P486" s="39"/>
      <c r="Q486" s="39">
        <v>20</v>
      </c>
      <c r="R486" s="39">
        <v>60</v>
      </c>
      <c r="S486" s="39">
        <v>50</v>
      </c>
      <c r="T486" s="39">
        <v>60</v>
      </c>
      <c r="U486" s="39">
        <v>60</v>
      </c>
      <c r="V486" s="39"/>
      <c r="W486" s="39"/>
      <c r="X486" s="39"/>
      <c r="Y486" s="39"/>
      <c r="Z486" s="39"/>
      <c r="AA486" s="39"/>
      <c r="AB486" s="39"/>
      <c r="AC486" s="39"/>
      <c r="AD486" s="39"/>
      <c r="AE486" s="39"/>
      <c r="AF486" s="39"/>
      <c r="AG486" s="39"/>
      <c r="AH486" s="39"/>
      <c r="AI486" s="39"/>
      <c r="AJ486" s="39"/>
      <c r="AK486" s="39"/>
      <c r="AL486" s="39"/>
      <c r="AM486" s="39"/>
      <c r="AN486" s="39"/>
      <c r="AO486" s="39"/>
      <c r="AP486" s="39">
        <v>41908.79</v>
      </c>
      <c r="AQ486" s="39">
        <v>0</v>
      </c>
      <c r="AR486" s="27">
        <f t="shared" si="18"/>
        <v>0</v>
      </c>
      <c r="AS486" s="13" t="s">
        <v>111</v>
      </c>
      <c r="AT486" s="13" t="s">
        <v>114</v>
      </c>
      <c r="AU486" s="13">
        <v>15</v>
      </c>
    </row>
    <row r="487" spans="2:47" ht="13.15" customHeight="1" x14ac:dyDescent="0.2">
      <c r="B487" s="13" t="s">
        <v>863</v>
      </c>
      <c r="C487" s="13" t="s">
        <v>100</v>
      </c>
      <c r="D487" s="13" t="s">
        <v>779</v>
      </c>
      <c r="E487" s="13" t="s">
        <v>771</v>
      </c>
      <c r="F487" s="13" t="s">
        <v>780</v>
      </c>
      <c r="G487" s="13" t="s">
        <v>857</v>
      </c>
      <c r="H487" s="13" t="s">
        <v>197</v>
      </c>
      <c r="I487" s="13">
        <v>50</v>
      </c>
      <c r="J487" s="13" t="s">
        <v>235</v>
      </c>
      <c r="K487" s="13" t="s">
        <v>107</v>
      </c>
      <c r="L487" s="13" t="s">
        <v>108</v>
      </c>
      <c r="M487" s="13" t="s">
        <v>122</v>
      </c>
      <c r="N487" s="13" t="s">
        <v>110</v>
      </c>
      <c r="O487" s="39"/>
      <c r="P487" s="39"/>
      <c r="Q487" s="39">
        <v>20</v>
      </c>
      <c r="R487" s="39">
        <v>60</v>
      </c>
      <c r="S487" s="39">
        <v>50</v>
      </c>
      <c r="T487" s="39">
        <v>60</v>
      </c>
      <c r="U487" s="39">
        <v>60</v>
      </c>
      <c r="V487" s="39"/>
      <c r="W487" s="39"/>
      <c r="X487" s="39"/>
      <c r="Y487" s="39"/>
      <c r="Z487" s="39"/>
      <c r="AA487" s="39"/>
      <c r="AB487" s="39"/>
      <c r="AC487" s="39"/>
      <c r="AD487" s="39"/>
      <c r="AE487" s="39"/>
      <c r="AF487" s="39"/>
      <c r="AG487" s="39"/>
      <c r="AH487" s="39"/>
      <c r="AI487" s="39"/>
      <c r="AJ487" s="39"/>
      <c r="AK487" s="39"/>
      <c r="AL487" s="39"/>
      <c r="AM487" s="39"/>
      <c r="AN487" s="39"/>
      <c r="AO487" s="39"/>
      <c r="AP487" s="39">
        <v>52425.892857142855</v>
      </c>
      <c r="AQ487" s="39">
        <f>(O487+P487+Q487+R487+S487+T487+U487+V487+W487)*AP487</f>
        <v>13106473.214285715</v>
      </c>
      <c r="AR487" s="27">
        <f t="shared" si="18"/>
        <v>14679250.000000002</v>
      </c>
      <c r="AS487" s="13" t="s">
        <v>111</v>
      </c>
      <c r="AT487" s="13" t="s">
        <v>114</v>
      </c>
      <c r="AU487" s="13"/>
    </row>
    <row r="488" spans="2:47" ht="13.15" customHeight="1" x14ac:dyDescent="0.25">
      <c r="B488" s="7" t="s">
        <v>864</v>
      </c>
      <c r="C488" s="7" t="s">
        <v>100</v>
      </c>
      <c r="D488" s="7" t="s">
        <v>770</v>
      </c>
      <c r="E488" s="7" t="s">
        <v>771</v>
      </c>
      <c r="F488" s="7" t="s">
        <v>772</v>
      </c>
      <c r="G488" s="7" t="s">
        <v>865</v>
      </c>
      <c r="H488" s="8" t="s">
        <v>197</v>
      </c>
      <c r="I488" s="9">
        <v>50</v>
      </c>
      <c r="J488" s="10" t="s">
        <v>231</v>
      </c>
      <c r="K488" s="8" t="s">
        <v>107</v>
      </c>
      <c r="L488" s="10" t="s">
        <v>108</v>
      </c>
      <c r="M488" s="10" t="s">
        <v>109</v>
      </c>
      <c r="N488" s="10" t="s">
        <v>110</v>
      </c>
      <c r="O488" s="27">
        <v>0</v>
      </c>
      <c r="P488" s="27">
        <v>0</v>
      </c>
      <c r="Q488" s="27">
        <v>12</v>
      </c>
      <c r="R488" s="27">
        <v>15</v>
      </c>
      <c r="S488" s="27">
        <v>15</v>
      </c>
      <c r="T488" s="27">
        <v>15</v>
      </c>
      <c r="U488" s="27">
        <v>15</v>
      </c>
      <c r="V488" s="27"/>
      <c r="W488" s="27"/>
      <c r="X488" s="27"/>
      <c r="Y488" s="27"/>
      <c r="Z488" s="27"/>
      <c r="AA488" s="27"/>
      <c r="AB488" s="27"/>
      <c r="AC488" s="27"/>
      <c r="AD488" s="27"/>
      <c r="AE488" s="27"/>
      <c r="AF488" s="27"/>
      <c r="AG488" s="27"/>
      <c r="AH488" s="27"/>
      <c r="AI488" s="27"/>
      <c r="AJ488" s="27"/>
      <c r="AK488" s="27"/>
      <c r="AL488" s="27"/>
      <c r="AM488" s="27"/>
      <c r="AN488" s="27"/>
      <c r="AO488" s="27"/>
      <c r="AP488" s="27">
        <v>321428.57142857142</v>
      </c>
      <c r="AQ488" s="27">
        <v>0</v>
      </c>
      <c r="AR488" s="27">
        <f t="shared" si="18"/>
        <v>0</v>
      </c>
      <c r="AS488" s="10" t="s">
        <v>111</v>
      </c>
      <c r="AT488" s="88">
        <v>2014</v>
      </c>
      <c r="AU488" s="7" t="s">
        <v>795</v>
      </c>
    </row>
    <row r="489" spans="2:47" ht="13.15" customHeight="1" x14ac:dyDescent="0.25">
      <c r="B489" s="7" t="s">
        <v>866</v>
      </c>
      <c r="C489" s="7" t="s">
        <v>100</v>
      </c>
      <c r="D489" s="7" t="s">
        <v>770</v>
      </c>
      <c r="E489" s="7" t="s">
        <v>771</v>
      </c>
      <c r="F489" s="7" t="s">
        <v>772</v>
      </c>
      <c r="G489" s="7" t="s">
        <v>865</v>
      </c>
      <c r="H489" s="7" t="s">
        <v>197</v>
      </c>
      <c r="I489" s="14">
        <v>50</v>
      </c>
      <c r="J489" s="7" t="s">
        <v>235</v>
      </c>
      <c r="K489" s="7" t="s">
        <v>107</v>
      </c>
      <c r="L489" s="7" t="s">
        <v>108</v>
      </c>
      <c r="M489" s="7" t="s">
        <v>109</v>
      </c>
      <c r="N489" s="7" t="s">
        <v>110</v>
      </c>
      <c r="O489" s="39">
        <v>0</v>
      </c>
      <c r="P489" s="39">
        <v>0</v>
      </c>
      <c r="Q489" s="39">
        <v>12</v>
      </c>
      <c r="R489" s="39">
        <v>15</v>
      </c>
      <c r="S489" s="39">
        <v>15</v>
      </c>
      <c r="T489" s="39">
        <v>15</v>
      </c>
      <c r="U489" s="39">
        <v>15</v>
      </c>
      <c r="V489" s="39"/>
      <c r="W489" s="39"/>
      <c r="X489" s="39"/>
      <c r="Y489" s="39"/>
      <c r="Z489" s="39"/>
      <c r="AA489" s="39"/>
      <c r="AB489" s="39"/>
      <c r="AC489" s="39"/>
      <c r="AD489" s="39"/>
      <c r="AE489" s="39"/>
      <c r="AF489" s="39"/>
      <c r="AG489" s="39"/>
      <c r="AH489" s="39"/>
      <c r="AI489" s="39"/>
      <c r="AJ489" s="39"/>
      <c r="AK489" s="39"/>
      <c r="AL489" s="39"/>
      <c r="AM489" s="39"/>
      <c r="AN489" s="39"/>
      <c r="AO489" s="39"/>
      <c r="AP489" s="39">
        <v>321428.571</v>
      </c>
      <c r="AQ489" s="27">
        <v>0</v>
      </c>
      <c r="AR489" s="27">
        <f t="shared" si="18"/>
        <v>0</v>
      </c>
      <c r="AS489" s="7" t="s">
        <v>111</v>
      </c>
      <c r="AT489" s="7" t="s">
        <v>375</v>
      </c>
      <c r="AU489" s="89" t="s">
        <v>112</v>
      </c>
    </row>
    <row r="490" spans="2:47" ht="13.15" customHeight="1" x14ac:dyDescent="0.2">
      <c r="B490" s="12" t="s">
        <v>867</v>
      </c>
      <c r="C490" s="7" t="s">
        <v>100</v>
      </c>
      <c r="D490" s="7" t="s">
        <v>770</v>
      </c>
      <c r="E490" s="7" t="s">
        <v>771</v>
      </c>
      <c r="F490" s="7" t="s">
        <v>772</v>
      </c>
      <c r="G490" s="7" t="s">
        <v>865</v>
      </c>
      <c r="H490" s="8" t="s">
        <v>197</v>
      </c>
      <c r="I490" s="9">
        <v>50</v>
      </c>
      <c r="J490" s="10" t="s">
        <v>235</v>
      </c>
      <c r="K490" s="8" t="s">
        <v>107</v>
      </c>
      <c r="L490" s="10" t="s">
        <v>108</v>
      </c>
      <c r="M490" s="10" t="s">
        <v>109</v>
      </c>
      <c r="N490" s="10" t="s">
        <v>110</v>
      </c>
      <c r="O490" s="74"/>
      <c r="P490" s="27"/>
      <c r="Q490" s="27">
        <v>12</v>
      </c>
      <c r="R490" s="27">
        <v>10</v>
      </c>
      <c r="S490" s="27">
        <v>15</v>
      </c>
      <c r="T490" s="27">
        <v>15</v>
      </c>
      <c r="U490" s="27">
        <v>15</v>
      </c>
      <c r="V490" s="27">
        <v>15</v>
      </c>
      <c r="W490" s="27"/>
      <c r="X490" s="27"/>
      <c r="Y490" s="27"/>
      <c r="Z490" s="27"/>
      <c r="AA490" s="27"/>
      <c r="AB490" s="27"/>
      <c r="AC490" s="27"/>
      <c r="AD490" s="27"/>
      <c r="AE490" s="27"/>
      <c r="AF490" s="27"/>
      <c r="AG490" s="27"/>
      <c r="AH490" s="27"/>
      <c r="AI490" s="27"/>
      <c r="AJ490" s="27"/>
      <c r="AK490" s="27"/>
      <c r="AL490" s="27"/>
      <c r="AM490" s="27"/>
      <c r="AN490" s="27"/>
      <c r="AO490" s="27"/>
      <c r="AP490" s="27">
        <v>321428.571</v>
      </c>
      <c r="AQ490" s="27">
        <v>0</v>
      </c>
      <c r="AR490" s="27">
        <f t="shared" si="18"/>
        <v>0</v>
      </c>
      <c r="AS490" s="10" t="s">
        <v>111</v>
      </c>
      <c r="AT490" s="43" t="s">
        <v>114</v>
      </c>
      <c r="AU490" s="13" t="s">
        <v>786</v>
      </c>
    </row>
    <row r="491" spans="2:47" ht="13.15" customHeight="1" x14ac:dyDescent="0.2">
      <c r="B491" s="13" t="s">
        <v>868</v>
      </c>
      <c r="C491" s="13" t="s">
        <v>100</v>
      </c>
      <c r="D491" s="13" t="s">
        <v>869</v>
      </c>
      <c r="E491" s="13" t="s">
        <v>771</v>
      </c>
      <c r="F491" s="13" t="s">
        <v>870</v>
      </c>
      <c r="G491" s="13" t="s">
        <v>865</v>
      </c>
      <c r="H491" s="13" t="s">
        <v>197</v>
      </c>
      <c r="I491" s="13">
        <v>50</v>
      </c>
      <c r="J491" s="13" t="s">
        <v>235</v>
      </c>
      <c r="K491" s="13" t="s">
        <v>107</v>
      </c>
      <c r="L491" s="13" t="s">
        <v>108</v>
      </c>
      <c r="M491" s="13" t="s">
        <v>109</v>
      </c>
      <c r="N491" s="13" t="s">
        <v>110</v>
      </c>
      <c r="O491" s="39"/>
      <c r="P491" s="39"/>
      <c r="Q491" s="39">
        <v>12</v>
      </c>
      <c r="R491" s="39">
        <v>10</v>
      </c>
      <c r="S491" s="39">
        <v>15</v>
      </c>
      <c r="T491" s="39">
        <v>15</v>
      </c>
      <c r="U491" s="39">
        <v>15</v>
      </c>
      <c r="V491" s="39"/>
      <c r="W491" s="39"/>
      <c r="X491" s="39"/>
      <c r="Y491" s="39"/>
      <c r="Z491" s="39"/>
      <c r="AA491" s="39"/>
      <c r="AB491" s="39"/>
      <c r="AC491" s="39"/>
      <c r="AD491" s="39"/>
      <c r="AE491" s="39"/>
      <c r="AF491" s="39"/>
      <c r="AG491" s="39"/>
      <c r="AH491" s="39"/>
      <c r="AI491" s="39"/>
      <c r="AJ491" s="39"/>
      <c r="AK491" s="39"/>
      <c r="AL491" s="39"/>
      <c r="AM491" s="39"/>
      <c r="AN491" s="39"/>
      <c r="AO491" s="39"/>
      <c r="AP491" s="39">
        <v>349129.46</v>
      </c>
      <c r="AQ491" s="39">
        <v>0</v>
      </c>
      <c r="AR491" s="27">
        <f t="shared" si="18"/>
        <v>0</v>
      </c>
      <c r="AS491" s="13" t="s">
        <v>111</v>
      </c>
      <c r="AT491" s="13" t="s">
        <v>114</v>
      </c>
      <c r="AU491" s="13">
        <v>14</v>
      </c>
    </row>
    <row r="492" spans="2:47" ht="13.15" customHeight="1" x14ac:dyDescent="0.2">
      <c r="B492" s="13" t="s">
        <v>871</v>
      </c>
      <c r="C492" s="13" t="s">
        <v>100</v>
      </c>
      <c r="D492" s="13" t="s">
        <v>869</v>
      </c>
      <c r="E492" s="13" t="s">
        <v>771</v>
      </c>
      <c r="F492" s="13" t="s">
        <v>870</v>
      </c>
      <c r="G492" s="13" t="s">
        <v>865</v>
      </c>
      <c r="H492" s="13" t="s">
        <v>197</v>
      </c>
      <c r="I492" s="13">
        <v>50</v>
      </c>
      <c r="J492" s="13" t="s">
        <v>235</v>
      </c>
      <c r="K492" s="13" t="s">
        <v>107</v>
      </c>
      <c r="L492" s="13" t="s">
        <v>108</v>
      </c>
      <c r="M492" s="13" t="s">
        <v>109</v>
      </c>
      <c r="N492" s="13" t="s">
        <v>110</v>
      </c>
      <c r="O492" s="39"/>
      <c r="P492" s="39"/>
      <c r="Q492" s="39">
        <v>12</v>
      </c>
      <c r="R492" s="39">
        <v>10</v>
      </c>
      <c r="S492" s="39">
        <v>35</v>
      </c>
      <c r="T492" s="39">
        <v>15</v>
      </c>
      <c r="U492" s="39">
        <v>15</v>
      </c>
      <c r="V492" s="39"/>
      <c r="W492" s="39"/>
      <c r="X492" s="39"/>
      <c r="Y492" s="39"/>
      <c r="Z492" s="39"/>
      <c r="AA492" s="39"/>
      <c r="AB492" s="39"/>
      <c r="AC492" s="39"/>
      <c r="AD492" s="39"/>
      <c r="AE492" s="39"/>
      <c r="AF492" s="39"/>
      <c r="AG492" s="39"/>
      <c r="AH492" s="39"/>
      <c r="AI492" s="39"/>
      <c r="AJ492" s="39"/>
      <c r="AK492" s="39"/>
      <c r="AL492" s="39"/>
      <c r="AM492" s="39"/>
      <c r="AN492" s="39"/>
      <c r="AO492" s="39"/>
      <c r="AP492" s="39">
        <v>349129.46</v>
      </c>
      <c r="AQ492" s="39">
        <v>0</v>
      </c>
      <c r="AR492" s="27">
        <f t="shared" si="18"/>
        <v>0</v>
      </c>
      <c r="AS492" s="13" t="s">
        <v>111</v>
      </c>
      <c r="AT492" s="13" t="s">
        <v>114</v>
      </c>
      <c r="AU492" s="13">
        <v>14</v>
      </c>
    </row>
    <row r="493" spans="2:47" ht="13.15" customHeight="1" x14ac:dyDescent="0.2">
      <c r="B493" s="13" t="s">
        <v>872</v>
      </c>
      <c r="C493" s="13" t="s">
        <v>100</v>
      </c>
      <c r="D493" s="13" t="s">
        <v>869</v>
      </c>
      <c r="E493" s="13" t="s">
        <v>771</v>
      </c>
      <c r="F493" s="13" t="s">
        <v>870</v>
      </c>
      <c r="G493" s="13" t="s">
        <v>865</v>
      </c>
      <c r="H493" s="13" t="s">
        <v>197</v>
      </c>
      <c r="I493" s="13">
        <v>50</v>
      </c>
      <c r="J493" s="13" t="s">
        <v>235</v>
      </c>
      <c r="K493" s="13" t="s">
        <v>107</v>
      </c>
      <c r="L493" s="13" t="s">
        <v>108</v>
      </c>
      <c r="M493" s="13" t="s">
        <v>109</v>
      </c>
      <c r="N493" s="13" t="s">
        <v>110</v>
      </c>
      <c r="O493" s="39"/>
      <c r="P493" s="39"/>
      <c r="Q493" s="39">
        <v>12</v>
      </c>
      <c r="R493" s="39">
        <v>15</v>
      </c>
      <c r="S493" s="39">
        <v>15</v>
      </c>
      <c r="T493" s="39">
        <v>15</v>
      </c>
      <c r="U493" s="39">
        <v>15</v>
      </c>
      <c r="V493" s="39"/>
      <c r="W493" s="39"/>
      <c r="X493" s="39"/>
      <c r="Y493" s="39"/>
      <c r="Z493" s="39"/>
      <c r="AA493" s="39"/>
      <c r="AB493" s="39"/>
      <c r="AC493" s="39"/>
      <c r="AD493" s="39"/>
      <c r="AE493" s="39"/>
      <c r="AF493" s="39"/>
      <c r="AG493" s="39"/>
      <c r="AH493" s="39"/>
      <c r="AI493" s="39"/>
      <c r="AJ493" s="39"/>
      <c r="AK493" s="39"/>
      <c r="AL493" s="39"/>
      <c r="AM493" s="39"/>
      <c r="AN493" s="39"/>
      <c r="AO493" s="39"/>
      <c r="AP493" s="39">
        <v>349129.46</v>
      </c>
      <c r="AQ493" s="39">
        <v>0</v>
      </c>
      <c r="AR493" s="27">
        <f t="shared" si="18"/>
        <v>0</v>
      </c>
      <c r="AS493" s="13" t="s">
        <v>111</v>
      </c>
      <c r="AT493" s="13" t="s">
        <v>114</v>
      </c>
      <c r="AU493" s="13">
        <v>15</v>
      </c>
    </row>
    <row r="494" spans="2:47" ht="13.15" customHeight="1" x14ac:dyDescent="0.2">
      <c r="B494" s="13" t="s">
        <v>873</v>
      </c>
      <c r="C494" s="13" t="s">
        <v>100</v>
      </c>
      <c r="D494" s="13" t="s">
        <v>869</v>
      </c>
      <c r="E494" s="13" t="s">
        <v>771</v>
      </c>
      <c r="F494" s="13" t="s">
        <v>870</v>
      </c>
      <c r="G494" s="13" t="s">
        <v>865</v>
      </c>
      <c r="H494" s="13" t="s">
        <v>197</v>
      </c>
      <c r="I494" s="13">
        <v>50</v>
      </c>
      <c r="J494" s="13" t="s">
        <v>235</v>
      </c>
      <c r="K494" s="13" t="s">
        <v>107</v>
      </c>
      <c r="L494" s="13" t="s">
        <v>108</v>
      </c>
      <c r="M494" s="13" t="s">
        <v>122</v>
      </c>
      <c r="N494" s="13" t="s">
        <v>110</v>
      </c>
      <c r="O494" s="39"/>
      <c r="P494" s="39"/>
      <c r="Q494" s="39">
        <v>12</v>
      </c>
      <c r="R494" s="39">
        <v>15</v>
      </c>
      <c r="S494" s="39">
        <v>15</v>
      </c>
      <c r="T494" s="39">
        <v>15</v>
      </c>
      <c r="U494" s="39">
        <v>15</v>
      </c>
      <c r="V494" s="39"/>
      <c r="W494" s="39"/>
      <c r="X494" s="39"/>
      <c r="Y494" s="39"/>
      <c r="Z494" s="39"/>
      <c r="AA494" s="39"/>
      <c r="AB494" s="39"/>
      <c r="AC494" s="39"/>
      <c r="AD494" s="39"/>
      <c r="AE494" s="39"/>
      <c r="AF494" s="39"/>
      <c r="AG494" s="39"/>
      <c r="AH494" s="39"/>
      <c r="AI494" s="39"/>
      <c r="AJ494" s="39"/>
      <c r="AK494" s="39"/>
      <c r="AL494" s="39"/>
      <c r="AM494" s="39"/>
      <c r="AN494" s="39"/>
      <c r="AO494" s="39"/>
      <c r="AP494" s="39">
        <v>154873.21428571426</v>
      </c>
      <c r="AQ494" s="39">
        <f>(O494+P494+Q494+R494+S494+T494+U494+V494+W494)*AP494</f>
        <v>11150871.428571427</v>
      </c>
      <c r="AR494" s="27">
        <f t="shared" si="18"/>
        <v>12488976</v>
      </c>
      <c r="AS494" s="13" t="s">
        <v>111</v>
      </c>
      <c r="AT494" s="13" t="s">
        <v>114</v>
      </c>
      <c r="AU494" s="13"/>
    </row>
    <row r="495" spans="2:47" ht="13.15" customHeight="1" x14ac:dyDescent="0.25">
      <c r="B495" s="7" t="s">
        <v>874</v>
      </c>
      <c r="C495" s="7" t="s">
        <v>100</v>
      </c>
      <c r="D495" s="7" t="s">
        <v>770</v>
      </c>
      <c r="E495" s="7" t="s">
        <v>771</v>
      </c>
      <c r="F495" s="7" t="s">
        <v>772</v>
      </c>
      <c r="G495" s="7" t="s">
        <v>875</v>
      </c>
      <c r="H495" s="8" t="s">
        <v>197</v>
      </c>
      <c r="I495" s="9">
        <v>50</v>
      </c>
      <c r="J495" s="10" t="s">
        <v>231</v>
      </c>
      <c r="K495" s="8" t="s">
        <v>107</v>
      </c>
      <c r="L495" s="10" t="s">
        <v>108</v>
      </c>
      <c r="M495" s="10" t="s">
        <v>109</v>
      </c>
      <c r="N495" s="10" t="s">
        <v>110</v>
      </c>
      <c r="O495" s="27">
        <v>0</v>
      </c>
      <c r="P495" s="27">
        <v>0</v>
      </c>
      <c r="Q495" s="27">
        <v>40</v>
      </c>
      <c r="R495" s="27">
        <v>45</v>
      </c>
      <c r="S495" s="27">
        <v>45</v>
      </c>
      <c r="T495" s="27">
        <v>45</v>
      </c>
      <c r="U495" s="27">
        <v>45</v>
      </c>
      <c r="V495" s="27"/>
      <c r="W495" s="27"/>
      <c r="X495" s="27"/>
      <c r="Y495" s="27"/>
      <c r="Z495" s="27"/>
      <c r="AA495" s="27"/>
      <c r="AB495" s="27"/>
      <c r="AC495" s="27"/>
      <c r="AD495" s="27"/>
      <c r="AE495" s="27"/>
      <c r="AF495" s="27"/>
      <c r="AG495" s="27"/>
      <c r="AH495" s="27"/>
      <c r="AI495" s="27"/>
      <c r="AJ495" s="27"/>
      <c r="AK495" s="27"/>
      <c r="AL495" s="27"/>
      <c r="AM495" s="27"/>
      <c r="AN495" s="27"/>
      <c r="AO495" s="27"/>
      <c r="AP495" s="27">
        <v>27436</v>
      </c>
      <c r="AQ495" s="27">
        <v>0</v>
      </c>
      <c r="AR495" s="27">
        <f t="shared" si="18"/>
        <v>0</v>
      </c>
      <c r="AS495" s="10" t="s">
        <v>111</v>
      </c>
      <c r="AT495" s="88">
        <v>2014</v>
      </c>
      <c r="AU495" s="7" t="s">
        <v>774</v>
      </c>
    </row>
    <row r="496" spans="2:47" ht="13.15" customHeight="1" x14ac:dyDescent="0.25">
      <c r="B496" s="7" t="s">
        <v>876</v>
      </c>
      <c r="C496" s="7" t="s">
        <v>100</v>
      </c>
      <c r="D496" s="7" t="s">
        <v>770</v>
      </c>
      <c r="E496" s="7" t="s">
        <v>771</v>
      </c>
      <c r="F496" s="7" t="s">
        <v>772</v>
      </c>
      <c r="G496" s="7" t="s">
        <v>875</v>
      </c>
      <c r="H496" s="7" t="s">
        <v>197</v>
      </c>
      <c r="I496" s="14">
        <v>50</v>
      </c>
      <c r="J496" s="7" t="s">
        <v>235</v>
      </c>
      <c r="K496" s="7" t="s">
        <v>107</v>
      </c>
      <c r="L496" s="7" t="s">
        <v>108</v>
      </c>
      <c r="M496" s="7" t="s">
        <v>109</v>
      </c>
      <c r="N496" s="7" t="s">
        <v>110</v>
      </c>
      <c r="O496" s="39">
        <v>0</v>
      </c>
      <c r="P496" s="39">
        <v>0</v>
      </c>
      <c r="Q496" s="39">
        <v>0</v>
      </c>
      <c r="R496" s="39">
        <v>0</v>
      </c>
      <c r="S496" s="39">
        <v>45</v>
      </c>
      <c r="T496" s="39">
        <v>45</v>
      </c>
      <c r="U496" s="39">
        <v>45</v>
      </c>
      <c r="V496" s="39"/>
      <c r="W496" s="39"/>
      <c r="X496" s="39"/>
      <c r="Y496" s="39"/>
      <c r="Z496" s="39"/>
      <c r="AA496" s="39"/>
      <c r="AB496" s="39"/>
      <c r="AC496" s="39"/>
      <c r="AD496" s="39"/>
      <c r="AE496" s="39"/>
      <c r="AF496" s="39"/>
      <c r="AG496" s="39"/>
      <c r="AH496" s="39"/>
      <c r="AI496" s="39"/>
      <c r="AJ496" s="39"/>
      <c r="AK496" s="39"/>
      <c r="AL496" s="39"/>
      <c r="AM496" s="39"/>
      <c r="AN496" s="39"/>
      <c r="AO496" s="39"/>
      <c r="AP496" s="39">
        <v>27436</v>
      </c>
      <c r="AQ496" s="27">
        <v>0</v>
      </c>
      <c r="AR496" s="27">
        <f t="shared" si="18"/>
        <v>0</v>
      </c>
      <c r="AS496" s="7" t="s">
        <v>111</v>
      </c>
      <c r="AT496" s="7" t="s">
        <v>375</v>
      </c>
      <c r="AU496" s="89" t="s">
        <v>112</v>
      </c>
    </row>
    <row r="497" spans="2:47" ht="13.15" customHeight="1" x14ac:dyDescent="0.2">
      <c r="B497" s="12" t="s">
        <v>877</v>
      </c>
      <c r="C497" s="7" t="s">
        <v>100</v>
      </c>
      <c r="D497" s="7" t="s">
        <v>770</v>
      </c>
      <c r="E497" s="7" t="s">
        <v>771</v>
      </c>
      <c r="F497" s="7" t="s">
        <v>772</v>
      </c>
      <c r="G497" s="7" t="s">
        <v>875</v>
      </c>
      <c r="H497" s="8" t="s">
        <v>197</v>
      </c>
      <c r="I497" s="9">
        <v>50</v>
      </c>
      <c r="J497" s="10" t="s">
        <v>235</v>
      </c>
      <c r="K497" s="8" t="s">
        <v>107</v>
      </c>
      <c r="L497" s="10" t="s">
        <v>108</v>
      </c>
      <c r="M497" s="10" t="s">
        <v>109</v>
      </c>
      <c r="N497" s="10" t="s">
        <v>110</v>
      </c>
      <c r="O497" s="74"/>
      <c r="P497" s="27"/>
      <c r="Q497" s="27"/>
      <c r="R497" s="27"/>
      <c r="S497" s="27">
        <v>45</v>
      </c>
      <c r="T497" s="27">
        <v>45</v>
      </c>
      <c r="U497" s="27">
        <v>45</v>
      </c>
      <c r="V497" s="27">
        <v>45</v>
      </c>
      <c r="W497" s="27"/>
      <c r="X497" s="27"/>
      <c r="Y497" s="27"/>
      <c r="Z497" s="27"/>
      <c r="AA497" s="27"/>
      <c r="AB497" s="27"/>
      <c r="AC497" s="27"/>
      <c r="AD497" s="27"/>
      <c r="AE497" s="27"/>
      <c r="AF497" s="27"/>
      <c r="AG497" s="27"/>
      <c r="AH497" s="27"/>
      <c r="AI497" s="27"/>
      <c r="AJ497" s="27"/>
      <c r="AK497" s="27"/>
      <c r="AL497" s="27"/>
      <c r="AM497" s="27"/>
      <c r="AN497" s="27"/>
      <c r="AO497" s="27"/>
      <c r="AP497" s="27">
        <v>27436</v>
      </c>
      <c r="AQ497" s="27">
        <v>0</v>
      </c>
      <c r="AR497" s="27">
        <f t="shared" si="18"/>
        <v>0</v>
      </c>
      <c r="AS497" s="10" t="s">
        <v>111</v>
      </c>
      <c r="AT497" s="43" t="s">
        <v>114</v>
      </c>
      <c r="AU497" s="13" t="s">
        <v>786</v>
      </c>
    </row>
    <row r="498" spans="2:47" ht="13.15" customHeight="1" x14ac:dyDescent="0.2">
      <c r="B498" s="13" t="s">
        <v>878</v>
      </c>
      <c r="C498" s="13" t="s">
        <v>100</v>
      </c>
      <c r="D498" s="13" t="s">
        <v>788</v>
      </c>
      <c r="E498" s="13" t="s">
        <v>771</v>
      </c>
      <c r="F498" s="13" t="s">
        <v>789</v>
      </c>
      <c r="G498" s="13" t="s">
        <v>875</v>
      </c>
      <c r="H498" s="13" t="s">
        <v>197</v>
      </c>
      <c r="I498" s="13">
        <v>50</v>
      </c>
      <c r="J498" s="13" t="s">
        <v>235</v>
      </c>
      <c r="K498" s="13" t="s">
        <v>107</v>
      </c>
      <c r="L498" s="13" t="s">
        <v>108</v>
      </c>
      <c r="M498" s="13" t="s">
        <v>109</v>
      </c>
      <c r="N498" s="13" t="s">
        <v>110</v>
      </c>
      <c r="O498" s="39"/>
      <c r="P498" s="39"/>
      <c r="Q498" s="39"/>
      <c r="R498" s="39"/>
      <c r="S498" s="39">
        <v>43</v>
      </c>
      <c r="T498" s="39">
        <v>50</v>
      </c>
      <c r="U498" s="39">
        <v>50</v>
      </c>
      <c r="V498" s="39"/>
      <c r="W498" s="39"/>
      <c r="X498" s="39"/>
      <c r="Y498" s="39"/>
      <c r="Z498" s="39"/>
      <c r="AA498" s="39"/>
      <c r="AB498" s="39"/>
      <c r="AC498" s="39"/>
      <c r="AD498" s="39"/>
      <c r="AE498" s="39"/>
      <c r="AF498" s="39"/>
      <c r="AG498" s="39"/>
      <c r="AH498" s="39"/>
      <c r="AI498" s="39"/>
      <c r="AJ498" s="39"/>
      <c r="AK498" s="39"/>
      <c r="AL498" s="39"/>
      <c r="AM498" s="39"/>
      <c r="AN498" s="39"/>
      <c r="AO498" s="39"/>
      <c r="AP498" s="39">
        <v>80928.479999999996</v>
      </c>
      <c r="AQ498" s="39">
        <v>0</v>
      </c>
      <c r="AR498" s="27">
        <f t="shared" si="18"/>
        <v>0</v>
      </c>
      <c r="AS498" s="13" t="s">
        <v>111</v>
      </c>
      <c r="AT498" s="13" t="s">
        <v>114</v>
      </c>
      <c r="AU498" s="13">
        <v>14</v>
      </c>
    </row>
    <row r="499" spans="2:47" ht="13.15" customHeight="1" x14ac:dyDescent="0.2">
      <c r="B499" s="13" t="s">
        <v>879</v>
      </c>
      <c r="C499" s="13" t="s">
        <v>100</v>
      </c>
      <c r="D499" s="13" t="s">
        <v>788</v>
      </c>
      <c r="E499" s="13" t="s">
        <v>771</v>
      </c>
      <c r="F499" s="13" t="s">
        <v>789</v>
      </c>
      <c r="G499" s="13" t="s">
        <v>875</v>
      </c>
      <c r="H499" s="13" t="s">
        <v>197</v>
      </c>
      <c r="I499" s="13">
        <v>50</v>
      </c>
      <c r="J499" s="13" t="s">
        <v>235</v>
      </c>
      <c r="K499" s="13" t="s">
        <v>107</v>
      </c>
      <c r="L499" s="13" t="s">
        <v>108</v>
      </c>
      <c r="M499" s="13" t="s">
        <v>109</v>
      </c>
      <c r="N499" s="13" t="s">
        <v>110</v>
      </c>
      <c r="O499" s="39"/>
      <c r="P499" s="39"/>
      <c r="Q499" s="39"/>
      <c r="R499" s="39"/>
      <c r="S499" s="39"/>
      <c r="T499" s="39">
        <v>50</v>
      </c>
      <c r="U499" s="39">
        <v>50</v>
      </c>
      <c r="V499" s="39"/>
      <c r="W499" s="39"/>
      <c r="X499" s="39"/>
      <c r="Y499" s="39"/>
      <c r="Z499" s="39"/>
      <c r="AA499" s="39"/>
      <c r="AB499" s="39"/>
      <c r="AC499" s="39"/>
      <c r="AD499" s="39"/>
      <c r="AE499" s="39"/>
      <c r="AF499" s="39"/>
      <c r="AG499" s="39"/>
      <c r="AH499" s="39"/>
      <c r="AI499" s="39"/>
      <c r="AJ499" s="39"/>
      <c r="AK499" s="39"/>
      <c r="AL499" s="39"/>
      <c r="AM499" s="39"/>
      <c r="AN499" s="39"/>
      <c r="AO499" s="39"/>
      <c r="AP499" s="39">
        <v>80928.479999999996</v>
      </c>
      <c r="AQ499" s="39">
        <v>0</v>
      </c>
      <c r="AR499" s="27">
        <f t="shared" si="18"/>
        <v>0</v>
      </c>
      <c r="AS499" s="13" t="s">
        <v>111</v>
      </c>
      <c r="AT499" s="13" t="s">
        <v>114</v>
      </c>
      <c r="AU499" s="13" t="s">
        <v>212</v>
      </c>
    </row>
    <row r="500" spans="2:47" ht="13.15" customHeight="1" x14ac:dyDescent="0.25">
      <c r="B500" s="7" t="s">
        <v>880</v>
      </c>
      <c r="C500" s="7" t="s">
        <v>100</v>
      </c>
      <c r="D500" s="7" t="s">
        <v>770</v>
      </c>
      <c r="E500" s="7" t="s">
        <v>771</v>
      </c>
      <c r="F500" s="7" t="s">
        <v>772</v>
      </c>
      <c r="G500" s="7" t="s">
        <v>881</v>
      </c>
      <c r="H500" s="8" t="s">
        <v>197</v>
      </c>
      <c r="I500" s="9">
        <v>50</v>
      </c>
      <c r="J500" s="10" t="s">
        <v>231</v>
      </c>
      <c r="K500" s="8" t="s">
        <v>107</v>
      </c>
      <c r="L500" s="10" t="s">
        <v>108</v>
      </c>
      <c r="M500" s="10" t="s">
        <v>109</v>
      </c>
      <c r="N500" s="10" t="s">
        <v>110</v>
      </c>
      <c r="O500" s="27">
        <v>0</v>
      </c>
      <c r="P500" s="27">
        <v>0</v>
      </c>
      <c r="Q500" s="27">
        <v>60</v>
      </c>
      <c r="R500" s="27">
        <v>50</v>
      </c>
      <c r="S500" s="27">
        <v>50</v>
      </c>
      <c r="T500" s="27">
        <v>50</v>
      </c>
      <c r="U500" s="27">
        <v>50</v>
      </c>
      <c r="V500" s="27"/>
      <c r="W500" s="27"/>
      <c r="X500" s="27"/>
      <c r="Y500" s="27"/>
      <c r="Z500" s="27"/>
      <c r="AA500" s="27"/>
      <c r="AB500" s="27"/>
      <c r="AC500" s="27"/>
      <c r="AD500" s="27"/>
      <c r="AE500" s="27"/>
      <c r="AF500" s="27"/>
      <c r="AG500" s="27"/>
      <c r="AH500" s="27"/>
      <c r="AI500" s="27"/>
      <c r="AJ500" s="27"/>
      <c r="AK500" s="27"/>
      <c r="AL500" s="27"/>
      <c r="AM500" s="27"/>
      <c r="AN500" s="27"/>
      <c r="AO500" s="27"/>
      <c r="AP500" s="27">
        <v>35076</v>
      </c>
      <c r="AQ500" s="27">
        <v>0</v>
      </c>
      <c r="AR500" s="27">
        <f t="shared" si="18"/>
        <v>0</v>
      </c>
      <c r="AS500" s="10" t="s">
        <v>111</v>
      </c>
      <c r="AT500" s="88">
        <v>2014</v>
      </c>
      <c r="AU500" s="7" t="s">
        <v>774</v>
      </c>
    </row>
    <row r="501" spans="2:47" ht="13.15" customHeight="1" x14ac:dyDescent="0.25">
      <c r="B501" s="7" t="s">
        <v>882</v>
      </c>
      <c r="C501" s="7" t="s">
        <v>100</v>
      </c>
      <c r="D501" s="7" t="s">
        <v>770</v>
      </c>
      <c r="E501" s="7" t="s">
        <v>771</v>
      </c>
      <c r="F501" s="7" t="s">
        <v>772</v>
      </c>
      <c r="G501" s="7" t="s">
        <v>881</v>
      </c>
      <c r="H501" s="7" t="s">
        <v>197</v>
      </c>
      <c r="I501" s="14">
        <v>50</v>
      </c>
      <c r="J501" s="7" t="s">
        <v>235</v>
      </c>
      <c r="K501" s="7" t="s">
        <v>107</v>
      </c>
      <c r="L501" s="7" t="s">
        <v>108</v>
      </c>
      <c r="M501" s="7" t="s">
        <v>109</v>
      </c>
      <c r="N501" s="7" t="s">
        <v>110</v>
      </c>
      <c r="O501" s="39">
        <v>0</v>
      </c>
      <c r="P501" s="39">
        <v>0</v>
      </c>
      <c r="Q501" s="39">
        <v>5</v>
      </c>
      <c r="R501" s="39">
        <v>50</v>
      </c>
      <c r="S501" s="39">
        <v>50</v>
      </c>
      <c r="T501" s="39">
        <v>50</v>
      </c>
      <c r="U501" s="39">
        <v>50</v>
      </c>
      <c r="V501" s="39"/>
      <c r="W501" s="39"/>
      <c r="X501" s="39"/>
      <c r="Y501" s="39"/>
      <c r="Z501" s="39"/>
      <c r="AA501" s="39"/>
      <c r="AB501" s="39"/>
      <c r="AC501" s="39"/>
      <c r="AD501" s="39"/>
      <c r="AE501" s="39"/>
      <c r="AF501" s="39"/>
      <c r="AG501" s="39"/>
      <c r="AH501" s="39"/>
      <c r="AI501" s="39"/>
      <c r="AJ501" s="39"/>
      <c r="AK501" s="39"/>
      <c r="AL501" s="39"/>
      <c r="AM501" s="39"/>
      <c r="AN501" s="39"/>
      <c r="AO501" s="39"/>
      <c r="AP501" s="39">
        <v>35076</v>
      </c>
      <c r="AQ501" s="27">
        <v>0</v>
      </c>
      <c r="AR501" s="27">
        <f t="shared" si="18"/>
        <v>0</v>
      </c>
      <c r="AS501" s="7" t="s">
        <v>111</v>
      </c>
      <c r="AT501" s="7" t="s">
        <v>375</v>
      </c>
      <c r="AU501" s="89" t="s">
        <v>112</v>
      </c>
    </row>
    <row r="502" spans="2:47" ht="13.15" customHeight="1" x14ac:dyDescent="0.2">
      <c r="B502" s="12" t="s">
        <v>883</v>
      </c>
      <c r="C502" s="7" t="s">
        <v>100</v>
      </c>
      <c r="D502" s="7" t="s">
        <v>770</v>
      </c>
      <c r="E502" s="7" t="s">
        <v>771</v>
      </c>
      <c r="F502" s="7" t="s">
        <v>772</v>
      </c>
      <c r="G502" s="7" t="s">
        <v>881</v>
      </c>
      <c r="H502" s="8" t="s">
        <v>197</v>
      </c>
      <c r="I502" s="9">
        <v>50</v>
      </c>
      <c r="J502" s="10" t="s">
        <v>235</v>
      </c>
      <c r="K502" s="8" t="s">
        <v>107</v>
      </c>
      <c r="L502" s="10" t="s">
        <v>108</v>
      </c>
      <c r="M502" s="10" t="s">
        <v>109</v>
      </c>
      <c r="N502" s="10" t="s">
        <v>110</v>
      </c>
      <c r="O502" s="74"/>
      <c r="P502" s="27"/>
      <c r="Q502" s="27">
        <v>5</v>
      </c>
      <c r="R502" s="27">
        <v>30</v>
      </c>
      <c r="S502" s="27">
        <v>50</v>
      </c>
      <c r="T502" s="27">
        <v>50</v>
      </c>
      <c r="U502" s="27">
        <v>50</v>
      </c>
      <c r="V502" s="27">
        <v>50</v>
      </c>
      <c r="W502" s="27"/>
      <c r="X502" s="27"/>
      <c r="Y502" s="27"/>
      <c r="Z502" s="27"/>
      <c r="AA502" s="27"/>
      <c r="AB502" s="27"/>
      <c r="AC502" s="27"/>
      <c r="AD502" s="27"/>
      <c r="AE502" s="27"/>
      <c r="AF502" s="27"/>
      <c r="AG502" s="27"/>
      <c r="AH502" s="27"/>
      <c r="AI502" s="27"/>
      <c r="AJ502" s="27"/>
      <c r="AK502" s="27"/>
      <c r="AL502" s="27"/>
      <c r="AM502" s="27"/>
      <c r="AN502" s="27"/>
      <c r="AO502" s="27"/>
      <c r="AP502" s="27">
        <v>35076</v>
      </c>
      <c r="AQ502" s="27">
        <v>0</v>
      </c>
      <c r="AR502" s="27">
        <f t="shared" si="18"/>
        <v>0</v>
      </c>
      <c r="AS502" s="10" t="s">
        <v>111</v>
      </c>
      <c r="AT502" s="43" t="s">
        <v>114</v>
      </c>
      <c r="AU502" s="13" t="s">
        <v>777</v>
      </c>
    </row>
    <row r="503" spans="2:47" ht="13.15" customHeight="1" x14ac:dyDescent="0.2">
      <c r="B503" s="13" t="s">
        <v>884</v>
      </c>
      <c r="C503" s="13" t="s">
        <v>100</v>
      </c>
      <c r="D503" s="13" t="s">
        <v>788</v>
      </c>
      <c r="E503" s="13" t="s">
        <v>771</v>
      </c>
      <c r="F503" s="13" t="s">
        <v>789</v>
      </c>
      <c r="G503" s="13" t="s">
        <v>881</v>
      </c>
      <c r="H503" s="13" t="s">
        <v>197</v>
      </c>
      <c r="I503" s="13">
        <v>50</v>
      </c>
      <c r="J503" s="13" t="s">
        <v>235</v>
      </c>
      <c r="K503" s="13" t="s">
        <v>107</v>
      </c>
      <c r="L503" s="13" t="s">
        <v>108</v>
      </c>
      <c r="M503" s="13" t="s">
        <v>109</v>
      </c>
      <c r="N503" s="13" t="s">
        <v>110</v>
      </c>
      <c r="O503" s="39"/>
      <c r="P503" s="39"/>
      <c r="Q503" s="39">
        <v>5</v>
      </c>
      <c r="R503" s="39">
        <v>30</v>
      </c>
      <c r="S503" s="39">
        <v>50</v>
      </c>
      <c r="T503" s="39">
        <v>50</v>
      </c>
      <c r="U503" s="39">
        <v>50</v>
      </c>
      <c r="V503" s="39"/>
      <c r="W503" s="39"/>
      <c r="X503" s="39"/>
      <c r="Y503" s="39"/>
      <c r="Z503" s="39"/>
      <c r="AA503" s="39"/>
      <c r="AB503" s="39"/>
      <c r="AC503" s="39"/>
      <c r="AD503" s="39"/>
      <c r="AE503" s="39"/>
      <c r="AF503" s="39"/>
      <c r="AG503" s="39"/>
      <c r="AH503" s="39"/>
      <c r="AI503" s="39"/>
      <c r="AJ503" s="39"/>
      <c r="AK503" s="39"/>
      <c r="AL503" s="39"/>
      <c r="AM503" s="39"/>
      <c r="AN503" s="39"/>
      <c r="AO503" s="39"/>
      <c r="AP503" s="39">
        <v>35075.89</v>
      </c>
      <c r="AQ503" s="39">
        <v>0</v>
      </c>
      <c r="AR503" s="27">
        <f t="shared" si="18"/>
        <v>0</v>
      </c>
      <c r="AS503" s="13" t="s">
        <v>111</v>
      </c>
      <c r="AT503" s="13" t="s">
        <v>114</v>
      </c>
      <c r="AU503" s="13">
        <v>14</v>
      </c>
    </row>
    <row r="504" spans="2:47" ht="13.15" customHeight="1" x14ac:dyDescent="0.2">
      <c r="B504" s="13" t="s">
        <v>885</v>
      </c>
      <c r="C504" s="13" t="s">
        <v>100</v>
      </c>
      <c r="D504" s="13" t="s">
        <v>788</v>
      </c>
      <c r="E504" s="13" t="s">
        <v>771</v>
      </c>
      <c r="F504" s="13" t="s">
        <v>789</v>
      </c>
      <c r="G504" s="13" t="s">
        <v>881</v>
      </c>
      <c r="H504" s="13" t="s">
        <v>197</v>
      </c>
      <c r="I504" s="13">
        <v>50</v>
      </c>
      <c r="J504" s="13" t="s">
        <v>235</v>
      </c>
      <c r="K504" s="13" t="s">
        <v>107</v>
      </c>
      <c r="L504" s="13" t="s">
        <v>108</v>
      </c>
      <c r="M504" s="13" t="s">
        <v>109</v>
      </c>
      <c r="N504" s="13" t="s">
        <v>110</v>
      </c>
      <c r="O504" s="39"/>
      <c r="P504" s="39"/>
      <c r="Q504" s="39">
        <v>5</v>
      </c>
      <c r="R504" s="39">
        <v>50</v>
      </c>
      <c r="S504" s="39">
        <v>50</v>
      </c>
      <c r="T504" s="39">
        <v>50</v>
      </c>
      <c r="U504" s="39">
        <v>50</v>
      </c>
      <c r="V504" s="39"/>
      <c r="W504" s="39"/>
      <c r="X504" s="39"/>
      <c r="Y504" s="39"/>
      <c r="Z504" s="39"/>
      <c r="AA504" s="39"/>
      <c r="AB504" s="39"/>
      <c r="AC504" s="39"/>
      <c r="AD504" s="39"/>
      <c r="AE504" s="39"/>
      <c r="AF504" s="39"/>
      <c r="AG504" s="39"/>
      <c r="AH504" s="39"/>
      <c r="AI504" s="39"/>
      <c r="AJ504" s="39"/>
      <c r="AK504" s="39"/>
      <c r="AL504" s="39"/>
      <c r="AM504" s="39"/>
      <c r="AN504" s="39"/>
      <c r="AO504" s="39"/>
      <c r="AP504" s="39">
        <v>35075.89</v>
      </c>
      <c r="AQ504" s="39">
        <v>0</v>
      </c>
      <c r="AR504" s="27">
        <f t="shared" si="18"/>
        <v>0</v>
      </c>
      <c r="AS504" s="13" t="s">
        <v>111</v>
      </c>
      <c r="AT504" s="13" t="s">
        <v>114</v>
      </c>
      <c r="AU504" s="13">
        <v>14.15</v>
      </c>
    </row>
    <row r="505" spans="2:47" ht="13.15" customHeight="1" x14ac:dyDescent="0.2">
      <c r="B505" s="13" t="s">
        <v>886</v>
      </c>
      <c r="C505" s="13" t="s">
        <v>100</v>
      </c>
      <c r="D505" s="13" t="s">
        <v>788</v>
      </c>
      <c r="E505" s="13" t="s">
        <v>771</v>
      </c>
      <c r="F505" s="13" t="s">
        <v>789</v>
      </c>
      <c r="G505" s="13" t="s">
        <v>881</v>
      </c>
      <c r="H505" s="13" t="s">
        <v>197</v>
      </c>
      <c r="I505" s="13">
        <v>50</v>
      </c>
      <c r="J505" s="13" t="s">
        <v>235</v>
      </c>
      <c r="K505" s="13" t="s">
        <v>107</v>
      </c>
      <c r="L505" s="13" t="s">
        <v>108</v>
      </c>
      <c r="M505" s="13" t="s">
        <v>122</v>
      </c>
      <c r="N505" s="13" t="s">
        <v>110</v>
      </c>
      <c r="O505" s="39"/>
      <c r="P505" s="39"/>
      <c r="Q505" s="39">
        <v>5</v>
      </c>
      <c r="R505" s="39">
        <v>50</v>
      </c>
      <c r="S505" s="39">
        <v>25</v>
      </c>
      <c r="T505" s="39">
        <v>50</v>
      </c>
      <c r="U505" s="39">
        <v>50</v>
      </c>
      <c r="V505" s="39"/>
      <c r="W505" s="39"/>
      <c r="X505" s="39"/>
      <c r="Y505" s="39"/>
      <c r="Z505" s="39"/>
      <c r="AA505" s="39"/>
      <c r="AB505" s="39"/>
      <c r="AC505" s="39"/>
      <c r="AD505" s="39"/>
      <c r="AE505" s="39"/>
      <c r="AF505" s="39"/>
      <c r="AG505" s="39"/>
      <c r="AH505" s="39"/>
      <c r="AI505" s="39"/>
      <c r="AJ505" s="39"/>
      <c r="AK505" s="39"/>
      <c r="AL505" s="39"/>
      <c r="AM505" s="39"/>
      <c r="AN505" s="39"/>
      <c r="AO505" s="39"/>
      <c r="AP505" s="39">
        <v>93516.07142857142</v>
      </c>
      <c r="AQ505" s="39">
        <v>0</v>
      </c>
      <c r="AR505" s="27">
        <f t="shared" si="18"/>
        <v>0</v>
      </c>
      <c r="AS505" s="13" t="s">
        <v>111</v>
      </c>
      <c r="AT505" s="13" t="s">
        <v>114</v>
      </c>
      <c r="AU505" s="13" t="s">
        <v>115</v>
      </c>
    </row>
    <row r="506" spans="2:47" ht="13.15" customHeight="1" x14ac:dyDescent="0.2">
      <c r="B506" s="13" t="s">
        <v>887</v>
      </c>
      <c r="C506" s="13" t="s">
        <v>100</v>
      </c>
      <c r="D506" s="13" t="s">
        <v>788</v>
      </c>
      <c r="E506" s="13" t="s">
        <v>771</v>
      </c>
      <c r="F506" s="13" t="s">
        <v>789</v>
      </c>
      <c r="G506" s="13" t="s">
        <v>881</v>
      </c>
      <c r="H506" s="13" t="s">
        <v>197</v>
      </c>
      <c r="I506" s="13">
        <v>50</v>
      </c>
      <c r="J506" s="13" t="s">
        <v>235</v>
      </c>
      <c r="K506" s="13" t="s">
        <v>107</v>
      </c>
      <c r="L506" s="13" t="s">
        <v>108</v>
      </c>
      <c r="M506" s="13" t="s">
        <v>122</v>
      </c>
      <c r="N506" s="13" t="s">
        <v>110</v>
      </c>
      <c r="O506" s="39"/>
      <c r="P506" s="39"/>
      <c r="Q506" s="39">
        <v>5</v>
      </c>
      <c r="R506" s="39">
        <v>50</v>
      </c>
      <c r="S506" s="39">
        <v>25</v>
      </c>
      <c r="T506" s="39">
        <v>0</v>
      </c>
      <c r="U506" s="39">
        <v>50</v>
      </c>
      <c r="V506" s="39"/>
      <c r="W506" s="39"/>
      <c r="X506" s="39"/>
      <c r="Y506" s="39"/>
      <c r="Z506" s="39"/>
      <c r="AA506" s="39"/>
      <c r="AB506" s="39"/>
      <c r="AC506" s="39"/>
      <c r="AD506" s="39"/>
      <c r="AE506" s="39"/>
      <c r="AF506" s="39"/>
      <c r="AG506" s="39"/>
      <c r="AH506" s="39"/>
      <c r="AI506" s="39"/>
      <c r="AJ506" s="39"/>
      <c r="AK506" s="39"/>
      <c r="AL506" s="39"/>
      <c r="AM506" s="39"/>
      <c r="AN506" s="39"/>
      <c r="AO506" s="39"/>
      <c r="AP506" s="39">
        <v>93516.07142857142</v>
      </c>
      <c r="AQ506" s="39">
        <f>(O506+P506+Q506+R506+S506+T506+U506+V506+W506)*AP506</f>
        <v>12157089.285714285</v>
      </c>
      <c r="AR506" s="27">
        <f t="shared" si="18"/>
        <v>13615940.000000002</v>
      </c>
      <c r="AS506" s="13" t="s">
        <v>111</v>
      </c>
      <c r="AT506" s="13" t="s">
        <v>114</v>
      </c>
      <c r="AU506" s="13"/>
    </row>
    <row r="507" spans="2:47" ht="13.15" customHeight="1" x14ac:dyDescent="0.25">
      <c r="B507" s="7" t="s">
        <v>888</v>
      </c>
      <c r="C507" s="7" t="s">
        <v>100</v>
      </c>
      <c r="D507" s="7" t="s">
        <v>770</v>
      </c>
      <c r="E507" s="7" t="s">
        <v>771</v>
      </c>
      <c r="F507" s="7" t="s">
        <v>772</v>
      </c>
      <c r="G507" s="7" t="s">
        <v>889</v>
      </c>
      <c r="H507" s="8" t="s">
        <v>197</v>
      </c>
      <c r="I507" s="9">
        <v>50</v>
      </c>
      <c r="J507" s="10" t="s">
        <v>231</v>
      </c>
      <c r="K507" s="8" t="s">
        <v>107</v>
      </c>
      <c r="L507" s="10" t="s">
        <v>108</v>
      </c>
      <c r="M507" s="10" t="s">
        <v>109</v>
      </c>
      <c r="N507" s="10" t="s">
        <v>110</v>
      </c>
      <c r="O507" s="27">
        <v>0</v>
      </c>
      <c r="P507" s="27">
        <v>0</v>
      </c>
      <c r="Q507" s="27">
        <v>45</v>
      </c>
      <c r="R507" s="27">
        <v>50</v>
      </c>
      <c r="S507" s="27">
        <v>50</v>
      </c>
      <c r="T507" s="27">
        <v>50</v>
      </c>
      <c r="U507" s="27">
        <v>50</v>
      </c>
      <c r="V507" s="27"/>
      <c r="W507" s="27"/>
      <c r="X507" s="27"/>
      <c r="Y507" s="27"/>
      <c r="Z507" s="27"/>
      <c r="AA507" s="27"/>
      <c r="AB507" s="27"/>
      <c r="AC507" s="27"/>
      <c r="AD507" s="27"/>
      <c r="AE507" s="27"/>
      <c r="AF507" s="27"/>
      <c r="AG507" s="27"/>
      <c r="AH507" s="27"/>
      <c r="AI507" s="27"/>
      <c r="AJ507" s="27"/>
      <c r="AK507" s="27"/>
      <c r="AL507" s="27"/>
      <c r="AM507" s="27"/>
      <c r="AN507" s="27"/>
      <c r="AO507" s="27"/>
      <c r="AP507" s="27">
        <v>67610</v>
      </c>
      <c r="AQ507" s="27">
        <v>0</v>
      </c>
      <c r="AR507" s="27">
        <f t="shared" si="18"/>
        <v>0</v>
      </c>
      <c r="AS507" s="10" t="s">
        <v>111</v>
      </c>
      <c r="AT507" s="88">
        <v>2014</v>
      </c>
      <c r="AU507" s="7" t="s">
        <v>795</v>
      </c>
    </row>
    <row r="508" spans="2:47" ht="13.15" customHeight="1" x14ac:dyDescent="0.25">
      <c r="B508" s="7" t="s">
        <v>890</v>
      </c>
      <c r="C508" s="7" t="s">
        <v>100</v>
      </c>
      <c r="D508" s="7" t="s">
        <v>770</v>
      </c>
      <c r="E508" s="7" t="s">
        <v>771</v>
      </c>
      <c r="F508" s="7" t="s">
        <v>772</v>
      </c>
      <c r="G508" s="7" t="s">
        <v>889</v>
      </c>
      <c r="H508" s="7" t="s">
        <v>197</v>
      </c>
      <c r="I508" s="14">
        <v>50</v>
      </c>
      <c r="J508" s="7" t="s">
        <v>235</v>
      </c>
      <c r="K508" s="7" t="s">
        <v>107</v>
      </c>
      <c r="L508" s="7" t="s">
        <v>108</v>
      </c>
      <c r="M508" s="7" t="s">
        <v>109</v>
      </c>
      <c r="N508" s="7" t="s">
        <v>110</v>
      </c>
      <c r="O508" s="39">
        <v>0</v>
      </c>
      <c r="P508" s="39">
        <v>0</v>
      </c>
      <c r="Q508" s="39">
        <v>0</v>
      </c>
      <c r="R508" s="39">
        <v>40</v>
      </c>
      <c r="S508" s="39">
        <v>50</v>
      </c>
      <c r="T508" s="39">
        <v>50</v>
      </c>
      <c r="U508" s="39">
        <v>50</v>
      </c>
      <c r="V508" s="39"/>
      <c r="W508" s="39"/>
      <c r="X508" s="39"/>
      <c r="Y508" s="39"/>
      <c r="Z508" s="39"/>
      <c r="AA508" s="39"/>
      <c r="AB508" s="39"/>
      <c r="AC508" s="39"/>
      <c r="AD508" s="39"/>
      <c r="AE508" s="39"/>
      <c r="AF508" s="39"/>
      <c r="AG508" s="39"/>
      <c r="AH508" s="39"/>
      <c r="AI508" s="39"/>
      <c r="AJ508" s="39"/>
      <c r="AK508" s="39"/>
      <c r="AL508" s="39"/>
      <c r="AM508" s="39"/>
      <c r="AN508" s="39"/>
      <c r="AO508" s="39"/>
      <c r="AP508" s="39">
        <v>67610</v>
      </c>
      <c r="AQ508" s="27">
        <v>0</v>
      </c>
      <c r="AR508" s="27">
        <f t="shared" si="18"/>
        <v>0</v>
      </c>
      <c r="AS508" s="7" t="s">
        <v>111</v>
      </c>
      <c r="AT508" s="7" t="s">
        <v>375</v>
      </c>
      <c r="AU508" s="89" t="s">
        <v>112</v>
      </c>
    </row>
    <row r="509" spans="2:47" ht="13.15" customHeight="1" x14ac:dyDescent="0.2">
      <c r="B509" s="12" t="s">
        <v>891</v>
      </c>
      <c r="C509" s="7" t="s">
        <v>100</v>
      </c>
      <c r="D509" s="7" t="s">
        <v>770</v>
      </c>
      <c r="E509" s="7" t="s">
        <v>771</v>
      </c>
      <c r="F509" s="7" t="s">
        <v>772</v>
      </c>
      <c r="G509" s="7" t="s">
        <v>889</v>
      </c>
      <c r="H509" s="8" t="s">
        <v>197</v>
      </c>
      <c r="I509" s="9">
        <v>50</v>
      </c>
      <c r="J509" s="10" t="s">
        <v>235</v>
      </c>
      <c r="K509" s="8" t="s">
        <v>107</v>
      </c>
      <c r="L509" s="10" t="s">
        <v>108</v>
      </c>
      <c r="M509" s="10" t="s">
        <v>109</v>
      </c>
      <c r="N509" s="10" t="s">
        <v>110</v>
      </c>
      <c r="O509" s="74"/>
      <c r="P509" s="27"/>
      <c r="Q509" s="27"/>
      <c r="R509" s="27">
        <v>20</v>
      </c>
      <c r="S509" s="27">
        <v>50</v>
      </c>
      <c r="T509" s="27">
        <v>50</v>
      </c>
      <c r="U509" s="27">
        <v>50</v>
      </c>
      <c r="V509" s="27">
        <v>50</v>
      </c>
      <c r="W509" s="27"/>
      <c r="X509" s="27"/>
      <c r="Y509" s="27"/>
      <c r="Z509" s="27"/>
      <c r="AA509" s="27"/>
      <c r="AB509" s="27"/>
      <c r="AC509" s="27"/>
      <c r="AD509" s="27"/>
      <c r="AE509" s="27"/>
      <c r="AF509" s="27"/>
      <c r="AG509" s="27"/>
      <c r="AH509" s="27"/>
      <c r="AI509" s="27"/>
      <c r="AJ509" s="27"/>
      <c r="AK509" s="27"/>
      <c r="AL509" s="27"/>
      <c r="AM509" s="27"/>
      <c r="AN509" s="27"/>
      <c r="AO509" s="27"/>
      <c r="AP509" s="27">
        <v>67610</v>
      </c>
      <c r="AQ509" s="27">
        <v>0</v>
      </c>
      <c r="AR509" s="27">
        <f t="shared" si="18"/>
        <v>0</v>
      </c>
      <c r="AS509" s="10" t="s">
        <v>111</v>
      </c>
      <c r="AT509" s="43" t="s">
        <v>114</v>
      </c>
      <c r="AU509" s="13" t="s">
        <v>777</v>
      </c>
    </row>
    <row r="510" spans="2:47" ht="13.15" customHeight="1" x14ac:dyDescent="0.2">
      <c r="B510" s="13" t="s">
        <v>892</v>
      </c>
      <c r="C510" s="13" t="s">
        <v>100</v>
      </c>
      <c r="D510" s="13" t="s">
        <v>893</v>
      </c>
      <c r="E510" s="13" t="s">
        <v>771</v>
      </c>
      <c r="F510" s="13" t="s">
        <v>894</v>
      </c>
      <c r="G510" s="13" t="s">
        <v>889</v>
      </c>
      <c r="H510" s="13" t="s">
        <v>197</v>
      </c>
      <c r="I510" s="13">
        <v>50</v>
      </c>
      <c r="J510" s="13" t="s">
        <v>235</v>
      </c>
      <c r="K510" s="13" t="s">
        <v>107</v>
      </c>
      <c r="L510" s="13" t="s">
        <v>108</v>
      </c>
      <c r="M510" s="13" t="s">
        <v>109</v>
      </c>
      <c r="N510" s="13" t="s">
        <v>110</v>
      </c>
      <c r="O510" s="39"/>
      <c r="P510" s="39"/>
      <c r="Q510" s="39"/>
      <c r="R510" s="39">
        <v>20</v>
      </c>
      <c r="S510" s="39">
        <v>38</v>
      </c>
      <c r="T510" s="39">
        <v>50</v>
      </c>
      <c r="U510" s="39">
        <v>50</v>
      </c>
      <c r="V510" s="39"/>
      <c r="W510" s="39"/>
      <c r="X510" s="39"/>
      <c r="Y510" s="39"/>
      <c r="Z510" s="39"/>
      <c r="AA510" s="39"/>
      <c r="AB510" s="39"/>
      <c r="AC510" s="39"/>
      <c r="AD510" s="39"/>
      <c r="AE510" s="39"/>
      <c r="AF510" s="39"/>
      <c r="AG510" s="39"/>
      <c r="AH510" s="39"/>
      <c r="AI510" s="39"/>
      <c r="AJ510" s="39"/>
      <c r="AK510" s="39"/>
      <c r="AL510" s="39"/>
      <c r="AM510" s="39"/>
      <c r="AN510" s="39"/>
      <c r="AO510" s="39"/>
      <c r="AP510" s="39">
        <v>67609.820000000007</v>
      </c>
      <c r="AQ510" s="39">
        <v>0</v>
      </c>
      <c r="AR510" s="27">
        <f t="shared" si="18"/>
        <v>0</v>
      </c>
      <c r="AS510" s="13" t="s">
        <v>111</v>
      </c>
      <c r="AT510" s="13" t="s">
        <v>114</v>
      </c>
      <c r="AU510" s="13">
        <v>14</v>
      </c>
    </row>
    <row r="511" spans="2:47" ht="13.15" customHeight="1" x14ac:dyDescent="0.2">
      <c r="B511" s="13" t="s">
        <v>895</v>
      </c>
      <c r="C511" s="13" t="s">
        <v>100</v>
      </c>
      <c r="D511" s="13" t="s">
        <v>893</v>
      </c>
      <c r="E511" s="13" t="s">
        <v>771</v>
      </c>
      <c r="F511" s="13" t="s">
        <v>894</v>
      </c>
      <c r="G511" s="13" t="s">
        <v>889</v>
      </c>
      <c r="H511" s="13" t="s">
        <v>197</v>
      </c>
      <c r="I511" s="13">
        <v>50</v>
      </c>
      <c r="J511" s="13" t="s">
        <v>235</v>
      </c>
      <c r="K511" s="13" t="s">
        <v>107</v>
      </c>
      <c r="L511" s="13" t="s">
        <v>108</v>
      </c>
      <c r="M511" s="13" t="s">
        <v>109</v>
      </c>
      <c r="N511" s="13" t="s">
        <v>110</v>
      </c>
      <c r="O511" s="39"/>
      <c r="P511" s="39"/>
      <c r="Q511" s="39"/>
      <c r="R511" s="39">
        <v>20</v>
      </c>
      <c r="S511" s="39">
        <v>10</v>
      </c>
      <c r="T511" s="39">
        <v>50</v>
      </c>
      <c r="U511" s="39">
        <v>50</v>
      </c>
      <c r="V511" s="39"/>
      <c r="W511" s="39"/>
      <c r="X511" s="39"/>
      <c r="Y511" s="39"/>
      <c r="Z511" s="39"/>
      <c r="AA511" s="39"/>
      <c r="AB511" s="39"/>
      <c r="AC511" s="39"/>
      <c r="AD511" s="39"/>
      <c r="AE511" s="39"/>
      <c r="AF511" s="39"/>
      <c r="AG511" s="39"/>
      <c r="AH511" s="39"/>
      <c r="AI511" s="39"/>
      <c r="AJ511" s="39"/>
      <c r="AK511" s="39"/>
      <c r="AL511" s="39"/>
      <c r="AM511" s="39"/>
      <c r="AN511" s="39"/>
      <c r="AO511" s="39"/>
      <c r="AP511" s="39">
        <v>67609.820000000007</v>
      </c>
      <c r="AQ511" s="39">
        <v>0</v>
      </c>
      <c r="AR511" s="27">
        <f t="shared" si="18"/>
        <v>0</v>
      </c>
      <c r="AS511" s="13" t="s">
        <v>111</v>
      </c>
      <c r="AT511" s="13" t="s">
        <v>114</v>
      </c>
      <c r="AU511" s="13">
        <v>14</v>
      </c>
    </row>
    <row r="512" spans="2:47" ht="13.15" customHeight="1" x14ac:dyDescent="0.2">
      <c r="B512" s="13" t="s">
        <v>896</v>
      </c>
      <c r="C512" s="13" t="s">
        <v>100</v>
      </c>
      <c r="D512" s="13" t="s">
        <v>893</v>
      </c>
      <c r="E512" s="13" t="s">
        <v>771</v>
      </c>
      <c r="F512" s="13" t="s">
        <v>894</v>
      </c>
      <c r="G512" s="13" t="s">
        <v>889</v>
      </c>
      <c r="H512" s="13" t="s">
        <v>197</v>
      </c>
      <c r="I512" s="13">
        <v>50</v>
      </c>
      <c r="J512" s="13" t="s">
        <v>235</v>
      </c>
      <c r="K512" s="13" t="s">
        <v>107</v>
      </c>
      <c r="L512" s="13" t="s">
        <v>108</v>
      </c>
      <c r="M512" s="13" t="s">
        <v>109</v>
      </c>
      <c r="N512" s="13" t="s">
        <v>110</v>
      </c>
      <c r="O512" s="39"/>
      <c r="P512" s="39"/>
      <c r="Q512" s="39"/>
      <c r="R512" s="39">
        <v>40</v>
      </c>
      <c r="S512" s="39">
        <v>10</v>
      </c>
      <c r="T512" s="39">
        <v>50</v>
      </c>
      <c r="U512" s="39">
        <v>50</v>
      </c>
      <c r="V512" s="39"/>
      <c r="W512" s="39"/>
      <c r="X512" s="39"/>
      <c r="Y512" s="39"/>
      <c r="Z512" s="39"/>
      <c r="AA512" s="39"/>
      <c r="AB512" s="39"/>
      <c r="AC512" s="39"/>
      <c r="AD512" s="39"/>
      <c r="AE512" s="39"/>
      <c r="AF512" s="39"/>
      <c r="AG512" s="39"/>
      <c r="AH512" s="39"/>
      <c r="AI512" s="39"/>
      <c r="AJ512" s="39"/>
      <c r="AK512" s="39"/>
      <c r="AL512" s="39"/>
      <c r="AM512" s="39"/>
      <c r="AN512" s="39"/>
      <c r="AO512" s="39"/>
      <c r="AP512" s="39">
        <v>67609.820000000007</v>
      </c>
      <c r="AQ512" s="39">
        <v>0</v>
      </c>
      <c r="AR512" s="27">
        <f t="shared" si="18"/>
        <v>0</v>
      </c>
      <c r="AS512" s="13" t="s">
        <v>111</v>
      </c>
      <c r="AT512" s="13" t="s">
        <v>114</v>
      </c>
      <c r="AU512" s="13">
        <v>15</v>
      </c>
    </row>
    <row r="513" spans="2:47" ht="13.15" customHeight="1" x14ac:dyDescent="0.2">
      <c r="B513" s="13" t="s">
        <v>897</v>
      </c>
      <c r="C513" s="13" t="s">
        <v>100</v>
      </c>
      <c r="D513" s="13" t="s">
        <v>893</v>
      </c>
      <c r="E513" s="13" t="s">
        <v>771</v>
      </c>
      <c r="F513" s="13" t="s">
        <v>894</v>
      </c>
      <c r="G513" s="13" t="s">
        <v>889</v>
      </c>
      <c r="H513" s="13" t="s">
        <v>197</v>
      </c>
      <c r="I513" s="13">
        <v>50</v>
      </c>
      <c r="J513" s="13" t="s">
        <v>235</v>
      </c>
      <c r="K513" s="13" t="s">
        <v>107</v>
      </c>
      <c r="L513" s="13" t="s">
        <v>108</v>
      </c>
      <c r="M513" s="13" t="s">
        <v>122</v>
      </c>
      <c r="N513" s="13" t="s">
        <v>110</v>
      </c>
      <c r="O513" s="39"/>
      <c r="P513" s="39"/>
      <c r="Q513" s="39"/>
      <c r="R513" s="39">
        <v>40</v>
      </c>
      <c r="S513" s="39">
        <v>10</v>
      </c>
      <c r="T513" s="39">
        <v>50</v>
      </c>
      <c r="U513" s="39">
        <v>50</v>
      </c>
      <c r="V513" s="39"/>
      <c r="W513" s="39"/>
      <c r="X513" s="39"/>
      <c r="Y513" s="39"/>
      <c r="Z513" s="39"/>
      <c r="AA513" s="39"/>
      <c r="AB513" s="39"/>
      <c r="AC513" s="39"/>
      <c r="AD513" s="39"/>
      <c r="AE513" s="39"/>
      <c r="AF513" s="39"/>
      <c r="AG513" s="39"/>
      <c r="AH513" s="39"/>
      <c r="AI513" s="39"/>
      <c r="AJ513" s="39"/>
      <c r="AK513" s="39"/>
      <c r="AL513" s="39"/>
      <c r="AM513" s="39"/>
      <c r="AN513" s="39"/>
      <c r="AO513" s="39"/>
      <c r="AP513" s="39">
        <v>142655.35714285713</v>
      </c>
      <c r="AQ513" s="39">
        <v>0</v>
      </c>
      <c r="AR513" s="27">
        <f t="shared" si="18"/>
        <v>0</v>
      </c>
      <c r="AS513" s="13" t="s">
        <v>111</v>
      </c>
      <c r="AT513" s="13" t="s">
        <v>114</v>
      </c>
      <c r="AU513" s="13" t="s">
        <v>115</v>
      </c>
    </row>
    <row r="514" spans="2:47" ht="13.15" customHeight="1" x14ac:dyDescent="0.2">
      <c r="B514" s="13" t="s">
        <v>898</v>
      </c>
      <c r="C514" s="13" t="s">
        <v>100</v>
      </c>
      <c r="D514" s="13" t="s">
        <v>893</v>
      </c>
      <c r="E514" s="13" t="s">
        <v>771</v>
      </c>
      <c r="F514" s="13" t="s">
        <v>894</v>
      </c>
      <c r="G514" s="13" t="s">
        <v>889</v>
      </c>
      <c r="H514" s="13" t="s">
        <v>197</v>
      </c>
      <c r="I514" s="13">
        <v>50</v>
      </c>
      <c r="J514" s="13" t="s">
        <v>235</v>
      </c>
      <c r="K514" s="13" t="s">
        <v>107</v>
      </c>
      <c r="L514" s="13" t="s">
        <v>108</v>
      </c>
      <c r="M514" s="13" t="s">
        <v>122</v>
      </c>
      <c r="N514" s="13" t="s">
        <v>110</v>
      </c>
      <c r="O514" s="39"/>
      <c r="P514" s="39"/>
      <c r="Q514" s="39"/>
      <c r="R514" s="39">
        <v>40</v>
      </c>
      <c r="S514" s="39">
        <v>10</v>
      </c>
      <c r="T514" s="39">
        <v>0</v>
      </c>
      <c r="U514" s="39">
        <v>50</v>
      </c>
      <c r="V514" s="39"/>
      <c r="W514" s="39"/>
      <c r="X514" s="39"/>
      <c r="Y514" s="39"/>
      <c r="Z514" s="39"/>
      <c r="AA514" s="39"/>
      <c r="AB514" s="39"/>
      <c r="AC514" s="39"/>
      <c r="AD514" s="39"/>
      <c r="AE514" s="39"/>
      <c r="AF514" s="39"/>
      <c r="AG514" s="39"/>
      <c r="AH514" s="39"/>
      <c r="AI514" s="39"/>
      <c r="AJ514" s="39"/>
      <c r="AK514" s="39"/>
      <c r="AL514" s="39"/>
      <c r="AM514" s="39"/>
      <c r="AN514" s="39"/>
      <c r="AO514" s="39"/>
      <c r="AP514" s="39">
        <v>142655.35714285713</v>
      </c>
      <c r="AQ514" s="39">
        <f>(O514+P514+Q514+R514+S514+T514+U514+V514+W514)*AP514</f>
        <v>14265535.714285713</v>
      </c>
      <c r="AR514" s="27">
        <f t="shared" si="18"/>
        <v>15977400</v>
      </c>
      <c r="AS514" s="13" t="s">
        <v>111</v>
      </c>
      <c r="AT514" s="13" t="s">
        <v>114</v>
      </c>
      <c r="AU514" s="13"/>
    </row>
    <row r="515" spans="2:47" ht="13.15" customHeight="1" x14ac:dyDescent="0.25">
      <c r="B515" s="7" t="s">
        <v>899</v>
      </c>
      <c r="C515" s="7" t="s">
        <v>100</v>
      </c>
      <c r="D515" s="7" t="s">
        <v>770</v>
      </c>
      <c r="E515" s="7" t="s">
        <v>771</v>
      </c>
      <c r="F515" s="7" t="s">
        <v>772</v>
      </c>
      <c r="G515" s="7" t="s">
        <v>900</v>
      </c>
      <c r="H515" s="8" t="s">
        <v>197</v>
      </c>
      <c r="I515" s="9">
        <v>50</v>
      </c>
      <c r="J515" s="10" t="s">
        <v>231</v>
      </c>
      <c r="K515" s="8" t="s">
        <v>107</v>
      </c>
      <c r="L515" s="10" t="s">
        <v>108</v>
      </c>
      <c r="M515" s="10" t="s">
        <v>109</v>
      </c>
      <c r="N515" s="10" t="s">
        <v>110</v>
      </c>
      <c r="O515" s="27">
        <v>0</v>
      </c>
      <c r="P515" s="27">
        <v>0</v>
      </c>
      <c r="Q515" s="27">
        <v>42</v>
      </c>
      <c r="R515" s="27">
        <v>50</v>
      </c>
      <c r="S515" s="27">
        <v>50</v>
      </c>
      <c r="T515" s="27">
        <v>50</v>
      </c>
      <c r="U515" s="27">
        <v>50</v>
      </c>
      <c r="V515" s="27"/>
      <c r="W515" s="27"/>
      <c r="X515" s="27"/>
      <c r="Y515" s="27"/>
      <c r="Z515" s="27"/>
      <c r="AA515" s="27"/>
      <c r="AB515" s="27"/>
      <c r="AC515" s="27"/>
      <c r="AD515" s="27"/>
      <c r="AE515" s="27"/>
      <c r="AF515" s="27"/>
      <c r="AG515" s="27"/>
      <c r="AH515" s="27"/>
      <c r="AI515" s="27"/>
      <c r="AJ515" s="27"/>
      <c r="AK515" s="27"/>
      <c r="AL515" s="27"/>
      <c r="AM515" s="27"/>
      <c r="AN515" s="27"/>
      <c r="AO515" s="27"/>
      <c r="AP515" s="27">
        <v>89282</v>
      </c>
      <c r="AQ515" s="27">
        <v>0</v>
      </c>
      <c r="AR515" s="27">
        <f t="shared" si="18"/>
        <v>0</v>
      </c>
      <c r="AS515" s="10" t="s">
        <v>111</v>
      </c>
      <c r="AT515" s="88">
        <v>2014</v>
      </c>
      <c r="AU515" s="7" t="s">
        <v>795</v>
      </c>
    </row>
    <row r="516" spans="2:47" ht="13.15" customHeight="1" x14ac:dyDescent="0.25">
      <c r="B516" s="7" t="s">
        <v>901</v>
      </c>
      <c r="C516" s="7" t="s">
        <v>100</v>
      </c>
      <c r="D516" s="7" t="s">
        <v>770</v>
      </c>
      <c r="E516" s="7" t="s">
        <v>771</v>
      </c>
      <c r="F516" s="7" t="s">
        <v>772</v>
      </c>
      <c r="G516" s="7" t="s">
        <v>900</v>
      </c>
      <c r="H516" s="7" t="s">
        <v>197</v>
      </c>
      <c r="I516" s="14">
        <v>50</v>
      </c>
      <c r="J516" s="7" t="s">
        <v>235</v>
      </c>
      <c r="K516" s="7" t="s">
        <v>107</v>
      </c>
      <c r="L516" s="7" t="s">
        <v>108</v>
      </c>
      <c r="M516" s="7" t="s">
        <v>109</v>
      </c>
      <c r="N516" s="7" t="s">
        <v>110</v>
      </c>
      <c r="O516" s="39">
        <v>0</v>
      </c>
      <c r="P516" s="39">
        <v>0</v>
      </c>
      <c r="Q516" s="39">
        <v>19</v>
      </c>
      <c r="R516" s="39">
        <v>50</v>
      </c>
      <c r="S516" s="39">
        <v>50</v>
      </c>
      <c r="T516" s="39">
        <v>50</v>
      </c>
      <c r="U516" s="39">
        <v>50</v>
      </c>
      <c r="V516" s="39"/>
      <c r="W516" s="39"/>
      <c r="X516" s="39"/>
      <c r="Y516" s="39"/>
      <c r="Z516" s="39"/>
      <c r="AA516" s="39"/>
      <c r="AB516" s="39"/>
      <c r="AC516" s="39"/>
      <c r="AD516" s="39"/>
      <c r="AE516" s="39"/>
      <c r="AF516" s="39"/>
      <c r="AG516" s="39"/>
      <c r="AH516" s="39"/>
      <c r="AI516" s="39"/>
      <c r="AJ516" s="39"/>
      <c r="AK516" s="39"/>
      <c r="AL516" s="39"/>
      <c r="AM516" s="39"/>
      <c r="AN516" s="39"/>
      <c r="AO516" s="39"/>
      <c r="AP516" s="39">
        <v>89282</v>
      </c>
      <c r="AQ516" s="27">
        <v>0</v>
      </c>
      <c r="AR516" s="27">
        <f t="shared" si="18"/>
        <v>0</v>
      </c>
      <c r="AS516" s="7" t="s">
        <v>111</v>
      </c>
      <c r="AT516" s="7" t="s">
        <v>375</v>
      </c>
      <c r="AU516" s="89" t="s">
        <v>112</v>
      </c>
    </row>
    <row r="517" spans="2:47" ht="13.15" customHeight="1" x14ac:dyDescent="0.2">
      <c r="B517" s="12" t="s">
        <v>902</v>
      </c>
      <c r="C517" s="7" t="s">
        <v>100</v>
      </c>
      <c r="D517" s="7" t="s">
        <v>770</v>
      </c>
      <c r="E517" s="7" t="s">
        <v>771</v>
      </c>
      <c r="F517" s="7" t="s">
        <v>772</v>
      </c>
      <c r="G517" s="7" t="s">
        <v>900</v>
      </c>
      <c r="H517" s="8" t="s">
        <v>197</v>
      </c>
      <c r="I517" s="9">
        <v>50</v>
      </c>
      <c r="J517" s="10" t="s">
        <v>235</v>
      </c>
      <c r="K517" s="8" t="s">
        <v>107</v>
      </c>
      <c r="L517" s="10" t="s">
        <v>108</v>
      </c>
      <c r="M517" s="10" t="s">
        <v>109</v>
      </c>
      <c r="N517" s="10" t="s">
        <v>110</v>
      </c>
      <c r="O517" s="74"/>
      <c r="P517" s="27"/>
      <c r="Q517" s="27">
        <v>19</v>
      </c>
      <c r="R517" s="27">
        <v>30</v>
      </c>
      <c r="S517" s="27">
        <v>50</v>
      </c>
      <c r="T517" s="27">
        <v>50</v>
      </c>
      <c r="U517" s="27">
        <v>50</v>
      </c>
      <c r="V517" s="27">
        <v>50</v>
      </c>
      <c r="W517" s="27"/>
      <c r="X517" s="27"/>
      <c r="Y517" s="27"/>
      <c r="Z517" s="27"/>
      <c r="AA517" s="27"/>
      <c r="AB517" s="27"/>
      <c r="AC517" s="27"/>
      <c r="AD517" s="27"/>
      <c r="AE517" s="27"/>
      <c r="AF517" s="27"/>
      <c r="AG517" s="27"/>
      <c r="AH517" s="27"/>
      <c r="AI517" s="27"/>
      <c r="AJ517" s="27"/>
      <c r="AK517" s="27"/>
      <c r="AL517" s="27"/>
      <c r="AM517" s="27"/>
      <c r="AN517" s="27"/>
      <c r="AO517" s="27"/>
      <c r="AP517" s="27">
        <v>89282</v>
      </c>
      <c r="AQ517" s="27">
        <v>0</v>
      </c>
      <c r="AR517" s="27">
        <f t="shared" si="18"/>
        <v>0</v>
      </c>
      <c r="AS517" s="10" t="s">
        <v>111</v>
      </c>
      <c r="AT517" s="43" t="s">
        <v>114</v>
      </c>
      <c r="AU517" s="13" t="s">
        <v>777</v>
      </c>
    </row>
    <row r="518" spans="2:47" ht="13.15" customHeight="1" x14ac:dyDescent="0.2">
      <c r="B518" s="13" t="s">
        <v>903</v>
      </c>
      <c r="C518" s="13" t="s">
        <v>100</v>
      </c>
      <c r="D518" s="13" t="s">
        <v>904</v>
      </c>
      <c r="E518" s="13" t="s">
        <v>771</v>
      </c>
      <c r="F518" s="13" t="s">
        <v>905</v>
      </c>
      <c r="G518" s="13" t="s">
        <v>900</v>
      </c>
      <c r="H518" s="13" t="s">
        <v>197</v>
      </c>
      <c r="I518" s="13">
        <v>50</v>
      </c>
      <c r="J518" s="13" t="s">
        <v>235</v>
      </c>
      <c r="K518" s="13" t="s">
        <v>107</v>
      </c>
      <c r="L518" s="13" t="s">
        <v>108</v>
      </c>
      <c r="M518" s="13" t="s">
        <v>109</v>
      </c>
      <c r="N518" s="13" t="s">
        <v>110</v>
      </c>
      <c r="O518" s="39"/>
      <c r="P518" s="39"/>
      <c r="Q518" s="39">
        <v>19</v>
      </c>
      <c r="R518" s="39">
        <v>30</v>
      </c>
      <c r="S518" s="39">
        <v>42</v>
      </c>
      <c r="T518" s="39">
        <v>50</v>
      </c>
      <c r="U518" s="39">
        <v>50</v>
      </c>
      <c r="V518" s="39"/>
      <c r="W518" s="39"/>
      <c r="X518" s="39"/>
      <c r="Y518" s="39"/>
      <c r="Z518" s="39"/>
      <c r="AA518" s="39"/>
      <c r="AB518" s="39"/>
      <c r="AC518" s="39"/>
      <c r="AD518" s="39"/>
      <c r="AE518" s="39"/>
      <c r="AF518" s="39"/>
      <c r="AG518" s="39"/>
      <c r="AH518" s="39"/>
      <c r="AI518" s="39"/>
      <c r="AJ518" s="39"/>
      <c r="AK518" s="39"/>
      <c r="AL518" s="39"/>
      <c r="AM518" s="39"/>
      <c r="AN518" s="39"/>
      <c r="AO518" s="39"/>
      <c r="AP518" s="39">
        <v>89281.96</v>
      </c>
      <c r="AQ518" s="39">
        <v>0</v>
      </c>
      <c r="AR518" s="27">
        <f t="shared" si="18"/>
        <v>0</v>
      </c>
      <c r="AS518" s="13" t="s">
        <v>111</v>
      </c>
      <c r="AT518" s="13" t="s">
        <v>114</v>
      </c>
      <c r="AU518" s="13">
        <v>14</v>
      </c>
    </row>
    <row r="519" spans="2:47" ht="13.15" customHeight="1" x14ac:dyDescent="0.2">
      <c r="B519" s="13" t="s">
        <v>906</v>
      </c>
      <c r="C519" s="13" t="s">
        <v>100</v>
      </c>
      <c r="D519" s="13" t="s">
        <v>904</v>
      </c>
      <c r="E519" s="13" t="s">
        <v>771</v>
      </c>
      <c r="F519" s="13" t="s">
        <v>905</v>
      </c>
      <c r="G519" s="13" t="s">
        <v>900</v>
      </c>
      <c r="H519" s="13" t="s">
        <v>197</v>
      </c>
      <c r="I519" s="13">
        <v>50</v>
      </c>
      <c r="J519" s="13" t="s">
        <v>235</v>
      </c>
      <c r="K519" s="13" t="s">
        <v>107</v>
      </c>
      <c r="L519" s="13" t="s">
        <v>108</v>
      </c>
      <c r="M519" s="13" t="s">
        <v>109</v>
      </c>
      <c r="N519" s="13" t="s">
        <v>110</v>
      </c>
      <c r="O519" s="39"/>
      <c r="P519" s="39"/>
      <c r="Q519" s="39">
        <v>19</v>
      </c>
      <c r="R519" s="39">
        <v>30</v>
      </c>
      <c r="S519" s="39">
        <v>34</v>
      </c>
      <c r="T519" s="39">
        <v>50</v>
      </c>
      <c r="U519" s="39">
        <v>50</v>
      </c>
      <c r="V519" s="39"/>
      <c r="W519" s="39"/>
      <c r="X519" s="39"/>
      <c r="Y519" s="39"/>
      <c r="Z519" s="39"/>
      <c r="AA519" s="39"/>
      <c r="AB519" s="39"/>
      <c r="AC519" s="39"/>
      <c r="AD519" s="39"/>
      <c r="AE519" s="39"/>
      <c r="AF519" s="39"/>
      <c r="AG519" s="39"/>
      <c r="AH519" s="39"/>
      <c r="AI519" s="39"/>
      <c r="AJ519" s="39"/>
      <c r="AK519" s="39"/>
      <c r="AL519" s="39"/>
      <c r="AM519" s="39"/>
      <c r="AN519" s="39"/>
      <c r="AO519" s="39"/>
      <c r="AP519" s="39">
        <v>89281.96</v>
      </c>
      <c r="AQ519" s="39">
        <v>0</v>
      </c>
      <c r="AR519" s="27">
        <f t="shared" si="18"/>
        <v>0</v>
      </c>
      <c r="AS519" s="13" t="s">
        <v>111</v>
      </c>
      <c r="AT519" s="13" t="s">
        <v>114</v>
      </c>
      <c r="AU519" s="13">
        <v>14</v>
      </c>
    </row>
    <row r="520" spans="2:47" ht="13.15" customHeight="1" x14ac:dyDescent="0.2">
      <c r="B520" s="13" t="s">
        <v>907</v>
      </c>
      <c r="C520" s="13" t="s">
        <v>100</v>
      </c>
      <c r="D520" s="13" t="s">
        <v>904</v>
      </c>
      <c r="E520" s="13" t="s">
        <v>771</v>
      </c>
      <c r="F520" s="13" t="s">
        <v>905</v>
      </c>
      <c r="G520" s="13" t="s">
        <v>900</v>
      </c>
      <c r="H520" s="13" t="s">
        <v>197</v>
      </c>
      <c r="I520" s="13">
        <v>50</v>
      </c>
      <c r="J520" s="13" t="s">
        <v>235</v>
      </c>
      <c r="K520" s="13" t="s">
        <v>107</v>
      </c>
      <c r="L520" s="13" t="s">
        <v>108</v>
      </c>
      <c r="M520" s="13" t="s">
        <v>109</v>
      </c>
      <c r="N520" s="13" t="s">
        <v>110</v>
      </c>
      <c r="O520" s="39"/>
      <c r="P520" s="39"/>
      <c r="Q520" s="39">
        <v>19</v>
      </c>
      <c r="R520" s="39">
        <v>50</v>
      </c>
      <c r="S520" s="39">
        <v>50</v>
      </c>
      <c r="T520" s="39">
        <v>50</v>
      </c>
      <c r="U520" s="39">
        <v>50</v>
      </c>
      <c r="V520" s="39"/>
      <c r="W520" s="39"/>
      <c r="X520" s="39"/>
      <c r="Y520" s="39"/>
      <c r="Z520" s="39"/>
      <c r="AA520" s="39"/>
      <c r="AB520" s="39"/>
      <c r="AC520" s="39"/>
      <c r="AD520" s="39"/>
      <c r="AE520" s="39"/>
      <c r="AF520" s="39"/>
      <c r="AG520" s="39"/>
      <c r="AH520" s="39"/>
      <c r="AI520" s="39"/>
      <c r="AJ520" s="39"/>
      <c r="AK520" s="39"/>
      <c r="AL520" s="39"/>
      <c r="AM520" s="39"/>
      <c r="AN520" s="39"/>
      <c r="AO520" s="39"/>
      <c r="AP520" s="39">
        <v>89281.96</v>
      </c>
      <c r="AQ520" s="39">
        <v>0</v>
      </c>
      <c r="AR520" s="27">
        <f t="shared" si="18"/>
        <v>0</v>
      </c>
      <c r="AS520" s="13" t="s">
        <v>111</v>
      </c>
      <c r="AT520" s="13" t="s">
        <v>114</v>
      </c>
      <c r="AU520" s="13">
        <v>15</v>
      </c>
    </row>
    <row r="521" spans="2:47" ht="13.15" customHeight="1" x14ac:dyDescent="0.2">
      <c r="B521" s="13" t="s">
        <v>908</v>
      </c>
      <c r="C521" s="13" t="s">
        <v>100</v>
      </c>
      <c r="D521" s="13" t="s">
        <v>904</v>
      </c>
      <c r="E521" s="13" t="s">
        <v>771</v>
      </c>
      <c r="F521" s="13" t="s">
        <v>905</v>
      </c>
      <c r="G521" s="13" t="s">
        <v>900</v>
      </c>
      <c r="H521" s="13" t="s">
        <v>197</v>
      </c>
      <c r="I521" s="13">
        <v>50</v>
      </c>
      <c r="J521" s="13" t="s">
        <v>235</v>
      </c>
      <c r="K521" s="13" t="s">
        <v>107</v>
      </c>
      <c r="L521" s="13" t="s">
        <v>108</v>
      </c>
      <c r="M521" s="13" t="s">
        <v>122</v>
      </c>
      <c r="N521" s="13" t="s">
        <v>110</v>
      </c>
      <c r="O521" s="39"/>
      <c r="P521" s="39"/>
      <c r="Q521" s="39">
        <v>19</v>
      </c>
      <c r="R521" s="39">
        <v>50</v>
      </c>
      <c r="S521" s="39">
        <v>50</v>
      </c>
      <c r="T521" s="39">
        <v>50</v>
      </c>
      <c r="U521" s="39">
        <v>50</v>
      </c>
      <c r="V521" s="39"/>
      <c r="W521" s="39"/>
      <c r="X521" s="39"/>
      <c r="Y521" s="39"/>
      <c r="Z521" s="39"/>
      <c r="AA521" s="39"/>
      <c r="AB521" s="39"/>
      <c r="AC521" s="39"/>
      <c r="AD521" s="39"/>
      <c r="AE521" s="39"/>
      <c r="AF521" s="39"/>
      <c r="AG521" s="39"/>
      <c r="AH521" s="39"/>
      <c r="AI521" s="39"/>
      <c r="AJ521" s="39"/>
      <c r="AK521" s="39"/>
      <c r="AL521" s="39"/>
      <c r="AM521" s="39"/>
      <c r="AN521" s="39"/>
      <c r="AO521" s="39"/>
      <c r="AP521" s="39">
        <v>192772.32142857142</v>
      </c>
      <c r="AQ521" s="39">
        <f>(O521+P521+Q521+R521+S521+T521+U521+V521+W521)*AP521</f>
        <v>42217138.392857142</v>
      </c>
      <c r="AR521" s="27">
        <f t="shared" si="18"/>
        <v>47283195</v>
      </c>
      <c r="AS521" s="13" t="s">
        <v>111</v>
      </c>
      <c r="AT521" s="13" t="s">
        <v>114</v>
      </c>
      <c r="AU521" s="13"/>
    </row>
    <row r="522" spans="2:47" ht="13.15" customHeight="1" x14ac:dyDescent="0.25">
      <c r="B522" s="7" t="s">
        <v>909</v>
      </c>
      <c r="C522" s="7" t="s">
        <v>100</v>
      </c>
      <c r="D522" s="7" t="s">
        <v>770</v>
      </c>
      <c r="E522" s="7" t="s">
        <v>771</v>
      </c>
      <c r="F522" s="7" t="s">
        <v>772</v>
      </c>
      <c r="G522" s="7" t="s">
        <v>910</v>
      </c>
      <c r="H522" s="8" t="s">
        <v>197</v>
      </c>
      <c r="I522" s="9">
        <v>50</v>
      </c>
      <c r="J522" s="10" t="s">
        <v>231</v>
      </c>
      <c r="K522" s="8" t="s">
        <v>107</v>
      </c>
      <c r="L522" s="10" t="s">
        <v>108</v>
      </c>
      <c r="M522" s="10" t="s">
        <v>109</v>
      </c>
      <c r="N522" s="10" t="s">
        <v>110</v>
      </c>
      <c r="O522" s="27">
        <v>0</v>
      </c>
      <c r="P522" s="27">
        <v>0</v>
      </c>
      <c r="Q522" s="27">
        <v>45</v>
      </c>
      <c r="R522" s="27">
        <v>50</v>
      </c>
      <c r="S522" s="27">
        <v>50</v>
      </c>
      <c r="T522" s="27">
        <v>50</v>
      </c>
      <c r="U522" s="27">
        <v>50</v>
      </c>
      <c r="V522" s="27"/>
      <c r="W522" s="27"/>
      <c r="X522" s="27"/>
      <c r="Y522" s="27"/>
      <c r="Z522" s="27"/>
      <c r="AA522" s="27"/>
      <c r="AB522" s="27"/>
      <c r="AC522" s="27"/>
      <c r="AD522" s="27"/>
      <c r="AE522" s="27"/>
      <c r="AF522" s="27"/>
      <c r="AG522" s="27"/>
      <c r="AH522" s="27"/>
      <c r="AI522" s="27"/>
      <c r="AJ522" s="27"/>
      <c r="AK522" s="27"/>
      <c r="AL522" s="27"/>
      <c r="AM522" s="27"/>
      <c r="AN522" s="27"/>
      <c r="AO522" s="27"/>
      <c r="AP522" s="27">
        <v>165178.57142857142</v>
      </c>
      <c r="AQ522" s="27">
        <v>0</v>
      </c>
      <c r="AR522" s="27">
        <f t="shared" si="18"/>
        <v>0</v>
      </c>
      <c r="AS522" s="10" t="s">
        <v>111</v>
      </c>
      <c r="AT522" s="88">
        <v>2014</v>
      </c>
      <c r="AU522" s="7" t="s">
        <v>250</v>
      </c>
    </row>
    <row r="523" spans="2:47" ht="13.15" customHeight="1" x14ac:dyDescent="0.25">
      <c r="B523" s="7" t="s">
        <v>911</v>
      </c>
      <c r="C523" s="7" t="s">
        <v>100</v>
      </c>
      <c r="D523" s="7" t="s">
        <v>770</v>
      </c>
      <c r="E523" s="7" t="s">
        <v>771</v>
      </c>
      <c r="F523" s="7" t="s">
        <v>772</v>
      </c>
      <c r="G523" s="7" t="s">
        <v>910</v>
      </c>
      <c r="H523" s="7" t="s">
        <v>197</v>
      </c>
      <c r="I523" s="14">
        <v>50</v>
      </c>
      <c r="J523" s="7" t="s">
        <v>235</v>
      </c>
      <c r="K523" s="7" t="s">
        <v>107</v>
      </c>
      <c r="L523" s="7" t="s">
        <v>108</v>
      </c>
      <c r="M523" s="7" t="s">
        <v>109</v>
      </c>
      <c r="N523" s="7" t="s">
        <v>110</v>
      </c>
      <c r="O523" s="39">
        <v>0</v>
      </c>
      <c r="P523" s="39">
        <v>0</v>
      </c>
      <c r="Q523" s="39">
        <v>0</v>
      </c>
      <c r="R523" s="39">
        <v>50</v>
      </c>
      <c r="S523" s="39">
        <v>50</v>
      </c>
      <c r="T523" s="39">
        <v>50</v>
      </c>
      <c r="U523" s="39">
        <v>50</v>
      </c>
      <c r="V523" s="39"/>
      <c r="W523" s="39"/>
      <c r="X523" s="39"/>
      <c r="Y523" s="39"/>
      <c r="Z523" s="39"/>
      <c r="AA523" s="39"/>
      <c r="AB523" s="39"/>
      <c r="AC523" s="39"/>
      <c r="AD523" s="39"/>
      <c r="AE523" s="39"/>
      <c r="AF523" s="39"/>
      <c r="AG523" s="39"/>
      <c r="AH523" s="39"/>
      <c r="AI523" s="39"/>
      <c r="AJ523" s="39"/>
      <c r="AK523" s="39"/>
      <c r="AL523" s="39"/>
      <c r="AM523" s="39"/>
      <c r="AN523" s="39"/>
      <c r="AO523" s="39"/>
      <c r="AP523" s="39">
        <v>132857.14000000001</v>
      </c>
      <c r="AQ523" s="27">
        <v>0</v>
      </c>
      <c r="AR523" s="27">
        <f t="shared" si="18"/>
        <v>0</v>
      </c>
      <c r="AS523" s="7" t="s">
        <v>111</v>
      </c>
      <c r="AT523" s="7" t="s">
        <v>375</v>
      </c>
      <c r="AU523" s="89" t="s">
        <v>112</v>
      </c>
    </row>
    <row r="524" spans="2:47" ht="13.15" customHeight="1" x14ac:dyDescent="0.2">
      <c r="B524" s="12" t="s">
        <v>912</v>
      </c>
      <c r="C524" s="7" t="s">
        <v>100</v>
      </c>
      <c r="D524" s="7" t="s">
        <v>770</v>
      </c>
      <c r="E524" s="7" t="s">
        <v>771</v>
      </c>
      <c r="F524" s="7" t="s">
        <v>772</v>
      </c>
      <c r="G524" s="7" t="s">
        <v>910</v>
      </c>
      <c r="H524" s="8" t="s">
        <v>197</v>
      </c>
      <c r="I524" s="9">
        <v>50</v>
      </c>
      <c r="J524" s="10" t="s">
        <v>235</v>
      </c>
      <c r="K524" s="8" t="s">
        <v>107</v>
      </c>
      <c r="L524" s="10" t="s">
        <v>108</v>
      </c>
      <c r="M524" s="10" t="s">
        <v>109</v>
      </c>
      <c r="N524" s="10" t="s">
        <v>110</v>
      </c>
      <c r="O524" s="74"/>
      <c r="P524" s="27"/>
      <c r="Q524" s="27"/>
      <c r="R524" s="27">
        <v>30</v>
      </c>
      <c r="S524" s="27">
        <v>50</v>
      </c>
      <c r="T524" s="27">
        <v>50</v>
      </c>
      <c r="U524" s="27">
        <v>50</v>
      </c>
      <c r="V524" s="27">
        <v>50</v>
      </c>
      <c r="W524" s="27"/>
      <c r="X524" s="27"/>
      <c r="Y524" s="27"/>
      <c r="Z524" s="27"/>
      <c r="AA524" s="27"/>
      <c r="AB524" s="27"/>
      <c r="AC524" s="27"/>
      <c r="AD524" s="27"/>
      <c r="AE524" s="27"/>
      <c r="AF524" s="27"/>
      <c r="AG524" s="27"/>
      <c r="AH524" s="27"/>
      <c r="AI524" s="27"/>
      <c r="AJ524" s="27"/>
      <c r="AK524" s="27"/>
      <c r="AL524" s="27"/>
      <c r="AM524" s="27"/>
      <c r="AN524" s="27"/>
      <c r="AO524" s="27"/>
      <c r="AP524" s="27">
        <v>132857.14000000001</v>
      </c>
      <c r="AQ524" s="27">
        <v>0</v>
      </c>
      <c r="AR524" s="27">
        <f t="shared" ref="AR524:AR587" si="19">AQ524*1.12</f>
        <v>0</v>
      </c>
      <c r="AS524" s="10" t="s">
        <v>111</v>
      </c>
      <c r="AT524" s="43" t="s">
        <v>114</v>
      </c>
      <c r="AU524" s="13" t="s">
        <v>777</v>
      </c>
    </row>
    <row r="525" spans="2:47" ht="13.15" customHeight="1" x14ac:dyDescent="0.2">
      <c r="B525" s="13" t="s">
        <v>913</v>
      </c>
      <c r="C525" s="13" t="s">
        <v>100</v>
      </c>
      <c r="D525" s="13" t="s">
        <v>914</v>
      </c>
      <c r="E525" s="13" t="s">
        <v>771</v>
      </c>
      <c r="F525" s="13" t="s">
        <v>915</v>
      </c>
      <c r="G525" s="13" t="s">
        <v>910</v>
      </c>
      <c r="H525" s="13" t="s">
        <v>197</v>
      </c>
      <c r="I525" s="13">
        <v>50</v>
      </c>
      <c r="J525" s="13" t="s">
        <v>235</v>
      </c>
      <c r="K525" s="13" t="s">
        <v>107</v>
      </c>
      <c r="L525" s="13" t="s">
        <v>108</v>
      </c>
      <c r="M525" s="13" t="s">
        <v>109</v>
      </c>
      <c r="N525" s="13" t="s">
        <v>110</v>
      </c>
      <c r="O525" s="39"/>
      <c r="P525" s="39"/>
      <c r="Q525" s="39"/>
      <c r="R525" s="39">
        <v>30</v>
      </c>
      <c r="S525" s="39">
        <v>17</v>
      </c>
      <c r="T525" s="39">
        <v>50</v>
      </c>
      <c r="U525" s="39">
        <v>50</v>
      </c>
      <c r="V525" s="39"/>
      <c r="W525" s="39"/>
      <c r="X525" s="39"/>
      <c r="Y525" s="39"/>
      <c r="Z525" s="39"/>
      <c r="AA525" s="39"/>
      <c r="AB525" s="39"/>
      <c r="AC525" s="39"/>
      <c r="AD525" s="39"/>
      <c r="AE525" s="39"/>
      <c r="AF525" s="39"/>
      <c r="AG525" s="39"/>
      <c r="AH525" s="39"/>
      <c r="AI525" s="39"/>
      <c r="AJ525" s="39"/>
      <c r="AK525" s="39"/>
      <c r="AL525" s="39"/>
      <c r="AM525" s="39"/>
      <c r="AN525" s="39"/>
      <c r="AO525" s="39"/>
      <c r="AP525" s="39">
        <v>132857.04999999999</v>
      </c>
      <c r="AQ525" s="39">
        <v>0</v>
      </c>
      <c r="AR525" s="27">
        <f t="shared" si="19"/>
        <v>0</v>
      </c>
      <c r="AS525" s="13" t="s">
        <v>111</v>
      </c>
      <c r="AT525" s="13" t="s">
        <v>114</v>
      </c>
      <c r="AU525" s="13">
        <v>14</v>
      </c>
    </row>
    <row r="526" spans="2:47" ht="13.15" customHeight="1" x14ac:dyDescent="0.2">
      <c r="B526" s="13" t="s">
        <v>916</v>
      </c>
      <c r="C526" s="13" t="s">
        <v>100</v>
      </c>
      <c r="D526" s="13" t="s">
        <v>914</v>
      </c>
      <c r="E526" s="13" t="s">
        <v>771</v>
      </c>
      <c r="F526" s="13" t="s">
        <v>915</v>
      </c>
      <c r="G526" s="13" t="s">
        <v>910</v>
      </c>
      <c r="H526" s="13" t="s">
        <v>197</v>
      </c>
      <c r="I526" s="13">
        <v>50</v>
      </c>
      <c r="J526" s="13" t="s">
        <v>235</v>
      </c>
      <c r="K526" s="13" t="s">
        <v>107</v>
      </c>
      <c r="L526" s="13" t="s">
        <v>108</v>
      </c>
      <c r="M526" s="13" t="s">
        <v>109</v>
      </c>
      <c r="N526" s="13" t="s">
        <v>110</v>
      </c>
      <c r="O526" s="39"/>
      <c r="P526" s="39"/>
      <c r="Q526" s="39"/>
      <c r="R526" s="39">
        <v>30</v>
      </c>
      <c r="S526" s="39">
        <v>0</v>
      </c>
      <c r="T526" s="39">
        <v>50</v>
      </c>
      <c r="U526" s="39">
        <v>50</v>
      </c>
      <c r="V526" s="39"/>
      <c r="W526" s="39"/>
      <c r="X526" s="39"/>
      <c r="Y526" s="39"/>
      <c r="Z526" s="39"/>
      <c r="AA526" s="39"/>
      <c r="AB526" s="39"/>
      <c r="AC526" s="39"/>
      <c r="AD526" s="39"/>
      <c r="AE526" s="39"/>
      <c r="AF526" s="39"/>
      <c r="AG526" s="39"/>
      <c r="AH526" s="39"/>
      <c r="AI526" s="39"/>
      <c r="AJ526" s="39"/>
      <c r="AK526" s="39"/>
      <c r="AL526" s="39"/>
      <c r="AM526" s="39"/>
      <c r="AN526" s="39"/>
      <c r="AO526" s="39"/>
      <c r="AP526" s="39">
        <v>132857.04999999999</v>
      </c>
      <c r="AQ526" s="39">
        <v>0</v>
      </c>
      <c r="AR526" s="27">
        <f t="shared" si="19"/>
        <v>0</v>
      </c>
      <c r="AS526" s="13" t="s">
        <v>111</v>
      </c>
      <c r="AT526" s="13" t="s">
        <v>114</v>
      </c>
      <c r="AU526" s="13">
        <v>14</v>
      </c>
    </row>
    <row r="527" spans="2:47" ht="13.15" customHeight="1" x14ac:dyDescent="0.2">
      <c r="B527" s="13" t="s">
        <v>917</v>
      </c>
      <c r="C527" s="13" t="s">
        <v>100</v>
      </c>
      <c r="D527" s="13" t="s">
        <v>914</v>
      </c>
      <c r="E527" s="13" t="s">
        <v>771</v>
      </c>
      <c r="F527" s="13" t="s">
        <v>915</v>
      </c>
      <c r="G527" s="13" t="s">
        <v>910</v>
      </c>
      <c r="H527" s="13" t="s">
        <v>197</v>
      </c>
      <c r="I527" s="13">
        <v>50</v>
      </c>
      <c r="J527" s="13" t="s">
        <v>235</v>
      </c>
      <c r="K527" s="13" t="s">
        <v>107</v>
      </c>
      <c r="L527" s="13" t="s">
        <v>108</v>
      </c>
      <c r="M527" s="13" t="s">
        <v>109</v>
      </c>
      <c r="N527" s="13" t="s">
        <v>110</v>
      </c>
      <c r="O527" s="39"/>
      <c r="P527" s="39"/>
      <c r="Q527" s="39"/>
      <c r="R527" s="39">
        <v>50</v>
      </c>
      <c r="S527" s="39">
        <v>17</v>
      </c>
      <c r="T527" s="39">
        <v>50</v>
      </c>
      <c r="U527" s="39">
        <v>50</v>
      </c>
      <c r="V527" s="39"/>
      <c r="W527" s="39"/>
      <c r="X527" s="39"/>
      <c r="Y527" s="39"/>
      <c r="Z527" s="39"/>
      <c r="AA527" s="39"/>
      <c r="AB527" s="39"/>
      <c r="AC527" s="39"/>
      <c r="AD527" s="39"/>
      <c r="AE527" s="39"/>
      <c r="AF527" s="39"/>
      <c r="AG527" s="39"/>
      <c r="AH527" s="39"/>
      <c r="AI527" s="39"/>
      <c r="AJ527" s="39"/>
      <c r="AK527" s="39"/>
      <c r="AL527" s="39"/>
      <c r="AM527" s="39"/>
      <c r="AN527" s="39"/>
      <c r="AO527" s="39"/>
      <c r="AP527" s="39">
        <v>132857.04999999999</v>
      </c>
      <c r="AQ527" s="39">
        <v>0</v>
      </c>
      <c r="AR527" s="27">
        <f t="shared" si="19"/>
        <v>0</v>
      </c>
      <c r="AS527" s="13" t="s">
        <v>111</v>
      </c>
      <c r="AT527" s="13" t="s">
        <v>114</v>
      </c>
      <c r="AU527" s="13">
        <v>15</v>
      </c>
    </row>
    <row r="528" spans="2:47" ht="13.15" customHeight="1" x14ac:dyDescent="0.2">
      <c r="B528" s="13" t="s">
        <v>918</v>
      </c>
      <c r="C528" s="13" t="s">
        <v>100</v>
      </c>
      <c r="D528" s="13" t="s">
        <v>914</v>
      </c>
      <c r="E528" s="13" t="s">
        <v>771</v>
      </c>
      <c r="F528" s="13" t="s">
        <v>915</v>
      </c>
      <c r="G528" s="13" t="s">
        <v>910</v>
      </c>
      <c r="H528" s="13" t="s">
        <v>197</v>
      </c>
      <c r="I528" s="13">
        <v>50</v>
      </c>
      <c r="J528" s="13" t="s">
        <v>235</v>
      </c>
      <c r="K528" s="13" t="s">
        <v>107</v>
      </c>
      <c r="L528" s="13" t="s">
        <v>108</v>
      </c>
      <c r="M528" s="13" t="s">
        <v>122</v>
      </c>
      <c r="N528" s="13" t="s">
        <v>110</v>
      </c>
      <c r="O528" s="39"/>
      <c r="P528" s="39"/>
      <c r="Q528" s="39"/>
      <c r="R528" s="39">
        <v>50</v>
      </c>
      <c r="S528" s="39">
        <v>17</v>
      </c>
      <c r="T528" s="39">
        <v>50</v>
      </c>
      <c r="U528" s="39">
        <v>50</v>
      </c>
      <c r="V528" s="39"/>
      <c r="W528" s="39"/>
      <c r="X528" s="39"/>
      <c r="Y528" s="39"/>
      <c r="Z528" s="39"/>
      <c r="AA528" s="39"/>
      <c r="AB528" s="39"/>
      <c r="AC528" s="39"/>
      <c r="AD528" s="39"/>
      <c r="AE528" s="39"/>
      <c r="AF528" s="39"/>
      <c r="AG528" s="39"/>
      <c r="AH528" s="39"/>
      <c r="AI528" s="39"/>
      <c r="AJ528" s="39"/>
      <c r="AK528" s="39"/>
      <c r="AL528" s="39"/>
      <c r="AM528" s="39"/>
      <c r="AN528" s="39"/>
      <c r="AO528" s="39"/>
      <c r="AP528" s="39">
        <v>240569.64285714284</v>
      </c>
      <c r="AQ528" s="39">
        <f>(O528+P528+Q528+R528+S528+T528+U528+V528+W528)*AP528</f>
        <v>40175130.357142851</v>
      </c>
      <c r="AR528" s="27">
        <f t="shared" si="19"/>
        <v>44996146</v>
      </c>
      <c r="AS528" s="13" t="s">
        <v>111</v>
      </c>
      <c r="AT528" s="13" t="s">
        <v>114</v>
      </c>
      <c r="AU528" s="13"/>
    </row>
    <row r="529" spans="2:47" ht="13.15" customHeight="1" x14ac:dyDescent="0.25">
      <c r="B529" s="7" t="s">
        <v>919</v>
      </c>
      <c r="C529" s="7" t="s">
        <v>100</v>
      </c>
      <c r="D529" s="7" t="s">
        <v>770</v>
      </c>
      <c r="E529" s="7" t="s">
        <v>771</v>
      </c>
      <c r="F529" s="7" t="s">
        <v>772</v>
      </c>
      <c r="G529" s="7" t="s">
        <v>920</v>
      </c>
      <c r="H529" s="8" t="s">
        <v>197</v>
      </c>
      <c r="I529" s="9">
        <v>50</v>
      </c>
      <c r="J529" s="10" t="s">
        <v>231</v>
      </c>
      <c r="K529" s="8" t="s">
        <v>107</v>
      </c>
      <c r="L529" s="10" t="s">
        <v>108</v>
      </c>
      <c r="M529" s="10" t="s">
        <v>109</v>
      </c>
      <c r="N529" s="10" t="s">
        <v>110</v>
      </c>
      <c r="O529" s="27">
        <v>0</v>
      </c>
      <c r="P529" s="27">
        <v>0</v>
      </c>
      <c r="Q529" s="27">
        <v>12</v>
      </c>
      <c r="R529" s="27">
        <v>15</v>
      </c>
      <c r="S529" s="27">
        <v>15</v>
      </c>
      <c r="T529" s="27">
        <v>15</v>
      </c>
      <c r="U529" s="27">
        <v>15</v>
      </c>
      <c r="V529" s="27"/>
      <c r="W529" s="27"/>
      <c r="X529" s="27"/>
      <c r="Y529" s="27"/>
      <c r="Z529" s="27"/>
      <c r="AA529" s="27"/>
      <c r="AB529" s="27"/>
      <c r="AC529" s="27"/>
      <c r="AD529" s="27"/>
      <c r="AE529" s="27"/>
      <c r="AF529" s="27"/>
      <c r="AG529" s="27"/>
      <c r="AH529" s="27"/>
      <c r="AI529" s="27"/>
      <c r="AJ529" s="27"/>
      <c r="AK529" s="27"/>
      <c r="AL529" s="27"/>
      <c r="AM529" s="27"/>
      <c r="AN529" s="27"/>
      <c r="AO529" s="27"/>
      <c r="AP529" s="27">
        <v>499999.99999999994</v>
      </c>
      <c r="AQ529" s="27">
        <v>0</v>
      </c>
      <c r="AR529" s="27">
        <f t="shared" si="19"/>
        <v>0</v>
      </c>
      <c r="AS529" s="10" t="s">
        <v>111</v>
      </c>
      <c r="AT529" s="88">
        <v>2014</v>
      </c>
      <c r="AU529" s="7" t="s">
        <v>921</v>
      </c>
    </row>
    <row r="530" spans="2:47" ht="13.15" customHeight="1" x14ac:dyDescent="0.25">
      <c r="B530" s="7" t="s">
        <v>922</v>
      </c>
      <c r="C530" s="7" t="s">
        <v>100</v>
      </c>
      <c r="D530" s="7" t="s">
        <v>770</v>
      </c>
      <c r="E530" s="7" t="s">
        <v>771</v>
      </c>
      <c r="F530" s="7" t="s">
        <v>772</v>
      </c>
      <c r="G530" s="7" t="s">
        <v>920</v>
      </c>
      <c r="H530" s="7" t="s">
        <v>197</v>
      </c>
      <c r="I530" s="14">
        <v>50</v>
      </c>
      <c r="J530" s="7" t="s">
        <v>235</v>
      </c>
      <c r="K530" s="7" t="s">
        <v>107</v>
      </c>
      <c r="L530" s="7" t="s">
        <v>108</v>
      </c>
      <c r="M530" s="7" t="s">
        <v>109</v>
      </c>
      <c r="N530" s="7" t="s">
        <v>110</v>
      </c>
      <c r="O530" s="39">
        <v>0</v>
      </c>
      <c r="P530" s="39">
        <v>0</v>
      </c>
      <c r="Q530" s="39">
        <v>12</v>
      </c>
      <c r="R530" s="39">
        <v>15</v>
      </c>
      <c r="S530" s="39">
        <v>15</v>
      </c>
      <c r="T530" s="39">
        <v>15</v>
      </c>
      <c r="U530" s="39">
        <v>15</v>
      </c>
      <c r="V530" s="39"/>
      <c r="W530" s="39"/>
      <c r="X530" s="39"/>
      <c r="Y530" s="39"/>
      <c r="Z530" s="39"/>
      <c r="AA530" s="39"/>
      <c r="AB530" s="39"/>
      <c r="AC530" s="39"/>
      <c r="AD530" s="39"/>
      <c r="AE530" s="39"/>
      <c r="AF530" s="39"/>
      <c r="AG530" s="39"/>
      <c r="AH530" s="39"/>
      <c r="AI530" s="39"/>
      <c r="AJ530" s="39"/>
      <c r="AK530" s="39"/>
      <c r="AL530" s="39"/>
      <c r="AM530" s="39"/>
      <c r="AN530" s="39"/>
      <c r="AO530" s="39"/>
      <c r="AP530" s="39">
        <v>349392.86</v>
      </c>
      <c r="AQ530" s="27">
        <v>0</v>
      </c>
      <c r="AR530" s="27">
        <f t="shared" si="19"/>
        <v>0</v>
      </c>
      <c r="AS530" s="7" t="s">
        <v>111</v>
      </c>
      <c r="AT530" s="7" t="s">
        <v>375</v>
      </c>
      <c r="AU530" s="89" t="s">
        <v>112</v>
      </c>
    </row>
    <row r="531" spans="2:47" ht="13.15" customHeight="1" x14ac:dyDescent="0.2">
      <c r="B531" s="12" t="s">
        <v>923</v>
      </c>
      <c r="C531" s="7" t="s">
        <v>100</v>
      </c>
      <c r="D531" s="7" t="s">
        <v>770</v>
      </c>
      <c r="E531" s="7" t="s">
        <v>771</v>
      </c>
      <c r="F531" s="7" t="s">
        <v>772</v>
      </c>
      <c r="G531" s="7" t="s">
        <v>920</v>
      </c>
      <c r="H531" s="8" t="s">
        <v>197</v>
      </c>
      <c r="I531" s="9">
        <v>50</v>
      </c>
      <c r="J531" s="10" t="s">
        <v>235</v>
      </c>
      <c r="K531" s="8" t="s">
        <v>107</v>
      </c>
      <c r="L531" s="10" t="s">
        <v>108</v>
      </c>
      <c r="M531" s="10" t="s">
        <v>109</v>
      </c>
      <c r="N531" s="10" t="s">
        <v>110</v>
      </c>
      <c r="O531" s="74"/>
      <c r="P531" s="27"/>
      <c r="Q531" s="27">
        <v>12</v>
      </c>
      <c r="R531" s="27">
        <v>10</v>
      </c>
      <c r="S531" s="27">
        <v>15</v>
      </c>
      <c r="T531" s="27">
        <v>15</v>
      </c>
      <c r="U531" s="27">
        <v>15</v>
      </c>
      <c r="V531" s="27">
        <v>15</v>
      </c>
      <c r="W531" s="27"/>
      <c r="X531" s="27"/>
      <c r="Y531" s="27"/>
      <c r="Z531" s="27"/>
      <c r="AA531" s="27"/>
      <c r="AB531" s="27"/>
      <c r="AC531" s="27"/>
      <c r="AD531" s="27"/>
      <c r="AE531" s="27"/>
      <c r="AF531" s="27"/>
      <c r="AG531" s="27"/>
      <c r="AH531" s="27"/>
      <c r="AI531" s="27"/>
      <c r="AJ531" s="27"/>
      <c r="AK531" s="27"/>
      <c r="AL531" s="27"/>
      <c r="AM531" s="27"/>
      <c r="AN531" s="27"/>
      <c r="AO531" s="27"/>
      <c r="AP531" s="27">
        <v>349392.86</v>
      </c>
      <c r="AQ531" s="27">
        <v>0</v>
      </c>
      <c r="AR531" s="27">
        <f t="shared" si="19"/>
        <v>0</v>
      </c>
      <c r="AS531" s="10" t="s">
        <v>111</v>
      </c>
      <c r="AT531" s="43" t="s">
        <v>114</v>
      </c>
      <c r="AU531" s="13" t="s">
        <v>777</v>
      </c>
    </row>
    <row r="532" spans="2:47" ht="13.15" customHeight="1" x14ac:dyDescent="0.2">
      <c r="B532" s="13" t="s">
        <v>924</v>
      </c>
      <c r="C532" s="13" t="s">
        <v>100</v>
      </c>
      <c r="D532" s="13" t="s">
        <v>925</v>
      </c>
      <c r="E532" s="13" t="s">
        <v>771</v>
      </c>
      <c r="F532" s="13" t="s">
        <v>926</v>
      </c>
      <c r="G532" s="13" t="s">
        <v>920</v>
      </c>
      <c r="H532" s="13" t="s">
        <v>197</v>
      </c>
      <c r="I532" s="13">
        <v>50</v>
      </c>
      <c r="J532" s="13" t="s">
        <v>235</v>
      </c>
      <c r="K532" s="13" t="s">
        <v>107</v>
      </c>
      <c r="L532" s="13" t="s">
        <v>108</v>
      </c>
      <c r="M532" s="13" t="s">
        <v>109</v>
      </c>
      <c r="N532" s="13" t="s">
        <v>110</v>
      </c>
      <c r="O532" s="39"/>
      <c r="P532" s="39"/>
      <c r="Q532" s="39">
        <v>12</v>
      </c>
      <c r="R532" s="39">
        <v>10</v>
      </c>
      <c r="S532" s="39">
        <v>15</v>
      </c>
      <c r="T532" s="39">
        <v>15</v>
      </c>
      <c r="U532" s="39">
        <v>15</v>
      </c>
      <c r="V532" s="39"/>
      <c r="W532" s="39"/>
      <c r="X532" s="39"/>
      <c r="Y532" s="39"/>
      <c r="Z532" s="39"/>
      <c r="AA532" s="39"/>
      <c r="AB532" s="39"/>
      <c r="AC532" s="39"/>
      <c r="AD532" s="39"/>
      <c r="AE532" s="39"/>
      <c r="AF532" s="39"/>
      <c r="AG532" s="39"/>
      <c r="AH532" s="39"/>
      <c r="AI532" s="39"/>
      <c r="AJ532" s="39"/>
      <c r="AK532" s="39"/>
      <c r="AL532" s="39"/>
      <c r="AM532" s="39"/>
      <c r="AN532" s="39"/>
      <c r="AO532" s="39"/>
      <c r="AP532" s="39">
        <v>349392.85</v>
      </c>
      <c r="AQ532" s="39">
        <v>0</v>
      </c>
      <c r="AR532" s="27">
        <f t="shared" si="19"/>
        <v>0</v>
      </c>
      <c r="AS532" s="13" t="s">
        <v>111</v>
      </c>
      <c r="AT532" s="13" t="s">
        <v>114</v>
      </c>
      <c r="AU532" s="13">
        <v>14</v>
      </c>
    </row>
    <row r="533" spans="2:47" ht="13.15" customHeight="1" x14ac:dyDescent="0.2">
      <c r="B533" s="13" t="s">
        <v>927</v>
      </c>
      <c r="C533" s="13" t="s">
        <v>100</v>
      </c>
      <c r="D533" s="13" t="s">
        <v>925</v>
      </c>
      <c r="E533" s="13" t="s">
        <v>928</v>
      </c>
      <c r="F533" s="13" t="s">
        <v>926</v>
      </c>
      <c r="G533" s="13" t="s">
        <v>920</v>
      </c>
      <c r="H533" s="13" t="s">
        <v>197</v>
      </c>
      <c r="I533" s="13">
        <v>50</v>
      </c>
      <c r="J533" s="13" t="s">
        <v>235</v>
      </c>
      <c r="K533" s="13" t="s">
        <v>107</v>
      </c>
      <c r="L533" s="13" t="s">
        <v>108</v>
      </c>
      <c r="M533" s="13" t="s">
        <v>109</v>
      </c>
      <c r="N533" s="13" t="s">
        <v>110</v>
      </c>
      <c r="O533" s="39"/>
      <c r="P533" s="39"/>
      <c r="Q533" s="39">
        <v>12</v>
      </c>
      <c r="R533" s="39">
        <v>15</v>
      </c>
      <c r="S533" s="39">
        <v>15</v>
      </c>
      <c r="T533" s="39">
        <v>15</v>
      </c>
      <c r="U533" s="39">
        <v>15</v>
      </c>
      <c r="V533" s="39"/>
      <c r="W533" s="39"/>
      <c r="X533" s="39"/>
      <c r="Y533" s="39"/>
      <c r="Z533" s="39"/>
      <c r="AA533" s="39"/>
      <c r="AB533" s="39"/>
      <c r="AC533" s="39"/>
      <c r="AD533" s="39"/>
      <c r="AE533" s="39"/>
      <c r="AF533" s="39"/>
      <c r="AG533" s="39"/>
      <c r="AH533" s="39"/>
      <c r="AI533" s="39"/>
      <c r="AJ533" s="39"/>
      <c r="AK533" s="39"/>
      <c r="AL533" s="39"/>
      <c r="AM533" s="39"/>
      <c r="AN533" s="39"/>
      <c r="AO533" s="39"/>
      <c r="AP533" s="39">
        <v>349392.85</v>
      </c>
      <c r="AQ533" s="39">
        <v>0</v>
      </c>
      <c r="AR533" s="27">
        <f t="shared" si="19"/>
        <v>0</v>
      </c>
      <c r="AS533" s="13" t="s">
        <v>111</v>
      </c>
      <c r="AT533" s="13" t="s">
        <v>114</v>
      </c>
      <c r="AU533" s="13">
        <v>15</v>
      </c>
    </row>
    <row r="534" spans="2:47" ht="13.15" customHeight="1" x14ac:dyDescent="0.2">
      <c r="B534" s="13" t="s">
        <v>929</v>
      </c>
      <c r="C534" s="13" t="s">
        <v>100</v>
      </c>
      <c r="D534" s="13" t="s">
        <v>925</v>
      </c>
      <c r="E534" s="13" t="s">
        <v>928</v>
      </c>
      <c r="F534" s="13" t="s">
        <v>926</v>
      </c>
      <c r="G534" s="13" t="s">
        <v>920</v>
      </c>
      <c r="H534" s="13" t="s">
        <v>197</v>
      </c>
      <c r="I534" s="13">
        <v>50</v>
      </c>
      <c r="J534" s="13" t="s">
        <v>235</v>
      </c>
      <c r="K534" s="13" t="s">
        <v>107</v>
      </c>
      <c r="L534" s="13" t="s">
        <v>108</v>
      </c>
      <c r="M534" s="13" t="s">
        <v>122</v>
      </c>
      <c r="N534" s="13" t="s">
        <v>110</v>
      </c>
      <c r="O534" s="39"/>
      <c r="P534" s="39"/>
      <c r="Q534" s="39">
        <v>12</v>
      </c>
      <c r="R534" s="39">
        <v>15</v>
      </c>
      <c r="S534" s="39">
        <v>15</v>
      </c>
      <c r="T534" s="39">
        <v>15</v>
      </c>
      <c r="U534" s="39">
        <v>15</v>
      </c>
      <c r="V534" s="39"/>
      <c r="W534" s="39"/>
      <c r="X534" s="39"/>
      <c r="Y534" s="39"/>
      <c r="Z534" s="39"/>
      <c r="AA534" s="39"/>
      <c r="AB534" s="39"/>
      <c r="AC534" s="39"/>
      <c r="AD534" s="39"/>
      <c r="AE534" s="39"/>
      <c r="AF534" s="39"/>
      <c r="AG534" s="39"/>
      <c r="AH534" s="39"/>
      <c r="AI534" s="39"/>
      <c r="AJ534" s="39"/>
      <c r="AK534" s="39"/>
      <c r="AL534" s="39"/>
      <c r="AM534" s="39"/>
      <c r="AN534" s="39"/>
      <c r="AO534" s="39"/>
      <c r="AP534" s="39">
        <v>806640.17857142852</v>
      </c>
      <c r="AQ534" s="39">
        <f>(O534+P534+Q534+R534+S534+T534+U534+V534+W534)*AP534</f>
        <v>58078092.857142851</v>
      </c>
      <c r="AR534" s="27">
        <f t="shared" si="19"/>
        <v>65047464</v>
      </c>
      <c r="AS534" s="13" t="s">
        <v>111</v>
      </c>
      <c r="AT534" s="13" t="s">
        <v>114</v>
      </c>
      <c r="AU534" s="13"/>
    </row>
    <row r="535" spans="2:47" ht="13.15" customHeight="1" x14ac:dyDescent="0.25">
      <c r="B535" s="7" t="s">
        <v>930</v>
      </c>
      <c r="C535" s="7" t="s">
        <v>100</v>
      </c>
      <c r="D535" s="7" t="s">
        <v>770</v>
      </c>
      <c r="E535" s="7" t="s">
        <v>771</v>
      </c>
      <c r="F535" s="7" t="s">
        <v>772</v>
      </c>
      <c r="G535" s="7" t="s">
        <v>931</v>
      </c>
      <c r="H535" s="8" t="s">
        <v>197</v>
      </c>
      <c r="I535" s="9">
        <v>50</v>
      </c>
      <c r="J535" s="10" t="s">
        <v>231</v>
      </c>
      <c r="K535" s="8" t="s">
        <v>107</v>
      </c>
      <c r="L535" s="10" t="s">
        <v>108</v>
      </c>
      <c r="M535" s="10" t="s">
        <v>109</v>
      </c>
      <c r="N535" s="10" t="s">
        <v>110</v>
      </c>
      <c r="O535" s="27">
        <v>0</v>
      </c>
      <c r="P535" s="27">
        <v>0</v>
      </c>
      <c r="Q535" s="27">
        <v>1</v>
      </c>
      <c r="R535" s="27">
        <v>0</v>
      </c>
      <c r="S535" s="27">
        <v>0</v>
      </c>
      <c r="T535" s="27">
        <v>0</v>
      </c>
      <c r="U535" s="27">
        <v>0</v>
      </c>
      <c r="V535" s="27"/>
      <c r="W535" s="27"/>
      <c r="X535" s="27"/>
      <c r="Y535" s="27"/>
      <c r="Z535" s="27"/>
      <c r="AA535" s="27"/>
      <c r="AB535" s="27"/>
      <c r="AC535" s="27"/>
      <c r="AD535" s="27"/>
      <c r="AE535" s="27"/>
      <c r="AF535" s="27"/>
      <c r="AG535" s="27"/>
      <c r="AH535" s="27"/>
      <c r="AI535" s="27"/>
      <c r="AJ535" s="27"/>
      <c r="AK535" s="27"/>
      <c r="AL535" s="27"/>
      <c r="AM535" s="27"/>
      <c r="AN535" s="27"/>
      <c r="AO535" s="27"/>
      <c r="AP535" s="27">
        <v>767857.14285714284</v>
      </c>
      <c r="AQ535" s="27">
        <v>0</v>
      </c>
      <c r="AR535" s="27">
        <f t="shared" si="19"/>
        <v>0</v>
      </c>
      <c r="AS535" s="10" t="s">
        <v>111</v>
      </c>
      <c r="AT535" s="88">
        <v>2014</v>
      </c>
      <c r="AU535" s="7" t="s">
        <v>921</v>
      </c>
    </row>
    <row r="536" spans="2:47" ht="13.15" customHeight="1" x14ac:dyDescent="0.2">
      <c r="B536" s="7" t="s">
        <v>932</v>
      </c>
      <c r="C536" s="7" t="s">
        <v>100</v>
      </c>
      <c r="D536" s="7" t="s">
        <v>770</v>
      </c>
      <c r="E536" s="7" t="s">
        <v>771</v>
      </c>
      <c r="F536" s="7" t="s">
        <v>772</v>
      </c>
      <c r="G536" s="7" t="s">
        <v>931</v>
      </c>
      <c r="H536" s="7" t="s">
        <v>197</v>
      </c>
      <c r="I536" s="14">
        <v>50</v>
      </c>
      <c r="J536" s="7" t="s">
        <v>235</v>
      </c>
      <c r="K536" s="7" t="s">
        <v>107</v>
      </c>
      <c r="L536" s="7" t="s">
        <v>108</v>
      </c>
      <c r="M536" s="13" t="s">
        <v>122</v>
      </c>
      <c r="N536" s="7" t="s">
        <v>110</v>
      </c>
      <c r="O536" s="39">
        <v>0</v>
      </c>
      <c r="P536" s="39">
        <v>0</v>
      </c>
      <c r="Q536" s="39">
        <v>1</v>
      </c>
      <c r="R536" s="39">
        <v>0</v>
      </c>
      <c r="S536" s="39">
        <v>0</v>
      </c>
      <c r="T536" s="39">
        <v>0</v>
      </c>
      <c r="U536" s="39">
        <v>0</v>
      </c>
      <c r="V536" s="39"/>
      <c r="W536" s="39"/>
      <c r="X536" s="39"/>
      <c r="Y536" s="39"/>
      <c r="Z536" s="39"/>
      <c r="AA536" s="39"/>
      <c r="AB536" s="39"/>
      <c r="AC536" s="39"/>
      <c r="AD536" s="39"/>
      <c r="AE536" s="39"/>
      <c r="AF536" s="39"/>
      <c r="AG536" s="39"/>
      <c r="AH536" s="39"/>
      <c r="AI536" s="39"/>
      <c r="AJ536" s="39"/>
      <c r="AK536" s="39"/>
      <c r="AL536" s="39"/>
      <c r="AM536" s="39"/>
      <c r="AN536" s="39"/>
      <c r="AO536" s="39"/>
      <c r="AP536" s="39">
        <v>466964.29</v>
      </c>
      <c r="AQ536" s="27">
        <f>(O536+P536+Q536+R536+S536+T536+U536+V536)*AP536</f>
        <v>466964.29</v>
      </c>
      <c r="AR536" s="27">
        <f t="shared" si="19"/>
        <v>523000.00480000005</v>
      </c>
      <c r="AS536" s="7" t="s">
        <v>111</v>
      </c>
      <c r="AT536" s="7" t="s">
        <v>375</v>
      </c>
      <c r="AU536" s="89"/>
    </row>
    <row r="537" spans="2:47" ht="13.15" customHeight="1" x14ac:dyDescent="0.25">
      <c r="B537" s="7" t="s">
        <v>933</v>
      </c>
      <c r="C537" s="7" t="s">
        <v>100</v>
      </c>
      <c r="D537" s="7" t="s">
        <v>770</v>
      </c>
      <c r="E537" s="7" t="s">
        <v>771</v>
      </c>
      <c r="F537" s="7" t="s">
        <v>772</v>
      </c>
      <c r="G537" s="7" t="s">
        <v>934</v>
      </c>
      <c r="H537" s="8" t="s">
        <v>197</v>
      </c>
      <c r="I537" s="9">
        <v>50</v>
      </c>
      <c r="J537" s="10" t="s">
        <v>231</v>
      </c>
      <c r="K537" s="8" t="s">
        <v>107</v>
      </c>
      <c r="L537" s="10" t="s">
        <v>108</v>
      </c>
      <c r="M537" s="10" t="s">
        <v>109</v>
      </c>
      <c r="N537" s="10" t="s">
        <v>110</v>
      </c>
      <c r="O537" s="27">
        <v>0</v>
      </c>
      <c r="P537" s="27">
        <v>0</v>
      </c>
      <c r="Q537" s="27">
        <v>60</v>
      </c>
      <c r="R537" s="27">
        <v>60</v>
      </c>
      <c r="S537" s="27">
        <v>60</v>
      </c>
      <c r="T537" s="27">
        <v>60</v>
      </c>
      <c r="U537" s="27">
        <v>60</v>
      </c>
      <c r="V537" s="27"/>
      <c r="W537" s="27"/>
      <c r="X537" s="27"/>
      <c r="Y537" s="27"/>
      <c r="Z537" s="27"/>
      <c r="AA537" s="27"/>
      <c r="AB537" s="27"/>
      <c r="AC537" s="27"/>
      <c r="AD537" s="27"/>
      <c r="AE537" s="27"/>
      <c r="AF537" s="27"/>
      <c r="AG537" s="27"/>
      <c r="AH537" s="27"/>
      <c r="AI537" s="27"/>
      <c r="AJ537" s="27"/>
      <c r="AK537" s="27"/>
      <c r="AL537" s="27"/>
      <c r="AM537" s="27"/>
      <c r="AN537" s="27"/>
      <c r="AO537" s="27"/>
      <c r="AP537" s="27">
        <v>27970</v>
      </c>
      <c r="AQ537" s="27">
        <v>0</v>
      </c>
      <c r="AR537" s="27">
        <f t="shared" si="19"/>
        <v>0</v>
      </c>
      <c r="AS537" s="10" t="s">
        <v>111</v>
      </c>
      <c r="AT537" s="88">
        <v>2014</v>
      </c>
      <c r="AU537" s="7" t="s">
        <v>795</v>
      </c>
    </row>
    <row r="538" spans="2:47" ht="13.15" customHeight="1" x14ac:dyDescent="0.25">
      <c r="B538" s="7" t="s">
        <v>935</v>
      </c>
      <c r="C538" s="7" t="s">
        <v>100</v>
      </c>
      <c r="D538" s="7" t="s">
        <v>770</v>
      </c>
      <c r="E538" s="7" t="s">
        <v>771</v>
      </c>
      <c r="F538" s="7" t="s">
        <v>772</v>
      </c>
      <c r="G538" s="7" t="s">
        <v>934</v>
      </c>
      <c r="H538" s="7" t="s">
        <v>197</v>
      </c>
      <c r="I538" s="14">
        <v>50</v>
      </c>
      <c r="J538" s="7" t="s">
        <v>235</v>
      </c>
      <c r="K538" s="7" t="s">
        <v>107</v>
      </c>
      <c r="L538" s="7" t="s">
        <v>108</v>
      </c>
      <c r="M538" s="7" t="s">
        <v>109</v>
      </c>
      <c r="N538" s="7" t="s">
        <v>110</v>
      </c>
      <c r="O538" s="39">
        <v>0</v>
      </c>
      <c r="P538" s="39">
        <v>0</v>
      </c>
      <c r="Q538" s="39">
        <v>7</v>
      </c>
      <c r="R538" s="39">
        <v>60</v>
      </c>
      <c r="S538" s="39">
        <v>60</v>
      </c>
      <c r="T538" s="39">
        <v>60</v>
      </c>
      <c r="U538" s="39">
        <v>60</v>
      </c>
      <c r="V538" s="39"/>
      <c r="W538" s="39"/>
      <c r="X538" s="39"/>
      <c r="Y538" s="39"/>
      <c r="Z538" s="39"/>
      <c r="AA538" s="39"/>
      <c r="AB538" s="39"/>
      <c r="AC538" s="39"/>
      <c r="AD538" s="39"/>
      <c r="AE538" s="39"/>
      <c r="AF538" s="39"/>
      <c r="AG538" s="39"/>
      <c r="AH538" s="39"/>
      <c r="AI538" s="39"/>
      <c r="AJ538" s="39"/>
      <c r="AK538" s="39"/>
      <c r="AL538" s="39"/>
      <c r="AM538" s="39"/>
      <c r="AN538" s="39"/>
      <c r="AO538" s="39"/>
      <c r="AP538" s="39">
        <v>27970</v>
      </c>
      <c r="AQ538" s="27">
        <v>0</v>
      </c>
      <c r="AR538" s="27">
        <f t="shared" si="19"/>
        <v>0</v>
      </c>
      <c r="AS538" s="7" t="s">
        <v>111</v>
      </c>
      <c r="AT538" s="7" t="s">
        <v>375</v>
      </c>
      <c r="AU538" s="89" t="s">
        <v>112</v>
      </c>
    </row>
    <row r="539" spans="2:47" ht="13.15" customHeight="1" x14ac:dyDescent="0.2">
      <c r="B539" s="12" t="s">
        <v>936</v>
      </c>
      <c r="C539" s="7" t="s">
        <v>100</v>
      </c>
      <c r="D539" s="7" t="s">
        <v>770</v>
      </c>
      <c r="E539" s="7" t="s">
        <v>771</v>
      </c>
      <c r="F539" s="7" t="s">
        <v>772</v>
      </c>
      <c r="G539" s="7" t="s">
        <v>934</v>
      </c>
      <c r="H539" s="8" t="s">
        <v>197</v>
      </c>
      <c r="I539" s="9">
        <v>50</v>
      </c>
      <c r="J539" s="10" t="s">
        <v>235</v>
      </c>
      <c r="K539" s="8" t="s">
        <v>107</v>
      </c>
      <c r="L539" s="10" t="s">
        <v>108</v>
      </c>
      <c r="M539" s="10" t="s">
        <v>109</v>
      </c>
      <c r="N539" s="10" t="s">
        <v>110</v>
      </c>
      <c r="O539" s="74"/>
      <c r="P539" s="27"/>
      <c r="Q539" s="27">
        <v>7</v>
      </c>
      <c r="R539" s="27">
        <v>40</v>
      </c>
      <c r="S539" s="27">
        <v>60</v>
      </c>
      <c r="T539" s="27">
        <v>60</v>
      </c>
      <c r="U539" s="27">
        <v>60</v>
      </c>
      <c r="V539" s="27">
        <v>60</v>
      </c>
      <c r="W539" s="27"/>
      <c r="X539" s="27"/>
      <c r="Y539" s="27"/>
      <c r="Z539" s="27"/>
      <c r="AA539" s="27"/>
      <c r="AB539" s="27"/>
      <c r="AC539" s="27"/>
      <c r="AD539" s="27"/>
      <c r="AE539" s="27"/>
      <c r="AF539" s="27"/>
      <c r="AG539" s="27"/>
      <c r="AH539" s="27"/>
      <c r="AI539" s="27"/>
      <c r="AJ539" s="27"/>
      <c r="AK539" s="27"/>
      <c r="AL539" s="27"/>
      <c r="AM539" s="27"/>
      <c r="AN539" s="27"/>
      <c r="AO539" s="27"/>
      <c r="AP539" s="27">
        <v>27970</v>
      </c>
      <c r="AQ539" s="27">
        <v>0</v>
      </c>
      <c r="AR539" s="27">
        <f t="shared" si="19"/>
        <v>0</v>
      </c>
      <c r="AS539" s="10" t="s">
        <v>111</v>
      </c>
      <c r="AT539" s="43" t="s">
        <v>114</v>
      </c>
      <c r="AU539" s="13" t="s">
        <v>777</v>
      </c>
    </row>
    <row r="540" spans="2:47" ht="13.15" customHeight="1" x14ac:dyDescent="0.2">
      <c r="B540" s="13" t="s">
        <v>937</v>
      </c>
      <c r="C540" s="13" t="s">
        <v>100</v>
      </c>
      <c r="D540" s="13" t="s">
        <v>779</v>
      </c>
      <c r="E540" s="13" t="s">
        <v>771</v>
      </c>
      <c r="F540" s="13" t="s">
        <v>780</v>
      </c>
      <c r="G540" s="13" t="s">
        <v>934</v>
      </c>
      <c r="H540" s="13" t="s">
        <v>197</v>
      </c>
      <c r="I540" s="13">
        <v>50</v>
      </c>
      <c r="J540" s="13" t="s">
        <v>235</v>
      </c>
      <c r="K540" s="13" t="s">
        <v>107</v>
      </c>
      <c r="L540" s="13" t="s">
        <v>108</v>
      </c>
      <c r="M540" s="13" t="s">
        <v>109</v>
      </c>
      <c r="N540" s="13" t="s">
        <v>110</v>
      </c>
      <c r="O540" s="39"/>
      <c r="P540" s="39"/>
      <c r="Q540" s="39">
        <v>7</v>
      </c>
      <c r="R540" s="39">
        <v>40</v>
      </c>
      <c r="S540" s="39">
        <v>60</v>
      </c>
      <c r="T540" s="39">
        <v>60</v>
      </c>
      <c r="U540" s="39">
        <v>60</v>
      </c>
      <c r="V540" s="39"/>
      <c r="W540" s="39"/>
      <c r="X540" s="39"/>
      <c r="Y540" s="39"/>
      <c r="Z540" s="39"/>
      <c r="AA540" s="39"/>
      <c r="AB540" s="39"/>
      <c r="AC540" s="39"/>
      <c r="AD540" s="39"/>
      <c r="AE540" s="39"/>
      <c r="AF540" s="39"/>
      <c r="AG540" s="39"/>
      <c r="AH540" s="39"/>
      <c r="AI540" s="39"/>
      <c r="AJ540" s="39"/>
      <c r="AK540" s="39"/>
      <c r="AL540" s="39"/>
      <c r="AM540" s="39"/>
      <c r="AN540" s="39"/>
      <c r="AO540" s="39"/>
      <c r="AP540" s="39">
        <v>27969.64</v>
      </c>
      <c r="AQ540" s="39">
        <v>0</v>
      </c>
      <c r="AR540" s="27">
        <f t="shared" si="19"/>
        <v>0</v>
      </c>
      <c r="AS540" s="13" t="s">
        <v>111</v>
      </c>
      <c r="AT540" s="13" t="s">
        <v>114</v>
      </c>
      <c r="AU540" s="13">
        <v>14.15</v>
      </c>
    </row>
    <row r="541" spans="2:47" ht="13.15" customHeight="1" x14ac:dyDescent="0.2">
      <c r="B541" s="13" t="s">
        <v>938</v>
      </c>
      <c r="C541" s="13" t="s">
        <v>100</v>
      </c>
      <c r="D541" s="13" t="s">
        <v>779</v>
      </c>
      <c r="E541" s="13" t="s">
        <v>771</v>
      </c>
      <c r="F541" s="13" t="s">
        <v>780</v>
      </c>
      <c r="G541" s="13" t="s">
        <v>934</v>
      </c>
      <c r="H541" s="13" t="s">
        <v>197</v>
      </c>
      <c r="I541" s="13">
        <v>50</v>
      </c>
      <c r="J541" s="13" t="s">
        <v>235</v>
      </c>
      <c r="K541" s="13" t="s">
        <v>107</v>
      </c>
      <c r="L541" s="13" t="s">
        <v>108</v>
      </c>
      <c r="M541" s="13" t="s">
        <v>109</v>
      </c>
      <c r="N541" s="13" t="s">
        <v>110</v>
      </c>
      <c r="O541" s="39"/>
      <c r="P541" s="39"/>
      <c r="Q541" s="39">
        <v>7</v>
      </c>
      <c r="R541" s="39">
        <v>40</v>
      </c>
      <c r="S541" s="39">
        <v>50</v>
      </c>
      <c r="T541" s="39">
        <v>60</v>
      </c>
      <c r="U541" s="39">
        <v>60</v>
      </c>
      <c r="V541" s="39"/>
      <c r="W541" s="39"/>
      <c r="X541" s="39"/>
      <c r="Y541" s="39"/>
      <c r="Z541" s="39"/>
      <c r="AA541" s="39"/>
      <c r="AB541" s="39"/>
      <c r="AC541" s="39"/>
      <c r="AD541" s="39"/>
      <c r="AE541" s="39"/>
      <c r="AF541" s="39"/>
      <c r="AG541" s="39"/>
      <c r="AH541" s="39"/>
      <c r="AI541" s="39"/>
      <c r="AJ541" s="39"/>
      <c r="AK541" s="39"/>
      <c r="AL541" s="39"/>
      <c r="AM541" s="39"/>
      <c r="AN541" s="39"/>
      <c r="AO541" s="39"/>
      <c r="AP541" s="39">
        <v>63283.18</v>
      </c>
      <c r="AQ541" s="39">
        <v>0</v>
      </c>
      <c r="AR541" s="27">
        <f t="shared" si="19"/>
        <v>0</v>
      </c>
      <c r="AS541" s="13" t="s">
        <v>111</v>
      </c>
      <c r="AT541" s="13" t="s">
        <v>114</v>
      </c>
      <c r="AU541" s="13">
        <v>14</v>
      </c>
    </row>
    <row r="542" spans="2:47" ht="13.15" customHeight="1" x14ac:dyDescent="0.2">
      <c r="B542" s="13" t="s">
        <v>939</v>
      </c>
      <c r="C542" s="13" t="s">
        <v>100</v>
      </c>
      <c r="D542" s="13" t="s">
        <v>779</v>
      </c>
      <c r="E542" s="13" t="s">
        <v>771</v>
      </c>
      <c r="F542" s="13" t="s">
        <v>780</v>
      </c>
      <c r="G542" s="13" t="s">
        <v>934</v>
      </c>
      <c r="H542" s="13" t="s">
        <v>197</v>
      </c>
      <c r="I542" s="13">
        <v>50</v>
      </c>
      <c r="J542" s="13" t="s">
        <v>235</v>
      </c>
      <c r="K542" s="13" t="s">
        <v>107</v>
      </c>
      <c r="L542" s="13" t="s">
        <v>108</v>
      </c>
      <c r="M542" s="13" t="s">
        <v>109</v>
      </c>
      <c r="N542" s="13" t="s">
        <v>110</v>
      </c>
      <c r="O542" s="39"/>
      <c r="P542" s="39"/>
      <c r="Q542" s="39">
        <v>7</v>
      </c>
      <c r="R542" s="39">
        <v>60</v>
      </c>
      <c r="S542" s="39">
        <v>50</v>
      </c>
      <c r="T542" s="39">
        <v>60</v>
      </c>
      <c r="U542" s="39">
        <v>60</v>
      </c>
      <c r="V542" s="39"/>
      <c r="W542" s="39"/>
      <c r="X542" s="39"/>
      <c r="Y542" s="39"/>
      <c r="Z542" s="39"/>
      <c r="AA542" s="39"/>
      <c r="AB542" s="39"/>
      <c r="AC542" s="39"/>
      <c r="AD542" s="39"/>
      <c r="AE542" s="39"/>
      <c r="AF542" s="39"/>
      <c r="AG542" s="39"/>
      <c r="AH542" s="39"/>
      <c r="AI542" s="39"/>
      <c r="AJ542" s="39"/>
      <c r="AK542" s="39"/>
      <c r="AL542" s="39"/>
      <c r="AM542" s="39"/>
      <c r="AN542" s="39"/>
      <c r="AO542" s="39"/>
      <c r="AP542" s="39">
        <v>63283.18</v>
      </c>
      <c r="AQ542" s="39">
        <v>0</v>
      </c>
      <c r="AR542" s="27">
        <f t="shared" si="19"/>
        <v>0</v>
      </c>
      <c r="AS542" s="13" t="s">
        <v>111</v>
      </c>
      <c r="AT542" s="13" t="s">
        <v>114</v>
      </c>
      <c r="AU542" s="13">
        <v>15</v>
      </c>
    </row>
    <row r="543" spans="2:47" ht="13.15" customHeight="1" x14ac:dyDescent="0.2">
      <c r="B543" s="13" t="s">
        <v>940</v>
      </c>
      <c r="C543" s="13" t="s">
        <v>100</v>
      </c>
      <c r="D543" s="13" t="s">
        <v>779</v>
      </c>
      <c r="E543" s="13" t="s">
        <v>771</v>
      </c>
      <c r="F543" s="13" t="s">
        <v>780</v>
      </c>
      <c r="G543" s="13" t="s">
        <v>934</v>
      </c>
      <c r="H543" s="13" t="s">
        <v>197</v>
      </c>
      <c r="I543" s="13">
        <v>50</v>
      </c>
      <c r="J543" s="13" t="s">
        <v>235</v>
      </c>
      <c r="K543" s="13" t="s">
        <v>107</v>
      </c>
      <c r="L543" s="13" t="s">
        <v>108</v>
      </c>
      <c r="M543" s="13" t="s">
        <v>122</v>
      </c>
      <c r="N543" s="13" t="s">
        <v>110</v>
      </c>
      <c r="O543" s="39"/>
      <c r="P543" s="39"/>
      <c r="Q543" s="39">
        <v>7</v>
      </c>
      <c r="R543" s="39">
        <v>60</v>
      </c>
      <c r="S543" s="39">
        <v>50</v>
      </c>
      <c r="T543" s="39">
        <v>60</v>
      </c>
      <c r="U543" s="39">
        <v>60</v>
      </c>
      <c r="V543" s="39"/>
      <c r="W543" s="39"/>
      <c r="X543" s="39"/>
      <c r="Y543" s="39"/>
      <c r="Z543" s="39"/>
      <c r="AA543" s="39"/>
      <c r="AB543" s="39"/>
      <c r="AC543" s="39"/>
      <c r="AD543" s="39"/>
      <c r="AE543" s="39"/>
      <c r="AF543" s="39"/>
      <c r="AG543" s="39"/>
      <c r="AH543" s="39"/>
      <c r="AI543" s="39"/>
      <c r="AJ543" s="39"/>
      <c r="AK543" s="39"/>
      <c r="AL543" s="39"/>
      <c r="AM543" s="39"/>
      <c r="AN543" s="39"/>
      <c r="AO543" s="39"/>
      <c r="AP543" s="39">
        <v>95358.03571428571</v>
      </c>
      <c r="AQ543" s="39">
        <f>(O543+P543+Q543+R543+S543+T543+U543+V543+W543)*AP543</f>
        <v>22599854.464285713</v>
      </c>
      <c r="AR543" s="27">
        <f t="shared" si="19"/>
        <v>25311837</v>
      </c>
      <c r="AS543" s="13" t="s">
        <v>111</v>
      </c>
      <c r="AT543" s="13" t="s">
        <v>114</v>
      </c>
      <c r="AU543" s="13"/>
    </row>
    <row r="544" spans="2:47" ht="13.15" customHeight="1" x14ac:dyDescent="0.25">
      <c r="B544" s="7" t="s">
        <v>941</v>
      </c>
      <c r="C544" s="7" t="s">
        <v>100</v>
      </c>
      <c r="D544" s="7" t="s">
        <v>770</v>
      </c>
      <c r="E544" s="7" t="s">
        <v>771</v>
      </c>
      <c r="F544" s="7" t="s">
        <v>772</v>
      </c>
      <c r="G544" s="7" t="s">
        <v>942</v>
      </c>
      <c r="H544" s="8" t="s">
        <v>197</v>
      </c>
      <c r="I544" s="9">
        <v>50</v>
      </c>
      <c r="J544" s="10" t="s">
        <v>231</v>
      </c>
      <c r="K544" s="8" t="s">
        <v>107</v>
      </c>
      <c r="L544" s="10" t="s">
        <v>108</v>
      </c>
      <c r="M544" s="10" t="s">
        <v>109</v>
      </c>
      <c r="N544" s="10" t="s">
        <v>110</v>
      </c>
      <c r="O544" s="27">
        <v>0</v>
      </c>
      <c r="P544" s="27">
        <v>0</v>
      </c>
      <c r="Q544" s="27">
        <v>60</v>
      </c>
      <c r="R544" s="27">
        <v>60</v>
      </c>
      <c r="S544" s="27">
        <v>60</v>
      </c>
      <c r="T544" s="27">
        <v>60</v>
      </c>
      <c r="U544" s="27">
        <v>60</v>
      </c>
      <c r="V544" s="27"/>
      <c r="W544" s="27"/>
      <c r="X544" s="27"/>
      <c r="Y544" s="27"/>
      <c r="Z544" s="27"/>
      <c r="AA544" s="27"/>
      <c r="AB544" s="27"/>
      <c r="AC544" s="27"/>
      <c r="AD544" s="27"/>
      <c r="AE544" s="27"/>
      <c r="AF544" s="27"/>
      <c r="AG544" s="27"/>
      <c r="AH544" s="27"/>
      <c r="AI544" s="27"/>
      <c r="AJ544" s="27"/>
      <c r="AK544" s="27"/>
      <c r="AL544" s="27"/>
      <c r="AM544" s="27"/>
      <c r="AN544" s="27"/>
      <c r="AO544" s="27"/>
      <c r="AP544" s="27">
        <v>232142.85999999996</v>
      </c>
      <c r="AQ544" s="27">
        <v>0</v>
      </c>
      <c r="AR544" s="27">
        <f t="shared" si="19"/>
        <v>0</v>
      </c>
      <c r="AS544" s="10" t="s">
        <v>111</v>
      </c>
      <c r="AT544" s="88">
        <v>2014</v>
      </c>
      <c r="AU544" s="7" t="s">
        <v>795</v>
      </c>
    </row>
    <row r="545" spans="2:47" ht="13.15" customHeight="1" x14ac:dyDescent="0.25">
      <c r="B545" s="7" t="s">
        <v>943</v>
      </c>
      <c r="C545" s="7" t="s">
        <v>100</v>
      </c>
      <c r="D545" s="7" t="s">
        <v>770</v>
      </c>
      <c r="E545" s="7" t="s">
        <v>771</v>
      </c>
      <c r="F545" s="7" t="s">
        <v>772</v>
      </c>
      <c r="G545" s="7" t="s">
        <v>942</v>
      </c>
      <c r="H545" s="7" t="s">
        <v>197</v>
      </c>
      <c r="I545" s="14">
        <v>50</v>
      </c>
      <c r="J545" s="7" t="s">
        <v>235</v>
      </c>
      <c r="K545" s="7" t="s">
        <v>107</v>
      </c>
      <c r="L545" s="7" t="s">
        <v>108</v>
      </c>
      <c r="M545" s="7" t="s">
        <v>109</v>
      </c>
      <c r="N545" s="7" t="s">
        <v>110</v>
      </c>
      <c r="O545" s="39">
        <v>0</v>
      </c>
      <c r="P545" s="39">
        <v>0</v>
      </c>
      <c r="Q545" s="39">
        <v>0</v>
      </c>
      <c r="R545" s="39">
        <v>60</v>
      </c>
      <c r="S545" s="39">
        <v>60</v>
      </c>
      <c r="T545" s="39">
        <v>60</v>
      </c>
      <c r="U545" s="39">
        <v>60</v>
      </c>
      <c r="V545" s="39"/>
      <c r="W545" s="39"/>
      <c r="X545" s="39"/>
      <c r="Y545" s="39"/>
      <c r="Z545" s="39"/>
      <c r="AA545" s="39"/>
      <c r="AB545" s="39"/>
      <c r="AC545" s="39"/>
      <c r="AD545" s="39"/>
      <c r="AE545" s="39"/>
      <c r="AF545" s="39"/>
      <c r="AG545" s="39"/>
      <c r="AH545" s="39"/>
      <c r="AI545" s="39"/>
      <c r="AJ545" s="39"/>
      <c r="AK545" s="39"/>
      <c r="AL545" s="39"/>
      <c r="AM545" s="39"/>
      <c r="AN545" s="39"/>
      <c r="AO545" s="39"/>
      <c r="AP545" s="39">
        <v>232142.86</v>
      </c>
      <c r="AQ545" s="27">
        <v>0</v>
      </c>
      <c r="AR545" s="27">
        <f t="shared" si="19"/>
        <v>0</v>
      </c>
      <c r="AS545" s="7" t="s">
        <v>111</v>
      </c>
      <c r="AT545" s="7" t="s">
        <v>375</v>
      </c>
      <c r="AU545" s="89" t="s">
        <v>112</v>
      </c>
    </row>
    <row r="546" spans="2:47" ht="13.15" customHeight="1" x14ac:dyDescent="0.2">
      <c r="B546" s="12" t="s">
        <v>944</v>
      </c>
      <c r="C546" s="7" t="s">
        <v>100</v>
      </c>
      <c r="D546" s="7" t="s">
        <v>770</v>
      </c>
      <c r="E546" s="7" t="s">
        <v>771</v>
      </c>
      <c r="F546" s="7" t="s">
        <v>772</v>
      </c>
      <c r="G546" s="7" t="s">
        <v>942</v>
      </c>
      <c r="H546" s="8" t="s">
        <v>197</v>
      </c>
      <c r="I546" s="9">
        <v>50</v>
      </c>
      <c r="J546" s="10" t="s">
        <v>235</v>
      </c>
      <c r="K546" s="8" t="s">
        <v>107</v>
      </c>
      <c r="L546" s="10" t="s">
        <v>108</v>
      </c>
      <c r="M546" s="10" t="s">
        <v>109</v>
      </c>
      <c r="N546" s="10" t="s">
        <v>110</v>
      </c>
      <c r="O546" s="74"/>
      <c r="P546" s="27"/>
      <c r="Q546" s="27"/>
      <c r="R546" s="27">
        <v>40</v>
      </c>
      <c r="S546" s="27">
        <v>60</v>
      </c>
      <c r="T546" s="27">
        <v>60</v>
      </c>
      <c r="U546" s="27">
        <v>60</v>
      </c>
      <c r="V546" s="27">
        <v>60</v>
      </c>
      <c r="W546" s="27"/>
      <c r="X546" s="27"/>
      <c r="Y546" s="27"/>
      <c r="Z546" s="27"/>
      <c r="AA546" s="27"/>
      <c r="AB546" s="27"/>
      <c r="AC546" s="27"/>
      <c r="AD546" s="27"/>
      <c r="AE546" s="27"/>
      <c r="AF546" s="27"/>
      <c r="AG546" s="27"/>
      <c r="AH546" s="27"/>
      <c r="AI546" s="27"/>
      <c r="AJ546" s="27"/>
      <c r="AK546" s="27"/>
      <c r="AL546" s="27"/>
      <c r="AM546" s="27"/>
      <c r="AN546" s="27"/>
      <c r="AO546" s="27"/>
      <c r="AP546" s="27">
        <v>232142.86</v>
      </c>
      <c r="AQ546" s="27">
        <v>0</v>
      </c>
      <c r="AR546" s="27">
        <f t="shared" si="19"/>
        <v>0</v>
      </c>
      <c r="AS546" s="10" t="s">
        <v>111</v>
      </c>
      <c r="AT546" s="43" t="s">
        <v>114</v>
      </c>
      <c r="AU546" s="13" t="s">
        <v>777</v>
      </c>
    </row>
    <row r="547" spans="2:47" ht="13.15" customHeight="1" x14ac:dyDescent="0.2">
      <c r="B547" s="13" t="s">
        <v>945</v>
      </c>
      <c r="C547" s="13" t="s">
        <v>100</v>
      </c>
      <c r="D547" s="13" t="s">
        <v>946</v>
      </c>
      <c r="E547" s="13" t="s">
        <v>771</v>
      </c>
      <c r="F547" s="13" t="s">
        <v>947</v>
      </c>
      <c r="G547" s="13" t="s">
        <v>942</v>
      </c>
      <c r="H547" s="13" t="s">
        <v>197</v>
      </c>
      <c r="I547" s="13">
        <v>50</v>
      </c>
      <c r="J547" s="13" t="s">
        <v>235</v>
      </c>
      <c r="K547" s="13" t="s">
        <v>107</v>
      </c>
      <c r="L547" s="13" t="s">
        <v>108</v>
      </c>
      <c r="M547" s="13" t="s">
        <v>109</v>
      </c>
      <c r="N547" s="13" t="s">
        <v>110</v>
      </c>
      <c r="O547" s="39"/>
      <c r="P547" s="39"/>
      <c r="Q547" s="39"/>
      <c r="R547" s="39">
        <v>40</v>
      </c>
      <c r="S547" s="39">
        <v>60</v>
      </c>
      <c r="T547" s="39">
        <v>60</v>
      </c>
      <c r="U547" s="39">
        <v>60</v>
      </c>
      <c r="V547" s="39"/>
      <c r="W547" s="39"/>
      <c r="X547" s="39"/>
      <c r="Y547" s="39"/>
      <c r="Z547" s="39"/>
      <c r="AA547" s="39"/>
      <c r="AB547" s="39"/>
      <c r="AC547" s="39"/>
      <c r="AD547" s="39"/>
      <c r="AE547" s="39"/>
      <c r="AF547" s="39"/>
      <c r="AG547" s="39"/>
      <c r="AH547" s="39"/>
      <c r="AI547" s="39"/>
      <c r="AJ547" s="39"/>
      <c r="AK547" s="39"/>
      <c r="AL547" s="39"/>
      <c r="AM547" s="39"/>
      <c r="AN547" s="39"/>
      <c r="AO547" s="39"/>
      <c r="AP547" s="39">
        <v>232142.85</v>
      </c>
      <c r="AQ547" s="39">
        <v>0</v>
      </c>
      <c r="AR547" s="27">
        <f t="shared" si="19"/>
        <v>0</v>
      </c>
      <c r="AS547" s="13" t="s">
        <v>111</v>
      </c>
      <c r="AT547" s="13" t="s">
        <v>114</v>
      </c>
      <c r="AU547" s="13">
        <v>14.15</v>
      </c>
    </row>
    <row r="548" spans="2:47" ht="13.15" customHeight="1" x14ac:dyDescent="0.2">
      <c r="B548" s="13" t="s">
        <v>948</v>
      </c>
      <c r="C548" s="13" t="s">
        <v>100</v>
      </c>
      <c r="D548" s="13" t="s">
        <v>946</v>
      </c>
      <c r="E548" s="13" t="s">
        <v>771</v>
      </c>
      <c r="F548" s="13" t="s">
        <v>947</v>
      </c>
      <c r="G548" s="13" t="s">
        <v>942</v>
      </c>
      <c r="H548" s="13" t="s">
        <v>197</v>
      </c>
      <c r="I548" s="13">
        <v>50</v>
      </c>
      <c r="J548" s="13" t="s">
        <v>235</v>
      </c>
      <c r="K548" s="13" t="s">
        <v>107</v>
      </c>
      <c r="L548" s="13" t="s">
        <v>108</v>
      </c>
      <c r="M548" s="13" t="s">
        <v>109</v>
      </c>
      <c r="N548" s="13" t="s">
        <v>110</v>
      </c>
      <c r="O548" s="39"/>
      <c r="P548" s="39"/>
      <c r="Q548" s="39"/>
      <c r="R548" s="39">
        <v>40</v>
      </c>
      <c r="S548" s="39">
        <v>45</v>
      </c>
      <c r="T548" s="39">
        <v>60</v>
      </c>
      <c r="U548" s="39">
        <v>60</v>
      </c>
      <c r="V548" s="39"/>
      <c r="W548" s="39"/>
      <c r="X548" s="39"/>
      <c r="Y548" s="39"/>
      <c r="Z548" s="39"/>
      <c r="AA548" s="39"/>
      <c r="AB548" s="39"/>
      <c r="AC548" s="39"/>
      <c r="AD548" s="39"/>
      <c r="AE548" s="39"/>
      <c r="AF548" s="39"/>
      <c r="AG548" s="39"/>
      <c r="AH548" s="39"/>
      <c r="AI548" s="39"/>
      <c r="AJ548" s="39"/>
      <c r="AK548" s="39"/>
      <c r="AL548" s="39"/>
      <c r="AM548" s="39"/>
      <c r="AN548" s="39"/>
      <c r="AO548" s="39"/>
      <c r="AP548" s="39">
        <v>90671.999999999985</v>
      </c>
      <c r="AQ548" s="39">
        <v>0</v>
      </c>
      <c r="AR548" s="27">
        <f t="shared" si="19"/>
        <v>0</v>
      </c>
      <c r="AS548" s="13" t="s">
        <v>111</v>
      </c>
      <c r="AT548" s="13" t="s">
        <v>114</v>
      </c>
      <c r="AU548" s="13">
        <v>14</v>
      </c>
    </row>
    <row r="549" spans="2:47" ht="13.15" customHeight="1" x14ac:dyDescent="0.2">
      <c r="B549" s="13" t="s">
        <v>949</v>
      </c>
      <c r="C549" s="13" t="s">
        <v>100</v>
      </c>
      <c r="D549" s="13" t="s">
        <v>946</v>
      </c>
      <c r="E549" s="13" t="s">
        <v>771</v>
      </c>
      <c r="F549" s="13" t="s">
        <v>947</v>
      </c>
      <c r="G549" s="13" t="s">
        <v>942</v>
      </c>
      <c r="H549" s="13" t="s">
        <v>197</v>
      </c>
      <c r="I549" s="13">
        <v>50</v>
      </c>
      <c r="J549" s="13" t="s">
        <v>235</v>
      </c>
      <c r="K549" s="13" t="s">
        <v>107</v>
      </c>
      <c r="L549" s="13" t="s">
        <v>108</v>
      </c>
      <c r="M549" s="13" t="s">
        <v>109</v>
      </c>
      <c r="N549" s="13" t="s">
        <v>110</v>
      </c>
      <c r="O549" s="39"/>
      <c r="P549" s="39"/>
      <c r="Q549" s="39"/>
      <c r="R549" s="39">
        <v>60</v>
      </c>
      <c r="S549" s="39">
        <v>45</v>
      </c>
      <c r="T549" s="39">
        <v>60</v>
      </c>
      <c r="U549" s="39">
        <v>60</v>
      </c>
      <c r="V549" s="39"/>
      <c r="W549" s="39"/>
      <c r="X549" s="39"/>
      <c r="Y549" s="39"/>
      <c r="Z549" s="39"/>
      <c r="AA549" s="39"/>
      <c r="AB549" s="39"/>
      <c r="AC549" s="39"/>
      <c r="AD549" s="39"/>
      <c r="AE549" s="39"/>
      <c r="AF549" s="39"/>
      <c r="AG549" s="39"/>
      <c r="AH549" s="39"/>
      <c r="AI549" s="39"/>
      <c r="AJ549" s="39"/>
      <c r="AK549" s="39"/>
      <c r="AL549" s="39"/>
      <c r="AM549" s="39"/>
      <c r="AN549" s="39"/>
      <c r="AO549" s="39"/>
      <c r="AP549" s="39">
        <v>90671.999999999985</v>
      </c>
      <c r="AQ549" s="39">
        <v>0</v>
      </c>
      <c r="AR549" s="27">
        <f t="shared" si="19"/>
        <v>0</v>
      </c>
      <c r="AS549" s="13" t="s">
        <v>111</v>
      </c>
      <c r="AT549" s="13" t="s">
        <v>114</v>
      </c>
      <c r="AU549" s="13">
        <v>15</v>
      </c>
    </row>
    <row r="550" spans="2:47" ht="13.15" customHeight="1" x14ac:dyDescent="0.2">
      <c r="B550" s="13" t="s">
        <v>950</v>
      </c>
      <c r="C550" s="13" t="s">
        <v>100</v>
      </c>
      <c r="D550" s="13" t="s">
        <v>946</v>
      </c>
      <c r="E550" s="13" t="s">
        <v>771</v>
      </c>
      <c r="F550" s="13" t="s">
        <v>947</v>
      </c>
      <c r="G550" s="13" t="s">
        <v>942</v>
      </c>
      <c r="H550" s="13" t="s">
        <v>197</v>
      </c>
      <c r="I550" s="13">
        <v>50</v>
      </c>
      <c r="J550" s="13" t="s">
        <v>235</v>
      </c>
      <c r="K550" s="13" t="s">
        <v>107</v>
      </c>
      <c r="L550" s="13" t="s">
        <v>108</v>
      </c>
      <c r="M550" s="13" t="s">
        <v>122</v>
      </c>
      <c r="N550" s="13" t="s">
        <v>110</v>
      </c>
      <c r="O550" s="39"/>
      <c r="P550" s="39"/>
      <c r="Q550" s="39"/>
      <c r="R550" s="39">
        <v>60</v>
      </c>
      <c r="S550" s="39">
        <v>45</v>
      </c>
      <c r="T550" s="39">
        <v>60</v>
      </c>
      <c r="U550" s="39">
        <v>60</v>
      </c>
      <c r="V550" s="39"/>
      <c r="W550" s="39"/>
      <c r="X550" s="39"/>
      <c r="Y550" s="39"/>
      <c r="Z550" s="39"/>
      <c r="AA550" s="39"/>
      <c r="AB550" s="39"/>
      <c r="AC550" s="39"/>
      <c r="AD550" s="39"/>
      <c r="AE550" s="39"/>
      <c r="AF550" s="39"/>
      <c r="AG550" s="39"/>
      <c r="AH550" s="39"/>
      <c r="AI550" s="39"/>
      <c r="AJ550" s="39"/>
      <c r="AK550" s="39"/>
      <c r="AL550" s="39"/>
      <c r="AM550" s="39"/>
      <c r="AN550" s="39"/>
      <c r="AO550" s="39"/>
      <c r="AP550" s="39">
        <v>154873.21428571426</v>
      </c>
      <c r="AQ550" s="39">
        <f>(O550+P550+Q550+R550+S550+T550+U550+V550+W550)*AP550</f>
        <v>34846473.214285709</v>
      </c>
      <c r="AR550" s="27">
        <f t="shared" si="19"/>
        <v>39028050</v>
      </c>
      <c r="AS550" s="13" t="s">
        <v>111</v>
      </c>
      <c r="AT550" s="13" t="s">
        <v>114</v>
      </c>
      <c r="AU550" s="13"/>
    </row>
    <row r="551" spans="2:47" ht="13.15" customHeight="1" x14ac:dyDescent="0.25">
      <c r="B551" s="7" t="s">
        <v>951</v>
      </c>
      <c r="C551" s="7" t="s">
        <v>100</v>
      </c>
      <c r="D551" s="7" t="s">
        <v>770</v>
      </c>
      <c r="E551" s="7" t="s">
        <v>771</v>
      </c>
      <c r="F551" s="7" t="s">
        <v>772</v>
      </c>
      <c r="G551" s="7" t="s">
        <v>952</v>
      </c>
      <c r="H551" s="8" t="s">
        <v>197</v>
      </c>
      <c r="I551" s="9">
        <v>50</v>
      </c>
      <c r="J551" s="10" t="s">
        <v>231</v>
      </c>
      <c r="K551" s="8" t="s">
        <v>107</v>
      </c>
      <c r="L551" s="10" t="s">
        <v>108</v>
      </c>
      <c r="M551" s="10" t="s">
        <v>109</v>
      </c>
      <c r="N551" s="10" t="s">
        <v>110</v>
      </c>
      <c r="O551" s="27">
        <v>0</v>
      </c>
      <c r="P551" s="27">
        <v>0</v>
      </c>
      <c r="Q551" s="27">
        <v>50</v>
      </c>
      <c r="R551" s="27">
        <v>50</v>
      </c>
      <c r="S551" s="27">
        <v>50</v>
      </c>
      <c r="T551" s="27">
        <v>50</v>
      </c>
      <c r="U551" s="27">
        <v>50</v>
      </c>
      <c r="V551" s="27"/>
      <c r="W551" s="27"/>
      <c r="X551" s="27"/>
      <c r="Y551" s="27"/>
      <c r="Z551" s="27"/>
      <c r="AA551" s="27"/>
      <c r="AB551" s="27"/>
      <c r="AC551" s="27"/>
      <c r="AD551" s="27"/>
      <c r="AE551" s="27"/>
      <c r="AF551" s="27"/>
      <c r="AG551" s="27"/>
      <c r="AH551" s="27"/>
      <c r="AI551" s="27"/>
      <c r="AJ551" s="27"/>
      <c r="AK551" s="27"/>
      <c r="AL551" s="27"/>
      <c r="AM551" s="27"/>
      <c r="AN551" s="27"/>
      <c r="AO551" s="27"/>
      <c r="AP551" s="27">
        <v>312499.99999999994</v>
      </c>
      <c r="AQ551" s="27">
        <v>0</v>
      </c>
      <c r="AR551" s="27">
        <f t="shared" si="19"/>
        <v>0</v>
      </c>
      <c r="AS551" s="10" t="s">
        <v>111</v>
      </c>
      <c r="AT551" s="88">
        <v>2014</v>
      </c>
      <c r="AU551" s="7" t="s">
        <v>250</v>
      </c>
    </row>
    <row r="552" spans="2:47" ht="13.15" customHeight="1" x14ac:dyDescent="0.25">
      <c r="B552" s="7" t="s">
        <v>953</v>
      </c>
      <c r="C552" s="7" t="s">
        <v>100</v>
      </c>
      <c r="D552" s="7" t="s">
        <v>770</v>
      </c>
      <c r="E552" s="7" t="s">
        <v>771</v>
      </c>
      <c r="F552" s="7" t="s">
        <v>772</v>
      </c>
      <c r="G552" s="7" t="s">
        <v>952</v>
      </c>
      <c r="H552" s="7" t="s">
        <v>197</v>
      </c>
      <c r="I552" s="14">
        <v>50</v>
      </c>
      <c r="J552" s="7" t="s">
        <v>235</v>
      </c>
      <c r="K552" s="7" t="s">
        <v>107</v>
      </c>
      <c r="L552" s="7" t="s">
        <v>108</v>
      </c>
      <c r="M552" s="7" t="s">
        <v>109</v>
      </c>
      <c r="N552" s="7" t="s">
        <v>110</v>
      </c>
      <c r="O552" s="39">
        <v>0</v>
      </c>
      <c r="P552" s="39">
        <v>0</v>
      </c>
      <c r="Q552" s="39">
        <v>0</v>
      </c>
      <c r="R552" s="39">
        <v>50</v>
      </c>
      <c r="S552" s="39">
        <v>50</v>
      </c>
      <c r="T552" s="39">
        <v>50</v>
      </c>
      <c r="U552" s="39">
        <v>50</v>
      </c>
      <c r="V552" s="39"/>
      <c r="W552" s="39"/>
      <c r="X552" s="39"/>
      <c r="Y552" s="39"/>
      <c r="Z552" s="39"/>
      <c r="AA552" s="39"/>
      <c r="AB552" s="39"/>
      <c r="AC552" s="39"/>
      <c r="AD552" s="39"/>
      <c r="AE552" s="39"/>
      <c r="AF552" s="39"/>
      <c r="AG552" s="39"/>
      <c r="AH552" s="39"/>
      <c r="AI552" s="39"/>
      <c r="AJ552" s="39"/>
      <c r="AK552" s="39"/>
      <c r="AL552" s="39"/>
      <c r="AM552" s="39"/>
      <c r="AN552" s="39"/>
      <c r="AO552" s="39"/>
      <c r="AP552" s="39">
        <v>246258.93</v>
      </c>
      <c r="AQ552" s="27">
        <v>0</v>
      </c>
      <c r="AR552" s="27">
        <f t="shared" si="19"/>
        <v>0</v>
      </c>
      <c r="AS552" s="7" t="s">
        <v>111</v>
      </c>
      <c r="AT552" s="7" t="s">
        <v>375</v>
      </c>
      <c r="AU552" s="89" t="s">
        <v>112</v>
      </c>
    </row>
    <row r="553" spans="2:47" ht="13.15" customHeight="1" x14ac:dyDescent="0.2">
      <c r="B553" s="12" t="s">
        <v>954</v>
      </c>
      <c r="C553" s="7" t="s">
        <v>100</v>
      </c>
      <c r="D553" s="7" t="s">
        <v>770</v>
      </c>
      <c r="E553" s="7" t="s">
        <v>771</v>
      </c>
      <c r="F553" s="7" t="s">
        <v>772</v>
      </c>
      <c r="G553" s="7" t="s">
        <v>952</v>
      </c>
      <c r="H553" s="8" t="s">
        <v>197</v>
      </c>
      <c r="I553" s="9">
        <v>50</v>
      </c>
      <c r="J553" s="10" t="s">
        <v>235</v>
      </c>
      <c r="K553" s="8" t="s">
        <v>107</v>
      </c>
      <c r="L553" s="10" t="s">
        <v>108</v>
      </c>
      <c r="M553" s="10" t="s">
        <v>109</v>
      </c>
      <c r="N553" s="10" t="s">
        <v>110</v>
      </c>
      <c r="O553" s="74"/>
      <c r="P553" s="27"/>
      <c r="Q553" s="27"/>
      <c r="R553" s="27">
        <v>30</v>
      </c>
      <c r="S553" s="27">
        <v>50</v>
      </c>
      <c r="T553" s="27">
        <v>50</v>
      </c>
      <c r="U553" s="27">
        <v>50</v>
      </c>
      <c r="V553" s="27">
        <v>50</v>
      </c>
      <c r="W553" s="27"/>
      <c r="X553" s="27"/>
      <c r="Y553" s="27"/>
      <c r="Z553" s="27"/>
      <c r="AA553" s="27"/>
      <c r="AB553" s="27"/>
      <c r="AC553" s="27"/>
      <c r="AD553" s="27"/>
      <c r="AE553" s="27"/>
      <c r="AF553" s="27"/>
      <c r="AG553" s="27"/>
      <c r="AH553" s="27"/>
      <c r="AI553" s="27"/>
      <c r="AJ553" s="27"/>
      <c r="AK553" s="27"/>
      <c r="AL553" s="27"/>
      <c r="AM553" s="27"/>
      <c r="AN553" s="27"/>
      <c r="AO553" s="27"/>
      <c r="AP553" s="27">
        <v>246258.93</v>
      </c>
      <c r="AQ553" s="27">
        <v>0</v>
      </c>
      <c r="AR553" s="27">
        <f t="shared" si="19"/>
        <v>0</v>
      </c>
      <c r="AS553" s="10" t="s">
        <v>111</v>
      </c>
      <c r="AT553" s="43" t="s">
        <v>114</v>
      </c>
      <c r="AU553" s="13" t="s">
        <v>777</v>
      </c>
    </row>
    <row r="554" spans="2:47" ht="13.15" customHeight="1" x14ac:dyDescent="0.2">
      <c r="B554" s="13" t="s">
        <v>955</v>
      </c>
      <c r="C554" s="13" t="s">
        <v>100</v>
      </c>
      <c r="D554" s="13" t="s">
        <v>956</v>
      </c>
      <c r="E554" s="13" t="s">
        <v>771</v>
      </c>
      <c r="F554" s="13" t="s">
        <v>957</v>
      </c>
      <c r="G554" s="13" t="s">
        <v>952</v>
      </c>
      <c r="H554" s="13" t="s">
        <v>197</v>
      </c>
      <c r="I554" s="13">
        <v>50</v>
      </c>
      <c r="J554" s="13" t="s">
        <v>235</v>
      </c>
      <c r="K554" s="13" t="s">
        <v>107</v>
      </c>
      <c r="L554" s="13" t="s">
        <v>108</v>
      </c>
      <c r="M554" s="13" t="s">
        <v>109</v>
      </c>
      <c r="N554" s="13" t="s">
        <v>110</v>
      </c>
      <c r="O554" s="39"/>
      <c r="P554" s="39"/>
      <c r="Q554" s="39"/>
      <c r="R554" s="39">
        <v>30</v>
      </c>
      <c r="S554" s="39">
        <v>27</v>
      </c>
      <c r="T554" s="39">
        <v>50</v>
      </c>
      <c r="U554" s="39">
        <v>50</v>
      </c>
      <c r="V554" s="39"/>
      <c r="W554" s="39"/>
      <c r="X554" s="39"/>
      <c r="Y554" s="39"/>
      <c r="Z554" s="39"/>
      <c r="AA554" s="39"/>
      <c r="AB554" s="39"/>
      <c r="AC554" s="39"/>
      <c r="AD554" s="39"/>
      <c r="AE554" s="39"/>
      <c r="AF554" s="39"/>
      <c r="AG554" s="39"/>
      <c r="AH554" s="39"/>
      <c r="AI554" s="39"/>
      <c r="AJ554" s="39"/>
      <c r="AK554" s="39"/>
      <c r="AL554" s="39"/>
      <c r="AM554" s="39"/>
      <c r="AN554" s="39"/>
      <c r="AO554" s="39"/>
      <c r="AP554" s="39">
        <v>246258.92</v>
      </c>
      <c r="AQ554" s="39">
        <v>0</v>
      </c>
      <c r="AR554" s="27">
        <f t="shared" si="19"/>
        <v>0</v>
      </c>
      <c r="AS554" s="13" t="s">
        <v>111</v>
      </c>
      <c r="AT554" s="13" t="s">
        <v>114</v>
      </c>
      <c r="AU554" s="13">
        <v>14</v>
      </c>
    </row>
    <row r="555" spans="2:47" ht="13.15" customHeight="1" x14ac:dyDescent="0.2">
      <c r="B555" s="13" t="s">
        <v>958</v>
      </c>
      <c r="C555" s="13" t="s">
        <v>100</v>
      </c>
      <c r="D555" s="13" t="s">
        <v>956</v>
      </c>
      <c r="E555" s="13" t="s">
        <v>771</v>
      </c>
      <c r="F555" s="13" t="s">
        <v>957</v>
      </c>
      <c r="G555" s="13" t="s">
        <v>952</v>
      </c>
      <c r="H555" s="13" t="s">
        <v>197</v>
      </c>
      <c r="I555" s="13">
        <v>50</v>
      </c>
      <c r="J555" s="13" t="s">
        <v>235</v>
      </c>
      <c r="K555" s="13" t="s">
        <v>107</v>
      </c>
      <c r="L555" s="13" t="s">
        <v>108</v>
      </c>
      <c r="M555" s="13" t="s">
        <v>109</v>
      </c>
      <c r="N555" s="13" t="s">
        <v>110</v>
      </c>
      <c r="O555" s="39"/>
      <c r="P555" s="39"/>
      <c r="Q555" s="39"/>
      <c r="R555" s="39">
        <v>30</v>
      </c>
      <c r="S555" s="39">
        <v>10</v>
      </c>
      <c r="T555" s="39">
        <v>50</v>
      </c>
      <c r="U555" s="39">
        <v>50</v>
      </c>
      <c r="V555" s="39"/>
      <c r="W555" s="39"/>
      <c r="X555" s="39"/>
      <c r="Y555" s="39"/>
      <c r="Z555" s="39"/>
      <c r="AA555" s="39"/>
      <c r="AB555" s="39"/>
      <c r="AC555" s="39"/>
      <c r="AD555" s="39"/>
      <c r="AE555" s="39"/>
      <c r="AF555" s="39"/>
      <c r="AG555" s="39"/>
      <c r="AH555" s="39"/>
      <c r="AI555" s="39"/>
      <c r="AJ555" s="39"/>
      <c r="AK555" s="39"/>
      <c r="AL555" s="39"/>
      <c r="AM555" s="39"/>
      <c r="AN555" s="39"/>
      <c r="AO555" s="39"/>
      <c r="AP555" s="39">
        <v>246258.92</v>
      </c>
      <c r="AQ555" s="39">
        <v>0</v>
      </c>
      <c r="AR555" s="27">
        <f t="shared" si="19"/>
        <v>0</v>
      </c>
      <c r="AS555" s="13" t="s">
        <v>111</v>
      </c>
      <c r="AT555" s="13" t="s">
        <v>114</v>
      </c>
      <c r="AU555" s="13">
        <v>14</v>
      </c>
    </row>
    <row r="556" spans="2:47" ht="13.15" customHeight="1" x14ac:dyDescent="0.2">
      <c r="B556" s="13" t="s">
        <v>959</v>
      </c>
      <c r="C556" s="13" t="s">
        <v>100</v>
      </c>
      <c r="D556" s="13" t="s">
        <v>956</v>
      </c>
      <c r="E556" s="13" t="s">
        <v>771</v>
      </c>
      <c r="F556" s="13" t="s">
        <v>957</v>
      </c>
      <c r="G556" s="13" t="s">
        <v>952</v>
      </c>
      <c r="H556" s="13" t="s">
        <v>197</v>
      </c>
      <c r="I556" s="13">
        <v>50</v>
      </c>
      <c r="J556" s="13" t="s">
        <v>235</v>
      </c>
      <c r="K556" s="13" t="s">
        <v>107</v>
      </c>
      <c r="L556" s="13" t="s">
        <v>108</v>
      </c>
      <c r="M556" s="13" t="s">
        <v>109</v>
      </c>
      <c r="N556" s="13" t="s">
        <v>110</v>
      </c>
      <c r="O556" s="39"/>
      <c r="P556" s="39"/>
      <c r="Q556" s="39"/>
      <c r="R556" s="39">
        <v>50</v>
      </c>
      <c r="S556" s="39">
        <v>10</v>
      </c>
      <c r="T556" s="39">
        <v>50</v>
      </c>
      <c r="U556" s="39">
        <v>50</v>
      </c>
      <c r="V556" s="39"/>
      <c r="W556" s="39"/>
      <c r="X556" s="39"/>
      <c r="Y556" s="39"/>
      <c r="Z556" s="39"/>
      <c r="AA556" s="39"/>
      <c r="AB556" s="39"/>
      <c r="AC556" s="39"/>
      <c r="AD556" s="39"/>
      <c r="AE556" s="39"/>
      <c r="AF556" s="39"/>
      <c r="AG556" s="39"/>
      <c r="AH556" s="39"/>
      <c r="AI556" s="39"/>
      <c r="AJ556" s="39"/>
      <c r="AK556" s="39"/>
      <c r="AL556" s="39"/>
      <c r="AM556" s="39"/>
      <c r="AN556" s="39"/>
      <c r="AO556" s="39"/>
      <c r="AP556" s="39">
        <v>246258.92</v>
      </c>
      <c r="AQ556" s="39">
        <v>0</v>
      </c>
      <c r="AR556" s="27">
        <f t="shared" si="19"/>
        <v>0</v>
      </c>
      <c r="AS556" s="13" t="s">
        <v>111</v>
      </c>
      <c r="AT556" s="13" t="s">
        <v>114</v>
      </c>
      <c r="AU556" s="13">
        <v>15</v>
      </c>
    </row>
    <row r="557" spans="2:47" ht="13.15" customHeight="1" x14ac:dyDescent="0.2">
      <c r="B557" s="13" t="s">
        <v>960</v>
      </c>
      <c r="C557" s="13" t="s">
        <v>100</v>
      </c>
      <c r="D557" s="13" t="s">
        <v>956</v>
      </c>
      <c r="E557" s="13" t="s">
        <v>771</v>
      </c>
      <c r="F557" s="13" t="s">
        <v>957</v>
      </c>
      <c r="G557" s="13" t="s">
        <v>952</v>
      </c>
      <c r="H557" s="13" t="s">
        <v>197</v>
      </c>
      <c r="I557" s="13">
        <v>50</v>
      </c>
      <c r="J557" s="13" t="s">
        <v>235</v>
      </c>
      <c r="K557" s="13" t="s">
        <v>107</v>
      </c>
      <c r="L557" s="13" t="s">
        <v>108</v>
      </c>
      <c r="M557" s="13" t="s">
        <v>122</v>
      </c>
      <c r="N557" s="13" t="s">
        <v>110</v>
      </c>
      <c r="O557" s="39"/>
      <c r="P557" s="39"/>
      <c r="Q557" s="39"/>
      <c r="R557" s="39">
        <v>50</v>
      </c>
      <c r="S557" s="39">
        <v>10</v>
      </c>
      <c r="T557" s="39">
        <v>50</v>
      </c>
      <c r="U557" s="39">
        <v>50</v>
      </c>
      <c r="V557" s="39"/>
      <c r="W557" s="39"/>
      <c r="X557" s="39"/>
      <c r="Y557" s="39"/>
      <c r="Z557" s="39"/>
      <c r="AA557" s="39"/>
      <c r="AB557" s="39"/>
      <c r="AC557" s="39"/>
      <c r="AD557" s="39"/>
      <c r="AE557" s="39"/>
      <c r="AF557" s="39"/>
      <c r="AG557" s="39"/>
      <c r="AH557" s="39"/>
      <c r="AI557" s="39"/>
      <c r="AJ557" s="39"/>
      <c r="AK557" s="39"/>
      <c r="AL557" s="39"/>
      <c r="AM557" s="39"/>
      <c r="AN557" s="39"/>
      <c r="AO557" s="39"/>
      <c r="AP557" s="39">
        <v>527323.2142857142</v>
      </c>
      <c r="AQ557" s="39">
        <f>(O557+P557+Q557+R557+S557+T557+U557+V557+W557)*AP557</f>
        <v>84371714.285714269</v>
      </c>
      <c r="AR557" s="27">
        <f t="shared" si="19"/>
        <v>94496319.999999985</v>
      </c>
      <c r="AS557" s="13" t="s">
        <v>111</v>
      </c>
      <c r="AT557" s="13" t="s">
        <v>114</v>
      </c>
      <c r="AU557" s="13"/>
    </row>
    <row r="558" spans="2:47" ht="13.15" customHeight="1" x14ac:dyDescent="0.25">
      <c r="B558" s="7" t="s">
        <v>961</v>
      </c>
      <c r="C558" s="7" t="s">
        <v>100</v>
      </c>
      <c r="D558" s="7" t="s">
        <v>770</v>
      </c>
      <c r="E558" s="7" t="s">
        <v>771</v>
      </c>
      <c r="F558" s="7" t="s">
        <v>772</v>
      </c>
      <c r="G558" s="7" t="s">
        <v>962</v>
      </c>
      <c r="H558" s="8" t="s">
        <v>197</v>
      </c>
      <c r="I558" s="9">
        <v>50</v>
      </c>
      <c r="J558" s="10" t="s">
        <v>231</v>
      </c>
      <c r="K558" s="8" t="s">
        <v>107</v>
      </c>
      <c r="L558" s="10" t="s">
        <v>108</v>
      </c>
      <c r="M558" s="10" t="s">
        <v>109</v>
      </c>
      <c r="N558" s="10" t="s">
        <v>110</v>
      </c>
      <c r="O558" s="27">
        <v>0</v>
      </c>
      <c r="P558" s="27">
        <v>0</v>
      </c>
      <c r="Q558" s="27">
        <v>50</v>
      </c>
      <c r="R558" s="27">
        <v>45</v>
      </c>
      <c r="S558" s="27">
        <v>45</v>
      </c>
      <c r="T558" s="27">
        <v>45</v>
      </c>
      <c r="U558" s="27">
        <v>45</v>
      </c>
      <c r="V558" s="27"/>
      <c r="W558" s="27"/>
      <c r="X558" s="27"/>
      <c r="Y558" s="27"/>
      <c r="Z558" s="27"/>
      <c r="AA558" s="27"/>
      <c r="AB558" s="27"/>
      <c r="AC558" s="27"/>
      <c r="AD558" s="27"/>
      <c r="AE558" s="27"/>
      <c r="AF558" s="27"/>
      <c r="AG558" s="27"/>
      <c r="AH558" s="27"/>
      <c r="AI558" s="27"/>
      <c r="AJ558" s="27"/>
      <c r="AK558" s="27"/>
      <c r="AL558" s="27"/>
      <c r="AM558" s="27"/>
      <c r="AN558" s="27"/>
      <c r="AO558" s="27"/>
      <c r="AP558" s="27">
        <v>205357.14285714284</v>
      </c>
      <c r="AQ558" s="27">
        <v>0</v>
      </c>
      <c r="AR558" s="27">
        <f t="shared" si="19"/>
        <v>0</v>
      </c>
      <c r="AS558" s="10" t="s">
        <v>111</v>
      </c>
      <c r="AT558" s="88">
        <v>2014</v>
      </c>
      <c r="AU558" s="7" t="s">
        <v>795</v>
      </c>
    </row>
    <row r="559" spans="2:47" ht="13.15" customHeight="1" x14ac:dyDescent="0.25">
      <c r="B559" s="7" t="s">
        <v>963</v>
      </c>
      <c r="C559" s="7" t="s">
        <v>100</v>
      </c>
      <c r="D559" s="7" t="s">
        <v>770</v>
      </c>
      <c r="E559" s="7" t="s">
        <v>771</v>
      </c>
      <c r="F559" s="7" t="s">
        <v>772</v>
      </c>
      <c r="G559" s="7" t="s">
        <v>962</v>
      </c>
      <c r="H559" s="7" t="s">
        <v>197</v>
      </c>
      <c r="I559" s="14">
        <v>50</v>
      </c>
      <c r="J559" s="7" t="s">
        <v>235</v>
      </c>
      <c r="K559" s="7" t="s">
        <v>107</v>
      </c>
      <c r="L559" s="7" t="s">
        <v>108</v>
      </c>
      <c r="M559" s="7" t="s">
        <v>109</v>
      </c>
      <c r="N559" s="7" t="s">
        <v>110</v>
      </c>
      <c r="O559" s="39">
        <v>0</v>
      </c>
      <c r="P559" s="39">
        <v>0</v>
      </c>
      <c r="Q559" s="39">
        <v>0</v>
      </c>
      <c r="R559" s="39">
        <v>0</v>
      </c>
      <c r="S559" s="39">
        <v>45</v>
      </c>
      <c r="T559" s="39">
        <v>45</v>
      </c>
      <c r="U559" s="39">
        <v>45</v>
      </c>
      <c r="V559" s="39"/>
      <c r="W559" s="39"/>
      <c r="X559" s="39"/>
      <c r="Y559" s="39"/>
      <c r="Z559" s="39"/>
      <c r="AA559" s="39"/>
      <c r="AB559" s="39"/>
      <c r="AC559" s="39"/>
      <c r="AD559" s="39"/>
      <c r="AE559" s="39"/>
      <c r="AF559" s="39"/>
      <c r="AG559" s="39"/>
      <c r="AH559" s="39"/>
      <c r="AI559" s="39"/>
      <c r="AJ559" s="39"/>
      <c r="AK559" s="39"/>
      <c r="AL559" s="39"/>
      <c r="AM559" s="39"/>
      <c r="AN559" s="39"/>
      <c r="AO559" s="39"/>
      <c r="AP559" s="39">
        <v>205357.14300000001</v>
      </c>
      <c r="AQ559" s="27">
        <v>0</v>
      </c>
      <c r="AR559" s="27">
        <f t="shared" si="19"/>
        <v>0</v>
      </c>
      <c r="AS559" s="7" t="s">
        <v>111</v>
      </c>
      <c r="AT559" s="7" t="s">
        <v>375</v>
      </c>
      <c r="AU559" s="89" t="s">
        <v>112</v>
      </c>
    </row>
    <row r="560" spans="2:47" ht="13.15" customHeight="1" x14ac:dyDescent="0.2">
      <c r="B560" s="12" t="s">
        <v>964</v>
      </c>
      <c r="C560" s="7" t="s">
        <v>100</v>
      </c>
      <c r="D560" s="7" t="s">
        <v>770</v>
      </c>
      <c r="E560" s="7" t="s">
        <v>771</v>
      </c>
      <c r="F560" s="7" t="s">
        <v>772</v>
      </c>
      <c r="G560" s="7" t="s">
        <v>962</v>
      </c>
      <c r="H560" s="8" t="s">
        <v>197</v>
      </c>
      <c r="I560" s="9">
        <v>50</v>
      </c>
      <c r="J560" s="10" t="s">
        <v>235</v>
      </c>
      <c r="K560" s="8" t="s">
        <v>107</v>
      </c>
      <c r="L560" s="10" t="s">
        <v>108</v>
      </c>
      <c r="M560" s="10" t="s">
        <v>109</v>
      </c>
      <c r="N560" s="10" t="s">
        <v>110</v>
      </c>
      <c r="O560" s="74"/>
      <c r="P560" s="27"/>
      <c r="Q560" s="27"/>
      <c r="R560" s="27"/>
      <c r="S560" s="27">
        <v>45</v>
      </c>
      <c r="T560" s="27">
        <v>45</v>
      </c>
      <c r="U560" s="27">
        <v>45</v>
      </c>
      <c r="V560" s="27">
        <v>40</v>
      </c>
      <c r="W560" s="27"/>
      <c r="X560" s="27"/>
      <c r="Y560" s="27"/>
      <c r="Z560" s="27"/>
      <c r="AA560" s="27"/>
      <c r="AB560" s="27"/>
      <c r="AC560" s="27"/>
      <c r="AD560" s="27"/>
      <c r="AE560" s="27"/>
      <c r="AF560" s="27"/>
      <c r="AG560" s="27"/>
      <c r="AH560" s="27"/>
      <c r="AI560" s="27"/>
      <c r="AJ560" s="27"/>
      <c r="AK560" s="27"/>
      <c r="AL560" s="27"/>
      <c r="AM560" s="27"/>
      <c r="AN560" s="27"/>
      <c r="AO560" s="27"/>
      <c r="AP560" s="27">
        <v>205357.14300000001</v>
      </c>
      <c r="AQ560" s="27">
        <v>0</v>
      </c>
      <c r="AR560" s="27">
        <f t="shared" si="19"/>
        <v>0</v>
      </c>
      <c r="AS560" s="10" t="s">
        <v>111</v>
      </c>
      <c r="AT560" s="43" t="s">
        <v>114</v>
      </c>
      <c r="AU560" s="13" t="s">
        <v>786</v>
      </c>
    </row>
    <row r="561" spans="2:47" ht="13.15" customHeight="1" x14ac:dyDescent="0.2">
      <c r="B561" s="13" t="s">
        <v>965</v>
      </c>
      <c r="C561" s="13" t="s">
        <v>100</v>
      </c>
      <c r="D561" s="13" t="s">
        <v>966</v>
      </c>
      <c r="E561" s="13" t="s">
        <v>771</v>
      </c>
      <c r="F561" s="13" t="s">
        <v>967</v>
      </c>
      <c r="G561" s="13" t="s">
        <v>962</v>
      </c>
      <c r="H561" s="13" t="s">
        <v>197</v>
      </c>
      <c r="I561" s="13">
        <v>50</v>
      </c>
      <c r="J561" s="13" t="s">
        <v>235</v>
      </c>
      <c r="K561" s="13" t="s">
        <v>107</v>
      </c>
      <c r="L561" s="13" t="s">
        <v>108</v>
      </c>
      <c r="M561" s="13" t="s">
        <v>109</v>
      </c>
      <c r="N561" s="13" t="s">
        <v>110</v>
      </c>
      <c r="O561" s="39"/>
      <c r="P561" s="39"/>
      <c r="Q561" s="39"/>
      <c r="R561" s="39"/>
      <c r="S561" s="39">
        <v>38</v>
      </c>
      <c r="T561" s="39">
        <v>0</v>
      </c>
      <c r="U561" s="39">
        <v>0</v>
      </c>
      <c r="V561" s="39"/>
      <c r="W561" s="39"/>
      <c r="X561" s="39"/>
      <c r="Y561" s="39"/>
      <c r="Z561" s="39"/>
      <c r="AA561" s="39"/>
      <c r="AB561" s="39"/>
      <c r="AC561" s="39"/>
      <c r="AD561" s="39"/>
      <c r="AE561" s="39"/>
      <c r="AF561" s="39"/>
      <c r="AG561" s="39"/>
      <c r="AH561" s="39"/>
      <c r="AI561" s="39"/>
      <c r="AJ561" s="39"/>
      <c r="AK561" s="39"/>
      <c r="AL561" s="39"/>
      <c r="AM561" s="39"/>
      <c r="AN561" s="39"/>
      <c r="AO561" s="39"/>
      <c r="AP561" s="39">
        <v>187499.99999999997</v>
      </c>
      <c r="AQ561" s="39">
        <v>0</v>
      </c>
      <c r="AR561" s="27">
        <f t="shared" si="19"/>
        <v>0</v>
      </c>
      <c r="AS561" s="13" t="s">
        <v>111</v>
      </c>
      <c r="AT561" s="13" t="s">
        <v>114</v>
      </c>
      <c r="AU561" s="13">
        <v>14</v>
      </c>
    </row>
    <row r="562" spans="2:47" ht="13.15" customHeight="1" x14ac:dyDescent="0.2">
      <c r="B562" s="13" t="s">
        <v>968</v>
      </c>
      <c r="C562" s="13" t="s">
        <v>100</v>
      </c>
      <c r="D562" s="13" t="s">
        <v>966</v>
      </c>
      <c r="E562" s="13" t="s">
        <v>771</v>
      </c>
      <c r="F562" s="13" t="s">
        <v>967</v>
      </c>
      <c r="G562" s="13" t="s">
        <v>962</v>
      </c>
      <c r="H562" s="13" t="s">
        <v>197</v>
      </c>
      <c r="I562" s="13">
        <v>50</v>
      </c>
      <c r="J562" s="13" t="s">
        <v>235</v>
      </c>
      <c r="K562" s="13" t="s">
        <v>107</v>
      </c>
      <c r="L562" s="13" t="s">
        <v>108</v>
      </c>
      <c r="M562" s="13" t="s">
        <v>109</v>
      </c>
      <c r="N562" s="13" t="s">
        <v>110</v>
      </c>
      <c r="O562" s="39"/>
      <c r="P562" s="39"/>
      <c r="Q562" s="39"/>
      <c r="R562" s="39"/>
      <c r="S562" s="39">
        <v>28</v>
      </c>
      <c r="T562" s="39"/>
      <c r="U562" s="39"/>
      <c r="V562" s="39"/>
      <c r="W562" s="39"/>
      <c r="X562" s="39"/>
      <c r="Y562" s="39"/>
      <c r="Z562" s="39"/>
      <c r="AA562" s="39"/>
      <c r="AB562" s="39"/>
      <c r="AC562" s="39"/>
      <c r="AD562" s="39"/>
      <c r="AE562" s="39"/>
      <c r="AF562" s="39"/>
      <c r="AG562" s="39"/>
      <c r="AH562" s="39"/>
      <c r="AI562" s="39"/>
      <c r="AJ562" s="39"/>
      <c r="AK562" s="39"/>
      <c r="AL562" s="39"/>
      <c r="AM562" s="39"/>
      <c r="AN562" s="39"/>
      <c r="AO562" s="39"/>
      <c r="AP562" s="39">
        <v>187499.99999999997</v>
      </c>
      <c r="AQ562" s="39">
        <v>0</v>
      </c>
      <c r="AR562" s="27">
        <f t="shared" si="19"/>
        <v>0</v>
      </c>
      <c r="AS562" s="13" t="s">
        <v>111</v>
      </c>
      <c r="AT562" s="13" t="s">
        <v>114</v>
      </c>
      <c r="AU562" s="13">
        <v>15</v>
      </c>
    </row>
    <row r="563" spans="2:47" ht="13.15" customHeight="1" x14ac:dyDescent="0.2">
      <c r="B563" s="13" t="s">
        <v>969</v>
      </c>
      <c r="C563" s="13" t="s">
        <v>100</v>
      </c>
      <c r="D563" s="13" t="s">
        <v>966</v>
      </c>
      <c r="E563" s="13" t="s">
        <v>771</v>
      </c>
      <c r="F563" s="13" t="s">
        <v>967</v>
      </c>
      <c r="G563" s="13" t="s">
        <v>962</v>
      </c>
      <c r="H563" s="13" t="s">
        <v>197</v>
      </c>
      <c r="I563" s="13">
        <v>50</v>
      </c>
      <c r="J563" s="13" t="s">
        <v>235</v>
      </c>
      <c r="K563" s="13" t="s">
        <v>107</v>
      </c>
      <c r="L563" s="13" t="s">
        <v>108</v>
      </c>
      <c r="M563" s="13" t="s">
        <v>122</v>
      </c>
      <c r="N563" s="13" t="s">
        <v>110</v>
      </c>
      <c r="O563" s="39"/>
      <c r="P563" s="39"/>
      <c r="Q563" s="39"/>
      <c r="R563" s="39"/>
      <c r="S563" s="39">
        <v>28</v>
      </c>
      <c r="T563" s="39"/>
      <c r="U563" s="39"/>
      <c r="V563" s="39"/>
      <c r="W563" s="39"/>
      <c r="X563" s="39"/>
      <c r="Y563" s="39"/>
      <c r="Z563" s="39"/>
      <c r="AA563" s="39"/>
      <c r="AB563" s="39"/>
      <c r="AC563" s="39"/>
      <c r="AD563" s="39"/>
      <c r="AE563" s="39"/>
      <c r="AF563" s="39"/>
      <c r="AG563" s="39"/>
      <c r="AH563" s="39"/>
      <c r="AI563" s="39"/>
      <c r="AJ563" s="39"/>
      <c r="AK563" s="39"/>
      <c r="AL563" s="39"/>
      <c r="AM563" s="39"/>
      <c r="AN563" s="39"/>
      <c r="AO563" s="39"/>
      <c r="AP563" s="39">
        <v>154873.21428571426</v>
      </c>
      <c r="AQ563" s="39">
        <f>(O563+P563+Q563+R563+S563+T563+U563+V563+W563)*AP563</f>
        <v>4336449.9999999991</v>
      </c>
      <c r="AR563" s="27">
        <f t="shared" si="19"/>
        <v>4856823.9999999991</v>
      </c>
      <c r="AS563" s="13" t="s">
        <v>111</v>
      </c>
      <c r="AT563" s="13" t="s">
        <v>114</v>
      </c>
      <c r="AU563" s="13"/>
    </row>
    <row r="564" spans="2:47" ht="13.15" customHeight="1" x14ac:dyDescent="0.25">
      <c r="B564" s="7" t="s">
        <v>970</v>
      </c>
      <c r="C564" s="7" t="s">
        <v>100</v>
      </c>
      <c r="D564" s="7" t="s">
        <v>770</v>
      </c>
      <c r="E564" s="7" t="s">
        <v>771</v>
      </c>
      <c r="F564" s="7" t="s">
        <v>772</v>
      </c>
      <c r="G564" s="7" t="s">
        <v>971</v>
      </c>
      <c r="H564" s="8" t="s">
        <v>197</v>
      </c>
      <c r="I564" s="9">
        <v>50</v>
      </c>
      <c r="J564" s="10" t="s">
        <v>231</v>
      </c>
      <c r="K564" s="8" t="s">
        <v>107</v>
      </c>
      <c r="L564" s="10" t="s">
        <v>108</v>
      </c>
      <c r="M564" s="10" t="s">
        <v>109</v>
      </c>
      <c r="N564" s="10" t="s">
        <v>110</v>
      </c>
      <c r="O564" s="27">
        <v>0</v>
      </c>
      <c r="P564" s="27">
        <v>0</v>
      </c>
      <c r="Q564" s="27">
        <v>6</v>
      </c>
      <c r="R564" s="27">
        <v>5</v>
      </c>
      <c r="S564" s="27">
        <v>5</v>
      </c>
      <c r="T564" s="27">
        <v>5</v>
      </c>
      <c r="U564" s="27">
        <v>5</v>
      </c>
      <c r="V564" s="27"/>
      <c r="W564" s="27"/>
      <c r="X564" s="27"/>
      <c r="Y564" s="27"/>
      <c r="Z564" s="27"/>
      <c r="AA564" s="27"/>
      <c r="AB564" s="27"/>
      <c r="AC564" s="27"/>
      <c r="AD564" s="27"/>
      <c r="AE564" s="27"/>
      <c r="AF564" s="27"/>
      <c r="AG564" s="27"/>
      <c r="AH564" s="27"/>
      <c r="AI564" s="27"/>
      <c r="AJ564" s="27"/>
      <c r="AK564" s="27"/>
      <c r="AL564" s="27"/>
      <c r="AM564" s="27"/>
      <c r="AN564" s="27"/>
      <c r="AO564" s="27"/>
      <c r="AP564" s="27">
        <v>67608</v>
      </c>
      <c r="AQ564" s="27">
        <v>0</v>
      </c>
      <c r="AR564" s="27">
        <f t="shared" si="19"/>
        <v>0</v>
      </c>
      <c r="AS564" s="10" t="s">
        <v>111</v>
      </c>
      <c r="AT564" s="88">
        <v>2014</v>
      </c>
      <c r="AU564" s="7" t="s">
        <v>250</v>
      </c>
    </row>
    <row r="565" spans="2:47" ht="13.15" customHeight="1" x14ac:dyDescent="0.25">
      <c r="B565" s="7" t="s">
        <v>972</v>
      </c>
      <c r="C565" s="7" t="s">
        <v>100</v>
      </c>
      <c r="D565" s="7" t="s">
        <v>770</v>
      </c>
      <c r="E565" s="7" t="s">
        <v>771</v>
      </c>
      <c r="F565" s="7" t="s">
        <v>772</v>
      </c>
      <c r="G565" s="7" t="s">
        <v>971</v>
      </c>
      <c r="H565" s="7" t="s">
        <v>197</v>
      </c>
      <c r="I565" s="14">
        <v>50</v>
      </c>
      <c r="J565" s="7" t="s">
        <v>235</v>
      </c>
      <c r="K565" s="7" t="s">
        <v>107</v>
      </c>
      <c r="L565" s="7" t="s">
        <v>108</v>
      </c>
      <c r="M565" s="7" t="s">
        <v>109</v>
      </c>
      <c r="N565" s="7" t="s">
        <v>110</v>
      </c>
      <c r="O565" s="39">
        <v>0</v>
      </c>
      <c r="P565" s="39">
        <v>0</v>
      </c>
      <c r="Q565" s="39">
        <v>0</v>
      </c>
      <c r="R565" s="39">
        <v>0</v>
      </c>
      <c r="S565" s="39">
        <v>5</v>
      </c>
      <c r="T565" s="39">
        <v>5</v>
      </c>
      <c r="U565" s="39">
        <v>5</v>
      </c>
      <c r="V565" s="39"/>
      <c r="W565" s="39"/>
      <c r="X565" s="39"/>
      <c r="Y565" s="39"/>
      <c r="Z565" s="39"/>
      <c r="AA565" s="39"/>
      <c r="AB565" s="39"/>
      <c r="AC565" s="39"/>
      <c r="AD565" s="39"/>
      <c r="AE565" s="39"/>
      <c r="AF565" s="39"/>
      <c r="AG565" s="39"/>
      <c r="AH565" s="39"/>
      <c r="AI565" s="39"/>
      <c r="AJ565" s="39"/>
      <c r="AK565" s="39"/>
      <c r="AL565" s="39"/>
      <c r="AM565" s="39"/>
      <c r="AN565" s="39"/>
      <c r="AO565" s="39"/>
      <c r="AP565" s="39">
        <v>60000</v>
      </c>
      <c r="AQ565" s="27">
        <v>0</v>
      </c>
      <c r="AR565" s="27">
        <f t="shared" si="19"/>
        <v>0</v>
      </c>
      <c r="AS565" s="7" t="s">
        <v>111</v>
      </c>
      <c r="AT565" s="7" t="s">
        <v>375</v>
      </c>
      <c r="AU565" s="89" t="s">
        <v>112</v>
      </c>
    </row>
    <row r="566" spans="2:47" ht="13.15" customHeight="1" x14ac:dyDescent="0.25">
      <c r="B566" s="12" t="s">
        <v>973</v>
      </c>
      <c r="C566" s="7" t="s">
        <v>100</v>
      </c>
      <c r="D566" s="7" t="s">
        <v>770</v>
      </c>
      <c r="E566" s="7" t="s">
        <v>771</v>
      </c>
      <c r="F566" s="7" t="s">
        <v>772</v>
      </c>
      <c r="G566" s="7" t="s">
        <v>971</v>
      </c>
      <c r="H566" s="8" t="s">
        <v>197</v>
      </c>
      <c r="I566" s="9">
        <v>50</v>
      </c>
      <c r="J566" s="10" t="s">
        <v>235</v>
      </c>
      <c r="K566" s="8" t="s">
        <v>107</v>
      </c>
      <c r="L566" s="10" t="s">
        <v>108</v>
      </c>
      <c r="M566" s="10" t="s">
        <v>109</v>
      </c>
      <c r="N566" s="10" t="s">
        <v>110</v>
      </c>
      <c r="O566" s="74"/>
      <c r="P566" s="27"/>
      <c r="Q566" s="27"/>
      <c r="R566" s="27"/>
      <c r="S566" s="27">
        <v>5</v>
      </c>
      <c r="T566" s="27">
        <v>5</v>
      </c>
      <c r="U566" s="27">
        <v>5</v>
      </c>
      <c r="V566" s="27">
        <v>5</v>
      </c>
      <c r="W566" s="27"/>
      <c r="X566" s="27"/>
      <c r="Y566" s="27"/>
      <c r="Z566" s="27"/>
      <c r="AA566" s="27"/>
      <c r="AB566" s="27"/>
      <c r="AC566" s="27"/>
      <c r="AD566" s="27"/>
      <c r="AE566" s="27"/>
      <c r="AF566" s="27"/>
      <c r="AG566" s="27"/>
      <c r="AH566" s="27"/>
      <c r="AI566" s="27"/>
      <c r="AJ566" s="27"/>
      <c r="AK566" s="27"/>
      <c r="AL566" s="27"/>
      <c r="AM566" s="27"/>
      <c r="AN566" s="27"/>
      <c r="AO566" s="27"/>
      <c r="AP566" s="27">
        <v>60000</v>
      </c>
      <c r="AQ566" s="27">
        <v>0</v>
      </c>
      <c r="AR566" s="27">
        <f t="shared" si="19"/>
        <v>0</v>
      </c>
      <c r="AS566" s="10" t="s">
        <v>111</v>
      </c>
      <c r="AT566" s="43" t="s">
        <v>114</v>
      </c>
      <c r="AU566" s="88" t="s">
        <v>212</v>
      </c>
    </row>
    <row r="567" spans="2:47" ht="13.15" customHeight="1" x14ac:dyDescent="0.25">
      <c r="B567" s="7" t="s">
        <v>974</v>
      </c>
      <c r="C567" s="7" t="s">
        <v>100</v>
      </c>
      <c r="D567" s="7" t="s">
        <v>770</v>
      </c>
      <c r="E567" s="7" t="s">
        <v>771</v>
      </c>
      <c r="F567" s="7" t="s">
        <v>772</v>
      </c>
      <c r="G567" s="7" t="s">
        <v>975</v>
      </c>
      <c r="H567" s="8" t="s">
        <v>197</v>
      </c>
      <c r="I567" s="9">
        <v>50</v>
      </c>
      <c r="J567" s="10" t="s">
        <v>231</v>
      </c>
      <c r="K567" s="8" t="s">
        <v>107</v>
      </c>
      <c r="L567" s="10" t="s">
        <v>108</v>
      </c>
      <c r="M567" s="10" t="s">
        <v>109</v>
      </c>
      <c r="N567" s="10" t="s">
        <v>110</v>
      </c>
      <c r="O567" s="27">
        <v>0</v>
      </c>
      <c r="P567" s="27">
        <v>0</v>
      </c>
      <c r="Q567" s="27">
        <v>1</v>
      </c>
      <c r="R567" s="27">
        <v>1</v>
      </c>
      <c r="S567" s="27">
        <v>1</v>
      </c>
      <c r="T567" s="27">
        <v>1</v>
      </c>
      <c r="U567" s="27">
        <v>1</v>
      </c>
      <c r="V567" s="27"/>
      <c r="W567" s="27"/>
      <c r="X567" s="27"/>
      <c r="Y567" s="27"/>
      <c r="Z567" s="27"/>
      <c r="AA567" s="27"/>
      <c r="AB567" s="27"/>
      <c r="AC567" s="27"/>
      <c r="AD567" s="27"/>
      <c r="AE567" s="27"/>
      <c r="AF567" s="27"/>
      <c r="AG567" s="27"/>
      <c r="AH567" s="27"/>
      <c r="AI567" s="27"/>
      <c r="AJ567" s="27"/>
      <c r="AK567" s="27"/>
      <c r="AL567" s="27"/>
      <c r="AM567" s="27"/>
      <c r="AN567" s="27"/>
      <c r="AO567" s="27"/>
      <c r="AP567" s="27">
        <v>2232142.8571428568</v>
      </c>
      <c r="AQ567" s="27">
        <v>0</v>
      </c>
      <c r="AR567" s="27">
        <f t="shared" si="19"/>
        <v>0</v>
      </c>
      <c r="AS567" s="10" t="s">
        <v>111</v>
      </c>
      <c r="AT567" s="88">
        <v>2014</v>
      </c>
      <c r="AU567" s="7" t="s">
        <v>250</v>
      </c>
    </row>
    <row r="568" spans="2:47" ht="13.15" customHeight="1" x14ac:dyDescent="0.25">
      <c r="B568" s="7" t="s">
        <v>976</v>
      </c>
      <c r="C568" s="7" t="s">
        <v>100</v>
      </c>
      <c r="D568" s="7" t="s">
        <v>770</v>
      </c>
      <c r="E568" s="7" t="s">
        <v>771</v>
      </c>
      <c r="F568" s="7" t="s">
        <v>772</v>
      </c>
      <c r="G568" s="7" t="s">
        <v>975</v>
      </c>
      <c r="H568" s="7" t="s">
        <v>197</v>
      </c>
      <c r="I568" s="14">
        <v>50</v>
      </c>
      <c r="J568" s="7" t="s">
        <v>235</v>
      </c>
      <c r="K568" s="7" t="s">
        <v>107</v>
      </c>
      <c r="L568" s="7" t="s">
        <v>108</v>
      </c>
      <c r="M568" s="7" t="s">
        <v>109</v>
      </c>
      <c r="N568" s="7" t="s">
        <v>110</v>
      </c>
      <c r="O568" s="39">
        <v>0</v>
      </c>
      <c r="P568" s="39">
        <v>0</v>
      </c>
      <c r="Q568" s="39">
        <v>1</v>
      </c>
      <c r="R568" s="39">
        <v>1</v>
      </c>
      <c r="S568" s="39">
        <v>1</v>
      </c>
      <c r="T568" s="39">
        <v>1</v>
      </c>
      <c r="U568" s="39">
        <v>1</v>
      </c>
      <c r="V568" s="39"/>
      <c r="W568" s="39"/>
      <c r="X568" s="39"/>
      <c r="Y568" s="39"/>
      <c r="Z568" s="39"/>
      <c r="AA568" s="39"/>
      <c r="AB568" s="39"/>
      <c r="AC568" s="39"/>
      <c r="AD568" s="39"/>
      <c r="AE568" s="39"/>
      <c r="AF568" s="39"/>
      <c r="AG568" s="39"/>
      <c r="AH568" s="39"/>
      <c r="AI568" s="39"/>
      <c r="AJ568" s="39"/>
      <c r="AK568" s="39"/>
      <c r="AL568" s="39"/>
      <c r="AM568" s="39"/>
      <c r="AN568" s="39"/>
      <c r="AO568" s="39"/>
      <c r="AP568" s="39">
        <v>1183482.1399999999</v>
      </c>
      <c r="AQ568" s="27">
        <v>0</v>
      </c>
      <c r="AR568" s="27">
        <f t="shared" si="19"/>
        <v>0</v>
      </c>
      <c r="AS568" s="7" t="s">
        <v>111</v>
      </c>
      <c r="AT568" s="7" t="s">
        <v>375</v>
      </c>
      <c r="AU568" s="89" t="s">
        <v>977</v>
      </c>
    </row>
    <row r="569" spans="2:47" ht="13.15" customHeight="1" x14ac:dyDescent="0.2">
      <c r="B569" s="12" t="s">
        <v>978</v>
      </c>
      <c r="C569" s="7" t="s">
        <v>100</v>
      </c>
      <c r="D569" s="7" t="s">
        <v>770</v>
      </c>
      <c r="E569" s="7" t="s">
        <v>771</v>
      </c>
      <c r="F569" s="7" t="s">
        <v>772</v>
      </c>
      <c r="G569" s="7" t="s">
        <v>975</v>
      </c>
      <c r="H569" s="8" t="s">
        <v>197</v>
      </c>
      <c r="I569" s="9">
        <v>50</v>
      </c>
      <c r="J569" s="10" t="s">
        <v>235</v>
      </c>
      <c r="K569" s="8" t="s">
        <v>107</v>
      </c>
      <c r="L569" s="10" t="s">
        <v>108</v>
      </c>
      <c r="M569" s="10" t="s">
        <v>109</v>
      </c>
      <c r="N569" s="10" t="s">
        <v>110</v>
      </c>
      <c r="O569" s="74"/>
      <c r="P569" s="27"/>
      <c r="Q569" s="27">
        <v>1</v>
      </c>
      <c r="R569" s="27"/>
      <c r="S569" s="27">
        <v>1</v>
      </c>
      <c r="T569" s="27">
        <v>1</v>
      </c>
      <c r="U569" s="27">
        <v>1</v>
      </c>
      <c r="V569" s="27">
        <v>1</v>
      </c>
      <c r="W569" s="27"/>
      <c r="X569" s="27"/>
      <c r="Y569" s="27"/>
      <c r="Z569" s="27"/>
      <c r="AA569" s="27"/>
      <c r="AB569" s="27"/>
      <c r="AC569" s="27"/>
      <c r="AD569" s="27"/>
      <c r="AE569" s="27"/>
      <c r="AF569" s="27"/>
      <c r="AG569" s="27"/>
      <c r="AH569" s="27"/>
      <c r="AI569" s="27"/>
      <c r="AJ569" s="27"/>
      <c r="AK569" s="27"/>
      <c r="AL569" s="27"/>
      <c r="AM569" s="27"/>
      <c r="AN569" s="27"/>
      <c r="AO569" s="27"/>
      <c r="AP569" s="27">
        <v>1183482.1399999999</v>
      </c>
      <c r="AQ569" s="27">
        <v>0</v>
      </c>
      <c r="AR569" s="27">
        <f t="shared" si="19"/>
        <v>0</v>
      </c>
      <c r="AS569" s="10" t="s">
        <v>111</v>
      </c>
      <c r="AT569" s="43" t="s">
        <v>114</v>
      </c>
      <c r="AU569" s="13" t="s">
        <v>115</v>
      </c>
    </row>
    <row r="570" spans="2:47" ht="13.15" customHeight="1" x14ac:dyDescent="0.2">
      <c r="B570" s="13" t="s">
        <v>979</v>
      </c>
      <c r="C570" s="13" t="s">
        <v>100</v>
      </c>
      <c r="D570" s="13" t="s">
        <v>770</v>
      </c>
      <c r="E570" s="13" t="s">
        <v>771</v>
      </c>
      <c r="F570" s="13" t="s">
        <v>772</v>
      </c>
      <c r="G570" s="13" t="s">
        <v>975</v>
      </c>
      <c r="H570" s="13" t="s">
        <v>197</v>
      </c>
      <c r="I570" s="13">
        <v>50</v>
      </c>
      <c r="J570" s="13" t="s">
        <v>235</v>
      </c>
      <c r="K570" s="13" t="s">
        <v>107</v>
      </c>
      <c r="L570" s="13" t="s">
        <v>108</v>
      </c>
      <c r="M570" s="13" t="s">
        <v>109</v>
      </c>
      <c r="N570" s="13" t="s">
        <v>110</v>
      </c>
      <c r="O570" s="39"/>
      <c r="P570" s="39"/>
      <c r="Q570" s="39">
        <v>1</v>
      </c>
      <c r="R570" s="39">
        <v>0</v>
      </c>
      <c r="S570" s="39">
        <v>0</v>
      </c>
      <c r="T570" s="39">
        <v>0</v>
      </c>
      <c r="U570" s="39">
        <v>0</v>
      </c>
      <c r="V570" s="39"/>
      <c r="W570" s="39"/>
      <c r="X570" s="39"/>
      <c r="Y570" s="39"/>
      <c r="Z570" s="39"/>
      <c r="AA570" s="39"/>
      <c r="AB570" s="39"/>
      <c r="AC570" s="39"/>
      <c r="AD570" s="39"/>
      <c r="AE570" s="39"/>
      <c r="AF570" s="39"/>
      <c r="AG570" s="39"/>
      <c r="AH570" s="39"/>
      <c r="AI570" s="39"/>
      <c r="AJ570" s="39"/>
      <c r="AK570" s="39"/>
      <c r="AL570" s="39"/>
      <c r="AM570" s="39"/>
      <c r="AN570" s="39"/>
      <c r="AO570" s="39"/>
      <c r="AP570" s="39">
        <v>1183482.1399999999</v>
      </c>
      <c r="AQ570" s="39">
        <v>0</v>
      </c>
      <c r="AR570" s="27">
        <f t="shared" si="19"/>
        <v>0</v>
      </c>
      <c r="AS570" s="13" t="s">
        <v>111</v>
      </c>
      <c r="AT570" s="13" t="s">
        <v>114</v>
      </c>
      <c r="AU570" s="13">
        <v>14</v>
      </c>
    </row>
    <row r="571" spans="2:47" ht="13.15" customHeight="1" x14ac:dyDescent="0.2">
      <c r="B571" s="13" t="s">
        <v>980</v>
      </c>
      <c r="C571" s="13" t="s">
        <v>100</v>
      </c>
      <c r="D571" s="13" t="s">
        <v>770</v>
      </c>
      <c r="E571" s="13" t="s">
        <v>771</v>
      </c>
      <c r="F571" s="13" t="s">
        <v>772</v>
      </c>
      <c r="G571" s="13" t="s">
        <v>975</v>
      </c>
      <c r="H571" s="13" t="s">
        <v>197</v>
      </c>
      <c r="I571" s="13">
        <v>50</v>
      </c>
      <c r="J571" s="13" t="s">
        <v>235</v>
      </c>
      <c r="K571" s="13" t="s">
        <v>107</v>
      </c>
      <c r="L571" s="13" t="s">
        <v>108</v>
      </c>
      <c r="M571" s="13" t="s">
        <v>122</v>
      </c>
      <c r="N571" s="13" t="s">
        <v>110</v>
      </c>
      <c r="O571" s="39"/>
      <c r="P571" s="39"/>
      <c r="Q571" s="39">
        <v>1</v>
      </c>
      <c r="R571" s="39">
        <v>1</v>
      </c>
      <c r="S571" s="39">
        <v>0</v>
      </c>
      <c r="T571" s="39">
        <v>0</v>
      </c>
      <c r="U571" s="39">
        <v>0</v>
      </c>
      <c r="V571" s="39"/>
      <c r="W571" s="39"/>
      <c r="X571" s="39"/>
      <c r="Y571" s="39"/>
      <c r="Z571" s="39"/>
      <c r="AA571" s="39"/>
      <c r="AB571" s="39"/>
      <c r="AC571" s="39"/>
      <c r="AD571" s="39"/>
      <c r="AE571" s="39"/>
      <c r="AF571" s="39"/>
      <c r="AG571" s="39"/>
      <c r="AH571" s="39"/>
      <c r="AI571" s="39"/>
      <c r="AJ571" s="39"/>
      <c r="AK571" s="39"/>
      <c r="AL571" s="39"/>
      <c r="AM571" s="39"/>
      <c r="AN571" s="39"/>
      <c r="AO571" s="39"/>
      <c r="AP571" s="39">
        <v>1183482.1399999999</v>
      </c>
      <c r="AQ571" s="39">
        <f>(O571+P571+Q571+R571+S571+T571+U571+V571+W571)*AP571</f>
        <v>2366964.2799999998</v>
      </c>
      <c r="AR571" s="27">
        <f t="shared" si="19"/>
        <v>2650999.9936000002</v>
      </c>
      <c r="AS571" s="13" t="s">
        <v>111</v>
      </c>
      <c r="AT571" s="13" t="s">
        <v>114</v>
      </c>
      <c r="AU571" s="13"/>
    </row>
    <row r="572" spans="2:47" ht="13.15" customHeight="1" x14ac:dyDescent="0.25">
      <c r="B572" s="7" t="s">
        <v>981</v>
      </c>
      <c r="C572" s="7" t="s">
        <v>100</v>
      </c>
      <c r="D572" s="7" t="s">
        <v>770</v>
      </c>
      <c r="E572" s="7" t="s">
        <v>771</v>
      </c>
      <c r="F572" s="7" t="s">
        <v>772</v>
      </c>
      <c r="G572" s="7" t="s">
        <v>982</v>
      </c>
      <c r="H572" s="8" t="s">
        <v>197</v>
      </c>
      <c r="I572" s="9">
        <v>50</v>
      </c>
      <c r="J572" s="10" t="s">
        <v>231</v>
      </c>
      <c r="K572" s="8" t="s">
        <v>107</v>
      </c>
      <c r="L572" s="10" t="s">
        <v>108</v>
      </c>
      <c r="M572" s="10" t="s">
        <v>109</v>
      </c>
      <c r="N572" s="10" t="s">
        <v>110</v>
      </c>
      <c r="O572" s="27">
        <v>0</v>
      </c>
      <c r="P572" s="27">
        <v>0</v>
      </c>
      <c r="Q572" s="27">
        <v>20</v>
      </c>
      <c r="R572" s="27">
        <v>20</v>
      </c>
      <c r="S572" s="27">
        <v>20</v>
      </c>
      <c r="T572" s="27">
        <v>20</v>
      </c>
      <c r="U572" s="27">
        <v>20</v>
      </c>
      <c r="V572" s="27"/>
      <c r="W572" s="27"/>
      <c r="X572" s="27"/>
      <c r="Y572" s="27"/>
      <c r="Z572" s="27"/>
      <c r="AA572" s="27"/>
      <c r="AB572" s="27"/>
      <c r="AC572" s="27"/>
      <c r="AD572" s="27"/>
      <c r="AE572" s="27"/>
      <c r="AF572" s="27"/>
      <c r="AG572" s="27"/>
      <c r="AH572" s="27"/>
      <c r="AI572" s="27"/>
      <c r="AJ572" s="27"/>
      <c r="AK572" s="27"/>
      <c r="AL572" s="27"/>
      <c r="AM572" s="27"/>
      <c r="AN572" s="27"/>
      <c r="AO572" s="27"/>
      <c r="AP572" s="27">
        <v>203630.14285714284</v>
      </c>
      <c r="AQ572" s="27">
        <v>0</v>
      </c>
      <c r="AR572" s="27">
        <f t="shared" si="19"/>
        <v>0</v>
      </c>
      <c r="AS572" s="10" t="s">
        <v>111</v>
      </c>
      <c r="AT572" s="88">
        <v>2014</v>
      </c>
      <c r="AU572" s="7" t="s">
        <v>795</v>
      </c>
    </row>
    <row r="573" spans="2:47" ht="13.15" customHeight="1" x14ac:dyDescent="0.25">
      <c r="B573" s="7" t="s">
        <v>983</v>
      </c>
      <c r="C573" s="7" t="s">
        <v>100</v>
      </c>
      <c r="D573" s="7" t="s">
        <v>770</v>
      </c>
      <c r="E573" s="7" t="s">
        <v>771</v>
      </c>
      <c r="F573" s="7" t="s">
        <v>772</v>
      </c>
      <c r="G573" s="7" t="s">
        <v>982</v>
      </c>
      <c r="H573" s="7" t="s">
        <v>197</v>
      </c>
      <c r="I573" s="14">
        <v>50</v>
      </c>
      <c r="J573" s="7" t="s">
        <v>235</v>
      </c>
      <c r="K573" s="7" t="s">
        <v>107</v>
      </c>
      <c r="L573" s="7" t="s">
        <v>108</v>
      </c>
      <c r="M573" s="7" t="s">
        <v>109</v>
      </c>
      <c r="N573" s="7" t="s">
        <v>110</v>
      </c>
      <c r="O573" s="39">
        <v>0</v>
      </c>
      <c r="P573" s="39">
        <v>0</v>
      </c>
      <c r="Q573" s="39">
        <v>0</v>
      </c>
      <c r="R573" s="39">
        <v>0</v>
      </c>
      <c r="S573" s="39">
        <v>20</v>
      </c>
      <c r="T573" s="39">
        <v>20</v>
      </c>
      <c r="U573" s="39">
        <v>20</v>
      </c>
      <c r="V573" s="39"/>
      <c r="W573" s="39"/>
      <c r="X573" s="39"/>
      <c r="Y573" s="39"/>
      <c r="Z573" s="39"/>
      <c r="AA573" s="39"/>
      <c r="AB573" s="39"/>
      <c r="AC573" s="39"/>
      <c r="AD573" s="39"/>
      <c r="AE573" s="39"/>
      <c r="AF573" s="39"/>
      <c r="AG573" s="39"/>
      <c r="AH573" s="39"/>
      <c r="AI573" s="39"/>
      <c r="AJ573" s="39"/>
      <c r="AK573" s="39"/>
      <c r="AL573" s="39"/>
      <c r="AM573" s="39"/>
      <c r="AN573" s="39"/>
      <c r="AO573" s="39"/>
      <c r="AP573" s="39">
        <v>203630.14300000001</v>
      </c>
      <c r="AQ573" s="27">
        <v>0</v>
      </c>
      <c r="AR573" s="27">
        <f t="shared" si="19"/>
        <v>0</v>
      </c>
      <c r="AS573" s="7" t="s">
        <v>111</v>
      </c>
      <c r="AT573" s="7" t="s">
        <v>375</v>
      </c>
      <c r="AU573" s="89" t="s">
        <v>112</v>
      </c>
    </row>
    <row r="574" spans="2:47" ht="13.15" customHeight="1" x14ac:dyDescent="0.25">
      <c r="B574" s="12" t="s">
        <v>984</v>
      </c>
      <c r="C574" s="7" t="s">
        <v>100</v>
      </c>
      <c r="D574" s="7" t="s">
        <v>770</v>
      </c>
      <c r="E574" s="7" t="s">
        <v>771</v>
      </c>
      <c r="F574" s="7" t="s">
        <v>772</v>
      </c>
      <c r="G574" s="7" t="s">
        <v>982</v>
      </c>
      <c r="H574" s="8" t="s">
        <v>197</v>
      </c>
      <c r="I574" s="9">
        <v>50</v>
      </c>
      <c r="J574" s="10" t="s">
        <v>235</v>
      </c>
      <c r="K574" s="8" t="s">
        <v>107</v>
      </c>
      <c r="L574" s="10" t="s">
        <v>108</v>
      </c>
      <c r="M574" s="10" t="s">
        <v>109</v>
      </c>
      <c r="N574" s="10" t="s">
        <v>110</v>
      </c>
      <c r="O574" s="74"/>
      <c r="P574" s="27"/>
      <c r="Q574" s="27"/>
      <c r="R574" s="27"/>
      <c r="S574" s="27">
        <v>20</v>
      </c>
      <c r="T574" s="27">
        <v>20</v>
      </c>
      <c r="U574" s="27">
        <v>20</v>
      </c>
      <c r="V574" s="27">
        <v>20</v>
      </c>
      <c r="W574" s="27"/>
      <c r="X574" s="27"/>
      <c r="Y574" s="27"/>
      <c r="Z574" s="27"/>
      <c r="AA574" s="27"/>
      <c r="AB574" s="27"/>
      <c r="AC574" s="27"/>
      <c r="AD574" s="27"/>
      <c r="AE574" s="27"/>
      <c r="AF574" s="27"/>
      <c r="AG574" s="27"/>
      <c r="AH574" s="27"/>
      <c r="AI574" s="27"/>
      <c r="AJ574" s="27"/>
      <c r="AK574" s="27"/>
      <c r="AL574" s="27"/>
      <c r="AM574" s="27"/>
      <c r="AN574" s="27"/>
      <c r="AO574" s="27"/>
      <c r="AP574" s="27">
        <v>203630.14300000001</v>
      </c>
      <c r="AQ574" s="27">
        <v>0</v>
      </c>
      <c r="AR574" s="27">
        <f t="shared" si="19"/>
        <v>0</v>
      </c>
      <c r="AS574" s="10" t="s">
        <v>111</v>
      </c>
      <c r="AT574" s="43" t="s">
        <v>114</v>
      </c>
      <c r="AU574" s="88" t="s">
        <v>212</v>
      </c>
    </row>
    <row r="575" spans="2:47" ht="13.15" customHeight="1" x14ac:dyDescent="0.25">
      <c r="B575" s="7" t="s">
        <v>985</v>
      </c>
      <c r="C575" s="7" t="s">
        <v>100</v>
      </c>
      <c r="D575" s="7" t="s">
        <v>770</v>
      </c>
      <c r="E575" s="7" t="s">
        <v>771</v>
      </c>
      <c r="F575" s="7" t="s">
        <v>772</v>
      </c>
      <c r="G575" s="7" t="s">
        <v>986</v>
      </c>
      <c r="H575" s="8" t="s">
        <v>197</v>
      </c>
      <c r="I575" s="9">
        <v>50</v>
      </c>
      <c r="J575" s="10" t="s">
        <v>231</v>
      </c>
      <c r="K575" s="8" t="s">
        <v>107</v>
      </c>
      <c r="L575" s="10" t="s">
        <v>108</v>
      </c>
      <c r="M575" s="10" t="s">
        <v>109</v>
      </c>
      <c r="N575" s="10" t="s">
        <v>110</v>
      </c>
      <c r="O575" s="27">
        <v>0</v>
      </c>
      <c r="P575" s="27">
        <v>0</v>
      </c>
      <c r="Q575" s="27">
        <v>30</v>
      </c>
      <c r="R575" s="27">
        <v>25</v>
      </c>
      <c r="S575" s="27">
        <v>25</v>
      </c>
      <c r="T575" s="27">
        <v>25</v>
      </c>
      <c r="U575" s="27">
        <v>25</v>
      </c>
      <c r="V575" s="27"/>
      <c r="W575" s="27"/>
      <c r="X575" s="27"/>
      <c r="Y575" s="27"/>
      <c r="Z575" s="27"/>
      <c r="AA575" s="27"/>
      <c r="AB575" s="27"/>
      <c r="AC575" s="27"/>
      <c r="AD575" s="27"/>
      <c r="AE575" s="27"/>
      <c r="AF575" s="27"/>
      <c r="AG575" s="27"/>
      <c r="AH575" s="27"/>
      <c r="AI575" s="27"/>
      <c r="AJ575" s="27"/>
      <c r="AK575" s="27"/>
      <c r="AL575" s="27"/>
      <c r="AM575" s="27"/>
      <c r="AN575" s="27"/>
      <c r="AO575" s="27"/>
      <c r="AP575" s="27">
        <v>187499.99999999997</v>
      </c>
      <c r="AQ575" s="27">
        <v>0</v>
      </c>
      <c r="AR575" s="27">
        <f t="shared" si="19"/>
        <v>0</v>
      </c>
      <c r="AS575" s="10" t="s">
        <v>111</v>
      </c>
      <c r="AT575" s="88">
        <v>2014</v>
      </c>
      <c r="AU575" s="7" t="s">
        <v>795</v>
      </c>
    </row>
    <row r="576" spans="2:47" ht="13.15" customHeight="1" x14ac:dyDescent="0.25">
      <c r="B576" s="7" t="s">
        <v>987</v>
      </c>
      <c r="C576" s="7" t="s">
        <v>100</v>
      </c>
      <c r="D576" s="7" t="s">
        <v>770</v>
      </c>
      <c r="E576" s="7" t="s">
        <v>771</v>
      </c>
      <c r="F576" s="7" t="s">
        <v>772</v>
      </c>
      <c r="G576" s="7" t="s">
        <v>986</v>
      </c>
      <c r="H576" s="7" t="s">
        <v>197</v>
      </c>
      <c r="I576" s="14">
        <v>50</v>
      </c>
      <c r="J576" s="7" t="s">
        <v>235</v>
      </c>
      <c r="K576" s="7" t="s">
        <v>107</v>
      </c>
      <c r="L576" s="7" t="s">
        <v>108</v>
      </c>
      <c r="M576" s="7" t="s">
        <v>109</v>
      </c>
      <c r="N576" s="7" t="s">
        <v>110</v>
      </c>
      <c r="O576" s="39">
        <v>0</v>
      </c>
      <c r="P576" s="39">
        <v>0</v>
      </c>
      <c r="Q576" s="39">
        <v>25</v>
      </c>
      <c r="R576" s="39">
        <v>25</v>
      </c>
      <c r="S576" s="39">
        <v>25</v>
      </c>
      <c r="T576" s="39">
        <v>25</v>
      </c>
      <c r="U576" s="39">
        <v>25</v>
      </c>
      <c r="V576" s="39"/>
      <c r="W576" s="39"/>
      <c r="X576" s="39"/>
      <c r="Y576" s="39"/>
      <c r="Z576" s="39"/>
      <c r="AA576" s="39"/>
      <c r="AB576" s="39"/>
      <c r="AC576" s="39"/>
      <c r="AD576" s="39"/>
      <c r="AE576" s="39"/>
      <c r="AF576" s="39"/>
      <c r="AG576" s="39"/>
      <c r="AH576" s="39"/>
      <c r="AI576" s="39"/>
      <c r="AJ576" s="39"/>
      <c r="AK576" s="39"/>
      <c r="AL576" s="39"/>
      <c r="AM576" s="39"/>
      <c r="AN576" s="39"/>
      <c r="AO576" s="39"/>
      <c r="AP576" s="39">
        <v>187500</v>
      </c>
      <c r="AQ576" s="27">
        <v>0</v>
      </c>
      <c r="AR576" s="27">
        <f t="shared" si="19"/>
        <v>0</v>
      </c>
      <c r="AS576" s="7" t="s">
        <v>111</v>
      </c>
      <c r="AT576" s="7" t="s">
        <v>375</v>
      </c>
      <c r="AU576" s="89" t="s">
        <v>112</v>
      </c>
    </row>
    <row r="577" spans="2:47" ht="13.15" customHeight="1" x14ac:dyDescent="0.2">
      <c r="B577" s="12" t="s">
        <v>988</v>
      </c>
      <c r="C577" s="7" t="s">
        <v>100</v>
      </c>
      <c r="D577" s="7" t="s">
        <v>770</v>
      </c>
      <c r="E577" s="7" t="s">
        <v>771</v>
      </c>
      <c r="F577" s="7" t="s">
        <v>772</v>
      </c>
      <c r="G577" s="7" t="s">
        <v>986</v>
      </c>
      <c r="H577" s="8" t="s">
        <v>197</v>
      </c>
      <c r="I577" s="9">
        <v>50</v>
      </c>
      <c r="J577" s="10" t="s">
        <v>235</v>
      </c>
      <c r="K577" s="8" t="s">
        <v>107</v>
      </c>
      <c r="L577" s="10" t="s">
        <v>108</v>
      </c>
      <c r="M577" s="10" t="s">
        <v>109</v>
      </c>
      <c r="N577" s="10" t="s">
        <v>110</v>
      </c>
      <c r="O577" s="74"/>
      <c r="P577" s="27"/>
      <c r="Q577" s="27">
        <v>25</v>
      </c>
      <c r="R577" s="27">
        <v>20</v>
      </c>
      <c r="S577" s="27">
        <v>25</v>
      </c>
      <c r="T577" s="27">
        <v>25</v>
      </c>
      <c r="U577" s="27">
        <v>25</v>
      </c>
      <c r="V577" s="27">
        <v>25</v>
      </c>
      <c r="W577" s="27"/>
      <c r="X577" s="27"/>
      <c r="Y577" s="27"/>
      <c r="Z577" s="27"/>
      <c r="AA577" s="27"/>
      <c r="AB577" s="27"/>
      <c r="AC577" s="27"/>
      <c r="AD577" s="27"/>
      <c r="AE577" s="27"/>
      <c r="AF577" s="27"/>
      <c r="AG577" s="27"/>
      <c r="AH577" s="27"/>
      <c r="AI577" s="27"/>
      <c r="AJ577" s="27"/>
      <c r="AK577" s="27"/>
      <c r="AL577" s="27"/>
      <c r="AM577" s="27"/>
      <c r="AN577" s="27"/>
      <c r="AO577" s="27"/>
      <c r="AP577" s="27">
        <v>187500</v>
      </c>
      <c r="AQ577" s="27">
        <v>0</v>
      </c>
      <c r="AR577" s="27">
        <f t="shared" si="19"/>
        <v>0</v>
      </c>
      <c r="AS577" s="10" t="s">
        <v>111</v>
      </c>
      <c r="AT577" s="43" t="s">
        <v>114</v>
      </c>
      <c r="AU577" s="13" t="s">
        <v>115</v>
      </c>
    </row>
    <row r="578" spans="2:47" ht="13.15" customHeight="1" x14ac:dyDescent="0.2">
      <c r="B578" s="13" t="s">
        <v>989</v>
      </c>
      <c r="C578" s="13" t="s">
        <v>100</v>
      </c>
      <c r="D578" s="13" t="s">
        <v>770</v>
      </c>
      <c r="E578" s="13" t="s">
        <v>771</v>
      </c>
      <c r="F578" s="13" t="s">
        <v>772</v>
      </c>
      <c r="G578" s="13" t="s">
        <v>986</v>
      </c>
      <c r="H578" s="13" t="s">
        <v>197</v>
      </c>
      <c r="I578" s="13">
        <v>50</v>
      </c>
      <c r="J578" s="13" t="s">
        <v>235</v>
      </c>
      <c r="K578" s="13" t="s">
        <v>107</v>
      </c>
      <c r="L578" s="13" t="s">
        <v>108</v>
      </c>
      <c r="M578" s="13" t="s">
        <v>109</v>
      </c>
      <c r="N578" s="13" t="s">
        <v>110</v>
      </c>
      <c r="O578" s="39"/>
      <c r="P578" s="39"/>
      <c r="Q578" s="39">
        <v>25</v>
      </c>
      <c r="R578" s="39">
        <v>20</v>
      </c>
      <c r="S578" s="39">
        <v>26</v>
      </c>
      <c r="T578" s="39">
        <v>45</v>
      </c>
      <c r="U578" s="39">
        <v>45</v>
      </c>
      <c r="V578" s="39"/>
      <c r="W578" s="39"/>
      <c r="X578" s="39"/>
      <c r="Y578" s="39"/>
      <c r="Z578" s="39"/>
      <c r="AA578" s="39"/>
      <c r="AB578" s="39"/>
      <c r="AC578" s="39"/>
      <c r="AD578" s="39"/>
      <c r="AE578" s="39"/>
      <c r="AF578" s="39"/>
      <c r="AG578" s="39"/>
      <c r="AH578" s="39"/>
      <c r="AI578" s="39"/>
      <c r="AJ578" s="39"/>
      <c r="AK578" s="39"/>
      <c r="AL578" s="39"/>
      <c r="AM578" s="39"/>
      <c r="AN578" s="39"/>
      <c r="AO578" s="39"/>
      <c r="AP578" s="39">
        <v>187500</v>
      </c>
      <c r="AQ578" s="39">
        <v>0</v>
      </c>
      <c r="AR578" s="27">
        <f t="shared" si="19"/>
        <v>0</v>
      </c>
      <c r="AS578" s="13" t="s">
        <v>111</v>
      </c>
      <c r="AT578" s="13" t="s">
        <v>114</v>
      </c>
      <c r="AU578" s="13">
        <v>14</v>
      </c>
    </row>
    <row r="579" spans="2:47" ht="13.15" customHeight="1" x14ac:dyDescent="0.2">
      <c r="B579" s="13" t="s">
        <v>990</v>
      </c>
      <c r="C579" s="13" t="s">
        <v>100</v>
      </c>
      <c r="D579" s="13" t="s">
        <v>770</v>
      </c>
      <c r="E579" s="13" t="s">
        <v>771</v>
      </c>
      <c r="F579" s="13" t="s">
        <v>772</v>
      </c>
      <c r="G579" s="13" t="s">
        <v>986</v>
      </c>
      <c r="H579" s="13" t="s">
        <v>197</v>
      </c>
      <c r="I579" s="13">
        <v>50</v>
      </c>
      <c r="J579" s="13" t="s">
        <v>235</v>
      </c>
      <c r="K579" s="13" t="s">
        <v>107</v>
      </c>
      <c r="L579" s="13" t="s">
        <v>108</v>
      </c>
      <c r="M579" s="13" t="s">
        <v>109</v>
      </c>
      <c r="N579" s="13" t="s">
        <v>110</v>
      </c>
      <c r="O579" s="39"/>
      <c r="P579" s="39"/>
      <c r="Q579" s="39">
        <v>25</v>
      </c>
      <c r="R579" s="39">
        <v>20</v>
      </c>
      <c r="S579" s="39">
        <v>7</v>
      </c>
      <c r="T579" s="39">
        <v>45</v>
      </c>
      <c r="U579" s="39">
        <v>45</v>
      </c>
      <c r="V579" s="39"/>
      <c r="W579" s="39"/>
      <c r="X579" s="39"/>
      <c r="Y579" s="39"/>
      <c r="Z579" s="39"/>
      <c r="AA579" s="39"/>
      <c r="AB579" s="39"/>
      <c r="AC579" s="39"/>
      <c r="AD579" s="39"/>
      <c r="AE579" s="39"/>
      <c r="AF579" s="39"/>
      <c r="AG579" s="39"/>
      <c r="AH579" s="39"/>
      <c r="AI579" s="39"/>
      <c r="AJ579" s="39"/>
      <c r="AK579" s="39"/>
      <c r="AL579" s="39"/>
      <c r="AM579" s="39"/>
      <c r="AN579" s="39"/>
      <c r="AO579" s="39"/>
      <c r="AP579" s="39">
        <v>187500</v>
      </c>
      <c r="AQ579" s="39">
        <v>0</v>
      </c>
      <c r="AR579" s="27">
        <f t="shared" si="19"/>
        <v>0</v>
      </c>
      <c r="AS579" s="13" t="s">
        <v>111</v>
      </c>
      <c r="AT579" s="13" t="s">
        <v>114</v>
      </c>
      <c r="AU579" s="13">
        <v>14</v>
      </c>
    </row>
    <row r="580" spans="2:47" ht="13.15" customHeight="1" x14ac:dyDescent="0.2">
      <c r="B580" s="13" t="s">
        <v>991</v>
      </c>
      <c r="C580" s="13" t="s">
        <v>100</v>
      </c>
      <c r="D580" s="13" t="s">
        <v>770</v>
      </c>
      <c r="E580" s="13" t="s">
        <v>771</v>
      </c>
      <c r="F580" s="13" t="s">
        <v>772</v>
      </c>
      <c r="G580" s="13" t="s">
        <v>986</v>
      </c>
      <c r="H580" s="13" t="s">
        <v>197</v>
      </c>
      <c r="I580" s="13">
        <v>50</v>
      </c>
      <c r="J580" s="13" t="s">
        <v>235</v>
      </c>
      <c r="K580" s="13" t="s">
        <v>107</v>
      </c>
      <c r="L580" s="13" t="s">
        <v>108</v>
      </c>
      <c r="M580" s="13" t="s">
        <v>109</v>
      </c>
      <c r="N580" s="13" t="s">
        <v>110</v>
      </c>
      <c r="O580" s="39"/>
      <c r="P580" s="39"/>
      <c r="Q580" s="39">
        <v>25</v>
      </c>
      <c r="R580" s="39">
        <v>25</v>
      </c>
      <c r="S580" s="39">
        <v>25</v>
      </c>
      <c r="T580" s="39">
        <v>25</v>
      </c>
      <c r="U580" s="39">
        <v>25</v>
      </c>
      <c r="V580" s="39"/>
      <c r="W580" s="39"/>
      <c r="X580" s="39"/>
      <c r="Y580" s="39"/>
      <c r="Z580" s="39"/>
      <c r="AA580" s="39"/>
      <c r="AB580" s="39"/>
      <c r="AC580" s="39"/>
      <c r="AD580" s="39"/>
      <c r="AE580" s="39"/>
      <c r="AF580" s="39"/>
      <c r="AG580" s="39"/>
      <c r="AH580" s="39"/>
      <c r="AI580" s="39"/>
      <c r="AJ580" s="39"/>
      <c r="AK580" s="39"/>
      <c r="AL580" s="39"/>
      <c r="AM580" s="39"/>
      <c r="AN580" s="39"/>
      <c r="AO580" s="39"/>
      <c r="AP580" s="39">
        <v>187500</v>
      </c>
      <c r="AQ580" s="39">
        <v>0</v>
      </c>
      <c r="AR580" s="27">
        <f t="shared" si="19"/>
        <v>0</v>
      </c>
      <c r="AS580" s="13" t="s">
        <v>111</v>
      </c>
      <c r="AT580" s="13" t="s">
        <v>114</v>
      </c>
      <c r="AU580" s="13">
        <v>15</v>
      </c>
    </row>
    <row r="581" spans="2:47" ht="13.15" customHeight="1" x14ac:dyDescent="0.2">
      <c r="B581" s="13" t="s">
        <v>992</v>
      </c>
      <c r="C581" s="13" t="s">
        <v>100</v>
      </c>
      <c r="D581" s="13" t="s">
        <v>770</v>
      </c>
      <c r="E581" s="13" t="s">
        <v>771</v>
      </c>
      <c r="F581" s="13" t="s">
        <v>772</v>
      </c>
      <c r="G581" s="13" t="s">
        <v>986</v>
      </c>
      <c r="H581" s="13" t="s">
        <v>197</v>
      </c>
      <c r="I581" s="13">
        <v>50</v>
      </c>
      <c r="J581" s="13" t="s">
        <v>235</v>
      </c>
      <c r="K581" s="13" t="s">
        <v>107</v>
      </c>
      <c r="L581" s="13" t="s">
        <v>108</v>
      </c>
      <c r="M581" s="13" t="s">
        <v>122</v>
      </c>
      <c r="N581" s="13" t="s">
        <v>110</v>
      </c>
      <c r="O581" s="39"/>
      <c r="P581" s="39"/>
      <c r="Q581" s="39">
        <v>25</v>
      </c>
      <c r="R581" s="39">
        <v>25</v>
      </c>
      <c r="S581" s="39">
        <v>25</v>
      </c>
      <c r="T581" s="39">
        <v>25</v>
      </c>
      <c r="U581" s="39">
        <v>25</v>
      </c>
      <c r="V581" s="39"/>
      <c r="W581" s="39"/>
      <c r="X581" s="39"/>
      <c r="Y581" s="39"/>
      <c r="Z581" s="39"/>
      <c r="AA581" s="39"/>
      <c r="AB581" s="39"/>
      <c r="AC581" s="39"/>
      <c r="AD581" s="39"/>
      <c r="AE581" s="39"/>
      <c r="AF581" s="39"/>
      <c r="AG581" s="39"/>
      <c r="AH581" s="39"/>
      <c r="AI581" s="39"/>
      <c r="AJ581" s="39"/>
      <c r="AK581" s="39"/>
      <c r="AL581" s="39"/>
      <c r="AM581" s="39"/>
      <c r="AN581" s="39"/>
      <c r="AO581" s="39"/>
      <c r="AP581" s="39">
        <v>256274.99999999997</v>
      </c>
      <c r="AQ581" s="39">
        <f>(O581+P581+Q581+R581+S581+T581+U581+V581+W581)*AP581</f>
        <v>32034374.999999996</v>
      </c>
      <c r="AR581" s="27">
        <f t="shared" si="19"/>
        <v>35878500</v>
      </c>
      <c r="AS581" s="13" t="s">
        <v>111</v>
      </c>
      <c r="AT581" s="13" t="s">
        <v>114</v>
      </c>
      <c r="AU581" s="13"/>
    </row>
    <row r="582" spans="2:47" ht="13.15" customHeight="1" x14ac:dyDescent="0.25">
      <c r="B582" s="7" t="s">
        <v>993</v>
      </c>
      <c r="C582" s="7" t="s">
        <v>100</v>
      </c>
      <c r="D582" s="7" t="s">
        <v>770</v>
      </c>
      <c r="E582" s="7" t="s">
        <v>771</v>
      </c>
      <c r="F582" s="7" t="s">
        <v>772</v>
      </c>
      <c r="G582" s="7" t="s">
        <v>994</v>
      </c>
      <c r="H582" s="8" t="s">
        <v>197</v>
      </c>
      <c r="I582" s="9">
        <v>50</v>
      </c>
      <c r="J582" s="10" t="s">
        <v>231</v>
      </c>
      <c r="K582" s="8" t="s">
        <v>107</v>
      </c>
      <c r="L582" s="10" t="s">
        <v>108</v>
      </c>
      <c r="M582" s="10" t="s">
        <v>109</v>
      </c>
      <c r="N582" s="10" t="s">
        <v>110</v>
      </c>
      <c r="O582" s="27">
        <v>0</v>
      </c>
      <c r="P582" s="27">
        <v>0</v>
      </c>
      <c r="Q582" s="27">
        <v>10</v>
      </c>
      <c r="R582" s="27">
        <v>12</v>
      </c>
      <c r="S582" s="27">
        <v>12</v>
      </c>
      <c r="T582" s="27">
        <v>12</v>
      </c>
      <c r="U582" s="27">
        <v>12</v>
      </c>
      <c r="V582" s="27"/>
      <c r="W582" s="27"/>
      <c r="X582" s="27"/>
      <c r="Y582" s="27"/>
      <c r="Z582" s="27"/>
      <c r="AA582" s="27"/>
      <c r="AB582" s="27"/>
      <c r="AC582" s="27"/>
      <c r="AD582" s="27"/>
      <c r="AE582" s="27"/>
      <c r="AF582" s="27"/>
      <c r="AG582" s="27"/>
      <c r="AH582" s="27"/>
      <c r="AI582" s="27"/>
      <c r="AJ582" s="27"/>
      <c r="AK582" s="27"/>
      <c r="AL582" s="27"/>
      <c r="AM582" s="27"/>
      <c r="AN582" s="27"/>
      <c r="AO582" s="27"/>
      <c r="AP582" s="27">
        <v>142857.14285714284</v>
      </c>
      <c r="AQ582" s="27">
        <v>0</v>
      </c>
      <c r="AR582" s="27">
        <f t="shared" si="19"/>
        <v>0</v>
      </c>
      <c r="AS582" s="10" t="s">
        <v>111</v>
      </c>
      <c r="AT582" s="88">
        <v>2014</v>
      </c>
      <c r="AU582" s="7" t="s">
        <v>795</v>
      </c>
    </row>
    <row r="583" spans="2:47" ht="13.15" customHeight="1" x14ac:dyDescent="0.25">
      <c r="B583" s="7" t="s">
        <v>995</v>
      </c>
      <c r="C583" s="7" t="s">
        <v>100</v>
      </c>
      <c r="D583" s="7" t="s">
        <v>770</v>
      </c>
      <c r="E583" s="7" t="s">
        <v>771</v>
      </c>
      <c r="F583" s="7" t="s">
        <v>772</v>
      </c>
      <c r="G583" s="7" t="s">
        <v>994</v>
      </c>
      <c r="H583" s="7" t="s">
        <v>197</v>
      </c>
      <c r="I583" s="14">
        <v>50</v>
      </c>
      <c r="J583" s="7" t="s">
        <v>235</v>
      </c>
      <c r="K583" s="7" t="s">
        <v>107</v>
      </c>
      <c r="L583" s="7" t="s">
        <v>108</v>
      </c>
      <c r="M583" s="7" t="s">
        <v>109</v>
      </c>
      <c r="N583" s="7" t="s">
        <v>110</v>
      </c>
      <c r="O583" s="39">
        <v>0</v>
      </c>
      <c r="P583" s="39">
        <v>0</v>
      </c>
      <c r="Q583" s="39">
        <v>10</v>
      </c>
      <c r="R583" s="39">
        <v>12</v>
      </c>
      <c r="S583" s="39">
        <v>12</v>
      </c>
      <c r="T583" s="39">
        <v>12</v>
      </c>
      <c r="U583" s="39">
        <v>12</v>
      </c>
      <c r="V583" s="39"/>
      <c r="W583" s="39"/>
      <c r="X583" s="39"/>
      <c r="Y583" s="39"/>
      <c r="Z583" s="39"/>
      <c r="AA583" s="39"/>
      <c r="AB583" s="39"/>
      <c r="AC583" s="39"/>
      <c r="AD583" s="39"/>
      <c r="AE583" s="39"/>
      <c r="AF583" s="39"/>
      <c r="AG583" s="39"/>
      <c r="AH583" s="39"/>
      <c r="AI583" s="39"/>
      <c r="AJ583" s="39"/>
      <c r="AK583" s="39"/>
      <c r="AL583" s="39"/>
      <c r="AM583" s="39"/>
      <c r="AN583" s="39"/>
      <c r="AO583" s="39"/>
      <c r="AP583" s="39">
        <v>142857.14300000001</v>
      </c>
      <c r="AQ583" s="27">
        <v>0</v>
      </c>
      <c r="AR583" s="27">
        <f t="shared" si="19"/>
        <v>0</v>
      </c>
      <c r="AS583" s="7" t="s">
        <v>111</v>
      </c>
      <c r="AT583" s="7" t="s">
        <v>375</v>
      </c>
      <c r="AU583" s="89" t="s">
        <v>112</v>
      </c>
    </row>
    <row r="584" spans="2:47" ht="13.15" customHeight="1" x14ac:dyDescent="0.2">
      <c r="B584" s="12" t="s">
        <v>996</v>
      </c>
      <c r="C584" s="7" t="s">
        <v>100</v>
      </c>
      <c r="D584" s="7" t="s">
        <v>770</v>
      </c>
      <c r="E584" s="7" t="s">
        <v>771</v>
      </c>
      <c r="F584" s="7" t="s">
        <v>772</v>
      </c>
      <c r="G584" s="7" t="s">
        <v>994</v>
      </c>
      <c r="H584" s="8" t="s">
        <v>197</v>
      </c>
      <c r="I584" s="9">
        <v>50</v>
      </c>
      <c r="J584" s="10" t="s">
        <v>235</v>
      </c>
      <c r="K584" s="8" t="s">
        <v>107</v>
      </c>
      <c r="L584" s="10" t="s">
        <v>108</v>
      </c>
      <c r="M584" s="10" t="s">
        <v>109</v>
      </c>
      <c r="N584" s="10" t="s">
        <v>110</v>
      </c>
      <c r="O584" s="74"/>
      <c r="P584" s="27"/>
      <c r="Q584" s="27">
        <v>10</v>
      </c>
      <c r="R584" s="27">
        <v>12</v>
      </c>
      <c r="S584" s="27">
        <v>12</v>
      </c>
      <c r="T584" s="27">
        <v>12</v>
      </c>
      <c r="U584" s="27">
        <v>12</v>
      </c>
      <c r="V584" s="27">
        <v>12</v>
      </c>
      <c r="W584" s="27"/>
      <c r="X584" s="27"/>
      <c r="Y584" s="27"/>
      <c r="Z584" s="27"/>
      <c r="AA584" s="27"/>
      <c r="AB584" s="27"/>
      <c r="AC584" s="27"/>
      <c r="AD584" s="27"/>
      <c r="AE584" s="27"/>
      <c r="AF584" s="27"/>
      <c r="AG584" s="27"/>
      <c r="AH584" s="27"/>
      <c r="AI584" s="27"/>
      <c r="AJ584" s="27"/>
      <c r="AK584" s="27"/>
      <c r="AL584" s="27"/>
      <c r="AM584" s="27"/>
      <c r="AN584" s="27"/>
      <c r="AO584" s="27"/>
      <c r="AP584" s="27">
        <v>142857.14300000001</v>
      </c>
      <c r="AQ584" s="27">
        <v>0</v>
      </c>
      <c r="AR584" s="27">
        <f t="shared" si="19"/>
        <v>0</v>
      </c>
      <c r="AS584" s="10" t="s">
        <v>111</v>
      </c>
      <c r="AT584" s="43" t="s">
        <v>114</v>
      </c>
      <c r="AU584" s="13" t="s">
        <v>115</v>
      </c>
    </row>
    <row r="585" spans="2:47" ht="13.15" customHeight="1" x14ac:dyDescent="0.2">
      <c r="B585" s="13" t="s">
        <v>997</v>
      </c>
      <c r="C585" s="13" t="s">
        <v>100</v>
      </c>
      <c r="D585" s="13" t="s">
        <v>770</v>
      </c>
      <c r="E585" s="13" t="s">
        <v>771</v>
      </c>
      <c r="F585" s="13" t="s">
        <v>772</v>
      </c>
      <c r="G585" s="13" t="s">
        <v>994</v>
      </c>
      <c r="H585" s="13" t="s">
        <v>197</v>
      </c>
      <c r="I585" s="13">
        <v>50</v>
      </c>
      <c r="J585" s="13" t="s">
        <v>235</v>
      </c>
      <c r="K585" s="13" t="s">
        <v>107</v>
      </c>
      <c r="L585" s="13" t="s">
        <v>108</v>
      </c>
      <c r="M585" s="13" t="s">
        <v>122</v>
      </c>
      <c r="N585" s="13" t="s">
        <v>110</v>
      </c>
      <c r="O585" s="39"/>
      <c r="P585" s="39"/>
      <c r="Q585" s="39">
        <v>10</v>
      </c>
      <c r="R585" s="39">
        <v>12</v>
      </c>
      <c r="S585" s="39">
        <v>0</v>
      </c>
      <c r="T585" s="39">
        <v>0</v>
      </c>
      <c r="U585" s="39">
        <v>0</v>
      </c>
      <c r="V585" s="39"/>
      <c r="W585" s="39"/>
      <c r="X585" s="39"/>
      <c r="Y585" s="39"/>
      <c r="Z585" s="39"/>
      <c r="AA585" s="39"/>
      <c r="AB585" s="39"/>
      <c r="AC585" s="39"/>
      <c r="AD585" s="39"/>
      <c r="AE585" s="39"/>
      <c r="AF585" s="39"/>
      <c r="AG585" s="39"/>
      <c r="AH585" s="39"/>
      <c r="AI585" s="39"/>
      <c r="AJ585" s="39"/>
      <c r="AK585" s="39"/>
      <c r="AL585" s="39"/>
      <c r="AM585" s="39"/>
      <c r="AN585" s="39"/>
      <c r="AO585" s="39"/>
      <c r="AP585" s="39">
        <v>142857.14000000001</v>
      </c>
      <c r="AQ585" s="39">
        <v>0</v>
      </c>
      <c r="AR585" s="27">
        <f t="shared" si="19"/>
        <v>0</v>
      </c>
      <c r="AS585" s="13" t="s">
        <v>111</v>
      </c>
      <c r="AT585" s="13" t="s">
        <v>114</v>
      </c>
      <c r="AU585" s="13" t="s">
        <v>458</v>
      </c>
    </row>
    <row r="586" spans="2:47" ht="13.15" customHeight="1" x14ac:dyDescent="0.2">
      <c r="B586" s="13" t="s">
        <v>998</v>
      </c>
      <c r="C586" s="13" t="s">
        <v>100</v>
      </c>
      <c r="D586" s="13" t="s">
        <v>770</v>
      </c>
      <c r="E586" s="13" t="s">
        <v>771</v>
      </c>
      <c r="F586" s="13" t="s">
        <v>772</v>
      </c>
      <c r="G586" s="13" t="s">
        <v>994</v>
      </c>
      <c r="H586" s="13" t="s">
        <v>197</v>
      </c>
      <c r="I586" s="13">
        <v>50</v>
      </c>
      <c r="J586" s="13" t="s">
        <v>235</v>
      </c>
      <c r="K586" s="13" t="s">
        <v>107</v>
      </c>
      <c r="L586" s="13" t="s">
        <v>108</v>
      </c>
      <c r="M586" s="13" t="s">
        <v>122</v>
      </c>
      <c r="N586" s="13" t="s">
        <v>110</v>
      </c>
      <c r="O586" s="39"/>
      <c r="P586" s="39"/>
      <c r="Q586" s="39">
        <v>10</v>
      </c>
      <c r="R586" s="39">
        <v>12</v>
      </c>
      <c r="S586" s="39">
        <v>12</v>
      </c>
      <c r="T586" s="39">
        <v>0</v>
      </c>
      <c r="U586" s="39">
        <v>0</v>
      </c>
      <c r="V586" s="39"/>
      <c r="W586" s="39"/>
      <c r="X586" s="39"/>
      <c r="Y586" s="39"/>
      <c r="Z586" s="39"/>
      <c r="AA586" s="39"/>
      <c r="AB586" s="39"/>
      <c r="AC586" s="39"/>
      <c r="AD586" s="39"/>
      <c r="AE586" s="39"/>
      <c r="AF586" s="39"/>
      <c r="AG586" s="39"/>
      <c r="AH586" s="39"/>
      <c r="AI586" s="39"/>
      <c r="AJ586" s="39"/>
      <c r="AK586" s="39"/>
      <c r="AL586" s="39"/>
      <c r="AM586" s="39"/>
      <c r="AN586" s="39"/>
      <c r="AO586" s="39"/>
      <c r="AP586" s="39">
        <v>180299.1</v>
      </c>
      <c r="AQ586" s="39">
        <f>(O586+P586+Q586+R586+S586+T586+U586+V586+W586)*AP586</f>
        <v>6130169.4000000004</v>
      </c>
      <c r="AR586" s="27">
        <f t="shared" si="19"/>
        <v>6865789.7280000011</v>
      </c>
      <c r="AS586" s="13" t="s">
        <v>111</v>
      </c>
      <c r="AT586" s="13" t="s">
        <v>114</v>
      </c>
      <c r="AU586" s="13"/>
    </row>
    <row r="587" spans="2:47" ht="13.15" customHeight="1" x14ac:dyDescent="0.25">
      <c r="B587" s="7" t="s">
        <v>999</v>
      </c>
      <c r="C587" s="7" t="s">
        <v>100</v>
      </c>
      <c r="D587" s="7" t="s">
        <v>1000</v>
      </c>
      <c r="E587" s="7" t="s">
        <v>1001</v>
      </c>
      <c r="F587" s="7" t="s">
        <v>1002</v>
      </c>
      <c r="G587" s="7" t="s">
        <v>1003</v>
      </c>
      <c r="H587" s="8" t="s">
        <v>197</v>
      </c>
      <c r="I587" s="9">
        <v>50</v>
      </c>
      <c r="J587" s="10" t="s">
        <v>231</v>
      </c>
      <c r="K587" s="8" t="s">
        <v>107</v>
      </c>
      <c r="L587" s="10" t="s">
        <v>108</v>
      </c>
      <c r="M587" s="10" t="s">
        <v>109</v>
      </c>
      <c r="N587" s="10" t="s">
        <v>110</v>
      </c>
      <c r="O587" s="27">
        <v>0</v>
      </c>
      <c r="P587" s="27">
        <v>0</v>
      </c>
      <c r="Q587" s="27">
        <v>375</v>
      </c>
      <c r="R587" s="27">
        <v>80</v>
      </c>
      <c r="S587" s="27">
        <v>80</v>
      </c>
      <c r="T587" s="27">
        <v>80</v>
      </c>
      <c r="U587" s="27">
        <v>80</v>
      </c>
      <c r="V587" s="27"/>
      <c r="W587" s="27"/>
      <c r="X587" s="27"/>
      <c r="Y587" s="27"/>
      <c r="Z587" s="27"/>
      <c r="AA587" s="27"/>
      <c r="AB587" s="27"/>
      <c r="AC587" s="27"/>
      <c r="AD587" s="27"/>
      <c r="AE587" s="27"/>
      <c r="AF587" s="27"/>
      <c r="AG587" s="27"/>
      <c r="AH587" s="27"/>
      <c r="AI587" s="27"/>
      <c r="AJ587" s="27"/>
      <c r="AK587" s="27"/>
      <c r="AL587" s="27"/>
      <c r="AM587" s="27"/>
      <c r="AN587" s="27"/>
      <c r="AO587" s="27"/>
      <c r="AP587" s="27">
        <v>56000</v>
      </c>
      <c r="AQ587" s="27">
        <v>0</v>
      </c>
      <c r="AR587" s="27">
        <f t="shared" si="19"/>
        <v>0</v>
      </c>
      <c r="AS587" s="10" t="s">
        <v>111</v>
      </c>
      <c r="AT587" s="88">
        <v>2014</v>
      </c>
      <c r="AU587" s="7" t="s">
        <v>198</v>
      </c>
    </row>
    <row r="588" spans="2:47" ht="13.15" customHeight="1" x14ac:dyDescent="0.25">
      <c r="B588" s="7" t="s">
        <v>1004</v>
      </c>
      <c r="C588" s="7" t="s">
        <v>100</v>
      </c>
      <c r="D588" s="7" t="s">
        <v>1000</v>
      </c>
      <c r="E588" s="7" t="s">
        <v>1001</v>
      </c>
      <c r="F588" s="7" t="s">
        <v>1002</v>
      </c>
      <c r="G588" s="7" t="s">
        <v>1003</v>
      </c>
      <c r="H588" s="7" t="s">
        <v>197</v>
      </c>
      <c r="I588" s="14">
        <v>50</v>
      </c>
      <c r="J588" s="7" t="s">
        <v>235</v>
      </c>
      <c r="K588" s="7" t="s">
        <v>107</v>
      </c>
      <c r="L588" s="7" t="s">
        <v>108</v>
      </c>
      <c r="M588" s="7" t="s">
        <v>109</v>
      </c>
      <c r="N588" s="7" t="s">
        <v>110</v>
      </c>
      <c r="O588" s="39">
        <v>0</v>
      </c>
      <c r="P588" s="39">
        <v>0</v>
      </c>
      <c r="Q588" s="39">
        <v>375</v>
      </c>
      <c r="R588" s="39">
        <v>80</v>
      </c>
      <c r="S588" s="39">
        <v>80</v>
      </c>
      <c r="T588" s="39">
        <v>80</v>
      </c>
      <c r="U588" s="39">
        <v>80</v>
      </c>
      <c r="V588" s="39"/>
      <c r="W588" s="39"/>
      <c r="X588" s="39"/>
      <c r="Y588" s="39"/>
      <c r="Z588" s="39"/>
      <c r="AA588" s="39"/>
      <c r="AB588" s="39"/>
      <c r="AC588" s="39"/>
      <c r="AD588" s="39"/>
      <c r="AE588" s="39"/>
      <c r="AF588" s="39"/>
      <c r="AG588" s="39"/>
      <c r="AH588" s="39"/>
      <c r="AI588" s="39"/>
      <c r="AJ588" s="39"/>
      <c r="AK588" s="39"/>
      <c r="AL588" s="39"/>
      <c r="AM588" s="39"/>
      <c r="AN588" s="39"/>
      <c r="AO588" s="39"/>
      <c r="AP588" s="39">
        <v>56000</v>
      </c>
      <c r="AQ588" s="27">
        <v>0</v>
      </c>
      <c r="AR588" s="27">
        <f t="shared" ref="AR588:AR651" si="20">AQ588*1.12</f>
        <v>0</v>
      </c>
      <c r="AS588" s="7" t="s">
        <v>111</v>
      </c>
      <c r="AT588" s="7" t="s">
        <v>375</v>
      </c>
      <c r="AU588" s="89" t="s">
        <v>291</v>
      </c>
    </row>
    <row r="589" spans="2:47" ht="13.15" customHeight="1" x14ac:dyDescent="0.25">
      <c r="B589" s="12" t="s">
        <v>1005</v>
      </c>
      <c r="C589" s="7" t="s">
        <v>100</v>
      </c>
      <c r="D589" s="7" t="s">
        <v>1000</v>
      </c>
      <c r="E589" s="7" t="s">
        <v>1001</v>
      </c>
      <c r="F589" s="7" t="s">
        <v>1002</v>
      </c>
      <c r="G589" s="7" t="s">
        <v>1003</v>
      </c>
      <c r="H589" s="8" t="s">
        <v>105</v>
      </c>
      <c r="I589" s="9">
        <v>50</v>
      </c>
      <c r="J589" s="10" t="s">
        <v>235</v>
      </c>
      <c r="K589" s="8" t="s">
        <v>107</v>
      </c>
      <c r="L589" s="10" t="s">
        <v>108</v>
      </c>
      <c r="M589" s="10" t="s">
        <v>109</v>
      </c>
      <c r="N589" s="10" t="s">
        <v>110</v>
      </c>
      <c r="O589" s="74"/>
      <c r="P589" s="27"/>
      <c r="Q589" s="27">
        <v>375</v>
      </c>
      <c r="R589" s="27">
        <v>300</v>
      </c>
      <c r="S589" s="27">
        <v>240</v>
      </c>
      <c r="T589" s="27">
        <v>250</v>
      </c>
      <c r="U589" s="27">
        <v>250</v>
      </c>
      <c r="V589" s="27">
        <v>300</v>
      </c>
      <c r="W589" s="27"/>
      <c r="X589" s="27"/>
      <c r="Y589" s="27"/>
      <c r="Z589" s="27"/>
      <c r="AA589" s="27"/>
      <c r="AB589" s="27"/>
      <c r="AC589" s="27"/>
      <c r="AD589" s="27"/>
      <c r="AE589" s="27"/>
      <c r="AF589" s="27"/>
      <c r="AG589" s="27"/>
      <c r="AH589" s="27"/>
      <c r="AI589" s="27"/>
      <c r="AJ589" s="27"/>
      <c r="AK589" s="27"/>
      <c r="AL589" s="27"/>
      <c r="AM589" s="27"/>
      <c r="AN589" s="27"/>
      <c r="AO589" s="27"/>
      <c r="AP589" s="27">
        <v>56000</v>
      </c>
      <c r="AQ589" s="27">
        <v>0</v>
      </c>
      <c r="AR589" s="27">
        <f t="shared" si="20"/>
        <v>0</v>
      </c>
      <c r="AS589" s="10" t="s">
        <v>111</v>
      </c>
      <c r="AT589" s="43" t="s">
        <v>114</v>
      </c>
      <c r="AU589" s="7" t="s">
        <v>1006</v>
      </c>
    </row>
    <row r="590" spans="2:47" ht="13.15" customHeight="1" x14ac:dyDescent="0.2">
      <c r="B590" s="7" t="s">
        <v>1007</v>
      </c>
      <c r="C590" s="7" t="s">
        <v>100</v>
      </c>
      <c r="D590" s="7" t="s">
        <v>1008</v>
      </c>
      <c r="E590" s="7" t="s">
        <v>1009</v>
      </c>
      <c r="F590" s="7" t="s">
        <v>1010</v>
      </c>
      <c r="G590" s="7" t="s">
        <v>1003</v>
      </c>
      <c r="H590" s="7" t="s">
        <v>197</v>
      </c>
      <c r="I590" s="7">
        <v>50</v>
      </c>
      <c r="J590" s="10" t="s">
        <v>235</v>
      </c>
      <c r="K590" s="8" t="s">
        <v>107</v>
      </c>
      <c r="L590" s="10" t="s">
        <v>108</v>
      </c>
      <c r="M590" s="10" t="s">
        <v>109</v>
      </c>
      <c r="N590" s="7" t="s">
        <v>110</v>
      </c>
      <c r="O590" s="39"/>
      <c r="P590" s="39"/>
      <c r="Q590" s="39">
        <v>375</v>
      </c>
      <c r="R590" s="39">
        <v>80</v>
      </c>
      <c r="S590" s="39">
        <v>110</v>
      </c>
      <c r="T590" s="39">
        <v>110</v>
      </c>
      <c r="U590" s="39">
        <v>110</v>
      </c>
      <c r="V590" s="39"/>
      <c r="W590" s="39"/>
      <c r="X590" s="39"/>
      <c r="Y590" s="39"/>
      <c r="Z590" s="39"/>
      <c r="AA590" s="39"/>
      <c r="AB590" s="39"/>
      <c r="AC590" s="39"/>
      <c r="AD590" s="39"/>
      <c r="AE590" s="39"/>
      <c r="AF590" s="39"/>
      <c r="AG590" s="39"/>
      <c r="AH590" s="39"/>
      <c r="AI590" s="39"/>
      <c r="AJ590" s="39"/>
      <c r="AK590" s="39"/>
      <c r="AL590" s="39"/>
      <c r="AM590" s="39"/>
      <c r="AN590" s="39"/>
      <c r="AO590" s="39"/>
      <c r="AP590" s="39">
        <v>54000</v>
      </c>
      <c r="AQ590" s="27">
        <v>0</v>
      </c>
      <c r="AR590" s="27">
        <f t="shared" si="20"/>
        <v>0</v>
      </c>
      <c r="AS590" s="7" t="s">
        <v>111</v>
      </c>
      <c r="AT590" s="43" t="s">
        <v>375</v>
      </c>
      <c r="AU590" s="13" t="s">
        <v>458</v>
      </c>
    </row>
    <row r="591" spans="2:47" ht="13.15" customHeight="1" x14ac:dyDescent="0.2">
      <c r="B591" s="13" t="s">
        <v>1011</v>
      </c>
      <c r="C591" s="13" t="s">
        <v>100</v>
      </c>
      <c r="D591" s="13" t="s">
        <v>1008</v>
      </c>
      <c r="E591" s="13" t="s">
        <v>1009</v>
      </c>
      <c r="F591" s="13" t="s">
        <v>1010</v>
      </c>
      <c r="G591" s="13" t="s">
        <v>1003</v>
      </c>
      <c r="H591" s="13" t="s">
        <v>197</v>
      </c>
      <c r="I591" s="13">
        <v>50</v>
      </c>
      <c r="J591" s="13" t="s">
        <v>235</v>
      </c>
      <c r="K591" s="13" t="s">
        <v>107</v>
      </c>
      <c r="L591" s="13" t="s">
        <v>108</v>
      </c>
      <c r="M591" s="13" t="s">
        <v>109</v>
      </c>
      <c r="N591" s="13" t="s">
        <v>110</v>
      </c>
      <c r="O591" s="39"/>
      <c r="P591" s="39"/>
      <c r="Q591" s="39">
        <v>375</v>
      </c>
      <c r="R591" s="39">
        <v>80</v>
      </c>
      <c r="S591" s="39">
        <v>47</v>
      </c>
      <c r="T591" s="39">
        <v>110</v>
      </c>
      <c r="U591" s="39">
        <v>110</v>
      </c>
      <c r="V591" s="39"/>
      <c r="W591" s="39"/>
      <c r="X591" s="39"/>
      <c r="Y591" s="39"/>
      <c r="Z591" s="39"/>
      <c r="AA591" s="39"/>
      <c r="AB591" s="39"/>
      <c r="AC591" s="39"/>
      <c r="AD591" s="39"/>
      <c r="AE591" s="39"/>
      <c r="AF591" s="39"/>
      <c r="AG591" s="39"/>
      <c r="AH591" s="39"/>
      <c r="AI591" s="39"/>
      <c r="AJ591" s="39"/>
      <c r="AK591" s="39"/>
      <c r="AL591" s="39"/>
      <c r="AM591" s="39"/>
      <c r="AN591" s="39"/>
      <c r="AO591" s="39"/>
      <c r="AP591" s="39">
        <v>56308.92</v>
      </c>
      <c r="AQ591" s="39">
        <v>0</v>
      </c>
      <c r="AR591" s="27">
        <f t="shared" si="20"/>
        <v>0</v>
      </c>
      <c r="AS591" s="13" t="s">
        <v>111</v>
      </c>
      <c r="AT591" s="13">
        <v>2014</v>
      </c>
      <c r="AU591" s="13">
        <v>14</v>
      </c>
    </row>
    <row r="592" spans="2:47" ht="13.15" customHeight="1" x14ac:dyDescent="0.2">
      <c r="B592" s="13" t="s">
        <v>1012</v>
      </c>
      <c r="C592" s="13" t="s">
        <v>100</v>
      </c>
      <c r="D592" s="13" t="s">
        <v>1008</v>
      </c>
      <c r="E592" s="13" t="s">
        <v>1009</v>
      </c>
      <c r="F592" s="13" t="s">
        <v>1010</v>
      </c>
      <c r="G592" s="13" t="s">
        <v>1003</v>
      </c>
      <c r="H592" s="13" t="s">
        <v>197</v>
      </c>
      <c r="I592" s="13">
        <v>50</v>
      </c>
      <c r="J592" s="13" t="s">
        <v>462</v>
      </c>
      <c r="K592" s="13" t="s">
        <v>107</v>
      </c>
      <c r="L592" s="13" t="s">
        <v>108</v>
      </c>
      <c r="M592" s="13" t="s">
        <v>109</v>
      </c>
      <c r="N592" s="13" t="s">
        <v>110</v>
      </c>
      <c r="O592" s="39"/>
      <c r="P592" s="39"/>
      <c r="Q592" s="39">
        <v>375</v>
      </c>
      <c r="R592" s="39">
        <v>80</v>
      </c>
      <c r="S592" s="39">
        <v>24</v>
      </c>
      <c r="T592" s="39">
        <v>110</v>
      </c>
      <c r="U592" s="39">
        <v>110</v>
      </c>
      <c r="V592" s="39"/>
      <c r="W592" s="39"/>
      <c r="X592" s="39"/>
      <c r="Y592" s="39"/>
      <c r="Z592" s="39"/>
      <c r="AA592" s="39"/>
      <c r="AB592" s="39"/>
      <c r="AC592" s="39"/>
      <c r="AD592" s="39"/>
      <c r="AE592" s="39"/>
      <c r="AF592" s="39"/>
      <c r="AG592" s="39"/>
      <c r="AH592" s="39"/>
      <c r="AI592" s="39"/>
      <c r="AJ592" s="39"/>
      <c r="AK592" s="39"/>
      <c r="AL592" s="39"/>
      <c r="AM592" s="39"/>
      <c r="AN592" s="39"/>
      <c r="AO592" s="39"/>
      <c r="AP592" s="39">
        <v>56308.92</v>
      </c>
      <c r="AQ592" s="39">
        <v>0</v>
      </c>
      <c r="AR592" s="27">
        <f t="shared" si="20"/>
        <v>0</v>
      </c>
      <c r="AS592" s="13" t="s">
        <v>111</v>
      </c>
      <c r="AT592" s="13">
        <v>2014</v>
      </c>
      <c r="AU592" s="13">
        <v>14</v>
      </c>
    </row>
    <row r="593" spans="2:47" ht="13.15" customHeight="1" x14ac:dyDescent="0.2">
      <c r="B593" s="13" t="s">
        <v>1013</v>
      </c>
      <c r="C593" s="13" t="s">
        <v>100</v>
      </c>
      <c r="D593" s="13" t="s">
        <v>1008</v>
      </c>
      <c r="E593" s="13" t="s">
        <v>1009</v>
      </c>
      <c r="F593" s="13" t="s">
        <v>1010</v>
      </c>
      <c r="G593" s="13" t="s">
        <v>1003</v>
      </c>
      <c r="H593" s="13" t="s">
        <v>197</v>
      </c>
      <c r="I593" s="13">
        <v>50</v>
      </c>
      <c r="J593" s="13" t="s">
        <v>462</v>
      </c>
      <c r="K593" s="13" t="s">
        <v>107</v>
      </c>
      <c r="L593" s="13" t="s">
        <v>108</v>
      </c>
      <c r="M593" s="13" t="s">
        <v>122</v>
      </c>
      <c r="N593" s="13" t="s">
        <v>110</v>
      </c>
      <c r="O593" s="39"/>
      <c r="P593" s="39"/>
      <c r="Q593" s="39">
        <v>375</v>
      </c>
      <c r="R593" s="39">
        <v>80</v>
      </c>
      <c r="S593" s="39">
        <v>80</v>
      </c>
      <c r="T593" s="39">
        <v>80</v>
      </c>
      <c r="U593" s="39">
        <v>80</v>
      </c>
      <c r="V593" s="39"/>
      <c r="W593" s="39"/>
      <c r="X593" s="39"/>
      <c r="Y593" s="39"/>
      <c r="Z593" s="39"/>
      <c r="AA593" s="39"/>
      <c r="AB593" s="39"/>
      <c r="AC593" s="39"/>
      <c r="AD593" s="39"/>
      <c r="AE593" s="39"/>
      <c r="AF593" s="39"/>
      <c r="AG593" s="39"/>
      <c r="AH593" s="39"/>
      <c r="AI593" s="39"/>
      <c r="AJ593" s="39"/>
      <c r="AK593" s="39"/>
      <c r="AL593" s="39"/>
      <c r="AM593" s="39"/>
      <c r="AN593" s="39"/>
      <c r="AO593" s="39"/>
      <c r="AP593" s="39">
        <v>56308.92</v>
      </c>
      <c r="AQ593" s="39">
        <v>0</v>
      </c>
      <c r="AR593" s="27">
        <f t="shared" si="20"/>
        <v>0</v>
      </c>
      <c r="AS593" s="13" t="s">
        <v>111</v>
      </c>
      <c r="AT593" s="13">
        <v>2014</v>
      </c>
      <c r="AU593" s="13" t="s">
        <v>115</v>
      </c>
    </row>
    <row r="594" spans="2:47" ht="13.15" customHeight="1" x14ac:dyDescent="0.2">
      <c r="B594" s="13" t="s">
        <v>1014</v>
      </c>
      <c r="C594" s="13" t="s">
        <v>100</v>
      </c>
      <c r="D594" s="13" t="s">
        <v>1008</v>
      </c>
      <c r="E594" s="13" t="s">
        <v>1009</v>
      </c>
      <c r="F594" s="13" t="s">
        <v>1010</v>
      </c>
      <c r="G594" s="13" t="s">
        <v>1003</v>
      </c>
      <c r="H594" s="13" t="s">
        <v>197</v>
      </c>
      <c r="I594" s="13">
        <v>50</v>
      </c>
      <c r="J594" s="13" t="s">
        <v>235</v>
      </c>
      <c r="K594" s="13" t="s">
        <v>107</v>
      </c>
      <c r="L594" s="13" t="s">
        <v>108</v>
      </c>
      <c r="M594" s="13" t="s">
        <v>122</v>
      </c>
      <c r="N594" s="13" t="s">
        <v>110</v>
      </c>
      <c r="O594" s="39"/>
      <c r="P594" s="39"/>
      <c r="Q594" s="39">
        <v>375</v>
      </c>
      <c r="R594" s="39">
        <v>80</v>
      </c>
      <c r="S594" s="39">
        <v>24</v>
      </c>
      <c r="T594" s="39">
        <v>80</v>
      </c>
      <c r="U594" s="39">
        <v>80</v>
      </c>
      <c r="V594" s="39"/>
      <c r="W594" s="39"/>
      <c r="X594" s="39"/>
      <c r="Y594" s="39"/>
      <c r="Z594" s="39"/>
      <c r="AA594" s="39"/>
      <c r="AB594" s="39"/>
      <c r="AC594" s="39"/>
      <c r="AD594" s="39"/>
      <c r="AE594" s="39"/>
      <c r="AF594" s="39"/>
      <c r="AG594" s="39"/>
      <c r="AH594" s="39"/>
      <c r="AI594" s="39"/>
      <c r="AJ594" s="39"/>
      <c r="AK594" s="39"/>
      <c r="AL594" s="39"/>
      <c r="AM594" s="39"/>
      <c r="AN594" s="39"/>
      <c r="AO594" s="39"/>
      <c r="AP594" s="39">
        <v>56308.92</v>
      </c>
      <c r="AQ594" s="39">
        <f>(O594+P594+Q594+R594+S594+T594+U594+V594+W594)*AP594</f>
        <v>35981399.879999995</v>
      </c>
      <c r="AR594" s="27">
        <f t="shared" si="20"/>
        <v>40299167.865599997</v>
      </c>
      <c r="AS594" s="13" t="s">
        <v>111</v>
      </c>
      <c r="AT594" s="13">
        <v>2014</v>
      </c>
      <c r="AU594" s="13"/>
    </row>
    <row r="595" spans="2:47" ht="13.15" customHeight="1" x14ac:dyDescent="0.25">
      <c r="B595" s="7" t="s">
        <v>1015</v>
      </c>
      <c r="C595" s="7" t="s">
        <v>100</v>
      </c>
      <c r="D595" s="7" t="s">
        <v>1016</v>
      </c>
      <c r="E595" s="7" t="s">
        <v>1017</v>
      </c>
      <c r="F595" s="7" t="s">
        <v>1018</v>
      </c>
      <c r="G595" s="7" t="s">
        <v>1019</v>
      </c>
      <c r="H595" s="8" t="s">
        <v>197</v>
      </c>
      <c r="I595" s="9">
        <v>50</v>
      </c>
      <c r="J595" s="10" t="s">
        <v>231</v>
      </c>
      <c r="K595" s="8" t="s">
        <v>107</v>
      </c>
      <c r="L595" s="10" t="s">
        <v>108</v>
      </c>
      <c r="M595" s="10" t="s">
        <v>109</v>
      </c>
      <c r="N595" s="10" t="s">
        <v>261</v>
      </c>
      <c r="O595" s="27">
        <v>0</v>
      </c>
      <c r="P595" s="27">
        <v>0</v>
      </c>
      <c r="Q595" s="27">
        <v>2</v>
      </c>
      <c r="R595" s="27">
        <v>2</v>
      </c>
      <c r="S595" s="27">
        <v>2</v>
      </c>
      <c r="T595" s="27">
        <v>2</v>
      </c>
      <c r="U595" s="27">
        <v>2</v>
      </c>
      <c r="V595" s="27"/>
      <c r="W595" s="27"/>
      <c r="X595" s="27"/>
      <c r="Y595" s="27"/>
      <c r="Z595" s="27"/>
      <c r="AA595" s="27"/>
      <c r="AB595" s="27"/>
      <c r="AC595" s="27"/>
      <c r="AD595" s="27"/>
      <c r="AE595" s="27"/>
      <c r="AF595" s="27"/>
      <c r="AG595" s="27"/>
      <c r="AH595" s="27"/>
      <c r="AI595" s="27"/>
      <c r="AJ595" s="27"/>
      <c r="AK595" s="27"/>
      <c r="AL595" s="27"/>
      <c r="AM595" s="27"/>
      <c r="AN595" s="27"/>
      <c r="AO595" s="27"/>
      <c r="AP595" s="27">
        <v>220535.71428571426</v>
      </c>
      <c r="AQ595" s="27">
        <v>0</v>
      </c>
      <c r="AR595" s="27">
        <f t="shared" si="20"/>
        <v>0</v>
      </c>
      <c r="AS595" s="10" t="s">
        <v>111</v>
      </c>
      <c r="AT595" s="88">
        <v>2014</v>
      </c>
      <c r="AU595" s="7" t="s">
        <v>236</v>
      </c>
    </row>
    <row r="596" spans="2:47" ht="13.15" customHeight="1" x14ac:dyDescent="0.25">
      <c r="B596" s="7" t="s">
        <v>1020</v>
      </c>
      <c r="C596" s="7" t="s">
        <v>100</v>
      </c>
      <c r="D596" s="7" t="s">
        <v>1016</v>
      </c>
      <c r="E596" s="7" t="s">
        <v>1017</v>
      </c>
      <c r="F596" s="7" t="s">
        <v>1018</v>
      </c>
      <c r="G596" s="7" t="s">
        <v>1019</v>
      </c>
      <c r="H596" s="7" t="s">
        <v>197</v>
      </c>
      <c r="I596" s="14">
        <v>50</v>
      </c>
      <c r="J596" s="7" t="s">
        <v>235</v>
      </c>
      <c r="K596" s="7" t="s">
        <v>107</v>
      </c>
      <c r="L596" s="7" t="s">
        <v>108</v>
      </c>
      <c r="M596" s="7" t="s">
        <v>109</v>
      </c>
      <c r="N596" s="7" t="s">
        <v>261</v>
      </c>
      <c r="O596" s="39">
        <v>0</v>
      </c>
      <c r="P596" s="39">
        <v>0</v>
      </c>
      <c r="Q596" s="39">
        <v>2</v>
      </c>
      <c r="R596" s="39">
        <v>2</v>
      </c>
      <c r="S596" s="39">
        <v>2</v>
      </c>
      <c r="T596" s="39">
        <v>2</v>
      </c>
      <c r="U596" s="39">
        <v>2</v>
      </c>
      <c r="V596" s="39"/>
      <c r="W596" s="39"/>
      <c r="X596" s="39"/>
      <c r="Y596" s="39"/>
      <c r="Z596" s="39"/>
      <c r="AA596" s="39"/>
      <c r="AB596" s="39"/>
      <c r="AC596" s="39"/>
      <c r="AD596" s="39"/>
      <c r="AE596" s="39"/>
      <c r="AF596" s="39"/>
      <c r="AG596" s="39"/>
      <c r="AH596" s="39"/>
      <c r="AI596" s="39"/>
      <c r="AJ596" s="39"/>
      <c r="AK596" s="39"/>
      <c r="AL596" s="39"/>
      <c r="AM596" s="39"/>
      <c r="AN596" s="39"/>
      <c r="AO596" s="39"/>
      <c r="AP596" s="39">
        <v>220525</v>
      </c>
      <c r="AQ596" s="27">
        <v>0</v>
      </c>
      <c r="AR596" s="27">
        <f t="shared" si="20"/>
        <v>0</v>
      </c>
      <c r="AS596" s="7" t="s">
        <v>111</v>
      </c>
      <c r="AT596" s="7" t="s">
        <v>375</v>
      </c>
      <c r="AU596" s="89" t="s">
        <v>357</v>
      </c>
    </row>
    <row r="597" spans="2:47" ht="13.15" customHeight="1" x14ac:dyDescent="0.2">
      <c r="B597" s="12" t="s">
        <v>1021</v>
      </c>
      <c r="C597" s="7" t="s">
        <v>100</v>
      </c>
      <c r="D597" s="7" t="s">
        <v>1016</v>
      </c>
      <c r="E597" s="7" t="s">
        <v>1017</v>
      </c>
      <c r="F597" s="7" t="s">
        <v>1018</v>
      </c>
      <c r="G597" s="7" t="s">
        <v>1019</v>
      </c>
      <c r="H597" s="8" t="s">
        <v>197</v>
      </c>
      <c r="I597" s="9">
        <v>50</v>
      </c>
      <c r="J597" s="10" t="s">
        <v>579</v>
      </c>
      <c r="K597" s="8" t="s">
        <v>107</v>
      </c>
      <c r="L597" s="10" t="s">
        <v>108</v>
      </c>
      <c r="M597" s="10" t="s">
        <v>109</v>
      </c>
      <c r="N597" s="10" t="s">
        <v>261</v>
      </c>
      <c r="O597" s="74"/>
      <c r="P597" s="27"/>
      <c r="Q597" s="27"/>
      <c r="R597" s="27">
        <v>2</v>
      </c>
      <c r="S597" s="27">
        <v>2</v>
      </c>
      <c r="T597" s="27">
        <v>2</v>
      </c>
      <c r="U597" s="27">
        <v>2</v>
      </c>
      <c r="V597" s="27">
        <v>2</v>
      </c>
      <c r="W597" s="27"/>
      <c r="X597" s="27"/>
      <c r="Y597" s="27"/>
      <c r="Z597" s="27"/>
      <c r="AA597" s="27"/>
      <c r="AB597" s="27"/>
      <c r="AC597" s="27"/>
      <c r="AD597" s="27"/>
      <c r="AE597" s="27"/>
      <c r="AF597" s="27"/>
      <c r="AG597" s="27"/>
      <c r="AH597" s="27"/>
      <c r="AI597" s="27"/>
      <c r="AJ597" s="27"/>
      <c r="AK597" s="27"/>
      <c r="AL597" s="27"/>
      <c r="AM597" s="27"/>
      <c r="AN597" s="27"/>
      <c r="AO597" s="27"/>
      <c r="AP597" s="27">
        <v>220525</v>
      </c>
      <c r="AQ597" s="27">
        <v>0</v>
      </c>
      <c r="AR597" s="27">
        <f t="shared" si="20"/>
        <v>0</v>
      </c>
      <c r="AS597" s="10" t="s">
        <v>111</v>
      </c>
      <c r="AT597" s="43" t="s">
        <v>241</v>
      </c>
      <c r="AU597" s="13" t="s">
        <v>115</v>
      </c>
    </row>
    <row r="598" spans="2:47" ht="13.15" customHeight="1" x14ac:dyDescent="0.2">
      <c r="B598" s="13" t="s">
        <v>1022</v>
      </c>
      <c r="C598" s="13" t="s">
        <v>100</v>
      </c>
      <c r="D598" s="13" t="s">
        <v>1023</v>
      </c>
      <c r="E598" s="13" t="s">
        <v>1024</v>
      </c>
      <c r="F598" s="13" t="s">
        <v>1025</v>
      </c>
      <c r="G598" s="13" t="s">
        <v>1019</v>
      </c>
      <c r="H598" s="13" t="s">
        <v>1026</v>
      </c>
      <c r="I598" s="13">
        <v>50</v>
      </c>
      <c r="J598" s="13" t="s">
        <v>614</v>
      </c>
      <c r="K598" s="13" t="s">
        <v>107</v>
      </c>
      <c r="L598" s="13" t="s">
        <v>108</v>
      </c>
      <c r="M598" s="13" t="s">
        <v>109</v>
      </c>
      <c r="N598" s="13" t="s">
        <v>261</v>
      </c>
      <c r="O598" s="39"/>
      <c r="P598" s="39"/>
      <c r="Q598" s="39"/>
      <c r="R598" s="39"/>
      <c r="S598" s="39">
        <v>2.4000000000000021E-2</v>
      </c>
      <c r="T598" s="39">
        <v>2.6</v>
      </c>
      <c r="U598" s="39">
        <v>2.6</v>
      </c>
      <c r="V598" s="39">
        <v>2.6</v>
      </c>
      <c r="W598" s="39">
        <v>2.6</v>
      </c>
      <c r="X598" s="39"/>
      <c r="Y598" s="39"/>
      <c r="Z598" s="39"/>
      <c r="AA598" s="39"/>
      <c r="AB598" s="39"/>
      <c r="AC598" s="39"/>
      <c r="AD598" s="39"/>
      <c r="AE598" s="39"/>
      <c r="AF598" s="39"/>
      <c r="AG598" s="39"/>
      <c r="AH598" s="39"/>
      <c r="AI598" s="39"/>
      <c r="AJ598" s="39"/>
      <c r="AK598" s="39"/>
      <c r="AL598" s="39"/>
      <c r="AM598" s="39"/>
      <c r="AN598" s="39"/>
      <c r="AO598" s="39"/>
      <c r="AP598" s="39">
        <v>220525</v>
      </c>
      <c r="AQ598" s="39">
        <v>0</v>
      </c>
      <c r="AR598" s="27">
        <f t="shared" si="20"/>
        <v>0</v>
      </c>
      <c r="AS598" s="13" t="s">
        <v>111</v>
      </c>
      <c r="AT598" s="13">
        <v>2015</v>
      </c>
      <c r="AU598" s="13" t="s">
        <v>1027</v>
      </c>
    </row>
    <row r="599" spans="2:47" ht="13.15" customHeight="1" x14ac:dyDescent="0.2">
      <c r="B599" s="13" t="s">
        <v>1028</v>
      </c>
      <c r="C599" s="13" t="s">
        <v>100</v>
      </c>
      <c r="D599" s="13" t="s">
        <v>1023</v>
      </c>
      <c r="E599" s="13" t="s">
        <v>1024</v>
      </c>
      <c r="F599" s="13" t="s">
        <v>1025</v>
      </c>
      <c r="G599" s="13" t="s">
        <v>1019</v>
      </c>
      <c r="H599" s="13" t="s">
        <v>744</v>
      </c>
      <c r="I599" s="13">
        <v>50</v>
      </c>
      <c r="J599" s="13" t="s">
        <v>745</v>
      </c>
      <c r="K599" s="13" t="s">
        <v>107</v>
      </c>
      <c r="L599" s="13" t="s">
        <v>108</v>
      </c>
      <c r="M599" s="13" t="s">
        <v>109</v>
      </c>
      <c r="N599" s="13" t="s">
        <v>261</v>
      </c>
      <c r="O599" s="39"/>
      <c r="P599" s="39"/>
      <c r="Q599" s="39"/>
      <c r="R599" s="39"/>
      <c r="S599" s="39">
        <v>0</v>
      </c>
      <c r="T599" s="39">
        <v>2.6</v>
      </c>
      <c r="U599" s="39">
        <v>2.6</v>
      </c>
      <c r="V599" s="39">
        <v>2.6</v>
      </c>
      <c r="W599" s="39">
        <v>2.6</v>
      </c>
      <c r="X599" s="39"/>
      <c r="Y599" s="39"/>
      <c r="Z599" s="39"/>
      <c r="AA599" s="39"/>
      <c r="AB599" s="39"/>
      <c r="AC599" s="39"/>
      <c r="AD599" s="39"/>
      <c r="AE599" s="39"/>
      <c r="AF599" s="39"/>
      <c r="AG599" s="39"/>
      <c r="AH599" s="39"/>
      <c r="AI599" s="39"/>
      <c r="AJ599" s="39"/>
      <c r="AK599" s="39"/>
      <c r="AL599" s="39"/>
      <c r="AM599" s="39"/>
      <c r="AN599" s="39"/>
      <c r="AO599" s="39"/>
      <c r="AP599" s="39">
        <v>220525</v>
      </c>
      <c r="AQ599" s="39">
        <v>0</v>
      </c>
      <c r="AR599" s="27">
        <f t="shared" si="20"/>
        <v>0</v>
      </c>
      <c r="AS599" s="13" t="s">
        <v>111</v>
      </c>
      <c r="AT599" s="13">
        <v>2015</v>
      </c>
      <c r="AU599" s="13" t="s">
        <v>212</v>
      </c>
    </row>
    <row r="600" spans="2:47" ht="13.15" customHeight="1" x14ac:dyDescent="0.25">
      <c r="B600" s="7" t="s">
        <v>1029</v>
      </c>
      <c r="C600" s="7" t="s">
        <v>100</v>
      </c>
      <c r="D600" s="7" t="s">
        <v>1030</v>
      </c>
      <c r="E600" s="7" t="s">
        <v>1031</v>
      </c>
      <c r="F600" s="7" t="s">
        <v>1032</v>
      </c>
      <c r="G600" s="7" t="s">
        <v>1033</v>
      </c>
      <c r="H600" s="8" t="s">
        <v>197</v>
      </c>
      <c r="I600" s="9">
        <v>50</v>
      </c>
      <c r="J600" s="10" t="s">
        <v>231</v>
      </c>
      <c r="K600" s="8" t="s">
        <v>107</v>
      </c>
      <c r="L600" s="10" t="s">
        <v>108</v>
      </c>
      <c r="M600" s="10" t="s">
        <v>109</v>
      </c>
      <c r="N600" s="10" t="s">
        <v>110</v>
      </c>
      <c r="O600" s="27">
        <v>0</v>
      </c>
      <c r="P600" s="27">
        <v>0</v>
      </c>
      <c r="Q600" s="94">
        <v>2</v>
      </c>
      <c r="R600" s="27">
        <v>2</v>
      </c>
      <c r="S600" s="27">
        <v>2</v>
      </c>
      <c r="T600" s="27">
        <v>1</v>
      </c>
      <c r="U600" s="27">
        <v>2</v>
      </c>
      <c r="V600" s="27"/>
      <c r="W600" s="27"/>
      <c r="X600" s="27"/>
      <c r="Y600" s="27"/>
      <c r="Z600" s="27"/>
      <c r="AA600" s="27"/>
      <c r="AB600" s="27"/>
      <c r="AC600" s="27"/>
      <c r="AD600" s="27"/>
      <c r="AE600" s="27"/>
      <c r="AF600" s="27"/>
      <c r="AG600" s="27"/>
      <c r="AH600" s="27"/>
      <c r="AI600" s="27"/>
      <c r="AJ600" s="27"/>
      <c r="AK600" s="27"/>
      <c r="AL600" s="27"/>
      <c r="AM600" s="27"/>
      <c r="AN600" s="27"/>
      <c r="AO600" s="27"/>
      <c r="AP600" s="27">
        <v>1403105</v>
      </c>
      <c r="AQ600" s="27">
        <v>0</v>
      </c>
      <c r="AR600" s="27">
        <f t="shared" si="20"/>
        <v>0</v>
      </c>
      <c r="AS600" s="10" t="s">
        <v>111</v>
      </c>
      <c r="AT600" s="88">
        <v>2014</v>
      </c>
      <c r="AU600" s="7" t="s">
        <v>198</v>
      </c>
    </row>
    <row r="601" spans="2:47" ht="13.15" customHeight="1" x14ac:dyDescent="0.25">
      <c r="B601" s="7" t="s">
        <v>1034</v>
      </c>
      <c r="C601" s="7" t="s">
        <v>100</v>
      </c>
      <c r="D601" s="7" t="s">
        <v>1030</v>
      </c>
      <c r="E601" s="7" t="s">
        <v>1031</v>
      </c>
      <c r="F601" s="7" t="s">
        <v>1032</v>
      </c>
      <c r="G601" s="7" t="s">
        <v>1033</v>
      </c>
      <c r="H601" s="7" t="s">
        <v>105</v>
      </c>
      <c r="I601" s="14">
        <v>50</v>
      </c>
      <c r="J601" s="7" t="s">
        <v>235</v>
      </c>
      <c r="K601" s="7" t="s">
        <v>107</v>
      </c>
      <c r="L601" s="7" t="s">
        <v>108</v>
      </c>
      <c r="M601" s="7" t="s">
        <v>109</v>
      </c>
      <c r="N601" s="7" t="s">
        <v>110</v>
      </c>
      <c r="O601" s="39">
        <v>0</v>
      </c>
      <c r="P601" s="39">
        <v>0</v>
      </c>
      <c r="Q601" s="39">
        <v>2</v>
      </c>
      <c r="R601" s="39">
        <v>2</v>
      </c>
      <c r="S601" s="39">
        <v>2</v>
      </c>
      <c r="T601" s="39">
        <v>1</v>
      </c>
      <c r="U601" s="39">
        <v>2</v>
      </c>
      <c r="V601" s="39"/>
      <c r="W601" s="39"/>
      <c r="X601" s="39"/>
      <c r="Y601" s="39"/>
      <c r="Z601" s="39"/>
      <c r="AA601" s="39"/>
      <c r="AB601" s="39"/>
      <c r="AC601" s="39"/>
      <c r="AD601" s="39"/>
      <c r="AE601" s="39"/>
      <c r="AF601" s="39"/>
      <c r="AG601" s="39"/>
      <c r="AH601" s="39"/>
      <c r="AI601" s="39"/>
      <c r="AJ601" s="39"/>
      <c r="AK601" s="39"/>
      <c r="AL601" s="39"/>
      <c r="AM601" s="39"/>
      <c r="AN601" s="39"/>
      <c r="AO601" s="39"/>
      <c r="AP601" s="39">
        <v>1403105</v>
      </c>
      <c r="AQ601" s="27">
        <v>0</v>
      </c>
      <c r="AR601" s="27">
        <f t="shared" si="20"/>
        <v>0</v>
      </c>
      <c r="AS601" s="7" t="s">
        <v>111</v>
      </c>
      <c r="AT601" s="7" t="s">
        <v>375</v>
      </c>
      <c r="AU601" s="89" t="s">
        <v>112</v>
      </c>
    </row>
    <row r="602" spans="2:47" ht="13.15" customHeight="1" x14ac:dyDescent="0.2">
      <c r="B602" s="12" t="s">
        <v>1035</v>
      </c>
      <c r="C602" s="7" t="s">
        <v>100</v>
      </c>
      <c r="D602" s="7" t="s">
        <v>1030</v>
      </c>
      <c r="E602" s="7" t="s">
        <v>1031</v>
      </c>
      <c r="F602" s="7" t="s">
        <v>1032</v>
      </c>
      <c r="G602" s="7" t="s">
        <v>1033</v>
      </c>
      <c r="H602" s="8" t="s">
        <v>105</v>
      </c>
      <c r="I602" s="9">
        <v>50</v>
      </c>
      <c r="J602" s="10" t="s">
        <v>235</v>
      </c>
      <c r="K602" s="8" t="s">
        <v>107</v>
      </c>
      <c r="L602" s="10" t="s">
        <v>108</v>
      </c>
      <c r="M602" s="10" t="s">
        <v>109</v>
      </c>
      <c r="N602" s="10" t="s">
        <v>110</v>
      </c>
      <c r="O602" s="74"/>
      <c r="P602" s="27"/>
      <c r="Q602" s="27">
        <v>2</v>
      </c>
      <c r="R602" s="27"/>
      <c r="S602" s="27">
        <v>2</v>
      </c>
      <c r="T602" s="27">
        <v>1</v>
      </c>
      <c r="U602" s="27">
        <v>2</v>
      </c>
      <c r="V602" s="27"/>
      <c r="W602" s="27"/>
      <c r="X602" s="27"/>
      <c r="Y602" s="27"/>
      <c r="Z602" s="27"/>
      <c r="AA602" s="27"/>
      <c r="AB602" s="27"/>
      <c r="AC602" s="27"/>
      <c r="AD602" s="27"/>
      <c r="AE602" s="27"/>
      <c r="AF602" s="27"/>
      <c r="AG602" s="27"/>
      <c r="AH602" s="27"/>
      <c r="AI602" s="27"/>
      <c r="AJ602" s="27"/>
      <c r="AK602" s="27"/>
      <c r="AL602" s="27"/>
      <c r="AM602" s="27"/>
      <c r="AN602" s="27"/>
      <c r="AO602" s="27"/>
      <c r="AP602" s="27">
        <v>1403105</v>
      </c>
      <c r="AQ602" s="27">
        <v>0</v>
      </c>
      <c r="AR602" s="27">
        <f t="shared" si="20"/>
        <v>0</v>
      </c>
      <c r="AS602" s="10" t="s">
        <v>111</v>
      </c>
      <c r="AT602" s="43" t="s">
        <v>114</v>
      </c>
      <c r="AU602" s="13" t="s">
        <v>115</v>
      </c>
    </row>
    <row r="603" spans="2:47" ht="13.15" customHeight="1" x14ac:dyDescent="0.2">
      <c r="B603" s="13" t="s">
        <v>1036</v>
      </c>
      <c r="C603" s="13" t="s">
        <v>100</v>
      </c>
      <c r="D603" s="13" t="s">
        <v>1037</v>
      </c>
      <c r="E603" s="13" t="s">
        <v>1038</v>
      </c>
      <c r="F603" s="13" t="s">
        <v>1039</v>
      </c>
      <c r="G603" s="13" t="s">
        <v>1033</v>
      </c>
      <c r="H603" s="13" t="s">
        <v>105</v>
      </c>
      <c r="I603" s="13">
        <v>50</v>
      </c>
      <c r="J603" s="13" t="s">
        <v>235</v>
      </c>
      <c r="K603" s="13" t="s">
        <v>107</v>
      </c>
      <c r="L603" s="13" t="s">
        <v>108</v>
      </c>
      <c r="M603" s="13" t="s">
        <v>109</v>
      </c>
      <c r="N603" s="13" t="s">
        <v>110</v>
      </c>
      <c r="O603" s="39"/>
      <c r="P603" s="39"/>
      <c r="Q603" s="39">
        <v>2</v>
      </c>
      <c r="R603" s="39">
        <v>0</v>
      </c>
      <c r="S603" s="39">
        <v>0</v>
      </c>
      <c r="T603" s="39">
        <v>0</v>
      </c>
      <c r="U603" s="39">
        <v>0</v>
      </c>
      <c r="V603" s="39"/>
      <c r="W603" s="39"/>
      <c r="X603" s="39"/>
      <c r="Y603" s="39"/>
      <c r="Z603" s="39"/>
      <c r="AA603" s="39"/>
      <c r="AB603" s="39"/>
      <c r="AC603" s="39"/>
      <c r="AD603" s="39"/>
      <c r="AE603" s="39"/>
      <c r="AF603" s="39"/>
      <c r="AG603" s="39"/>
      <c r="AH603" s="39"/>
      <c r="AI603" s="39"/>
      <c r="AJ603" s="39"/>
      <c r="AK603" s="39"/>
      <c r="AL603" s="39"/>
      <c r="AM603" s="39"/>
      <c r="AN603" s="39"/>
      <c r="AO603" s="39"/>
      <c r="AP603" s="39">
        <v>1403105</v>
      </c>
      <c r="AQ603" s="39">
        <v>0</v>
      </c>
      <c r="AR603" s="27">
        <f t="shared" si="20"/>
        <v>0</v>
      </c>
      <c r="AS603" s="13" t="s">
        <v>111</v>
      </c>
      <c r="AT603" s="13" t="s">
        <v>114</v>
      </c>
      <c r="AU603" s="13">
        <v>14</v>
      </c>
    </row>
    <row r="604" spans="2:47" ht="13.15" customHeight="1" x14ac:dyDescent="0.2">
      <c r="B604" s="13" t="s">
        <v>1040</v>
      </c>
      <c r="C604" s="13" t="s">
        <v>100</v>
      </c>
      <c r="D604" s="13" t="s">
        <v>1037</v>
      </c>
      <c r="E604" s="13" t="s">
        <v>1038</v>
      </c>
      <c r="F604" s="13" t="s">
        <v>1039</v>
      </c>
      <c r="G604" s="13" t="s">
        <v>1033</v>
      </c>
      <c r="H604" s="13" t="s">
        <v>105</v>
      </c>
      <c r="I604" s="13">
        <v>50</v>
      </c>
      <c r="J604" s="13" t="s">
        <v>235</v>
      </c>
      <c r="K604" s="13" t="s">
        <v>107</v>
      </c>
      <c r="L604" s="13" t="s">
        <v>108</v>
      </c>
      <c r="M604" s="13" t="s">
        <v>109</v>
      </c>
      <c r="N604" s="13" t="s">
        <v>110</v>
      </c>
      <c r="O604" s="39"/>
      <c r="P604" s="39"/>
      <c r="Q604" s="39">
        <v>2</v>
      </c>
      <c r="R604" s="39">
        <v>2</v>
      </c>
      <c r="S604" s="39">
        <v>0</v>
      </c>
      <c r="T604" s="39">
        <v>0</v>
      </c>
      <c r="U604" s="39">
        <v>0</v>
      </c>
      <c r="V604" s="39"/>
      <c r="W604" s="39"/>
      <c r="X604" s="39"/>
      <c r="Y604" s="39"/>
      <c r="Z604" s="39"/>
      <c r="AA604" s="39"/>
      <c r="AB604" s="39"/>
      <c r="AC604" s="39"/>
      <c r="AD604" s="39"/>
      <c r="AE604" s="39"/>
      <c r="AF604" s="39"/>
      <c r="AG604" s="39"/>
      <c r="AH604" s="39"/>
      <c r="AI604" s="39"/>
      <c r="AJ604" s="39"/>
      <c r="AK604" s="39"/>
      <c r="AL604" s="39"/>
      <c r="AM604" s="39"/>
      <c r="AN604" s="39"/>
      <c r="AO604" s="39"/>
      <c r="AP604" s="39">
        <v>1403105</v>
      </c>
      <c r="AQ604" s="39">
        <v>0</v>
      </c>
      <c r="AR604" s="27">
        <f t="shared" si="20"/>
        <v>0</v>
      </c>
      <c r="AS604" s="13" t="s">
        <v>111</v>
      </c>
      <c r="AT604" s="13" t="s">
        <v>114</v>
      </c>
      <c r="AU604" s="13">
        <v>14</v>
      </c>
    </row>
    <row r="605" spans="2:47" ht="13.15" customHeight="1" x14ac:dyDescent="0.2">
      <c r="B605" s="13" t="s">
        <v>1041</v>
      </c>
      <c r="C605" s="13" t="s">
        <v>100</v>
      </c>
      <c r="D605" s="13" t="s">
        <v>1037</v>
      </c>
      <c r="E605" s="13" t="s">
        <v>1038</v>
      </c>
      <c r="F605" s="13" t="s">
        <v>1039</v>
      </c>
      <c r="G605" s="13" t="s">
        <v>1033</v>
      </c>
      <c r="H605" s="13" t="s">
        <v>105</v>
      </c>
      <c r="I605" s="13">
        <v>50</v>
      </c>
      <c r="J605" s="13" t="s">
        <v>235</v>
      </c>
      <c r="K605" s="13" t="s">
        <v>107</v>
      </c>
      <c r="L605" s="13" t="s">
        <v>108</v>
      </c>
      <c r="M605" s="13" t="s">
        <v>122</v>
      </c>
      <c r="N605" s="13" t="s">
        <v>110</v>
      </c>
      <c r="O605" s="39"/>
      <c r="P605" s="39"/>
      <c r="Q605" s="39">
        <v>2</v>
      </c>
      <c r="R605" s="39"/>
      <c r="S605" s="39"/>
      <c r="T605" s="39"/>
      <c r="U605" s="39"/>
      <c r="V605" s="39"/>
      <c r="W605" s="39"/>
      <c r="X605" s="39"/>
      <c r="Y605" s="39"/>
      <c r="Z605" s="39"/>
      <c r="AA605" s="39"/>
      <c r="AB605" s="39"/>
      <c r="AC605" s="39"/>
      <c r="AD605" s="39"/>
      <c r="AE605" s="39"/>
      <c r="AF605" s="39"/>
      <c r="AG605" s="39"/>
      <c r="AH605" s="39"/>
      <c r="AI605" s="39"/>
      <c r="AJ605" s="39"/>
      <c r="AK605" s="39"/>
      <c r="AL605" s="39"/>
      <c r="AM605" s="39"/>
      <c r="AN605" s="39"/>
      <c r="AO605" s="39"/>
      <c r="AP605" s="39">
        <v>1403105</v>
      </c>
      <c r="AQ605" s="39">
        <f>(O605+P605+Q605+R605+S605+T605+U605+V605+W605)*AP605</f>
        <v>2806210</v>
      </c>
      <c r="AR605" s="27">
        <f t="shared" si="20"/>
        <v>3142955.2</v>
      </c>
      <c r="AS605" s="13" t="s">
        <v>111</v>
      </c>
      <c r="AT605" s="13" t="s">
        <v>114</v>
      </c>
      <c r="AU605" s="13"/>
    </row>
    <row r="606" spans="2:47" ht="13.15" customHeight="1" x14ac:dyDescent="0.25">
      <c r="B606" s="7" t="s">
        <v>1042</v>
      </c>
      <c r="C606" s="7" t="s">
        <v>100</v>
      </c>
      <c r="D606" s="7" t="s">
        <v>1043</v>
      </c>
      <c r="E606" s="7" t="s">
        <v>1031</v>
      </c>
      <c r="F606" s="7" t="s">
        <v>1044</v>
      </c>
      <c r="G606" s="7" t="s">
        <v>1045</v>
      </c>
      <c r="H606" s="8" t="s">
        <v>197</v>
      </c>
      <c r="I606" s="9">
        <v>50</v>
      </c>
      <c r="J606" s="10" t="s">
        <v>231</v>
      </c>
      <c r="K606" s="8" t="s">
        <v>107</v>
      </c>
      <c r="L606" s="10" t="s">
        <v>108</v>
      </c>
      <c r="M606" s="10" t="s">
        <v>109</v>
      </c>
      <c r="N606" s="10" t="s">
        <v>110</v>
      </c>
      <c r="O606" s="27">
        <v>0</v>
      </c>
      <c r="P606" s="27">
        <v>0</v>
      </c>
      <c r="Q606" s="94">
        <v>6</v>
      </c>
      <c r="R606" s="94">
        <v>5</v>
      </c>
      <c r="S606" s="27">
        <v>5</v>
      </c>
      <c r="T606" s="27">
        <v>3</v>
      </c>
      <c r="U606" s="27">
        <v>3</v>
      </c>
      <c r="V606" s="27"/>
      <c r="W606" s="27"/>
      <c r="X606" s="27"/>
      <c r="Y606" s="27"/>
      <c r="Z606" s="27"/>
      <c r="AA606" s="27"/>
      <c r="AB606" s="27"/>
      <c r="AC606" s="27"/>
      <c r="AD606" s="27"/>
      <c r="AE606" s="27"/>
      <c r="AF606" s="27"/>
      <c r="AG606" s="27"/>
      <c r="AH606" s="27"/>
      <c r="AI606" s="27"/>
      <c r="AJ606" s="27"/>
      <c r="AK606" s="27"/>
      <c r="AL606" s="27"/>
      <c r="AM606" s="27"/>
      <c r="AN606" s="27"/>
      <c r="AO606" s="27"/>
      <c r="AP606" s="27">
        <v>799999.99999999988</v>
      </c>
      <c r="AQ606" s="27">
        <v>0</v>
      </c>
      <c r="AR606" s="27">
        <f t="shared" si="20"/>
        <v>0</v>
      </c>
      <c r="AS606" s="10" t="s">
        <v>111</v>
      </c>
      <c r="AT606" s="88">
        <v>2014</v>
      </c>
      <c r="AU606" s="7" t="s">
        <v>198</v>
      </c>
    </row>
    <row r="607" spans="2:47" ht="13.15" customHeight="1" x14ac:dyDescent="0.25">
      <c r="B607" s="7" t="s">
        <v>1046</v>
      </c>
      <c r="C607" s="7" t="s">
        <v>100</v>
      </c>
      <c r="D607" s="7" t="s">
        <v>1043</v>
      </c>
      <c r="E607" s="7" t="s">
        <v>1031</v>
      </c>
      <c r="F607" s="7" t="s">
        <v>1044</v>
      </c>
      <c r="G607" s="7" t="s">
        <v>1045</v>
      </c>
      <c r="H607" s="7" t="s">
        <v>105</v>
      </c>
      <c r="I607" s="14">
        <v>50</v>
      </c>
      <c r="J607" s="7" t="s">
        <v>235</v>
      </c>
      <c r="K607" s="7" t="s">
        <v>107</v>
      </c>
      <c r="L607" s="7" t="s">
        <v>108</v>
      </c>
      <c r="M607" s="7" t="s">
        <v>109</v>
      </c>
      <c r="N607" s="7" t="s">
        <v>110</v>
      </c>
      <c r="O607" s="39">
        <v>0</v>
      </c>
      <c r="P607" s="39">
        <v>0</v>
      </c>
      <c r="Q607" s="39">
        <v>6</v>
      </c>
      <c r="R607" s="39">
        <v>5</v>
      </c>
      <c r="S607" s="39">
        <v>5</v>
      </c>
      <c r="T607" s="39">
        <v>3</v>
      </c>
      <c r="U607" s="39">
        <v>3</v>
      </c>
      <c r="V607" s="39"/>
      <c r="W607" s="39"/>
      <c r="X607" s="39"/>
      <c r="Y607" s="39"/>
      <c r="Z607" s="39"/>
      <c r="AA607" s="39"/>
      <c r="AB607" s="39"/>
      <c r="AC607" s="39"/>
      <c r="AD607" s="39"/>
      <c r="AE607" s="39"/>
      <c r="AF607" s="39"/>
      <c r="AG607" s="39"/>
      <c r="AH607" s="39"/>
      <c r="AI607" s="39"/>
      <c r="AJ607" s="39"/>
      <c r="AK607" s="39"/>
      <c r="AL607" s="39"/>
      <c r="AM607" s="39"/>
      <c r="AN607" s="39"/>
      <c r="AO607" s="39"/>
      <c r="AP607" s="39">
        <v>800000</v>
      </c>
      <c r="AQ607" s="27">
        <v>0</v>
      </c>
      <c r="AR607" s="27">
        <f t="shared" si="20"/>
        <v>0</v>
      </c>
      <c r="AS607" s="7" t="s">
        <v>111</v>
      </c>
      <c r="AT607" s="7" t="s">
        <v>375</v>
      </c>
      <c r="AU607" s="89" t="s">
        <v>112</v>
      </c>
    </row>
    <row r="608" spans="2:47" ht="13.15" customHeight="1" x14ac:dyDescent="0.2">
      <c r="B608" s="12" t="s">
        <v>1047</v>
      </c>
      <c r="C608" s="7" t="s">
        <v>100</v>
      </c>
      <c r="D608" s="7" t="s">
        <v>1043</v>
      </c>
      <c r="E608" s="7" t="s">
        <v>1031</v>
      </c>
      <c r="F608" s="7" t="s">
        <v>1044</v>
      </c>
      <c r="G608" s="7" t="s">
        <v>1045</v>
      </c>
      <c r="H608" s="8" t="s">
        <v>105</v>
      </c>
      <c r="I608" s="9">
        <v>50</v>
      </c>
      <c r="J608" s="10" t="s">
        <v>235</v>
      </c>
      <c r="K608" s="8" t="s">
        <v>107</v>
      </c>
      <c r="L608" s="10" t="s">
        <v>108</v>
      </c>
      <c r="M608" s="10" t="s">
        <v>109</v>
      </c>
      <c r="N608" s="10" t="s">
        <v>110</v>
      </c>
      <c r="O608" s="74"/>
      <c r="P608" s="27"/>
      <c r="Q608" s="27">
        <v>6</v>
      </c>
      <c r="R608" s="27">
        <v>4</v>
      </c>
      <c r="S608" s="27">
        <v>5</v>
      </c>
      <c r="T608" s="27">
        <v>3</v>
      </c>
      <c r="U608" s="27">
        <v>3</v>
      </c>
      <c r="V608" s="27">
        <v>5</v>
      </c>
      <c r="W608" s="27"/>
      <c r="X608" s="27"/>
      <c r="Y608" s="27"/>
      <c r="Z608" s="27"/>
      <c r="AA608" s="27"/>
      <c r="AB608" s="27"/>
      <c r="AC608" s="27"/>
      <c r="AD608" s="27"/>
      <c r="AE608" s="27"/>
      <c r="AF608" s="27"/>
      <c r="AG608" s="27"/>
      <c r="AH608" s="27"/>
      <c r="AI608" s="27"/>
      <c r="AJ608" s="27"/>
      <c r="AK608" s="27"/>
      <c r="AL608" s="27"/>
      <c r="AM608" s="27"/>
      <c r="AN608" s="27"/>
      <c r="AO608" s="27"/>
      <c r="AP608" s="27">
        <v>800000</v>
      </c>
      <c r="AQ608" s="27">
        <v>0</v>
      </c>
      <c r="AR608" s="27">
        <f t="shared" si="20"/>
        <v>0</v>
      </c>
      <c r="AS608" s="10" t="s">
        <v>111</v>
      </c>
      <c r="AT608" s="43" t="s">
        <v>114</v>
      </c>
      <c r="AU608" s="13" t="s">
        <v>115</v>
      </c>
    </row>
    <row r="609" spans="2:47" ht="13.15" customHeight="1" x14ac:dyDescent="0.2">
      <c r="B609" s="13" t="s">
        <v>1048</v>
      </c>
      <c r="C609" s="13" t="s">
        <v>100</v>
      </c>
      <c r="D609" s="13" t="s">
        <v>1049</v>
      </c>
      <c r="E609" s="13" t="s">
        <v>1038</v>
      </c>
      <c r="F609" s="13" t="s">
        <v>1050</v>
      </c>
      <c r="G609" s="13" t="s">
        <v>1045</v>
      </c>
      <c r="H609" s="13" t="s">
        <v>105</v>
      </c>
      <c r="I609" s="13">
        <v>50</v>
      </c>
      <c r="J609" s="13" t="s">
        <v>235</v>
      </c>
      <c r="K609" s="13" t="s">
        <v>107</v>
      </c>
      <c r="L609" s="13" t="s">
        <v>108</v>
      </c>
      <c r="M609" s="13" t="s">
        <v>109</v>
      </c>
      <c r="N609" s="13" t="s">
        <v>110</v>
      </c>
      <c r="O609" s="39"/>
      <c r="P609" s="39"/>
      <c r="Q609" s="39">
        <v>6</v>
      </c>
      <c r="R609" s="39">
        <v>4</v>
      </c>
      <c r="S609" s="39">
        <v>2</v>
      </c>
      <c r="T609" s="39">
        <v>2</v>
      </c>
      <c r="U609" s="39">
        <v>2</v>
      </c>
      <c r="V609" s="39"/>
      <c r="W609" s="39"/>
      <c r="X609" s="39"/>
      <c r="Y609" s="39"/>
      <c r="Z609" s="39"/>
      <c r="AA609" s="39"/>
      <c r="AB609" s="39"/>
      <c r="AC609" s="39"/>
      <c r="AD609" s="39"/>
      <c r="AE609" s="39"/>
      <c r="AF609" s="39"/>
      <c r="AG609" s="39"/>
      <c r="AH609" s="39"/>
      <c r="AI609" s="39"/>
      <c r="AJ609" s="39"/>
      <c r="AK609" s="39"/>
      <c r="AL609" s="39"/>
      <c r="AM609" s="39"/>
      <c r="AN609" s="39"/>
      <c r="AO609" s="39"/>
      <c r="AP609" s="39">
        <v>800000</v>
      </c>
      <c r="AQ609" s="39">
        <v>0</v>
      </c>
      <c r="AR609" s="27">
        <f t="shared" si="20"/>
        <v>0</v>
      </c>
      <c r="AS609" s="13" t="s">
        <v>111</v>
      </c>
      <c r="AT609" s="13" t="s">
        <v>114</v>
      </c>
      <c r="AU609" s="13">
        <v>14</v>
      </c>
    </row>
    <row r="610" spans="2:47" ht="13.15" customHeight="1" x14ac:dyDescent="0.2">
      <c r="B610" s="13" t="s">
        <v>1051</v>
      </c>
      <c r="C610" s="13" t="s">
        <v>100</v>
      </c>
      <c r="D610" s="13" t="s">
        <v>1049</v>
      </c>
      <c r="E610" s="13" t="s">
        <v>1038</v>
      </c>
      <c r="F610" s="13" t="s">
        <v>1050</v>
      </c>
      <c r="G610" s="13" t="s">
        <v>1045</v>
      </c>
      <c r="H610" s="13" t="s">
        <v>105</v>
      </c>
      <c r="I610" s="13">
        <v>50</v>
      </c>
      <c r="J610" s="13" t="s">
        <v>235</v>
      </c>
      <c r="K610" s="13" t="s">
        <v>107</v>
      </c>
      <c r="L610" s="13" t="s">
        <v>108</v>
      </c>
      <c r="M610" s="13" t="s">
        <v>109</v>
      </c>
      <c r="N610" s="13" t="s">
        <v>110</v>
      </c>
      <c r="O610" s="39"/>
      <c r="P610" s="39"/>
      <c r="Q610" s="39">
        <v>6</v>
      </c>
      <c r="R610" s="39">
        <v>5</v>
      </c>
      <c r="S610" s="39">
        <v>2</v>
      </c>
      <c r="T610" s="39">
        <v>2</v>
      </c>
      <c r="U610" s="39">
        <v>2</v>
      </c>
      <c r="V610" s="39"/>
      <c r="W610" s="39"/>
      <c r="X610" s="39"/>
      <c r="Y610" s="39"/>
      <c r="Z610" s="39"/>
      <c r="AA610" s="39"/>
      <c r="AB610" s="39"/>
      <c r="AC610" s="39"/>
      <c r="AD610" s="39"/>
      <c r="AE610" s="39"/>
      <c r="AF610" s="39"/>
      <c r="AG610" s="39"/>
      <c r="AH610" s="39"/>
      <c r="AI610" s="39"/>
      <c r="AJ610" s="39"/>
      <c r="AK610" s="39"/>
      <c r="AL610" s="39"/>
      <c r="AM610" s="39"/>
      <c r="AN610" s="39"/>
      <c r="AO610" s="39"/>
      <c r="AP610" s="39">
        <v>800000</v>
      </c>
      <c r="AQ610" s="39">
        <v>0</v>
      </c>
      <c r="AR610" s="27">
        <f t="shared" si="20"/>
        <v>0</v>
      </c>
      <c r="AS610" s="13" t="s">
        <v>111</v>
      </c>
      <c r="AT610" s="13" t="s">
        <v>114</v>
      </c>
      <c r="AU610" s="13">
        <v>14</v>
      </c>
    </row>
    <row r="611" spans="2:47" ht="13.15" customHeight="1" x14ac:dyDescent="0.2">
      <c r="B611" s="13" t="s">
        <v>1052</v>
      </c>
      <c r="C611" s="13" t="s">
        <v>100</v>
      </c>
      <c r="D611" s="13" t="s">
        <v>1049</v>
      </c>
      <c r="E611" s="13" t="s">
        <v>1038</v>
      </c>
      <c r="F611" s="13" t="s">
        <v>1050</v>
      </c>
      <c r="G611" s="13" t="s">
        <v>1045</v>
      </c>
      <c r="H611" s="13" t="s">
        <v>105</v>
      </c>
      <c r="I611" s="13">
        <v>50</v>
      </c>
      <c r="J611" s="13" t="s">
        <v>235</v>
      </c>
      <c r="K611" s="13" t="s">
        <v>107</v>
      </c>
      <c r="L611" s="13" t="s">
        <v>108</v>
      </c>
      <c r="M611" s="13" t="s">
        <v>122</v>
      </c>
      <c r="N611" s="13" t="s">
        <v>110</v>
      </c>
      <c r="O611" s="39"/>
      <c r="P611" s="39"/>
      <c r="Q611" s="39">
        <v>6</v>
      </c>
      <c r="R611" s="39"/>
      <c r="S611" s="39"/>
      <c r="T611" s="39"/>
      <c r="U611" s="39"/>
      <c r="V611" s="39"/>
      <c r="W611" s="39"/>
      <c r="X611" s="39"/>
      <c r="Y611" s="39"/>
      <c r="Z611" s="39"/>
      <c r="AA611" s="39"/>
      <c r="AB611" s="39"/>
      <c r="AC611" s="39"/>
      <c r="AD611" s="39"/>
      <c r="AE611" s="39"/>
      <c r="AF611" s="39"/>
      <c r="AG611" s="39"/>
      <c r="AH611" s="39"/>
      <c r="AI611" s="39"/>
      <c r="AJ611" s="39"/>
      <c r="AK611" s="39"/>
      <c r="AL611" s="39"/>
      <c r="AM611" s="39"/>
      <c r="AN611" s="39"/>
      <c r="AO611" s="39"/>
      <c r="AP611" s="39">
        <v>800000</v>
      </c>
      <c r="AQ611" s="39">
        <f>(O611+P611+Q611+R611+S611+T611+U611+V611+W611)*AP611</f>
        <v>4800000</v>
      </c>
      <c r="AR611" s="27">
        <f t="shared" si="20"/>
        <v>5376000.0000000009</v>
      </c>
      <c r="AS611" s="13" t="s">
        <v>111</v>
      </c>
      <c r="AT611" s="13" t="s">
        <v>114</v>
      </c>
      <c r="AU611" s="13"/>
    </row>
    <row r="612" spans="2:47" ht="13.15" customHeight="1" x14ac:dyDescent="0.25">
      <c r="B612" s="7" t="s">
        <v>1053</v>
      </c>
      <c r="C612" s="7" t="s">
        <v>100</v>
      </c>
      <c r="D612" s="7" t="s">
        <v>1054</v>
      </c>
      <c r="E612" s="7" t="s">
        <v>1031</v>
      </c>
      <c r="F612" s="7" t="s">
        <v>1055</v>
      </c>
      <c r="G612" s="7" t="s">
        <v>1056</v>
      </c>
      <c r="H612" s="8" t="s">
        <v>197</v>
      </c>
      <c r="I612" s="9">
        <v>50</v>
      </c>
      <c r="J612" s="10" t="s">
        <v>231</v>
      </c>
      <c r="K612" s="8" t="s">
        <v>107</v>
      </c>
      <c r="L612" s="10" t="s">
        <v>108</v>
      </c>
      <c r="M612" s="10" t="s">
        <v>109</v>
      </c>
      <c r="N612" s="10" t="s">
        <v>110</v>
      </c>
      <c r="O612" s="27">
        <v>0</v>
      </c>
      <c r="P612" s="27">
        <v>0</v>
      </c>
      <c r="Q612" s="94">
        <v>5</v>
      </c>
      <c r="R612" s="94">
        <v>4</v>
      </c>
      <c r="S612" s="27">
        <v>4</v>
      </c>
      <c r="T612" s="27">
        <v>4</v>
      </c>
      <c r="U612" s="27">
        <v>5</v>
      </c>
      <c r="V612" s="27"/>
      <c r="W612" s="27"/>
      <c r="X612" s="27"/>
      <c r="Y612" s="27"/>
      <c r="Z612" s="27"/>
      <c r="AA612" s="27"/>
      <c r="AB612" s="27"/>
      <c r="AC612" s="27"/>
      <c r="AD612" s="27"/>
      <c r="AE612" s="27"/>
      <c r="AF612" s="27"/>
      <c r="AG612" s="27"/>
      <c r="AH612" s="27"/>
      <c r="AI612" s="27"/>
      <c r="AJ612" s="27"/>
      <c r="AK612" s="27"/>
      <c r="AL612" s="27"/>
      <c r="AM612" s="27"/>
      <c r="AN612" s="27"/>
      <c r="AO612" s="27"/>
      <c r="AP612" s="27">
        <v>649999.99999999988</v>
      </c>
      <c r="AQ612" s="27">
        <v>0</v>
      </c>
      <c r="AR612" s="27">
        <f t="shared" si="20"/>
        <v>0</v>
      </c>
      <c r="AS612" s="10" t="s">
        <v>111</v>
      </c>
      <c r="AT612" s="88">
        <v>2014</v>
      </c>
      <c r="AU612" s="7" t="s">
        <v>198</v>
      </c>
    </row>
    <row r="613" spans="2:47" ht="13.15" customHeight="1" x14ac:dyDescent="0.25">
      <c r="B613" s="7" t="s">
        <v>1057</v>
      </c>
      <c r="C613" s="7" t="s">
        <v>100</v>
      </c>
      <c r="D613" s="7" t="s">
        <v>1054</v>
      </c>
      <c r="E613" s="7" t="s">
        <v>1031</v>
      </c>
      <c r="F613" s="7" t="s">
        <v>1055</v>
      </c>
      <c r="G613" s="7" t="s">
        <v>1056</v>
      </c>
      <c r="H613" s="7" t="s">
        <v>105</v>
      </c>
      <c r="I613" s="14">
        <v>50</v>
      </c>
      <c r="J613" s="7" t="s">
        <v>235</v>
      </c>
      <c r="K613" s="7" t="s">
        <v>107</v>
      </c>
      <c r="L613" s="7" t="s">
        <v>108</v>
      </c>
      <c r="M613" s="7" t="s">
        <v>109</v>
      </c>
      <c r="N613" s="7" t="s">
        <v>110</v>
      </c>
      <c r="O613" s="39">
        <v>0</v>
      </c>
      <c r="P613" s="39">
        <v>0</v>
      </c>
      <c r="Q613" s="39">
        <v>5</v>
      </c>
      <c r="R613" s="39">
        <v>4</v>
      </c>
      <c r="S613" s="39">
        <v>4</v>
      </c>
      <c r="T613" s="39">
        <v>4</v>
      </c>
      <c r="U613" s="39">
        <v>5</v>
      </c>
      <c r="V613" s="39"/>
      <c r="W613" s="39"/>
      <c r="X613" s="39"/>
      <c r="Y613" s="39"/>
      <c r="Z613" s="39"/>
      <c r="AA613" s="39"/>
      <c r="AB613" s="39"/>
      <c r="AC613" s="39"/>
      <c r="AD613" s="39"/>
      <c r="AE613" s="39"/>
      <c r="AF613" s="39"/>
      <c r="AG613" s="39"/>
      <c r="AH613" s="39"/>
      <c r="AI613" s="39"/>
      <c r="AJ613" s="39"/>
      <c r="AK613" s="39"/>
      <c r="AL613" s="39"/>
      <c r="AM613" s="39"/>
      <c r="AN613" s="39"/>
      <c r="AO613" s="39"/>
      <c r="AP613" s="39">
        <v>650000</v>
      </c>
      <c r="AQ613" s="39">
        <v>0</v>
      </c>
      <c r="AR613" s="27">
        <f t="shared" si="20"/>
        <v>0</v>
      </c>
      <c r="AS613" s="7" t="s">
        <v>111</v>
      </c>
      <c r="AT613" s="7" t="s">
        <v>375</v>
      </c>
      <c r="AU613" s="7" t="s">
        <v>795</v>
      </c>
    </row>
    <row r="614" spans="2:47" ht="13.15" customHeight="1" x14ac:dyDescent="0.25">
      <c r="B614" s="15" t="s">
        <v>1058</v>
      </c>
      <c r="C614" s="16" t="s">
        <v>100</v>
      </c>
      <c r="D614" s="15" t="s">
        <v>1054</v>
      </c>
      <c r="E614" s="15" t="s">
        <v>1031</v>
      </c>
      <c r="F614" s="15" t="s">
        <v>1055</v>
      </c>
      <c r="G614" s="17" t="s">
        <v>1056</v>
      </c>
      <c r="H614" s="15" t="s">
        <v>105</v>
      </c>
      <c r="I614" s="15">
        <v>50</v>
      </c>
      <c r="J614" s="15" t="s">
        <v>1059</v>
      </c>
      <c r="K614" s="15" t="s">
        <v>107</v>
      </c>
      <c r="L614" s="15" t="s">
        <v>108</v>
      </c>
      <c r="M614" s="18" t="s">
        <v>109</v>
      </c>
      <c r="N614" s="15" t="s">
        <v>110</v>
      </c>
      <c r="O614" s="39">
        <v>0</v>
      </c>
      <c r="P614" s="39">
        <v>0</v>
      </c>
      <c r="Q614" s="39">
        <v>3</v>
      </c>
      <c r="R614" s="39">
        <v>4</v>
      </c>
      <c r="S614" s="39">
        <v>4</v>
      </c>
      <c r="T614" s="39">
        <v>4</v>
      </c>
      <c r="U614" s="39">
        <v>5</v>
      </c>
      <c r="V614" s="39"/>
      <c r="W614" s="39"/>
      <c r="X614" s="39"/>
      <c r="Y614" s="39"/>
      <c r="Z614" s="39"/>
      <c r="AA614" s="39"/>
      <c r="AB614" s="39"/>
      <c r="AC614" s="39"/>
      <c r="AD614" s="39"/>
      <c r="AE614" s="39"/>
      <c r="AF614" s="39"/>
      <c r="AG614" s="39"/>
      <c r="AH614" s="39"/>
      <c r="AI614" s="39"/>
      <c r="AJ614" s="39"/>
      <c r="AK614" s="39"/>
      <c r="AL614" s="39"/>
      <c r="AM614" s="39"/>
      <c r="AN614" s="39"/>
      <c r="AO614" s="39"/>
      <c r="AP614" s="39">
        <v>650000</v>
      </c>
      <c r="AQ614" s="27">
        <v>0</v>
      </c>
      <c r="AR614" s="27">
        <f t="shared" si="20"/>
        <v>0</v>
      </c>
      <c r="AS614" s="15" t="s">
        <v>111</v>
      </c>
      <c r="AT614" s="7" t="s">
        <v>375</v>
      </c>
      <c r="AU614" s="89" t="s">
        <v>112</v>
      </c>
    </row>
    <row r="615" spans="2:47" ht="13.15" customHeight="1" x14ac:dyDescent="0.2">
      <c r="B615" s="12" t="s">
        <v>1060</v>
      </c>
      <c r="C615" s="7" t="s">
        <v>100</v>
      </c>
      <c r="D615" s="7" t="s">
        <v>1054</v>
      </c>
      <c r="E615" s="7" t="s">
        <v>1031</v>
      </c>
      <c r="F615" s="7" t="s">
        <v>1055</v>
      </c>
      <c r="G615" s="7" t="s">
        <v>1056</v>
      </c>
      <c r="H615" s="8" t="s">
        <v>105</v>
      </c>
      <c r="I615" s="9">
        <v>50</v>
      </c>
      <c r="J615" s="10" t="s">
        <v>1059</v>
      </c>
      <c r="K615" s="8" t="s">
        <v>107</v>
      </c>
      <c r="L615" s="10" t="s">
        <v>108</v>
      </c>
      <c r="M615" s="10" t="s">
        <v>109</v>
      </c>
      <c r="N615" s="10" t="s">
        <v>110</v>
      </c>
      <c r="O615" s="74"/>
      <c r="P615" s="27"/>
      <c r="Q615" s="27">
        <v>3</v>
      </c>
      <c r="R615" s="27">
        <v>4</v>
      </c>
      <c r="S615" s="27">
        <v>4</v>
      </c>
      <c r="T615" s="27">
        <v>4</v>
      </c>
      <c r="U615" s="27">
        <v>4</v>
      </c>
      <c r="V615" s="27">
        <v>4</v>
      </c>
      <c r="W615" s="27"/>
      <c r="X615" s="27"/>
      <c r="Y615" s="27"/>
      <c r="Z615" s="27"/>
      <c r="AA615" s="27"/>
      <c r="AB615" s="27"/>
      <c r="AC615" s="27"/>
      <c r="AD615" s="27"/>
      <c r="AE615" s="27"/>
      <c r="AF615" s="27"/>
      <c r="AG615" s="27"/>
      <c r="AH615" s="27"/>
      <c r="AI615" s="27"/>
      <c r="AJ615" s="27"/>
      <c r="AK615" s="27"/>
      <c r="AL615" s="27"/>
      <c r="AM615" s="27"/>
      <c r="AN615" s="27"/>
      <c r="AO615" s="27"/>
      <c r="AP615" s="27">
        <v>650000</v>
      </c>
      <c r="AQ615" s="27">
        <v>0</v>
      </c>
      <c r="AR615" s="27">
        <f t="shared" si="20"/>
        <v>0</v>
      </c>
      <c r="AS615" s="10" t="s">
        <v>111</v>
      </c>
      <c r="AT615" s="43" t="s">
        <v>114</v>
      </c>
      <c r="AU615" s="13" t="s">
        <v>115</v>
      </c>
    </row>
    <row r="616" spans="2:47" ht="13.15" customHeight="1" x14ac:dyDescent="0.2">
      <c r="B616" s="13" t="s">
        <v>1061</v>
      </c>
      <c r="C616" s="13" t="s">
        <v>100</v>
      </c>
      <c r="D616" s="13" t="s">
        <v>1062</v>
      </c>
      <c r="E616" s="13" t="s">
        <v>1038</v>
      </c>
      <c r="F616" s="13" t="s">
        <v>1063</v>
      </c>
      <c r="G616" s="13" t="s">
        <v>1056</v>
      </c>
      <c r="H616" s="13" t="s">
        <v>105</v>
      </c>
      <c r="I616" s="13">
        <v>50</v>
      </c>
      <c r="J616" s="13" t="s">
        <v>1059</v>
      </c>
      <c r="K616" s="13" t="s">
        <v>107</v>
      </c>
      <c r="L616" s="13" t="s">
        <v>108</v>
      </c>
      <c r="M616" s="13" t="s">
        <v>109</v>
      </c>
      <c r="N616" s="13" t="s">
        <v>110</v>
      </c>
      <c r="O616" s="39"/>
      <c r="P616" s="39"/>
      <c r="Q616" s="39">
        <v>3</v>
      </c>
      <c r="R616" s="39">
        <v>4</v>
      </c>
      <c r="S616" s="39">
        <v>7</v>
      </c>
      <c r="T616" s="39">
        <v>7</v>
      </c>
      <c r="U616" s="39">
        <v>7</v>
      </c>
      <c r="V616" s="39"/>
      <c r="W616" s="39"/>
      <c r="X616" s="39"/>
      <c r="Y616" s="39"/>
      <c r="Z616" s="39"/>
      <c r="AA616" s="39"/>
      <c r="AB616" s="39"/>
      <c r="AC616" s="39"/>
      <c r="AD616" s="39"/>
      <c r="AE616" s="39"/>
      <c r="AF616" s="39"/>
      <c r="AG616" s="39"/>
      <c r="AH616" s="39"/>
      <c r="AI616" s="39"/>
      <c r="AJ616" s="39"/>
      <c r="AK616" s="39"/>
      <c r="AL616" s="39"/>
      <c r="AM616" s="39"/>
      <c r="AN616" s="39"/>
      <c r="AO616" s="39"/>
      <c r="AP616" s="39">
        <v>650000</v>
      </c>
      <c r="AQ616" s="39">
        <v>0</v>
      </c>
      <c r="AR616" s="27">
        <f t="shared" si="20"/>
        <v>0</v>
      </c>
      <c r="AS616" s="13" t="s">
        <v>111</v>
      </c>
      <c r="AT616" s="13" t="s">
        <v>114</v>
      </c>
      <c r="AU616" s="13">
        <v>14</v>
      </c>
    </row>
    <row r="617" spans="2:47" ht="13.15" customHeight="1" x14ac:dyDescent="0.2">
      <c r="B617" s="13" t="s">
        <v>1064</v>
      </c>
      <c r="C617" s="13" t="s">
        <v>100</v>
      </c>
      <c r="D617" s="13" t="s">
        <v>1062</v>
      </c>
      <c r="E617" s="13" t="s">
        <v>1038</v>
      </c>
      <c r="F617" s="13" t="s">
        <v>1063</v>
      </c>
      <c r="G617" s="13" t="s">
        <v>1056</v>
      </c>
      <c r="H617" s="13" t="s">
        <v>105</v>
      </c>
      <c r="I617" s="13">
        <v>50</v>
      </c>
      <c r="J617" s="13" t="s">
        <v>1059</v>
      </c>
      <c r="K617" s="13" t="s">
        <v>107</v>
      </c>
      <c r="L617" s="13" t="s">
        <v>108</v>
      </c>
      <c r="M617" s="13" t="s">
        <v>109</v>
      </c>
      <c r="N617" s="13" t="s">
        <v>110</v>
      </c>
      <c r="O617" s="39"/>
      <c r="P617" s="39"/>
      <c r="Q617" s="39">
        <v>3</v>
      </c>
      <c r="R617" s="39">
        <v>4</v>
      </c>
      <c r="S617" s="39">
        <v>4</v>
      </c>
      <c r="T617" s="39">
        <v>4</v>
      </c>
      <c r="U617" s="39">
        <v>5</v>
      </c>
      <c r="V617" s="39"/>
      <c r="W617" s="39"/>
      <c r="X617" s="39"/>
      <c r="Y617" s="39"/>
      <c r="Z617" s="39"/>
      <c r="AA617" s="39"/>
      <c r="AB617" s="39"/>
      <c r="AC617" s="39"/>
      <c r="AD617" s="39"/>
      <c r="AE617" s="39"/>
      <c r="AF617" s="39"/>
      <c r="AG617" s="39"/>
      <c r="AH617" s="39"/>
      <c r="AI617" s="39"/>
      <c r="AJ617" s="39"/>
      <c r="AK617" s="39"/>
      <c r="AL617" s="39"/>
      <c r="AM617" s="39"/>
      <c r="AN617" s="39"/>
      <c r="AO617" s="39"/>
      <c r="AP617" s="39">
        <v>650000</v>
      </c>
      <c r="AQ617" s="39">
        <v>0</v>
      </c>
      <c r="AR617" s="27">
        <f t="shared" si="20"/>
        <v>0</v>
      </c>
      <c r="AS617" s="13" t="s">
        <v>111</v>
      </c>
      <c r="AT617" s="13" t="s">
        <v>114</v>
      </c>
      <c r="AU617" s="13">
        <v>14</v>
      </c>
    </row>
    <row r="618" spans="2:47" ht="13.15" customHeight="1" x14ac:dyDescent="0.2">
      <c r="B618" s="13" t="s">
        <v>1065</v>
      </c>
      <c r="C618" s="13" t="s">
        <v>100</v>
      </c>
      <c r="D618" s="13" t="s">
        <v>1062</v>
      </c>
      <c r="E618" s="13" t="s">
        <v>1038</v>
      </c>
      <c r="F618" s="13" t="s">
        <v>1063</v>
      </c>
      <c r="G618" s="13" t="s">
        <v>1056</v>
      </c>
      <c r="H618" s="13" t="s">
        <v>105</v>
      </c>
      <c r="I618" s="13">
        <v>50</v>
      </c>
      <c r="J618" s="13" t="s">
        <v>1059</v>
      </c>
      <c r="K618" s="13" t="s">
        <v>107</v>
      </c>
      <c r="L618" s="13" t="s">
        <v>108</v>
      </c>
      <c r="M618" s="13" t="s">
        <v>122</v>
      </c>
      <c r="N618" s="13" t="s">
        <v>110</v>
      </c>
      <c r="O618" s="39"/>
      <c r="P618" s="39"/>
      <c r="Q618" s="39">
        <v>3</v>
      </c>
      <c r="R618" s="39"/>
      <c r="S618" s="39"/>
      <c r="T618" s="39"/>
      <c r="U618" s="39"/>
      <c r="V618" s="39"/>
      <c r="W618" s="39"/>
      <c r="X618" s="39"/>
      <c r="Y618" s="39"/>
      <c r="Z618" s="39"/>
      <c r="AA618" s="39"/>
      <c r="AB618" s="39"/>
      <c r="AC618" s="39"/>
      <c r="AD618" s="39"/>
      <c r="AE618" s="39"/>
      <c r="AF618" s="39"/>
      <c r="AG618" s="39"/>
      <c r="AH618" s="39"/>
      <c r="AI618" s="39"/>
      <c r="AJ618" s="39"/>
      <c r="AK618" s="39"/>
      <c r="AL618" s="39"/>
      <c r="AM618" s="39"/>
      <c r="AN618" s="39"/>
      <c r="AO618" s="39"/>
      <c r="AP618" s="39">
        <v>650000</v>
      </c>
      <c r="AQ618" s="39">
        <f>(O618+P618+Q618+R618+S618+T618+U618+V618+W618)*AP618</f>
        <v>1950000</v>
      </c>
      <c r="AR618" s="27">
        <f t="shared" si="20"/>
        <v>2184000</v>
      </c>
      <c r="AS618" s="13" t="s">
        <v>111</v>
      </c>
      <c r="AT618" s="13" t="s">
        <v>114</v>
      </c>
      <c r="AU618" s="13"/>
    </row>
    <row r="619" spans="2:47" ht="13.15" customHeight="1" x14ac:dyDescent="0.25">
      <c r="B619" s="7" t="s">
        <v>1066</v>
      </c>
      <c r="C619" s="7" t="s">
        <v>100</v>
      </c>
      <c r="D619" s="7" t="s">
        <v>1067</v>
      </c>
      <c r="E619" s="7" t="s">
        <v>1031</v>
      </c>
      <c r="F619" s="7" t="s">
        <v>1068</v>
      </c>
      <c r="G619" s="7" t="s">
        <v>1069</v>
      </c>
      <c r="H619" s="8" t="s">
        <v>197</v>
      </c>
      <c r="I619" s="9">
        <v>50</v>
      </c>
      <c r="J619" s="10" t="s">
        <v>231</v>
      </c>
      <c r="K619" s="8" t="s">
        <v>107</v>
      </c>
      <c r="L619" s="10" t="s">
        <v>108</v>
      </c>
      <c r="M619" s="10" t="s">
        <v>109</v>
      </c>
      <c r="N619" s="10" t="s">
        <v>110</v>
      </c>
      <c r="O619" s="27">
        <v>0</v>
      </c>
      <c r="P619" s="27">
        <v>0</v>
      </c>
      <c r="Q619" s="94">
        <v>5</v>
      </c>
      <c r="R619" s="94">
        <v>4</v>
      </c>
      <c r="S619" s="27">
        <v>4</v>
      </c>
      <c r="T619" s="27">
        <v>3</v>
      </c>
      <c r="U619" s="27">
        <v>5</v>
      </c>
      <c r="V619" s="27"/>
      <c r="W619" s="27"/>
      <c r="X619" s="27"/>
      <c r="Y619" s="27"/>
      <c r="Z619" s="27"/>
      <c r="AA619" s="27"/>
      <c r="AB619" s="27"/>
      <c r="AC619" s="27"/>
      <c r="AD619" s="27"/>
      <c r="AE619" s="27"/>
      <c r="AF619" s="27"/>
      <c r="AG619" s="27"/>
      <c r="AH619" s="27"/>
      <c r="AI619" s="27"/>
      <c r="AJ619" s="27"/>
      <c r="AK619" s="27"/>
      <c r="AL619" s="27"/>
      <c r="AM619" s="27"/>
      <c r="AN619" s="27"/>
      <c r="AO619" s="27"/>
      <c r="AP619" s="27">
        <v>600000</v>
      </c>
      <c r="AQ619" s="27">
        <v>0</v>
      </c>
      <c r="AR619" s="27">
        <f t="shared" si="20"/>
        <v>0</v>
      </c>
      <c r="AS619" s="10" t="s">
        <v>111</v>
      </c>
      <c r="AT619" s="88">
        <v>2014</v>
      </c>
      <c r="AU619" s="7" t="s">
        <v>198</v>
      </c>
    </row>
    <row r="620" spans="2:47" ht="13.15" customHeight="1" x14ac:dyDescent="0.25">
      <c r="B620" s="7" t="s">
        <v>1070</v>
      </c>
      <c r="C620" s="7" t="s">
        <v>100</v>
      </c>
      <c r="D620" s="7" t="s">
        <v>1067</v>
      </c>
      <c r="E620" s="7" t="s">
        <v>1031</v>
      </c>
      <c r="F620" s="7" t="s">
        <v>1068</v>
      </c>
      <c r="G620" s="7" t="s">
        <v>1069</v>
      </c>
      <c r="H620" s="7" t="s">
        <v>105</v>
      </c>
      <c r="I620" s="14">
        <v>50</v>
      </c>
      <c r="J620" s="7" t="s">
        <v>235</v>
      </c>
      <c r="K620" s="7" t="s">
        <v>107</v>
      </c>
      <c r="L620" s="7" t="s">
        <v>108</v>
      </c>
      <c r="M620" s="7" t="s">
        <v>109</v>
      </c>
      <c r="N620" s="7" t="s">
        <v>110</v>
      </c>
      <c r="O620" s="39">
        <v>0</v>
      </c>
      <c r="P620" s="39">
        <v>0</v>
      </c>
      <c r="Q620" s="39">
        <v>5</v>
      </c>
      <c r="R620" s="39">
        <v>4</v>
      </c>
      <c r="S620" s="39">
        <v>4</v>
      </c>
      <c r="T620" s="39">
        <v>3</v>
      </c>
      <c r="U620" s="39">
        <v>5</v>
      </c>
      <c r="V620" s="39"/>
      <c r="W620" s="39"/>
      <c r="X620" s="39"/>
      <c r="Y620" s="39"/>
      <c r="Z620" s="39"/>
      <c r="AA620" s="39"/>
      <c r="AB620" s="39"/>
      <c r="AC620" s="39"/>
      <c r="AD620" s="39"/>
      <c r="AE620" s="39"/>
      <c r="AF620" s="39"/>
      <c r="AG620" s="39"/>
      <c r="AH620" s="39"/>
      <c r="AI620" s="39"/>
      <c r="AJ620" s="39"/>
      <c r="AK620" s="39"/>
      <c r="AL620" s="39"/>
      <c r="AM620" s="39"/>
      <c r="AN620" s="39"/>
      <c r="AO620" s="39"/>
      <c r="AP620" s="39">
        <v>600000</v>
      </c>
      <c r="AQ620" s="39">
        <v>0</v>
      </c>
      <c r="AR620" s="27">
        <f t="shared" si="20"/>
        <v>0</v>
      </c>
      <c r="AS620" s="7" t="s">
        <v>111</v>
      </c>
      <c r="AT620" s="7" t="s">
        <v>375</v>
      </c>
      <c r="AU620" s="7" t="s">
        <v>795</v>
      </c>
    </row>
    <row r="621" spans="2:47" ht="13.15" customHeight="1" x14ac:dyDescent="0.25">
      <c r="B621" s="15" t="s">
        <v>1071</v>
      </c>
      <c r="C621" s="16" t="s">
        <v>100</v>
      </c>
      <c r="D621" s="15" t="s">
        <v>1067</v>
      </c>
      <c r="E621" s="15" t="s">
        <v>1031</v>
      </c>
      <c r="F621" s="15" t="s">
        <v>1068</v>
      </c>
      <c r="G621" s="17" t="s">
        <v>1069</v>
      </c>
      <c r="H621" s="15" t="s">
        <v>105</v>
      </c>
      <c r="I621" s="15">
        <v>50</v>
      </c>
      <c r="J621" s="15" t="s">
        <v>1059</v>
      </c>
      <c r="K621" s="15" t="s">
        <v>107</v>
      </c>
      <c r="L621" s="15" t="s">
        <v>108</v>
      </c>
      <c r="M621" s="18" t="s">
        <v>109</v>
      </c>
      <c r="N621" s="15" t="s">
        <v>110</v>
      </c>
      <c r="O621" s="39">
        <v>0</v>
      </c>
      <c r="P621" s="39">
        <v>0</v>
      </c>
      <c r="Q621" s="39">
        <v>3</v>
      </c>
      <c r="R621" s="39">
        <v>4</v>
      </c>
      <c r="S621" s="39">
        <v>4</v>
      </c>
      <c r="T621" s="39">
        <v>3</v>
      </c>
      <c r="U621" s="39">
        <v>5</v>
      </c>
      <c r="V621" s="39"/>
      <c r="W621" s="39"/>
      <c r="X621" s="39"/>
      <c r="Y621" s="39"/>
      <c r="Z621" s="39"/>
      <c r="AA621" s="39"/>
      <c r="AB621" s="39"/>
      <c r="AC621" s="39"/>
      <c r="AD621" s="39"/>
      <c r="AE621" s="39"/>
      <c r="AF621" s="39"/>
      <c r="AG621" s="39"/>
      <c r="AH621" s="39"/>
      <c r="AI621" s="39"/>
      <c r="AJ621" s="39"/>
      <c r="AK621" s="39"/>
      <c r="AL621" s="39"/>
      <c r="AM621" s="39"/>
      <c r="AN621" s="39"/>
      <c r="AO621" s="39"/>
      <c r="AP621" s="39">
        <v>600000</v>
      </c>
      <c r="AQ621" s="27">
        <v>0</v>
      </c>
      <c r="AR621" s="27">
        <f t="shared" si="20"/>
        <v>0</v>
      </c>
      <c r="AS621" s="15" t="s">
        <v>111</v>
      </c>
      <c r="AT621" s="7" t="s">
        <v>375</v>
      </c>
      <c r="AU621" s="89" t="s">
        <v>112</v>
      </c>
    </row>
    <row r="622" spans="2:47" ht="13.15" customHeight="1" x14ac:dyDescent="0.2">
      <c r="B622" s="12" t="s">
        <v>1072</v>
      </c>
      <c r="C622" s="7" t="s">
        <v>100</v>
      </c>
      <c r="D622" s="7" t="s">
        <v>1067</v>
      </c>
      <c r="E622" s="7" t="s">
        <v>1031</v>
      </c>
      <c r="F622" s="7" t="s">
        <v>1068</v>
      </c>
      <c r="G622" s="7" t="s">
        <v>1069</v>
      </c>
      <c r="H622" s="8" t="s">
        <v>105</v>
      </c>
      <c r="I622" s="9">
        <v>50</v>
      </c>
      <c r="J622" s="10" t="s">
        <v>1059</v>
      </c>
      <c r="K622" s="8" t="s">
        <v>107</v>
      </c>
      <c r="L622" s="10" t="s">
        <v>108</v>
      </c>
      <c r="M622" s="10" t="s">
        <v>109</v>
      </c>
      <c r="N622" s="10" t="s">
        <v>110</v>
      </c>
      <c r="O622" s="74"/>
      <c r="P622" s="27"/>
      <c r="Q622" s="27">
        <v>3</v>
      </c>
      <c r="R622" s="27">
        <v>4</v>
      </c>
      <c r="S622" s="27">
        <v>4</v>
      </c>
      <c r="T622" s="27">
        <v>3</v>
      </c>
      <c r="U622" s="27">
        <v>5</v>
      </c>
      <c r="V622" s="27">
        <v>4</v>
      </c>
      <c r="W622" s="27"/>
      <c r="X622" s="27"/>
      <c r="Y622" s="27"/>
      <c r="Z622" s="27"/>
      <c r="AA622" s="27"/>
      <c r="AB622" s="27"/>
      <c r="AC622" s="27"/>
      <c r="AD622" s="27"/>
      <c r="AE622" s="27"/>
      <c r="AF622" s="27"/>
      <c r="AG622" s="27"/>
      <c r="AH622" s="27"/>
      <c r="AI622" s="27"/>
      <c r="AJ622" s="27"/>
      <c r="AK622" s="27"/>
      <c r="AL622" s="27"/>
      <c r="AM622" s="27"/>
      <c r="AN622" s="27"/>
      <c r="AO622" s="27"/>
      <c r="AP622" s="27">
        <v>600000</v>
      </c>
      <c r="AQ622" s="27">
        <v>0</v>
      </c>
      <c r="AR622" s="27">
        <f t="shared" si="20"/>
        <v>0</v>
      </c>
      <c r="AS622" s="10" t="s">
        <v>111</v>
      </c>
      <c r="AT622" s="43" t="s">
        <v>114</v>
      </c>
      <c r="AU622" s="13" t="s">
        <v>115</v>
      </c>
    </row>
    <row r="623" spans="2:47" ht="13.15" customHeight="1" x14ac:dyDescent="0.2">
      <c r="B623" s="13" t="s">
        <v>1073</v>
      </c>
      <c r="C623" s="13" t="s">
        <v>100</v>
      </c>
      <c r="D623" s="13" t="s">
        <v>1074</v>
      </c>
      <c r="E623" s="13" t="s">
        <v>1038</v>
      </c>
      <c r="F623" s="13" t="s">
        <v>1075</v>
      </c>
      <c r="G623" s="13" t="s">
        <v>1069</v>
      </c>
      <c r="H623" s="13" t="s">
        <v>105</v>
      </c>
      <c r="I623" s="13">
        <v>50</v>
      </c>
      <c r="J623" s="13" t="s">
        <v>1059</v>
      </c>
      <c r="K623" s="13" t="s">
        <v>107</v>
      </c>
      <c r="L623" s="13" t="s">
        <v>108</v>
      </c>
      <c r="M623" s="13" t="s">
        <v>109</v>
      </c>
      <c r="N623" s="13" t="s">
        <v>110</v>
      </c>
      <c r="O623" s="39"/>
      <c r="P623" s="39"/>
      <c r="Q623" s="39">
        <v>3</v>
      </c>
      <c r="R623" s="39">
        <v>4</v>
      </c>
      <c r="S623" s="39">
        <v>6</v>
      </c>
      <c r="T623" s="39">
        <v>6</v>
      </c>
      <c r="U623" s="39">
        <v>6</v>
      </c>
      <c r="V623" s="39"/>
      <c r="W623" s="39"/>
      <c r="X623" s="39"/>
      <c r="Y623" s="39"/>
      <c r="Z623" s="39"/>
      <c r="AA623" s="39"/>
      <c r="AB623" s="39"/>
      <c r="AC623" s="39"/>
      <c r="AD623" s="39"/>
      <c r="AE623" s="39"/>
      <c r="AF623" s="39"/>
      <c r="AG623" s="39"/>
      <c r="AH623" s="39"/>
      <c r="AI623" s="39"/>
      <c r="AJ623" s="39"/>
      <c r="AK623" s="39"/>
      <c r="AL623" s="39"/>
      <c r="AM623" s="39"/>
      <c r="AN623" s="39"/>
      <c r="AO623" s="39"/>
      <c r="AP623" s="39">
        <v>600000</v>
      </c>
      <c r="AQ623" s="39">
        <v>0</v>
      </c>
      <c r="AR623" s="27">
        <f t="shared" si="20"/>
        <v>0</v>
      </c>
      <c r="AS623" s="13" t="s">
        <v>111</v>
      </c>
      <c r="AT623" s="13" t="s">
        <v>114</v>
      </c>
      <c r="AU623" s="13">
        <v>14</v>
      </c>
    </row>
    <row r="624" spans="2:47" ht="13.15" customHeight="1" x14ac:dyDescent="0.2">
      <c r="B624" s="13" t="s">
        <v>1076</v>
      </c>
      <c r="C624" s="13" t="s">
        <v>100</v>
      </c>
      <c r="D624" s="13" t="s">
        <v>1074</v>
      </c>
      <c r="E624" s="13" t="s">
        <v>1038</v>
      </c>
      <c r="F624" s="13" t="s">
        <v>1075</v>
      </c>
      <c r="G624" s="13" t="s">
        <v>1069</v>
      </c>
      <c r="H624" s="13" t="s">
        <v>105</v>
      </c>
      <c r="I624" s="13">
        <v>50</v>
      </c>
      <c r="J624" s="13" t="s">
        <v>1059</v>
      </c>
      <c r="K624" s="13" t="s">
        <v>107</v>
      </c>
      <c r="L624" s="13" t="s">
        <v>108</v>
      </c>
      <c r="M624" s="13" t="s">
        <v>109</v>
      </c>
      <c r="N624" s="13" t="s">
        <v>110</v>
      </c>
      <c r="O624" s="39"/>
      <c r="P624" s="39"/>
      <c r="Q624" s="39">
        <v>3</v>
      </c>
      <c r="R624" s="39">
        <v>4</v>
      </c>
      <c r="S624" s="39">
        <v>4</v>
      </c>
      <c r="T624" s="39">
        <v>3</v>
      </c>
      <c r="U624" s="39">
        <v>5</v>
      </c>
      <c r="V624" s="39"/>
      <c r="W624" s="39"/>
      <c r="X624" s="39"/>
      <c r="Y624" s="39"/>
      <c r="Z624" s="39"/>
      <c r="AA624" s="39"/>
      <c r="AB624" s="39"/>
      <c r="AC624" s="39"/>
      <c r="AD624" s="39"/>
      <c r="AE624" s="39"/>
      <c r="AF624" s="39"/>
      <c r="AG624" s="39"/>
      <c r="AH624" s="39"/>
      <c r="AI624" s="39"/>
      <c r="AJ624" s="39"/>
      <c r="AK624" s="39"/>
      <c r="AL624" s="39"/>
      <c r="AM624" s="39"/>
      <c r="AN624" s="39"/>
      <c r="AO624" s="39"/>
      <c r="AP624" s="39">
        <v>600000</v>
      </c>
      <c r="AQ624" s="39">
        <v>0</v>
      </c>
      <c r="AR624" s="27">
        <f t="shared" si="20"/>
        <v>0</v>
      </c>
      <c r="AS624" s="13" t="s">
        <v>111</v>
      </c>
      <c r="AT624" s="13" t="s">
        <v>114</v>
      </c>
      <c r="AU624" s="13">
        <v>14</v>
      </c>
    </row>
    <row r="625" spans="2:47" ht="13.15" customHeight="1" x14ac:dyDescent="0.2">
      <c r="B625" s="13" t="s">
        <v>1077</v>
      </c>
      <c r="C625" s="13" t="s">
        <v>100</v>
      </c>
      <c r="D625" s="13" t="s">
        <v>1074</v>
      </c>
      <c r="E625" s="13" t="s">
        <v>1038</v>
      </c>
      <c r="F625" s="13" t="s">
        <v>1075</v>
      </c>
      <c r="G625" s="13" t="s">
        <v>1069</v>
      </c>
      <c r="H625" s="13" t="s">
        <v>105</v>
      </c>
      <c r="I625" s="13">
        <v>50</v>
      </c>
      <c r="J625" s="13" t="s">
        <v>1059</v>
      </c>
      <c r="K625" s="13" t="s">
        <v>107</v>
      </c>
      <c r="L625" s="13" t="s">
        <v>108</v>
      </c>
      <c r="M625" s="13" t="s">
        <v>122</v>
      </c>
      <c r="N625" s="13" t="s">
        <v>110</v>
      </c>
      <c r="O625" s="39"/>
      <c r="P625" s="39"/>
      <c r="Q625" s="39">
        <v>3</v>
      </c>
      <c r="R625" s="39"/>
      <c r="S625" s="39"/>
      <c r="T625" s="39"/>
      <c r="U625" s="39"/>
      <c r="V625" s="39"/>
      <c r="W625" s="39"/>
      <c r="X625" s="39"/>
      <c r="Y625" s="39"/>
      <c r="Z625" s="39"/>
      <c r="AA625" s="39"/>
      <c r="AB625" s="39"/>
      <c r="AC625" s="39"/>
      <c r="AD625" s="39"/>
      <c r="AE625" s="39"/>
      <c r="AF625" s="39"/>
      <c r="AG625" s="39"/>
      <c r="AH625" s="39"/>
      <c r="AI625" s="39"/>
      <c r="AJ625" s="39"/>
      <c r="AK625" s="39"/>
      <c r="AL625" s="39"/>
      <c r="AM625" s="39"/>
      <c r="AN625" s="39"/>
      <c r="AO625" s="39"/>
      <c r="AP625" s="39">
        <v>600000</v>
      </c>
      <c r="AQ625" s="39">
        <f>(O625+P625+Q625+R625+S625+T625+U625+V625+W625)*AP625</f>
        <v>1800000</v>
      </c>
      <c r="AR625" s="27">
        <f t="shared" si="20"/>
        <v>2016000.0000000002</v>
      </c>
      <c r="AS625" s="13" t="s">
        <v>111</v>
      </c>
      <c r="AT625" s="13" t="s">
        <v>114</v>
      </c>
      <c r="AU625" s="13"/>
    </row>
    <row r="626" spans="2:47" ht="13.15" customHeight="1" x14ac:dyDescent="0.25">
      <c r="B626" s="7" t="s">
        <v>1078</v>
      </c>
      <c r="C626" s="7" t="s">
        <v>100</v>
      </c>
      <c r="D626" s="7" t="s">
        <v>1079</v>
      </c>
      <c r="E626" s="7" t="s">
        <v>1080</v>
      </c>
      <c r="F626" s="7" t="s">
        <v>1081</v>
      </c>
      <c r="G626" s="7" t="s">
        <v>1082</v>
      </c>
      <c r="H626" s="8" t="s">
        <v>197</v>
      </c>
      <c r="I626" s="9">
        <v>50</v>
      </c>
      <c r="J626" s="10" t="s">
        <v>231</v>
      </c>
      <c r="K626" s="8" t="s">
        <v>107</v>
      </c>
      <c r="L626" s="10" t="s">
        <v>108</v>
      </c>
      <c r="M626" s="10" t="s">
        <v>109</v>
      </c>
      <c r="N626" s="10" t="s">
        <v>110</v>
      </c>
      <c r="O626" s="27">
        <v>0</v>
      </c>
      <c r="P626" s="27">
        <v>0</v>
      </c>
      <c r="Q626" s="94">
        <v>3</v>
      </c>
      <c r="R626" s="94">
        <v>2</v>
      </c>
      <c r="S626" s="27">
        <v>2</v>
      </c>
      <c r="T626" s="27">
        <v>2</v>
      </c>
      <c r="U626" s="27">
        <v>2</v>
      </c>
      <c r="V626" s="27"/>
      <c r="W626" s="27"/>
      <c r="X626" s="27"/>
      <c r="Y626" s="27"/>
      <c r="Z626" s="27"/>
      <c r="AA626" s="27"/>
      <c r="AB626" s="27"/>
      <c r="AC626" s="27"/>
      <c r="AD626" s="27"/>
      <c r="AE626" s="27"/>
      <c r="AF626" s="27"/>
      <c r="AG626" s="27"/>
      <c r="AH626" s="27"/>
      <c r="AI626" s="27"/>
      <c r="AJ626" s="27"/>
      <c r="AK626" s="27"/>
      <c r="AL626" s="27"/>
      <c r="AM626" s="27"/>
      <c r="AN626" s="27"/>
      <c r="AO626" s="27"/>
      <c r="AP626" s="27">
        <v>333334</v>
      </c>
      <c r="AQ626" s="27">
        <v>0</v>
      </c>
      <c r="AR626" s="27">
        <f t="shared" si="20"/>
        <v>0</v>
      </c>
      <c r="AS626" s="10" t="s">
        <v>111</v>
      </c>
      <c r="AT626" s="88">
        <v>2014</v>
      </c>
      <c r="AU626" s="7" t="s">
        <v>236</v>
      </c>
    </row>
    <row r="627" spans="2:47" ht="13.15" customHeight="1" x14ac:dyDescent="0.25">
      <c r="B627" s="7" t="s">
        <v>1083</v>
      </c>
      <c r="C627" s="7" t="s">
        <v>100</v>
      </c>
      <c r="D627" s="7" t="s">
        <v>1079</v>
      </c>
      <c r="E627" s="7" t="s">
        <v>1080</v>
      </c>
      <c r="F627" s="7" t="s">
        <v>1081</v>
      </c>
      <c r="G627" s="7" t="s">
        <v>1082</v>
      </c>
      <c r="H627" s="7" t="s">
        <v>105</v>
      </c>
      <c r="I627" s="14">
        <v>50</v>
      </c>
      <c r="J627" s="7" t="s">
        <v>235</v>
      </c>
      <c r="K627" s="7" t="s">
        <v>107</v>
      </c>
      <c r="L627" s="7" t="s">
        <v>108</v>
      </c>
      <c r="M627" s="7" t="s">
        <v>109</v>
      </c>
      <c r="N627" s="7" t="s">
        <v>110</v>
      </c>
      <c r="O627" s="39">
        <v>0</v>
      </c>
      <c r="P627" s="39">
        <v>0</v>
      </c>
      <c r="Q627" s="39">
        <v>0</v>
      </c>
      <c r="R627" s="39">
        <v>2</v>
      </c>
      <c r="S627" s="39">
        <v>2</v>
      </c>
      <c r="T627" s="39">
        <v>2</v>
      </c>
      <c r="U627" s="39">
        <v>2</v>
      </c>
      <c r="V627" s="39"/>
      <c r="W627" s="39"/>
      <c r="X627" s="39"/>
      <c r="Y627" s="39"/>
      <c r="Z627" s="39"/>
      <c r="AA627" s="39"/>
      <c r="AB627" s="39"/>
      <c r="AC627" s="39"/>
      <c r="AD627" s="39"/>
      <c r="AE627" s="39"/>
      <c r="AF627" s="39"/>
      <c r="AG627" s="39"/>
      <c r="AH627" s="39"/>
      <c r="AI627" s="39"/>
      <c r="AJ627" s="39"/>
      <c r="AK627" s="39"/>
      <c r="AL627" s="39"/>
      <c r="AM627" s="39"/>
      <c r="AN627" s="39"/>
      <c r="AO627" s="39"/>
      <c r="AP627" s="39">
        <v>301250</v>
      </c>
      <c r="AQ627" s="27">
        <v>0</v>
      </c>
      <c r="AR627" s="27">
        <f t="shared" si="20"/>
        <v>0</v>
      </c>
      <c r="AS627" s="7" t="s">
        <v>111</v>
      </c>
      <c r="AT627" s="7" t="s">
        <v>375</v>
      </c>
      <c r="AU627" s="89" t="s">
        <v>112</v>
      </c>
    </row>
    <row r="628" spans="2:47" ht="13.15" customHeight="1" x14ac:dyDescent="0.2">
      <c r="B628" s="12" t="s">
        <v>1084</v>
      </c>
      <c r="C628" s="7" t="s">
        <v>100</v>
      </c>
      <c r="D628" s="7" t="s">
        <v>1079</v>
      </c>
      <c r="E628" s="7" t="s">
        <v>1080</v>
      </c>
      <c r="F628" s="7" t="s">
        <v>1081</v>
      </c>
      <c r="G628" s="7" t="s">
        <v>1082</v>
      </c>
      <c r="H628" s="8" t="s">
        <v>105</v>
      </c>
      <c r="I628" s="9">
        <v>50</v>
      </c>
      <c r="J628" s="10" t="s">
        <v>235</v>
      </c>
      <c r="K628" s="8" t="s">
        <v>107</v>
      </c>
      <c r="L628" s="10" t="s">
        <v>108</v>
      </c>
      <c r="M628" s="10" t="s">
        <v>109</v>
      </c>
      <c r="N628" s="10" t="s">
        <v>110</v>
      </c>
      <c r="O628" s="74"/>
      <c r="P628" s="27"/>
      <c r="Q628" s="27"/>
      <c r="R628" s="27">
        <v>2</v>
      </c>
      <c r="S628" s="27">
        <v>2</v>
      </c>
      <c r="T628" s="27">
        <v>2</v>
      </c>
      <c r="U628" s="27">
        <v>2</v>
      </c>
      <c r="V628" s="27">
        <v>2</v>
      </c>
      <c r="W628" s="27"/>
      <c r="X628" s="27"/>
      <c r="Y628" s="27"/>
      <c r="Z628" s="27"/>
      <c r="AA628" s="27"/>
      <c r="AB628" s="27"/>
      <c r="AC628" s="27"/>
      <c r="AD628" s="27"/>
      <c r="AE628" s="27"/>
      <c r="AF628" s="27"/>
      <c r="AG628" s="27"/>
      <c r="AH628" s="27"/>
      <c r="AI628" s="27"/>
      <c r="AJ628" s="27"/>
      <c r="AK628" s="27"/>
      <c r="AL628" s="27"/>
      <c r="AM628" s="27"/>
      <c r="AN628" s="27"/>
      <c r="AO628" s="27"/>
      <c r="AP628" s="27">
        <v>301250</v>
      </c>
      <c r="AQ628" s="27">
        <v>0</v>
      </c>
      <c r="AR628" s="27">
        <f t="shared" si="20"/>
        <v>0</v>
      </c>
      <c r="AS628" s="10" t="s">
        <v>111</v>
      </c>
      <c r="AT628" s="43" t="s">
        <v>114</v>
      </c>
      <c r="AU628" s="13" t="s">
        <v>115</v>
      </c>
    </row>
    <row r="629" spans="2:47" ht="13.15" customHeight="1" x14ac:dyDescent="0.2">
      <c r="B629" s="13" t="s">
        <v>1085</v>
      </c>
      <c r="C629" s="13" t="s">
        <v>100</v>
      </c>
      <c r="D629" s="13" t="s">
        <v>1086</v>
      </c>
      <c r="E629" s="13" t="s">
        <v>1087</v>
      </c>
      <c r="F629" s="13" t="s">
        <v>1088</v>
      </c>
      <c r="G629" s="13" t="s">
        <v>1082</v>
      </c>
      <c r="H629" s="13" t="s">
        <v>105</v>
      </c>
      <c r="I629" s="13">
        <v>50</v>
      </c>
      <c r="J629" s="13" t="s">
        <v>235</v>
      </c>
      <c r="K629" s="13" t="s">
        <v>107</v>
      </c>
      <c r="L629" s="13" t="s">
        <v>108</v>
      </c>
      <c r="M629" s="13" t="s">
        <v>109</v>
      </c>
      <c r="N629" s="13" t="s">
        <v>110</v>
      </c>
      <c r="O629" s="39"/>
      <c r="P629" s="39"/>
      <c r="Q629" s="39"/>
      <c r="R629" s="39">
        <v>2</v>
      </c>
      <c r="S629" s="39">
        <v>1</v>
      </c>
      <c r="T629" s="39">
        <v>1</v>
      </c>
      <c r="U629" s="39">
        <v>1</v>
      </c>
      <c r="V629" s="39"/>
      <c r="W629" s="39"/>
      <c r="X629" s="39"/>
      <c r="Y629" s="39"/>
      <c r="Z629" s="39"/>
      <c r="AA629" s="39"/>
      <c r="AB629" s="39"/>
      <c r="AC629" s="39"/>
      <c r="AD629" s="39"/>
      <c r="AE629" s="39"/>
      <c r="AF629" s="39"/>
      <c r="AG629" s="39"/>
      <c r="AH629" s="39"/>
      <c r="AI629" s="39"/>
      <c r="AJ629" s="39"/>
      <c r="AK629" s="39"/>
      <c r="AL629" s="39"/>
      <c r="AM629" s="39"/>
      <c r="AN629" s="39"/>
      <c r="AO629" s="39"/>
      <c r="AP629" s="39">
        <v>301250</v>
      </c>
      <c r="AQ629" s="39">
        <v>0</v>
      </c>
      <c r="AR629" s="27">
        <f t="shared" si="20"/>
        <v>0</v>
      </c>
      <c r="AS629" s="13" t="s">
        <v>111</v>
      </c>
      <c r="AT629" s="13" t="s">
        <v>114</v>
      </c>
      <c r="AU629" s="13">
        <v>14</v>
      </c>
    </row>
    <row r="630" spans="2:47" ht="13.15" customHeight="1" x14ac:dyDescent="0.2">
      <c r="B630" s="13" t="s">
        <v>1089</v>
      </c>
      <c r="C630" s="13" t="s">
        <v>100</v>
      </c>
      <c r="D630" s="13" t="s">
        <v>1086</v>
      </c>
      <c r="E630" s="13" t="s">
        <v>1087</v>
      </c>
      <c r="F630" s="13" t="s">
        <v>1088</v>
      </c>
      <c r="G630" s="13" t="s">
        <v>1082</v>
      </c>
      <c r="H630" s="13" t="s">
        <v>105</v>
      </c>
      <c r="I630" s="13">
        <v>50</v>
      </c>
      <c r="J630" s="13" t="s">
        <v>235</v>
      </c>
      <c r="K630" s="13" t="s">
        <v>107</v>
      </c>
      <c r="L630" s="13" t="s">
        <v>108</v>
      </c>
      <c r="M630" s="13" t="s">
        <v>109</v>
      </c>
      <c r="N630" s="13" t="s">
        <v>110</v>
      </c>
      <c r="O630" s="39"/>
      <c r="P630" s="39"/>
      <c r="Q630" s="39"/>
      <c r="R630" s="39">
        <v>2</v>
      </c>
      <c r="S630" s="39">
        <v>1</v>
      </c>
      <c r="T630" s="39">
        <v>1</v>
      </c>
      <c r="U630" s="39">
        <v>1</v>
      </c>
      <c r="V630" s="39"/>
      <c r="W630" s="39"/>
      <c r="X630" s="39"/>
      <c r="Y630" s="39"/>
      <c r="Z630" s="39"/>
      <c r="AA630" s="39"/>
      <c r="AB630" s="39"/>
      <c r="AC630" s="39"/>
      <c r="AD630" s="39"/>
      <c r="AE630" s="39"/>
      <c r="AF630" s="39"/>
      <c r="AG630" s="39"/>
      <c r="AH630" s="39"/>
      <c r="AI630" s="39"/>
      <c r="AJ630" s="39"/>
      <c r="AK630" s="39"/>
      <c r="AL630" s="39"/>
      <c r="AM630" s="39"/>
      <c r="AN630" s="39"/>
      <c r="AO630" s="39"/>
      <c r="AP630" s="39">
        <v>301250</v>
      </c>
      <c r="AQ630" s="39">
        <v>0</v>
      </c>
      <c r="AR630" s="27">
        <f t="shared" si="20"/>
        <v>0</v>
      </c>
      <c r="AS630" s="13" t="s">
        <v>111</v>
      </c>
      <c r="AT630" s="13" t="s">
        <v>114</v>
      </c>
      <c r="AU630" s="13" t="s">
        <v>212</v>
      </c>
    </row>
    <row r="631" spans="2:47" ht="13.15" customHeight="1" x14ac:dyDescent="0.25">
      <c r="B631" s="7" t="s">
        <v>1090</v>
      </c>
      <c r="C631" s="7" t="s">
        <v>100</v>
      </c>
      <c r="D631" s="7" t="s">
        <v>1091</v>
      </c>
      <c r="E631" s="7" t="s">
        <v>1080</v>
      </c>
      <c r="F631" s="7" t="s">
        <v>1092</v>
      </c>
      <c r="G631" s="7" t="s">
        <v>1093</v>
      </c>
      <c r="H631" s="8" t="s">
        <v>197</v>
      </c>
      <c r="I631" s="9">
        <v>50</v>
      </c>
      <c r="J631" s="10" t="s">
        <v>231</v>
      </c>
      <c r="K631" s="8" t="s">
        <v>107</v>
      </c>
      <c r="L631" s="10" t="s">
        <v>108</v>
      </c>
      <c r="M631" s="10" t="s">
        <v>109</v>
      </c>
      <c r="N631" s="10" t="s">
        <v>110</v>
      </c>
      <c r="O631" s="27">
        <v>0</v>
      </c>
      <c r="P631" s="27">
        <v>0</v>
      </c>
      <c r="Q631" s="94">
        <v>5</v>
      </c>
      <c r="R631" s="94">
        <v>5</v>
      </c>
      <c r="S631" s="27">
        <v>5</v>
      </c>
      <c r="T631" s="27">
        <v>2</v>
      </c>
      <c r="U631" s="27">
        <v>3</v>
      </c>
      <c r="V631" s="27"/>
      <c r="W631" s="27"/>
      <c r="X631" s="27"/>
      <c r="Y631" s="27"/>
      <c r="Z631" s="27"/>
      <c r="AA631" s="27"/>
      <c r="AB631" s="27"/>
      <c r="AC631" s="27"/>
      <c r="AD631" s="27"/>
      <c r="AE631" s="27"/>
      <c r="AF631" s="27"/>
      <c r="AG631" s="27"/>
      <c r="AH631" s="27"/>
      <c r="AI631" s="27"/>
      <c r="AJ631" s="27"/>
      <c r="AK631" s="27"/>
      <c r="AL631" s="27"/>
      <c r="AM631" s="27"/>
      <c r="AN631" s="27"/>
      <c r="AO631" s="27"/>
      <c r="AP631" s="27">
        <v>460000</v>
      </c>
      <c r="AQ631" s="27">
        <v>0</v>
      </c>
      <c r="AR631" s="27">
        <f t="shared" si="20"/>
        <v>0</v>
      </c>
      <c r="AS631" s="10" t="s">
        <v>111</v>
      </c>
      <c r="AT631" s="88">
        <v>2014</v>
      </c>
      <c r="AU631" s="7" t="s">
        <v>236</v>
      </c>
    </row>
    <row r="632" spans="2:47" ht="13.15" customHeight="1" x14ac:dyDescent="0.25">
      <c r="B632" s="7" t="s">
        <v>1094</v>
      </c>
      <c r="C632" s="7" t="s">
        <v>100</v>
      </c>
      <c r="D632" s="7" t="s">
        <v>1091</v>
      </c>
      <c r="E632" s="7" t="s">
        <v>1080</v>
      </c>
      <c r="F632" s="7" t="s">
        <v>1092</v>
      </c>
      <c r="G632" s="7" t="s">
        <v>1093</v>
      </c>
      <c r="H632" s="7" t="s">
        <v>105</v>
      </c>
      <c r="I632" s="14">
        <v>50</v>
      </c>
      <c r="J632" s="7" t="s">
        <v>235</v>
      </c>
      <c r="K632" s="7" t="s">
        <v>107</v>
      </c>
      <c r="L632" s="7" t="s">
        <v>108</v>
      </c>
      <c r="M632" s="7" t="s">
        <v>109</v>
      </c>
      <c r="N632" s="7" t="s">
        <v>110</v>
      </c>
      <c r="O632" s="39">
        <v>0</v>
      </c>
      <c r="P632" s="39">
        <v>0</v>
      </c>
      <c r="Q632" s="39">
        <v>0</v>
      </c>
      <c r="R632" s="39">
        <v>5</v>
      </c>
      <c r="S632" s="39">
        <v>5</v>
      </c>
      <c r="T632" s="39">
        <v>2</v>
      </c>
      <c r="U632" s="39">
        <v>3</v>
      </c>
      <c r="V632" s="39"/>
      <c r="W632" s="39"/>
      <c r="X632" s="39"/>
      <c r="Y632" s="39"/>
      <c r="Z632" s="39"/>
      <c r="AA632" s="39"/>
      <c r="AB632" s="39"/>
      <c r="AC632" s="39"/>
      <c r="AD632" s="39"/>
      <c r="AE632" s="39"/>
      <c r="AF632" s="39"/>
      <c r="AG632" s="39"/>
      <c r="AH632" s="39"/>
      <c r="AI632" s="39"/>
      <c r="AJ632" s="39"/>
      <c r="AK632" s="39"/>
      <c r="AL632" s="39"/>
      <c r="AM632" s="39"/>
      <c r="AN632" s="39"/>
      <c r="AO632" s="39"/>
      <c r="AP632" s="39">
        <v>406821</v>
      </c>
      <c r="AQ632" s="27">
        <v>0</v>
      </c>
      <c r="AR632" s="27">
        <f t="shared" si="20"/>
        <v>0</v>
      </c>
      <c r="AS632" s="7" t="s">
        <v>111</v>
      </c>
      <c r="AT632" s="7" t="s">
        <v>375</v>
      </c>
      <c r="AU632" s="89" t="s">
        <v>112</v>
      </c>
    </row>
    <row r="633" spans="2:47" ht="13.15" customHeight="1" x14ac:dyDescent="0.2">
      <c r="B633" s="12" t="s">
        <v>1095</v>
      </c>
      <c r="C633" s="7" t="s">
        <v>100</v>
      </c>
      <c r="D633" s="7" t="s">
        <v>1091</v>
      </c>
      <c r="E633" s="7" t="s">
        <v>1080</v>
      </c>
      <c r="F633" s="7" t="s">
        <v>1092</v>
      </c>
      <c r="G633" s="7" t="s">
        <v>1093</v>
      </c>
      <c r="H633" s="8" t="s">
        <v>105</v>
      </c>
      <c r="I633" s="9">
        <v>50</v>
      </c>
      <c r="J633" s="10" t="s">
        <v>235</v>
      </c>
      <c r="K633" s="8" t="s">
        <v>107</v>
      </c>
      <c r="L633" s="10" t="s">
        <v>108</v>
      </c>
      <c r="M633" s="10" t="s">
        <v>109</v>
      </c>
      <c r="N633" s="10" t="s">
        <v>110</v>
      </c>
      <c r="O633" s="74"/>
      <c r="P633" s="27"/>
      <c r="Q633" s="27"/>
      <c r="R633" s="27">
        <v>2</v>
      </c>
      <c r="S633" s="27">
        <v>5</v>
      </c>
      <c r="T633" s="27">
        <v>2</v>
      </c>
      <c r="U633" s="27">
        <v>3</v>
      </c>
      <c r="V633" s="27">
        <v>5</v>
      </c>
      <c r="W633" s="27"/>
      <c r="X633" s="27"/>
      <c r="Y633" s="27"/>
      <c r="Z633" s="27"/>
      <c r="AA633" s="27"/>
      <c r="AB633" s="27"/>
      <c r="AC633" s="27"/>
      <c r="AD633" s="27"/>
      <c r="AE633" s="27"/>
      <c r="AF633" s="27"/>
      <c r="AG633" s="27"/>
      <c r="AH633" s="27"/>
      <c r="AI633" s="27"/>
      <c r="AJ633" s="27"/>
      <c r="AK633" s="27"/>
      <c r="AL633" s="27"/>
      <c r="AM633" s="27"/>
      <c r="AN633" s="27"/>
      <c r="AO633" s="27"/>
      <c r="AP633" s="27">
        <v>406821</v>
      </c>
      <c r="AQ633" s="27">
        <v>0</v>
      </c>
      <c r="AR633" s="27">
        <f t="shared" si="20"/>
        <v>0</v>
      </c>
      <c r="AS633" s="10" t="s">
        <v>111</v>
      </c>
      <c r="AT633" s="43" t="s">
        <v>114</v>
      </c>
      <c r="AU633" s="13" t="s">
        <v>115</v>
      </c>
    </row>
    <row r="634" spans="2:47" ht="13.15" customHeight="1" x14ac:dyDescent="0.2">
      <c r="B634" s="13" t="s">
        <v>1096</v>
      </c>
      <c r="C634" s="13" t="s">
        <v>100</v>
      </c>
      <c r="D634" s="13" t="s">
        <v>1097</v>
      </c>
      <c r="E634" s="13" t="s">
        <v>1098</v>
      </c>
      <c r="F634" s="13" t="s">
        <v>1099</v>
      </c>
      <c r="G634" s="13" t="s">
        <v>1093</v>
      </c>
      <c r="H634" s="13" t="s">
        <v>105</v>
      </c>
      <c r="I634" s="13">
        <v>50</v>
      </c>
      <c r="J634" s="13" t="s">
        <v>235</v>
      </c>
      <c r="K634" s="13" t="s">
        <v>107</v>
      </c>
      <c r="L634" s="13" t="s">
        <v>108</v>
      </c>
      <c r="M634" s="13" t="s">
        <v>109</v>
      </c>
      <c r="N634" s="13" t="s">
        <v>110</v>
      </c>
      <c r="O634" s="39"/>
      <c r="P634" s="39"/>
      <c r="Q634" s="39"/>
      <c r="R634" s="39">
        <v>2</v>
      </c>
      <c r="S634" s="39">
        <v>0</v>
      </c>
      <c r="T634" s="39">
        <v>1</v>
      </c>
      <c r="U634" s="39">
        <v>1</v>
      </c>
      <c r="V634" s="39"/>
      <c r="W634" s="39"/>
      <c r="X634" s="39"/>
      <c r="Y634" s="39"/>
      <c r="Z634" s="39"/>
      <c r="AA634" s="39"/>
      <c r="AB634" s="39"/>
      <c r="AC634" s="39"/>
      <c r="AD634" s="39"/>
      <c r="AE634" s="39"/>
      <c r="AF634" s="39"/>
      <c r="AG634" s="39"/>
      <c r="AH634" s="39"/>
      <c r="AI634" s="39"/>
      <c r="AJ634" s="39"/>
      <c r="AK634" s="39"/>
      <c r="AL634" s="39"/>
      <c r="AM634" s="39"/>
      <c r="AN634" s="39"/>
      <c r="AO634" s="39"/>
      <c r="AP634" s="39">
        <v>406820.98</v>
      </c>
      <c r="AQ634" s="39">
        <v>0</v>
      </c>
      <c r="AR634" s="27">
        <f t="shared" si="20"/>
        <v>0</v>
      </c>
      <c r="AS634" s="13" t="s">
        <v>111</v>
      </c>
      <c r="AT634" s="13" t="s">
        <v>114</v>
      </c>
      <c r="AU634" s="13">
        <v>14</v>
      </c>
    </row>
    <row r="635" spans="2:47" ht="13.15" customHeight="1" x14ac:dyDescent="0.2">
      <c r="B635" s="13" t="s">
        <v>1100</v>
      </c>
      <c r="C635" s="13" t="s">
        <v>100</v>
      </c>
      <c r="D635" s="13" t="s">
        <v>1097</v>
      </c>
      <c r="E635" s="13" t="s">
        <v>1098</v>
      </c>
      <c r="F635" s="13" t="s">
        <v>1099</v>
      </c>
      <c r="G635" s="13" t="s">
        <v>1093</v>
      </c>
      <c r="H635" s="13" t="s">
        <v>105</v>
      </c>
      <c r="I635" s="13">
        <v>50</v>
      </c>
      <c r="J635" s="13" t="s">
        <v>235</v>
      </c>
      <c r="K635" s="13" t="s">
        <v>107</v>
      </c>
      <c r="L635" s="13" t="s">
        <v>108</v>
      </c>
      <c r="M635" s="13" t="s">
        <v>109</v>
      </c>
      <c r="N635" s="13" t="s">
        <v>110</v>
      </c>
      <c r="O635" s="39"/>
      <c r="P635" s="39"/>
      <c r="Q635" s="39"/>
      <c r="R635" s="39">
        <v>5</v>
      </c>
      <c r="S635" s="39">
        <v>1</v>
      </c>
      <c r="T635" s="39">
        <v>1</v>
      </c>
      <c r="U635" s="39">
        <v>1</v>
      </c>
      <c r="V635" s="39"/>
      <c r="W635" s="39"/>
      <c r="X635" s="39"/>
      <c r="Y635" s="39"/>
      <c r="Z635" s="39"/>
      <c r="AA635" s="39"/>
      <c r="AB635" s="39"/>
      <c r="AC635" s="39"/>
      <c r="AD635" s="39"/>
      <c r="AE635" s="39"/>
      <c r="AF635" s="39"/>
      <c r="AG635" s="39"/>
      <c r="AH635" s="39"/>
      <c r="AI635" s="39"/>
      <c r="AJ635" s="39"/>
      <c r="AK635" s="39"/>
      <c r="AL635" s="39"/>
      <c r="AM635" s="39"/>
      <c r="AN635" s="39"/>
      <c r="AO635" s="39"/>
      <c r="AP635" s="39">
        <v>406820.98</v>
      </c>
      <c r="AQ635" s="39">
        <v>0</v>
      </c>
      <c r="AR635" s="27">
        <f t="shared" si="20"/>
        <v>0</v>
      </c>
      <c r="AS635" s="13" t="s">
        <v>111</v>
      </c>
      <c r="AT635" s="13" t="s">
        <v>114</v>
      </c>
      <c r="AU635" s="13" t="s">
        <v>212</v>
      </c>
    </row>
    <row r="636" spans="2:47" ht="13.15" customHeight="1" x14ac:dyDescent="0.25">
      <c r="B636" s="7" t="s">
        <v>1101</v>
      </c>
      <c r="C636" s="7" t="s">
        <v>100</v>
      </c>
      <c r="D636" s="7" t="s">
        <v>1067</v>
      </c>
      <c r="E636" s="7" t="s">
        <v>1031</v>
      </c>
      <c r="F636" s="7" t="s">
        <v>1068</v>
      </c>
      <c r="G636" s="7" t="s">
        <v>1102</v>
      </c>
      <c r="H636" s="8" t="s">
        <v>197</v>
      </c>
      <c r="I636" s="9">
        <v>50</v>
      </c>
      <c r="J636" s="10" t="s">
        <v>231</v>
      </c>
      <c r="K636" s="8" t="s">
        <v>107</v>
      </c>
      <c r="L636" s="10" t="s">
        <v>108</v>
      </c>
      <c r="M636" s="10" t="s">
        <v>109</v>
      </c>
      <c r="N636" s="10" t="s">
        <v>110</v>
      </c>
      <c r="O636" s="27">
        <v>0</v>
      </c>
      <c r="P636" s="27">
        <v>0</v>
      </c>
      <c r="Q636" s="94">
        <v>2</v>
      </c>
      <c r="R636" s="94">
        <v>3</v>
      </c>
      <c r="S636" s="27">
        <v>5</v>
      </c>
      <c r="T636" s="27">
        <v>3</v>
      </c>
      <c r="U636" s="27">
        <v>2</v>
      </c>
      <c r="V636" s="27"/>
      <c r="W636" s="27"/>
      <c r="X636" s="27"/>
      <c r="Y636" s="27"/>
      <c r="Z636" s="27"/>
      <c r="AA636" s="27"/>
      <c r="AB636" s="27"/>
      <c r="AC636" s="27"/>
      <c r="AD636" s="27"/>
      <c r="AE636" s="27"/>
      <c r="AF636" s="27"/>
      <c r="AG636" s="27"/>
      <c r="AH636" s="27"/>
      <c r="AI636" s="27"/>
      <c r="AJ636" s="27"/>
      <c r="AK636" s="27"/>
      <c r="AL636" s="27"/>
      <c r="AM636" s="27"/>
      <c r="AN636" s="27"/>
      <c r="AO636" s="27"/>
      <c r="AP636" s="27">
        <v>380000</v>
      </c>
      <c r="AQ636" s="27">
        <v>0</v>
      </c>
      <c r="AR636" s="27">
        <f t="shared" si="20"/>
        <v>0</v>
      </c>
      <c r="AS636" s="10" t="s">
        <v>111</v>
      </c>
      <c r="AT636" s="88">
        <v>2014</v>
      </c>
      <c r="AU636" s="7" t="s">
        <v>198</v>
      </c>
    </row>
    <row r="637" spans="2:47" ht="13.15" customHeight="1" x14ac:dyDescent="0.25">
      <c r="B637" s="7" t="s">
        <v>1103</v>
      </c>
      <c r="C637" s="7" t="s">
        <v>100</v>
      </c>
      <c r="D637" s="7" t="s">
        <v>1067</v>
      </c>
      <c r="E637" s="7" t="s">
        <v>1031</v>
      </c>
      <c r="F637" s="7" t="s">
        <v>1068</v>
      </c>
      <c r="G637" s="7" t="s">
        <v>1102</v>
      </c>
      <c r="H637" s="7" t="s">
        <v>105</v>
      </c>
      <c r="I637" s="14">
        <v>50</v>
      </c>
      <c r="J637" s="7" t="s">
        <v>235</v>
      </c>
      <c r="K637" s="7" t="s">
        <v>107</v>
      </c>
      <c r="L637" s="7" t="s">
        <v>108</v>
      </c>
      <c r="M637" s="7" t="s">
        <v>109</v>
      </c>
      <c r="N637" s="7" t="s">
        <v>110</v>
      </c>
      <c r="O637" s="39">
        <v>0</v>
      </c>
      <c r="P637" s="39">
        <v>0</v>
      </c>
      <c r="Q637" s="39">
        <v>2</v>
      </c>
      <c r="R637" s="39">
        <v>3</v>
      </c>
      <c r="S637" s="39">
        <v>5</v>
      </c>
      <c r="T637" s="39">
        <v>3</v>
      </c>
      <c r="U637" s="39">
        <v>2</v>
      </c>
      <c r="V637" s="39"/>
      <c r="W637" s="39"/>
      <c r="X637" s="39"/>
      <c r="Y637" s="39"/>
      <c r="Z637" s="39"/>
      <c r="AA637" s="39"/>
      <c r="AB637" s="39"/>
      <c r="AC637" s="39"/>
      <c r="AD637" s="39"/>
      <c r="AE637" s="39"/>
      <c r="AF637" s="39"/>
      <c r="AG637" s="39"/>
      <c r="AH637" s="39"/>
      <c r="AI637" s="39"/>
      <c r="AJ637" s="39"/>
      <c r="AK637" s="39"/>
      <c r="AL637" s="39"/>
      <c r="AM637" s="39"/>
      <c r="AN637" s="39"/>
      <c r="AO637" s="39"/>
      <c r="AP637" s="39">
        <v>380000</v>
      </c>
      <c r="AQ637" s="39">
        <v>0</v>
      </c>
      <c r="AR637" s="27">
        <f t="shared" si="20"/>
        <v>0</v>
      </c>
      <c r="AS637" s="7" t="s">
        <v>111</v>
      </c>
      <c r="AT637" s="7" t="s">
        <v>375</v>
      </c>
      <c r="AU637" s="7" t="s">
        <v>795</v>
      </c>
    </row>
    <row r="638" spans="2:47" ht="13.15" customHeight="1" x14ac:dyDescent="0.25">
      <c r="B638" s="15" t="s">
        <v>1104</v>
      </c>
      <c r="C638" s="16" t="s">
        <v>100</v>
      </c>
      <c r="D638" s="15" t="s">
        <v>1067</v>
      </c>
      <c r="E638" s="15" t="s">
        <v>1031</v>
      </c>
      <c r="F638" s="15" t="s">
        <v>1068</v>
      </c>
      <c r="G638" s="17" t="s">
        <v>1102</v>
      </c>
      <c r="H638" s="15" t="s">
        <v>105</v>
      </c>
      <c r="I638" s="15">
        <v>50</v>
      </c>
      <c r="J638" s="15" t="s">
        <v>1059</v>
      </c>
      <c r="K638" s="15" t="s">
        <v>107</v>
      </c>
      <c r="L638" s="15" t="s">
        <v>108</v>
      </c>
      <c r="M638" s="18" t="s">
        <v>109</v>
      </c>
      <c r="N638" s="15" t="s">
        <v>110</v>
      </c>
      <c r="O638" s="39">
        <v>0</v>
      </c>
      <c r="P638" s="39">
        <v>0</v>
      </c>
      <c r="Q638" s="39">
        <v>1</v>
      </c>
      <c r="R638" s="39">
        <v>3</v>
      </c>
      <c r="S638" s="39">
        <v>5</v>
      </c>
      <c r="T638" s="39">
        <v>3</v>
      </c>
      <c r="U638" s="39">
        <v>2</v>
      </c>
      <c r="V638" s="39"/>
      <c r="W638" s="39"/>
      <c r="X638" s="39"/>
      <c r="Y638" s="39"/>
      <c r="Z638" s="39"/>
      <c r="AA638" s="39"/>
      <c r="AB638" s="39"/>
      <c r="AC638" s="39"/>
      <c r="AD638" s="39"/>
      <c r="AE638" s="39"/>
      <c r="AF638" s="39"/>
      <c r="AG638" s="39"/>
      <c r="AH638" s="39"/>
      <c r="AI638" s="39"/>
      <c r="AJ638" s="39"/>
      <c r="AK638" s="39"/>
      <c r="AL638" s="39"/>
      <c r="AM638" s="39"/>
      <c r="AN638" s="39"/>
      <c r="AO638" s="39"/>
      <c r="AP638" s="39">
        <v>380000</v>
      </c>
      <c r="AQ638" s="27">
        <v>0</v>
      </c>
      <c r="AR638" s="27">
        <f t="shared" si="20"/>
        <v>0</v>
      </c>
      <c r="AS638" s="15" t="s">
        <v>111</v>
      </c>
      <c r="AT638" s="7" t="s">
        <v>375</v>
      </c>
      <c r="AU638" s="89" t="s">
        <v>112</v>
      </c>
    </row>
    <row r="639" spans="2:47" ht="13.15" customHeight="1" x14ac:dyDescent="0.2">
      <c r="B639" s="12" t="s">
        <v>1105</v>
      </c>
      <c r="C639" s="7" t="s">
        <v>100</v>
      </c>
      <c r="D639" s="7" t="s">
        <v>1067</v>
      </c>
      <c r="E639" s="7" t="s">
        <v>1031</v>
      </c>
      <c r="F639" s="7" t="s">
        <v>1068</v>
      </c>
      <c r="G639" s="7" t="s">
        <v>1102</v>
      </c>
      <c r="H639" s="8" t="s">
        <v>105</v>
      </c>
      <c r="I639" s="9">
        <v>50</v>
      </c>
      <c r="J639" s="10" t="s">
        <v>1059</v>
      </c>
      <c r="K639" s="8" t="s">
        <v>107</v>
      </c>
      <c r="L639" s="10" t="s">
        <v>108</v>
      </c>
      <c r="M639" s="10" t="s">
        <v>109</v>
      </c>
      <c r="N639" s="10" t="s">
        <v>110</v>
      </c>
      <c r="O639" s="74"/>
      <c r="P639" s="27"/>
      <c r="Q639" s="27">
        <v>1</v>
      </c>
      <c r="R639" s="27">
        <v>2</v>
      </c>
      <c r="S639" s="27">
        <v>5</v>
      </c>
      <c r="T639" s="27">
        <v>3</v>
      </c>
      <c r="U639" s="27">
        <v>2</v>
      </c>
      <c r="V639" s="27">
        <v>2</v>
      </c>
      <c r="W639" s="27"/>
      <c r="X639" s="27"/>
      <c r="Y639" s="27"/>
      <c r="Z639" s="27"/>
      <c r="AA639" s="27"/>
      <c r="AB639" s="27"/>
      <c r="AC639" s="27"/>
      <c r="AD639" s="27"/>
      <c r="AE639" s="27"/>
      <c r="AF639" s="27"/>
      <c r="AG639" s="27"/>
      <c r="AH639" s="27"/>
      <c r="AI639" s="27"/>
      <c r="AJ639" s="27"/>
      <c r="AK639" s="27"/>
      <c r="AL639" s="27"/>
      <c r="AM639" s="27"/>
      <c r="AN639" s="27"/>
      <c r="AO639" s="27"/>
      <c r="AP639" s="27">
        <v>380000</v>
      </c>
      <c r="AQ639" s="27">
        <v>0</v>
      </c>
      <c r="AR639" s="27">
        <f t="shared" si="20"/>
        <v>0</v>
      </c>
      <c r="AS639" s="10" t="s">
        <v>111</v>
      </c>
      <c r="AT639" s="43" t="s">
        <v>114</v>
      </c>
      <c r="AU639" s="13" t="s">
        <v>115</v>
      </c>
    </row>
    <row r="640" spans="2:47" ht="13.15" customHeight="1" x14ac:dyDescent="0.2">
      <c r="B640" s="13" t="s">
        <v>1106</v>
      </c>
      <c r="C640" s="13" t="s">
        <v>100</v>
      </c>
      <c r="D640" s="13" t="s">
        <v>1074</v>
      </c>
      <c r="E640" s="13" t="s">
        <v>1038</v>
      </c>
      <c r="F640" s="13" t="s">
        <v>1075</v>
      </c>
      <c r="G640" s="13" t="s">
        <v>1102</v>
      </c>
      <c r="H640" s="13" t="s">
        <v>105</v>
      </c>
      <c r="I640" s="13">
        <v>50</v>
      </c>
      <c r="J640" s="13" t="s">
        <v>1059</v>
      </c>
      <c r="K640" s="13" t="s">
        <v>107</v>
      </c>
      <c r="L640" s="13" t="s">
        <v>108</v>
      </c>
      <c r="M640" s="13" t="s">
        <v>109</v>
      </c>
      <c r="N640" s="13" t="s">
        <v>110</v>
      </c>
      <c r="O640" s="39"/>
      <c r="P640" s="39"/>
      <c r="Q640" s="39">
        <v>1</v>
      </c>
      <c r="R640" s="39">
        <v>2</v>
      </c>
      <c r="S640" s="39">
        <v>0</v>
      </c>
      <c r="T640" s="39">
        <v>0</v>
      </c>
      <c r="U640" s="39">
        <v>0</v>
      </c>
      <c r="V640" s="39"/>
      <c r="W640" s="39"/>
      <c r="X640" s="39"/>
      <c r="Y640" s="39"/>
      <c r="Z640" s="39"/>
      <c r="AA640" s="39"/>
      <c r="AB640" s="39"/>
      <c r="AC640" s="39"/>
      <c r="AD640" s="39"/>
      <c r="AE640" s="39"/>
      <c r="AF640" s="39"/>
      <c r="AG640" s="39"/>
      <c r="AH640" s="39"/>
      <c r="AI640" s="39"/>
      <c r="AJ640" s="39"/>
      <c r="AK640" s="39"/>
      <c r="AL640" s="39"/>
      <c r="AM640" s="39"/>
      <c r="AN640" s="39"/>
      <c r="AO640" s="39"/>
      <c r="AP640" s="39">
        <v>380000</v>
      </c>
      <c r="AQ640" s="39">
        <v>0</v>
      </c>
      <c r="AR640" s="27">
        <f t="shared" si="20"/>
        <v>0</v>
      </c>
      <c r="AS640" s="13" t="s">
        <v>111</v>
      </c>
      <c r="AT640" s="13" t="s">
        <v>114</v>
      </c>
      <c r="AU640" s="13">
        <v>14</v>
      </c>
    </row>
    <row r="641" spans="2:47" ht="13.15" customHeight="1" x14ac:dyDescent="0.2">
      <c r="B641" s="13" t="s">
        <v>1107</v>
      </c>
      <c r="C641" s="13" t="s">
        <v>100</v>
      </c>
      <c r="D641" s="13" t="s">
        <v>1074</v>
      </c>
      <c r="E641" s="13" t="s">
        <v>1038</v>
      </c>
      <c r="F641" s="13" t="s">
        <v>1075</v>
      </c>
      <c r="G641" s="13" t="s">
        <v>1102</v>
      </c>
      <c r="H641" s="13" t="s">
        <v>105</v>
      </c>
      <c r="I641" s="13">
        <v>50</v>
      </c>
      <c r="J641" s="13" t="s">
        <v>1059</v>
      </c>
      <c r="K641" s="13" t="s">
        <v>107</v>
      </c>
      <c r="L641" s="13" t="s">
        <v>108</v>
      </c>
      <c r="M641" s="13" t="s">
        <v>109</v>
      </c>
      <c r="N641" s="13" t="s">
        <v>110</v>
      </c>
      <c r="O641" s="39"/>
      <c r="P641" s="39"/>
      <c r="Q641" s="39">
        <v>1</v>
      </c>
      <c r="R641" s="39">
        <v>3</v>
      </c>
      <c r="S641" s="39">
        <v>0</v>
      </c>
      <c r="T641" s="39">
        <v>0</v>
      </c>
      <c r="U641" s="39">
        <v>0</v>
      </c>
      <c r="V641" s="39"/>
      <c r="W641" s="39"/>
      <c r="X641" s="39"/>
      <c r="Y641" s="39"/>
      <c r="Z641" s="39"/>
      <c r="AA641" s="39"/>
      <c r="AB641" s="39"/>
      <c r="AC641" s="39"/>
      <c r="AD641" s="39"/>
      <c r="AE641" s="39"/>
      <c r="AF641" s="39"/>
      <c r="AG641" s="39"/>
      <c r="AH641" s="39"/>
      <c r="AI641" s="39"/>
      <c r="AJ641" s="39"/>
      <c r="AK641" s="39"/>
      <c r="AL641" s="39"/>
      <c r="AM641" s="39"/>
      <c r="AN641" s="39"/>
      <c r="AO641" s="39"/>
      <c r="AP641" s="39">
        <v>380000</v>
      </c>
      <c r="AQ641" s="39">
        <v>0</v>
      </c>
      <c r="AR641" s="27">
        <f t="shared" si="20"/>
        <v>0</v>
      </c>
      <c r="AS641" s="13" t="s">
        <v>111</v>
      </c>
      <c r="AT641" s="13" t="s">
        <v>114</v>
      </c>
      <c r="AU641" s="13">
        <v>14</v>
      </c>
    </row>
    <row r="642" spans="2:47" ht="13.15" customHeight="1" x14ac:dyDescent="0.2">
      <c r="B642" s="13" t="s">
        <v>1108</v>
      </c>
      <c r="C642" s="13" t="s">
        <v>100</v>
      </c>
      <c r="D642" s="13" t="s">
        <v>1074</v>
      </c>
      <c r="E642" s="13" t="s">
        <v>1038</v>
      </c>
      <c r="F642" s="13" t="s">
        <v>1075</v>
      </c>
      <c r="G642" s="13" t="s">
        <v>1102</v>
      </c>
      <c r="H642" s="13" t="s">
        <v>105</v>
      </c>
      <c r="I642" s="13">
        <v>50</v>
      </c>
      <c r="J642" s="13" t="s">
        <v>1059</v>
      </c>
      <c r="K642" s="13" t="s">
        <v>107</v>
      </c>
      <c r="L642" s="13" t="s">
        <v>108</v>
      </c>
      <c r="M642" s="13" t="s">
        <v>122</v>
      </c>
      <c r="N642" s="13" t="s">
        <v>110</v>
      </c>
      <c r="O642" s="39"/>
      <c r="P642" s="39"/>
      <c r="Q642" s="39">
        <v>1</v>
      </c>
      <c r="R642" s="39"/>
      <c r="S642" s="39"/>
      <c r="T642" s="39"/>
      <c r="U642" s="39"/>
      <c r="V642" s="39"/>
      <c r="W642" s="39"/>
      <c r="X642" s="39"/>
      <c r="Y642" s="39"/>
      <c r="Z642" s="39"/>
      <c r="AA642" s="39"/>
      <c r="AB642" s="39"/>
      <c r="AC642" s="39"/>
      <c r="AD642" s="39"/>
      <c r="AE642" s="39"/>
      <c r="AF642" s="39"/>
      <c r="AG642" s="39"/>
      <c r="AH642" s="39"/>
      <c r="AI642" s="39"/>
      <c r="AJ642" s="39"/>
      <c r="AK642" s="39"/>
      <c r="AL642" s="39"/>
      <c r="AM642" s="39"/>
      <c r="AN642" s="39"/>
      <c r="AO642" s="39"/>
      <c r="AP642" s="39">
        <v>380000</v>
      </c>
      <c r="AQ642" s="39">
        <f>(O642+P642+Q642+R642+S642+T642+U642+V642+W642)*AP642</f>
        <v>380000</v>
      </c>
      <c r="AR642" s="27">
        <f t="shared" si="20"/>
        <v>425600.00000000006</v>
      </c>
      <c r="AS642" s="13" t="s">
        <v>111</v>
      </c>
      <c r="AT642" s="13" t="s">
        <v>114</v>
      </c>
      <c r="AU642" s="13"/>
    </row>
    <row r="643" spans="2:47" ht="13.15" customHeight="1" x14ac:dyDescent="0.25">
      <c r="B643" s="7" t="s">
        <v>1109</v>
      </c>
      <c r="C643" s="7" t="s">
        <v>100</v>
      </c>
      <c r="D643" s="7" t="s">
        <v>1054</v>
      </c>
      <c r="E643" s="7" t="s">
        <v>1031</v>
      </c>
      <c r="F643" s="7" t="s">
        <v>1055</v>
      </c>
      <c r="G643" s="7" t="s">
        <v>1110</v>
      </c>
      <c r="H643" s="8" t="s">
        <v>197</v>
      </c>
      <c r="I643" s="9">
        <v>50</v>
      </c>
      <c r="J643" s="10" t="s">
        <v>231</v>
      </c>
      <c r="K643" s="8" t="s">
        <v>107</v>
      </c>
      <c r="L643" s="10" t="s">
        <v>108</v>
      </c>
      <c r="M643" s="10" t="s">
        <v>109</v>
      </c>
      <c r="N643" s="10" t="s">
        <v>110</v>
      </c>
      <c r="O643" s="27">
        <v>0</v>
      </c>
      <c r="P643" s="27">
        <v>0</v>
      </c>
      <c r="Q643" s="94">
        <v>3</v>
      </c>
      <c r="R643" s="94">
        <v>3</v>
      </c>
      <c r="S643" s="27">
        <v>5</v>
      </c>
      <c r="T643" s="27">
        <v>3</v>
      </c>
      <c r="U643" s="27">
        <v>3</v>
      </c>
      <c r="V643" s="27"/>
      <c r="W643" s="27"/>
      <c r="X643" s="27"/>
      <c r="Y643" s="27"/>
      <c r="Z643" s="27"/>
      <c r="AA643" s="27"/>
      <c r="AB643" s="27"/>
      <c r="AC643" s="27"/>
      <c r="AD643" s="27"/>
      <c r="AE643" s="27"/>
      <c r="AF643" s="27"/>
      <c r="AG643" s="27"/>
      <c r="AH643" s="27"/>
      <c r="AI643" s="27"/>
      <c r="AJ643" s="27"/>
      <c r="AK643" s="27"/>
      <c r="AL643" s="27"/>
      <c r="AM643" s="27"/>
      <c r="AN643" s="27"/>
      <c r="AO643" s="27"/>
      <c r="AP643" s="27">
        <v>384000</v>
      </c>
      <c r="AQ643" s="27">
        <v>0</v>
      </c>
      <c r="AR643" s="27">
        <f t="shared" si="20"/>
        <v>0</v>
      </c>
      <c r="AS643" s="10" t="s">
        <v>111</v>
      </c>
      <c r="AT643" s="88">
        <v>2014</v>
      </c>
      <c r="AU643" s="7" t="s">
        <v>198</v>
      </c>
    </row>
    <row r="644" spans="2:47" ht="13.15" customHeight="1" x14ac:dyDescent="0.25">
      <c r="B644" s="7" t="s">
        <v>1111</v>
      </c>
      <c r="C644" s="7" t="s">
        <v>100</v>
      </c>
      <c r="D644" s="7" t="s">
        <v>1054</v>
      </c>
      <c r="E644" s="7" t="s">
        <v>1031</v>
      </c>
      <c r="F644" s="7" t="s">
        <v>1055</v>
      </c>
      <c r="G644" s="7" t="s">
        <v>1110</v>
      </c>
      <c r="H644" s="7" t="s">
        <v>105</v>
      </c>
      <c r="I644" s="14">
        <v>50</v>
      </c>
      <c r="J644" s="7" t="s">
        <v>235</v>
      </c>
      <c r="K644" s="7" t="s">
        <v>107</v>
      </c>
      <c r="L644" s="7" t="s">
        <v>108</v>
      </c>
      <c r="M644" s="7" t="s">
        <v>109</v>
      </c>
      <c r="N644" s="7" t="s">
        <v>110</v>
      </c>
      <c r="O644" s="39">
        <v>0</v>
      </c>
      <c r="P644" s="39">
        <v>0</v>
      </c>
      <c r="Q644" s="39">
        <v>3</v>
      </c>
      <c r="R644" s="39">
        <v>3</v>
      </c>
      <c r="S644" s="39">
        <v>5</v>
      </c>
      <c r="T644" s="39">
        <v>3</v>
      </c>
      <c r="U644" s="39">
        <v>3</v>
      </c>
      <c r="V644" s="39"/>
      <c r="W644" s="39"/>
      <c r="X644" s="39"/>
      <c r="Y644" s="39"/>
      <c r="Z644" s="39"/>
      <c r="AA644" s="39"/>
      <c r="AB644" s="39"/>
      <c r="AC644" s="39"/>
      <c r="AD644" s="39"/>
      <c r="AE644" s="39"/>
      <c r="AF644" s="39"/>
      <c r="AG644" s="39"/>
      <c r="AH644" s="39"/>
      <c r="AI644" s="39"/>
      <c r="AJ644" s="39"/>
      <c r="AK644" s="39"/>
      <c r="AL644" s="39"/>
      <c r="AM644" s="39"/>
      <c r="AN644" s="39"/>
      <c r="AO644" s="39"/>
      <c r="AP644" s="39">
        <v>384000</v>
      </c>
      <c r="AQ644" s="39">
        <v>0</v>
      </c>
      <c r="AR644" s="27">
        <f t="shared" si="20"/>
        <v>0</v>
      </c>
      <c r="AS644" s="7" t="s">
        <v>111</v>
      </c>
      <c r="AT644" s="7" t="s">
        <v>375</v>
      </c>
      <c r="AU644" s="7" t="s">
        <v>795</v>
      </c>
    </row>
    <row r="645" spans="2:47" ht="13.15" customHeight="1" x14ac:dyDescent="0.25">
      <c r="B645" s="15" t="s">
        <v>1112</v>
      </c>
      <c r="C645" s="16" t="s">
        <v>100</v>
      </c>
      <c r="D645" s="15" t="s">
        <v>1054</v>
      </c>
      <c r="E645" s="15" t="s">
        <v>1031</v>
      </c>
      <c r="F645" s="15" t="s">
        <v>1055</v>
      </c>
      <c r="G645" s="17" t="s">
        <v>1110</v>
      </c>
      <c r="H645" s="15" t="s">
        <v>105</v>
      </c>
      <c r="I645" s="15">
        <v>50</v>
      </c>
      <c r="J645" s="15" t="s">
        <v>1059</v>
      </c>
      <c r="K645" s="15" t="s">
        <v>107</v>
      </c>
      <c r="L645" s="15" t="s">
        <v>108</v>
      </c>
      <c r="M645" s="18" t="s">
        <v>109</v>
      </c>
      <c r="N645" s="15" t="s">
        <v>110</v>
      </c>
      <c r="O645" s="39">
        <v>0</v>
      </c>
      <c r="P645" s="39">
        <v>0</v>
      </c>
      <c r="Q645" s="39">
        <v>0</v>
      </c>
      <c r="R645" s="39">
        <v>3</v>
      </c>
      <c r="S645" s="39">
        <v>5</v>
      </c>
      <c r="T645" s="39">
        <v>3</v>
      </c>
      <c r="U645" s="39">
        <v>3</v>
      </c>
      <c r="V645" s="39"/>
      <c r="W645" s="39"/>
      <c r="X645" s="39"/>
      <c r="Y645" s="39"/>
      <c r="Z645" s="39"/>
      <c r="AA645" s="39"/>
      <c r="AB645" s="39"/>
      <c r="AC645" s="39"/>
      <c r="AD645" s="39"/>
      <c r="AE645" s="39"/>
      <c r="AF645" s="39"/>
      <c r="AG645" s="39"/>
      <c r="AH645" s="39"/>
      <c r="AI645" s="39"/>
      <c r="AJ645" s="39"/>
      <c r="AK645" s="39"/>
      <c r="AL645" s="39"/>
      <c r="AM645" s="39"/>
      <c r="AN645" s="39"/>
      <c r="AO645" s="39"/>
      <c r="AP645" s="39">
        <v>384000</v>
      </c>
      <c r="AQ645" s="27">
        <v>0</v>
      </c>
      <c r="AR645" s="27">
        <f t="shared" si="20"/>
        <v>0</v>
      </c>
      <c r="AS645" s="15" t="s">
        <v>111</v>
      </c>
      <c r="AT645" s="7" t="s">
        <v>375</v>
      </c>
      <c r="AU645" s="89" t="s">
        <v>112</v>
      </c>
    </row>
    <row r="646" spans="2:47" ht="13.15" customHeight="1" x14ac:dyDescent="0.2">
      <c r="B646" s="12" t="s">
        <v>1113</v>
      </c>
      <c r="C646" s="7" t="s">
        <v>100</v>
      </c>
      <c r="D646" s="7" t="s">
        <v>1054</v>
      </c>
      <c r="E646" s="7" t="s">
        <v>1031</v>
      </c>
      <c r="F646" s="7" t="s">
        <v>1055</v>
      </c>
      <c r="G646" s="7" t="s">
        <v>1110</v>
      </c>
      <c r="H646" s="8" t="s">
        <v>105</v>
      </c>
      <c r="I646" s="9">
        <v>50</v>
      </c>
      <c r="J646" s="10" t="s">
        <v>1059</v>
      </c>
      <c r="K646" s="8" t="s">
        <v>107</v>
      </c>
      <c r="L646" s="10" t="s">
        <v>108</v>
      </c>
      <c r="M646" s="10" t="s">
        <v>109</v>
      </c>
      <c r="N646" s="10" t="s">
        <v>110</v>
      </c>
      <c r="O646" s="74"/>
      <c r="P646" s="27"/>
      <c r="Q646" s="27"/>
      <c r="R646" s="27">
        <v>3</v>
      </c>
      <c r="S646" s="27">
        <v>3</v>
      </c>
      <c r="T646" s="27">
        <v>3</v>
      </c>
      <c r="U646" s="27">
        <v>3</v>
      </c>
      <c r="V646" s="27">
        <v>3</v>
      </c>
      <c r="W646" s="27"/>
      <c r="X646" s="27"/>
      <c r="Y646" s="27"/>
      <c r="Z646" s="27"/>
      <c r="AA646" s="27"/>
      <c r="AB646" s="27"/>
      <c r="AC646" s="27"/>
      <c r="AD646" s="27"/>
      <c r="AE646" s="27"/>
      <c r="AF646" s="27"/>
      <c r="AG646" s="27"/>
      <c r="AH646" s="27"/>
      <c r="AI646" s="27"/>
      <c r="AJ646" s="27"/>
      <c r="AK646" s="27"/>
      <c r="AL646" s="27"/>
      <c r="AM646" s="27"/>
      <c r="AN646" s="27"/>
      <c r="AO646" s="27"/>
      <c r="AP646" s="27">
        <v>384000</v>
      </c>
      <c r="AQ646" s="27">
        <v>0</v>
      </c>
      <c r="AR646" s="27">
        <f t="shared" si="20"/>
        <v>0</v>
      </c>
      <c r="AS646" s="10" t="s">
        <v>111</v>
      </c>
      <c r="AT646" s="43" t="s">
        <v>114</v>
      </c>
      <c r="AU646" s="13" t="s">
        <v>115</v>
      </c>
    </row>
    <row r="647" spans="2:47" ht="13.15" customHeight="1" x14ac:dyDescent="0.2">
      <c r="B647" s="13" t="s">
        <v>1114</v>
      </c>
      <c r="C647" s="13" t="s">
        <v>100</v>
      </c>
      <c r="D647" s="13" t="s">
        <v>1062</v>
      </c>
      <c r="E647" s="13" t="s">
        <v>1038</v>
      </c>
      <c r="F647" s="13" t="s">
        <v>1063</v>
      </c>
      <c r="G647" s="13" t="s">
        <v>1110</v>
      </c>
      <c r="H647" s="13" t="s">
        <v>105</v>
      </c>
      <c r="I647" s="13">
        <v>50</v>
      </c>
      <c r="J647" s="13" t="s">
        <v>1059</v>
      </c>
      <c r="K647" s="13" t="s">
        <v>107</v>
      </c>
      <c r="L647" s="13" t="s">
        <v>108</v>
      </c>
      <c r="M647" s="13" t="s">
        <v>109</v>
      </c>
      <c r="N647" s="13" t="s">
        <v>110</v>
      </c>
      <c r="O647" s="39"/>
      <c r="P647" s="39"/>
      <c r="Q647" s="39"/>
      <c r="R647" s="39">
        <v>3</v>
      </c>
      <c r="S647" s="39">
        <v>0</v>
      </c>
      <c r="T647" s="39">
        <v>0</v>
      </c>
      <c r="U647" s="39">
        <v>0</v>
      </c>
      <c r="V647" s="39"/>
      <c r="W647" s="39"/>
      <c r="X647" s="39"/>
      <c r="Y647" s="39"/>
      <c r="Z647" s="39"/>
      <c r="AA647" s="39"/>
      <c r="AB647" s="39"/>
      <c r="AC647" s="39"/>
      <c r="AD647" s="39"/>
      <c r="AE647" s="39"/>
      <c r="AF647" s="39"/>
      <c r="AG647" s="39"/>
      <c r="AH647" s="39"/>
      <c r="AI647" s="39"/>
      <c r="AJ647" s="39"/>
      <c r="AK647" s="39"/>
      <c r="AL647" s="39"/>
      <c r="AM647" s="39"/>
      <c r="AN647" s="39"/>
      <c r="AO647" s="39"/>
      <c r="AP647" s="39">
        <v>384000</v>
      </c>
      <c r="AQ647" s="39">
        <v>0</v>
      </c>
      <c r="AR647" s="27">
        <f t="shared" si="20"/>
        <v>0</v>
      </c>
      <c r="AS647" s="13" t="s">
        <v>111</v>
      </c>
      <c r="AT647" s="13" t="s">
        <v>114</v>
      </c>
      <c r="AU647" s="13" t="s">
        <v>212</v>
      </c>
    </row>
    <row r="648" spans="2:47" ht="13.15" customHeight="1" x14ac:dyDescent="0.25">
      <c r="B648" s="7" t="s">
        <v>1115</v>
      </c>
      <c r="C648" s="7" t="s">
        <v>100</v>
      </c>
      <c r="D648" s="7" t="s">
        <v>1116</v>
      </c>
      <c r="E648" s="7" t="s">
        <v>1117</v>
      </c>
      <c r="F648" s="7" t="s">
        <v>1118</v>
      </c>
      <c r="G648" s="7" t="s">
        <v>1119</v>
      </c>
      <c r="H648" s="8" t="s">
        <v>197</v>
      </c>
      <c r="I648" s="9">
        <v>50</v>
      </c>
      <c r="J648" s="10" t="s">
        <v>231</v>
      </c>
      <c r="K648" s="8" t="s">
        <v>107</v>
      </c>
      <c r="L648" s="10" t="s">
        <v>108</v>
      </c>
      <c r="M648" s="10" t="s">
        <v>109</v>
      </c>
      <c r="N648" s="10" t="s">
        <v>110</v>
      </c>
      <c r="O648" s="27">
        <v>0</v>
      </c>
      <c r="P648" s="27">
        <v>0</v>
      </c>
      <c r="Q648" s="94">
        <v>1</v>
      </c>
      <c r="R648" s="94">
        <v>1</v>
      </c>
      <c r="S648" s="27">
        <v>0</v>
      </c>
      <c r="T648" s="27">
        <v>0</v>
      </c>
      <c r="U648" s="27">
        <v>1</v>
      </c>
      <c r="V648" s="27"/>
      <c r="W648" s="27"/>
      <c r="X648" s="27"/>
      <c r="Y648" s="27"/>
      <c r="Z648" s="27"/>
      <c r="AA648" s="27"/>
      <c r="AB648" s="27"/>
      <c r="AC648" s="27"/>
      <c r="AD648" s="27"/>
      <c r="AE648" s="27"/>
      <c r="AF648" s="27"/>
      <c r="AG648" s="27"/>
      <c r="AH648" s="27"/>
      <c r="AI648" s="27"/>
      <c r="AJ648" s="27"/>
      <c r="AK648" s="27"/>
      <c r="AL648" s="27"/>
      <c r="AM648" s="27"/>
      <c r="AN648" s="27"/>
      <c r="AO648" s="27"/>
      <c r="AP648" s="27">
        <v>2900000</v>
      </c>
      <c r="AQ648" s="27">
        <v>0</v>
      </c>
      <c r="AR648" s="27">
        <f t="shared" si="20"/>
        <v>0</v>
      </c>
      <c r="AS648" s="10" t="s">
        <v>111</v>
      </c>
      <c r="AT648" s="88">
        <v>2014</v>
      </c>
      <c r="AU648" s="7" t="s">
        <v>236</v>
      </c>
    </row>
    <row r="649" spans="2:47" ht="13.15" customHeight="1" x14ac:dyDescent="0.25">
      <c r="B649" s="7" t="s">
        <v>1120</v>
      </c>
      <c r="C649" s="7" t="s">
        <v>100</v>
      </c>
      <c r="D649" s="7" t="s">
        <v>1116</v>
      </c>
      <c r="E649" s="7" t="s">
        <v>1117</v>
      </c>
      <c r="F649" s="7" t="s">
        <v>1118</v>
      </c>
      <c r="G649" s="7" t="s">
        <v>1119</v>
      </c>
      <c r="H649" s="7" t="s">
        <v>197</v>
      </c>
      <c r="I649" s="14">
        <v>50</v>
      </c>
      <c r="J649" s="7" t="s">
        <v>235</v>
      </c>
      <c r="K649" s="7" t="s">
        <v>107</v>
      </c>
      <c r="L649" s="7" t="s">
        <v>108</v>
      </c>
      <c r="M649" s="7" t="s">
        <v>109</v>
      </c>
      <c r="N649" s="7" t="s">
        <v>110</v>
      </c>
      <c r="O649" s="39">
        <v>0</v>
      </c>
      <c r="P649" s="39">
        <v>0</v>
      </c>
      <c r="Q649" s="39">
        <v>1</v>
      </c>
      <c r="R649" s="39">
        <v>1</v>
      </c>
      <c r="S649" s="39">
        <v>0</v>
      </c>
      <c r="T649" s="39">
        <v>0</v>
      </c>
      <c r="U649" s="39">
        <v>1</v>
      </c>
      <c r="V649" s="39"/>
      <c r="W649" s="39"/>
      <c r="X649" s="39"/>
      <c r="Y649" s="39"/>
      <c r="Z649" s="39"/>
      <c r="AA649" s="39"/>
      <c r="AB649" s="39"/>
      <c r="AC649" s="39"/>
      <c r="AD649" s="39"/>
      <c r="AE649" s="39"/>
      <c r="AF649" s="39"/>
      <c r="AG649" s="39"/>
      <c r="AH649" s="39"/>
      <c r="AI649" s="39"/>
      <c r="AJ649" s="39"/>
      <c r="AK649" s="39"/>
      <c r="AL649" s="39"/>
      <c r="AM649" s="39"/>
      <c r="AN649" s="39"/>
      <c r="AO649" s="39"/>
      <c r="AP649" s="39">
        <v>2790960</v>
      </c>
      <c r="AQ649" s="39">
        <v>0</v>
      </c>
      <c r="AR649" s="27">
        <f t="shared" si="20"/>
        <v>0</v>
      </c>
      <c r="AS649" s="7" t="s">
        <v>111</v>
      </c>
      <c r="AT649" s="7" t="s">
        <v>375</v>
      </c>
      <c r="AU649" s="7" t="s">
        <v>198</v>
      </c>
    </row>
    <row r="650" spans="2:47" ht="13.15" customHeight="1" x14ac:dyDescent="0.25">
      <c r="B650" s="15" t="s">
        <v>1121</v>
      </c>
      <c r="C650" s="16" t="s">
        <v>100</v>
      </c>
      <c r="D650" s="15" t="s">
        <v>1116</v>
      </c>
      <c r="E650" s="15" t="s">
        <v>1117</v>
      </c>
      <c r="F650" s="15" t="s">
        <v>1118</v>
      </c>
      <c r="G650" s="17" t="s">
        <v>1119</v>
      </c>
      <c r="H650" s="15" t="s">
        <v>197</v>
      </c>
      <c r="I650" s="15">
        <v>50</v>
      </c>
      <c r="J650" s="15" t="s">
        <v>263</v>
      </c>
      <c r="K650" s="15" t="s">
        <v>107</v>
      </c>
      <c r="L650" s="15" t="s">
        <v>108</v>
      </c>
      <c r="M650" s="18" t="s">
        <v>109</v>
      </c>
      <c r="N650" s="15" t="s">
        <v>110</v>
      </c>
      <c r="O650" s="39">
        <v>0</v>
      </c>
      <c r="P650" s="39">
        <v>0</v>
      </c>
      <c r="Q650" s="39">
        <v>1</v>
      </c>
      <c r="R650" s="39">
        <v>1</v>
      </c>
      <c r="S650" s="39">
        <v>0</v>
      </c>
      <c r="T650" s="39">
        <v>0</v>
      </c>
      <c r="U650" s="39">
        <v>1</v>
      </c>
      <c r="V650" s="39"/>
      <c r="W650" s="39"/>
      <c r="X650" s="39"/>
      <c r="Y650" s="39"/>
      <c r="Z650" s="39"/>
      <c r="AA650" s="39"/>
      <c r="AB650" s="39"/>
      <c r="AC650" s="39"/>
      <c r="AD650" s="39"/>
      <c r="AE650" s="39"/>
      <c r="AF650" s="39"/>
      <c r="AG650" s="39"/>
      <c r="AH650" s="39"/>
      <c r="AI650" s="39"/>
      <c r="AJ650" s="39"/>
      <c r="AK650" s="39"/>
      <c r="AL650" s="39"/>
      <c r="AM650" s="39"/>
      <c r="AN650" s="39"/>
      <c r="AO650" s="39"/>
      <c r="AP650" s="39">
        <v>2790960</v>
      </c>
      <c r="AQ650" s="39">
        <v>0</v>
      </c>
      <c r="AR650" s="27">
        <f t="shared" si="20"/>
        <v>0</v>
      </c>
      <c r="AS650" s="15" t="s">
        <v>111</v>
      </c>
      <c r="AT650" s="7" t="s">
        <v>375</v>
      </c>
      <c r="AU650" s="15" t="s">
        <v>212</v>
      </c>
    </row>
    <row r="651" spans="2:47" ht="13.15" customHeight="1" x14ac:dyDescent="0.25">
      <c r="B651" s="7" t="s">
        <v>1122</v>
      </c>
      <c r="C651" s="7" t="s">
        <v>100</v>
      </c>
      <c r="D651" s="7" t="s">
        <v>1123</v>
      </c>
      <c r="E651" s="7" t="s">
        <v>1124</v>
      </c>
      <c r="F651" s="7" t="s">
        <v>1125</v>
      </c>
      <c r="G651" s="7" t="s">
        <v>1126</v>
      </c>
      <c r="H651" s="8" t="s">
        <v>105</v>
      </c>
      <c r="I651" s="9">
        <v>50</v>
      </c>
      <c r="J651" s="10" t="s">
        <v>106</v>
      </c>
      <c r="K651" s="8" t="s">
        <v>107</v>
      </c>
      <c r="L651" s="10" t="s">
        <v>108</v>
      </c>
      <c r="M651" s="10" t="s">
        <v>109</v>
      </c>
      <c r="N651" s="10" t="s">
        <v>110</v>
      </c>
      <c r="O651" s="27">
        <v>0</v>
      </c>
      <c r="P651" s="27">
        <v>0</v>
      </c>
      <c r="Q651" s="27">
        <v>2</v>
      </c>
      <c r="R651" s="27">
        <v>1</v>
      </c>
      <c r="S651" s="27">
        <v>3</v>
      </c>
      <c r="T651" s="27">
        <v>3</v>
      </c>
      <c r="U651" s="27">
        <v>3</v>
      </c>
      <c r="V651" s="27"/>
      <c r="W651" s="27"/>
      <c r="X651" s="27"/>
      <c r="Y651" s="27"/>
      <c r="Z651" s="27"/>
      <c r="AA651" s="27"/>
      <c r="AB651" s="27"/>
      <c r="AC651" s="27"/>
      <c r="AD651" s="27"/>
      <c r="AE651" s="27"/>
      <c r="AF651" s="27"/>
      <c r="AG651" s="27"/>
      <c r="AH651" s="27"/>
      <c r="AI651" s="27"/>
      <c r="AJ651" s="27"/>
      <c r="AK651" s="27"/>
      <c r="AL651" s="27"/>
      <c r="AM651" s="27"/>
      <c r="AN651" s="27"/>
      <c r="AO651" s="27"/>
      <c r="AP651" s="27">
        <v>27170000</v>
      </c>
      <c r="AQ651" s="27">
        <v>0</v>
      </c>
      <c r="AR651" s="27">
        <f t="shared" si="20"/>
        <v>0</v>
      </c>
      <c r="AS651" s="10" t="s">
        <v>111</v>
      </c>
      <c r="AT651" s="88">
        <v>2014</v>
      </c>
      <c r="AU651" s="89"/>
    </row>
    <row r="652" spans="2:47" ht="13.15" customHeight="1" x14ac:dyDescent="0.25">
      <c r="B652" s="7" t="s">
        <v>1127</v>
      </c>
      <c r="C652" s="7" t="s">
        <v>100</v>
      </c>
      <c r="D652" s="7" t="s">
        <v>1123</v>
      </c>
      <c r="E652" s="7" t="s">
        <v>1124</v>
      </c>
      <c r="F652" s="7" t="s">
        <v>1125</v>
      </c>
      <c r="G652" s="7" t="s">
        <v>1126</v>
      </c>
      <c r="H652" s="8" t="s">
        <v>105</v>
      </c>
      <c r="I652" s="9">
        <v>50</v>
      </c>
      <c r="J652" s="10" t="s">
        <v>231</v>
      </c>
      <c r="K652" s="8" t="s">
        <v>107</v>
      </c>
      <c r="L652" s="10" t="s">
        <v>108</v>
      </c>
      <c r="M652" s="10" t="s">
        <v>109</v>
      </c>
      <c r="N652" s="10" t="s">
        <v>110</v>
      </c>
      <c r="O652" s="27">
        <v>0</v>
      </c>
      <c r="P652" s="27">
        <v>0</v>
      </c>
      <c r="Q652" s="27">
        <v>3</v>
      </c>
      <c r="R652" s="27">
        <v>3</v>
      </c>
      <c r="S652" s="27">
        <v>3</v>
      </c>
      <c r="T652" s="27">
        <v>3</v>
      </c>
      <c r="U652" s="27">
        <v>4</v>
      </c>
      <c r="V652" s="27"/>
      <c r="W652" s="27"/>
      <c r="X652" s="27"/>
      <c r="Y652" s="27"/>
      <c r="Z652" s="27"/>
      <c r="AA652" s="27"/>
      <c r="AB652" s="27"/>
      <c r="AC652" s="27"/>
      <c r="AD652" s="27"/>
      <c r="AE652" s="27"/>
      <c r="AF652" s="27"/>
      <c r="AG652" s="27"/>
      <c r="AH652" s="27"/>
      <c r="AI652" s="27"/>
      <c r="AJ652" s="27"/>
      <c r="AK652" s="27"/>
      <c r="AL652" s="27"/>
      <c r="AM652" s="27"/>
      <c r="AN652" s="27"/>
      <c r="AO652" s="27"/>
      <c r="AP652" s="27">
        <v>26946666.670000002</v>
      </c>
      <c r="AQ652" s="27">
        <v>0</v>
      </c>
      <c r="AR652" s="27">
        <f t="shared" ref="AR652:AR715" si="21">AQ652*1.12</f>
        <v>0</v>
      </c>
      <c r="AS652" s="10" t="s">
        <v>111</v>
      </c>
      <c r="AT652" s="88" t="s">
        <v>232</v>
      </c>
      <c r="AU652" s="7" t="s">
        <v>1128</v>
      </c>
    </row>
    <row r="653" spans="2:47" ht="13.15" customHeight="1" x14ac:dyDescent="0.25">
      <c r="B653" s="7" t="s">
        <v>1129</v>
      </c>
      <c r="C653" s="7" t="s">
        <v>100</v>
      </c>
      <c r="D653" s="7" t="s">
        <v>1123</v>
      </c>
      <c r="E653" s="7" t="s">
        <v>1124</v>
      </c>
      <c r="F653" s="7" t="s">
        <v>1125</v>
      </c>
      <c r="G653" s="7" t="s">
        <v>1126</v>
      </c>
      <c r="H653" s="7" t="s">
        <v>105</v>
      </c>
      <c r="I653" s="14">
        <v>50</v>
      </c>
      <c r="J653" s="7" t="s">
        <v>106</v>
      </c>
      <c r="K653" s="7" t="s">
        <v>107</v>
      </c>
      <c r="L653" s="7" t="s">
        <v>108</v>
      </c>
      <c r="M653" s="7" t="s">
        <v>109</v>
      </c>
      <c r="N653" s="7" t="s">
        <v>110</v>
      </c>
      <c r="O653" s="39">
        <v>0</v>
      </c>
      <c r="P653" s="39">
        <v>0</v>
      </c>
      <c r="Q653" s="39">
        <v>3</v>
      </c>
      <c r="R653" s="39">
        <v>3</v>
      </c>
      <c r="S653" s="39">
        <v>3</v>
      </c>
      <c r="T653" s="39">
        <v>3</v>
      </c>
      <c r="U653" s="39">
        <v>4</v>
      </c>
      <c r="V653" s="39"/>
      <c r="W653" s="39"/>
      <c r="X653" s="39"/>
      <c r="Y653" s="39"/>
      <c r="Z653" s="39"/>
      <c r="AA653" s="39"/>
      <c r="AB653" s="39"/>
      <c r="AC653" s="39"/>
      <c r="AD653" s="39"/>
      <c r="AE653" s="39"/>
      <c r="AF653" s="39"/>
      <c r="AG653" s="39"/>
      <c r="AH653" s="39"/>
      <c r="AI653" s="39"/>
      <c r="AJ653" s="39"/>
      <c r="AK653" s="39"/>
      <c r="AL653" s="39"/>
      <c r="AM653" s="39"/>
      <c r="AN653" s="39"/>
      <c r="AO653" s="39"/>
      <c r="AP653" s="39">
        <v>29950000</v>
      </c>
      <c r="AQ653" s="27">
        <v>0</v>
      </c>
      <c r="AR653" s="27">
        <f t="shared" si="21"/>
        <v>0</v>
      </c>
      <c r="AS653" s="7" t="s">
        <v>111</v>
      </c>
      <c r="AT653" s="7" t="s">
        <v>375</v>
      </c>
      <c r="AU653" s="89" t="s">
        <v>112</v>
      </c>
    </row>
    <row r="654" spans="2:47" ht="13.15" customHeight="1" x14ac:dyDescent="0.2">
      <c r="B654" s="12" t="s">
        <v>1130</v>
      </c>
      <c r="C654" s="7" t="s">
        <v>100</v>
      </c>
      <c r="D654" s="7" t="s">
        <v>1123</v>
      </c>
      <c r="E654" s="7" t="s">
        <v>1124</v>
      </c>
      <c r="F654" s="7" t="s">
        <v>1125</v>
      </c>
      <c r="G654" s="7" t="s">
        <v>1126</v>
      </c>
      <c r="H654" s="8" t="s">
        <v>105</v>
      </c>
      <c r="I654" s="9">
        <v>50</v>
      </c>
      <c r="J654" s="10" t="s">
        <v>106</v>
      </c>
      <c r="K654" s="8" t="s">
        <v>107</v>
      </c>
      <c r="L654" s="10" t="s">
        <v>108</v>
      </c>
      <c r="M654" s="10" t="s">
        <v>109</v>
      </c>
      <c r="N654" s="10" t="s">
        <v>110</v>
      </c>
      <c r="O654" s="74"/>
      <c r="P654" s="27"/>
      <c r="Q654" s="27">
        <v>3</v>
      </c>
      <c r="R654" s="27">
        <v>3</v>
      </c>
      <c r="S654" s="27">
        <v>3</v>
      </c>
      <c r="T654" s="27">
        <v>3</v>
      </c>
      <c r="U654" s="27">
        <v>3</v>
      </c>
      <c r="V654" s="27">
        <v>3</v>
      </c>
      <c r="W654" s="27"/>
      <c r="X654" s="27"/>
      <c r="Y654" s="27"/>
      <c r="Z654" s="27"/>
      <c r="AA654" s="27"/>
      <c r="AB654" s="27"/>
      <c r="AC654" s="27"/>
      <c r="AD654" s="27"/>
      <c r="AE654" s="27"/>
      <c r="AF654" s="27"/>
      <c r="AG654" s="27"/>
      <c r="AH654" s="27"/>
      <c r="AI654" s="27"/>
      <c r="AJ654" s="27"/>
      <c r="AK654" s="27"/>
      <c r="AL654" s="27"/>
      <c r="AM654" s="27"/>
      <c r="AN654" s="27"/>
      <c r="AO654" s="27"/>
      <c r="AP654" s="27">
        <v>29950000</v>
      </c>
      <c r="AQ654" s="27">
        <v>0</v>
      </c>
      <c r="AR654" s="27">
        <f t="shared" si="21"/>
        <v>0</v>
      </c>
      <c r="AS654" s="10" t="s">
        <v>111</v>
      </c>
      <c r="AT654" s="43" t="s">
        <v>114</v>
      </c>
      <c r="AU654" s="13" t="s">
        <v>115</v>
      </c>
    </row>
    <row r="655" spans="2:47" ht="13.15" customHeight="1" x14ac:dyDescent="0.2">
      <c r="B655" s="13" t="s">
        <v>1131</v>
      </c>
      <c r="C655" s="13" t="s">
        <v>100</v>
      </c>
      <c r="D655" s="13" t="s">
        <v>1132</v>
      </c>
      <c r="E655" s="13" t="s">
        <v>1133</v>
      </c>
      <c r="F655" s="13" t="s">
        <v>1134</v>
      </c>
      <c r="G655" s="13" t="s">
        <v>1126</v>
      </c>
      <c r="H655" s="13" t="s">
        <v>105</v>
      </c>
      <c r="I655" s="13">
        <v>50</v>
      </c>
      <c r="J655" s="13" t="s">
        <v>106</v>
      </c>
      <c r="K655" s="13" t="s">
        <v>107</v>
      </c>
      <c r="L655" s="13" t="s">
        <v>108</v>
      </c>
      <c r="M655" s="13" t="s">
        <v>122</v>
      </c>
      <c r="N655" s="13" t="s">
        <v>110</v>
      </c>
      <c r="O655" s="39"/>
      <c r="P655" s="39"/>
      <c r="Q655" s="39">
        <v>3</v>
      </c>
      <c r="R655" s="39">
        <v>3</v>
      </c>
      <c r="S655" s="39">
        <v>3</v>
      </c>
      <c r="T655" s="39">
        <v>3</v>
      </c>
      <c r="U655" s="39">
        <v>3</v>
      </c>
      <c r="V655" s="39"/>
      <c r="W655" s="39"/>
      <c r="X655" s="39"/>
      <c r="Y655" s="39"/>
      <c r="Z655" s="39"/>
      <c r="AA655" s="39"/>
      <c r="AB655" s="39"/>
      <c r="AC655" s="39"/>
      <c r="AD655" s="39"/>
      <c r="AE655" s="39"/>
      <c r="AF655" s="39"/>
      <c r="AG655" s="39"/>
      <c r="AH655" s="39"/>
      <c r="AI655" s="39"/>
      <c r="AJ655" s="39"/>
      <c r="AK655" s="39"/>
      <c r="AL655" s="39"/>
      <c r="AM655" s="39"/>
      <c r="AN655" s="39"/>
      <c r="AO655" s="39"/>
      <c r="AP655" s="39">
        <v>29950000</v>
      </c>
      <c r="AQ655" s="39">
        <f>(O655+P655+Q655+R655+S655+T655+U655+V655+W655)*AP655</f>
        <v>449250000</v>
      </c>
      <c r="AR655" s="27">
        <f t="shared" si="21"/>
        <v>503160000.00000006</v>
      </c>
      <c r="AS655" s="13" t="s">
        <v>111</v>
      </c>
      <c r="AT655" s="13" t="s">
        <v>114</v>
      </c>
      <c r="AU655" s="13"/>
    </row>
    <row r="656" spans="2:47" ht="13.15" customHeight="1" x14ac:dyDescent="0.25">
      <c r="B656" s="7" t="s">
        <v>1135</v>
      </c>
      <c r="C656" s="7" t="s">
        <v>100</v>
      </c>
      <c r="D656" s="7" t="s">
        <v>1136</v>
      </c>
      <c r="E656" s="7" t="s">
        <v>1137</v>
      </c>
      <c r="F656" s="7" t="s">
        <v>1138</v>
      </c>
      <c r="G656" s="7" t="s">
        <v>1139</v>
      </c>
      <c r="H656" s="8" t="s">
        <v>105</v>
      </c>
      <c r="I656" s="9">
        <v>50</v>
      </c>
      <c r="J656" s="10" t="s">
        <v>106</v>
      </c>
      <c r="K656" s="8" t="s">
        <v>107</v>
      </c>
      <c r="L656" s="10" t="s">
        <v>108</v>
      </c>
      <c r="M656" s="10" t="s">
        <v>109</v>
      </c>
      <c r="N656" s="10" t="s">
        <v>110</v>
      </c>
      <c r="O656" s="27">
        <v>0</v>
      </c>
      <c r="P656" s="27">
        <v>0</v>
      </c>
      <c r="Q656" s="27">
        <v>2</v>
      </c>
      <c r="R656" s="27">
        <v>1</v>
      </c>
      <c r="S656" s="27">
        <v>1</v>
      </c>
      <c r="T656" s="27">
        <v>1</v>
      </c>
      <c r="U656" s="27">
        <v>1</v>
      </c>
      <c r="V656" s="27"/>
      <c r="W656" s="27"/>
      <c r="X656" s="27"/>
      <c r="Y656" s="27"/>
      <c r="Z656" s="27"/>
      <c r="AA656" s="27"/>
      <c r="AB656" s="27"/>
      <c r="AC656" s="27"/>
      <c r="AD656" s="27"/>
      <c r="AE656" s="27"/>
      <c r="AF656" s="27"/>
      <c r="AG656" s="27"/>
      <c r="AH656" s="27"/>
      <c r="AI656" s="27"/>
      <c r="AJ656" s="27"/>
      <c r="AK656" s="27"/>
      <c r="AL656" s="27"/>
      <c r="AM656" s="27"/>
      <c r="AN656" s="27"/>
      <c r="AO656" s="27"/>
      <c r="AP656" s="27">
        <v>23214285.714285713</v>
      </c>
      <c r="AQ656" s="27">
        <v>0</v>
      </c>
      <c r="AR656" s="27">
        <f t="shared" si="21"/>
        <v>0</v>
      </c>
      <c r="AS656" s="10" t="s">
        <v>111</v>
      </c>
      <c r="AT656" s="88">
        <v>2014</v>
      </c>
      <c r="AU656" s="89" t="s">
        <v>112</v>
      </c>
    </row>
    <row r="657" spans="2:47" ht="13.15" customHeight="1" x14ac:dyDescent="0.2">
      <c r="B657" s="12" t="s">
        <v>1140</v>
      </c>
      <c r="C657" s="7" t="s">
        <v>100</v>
      </c>
      <c r="D657" s="7" t="s">
        <v>1136</v>
      </c>
      <c r="E657" s="7" t="s">
        <v>1137</v>
      </c>
      <c r="F657" s="7" t="s">
        <v>1138</v>
      </c>
      <c r="G657" s="7" t="s">
        <v>1139</v>
      </c>
      <c r="H657" s="8" t="s">
        <v>105</v>
      </c>
      <c r="I657" s="9">
        <v>50</v>
      </c>
      <c r="J657" s="10" t="s">
        <v>106</v>
      </c>
      <c r="K657" s="8" t="s">
        <v>107</v>
      </c>
      <c r="L657" s="10" t="s">
        <v>108</v>
      </c>
      <c r="M657" s="10" t="s">
        <v>109</v>
      </c>
      <c r="N657" s="10" t="s">
        <v>110</v>
      </c>
      <c r="O657" s="74"/>
      <c r="P657" s="27"/>
      <c r="Q657" s="27">
        <v>2</v>
      </c>
      <c r="R657" s="27">
        <v>1</v>
      </c>
      <c r="S657" s="27">
        <v>1</v>
      </c>
      <c r="T657" s="27">
        <v>1</v>
      </c>
      <c r="U657" s="27">
        <v>1</v>
      </c>
      <c r="V657" s="27">
        <v>1</v>
      </c>
      <c r="W657" s="27"/>
      <c r="X657" s="27"/>
      <c r="Y657" s="27"/>
      <c r="Z657" s="27"/>
      <c r="AA657" s="27"/>
      <c r="AB657" s="27"/>
      <c r="AC657" s="27"/>
      <c r="AD657" s="27"/>
      <c r="AE657" s="27"/>
      <c r="AF657" s="27"/>
      <c r="AG657" s="27"/>
      <c r="AH657" s="27"/>
      <c r="AI657" s="27"/>
      <c r="AJ657" s="27"/>
      <c r="AK657" s="27"/>
      <c r="AL657" s="27"/>
      <c r="AM657" s="27"/>
      <c r="AN657" s="27"/>
      <c r="AO657" s="27"/>
      <c r="AP657" s="27">
        <v>23214285.714285713</v>
      </c>
      <c r="AQ657" s="27">
        <v>0</v>
      </c>
      <c r="AR657" s="27">
        <f t="shared" si="21"/>
        <v>0</v>
      </c>
      <c r="AS657" s="10" t="s">
        <v>111</v>
      </c>
      <c r="AT657" s="43" t="s">
        <v>114</v>
      </c>
      <c r="AU657" s="13" t="s">
        <v>115</v>
      </c>
    </row>
    <row r="658" spans="2:47" ht="13.15" customHeight="1" x14ac:dyDescent="0.2">
      <c r="B658" s="13" t="s">
        <v>1141</v>
      </c>
      <c r="C658" s="13" t="s">
        <v>100</v>
      </c>
      <c r="D658" s="13" t="s">
        <v>1142</v>
      </c>
      <c r="E658" s="13" t="s">
        <v>1143</v>
      </c>
      <c r="F658" s="13" t="s">
        <v>1144</v>
      </c>
      <c r="G658" s="13" t="s">
        <v>1139</v>
      </c>
      <c r="H658" s="13" t="s">
        <v>105</v>
      </c>
      <c r="I658" s="13">
        <v>50</v>
      </c>
      <c r="J658" s="13" t="s">
        <v>106</v>
      </c>
      <c r="K658" s="13" t="s">
        <v>107</v>
      </c>
      <c r="L658" s="13" t="s">
        <v>108</v>
      </c>
      <c r="M658" s="13" t="s">
        <v>109</v>
      </c>
      <c r="N658" s="13" t="s">
        <v>110</v>
      </c>
      <c r="O658" s="39"/>
      <c r="P658" s="39"/>
      <c r="Q658" s="39">
        <v>2</v>
      </c>
      <c r="R658" s="39">
        <v>1</v>
      </c>
      <c r="S658" s="39">
        <v>2</v>
      </c>
      <c r="T658" s="39">
        <v>2</v>
      </c>
      <c r="U658" s="39">
        <v>2</v>
      </c>
      <c r="V658" s="39"/>
      <c r="W658" s="39"/>
      <c r="X658" s="39"/>
      <c r="Y658" s="39"/>
      <c r="Z658" s="39"/>
      <c r="AA658" s="39"/>
      <c r="AB658" s="39"/>
      <c r="AC658" s="39"/>
      <c r="AD658" s="39"/>
      <c r="AE658" s="39"/>
      <c r="AF658" s="39"/>
      <c r="AG658" s="39"/>
      <c r="AH658" s="39"/>
      <c r="AI658" s="39"/>
      <c r="AJ658" s="39"/>
      <c r="AK658" s="39"/>
      <c r="AL658" s="39"/>
      <c r="AM658" s="39"/>
      <c r="AN658" s="39"/>
      <c r="AO658" s="39"/>
      <c r="AP658" s="39">
        <v>23214285.710000001</v>
      </c>
      <c r="AQ658" s="39">
        <v>0</v>
      </c>
      <c r="AR658" s="27">
        <f t="shared" si="21"/>
        <v>0</v>
      </c>
      <c r="AS658" s="13" t="s">
        <v>111</v>
      </c>
      <c r="AT658" s="13" t="s">
        <v>114</v>
      </c>
      <c r="AU658" s="13">
        <v>14</v>
      </c>
    </row>
    <row r="659" spans="2:47" ht="13.15" customHeight="1" x14ac:dyDescent="0.2">
      <c r="B659" s="13" t="s">
        <v>1145</v>
      </c>
      <c r="C659" s="13" t="s">
        <v>100</v>
      </c>
      <c r="D659" s="13" t="s">
        <v>1142</v>
      </c>
      <c r="E659" s="13" t="s">
        <v>1143</v>
      </c>
      <c r="F659" s="13" t="s">
        <v>1144</v>
      </c>
      <c r="G659" s="13" t="s">
        <v>1139</v>
      </c>
      <c r="H659" s="13" t="s">
        <v>105</v>
      </c>
      <c r="I659" s="13">
        <v>50</v>
      </c>
      <c r="J659" s="13" t="s">
        <v>106</v>
      </c>
      <c r="K659" s="13" t="s">
        <v>107</v>
      </c>
      <c r="L659" s="13" t="s">
        <v>108</v>
      </c>
      <c r="M659" s="13" t="s">
        <v>109</v>
      </c>
      <c r="N659" s="13" t="s">
        <v>110</v>
      </c>
      <c r="O659" s="39"/>
      <c r="P659" s="39"/>
      <c r="Q659" s="39">
        <v>2</v>
      </c>
      <c r="R659" s="39">
        <v>1</v>
      </c>
      <c r="S659" s="39">
        <v>2</v>
      </c>
      <c r="T659" s="39">
        <v>1</v>
      </c>
      <c r="U659" s="39">
        <v>1</v>
      </c>
      <c r="V659" s="39">
        <v>1</v>
      </c>
      <c r="W659" s="39"/>
      <c r="X659" s="39"/>
      <c r="Y659" s="39"/>
      <c r="Z659" s="39"/>
      <c r="AA659" s="39"/>
      <c r="AB659" s="39"/>
      <c r="AC659" s="39"/>
      <c r="AD659" s="39"/>
      <c r="AE659" s="39"/>
      <c r="AF659" s="39"/>
      <c r="AG659" s="39"/>
      <c r="AH659" s="39"/>
      <c r="AI659" s="39"/>
      <c r="AJ659" s="39"/>
      <c r="AK659" s="39"/>
      <c r="AL659" s="39"/>
      <c r="AM659" s="39"/>
      <c r="AN659" s="39"/>
      <c r="AO659" s="39"/>
      <c r="AP659" s="39">
        <v>23214285.710000001</v>
      </c>
      <c r="AQ659" s="39">
        <v>0</v>
      </c>
      <c r="AR659" s="27">
        <f t="shared" si="21"/>
        <v>0</v>
      </c>
      <c r="AS659" s="13" t="s">
        <v>111</v>
      </c>
      <c r="AT659" s="13" t="s">
        <v>114</v>
      </c>
      <c r="AU659" s="13" t="s">
        <v>1146</v>
      </c>
    </row>
    <row r="660" spans="2:47" ht="13.15" customHeight="1" x14ac:dyDescent="0.2">
      <c r="B660" s="13" t="s">
        <v>1147</v>
      </c>
      <c r="C660" s="13" t="s">
        <v>100</v>
      </c>
      <c r="D660" s="13" t="s">
        <v>1148</v>
      </c>
      <c r="E660" s="13" t="s">
        <v>1143</v>
      </c>
      <c r="F660" s="13" t="s">
        <v>1149</v>
      </c>
      <c r="G660" s="13" t="s">
        <v>1139</v>
      </c>
      <c r="H660" s="13" t="s">
        <v>105</v>
      </c>
      <c r="I660" s="13">
        <v>50</v>
      </c>
      <c r="J660" s="13" t="s">
        <v>106</v>
      </c>
      <c r="K660" s="13" t="s">
        <v>107</v>
      </c>
      <c r="L660" s="13" t="s">
        <v>108</v>
      </c>
      <c r="M660" s="13" t="s">
        <v>122</v>
      </c>
      <c r="N660" s="13" t="s">
        <v>110</v>
      </c>
      <c r="O660" s="39"/>
      <c r="P660" s="39"/>
      <c r="Q660" s="39">
        <v>2</v>
      </c>
      <c r="R660" s="39">
        <v>1</v>
      </c>
      <c r="S660" s="39">
        <v>2</v>
      </c>
      <c r="T660" s="39">
        <v>2</v>
      </c>
      <c r="U660" s="39">
        <v>1</v>
      </c>
      <c r="V660" s="39"/>
      <c r="W660" s="39"/>
      <c r="X660" s="39"/>
      <c r="Y660" s="39"/>
      <c r="Z660" s="39"/>
      <c r="AA660" s="39"/>
      <c r="AB660" s="39"/>
      <c r="AC660" s="39"/>
      <c r="AD660" s="39"/>
      <c r="AE660" s="39"/>
      <c r="AF660" s="39"/>
      <c r="AG660" s="39"/>
      <c r="AH660" s="39"/>
      <c r="AI660" s="39"/>
      <c r="AJ660" s="39"/>
      <c r="AK660" s="39"/>
      <c r="AL660" s="39"/>
      <c r="AM660" s="39"/>
      <c r="AN660" s="39"/>
      <c r="AO660" s="39"/>
      <c r="AP660" s="39">
        <v>23214285.710000001</v>
      </c>
      <c r="AQ660" s="39">
        <f>(O660+P660+Q660+R660+S660+T660+U660+V660+W660)*AP660</f>
        <v>185714285.68000001</v>
      </c>
      <c r="AR660" s="27">
        <f t="shared" si="21"/>
        <v>207999999.96160004</v>
      </c>
      <c r="AS660" s="13" t="s">
        <v>111</v>
      </c>
      <c r="AT660" s="13">
        <v>2014</v>
      </c>
      <c r="AU660" s="13"/>
    </row>
    <row r="661" spans="2:47" ht="13.15" customHeight="1" x14ac:dyDescent="0.25">
      <c r="B661" s="7" t="s">
        <v>1150</v>
      </c>
      <c r="C661" s="7" t="s">
        <v>100</v>
      </c>
      <c r="D661" s="7" t="s">
        <v>1151</v>
      </c>
      <c r="E661" s="7" t="s">
        <v>1152</v>
      </c>
      <c r="F661" s="7" t="s">
        <v>1153</v>
      </c>
      <c r="G661" s="7" t="s">
        <v>1154</v>
      </c>
      <c r="H661" s="8" t="s">
        <v>197</v>
      </c>
      <c r="I661" s="9">
        <v>50</v>
      </c>
      <c r="J661" s="10" t="s">
        <v>231</v>
      </c>
      <c r="K661" s="8" t="s">
        <v>107</v>
      </c>
      <c r="L661" s="10" t="s">
        <v>108</v>
      </c>
      <c r="M661" s="10" t="s">
        <v>109</v>
      </c>
      <c r="N661" s="10" t="s">
        <v>261</v>
      </c>
      <c r="O661" s="27">
        <v>0</v>
      </c>
      <c r="P661" s="27">
        <v>0</v>
      </c>
      <c r="Q661" s="27">
        <v>24.5</v>
      </c>
      <c r="R661" s="27">
        <v>15</v>
      </c>
      <c r="S661" s="27">
        <v>15</v>
      </c>
      <c r="T661" s="27">
        <v>15</v>
      </c>
      <c r="U661" s="27">
        <v>15</v>
      </c>
      <c r="V661" s="27"/>
      <c r="W661" s="27"/>
      <c r="X661" s="27"/>
      <c r="Y661" s="27"/>
      <c r="Z661" s="27"/>
      <c r="AA661" s="27"/>
      <c r="AB661" s="27"/>
      <c r="AC661" s="27"/>
      <c r="AD661" s="27"/>
      <c r="AE661" s="27"/>
      <c r="AF661" s="27"/>
      <c r="AG661" s="27"/>
      <c r="AH661" s="27"/>
      <c r="AI661" s="27"/>
      <c r="AJ661" s="27"/>
      <c r="AK661" s="27"/>
      <c r="AL661" s="27"/>
      <c r="AM661" s="27"/>
      <c r="AN661" s="27"/>
      <c r="AO661" s="27"/>
      <c r="AP661" s="27">
        <v>620179.99999999988</v>
      </c>
      <c r="AQ661" s="27">
        <v>0</v>
      </c>
      <c r="AR661" s="27">
        <f t="shared" si="21"/>
        <v>0</v>
      </c>
      <c r="AS661" s="10" t="s">
        <v>111</v>
      </c>
      <c r="AT661" s="88">
        <v>2014</v>
      </c>
      <c r="AU661" s="7" t="s">
        <v>236</v>
      </c>
    </row>
    <row r="662" spans="2:47" ht="13.15" customHeight="1" x14ac:dyDescent="0.25">
      <c r="B662" s="7" t="s">
        <v>1155</v>
      </c>
      <c r="C662" s="7" t="s">
        <v>100</v>
      </c>
      <c r="D662" s="7" t="s">
        <v>1151</v>
      </c>
      <c r="E662" s="7" t="s">
        <v>1152</v>
      </c>
      <c r="F662" s="7" t="s">
        <v>1153</v>
      </c>
      <c r="G662" s="7" t="s">
        <v>1154</v>
      </c>
      <c r="H662" s="7" t="s">
        <v>197</v>
      </c>
      <c r="I662" s="14">
        <v>50</v>
      </c>
      <c r="J662" s="7" t="s">
        <v>235</v>
      </c>
      <c r="K662" s="7" t="s">
        <v>107</v>
      </c>
      <c r="L662" s="7" t="s">
        <v>108</v>
      </c>
      <c r="M662" s="7" t="s">
        <v>109</v>
      </c>
      <c r="N662" s="7" t="s">
        <v>261</v>
      </c>
      <c r="O662" s="39">
        <v>0</v>
      </c>
      <c r="P662" s="39">
        <v>0</v>
      </c>
      <c r="Q662" s="39">
        <v>24.5</v>
      </c>
      <c r="R662" s="39">
        <v>15</v>
      </c>
      <c r="S662" s="39">
        <v>15</v>
      </c>
      <c r="T662" s="39">
        <v>15</v>
      </c>
      <c r="U662" s="39">
        <v>15</v>
      </c>
      <c r="V662" s="39"/>
      <c r="W662" s="39"/>
      <c r="X662" s="39"/>
      <c r="Y662" s="39"/>
      <c r="Z662" s="39"/>
      <c r="AA662" s="39"/>
      <c r="AB662" s="39"/>
      <c r="AC662" s="39"/>
      <c r="AD662" s="39"/>
      <c r="AE662" s="39"/>
      <c r="AF662" s="39"/>
      <c r="AG662" s="39"/>
      <c r="AH662" s="39"/>
      <c r="AI662" s="39"/>
      <c r="AJ662" s="39"/>
      <c r="AK662" s="39"/>
      <c r="AL662" s="39"/>
      <c r="AM662" s="39"/>
      <c r="AN662" s="39"/>
      <c r="AO662" s="39"/>
      <c r="AP662" s="39">
        <v>466338</v>
      </c>
      <c r="AQ662" s="39">
        <v>0</v>
      </c>
      <c r="AR662" s="27">
        <f t="shared" si="21"/>
        <v>0</v>
      </c>
      <c r="AS662" s="7" t="s">
        <v>111</v>
      </c>
      <c r="AT662" s="7" t="s">
        <v>375</v>
      </c>
      <c r="AU662" s="7" t="s">
        <v>212</v>
      </c>
    </row>
    <row r="663" spans="2:47" ht="13.15" customHeight="1" x14ac:dyDescent="0.25">
      <c r="B663" s="7" t="s">
        <v>1156</v>
      </c>
      <c r="C663" s="7" t="s">
        <v>100</v>
      </c>
      <c r="D663" s="7" t="s">
        <v>1157</v>
      </c>
      <c r="E663" s="7" t="s">
        <v>1017</v>
      </c>
      <c r="F663" s="7" t="s">
        <v>1158</v>
      </c>
      <c r="G663" s="7" t="s">
        <v>1159</v>
      </c>
      <c r="H663" s="8" t="s">
        <v>197</v>
      </c>
      <c r="I663" s="9">
        <v>50</v>
      </c>
      <c r="J663" s="10" t="s">
        <v>231</v>
      </c>
      <c r="K663" s="8" t="s">
        <v>107</v>
      </c>
      <c r="L663" s="10" t="s">
        <v>108</v>
      </c>
      <c r="M663" s="10" t="s">
        <v>109</v>
      </c>
      <c r="N663" s="10" t="s">
        <v>261</v>
      </c>
      <c r="O663" s="27">
        <v>0</v>
      </c>
      <c r="P663" s="27">
        <v>0</v>
      </c>
      <c r="Q663" s="27">
        <v>20</v>
      </c>
      <c r="R663" s="27">
        <v>17</v>
      </c>
      <c r="S663" s="27">
        <v>10</v>
      </c>
      <c r="T663" s="27">
        <v>10</v>
      </c>
      <c r="U663" s="27">
        <v>10</v>
      </c>
      <c r="V663" s="27"/>
      <c r="W663" s="27"/>
      <c r="X663" s="27"/>
      <c r="Y663" s="27"/>
      <c r="Z663" s="27"/>
      <c r="AA663" s="27"/>
      <c r="AB663" s="27"/>
      <c r="AC663" s="27"/>
      <c r="AD663" s="27"/>
      <c r="AE663" s="27"/>
      <c r="AF663" s="27"/>
      <c r="AG663" s="27"/>
      <c r="AH663" s="27"/>
      <c r="AI663" s="27"/>
      <c r="AJ663" s="27"/>
      <c r="AK663" s="27"/>
      <c r="AL663" s="27"/>
      <c r="AM663" s="27"/>
      <c r="AN663" s="27"/>
      <c r="AO663" s="27"/>
      <c r="AP663" s="27">
        <v>114285.71428571428</v>
      </c>
      <c r="AQ663" s="27">
        <v>0</v>
      </c>
      <c r="AR663" s="27">
        <f t="shared" si="21"/>
        <v>0</v>
      </c>
      <c r="AS663" s="10" t="s">
        <v>111</v>
      </c>
      <c r="AT663" s="88">
        <v>2014</v>
      </c>
      <c r="AU663" s="7" t="s">
        <v>198</v>
      </c>
    </row>
    <row r="664" spans="2:47" ht="13.15" customHeight="1" x14ac:dyDescent="0.25">
      <c r="B664" s="7" t="s">
        <v>1160</v>
      </c>
      <c r="C664" s="7" t="s">
        <v>100</v>
      </c>
      <c r="D664" s="7" t="s">
        <v>1157</v>
      </c>
      <c r="E664" s="7" t="s">
        <v>1017</v>
      </c>
      <c r="F664" s="7" t="s">
        <v>1158</v>
      </c>
      <c r="G664" s="7" t="s">
        <v>1159</v>
      </c>
      <c r="H664" s="7" t="s">
        <v>197</v>
      </c>
      <c r="I664" s="14">
        <v>50</v>
      </c>
      <c r="J664" s="7" t="s">
        <v>235</v>
      </c>
      <c r="K664" s="7" t="s">
        <v>107</v>
      </c>
      <c r="L664" s="7" t="s">
        <v>108</v>
      </c>
      <c r="M664" s="7" t="s">
        <v>109</v>
      </c>
      <c r="N664" s="7" t="s">
        <v>261</v>
      </c>
      <c r="O664" s="39">
        <v>0</v>
      </c>
      <c r="P664" s="39">
        <v>0</v>
      </c>
      <c r="Q664" s="39">
        <v>20</v>
      </c>
      <c r="R664" s="39">
        <v>17</v>
      </c>
      <c r="S664" s="39">
        <v>10</v>
      </c>
      <c r="T664" s="39">
        <v>10</v>
      </c>
      <c r="U664" s="39">
        <v>10</v>
      </c>
      <c r="V664" s="39"/>
      <c r="W664" s="39"/>
      <c r="X664" s="39"/>
      <c r="Y664" s="39"/>
      <c r="Z664" s="39"/>
      <c r="AA664" s="39"/>
      <c r="AB664" s="39"/>
      <c r="AC664" s="39"/>
      <c r="AD664" s="39"/>
      <c r="AE664" s="39"/>
      <c r="AF664" s="39"/>
      <c r="AG664" s="39"/>
      <c r="AH664" s="39"/>
      <c r="AI664" s="39"/>
      <c r="AJ664" s="39"/>
      <c r="AK664" s="39"/>
      <c r="AL664" s="39"/>
      <c r="AM664" s="39"/>
      <c r="AN664" s="39"/>
      <c r="AO664" s="39"/>
      <c r="AP664" s="39">
        <v>114285.71400000001</v>
      </c>
      <c r="AQ664" s="39">
        <v>0</v>
      </c>
      <c r="AR664" s="27">
        <f t="shared" si="21"/>
        <v>0</v>
      </c>
      <c r="AS664" s="7" t="s">
        <v>111</v>
      </c>
      <c r="AT664" s="7" t="s">
        <v>375</v>
      </c>
      <c r="AU664" s="7" t="s">
        <v>198</v>
      </c>
    </row>
    <row r="665" spans="2:47" ht="13.15" customHeight="1" x14ac:dyDescent="0.25">
      <c r="B665" s="15" t="s">
        <v>1161</v>
      </c>
      <c r="C665" s="16" t="s">
        <v>100</v>
      </c>
      <c r="D665" s="15" t="s">
        <v>1157</v>
      </c>
      <c r="E665" s="15" t="s">
        <v>1017</v>
      </c>
      <c r="F665" s="15" t="s">
        <v>1158</v>
      </c>
      <c r="G665" s="17" t="s">
        <v>1159</v>
      </c>
      <c r="H665" s="15" t="s">
        <v>197</v>
      </c>
      <c r="I665" s="15">
        <v>50</v>
      </c>
      <c r="J665" s="15" t="s">
        <v>263</v>
      </c>
      <c r="K665" s="15" t="s">
        <v>107</v>
      </c>
      <c r="L665" s="15" t="s">
        <v>108</v>
      </c>
      <c r="M665" s="18" t="s">
        <v>109</v>
      </c>
      <c r="N665" s="15" t="s">
        <v>261</v>
      </c>
      <c r="O665" s="39">
        <v>0</v>
      </c>
      <c r="P665" s="39">
        <v>0</v>
      </c>
      <c r="Q665" s="39">
        <v>20</v>
      </c>
      <c r="R665" s="39">
        <v>17</v>
      </c>
      <c r="S665" s="39">
        <v>10</v>
      </c>
      <c r="T665" s="39">
        <v>10</v>
      </c>
      <c r="U665" s="39">
        <v>10</v>
      </c>
      <c r="V665" s="39"/>
      <c r="W665" s="39"/>
      <c r="X665" s="39"/>
      <c r="Y665" s="39"/>
      <c r="Z665" s="39"/>
      <c r="AA665" s="39"/>
      <c r="AB665" s="39"/>
      <c r="AC665" s="39"/>
      <c r="AD665" s="39"/>
      <c r="AE665" s="39"/>
      <c r="AF665" s="39"/>
      <c r="AG665" s="39"/>
      <c r="AH665" s="39"/>
      <c r="AI665" s="39"/>
      <c r="AJ665" s="39"/>
      <c r="AK665" s="39"/>
      <c r="AL665" s="39"/>
      <c r="AM665" s="39"/>
      <c r="AN665" s="39"/>
      <c r="AO665" s="39"/>
      <c r="AP665" s="39">
        <v>114285.71400000001</v>
      </c>
      <c r="AQ665" s="27">
        <v>0</v>
      </c>
      <c r="AR665" s="27">
        <f t="shared" si="21"/>
        <v>0</v>
      </c>
      <c r="AS665" s="15" t="s">
        <v>111</v>
      </c>
      <c r="AT665" s="7" t="s">
        <v>375</v>
      </c>
      <c r="AU665" s="89" t="s">
        <v>357</v>
      </c>
    </row>
    <row r="666" spans="2:47" ht="13.15" customHeight="1" x14ac:dyDescent="0.2">
      <c r="B666" s="12" t="s">
        <v>1162</v>
      </c>
      <c r="C666" s="7" t="s">
        <v>100</v>
      </c>
      <c r="D666" s="7" t="s">
        <v>1157</v>
      </c>
      <c r="E666" s="7" t="s">
        <v>1017</v>
      </c>
      <c r="F666" s="7" t="s">
        <v>1158</v>
      </c>
      <c r="G666" s="7" t="s">
        <v>1159</v>
      </c>
      <c r="H666" s="8" t="s">
        <v>197</v>
      </c>
      <c r="I666" s="9">
        <v>50</v>
      </c>
      <c r="J666" s="10" t="s">
        <v>579</v>
      </c>
      <c r="K666" s="8" t="s">
        <v>107</v>
      </c>
      <c r="L666" s="10" t="s">
        <v>108</v>
      </c>
      <c r="M666" s="10" t="s">
        <v>109</v>
      </c>
      <c r="N666" s="10" t="s">
        <v>261</v>
      </c>
      <c r="O666" s="74"/>
      <c r="P666" s="27"/>
      <c r="Q666" s="27"/>
      <c r="R666" s="27">
        <v>14</v>
      </c>
      <c r="S666" s="27">
        <v>12</v>
      </c>
      <c r="T666" s="27">
        <v>12</v>
      </c>
      <c r="U666" s="27">
        <v>12</v>
      </c>
      <c r="V666" s="27">
        <v>12</v>
      </c>
      <c r="W666" s="27"/>
      <c r="X666" s="27"/>
      <c r="Y666" s="27"/>
      <c r="Z666" s="27"/>
      <c r="AA666" s="27"/>
      <c r="AB666" s="27"/>
      <c r="AC666" s="27"/>
      <c r="AD666" s="27"/>
      <c r="AE666" s="27"/>
      <c r="AF666" s="27"/>
      <c r="AG666" s="27"/>
      <c r="AH666" s="27"/>
      <c r="AI666" s="27"/>
      <c r="AJ666" s="27"/>
      <c r="AK666" s="27"/>
      <c r="AL666" s="27"/>
      <c r="AM666" s="27"/>
      <c r="AN666" s="27"/>
      <c r="AO666" s="27"/>
      <c r="AP666" s="27">
        <v>154913.70000000001</v>
      </c>
      <c r="AQ666" s="27">
        <v>0</v>
      </c>
      <c r="AR666" s="27">
        <f t="shared" si="21"/>
        <v>0</v>
      </c>
      <c r="AS666" s="10" t="s">
        <v>111</v>
      </c>
      <c r="AT666" s="43" t="s">
        <v>241</v>
      </c>
      <c r="AU666" s="13" t="s">
        <v>1163</v>
      </c>
    </row>
    <row r="667" spans="2:47" ht="13.15" customHeight="1" x14ac:dyDescent="0.2">
      <c r="B667" s="13" t="s">
        <v>1164</v>
      </c>
      <c r="C667" s="13" t="s">
        <v>100</v>
      </c>
      <c r="D667" s="13" t="s">
        <v>1165</v>
      </c>
      <c r="E667" s="13" t="s">
        <v>1024</v>
      </c>
      <c r="F667" s="13" t="s">
        <v>1166</v>
      </c>
      <c r="G667" s="13" t="s">
        <v>1159</v>
      </c>
      <c r="H667" s="13" t="s">
        <v>1026</v>
      </c>
      <c r="I667" s="13">
        <v>50</v>
      </c>
      <c r="J667" s="13" t="s">
        <v>614</v>
      </c>
      <c r="K667" s="13" t="s">
        <v>107</v>
      </c>
      <c r="L667" s="13" t="s">
        <v>108</v>
      </c>
      <c r="M667" s="13" t="s">
        <v>109</v>
      </c>
      <c r="N667" s="13" t="s">
        <v>261</v>
      </c>
      <c r="O667" s="39"/>
      <c r="P667" s="39"/>
      <c r="Q667" s="39"/>
      <c r="R667" s="39"/>
      <c r="S667" s="39">
        <v>14</v>
      </c>
      <c r="T667" s="39">
        <v>14</v>
      </c>
      <c r="U667" s="39">
        <v>14</v>
      </c>
      <c r="V667" s="39">
        <v>14</v>
      </c>
      <c r="W667" s="39">
        <v>14</v>
      </c>
      <c r="X667" s="39"/>
      <c r="Y667" s="39"/>
      <c r="Z667" s="39"/>
      <c r="AA667" s="39"/>
      <c r="AB667" s="39"/>
      <c r="AC667" s="39"/>
      <c r="AD667" s="39"/>
      <c r="AE667" s="39"/>
      <c r="AF667" s="39"/>
      <c r="AG667" s="39"/>
      <c r="AH667" s="39"/>
      <c r="AI667" s="39"/>
      <c r="AJ667" s="39"/>
      <c r="AK667" s="39"/>
      <c r="AL667" s="39"/>
      <c r="AM667" s="39"/>
      <c r="AN667" s="39"/>
      <c r="AO667" s="39"/>
      <c r="AP667" s="39">
        <v>154913.70000000001</v>
      </c>
      <c r="AQ667" s="39">
        <v>0</v>
      </c>
      <c r="AR667" s="27">
        <f t="shared" si="21"/>
        <v>0</v>
      </c>
      <c r="AS667" s="13" t="s">
        <v>111</v>
      </c>
      <c r="AT667" s="13">
        <v>2016</v>
      </c>
      <c r="AU667" s="13">
        <v>15</v>
      </c>
    </row>
    <row r="668" spans="2:47" ht="13.15" customHeight="1" x14ac:dyDescent="0.2">
      <c r="B668" s="13" t="s">
        <v>1167</v>
      </c>
      <c r="C668" s="13" t="s">
        <v>100</v>
      </c>
      <c r="D668" s="13" t="s">
        <v>1165</v>
      </c>
      <c r="E668" s="13" t="s">
        <v>1024</v>
      </c>
      <c r="F668" s="13" t="s">
        <v>1166</v>
      </c>
      <c r="G668" s="13" t="s">
        <v>1159</v>
      </c>
      <c r="H668" s="13" t="s">
        <v>1026</v>
      </c>
      <c r="I668" s="13">
        <v>50</v>
      </c>
      <c r="J668" s="13" t="s">
        <v>745</v>
      </c>
      <c r="K668" s="13" t="s">
        <v>107</v>
      </c>
      <c r="L668" s="13" t="s">
        <v>108</v>
      </c>
      <c r="M668" s="13" t="s">
        <v>109</v>
      </c>
      <c r="N668" s="13" t="s">
        <v>261</v>
      </c>
      <c r="O668" s="39"/>
      <c r="P668" s="39"/>
      <c r="Q668" s="39"/>
      <c r="R668" s="39"/>
      <c r="S668" s="39">
        <v>14</v>
      </c>
      <c r="T668" s="39">
        <v>14</v>
      </c>
      <c r="U668" s="39">
        <v>14</v>
      </c>
      <c r="V668" s="39">
        <v>14</v>
      </c>
      <c r="W668" s="39">
        <v>14</v>
      </c>
      <c r="X668" s="39"/>
      <c r="Y668" s="39"/>
      <c r="Z668" s="39"/>
      <c r="AA668" s="39"/>
      <c r="AB668" s="39"/>
      <c r="AC668" s="39"/>
      <c r="AD668" s="39"/>
      <c r="AE668" s="39"/>
      <c r="AF668" s="39"/>
      <c r="AG668" s="39"/>
      <c r="AH668" s="39"/>
      <c r="AI668" s="39"/>
      <c r="AJ668" s="39"/>
      <c r="AK668" s="39"/>
      <c r="AL668" s="39"/>
      <c r="AM668" s="39"/>
      <c r="AN668" s="39"/>
      <c r="AO668" s="39"/>
      <c r="AP668" s="39">
        <v>127999.99999999999</v>
      </c>
      <c r="AQ668" s="39">
        <v>0</v>
      </c>
      <c r="AR668" s="27">
        <f t="shared" si="21"/>
        <v>0</v>
      </c>
      <c r="AS668" s="13" t="s">
        <v>111</v>
      </c>
      <c r="AT668" s="13">
        <v>2016</v>
      </c>
      <c r="AU668" s="13">
        <v>9.18</v>
      </c>
    </row>
    <row r="669" spans="2:47" ht="13.15" customHeight="1" x14ac:dyDescent="0.2">
      <c r="B669" s="13" t="s">
        <v>1168</v>
      </c>
      <c r="C669" s="13" t="s">
        <v>100</v>
      </c>
      <c r="D669" s="13" t="s">
        <v>1165</v>
      </c>
      <c r="E669" s="13" t="s">
        <v>1024</v>
      </c>
      <c r="F669" s="13" t="s">
        <v>1166</v>
      </c>
      <c r="G669" s="13" t="s">
        <v>1159</v>
      </c>
      <c r="H669" s="13" t="s">
        <v>1026</v>
      </c>
      <c r="I669" s="13">
        <v>50</v>
      </c>
      <c r="J669" s="13" t="s">
        <v>747</v>
      </c>
      <c r="K669" s="13" t="s">
        <v>107</v>
      </c>
      <c r="L669" s="13" t="s">
        <v>108</v>
      </c>
      <c r="M669" s="13" t="s">
        <v>109</v>
      </c>
      <c r="N669" s="13" t="s">
        <v>261</v>
      </c>
      <c r="O669" s="39"/>
      <c r="P669" s="39"/>
      <c r="Q669" s="39"/>
      <c r="R669" s="39"/>
      <c r="S669" s="39">
        <v>14</v>
      </c>
      <c r="T669" s="39">
        <v>14</v>
      </c>
      <c r="U669" s="39">
        <v>14</v>
      </c>
      <c r="V669" s="39">
        <v>14</v>
      </c>
      <c r="W669" s="39">
        <v>14</v>
      </c>
      <c r="X669" s="39"/>
      <c r="Y669" s="39"/>
      <c r="Z669" s="39"/>
      <c r="AA669" s="39"/>
      <c r="AB669" s="39"/>
      <c r="AC669" s="39"/>
      <c r="AD669" s="39"/>
      <c r="AE669" s="39"/>
      <c r="AF669" s="39"/>
      <c r="AG669" s="39"/>
      <c r="AH669" s="39"/>
      <c r="AI669" s="39"/>
      <c r="AJ669" s="39"/>
      <c r="AK669" s="39"/>
      <c r="AL669" s="39"/>
      <c r="AM669" s="39"/>
      <c r="AN669" s="39"/>
      <c r="AO669" s="39"/>
      <c r="AP669" s="39">
        <v>127999.99999999999</v>
      </c>
      <c r="AQ669" s="39">
        <v>0</v>
      </c>
      <c r="AR669" s="27">
        <f t="shared" si="21"/>
        <v>0</v>
      </c>
      <c r="AS669" s="13" t="s">
        <v>748</v>
      </c>
      <c r="AT669" s="13">
        <v>2016</v>
      </c>
      <c r="AU669" s="13">
        <v>9.1199999999999992</v>
      </c>
    </row>
    <row r="670" spans="2:47" ht="13.15" customHeight="1" x14ac:dyDescent="0.2">
      <c r="B670" s="13" t="s">
        <v>1169</v>
      </c>
      <c r="C670" s="13" t="s">
        <v>100</v>
      </c>
      <c r="D670" s="13" t="s">
        <v>1165</v>
      </c>
      <c r="E670" s="13" t="s">
        <v>1024</v>
      </c>
      <c r="F670" s="13" t="s">
        <v>1166</v>
      </c>
      <c r="G670" s="13" t="s">
        <v>1159</v>
      </c>
      <c r="H670" s="13" t="s">
        <v>1026</v>
      </c>
      <c r="I670" s="13">
        <v>50</v>
      </c>
      <c r="J670" s="13" t="s">
        <v>462</v>
      </c>
      <c r="K670" s="13" t="s">
        <v>107</v>
      </c>
      <c r="L670" s="13" t="s">
        <v>108</v>
      </c>
      <c r="M670" s="13" t="s">
        <v>337</v>
      </c>
      <c r="N670" s="13" t="s">
        <v>261</v>
      </c>
      <c r="O670" s="39"/>
      <c r="P670" s="39"/>
      <c r="Q670" s="39"/>
      <c r="R670" s="39"/>
      <c r="S670" s="39">
        <v>14</v>
      </c>
      <c r="T670" s="39">
        <v>14</v>
      </c>
      <c r="U670" s="39">
        <v>14</v>
      </c>
      <c r="V670" s="39">
        <v>14</v>
      </c>
      <c r="W670" s="39">
        <v>14</v>
      </c>
      <c r="X670" s="39"/>
      <c r="Y670" s="39"/>
      <c r="Z670" s="39"/>
      <c r="AA670" s="39"/>
      <c r="AB670" s="39"/>
      <c r="AC670" s="39"/>
      <c r="AD670" s="39"/>
      <c r="AE670" s="39"/>
      <c r="AF670" s="39"/>
      <c r="AG670" s="39"/>
      <c r="AH670" s="39"/>
      <c r="AI670" s="39"/>
      <c r="AJ670" s="39"/>
      <c r="AK670" s="39"/>
      <c r="AL670" s="39"/>
      <c r="AM670" s="39"/>
      <c r="AN670" s="39"/>
      <c r="AO670" s="39"/>
      <c r="AP670" s="39">
        <v>127999.99999999999</v>
      </c>
      <c r="AQ670" s="39">
        <v>0</v>
      </c>
      <c r="AR670" s="27">
        <f t="shared" si="21"/>
        <v>0</v>
      </c>
      <c r="AS670" s="13" t="s">
        <v>748</v>
      </c>
      <c r="AT670" s="13">
        <v>2016</v>
      </c>
      <c r="AU670" s="13" t="s">
        <v>212</v>
      </c>
    </row>
    <row r="671" spans="2:47" ht="13.15" customHeight="1" x14ac:dyDescent="0.25">
      <c r="B671" s="7" t="s">
        <v>1170</v>
      </c>
      <c r="C671" s="7" t="s">
        <v>100</v>
      </c>
      <c r="D671" s="7" t="s">
        <v>1171</v>
      </c>
      <c r="E671" s="7" t="s">
        <v>1017</v>
      </c>
      <c r="F671" s="7" t="s">
        <v>1172</v>
      </c>
      <c r="G671" s="7" t="s">
        <v>1173</v>
      </c>
      <c r="H671" s="8" t="s">
        <v>197</v>
      </c>
      <c r="I671" s="9">
        <v>50</v>
      </c>
      <c r="J671" s="10" t="s">
        <v>231</v>
      </c>
      <c r="K671" s="8" t="s">
        <v>107</v>
      </c>
      <c r="L671" s="10" t="s">
        <v>108</v>
      </c>
      <c r="M671" s="10" t="s">
        <v>109</v>
      </c>
      <c r="N671" s="10" t="s">
        <v>261</v>
      </c>
      <c r="O671" s="27">
        <v>0</v>
      </c>
      <c r="P671" s="27">
        <v>0</v>
      </c>
      <c r="Q671" s="27">
        <v>48</v>
      </c>
      <c r="R671" s="27">
        <v>42</v>
      </c>
      <c r="S671" s="27">
        <v>22</v>
      </c>
      <c r="T671" s="27">
        <v>22</v>
      </c>
      <c r="U671" s="27">
        <v>22</v>
      </c>
      <c r="V671" s="27"/>
      <c r="W671" s="27"/>
      <c r="X671" s="27"/>
      <c r="Y671" s="27"/>
      <c r="Z671" s="27"/>
      <c r="AA671" s="27"/>
      <c r="AB671" s="27"/>
      <c r="AC671" s="27"/>
      <c r="AD671" s="27"/>
      <c r="AE671" s="27"/>
      <c r="AF671" s="27"/>
      <c r="AG671" s="27"/>
      <c r="AH671" s="27"/>
      <c r="AI671" s="27"/>
      <c r="AJ671" s="27"/>
      <c r="AK671" s="27"/>
      <c r="AL671" s="27"/>
      <c r="AM671" s="27"/>
      <c r="AN671" s="27"/>
      <c r="AO671" s="27"/>
      <c r="AP671" s="27">
        <v>247049.99999999997</v>
      </c>
      <c r="AQ671" s="27">
        <v>0</v>
      </c>
      <c r="AR671" s="27">
        <f t="shared" si="21"/>
        <v>0</v>
      </c>
      <c r="AS671" s="10" t="s">
        <v>111</v>
      </c>
      <c r="AT671" s="88">
        <v>2014</v>
      </c>
      <c r="AU671" s="7" t="s">
        <v>198</v>
      </c>
    </row>
    <row r="672" spans="2:47" ht="13.15" customHeight="1" x14ac:dyDescent="0.25">
      <c r="B672" s="7" t="s">
        <v>1174</v>
      </c>
      <c r="C672" s="7" t="s">
        <v>100</v>
      </c>
      <c r="D672" s="7" t="s">
        <v>1171</v>
      </c>
      <c r="E672" s="7" t="s">
        <v>1017</v>
      </c>
      <c r="F672" s="7" t="s">
        <v>1172</v>
      </c>
      <c r="G672" s="7" t="s">
        <v>1173</v>
      </c>
      <c r="H672" s="7" t="s">
        <v>197</v>
      </c>
      <c r="I672" s="14">
        <v>50</v>
      </c>
      <c r="J672" s="7" t="s">
        <v>235</v>
      </c>
      <c r="K672" s="7" t="s">
        <v>107</v>
      </c>
      <c r="L672" s="7" t="s">
        <v>108</v>
      </c>
      <c r="M672" s="7" t="s">
        <v>109</v>
      </c>
      <c r="N672" s="7" t="s">
        <v>261</v>
      </c>
      <c r="O672" s="39">
        <v>0</v>
      </c>
      <c r="P672" s="39">
        <v>0</v>
      </c>
      <c r="Q672" s="39">
        <v>48</v>
      </c>
      <c r="R672" s="39">
        <v>42</v>
      </c>
      <c r="S672" s="39">
        <v>22</v>
      </c>
      <c r="T672" s="39">
        <v>22</v>
      </c>
      <c r="U672" s="39">
        <v>22</v>
      </c>
      <c r="V672" s="39"/>
      <c r="W672" s="39"/>
      <c r="X672" s="39"/>
      <c r="Y672" s="39"/>
      <c r="Z672" s="39"/>
      <c r="AA672" s="39"/>
      <c r="AB672" s="39"/>
      <c r="AC672" s="39"/>
      <c r="AD672" s="39"/>
      <c r="AE672" s="39"/>
      <c r="AF672" s="39"/>
      <c r="AG672" s="39"/>
      <c r="AH672" s="39"/>
      <c r="AI672" s="39"/>
      <c r="AJ672" s="39"/>
      <c r="AK672" s="39"/>
      <c r="AL672" s="39"/>
      <c r="AM672" s="39"/>
      <c r="AN672" s="39"/>
      <c r="AO672" s="39"/>
      <c r="AP672" s="39">
        <v>247050</v>
      </c>
      <c r="AQ672" s="39">
        <v>0</v>
      </c>
      <c r="AR672" s="27">
        <f t="shared" si="21"/>
        <v>0</v>
      </c>
      <c r="AS672" s="7" t="s">
        <v>111</v>
      </c>
      <c r="AT672" s="7" t="s">
        <v>375</v>
      </c>
      <c r="AU672" s="7" t="s">
        <v>212</v>
      </c>
    </row>
    <row r="673" spans="2:47" ht="13.15" customHeight="1" x14ac:dyDescent="0.25">
      <c r="B673" s="7" t="s">
        <v>1175</v>
      </c>
      <c r="C673" s="7" t="s">
        <v>100</v>
      </c>
      <c r="D673" s="7" t="s">
        <v>1151</v>
      </c>
      <c r="E673" s="7" t="s">
        <v>1152</v>
      </c>
      <c r="F673" s="7" t="s">
        <v>1153</v>
      </c>
      <c r="G673" s="7" t="s">
        <v>1176</v>
      </c>
      <c r="H673" s="8" t="s">
        <v>197</v>
      </c>
      <c r="I673" s="9">
        <v>50</v>
      </c>
      <c r="J673" s="10" t="s">
        <v>231</v>
      </c>
      <c r="K673" s="8" t="s">
        <v>107</v>
      </c>
      <c r="L673" s="10" t="s">
        <v>108</v>
      </c>
      <c r="M673" s="10" t="s">
        <v>109</v>
      </c>
      <c r="N673" s="10" t="s">
        <v>261</v>
      </c>
      <c r="O673" s="27">
        <v>0</v>
      </c>
      <c r="P673" s="27">
        <v>0</v>
      </c>
      <c r="Q673" s="27">
        <v>31</v>
      </c>
      <c r="R673" s="27">
        <v>24</v>
      </c>
      <c r="S673" s="27">
        <v>17</v>
      </c>
      <c r="T673" s="27">
        <v>17</v>
      </c>
      <c r="U673" s="27">
        <v>17</v>
      </c>
      <c r="V673" s="27"/>
      <c r="W673" s="27"/>
      <c r="X673" s="27"/>
      <c r="Y673" s="27"/>
      <c r="Z673" s="27"/>
      <c r="AA673" s="27"/>
      <c r="AB673" s="27"/>
      <c r="AC673" s="27"/>
      <c r="AD673" s="27"/>
      <c r="AE673" s="27"/>
      <c r="AF673" s="27"/>
      <c r="AG673" s="27"/>
      <c r="AH673" s="27"/>
      <c r="AI673" s="27"/>
      <c r="AJ673" s="27"/>
      <c r="AK673" s="27"/>
      <c r="AL673" s="27"/>
      <c r="AM673" s="27"/>
      <c r="AN673" s="27"/>
      <c r="AO673" s="27"/>
      <c r="AP673" s="27">
        <v>700310</v>
      </c>
      <c r="AQ673" s="27">
        <v>0</v>
      </c>
      <c r="AR673" s="27">
        <f t="shared" si="21"/>
        <v>0</v>
      </c>
      <c r="AS673" s="10" t="s">
        <v>111</v>
      </c>
      <c r="AT673" s="88">
        <v>2014</v>
      </c>
      <c r="AU673" s="7" t="s">
        <v>236</v>
      </c>
    </row>
    <row r="674" spans="2:47" ht="13.15" customHeight="1" x14ac:dyDescent="0.25">
      <c r="B674" s="7" t="s">
        <v>1177</v>
      </c>
      <c r="C674" s="7" t="s">
        <v>100</v>
      </c>
      <c r="D674" s="7" t="s">
        <v>1151</v>
      </c>
      <c r="E674" s="7" t="s">
        <v>1152</v>
      </c>
      <c r="F674" s="7" t="s">
        <v>1153</v>
      </c>
      <c r="G674" s="7" t="s">
        <v>1176</v>
      </c>
      <c r="H674" s="7" t="s">
        <v>197</v>
      </c>
      <c r="I674" s="14">
        <v>50</v>
      </c>
      <c r="J674" s="7" t="s">
        <v>235</v>
      </c>
      <c r="K674" s="7" t="s">
        <v>107</v>
      </c>
      <c r="L674" s="7" t="s">
        <v>108</v>
      </c>
      <c r="M674" s="7" t="s">
        <v>109</v>
      </c>
      <c r="N674" s="7" t="s">
        <v>261</v>
      </c>
      <c r="O674" s="39">
        <v>0</v>
      </c>
      <c r="P674" s="39">
        <v>0</v>
      </c>
      <c r="Q674" s="39">
        <v>23</v>
      </c>
      <c r="R674" s="39">
        <v>19</v>
      </c>
      <c r="S674" s="39">
        <v>12</v>
      </c>
      <c r="T674" s="39">
        <v>12</v>
      </c>
      <c r="U674" s="39">
        <v>12</v>
      </c>
      <c r="V674" s="39"/>
      <c r="W674" s="39"/>
      <c r="X674" s="39"/>
      <c r="Y674" s="39"/>
      <c r="Z674" s="39"/>
      <c r="AA674" s="39"/>
      <c r="AB674" s="39"/>
      <c r="AC674" s="39"/>
      <c r="AD674" s="39"/>
      <c r="AE674" s="39"/>
      <c r="AF674" s="39"/>
      <c r="AG674" s="39"/>
      <c r="AH674" s="39"/>
      <c r="AI674" s="39"/>
      <c r="AJ674" s="39"/>
      <c r="AK674" s="39"/>
      <c r="AL674" s="39"/>
      <c r="AM674" s="39"/>
      <c r="AN674" s="39"/>
      <c r="AO674" s="39"/>
      <c r="AP674" s="39">
        <v>487650</v>
      </c>
      <c r="AQ674" s="39">
        <v>0</v>
      </c>
      <c r="AR674" s="27">
        <f t="shared" si="21"/>
        <v>0</v>
      </c>
      <c r="AS674" s="7" t="s">
        <v>111</v>
      </c>
      <c r="AT674" s="7" t="s">
        <v>375</v>
      </c>
      <c r="AU674" s="7" t="s">
        <v>212</v>
      </c>
    </row>
    <row r="675" spans="2:47" ht="13.15" customHeight="1" x14ac:dyDescent="0.25">
      <c r="B675" s="7" t="s">
        <v>1178</v>
      </c>
      <c r="C675" s="7" t="s">
        <v>100</v>
      </c>
      <c r="D675" s="7" t="s">
        <v>1179</v>
      </c>
      <c r="E675" s="7" t="s">
        <v>1152</v>
      </c>
      <c r="F675" s="7" t="s">
        <v>1180</v>
      </c>
      <c r="G675" s="7" t="s">
        <v>1181</v>
      </c>
      <c r="H675" s="8" t="s">
        <v>197</v>
      </c>
      <c r="I675" s="9">
        <v>50</v>
      </c>
      <c r="J675" s="10" t="s">
        <v>231</v>
      </c>
      <c r="K675" s="8" t="s">
        <v>107</v>
      </c>
      <c r="L675" s="10" t="s">
        <v>108</v>
      </c>
      <c r="M675" s="10" t="s">
        <v>109</v>
      </c>
      <c r="N675" s="10" t="s">
        <v>261</v>
      </c>
      <c r="O675" s="27">
        <v>0</v>
      </c>
      <c r="P675" s="27">
        <v>0</v>
      </c>
      <c r="Q675" s="27">
        <v>40</v>
      </c>
      <c r="R675" s="27">
        <v>25</v>
      </c>
      <c r="S675" s="27">
        <v>20</v>
      </c>
      <c r="T675" s="27">
        <v>20</v>
      </c>
      <c r="U675" s="27">
        <v>20</v>
      </c>
      <c r="V675" s="27"/>
      <c r="W675" s="27"/>
      <c r="X675" s="27"/>
      <c r="Y675" s="27"/>
      <c r="Z675" s="27"/>
      <c r="AA675" s="27"/>
      <c r="AB675" s="27"/>
      <c r="AC675" s="27"/>
      <c r="AD675" s="27"/>
      <c r="AE675" s="27"/>
      <c r="AF675" s="27"/>
      <c r="AG675" s="27"/>
      <c r="AH675" s="27"/>
      <c r="AI675" s="27"/>
      <c r="AJ675" s="27"/>
      <c r="AK675" s="27"/>
      <c r="AL675" s="27"/>
      <c r="AM675" s="27"/>
      <c r="AN675" s="27"/>
      <c r="AO675" s="27"/>
      <c r="AP675" s="27">
        <v>609909.99999999988</v>
      </c>
      <c r="AQ675" s="27">
        <v>0</v>
      </c>
      <c r="AR675" s="27">
        <f t="shared" si="21"/>
        <v>0</v>
      </c>
      <c r="AS675" s="10" t="s">
        <v>111</v>
      </c>
      <c r="AT675" s="88">
        <v>2014</v>
      </c>
      <c r="AU675" s="7" t="s">
        <v>236</v>
      </c>
    </row>
    <row r="676" spans="2:47" ht="13.15" customHeight="1" x14ac:dyDescent="0.25">
      <c r="B676" s="7" t="s">
        <v>1182</v>
      </c>
      <c r="C676" s="7" t="s">
        <v>100</v>
      </c>
      <c r="D676" s="7" t="s">
        <v>1179</v>
      </c>
      <c r="E676" s="7" t="s">
        <v>1152</v>
      </c>
      <c r="F676" s="7" t="s">
        <v>1180</v>
      </c>
      <c r="G676" s="7" t="s">
        <v>1181</v>
      </c>
      <c r="H676" s="7" t="s">
        <v>197</v>
      </c>
      <c r="I676" s="14">
        <v>50</v>
      </c>
      <c r="J676" s="7" t="s">
        <v>235</v>
      </c>
      <c r="K676" s="7" t="s">
        <v>107</v>
      </c>
      <c r="L676" s="7" t="s">
        <v>108</v>
      </c>
      <c r="M676" s="7" t="s">
        <v>109</v>
      </c>
      <c r="N676" s="7" t="s">
        <v>261</v>
      </c>
      <c r="O676" s="39">
        <v>0</v>
      </c>
      <c r="P676" s="39">
        <v>0</v>
      </c>
      <c r="Q676" s="39">
        <v>32</v>
      </c>
      <c r="R676" s="39">
        <v>20</v>
      </c>
      <c r="S676" s="39">
        <v>15</v>
      </c>
      <c r="T676" s="39">
        <v>15</v>
      </c>
      <c r="U676" s="39">
        <v>15</v>
      </c>
      <c r="V676" s="39"/>
      <c r="W676" s="39"/>
      <c r="X676" s="39"/>
      <c r="Y676" s="39"/>
      <c r="Z676" s="39"/>
      <c r="AA676" s="39"/>
      <c r="AB676" s="39"/>
      <c r="AC676" s="39"/>
      <c r="AD676" s="39"/>
      <c r="AE676" s="39"/>
      <c r="AF676" s="39"/>
      <c r="AG676" s="39"/>
      <c r="AH676" s="39"/>
      <c r="AI676" s="39"/>
      <c r="AJ676" s="39"/>
      <c r="AK676" s="39"/>
      <c r="AL676" s="39"/>
      <c r="AM676" s="39"/>
      <c r="AN676" s="39"/>
      <c r="AO676" s="39"/>
      <c r="AP676" s="39">
        <v>443343</v>
      </c>
      <c r="AQ676" s="39">
        <v>0</v>
      </c>
      <c r="AR676" s="27">
        <f t="shared" si="21"/>
        <v>0</v>
      </c>
      <c r="AS676" s="7" t="s">
        <v>111</v>
      </c>
      <c r="AT676" s="7" t="s">
        <v>375</v>
      </c>
      <c r="AU676" s="7" t="s">
        <v>212</v>
      </c>
    </row>
    <row r="677" spans="2:47" ht="13.15" customHeight="1" x14ac:dyDescent="0.25">
      <c r="B677" s="7" t="s">
        <v>1183</v>
      </c>
      <c r="C677" s="7" t="s">
        <v>100</v>
      </c>
      <c r="D677" s="7" t="s">
        <v>1184</v>
      </c>
      <c r="E677" s="7" t="s">
        <v>1152</v>
      </c>
      <c r="F677" s="7" t="s">
        <v>1185</v>
      </c>
      <c r="G677" s="7" t="s">
        <v>1186</v>
      </c>
      <c r="H677" s="8" t="s">
        <v>197</v>
      </c>
      <c r="I677" s="9">
        <v>50</v>
      </c>
      <c r="J677" s="10" t="s">
        <v>231</v>
      </c>
      <c r="K677" s="8" t="s">
        <v>107</v>
      </c>
      <c r="L677" s="10" t="s">
        <v>108</v>
      </c>
      <c r="M677" s="10" t="s">
        <v>109</v>
      </c>
      <c r="N677" s="10" t="s">
        <v>261</v>
      </c>
      <c r="O677" s="27">
        <v>0</v>
      </c>
      <c r="P677" s="27">
        <v>0</v>
      </c>
      <c r="Q677" s="27">
        <v>32</v>
      </c>
      <c r="R677" s="27">
        <v>20</v>
      </c>
      <c r="S677" s="27">
        <v>18.79</v>
      </c>
      <c r="T677" s="27">
        <v>18.79</v>
      </c>
      <c r="U677" s="27">
        <v>18.79</v>
      </c>
      <c r="V677" s="27"/>
      <c r="W677" s="27"/>
      <c r="X677" s="27"/>
      <c r="Y677" s="27"/>
      <c r="Z677" s="27"/>
      <c r="AA677" s="27"/>
      <c r="AB677" s="27"/>
      <c r="AC677" s="27"/>
      <c r="AD677" s="27"/>
      <c r="AE677" s="27"/>
      <c r="AF677" s="27"/>
      <c r="AG677" s="27"/>
      <c r="AH677" s="27"/>
      <c r="AI677" s="27"/>
      <c r="AJ677" s="27"/>
      <c r="AK677" s="27"/>
      <c r="AL677" s="27"/>
      <c r="AM677" s="27"/>
      <c r="AN677" s="27"/>
      <c r="AO677" s="27"/>
      <c r="AP677" s="27">
        <v>548880</v>
      </c>
      <c r="AQ677" s="27">
        <v>0</v>
      </c>
      <c r="AR677" s="27">
        <f t="shared" si="21"/>
        <v>0</v>
      </c>
      <c r="AS677" s="10" t="s">
        <v>111</v>
      </c>
      <c r="AT677" s="88">
        <v>2014</v>
      </c>
      <c r="AU677" s="7" t="s">
        <v>236</v>
      </c>
    </row>
    <row r="678" spans="2:47" ht="13.15" customHeight="1" x14ac:dyDescent="0.25">
      <c r="B678" s="7" t="s">
        <v>1187</v>
      </c>
      <c r="C678" s="7" t="s">
        <v>100</v>
      </c>
      <c r="D678" s="7" t="s">
        <v>1184</v>
      </c>
      <c r="E678" s="7" t="s">
        <v>1152</v>
      </c>
      <c r="F678" s="7" t="s">
        <v>1185</v>
      </c>
      <c r="G678" s="7" t="s">
        <v>1186</v>
      </c>
      <c r="H678" s="7" t="s">
        <v>197</v>
      </c>
      <c r="I678" s="14">
        <v>50</v>
      </c>
      <c r="J678" s="7" t="s">
        <v>235</v>
      </c>
      <c r="K678" s="7" t="s">
        <v>107</v>
      </c>
      <c r="L678" s="7" t="s">
        <v>108</v>
      </c>
      <c r="M678" s="7" t="s">
        <v>109</v>
      </c>
      <c r="N678" s="7" t="s">
        <v>261</v>
      </c>
      <c r="O678" s="39">
        <v>0</v>
      </c>
      <c r="P678" s="39">
        <v>0</v>
      </c>
      <c r="Q678" s="39">
        <v>24</v>
      </c>
      <c r="R678" s="39">
        <v>15</v>
      </c>
      <c r="S678" s="39">
        <v>13.79</v>
      </c>
      <c r="T678" s="39">
        <v>13.79</v>
      </c>
      <c r="U678" s="39">
        <v>13.79</v>
      </c>
      <c r="V678" s="39"/>
      <c r="W678" s="39"/>
      <c r="X678" s="39"/>
      <c r="Y678" s="39"/>
      <c r="Z678" s="39"/>
      <c r="AA678" s="39"/>
      <c r="AB678" s="39"/>
      <c r="AC678" s="39"/>
      <c r="AD678" s="39"/>
      <c r="AE678" s="39"/>
      <c r="AF678" s="39"/>
      <c r="AG678" s="39"/>
      <c r="AH678" s="39"/>
      <c r="AI678" s="39"/>
      <c r="AJ678" s="39"/>
      <c r="AK678" s="39"/>
      <c r="AL678" s="39"/>
      <c r="AM678" s="39"/>
      <c r="AN678" s="39"/>
      <c r="AO678" s="39"/>
      <c r="AP678" s="39">
        <v>548875</v>
      </c>
      <c r="AQ678" s="39">
        <v>0</v>
      </c>
      <c r="AR678" s="27">
        <f t="shared" si="21"/>
        <v>0</v>
      </c>
      <c r="AS678" s="7" t="s">
        <v>111</v>
      </c>
      <c r="AT678" s="7" t="s">
        <v>375</v>
      </c>
      <c r="AU678" s="7" t="s">
        <v>212</v>
      </c>
    </row>
    <row r="679" spans="2:47" ht="13.15" customHeight="1" x14ac:dyDescent="0.25">
      <c r="B679" s="7" t="s">
        <v>1188</v>
      </c>
      <c r="C679" s="7" t="s">
        <v>100</v>
      </c>
      <c r="D679" s="7" t="s">
        <v>1189</v>
      </c>
      <c r="E679" s="7" t="s">
        <v>1190</v>
      </c>
      <c r="F679" s="7" t="s">
        <v>1191</v>
      </c>
      <c r="G679" s="7" t="s">
        <v>1192</v>
      </c>
      <c r="H679" s="8" t="s">
        <v>197</v>
      </c>
      <c r="I679" s="9">
        <v>50</v>
      </c>
      <c r="J679" s="10" t="s">
        <v>231</v>
      </c>
      <c r="K679" s="8" t="s">
        <v>107</v>
      </c>
      <c r="L679" s="10" t="s">
        <v>108</v>
      </c>
      <c r="M679" s="10" t="s">
        <v>109</v>
      </c>
      <c r="N679" s="10" t="s">
        <v>261</v>
      </c>
      <c r="O679" s="27">
        <v>0</v>
      </c>
      <c r="P679" s="27">
        <v>0</v>
      </c>
      <c r="Q679" s="27">
        <v>8.6</v>
      </c>
      <c r="R679" s="27">
        <v>6</v>
      </c>
      <c r="S679" s="27">
        <v>6</v>
      </c>
      <c r="T679" s="27">
        <v>6</v>
      </c>
      <c r="U679" s="27">
        <v>6</v>
      </c>
      <c r="V679" s="27"/>
      <c r="W679" s="27"/>
      <c r="X679" s="27"/>
      <c r="Y679" s="27"/>
      <c r="Z679" s="27"/>
      <c r="AA679" s="27"/>
      <c r="AB679" s="27"/>
      <c r="AC679" s="27"/>
      <c r="AD679" s="27"/>
      <c r="AE679" s="27"/>
      <c r="AF679" s="27"/>
      <c r="AG679" s="27"/>
      <c r="AH679" s="27"/>
      <c r="AI679" s="27"/>
      <c r="AJ679" s="27"/>
      <c r="AK679" s="27"/>
      <c r="AL679" s="27"/>
      <c r="AM679" s="27"/>
      <c r="AN679" s="27"/>
      <c r="AO679" s="27"/>
      <c r="AP679" s="27">
        <v>684330</v>
      </c>
      <c r="AQ679" s="27">
        <v>0</v>
      </c>
      <c r="AR679" s="27">
        <f t="shared" si="21"/>
        <v>0</v>
      </c>
      <c r="AS679" s="10" t="s">
        <v>111</v>
      </c>
      <c r="AT679" s="88">
        <v>2014</v>
      </c>
      <c r="AU679" s="7" t="s">
        <v>236</v>
      </c>
    </row>
    <row r="680" spans="2:47" ht="13.15" customHeight="1" x14ac:dyDescent="0.25">
      <c r="B680" s="7" t="s">
        <v>1193</v>
      </c>
      <c r="C680" s="7" t="s">
        <v>100</v>
      </c>
      <c r="D680" s="7" t="s">
        <v>1189</v>
      </c>
      <c r="E680" s="7" t="s">
        <v>1190</v>
      </c>
      <c r="F680" s="7" t="s">
        <v>1191</v>
      </c>
      <c r="G680" s="7" t="s">
        <v>1192</v>
      </c>
      <c r="H680" s="7" t="s">
        <v>197</v>
      </c>
      <c r="I680" s="14">
        <v>50</v>
      </c>
      <c r="J680" s="7" t="s">
        <v>235</v>
      </c>
      <c r="K680" s="7" t="s">
        <v>107</v>
      </c>
      <c r="L680" s="7" t="s">
        <v>108</v>
      </c>
      <c r="M680" s="7" t="s">
        <v>109</v>
      </c>
      <c r="N680" s="7" t="s">
        <v>261</v>
      </c>
      <c r="O680" s="39">
        <v>0</v>
      </c>
      <c r="P680" s="39">
        <v>0</v>
      </c>
      <c r="Q680" s="39">
        <v>8.6</v>
      </c>
      <c r="R680" s="39">
        <v>6</v>
      </c>
      <c r="S680" s="39">
        <v>6</v>
      </c>
      <c r="T680" s="39">
        <v>6</v>
      </c>
      <c r="U680" s="39">
        <v>6</v>
      </c>
      <c r="V680" s="39"/>
      <c r="W680" s="39"/>
      <c r="X680" s="39"/>
      <c r="Y680" s="39"/>
      <c r="Z680" s="39"/>
      <c r="AA680" s="39"/>
      <c r="AB680" s="39"/>
      <c r="AC680" s="39"/>
      <c r="AD680" s="39"/>
      <c r="AE680" s="39"/>
      <c r="AF680" s="39"/>
      <c r="AG680" s="39"/>
      <c r="AH680" s="39"/>
      <c r="AI680" s="39"/>
      <c r="AJ680" s="39"/>
      <c r="AK680" s="39"/>
      <c r="AL680" s="39"/>
      <c r="AM680" s="39"/>
      <c r="AN680" s="39"/>
      <c r="AO680" s="39"/>
      <c r="AP680" s="39">
        <v>478323</v>
      </c>
      <c r="AQ680" s="39">
        <v>0</v>
      </c>
      <c r="AR680" s="27">
        <f t="shared" si="21"/>
        <v>0</v>
      </c>
      <c r="AS680" s="7" t="s">
        <v>111</v>
      </c>
      <c r="AT680" s="7" t="s">
        <v>375</v>
      </c>
      <c r="AU680" s="7" t="s">
        <v>212</v>
      </c>
    </row>
    <row r="681" spans="2:47" ht="13.15" customHeight="1" x14ac:dyDescent="0.25">
      <c r="B681" s="7" t="s">
        <v>1194</v>
      </c>
      <c r="C681" s="7" t="s">
        <v>100</v>
      </c>
      <c r="D681" s="7" t="s">
        <v>1189</v>
      </c>
      <c r="E681" s="7" t="s">
        <v>1190</v>
      </c>
      <c r="F681" s="7" t="s">
        <v>1191</v>
      </c>
      <c r="G681" s="7" t="s">
        <v>1195</v>
      </c>
      <c r="H681" s="8" t="s">
        <v>197</v>
      </c>
      <c r="I681" s="9">
        <v>50</v>
      </c>
      <c r="J681" s="10" t="s">
        <v>231</v>
      </c>
      <c r="K681" s="8" t="s">
        <v>107</v>
      </c>
      <c r="L681" s="10" t="s">
        <v>108</v>
      </c>
      <c r="M681" s="10" t="s">
        <v>109</v>
      </c>
      <c r="N681" s="10" t="s">
        <v>261</v>
      </c>
      <c r="O681" s="27">
        <v>0</v>
      </c>
      <c r="P681" s="27">
        <v>0</v>
      </c>
      <c r="Q681" s="27">
        <v>10.199999999999999</v>
      </c>
      <c r="R681" s="27">
        <v>6</v>
      </c>
      <c r="S681" s="27">
        <v>6</v>
      </c>
      <c r="T681" s="27">
        <v>6</v>
      </c>
      <c r="U681" s="27">
        <v>6</v>
      </c>
      <c r="V681" s="27"/>
      <c r="W681" s="27"/>
      <c r="X681" s="27"/>
      <c r="Y681" s="27"/>
      <c r="Z681" s="27"/>
      <c r="AA681" s="27"/>
      <c r="AB681" s="27"/>
      <c r="AC681" s="27"/>
      <c r="AD681" s="27"/>
      <c r="AE681" s="27"/>
      <c r="AF681" s="27"/>
      <c r="AG681" s="27"/>
      <c r="AH681" s="27"/>
      <c r="AI681" s="27"/>
      <c r="AJ681" s="27"/>
      <c r="AK681" s="27"/>
      <c r="AL681" s="27"/>
      <c r="AM681" s="27"/>
      <c r="AN681" s="27"/>
      <c r="AO681" s="27"/>
      <c r="AP681" s="27">
        <v>615890</v>
      </c>
      <c r="AQ681" s="27">
        <v>0</v>
      </c>
      <c r="AR681" s="27">
        <f t="shared" si="21"/>
        <v>0</v>
      </c>
      <c r="AS681" s="10" t="s">
        <v>111</v>
      </c>
      <c r="AT681" s="88">
        <v>2014</v>
      </c>
      <c r="AU681" s="7" t="s">
        <v>236</v>
      </c>
    </row>
    <row r="682" spans="2:47" ht="13.15" customHeight="1" x14ac:dyDescent="0.25">
      <c r="B682" s="7" t="s">
        <v>1196</v>
      </c>
      <c r="C682" s="7" t="s">
        <v>100</v>
      </c>
      <c r="D682" s="7" t="s">
        <v>1189</v>
      </c>
      <c r="E682" s="7" t="s">
        <v>1190</v>
      </c>
      <c r="F682" s="7" t="s">
        <v>1191</v>
      </c>
      <c r="G682" s="7" t="s">
        <v>1195</v>
      </c>
      <c r="H682" s="7" t="s">
        <v>197</v>
      </c>
      <c r="I682" s="14">
        <v>50</v>
      </c>
      <c r="J682" s="7" t="s">
        <v>235</v>
      </c>
      <c r="K682" s="7" t="s">
        <v>107</v>
      </c>
      <c r="L682" s="7" t="s">
        <v>108</v>
      </c>
      <c r="M682" s="7" t="s">
        <v>109</v>
      </c>
      <c r="N682" s="7" t="s">
        <v>261</v>
      </c>
      <c r="O682" s="39">
        <v>0</v>
      </c>
      <c r="P682" s="39">
        <v>0</v>
      </c>
      <c r="Q682" s="39">
        <v>10.199999999999999</v>
      </c>
      <c r="R682" s="39">
        <v>6</v>
      </c>
      <c r="S682" s="39">
        <v>6</v>
      </c>
      <c r="T682" s="39">
        <v>6</v>
      </c>
      <c r="U682" s="39">
        <v>6</v>
      </c>
      <c r="V682" s="39"/>
      <c r="W682" s="39"/>
      <c r="X682" s="39"/>
      <c r="Y682" s="39"/>
      <c r="Z682" s="39"/>
      <c r="AA682" s="39"/>
      <c r="AB682" s="39"/>
      <c r="AC682" s="39"/>
      <c r="AD682" s="39"/>
      <c r="AE682" s="39"/>
      <c r="AF682" s="39"/>
      <c r="AG682" s="39"/>
      <c r="AH682" s="39"/>
      <c r="AI682" s="39"/>
      <c r="AJ682" s="39"/>
      <c r="AK682" s="39"/>
      <c r="AL682" s="39"/>
      <c r="AM682" s="39"/>
      <c r="AN682" s="39"/>
      <c r="AO682" s="39"/>
      <c r="AP682" s="39">
        <v>444098</v>
      </c>
      <c r="AQ682" s="39">
        <v>0</v>
      </c>
      <c r="AR682" s="27">
        <f t="shared" si="21"/>
        <v>0</v>
      </c>
      <c r="AS682" s="7" t="s">
        <v>111</v>
      </c>
      <c r="AT682" s="7" t="s">
        <v>375</v>
      </c>
      <c r="AU682" s="7" t="s">
        <v>212</v>
      </c>
    </row>
    <row r="683" spans="2:47" ht="13.15" customHeight="1" x14ac:dyDescent="0.25">
      <c r="B683" s="7" t="s">
        <v>1197</v>
      </c>
      <c r="C683" s="7" t="s">
        <v>100</v>
      </c>
      <c r="D683" s="7" t="s">
        <v>1189</v>
      </c>
      <c r="E683" s="7" t="s">
        <v>1190</v>
      </c>
      <c r="F683" s="7" t="s">
        <v>1191</v>
      </c>
      <c r="G683" s="7" t="s">
        <v>1198</v>
      </c>
      <c r="H683" s="8" t="s">
        <v>197</v>
      </c>
      <c r="I683" s="9">
        <v>50</v>
      </c>
      <c r="J683" s="10" t="s">
        <v>231</v>
      </c>
      <c r="K683" s="8" t="s">
        <v>107</v>
      </c>
      <c r="L683" s="10" t="s">
        <v>108</v>
      </c>
      <c r="M683" s="10" t="s">
        <v>109</v>
      </c>
      <c r="N683" s="10" t="s">
        <v>261</v>
      </c>
      <c r="O683" s="27">
        <v>0</v>
      </c>
      <c r="P683" s="27">
        <v>0</v>
      </c>
      <c r="Q683" s="27">
        <v>3.6</v>
      </c>
      <c r="R683" s="27">
        <v>2</v>
      </c>
      <c r="S683" s="27">
        <v>2</v>
      </c>
      <c r="T683" s="27">
        <v>2</v>
      </c>
      <c r="U683" s="27">
        <v>2</v>
      </c>
      <c r="V683" s="27"/>
      <c r="W683" s="27"/>
      <c r="X683" s="27"/>
      <c r="Y683" s="27"/>
      <c r="Z683" s="27"/>
      <c r="AA683" s="27"/>
      <c r="AB683" s="27"/>
      <c r="AC683" s="27"/>
      <c r="AD683" s="27"/>
      <c r="AE683" s="27"/>
      <c r="AF683" s="27"/>
      <c r="AG683" s="27"/>
      <c r="AH683" s="27"/>
      <c r="AI683" s="27"/>
      <c r="AJ683" s="27"/>
      <c r="AK683" s="27"/>
      <c r="AL683" s="27"/>
      <c r="AM683" s="27"/>
      <c r="AN683" s="27"/>
      <c r="AO683" s="27"/>
      <c r="AP683" s="27">
        <v>598214.28571428568</v>
      </c>
      <c r="AQ683" s="27">
        <v>0</v>
      </c>
      <c r="AR683" s="27">
        <f t="shared" si="21"/>
        <v>0</v>
      </c>
      <c r="AS683" s="10" t="s">
        <v>111</v>
      </c>
      <c r="AT683" s="88">
        <v>2014</v>
      </c>
      <c r="AU683" s="7" t="s">
        <v>236</v>
      </c>
    </row>
    <row r="684" spans="2:47" ht="13.15" customHeight="1" x14ac:dyDescent="0.25">
      <c r="B684" s="7" t="s">
        <v>1199</v>
      </c>
      <c r="C684" s="7" t="s">
        <v>100</v>
      </c>
      <c r="D684" s="7" t="s">
        <v>1189</v>
      </c>
      <c r="E684" s="7" t="s">
        <v>1190</v>
      </c>
      <c r="F684" s="7" t="s">
        <v>1191</v>
      </c>
      <c r="G684" s="7" t="s">
        <v>1198</v>
      </c>
      <c r="H684" s="7" t="s">
        <v>197</v>
      </c>
      <c r="I684" s="14">
        <v>50</v>
      </c>
      <c r="J684" s="7" t="s">
        <v>235</v>
      </c>
      <c r="K684" s="7" t="s">
        <v>107</v>
      </c>
      <c r="L684" s="7" t="s">
        <v>108</v>
      </c>
      <c r="M684" s="7" t="s">
        <v>109</v>
      </c>
      <c r="N684" s="7" t="s">
        <v>261</v>
      </c>
      <c r="O684" s="39">
        <v>0</v>
      </c>
      <c r="P684" s="39">
        <v>0</v>
      </c>
      <c r="Q684" s="39">
        <v>3.6</v>
      </c>
      <c r="R684" s="39">
        <v>2</v>
      </c>
      <c r="S684" s="39">
        <v>2</v>
      </c>
      <c r="T684" s="39">
        <v>2</v>
      </c>
      <c r="U684" s="39">
        <v>2</v>
      </c>
      <c r="V684" s="39"/>
      <c r="W684" s="39"/>
      <c r="X684" s="39"/>
      <c r="Y684" s="39"/>
      <c r="Z684" s="39"/>
      <c r="AA684" s="39"/>
      <c r="AB684" s="39"/>
      <c r="AC684" s="39"/>
      <c r="AD684" s="39"/>
      <c r="AE684" s="39"/>
      <c r="AF684" s="39"/>
      <c r="AG684" s="39"/>
      <c r="AH684" s="39"/>
      <c r="AI684" s="39"/>
      <c r="AJ684" s="39"/>
      <c r="AK684" s="39"/>
      <c r="AL684" s="39"/>
      <c r="AM684" s="39"/>
      <c r="AN684" s="39"/>
      <c r="AO684" s="39"/>
      <c r="AP684" s="39">
        <v>435261</v>
      </c>
      <c r="AQ684" s="39">
        <v>0</v>
      </c>
      <c r="AR684" s="27">
        <f t="shared" si="21"/>
        <v>0</v>
      </c>
      <c r="AS684" s="7" t="s">
        <v>111</v>
      </c>
      <c r="AT684" s="7" t="s">
        <v>375</v>
      </c>
      <c r="AU684" s="7" t="s">
        <v>212</v>
      </c>
    </row>
    <row r="685" spans="2:47" ht="13.15" customHeight="1" x14ac:dyDescent="0.25">
      <c r="B685" s="7" t="s">
        <v>1200</v>
      </c>
      <c r="C685" s="7" t="s">
        <v>100</v>
      </c>
      <c r="D685" s="7" t="s">
        <v>1189</v>
      </c>
      <c r="E685" s="7" t="s">
        <v>1190</v>
      </c>
      <c r="F685" s="7" t="s">
        <v>1191</v>
      </c>
      <c r="G685" s="7" t="s">
        <v>1201</v>
      </c>
      <c r="H685" s="8" t="s">
        <v>197</v>
      </c>
      <c r="I685" s="9">
        <v>50</v>
      </c>
      <c r="J685" s="10" t="s">
        <v>231</v>
      </c>
      <c r="K685" s="8" t="s">
        <v>107</v>
      </c>
      <c r="L685" s="10" t="s">
        <v>108</v>
      </c>
      <c r="M685" s="10" t="s">
        <v>109</v>
      </c>
      <c r="N685" s="10" t="s">
        <v>261</v>
      </c>
      <c r="O685" s="27">
        <v>0</v>
      </c>
      <c r="P685" s="27">
        <v>0</v>
      </c>
      <c r="Q685" s="27">
        <v>3.6</v>
      </c>
      <c r="R685" s="27">
        <v>3.6</v>
      </c>
      <c r="S685" s="27">
        <v>3.6</v>
      </c>
      <c r="T685" s="27">
        <v>3.6</v>
      </c>
      <c r="U685" s="27">
        <v>3.6</v>
      </c>
      <c r="V685" s="27"/>
      <c r="W685" s="27"/>
      <c r="X685" s="27"/>
      <c r="Y685" s="27"/>
      <c r="Z685" s="27"/>
      <c r="AA685" s="27"/>
      <c r="AB685" s="27"/>
      <c r="AC685" s="27"/>
      <c r="AD685" s="27"/>
      <c r="AE685" s="27"/>
      <c r="AF685" s="27"/>
      <c r="AG685" s="27"/>
      <c r="AH685" s="27"/>
      <c r="AI685" s="27"/>
      <c r="AJ685" s="27"/>
      <c r="AK685" s="27"/>
      <c r="AL685" s="27"/>
      <c r="AM685" s="27"/>
      <c r="AN685" s="27"/>
      <c r="AO685" s="27"/>
      <c r="AP685" s="27">
        <v>598214.28571428568</v>
      </c>
      <c r="AQ685" s="27">
        <v>0</v>
      </c>
      <c r="AR685" s="27">
        <f t="shared" si="21"/>
        <v>0</v>
      </c>
      <c r="AS685" s="10" t="s">
        <v>111</v>
      </c>
      <c r="AT685" s="88">
        <v>2014</v>
      </c>
      <c r="AU685" s="7" t="s">
        <v>236</v>
      </c>
    </row>
    <row r="686" spans="2:47" ht="13.15" customHeight="1" x14ac:dyDescent="0.25">
      <c r="B686" s="7" t="s">
        <v>1202</v>
      </c>
      <c r="C686" s="7" t="s">
        <v>100</v>
      </c>
      <c r="D686" s="7" t="s">
        <v>1189</v>
      </c>
      <c r="E686" s="7" t="s">
        <v>1190</v>
      </c>
      <c r="F686" s="7" t="s">
        <v>1191</v>
      </c>
      <c r="G686" s="7" t="s">
        <v>1201</v>
      </c>
      <c r="H686" s="7" t="s">
        <v>197</v>
      </c>
      <c r="I686" s="14">
        <v>50</v>
      </c>
      <c r="J686" s="7" t="s">
        <v>235</v>
      </c>
      <c r="K686" s="7" t="s">
        <v>107</v>
      </c>
      <c r="L686" s="7" t="s">
        <v>108</v>
      </c>
      <c r="M686" s="7" t="s">
        <v>109</v>
      </c>
      <c r="N686" s="7" t="s">
        <v>261</v>
      </c>
      <c r="O686" s="39">
        <v>0</v>
      </c>
      <c r="P686" s="39">
        <v>0</v>
      </c>
      <c r="Q686" s="39">
        <v>3.6</v>
      </c>
      <c r="R686" s="39">
        <v>3.6</v>
      </c>
      <c r="S686" s="39">
        <v>3.6</v>
      </c>
      <c r="T686" s="39">
        <v>3.6</v>
      </c>
      <c r="U686" s="39">
        <v>3.6</v>
      </c>
      <c r="V686" s="39"/>
      <c r="W686" s="39"/>
      <c r="X686" s="39"/>
      <c r="Y686" s="39"/>
      <c r="Z686" s="39"/>
      <c r="AA686" s="39"/>
      <c r="AB686" s="39"/>
      <c r="AC686" s="39"/>
      <c r="AD686" s="39"/>
      <c r="AE686" s="39"/>
      <c r="AF686" s="39"/>
      <c r="AG686" s="39"/>
      <c r="AH686" s="39"/>
      <c r="AI686" s="39"/>
      <c r="AJ686" s="39"/>
      <c r="AK686" s="39"/>
      <c r="AL686" s="39"/>
      <c r="AM686" s="39"/>
      <c r="AN686" s="39"/>
      <c r="AO686" s="39"/>
      <c r="AP686" s="39">
        <v>598200</v>
      </c>
      <c r="AQ686" s="39">
        <v>0</v>
      </c>
      <c r="AR686" s="27">
        <f t="shared" si="21"/>
        <v>0</v>
      </c>
      <c r="AS686" s="7" t="s">
        <v>111</v>
      </c>
      <c r="AT686" s="7" t="s">
        <v>375</v>
      </c>
      <c r="AU686" s="7" t="s">
        <v>212</v>
      </c>
    </row>
    <row r="687" spans="2:47" ht="13.15" customHeight="1" x14ac:dyDescent="0.25">
      <c r="B687" s="7" t="s">
        <v>1203</v>
      </c>
      <c r="C687" s="7" t="s">
        <v>100</v>
      </c>
      <c r="D687" s="7" t="s">
        <v>1189</v>
      </c>
      <c r="E687" s="7" t="s">
        <v>1190</v>
      </c>
      <c r="F687" s="7" t="s">
        <v>1191</v>
      </c>
      <c r="G687" s="7" t="s">
        <v>1204</v>
      </c>
      <c r="H687" s="8" t="s">
        <v>197</v>
      </c>
      <c r="I687" s="9">
        <v>50</v>
      </c>
      <c r="J687" s="10" t="s">
        <v>231</v>
      </c>
      <c r="K687" s="8" t="s">
        <v>107</v>
      </c>
      <c r="L687" s="10" t="s">
        <v>108</v>
      </c>
      <c r="M687" s="10" t="s">
        <v>109</v>
      </c>
      <c r="N687" s="10" t="s">
        <v>261</v>
      </c>
      <c r="O687" s="27">
        <v>0</v>
      </c>
      <c r="P687" s="27">
        <v>0</v>
      </c>
      <c r="Q687" s="27">
        <v>11.7</v>
      </c>
      <c r="R687" s="27">
        <v>8</v>
      </c>
      <c r="S687" s="27">
        <v>8</v>
      </c>
      <c r="T687" s="27">
        <v>8</v>
      </c>
      <c r="U687" s="27">
        <v>8</v>
      </c>
      <c r="V687" s="27"/>
      <c r="W687" s="27"/>
      <c r="X687" s="27"/>
      <c r="Y687" s="27"/>
      <c r="Z687" s="27"/>
      <c r="AA687" s="27"/>
      <c r="AB687" s="27"/>
      <c r="AC687" s="27"/>
      <c r="AD687" s="27"/>
      <c r="AE687" s="27"/>
      <c r="AF687" s="27"/>
      <c r="AG687" s="27"/>
      <c r="AH687" s="27"/>
      <c r="AI687" s="27"/>
      <c r="AJ687" s="27"/>
      <c r="AK687" s="27"/>
      <c r="AL687" s="27"/>
      <c r="AM687" s="27"/>
      <c r="AN687" s="27"/>
      <c r="AO687" s="27"/>
      <c r="AP687" s="27">
        <v>562500</v>
      </c>
      <c r="AQ687" s="27">
        <v>0</v>
      </c>
      <c r="AR687" s="27">
        <f t="shared" si="21"/>
        <v>0</v>
      </c>
      <c r="AS687" s="10" t="s">
        <v>111</v>
      </c>
      <c r="AT687" s="88">
        <v>2014</v>
      </c>
      <c r="AU687" s="7" t="s">
        <v>198</v>
      </c>
    </row>
    <row r="688" spans="2:47" ht="13.15" customHeight="1" x14ac:dyDescent="0.25">
      <c r="B688" s="7" t="s">
        <v>1205</v>
      </c>
      <c r="C688" s="7" t="s">
        <v>100</v>
      </c>
      <c r="D688" s="7" t="s">
        <v>1189</v>
      </c>
      <c r="E688" s="7" t="s">
        <v>1190</v>
      </c>
      <c r="F688" s="7" t="s">
        <v>1191</v>
      </c>
      <c r="G688" s="7" t="s">
        <v>1204</v>
      </c>
      <c r="H688" s="7" t="s">
        <v>197</v>
      </c>
      <c r="I688" s="14">
        <v>50</v>
      </c>
      <c r="J688" s="7" t="s">
        <v>235</v>
      </c>
      <c r="K688" s="7" t="s">
        <v>107</v>
      </c>
      <c r="L688" s="7" t="s">
        <v>108</v>
      </c>
      <c r="M688" s="7" t="s">
        <v>109</v>
      </c>
      <c r="N688" s="7" t="s">
        <v>261</v>
      </c>
      <c r="O688" s="39">
        <v>0</v>
      </c>
      <c r="P688" s="39">
        <v>0</v>
      </c>
      <c r="Q688" s="39">
        <v>11.7</v>
      </c>
      <c r="R688" s="39">
        <v>8</v>
      </c>
      <c r="S688" s="39">
        <v>8</v>
      </c>
      <c r="T688" s="39">
        <v>8</v>
      </c>
      <c r="U688" s="39">
        <v>8</v>
      </c>
      <c r="V688" s="39"/>
      <c r="W688" s="39"/>
      <c r="X688" s="39"/>
      <c r="Y688" s="39"/>
      <c r="Z688" s="39"/>
      <c r="AA688" s="39"/>
      <c r="AB688" s="39"/>
      <c r="AC688" s="39"/>
      <c r="AD688" s="39"/>
      <c r="AE688" s="39"/>
      <c r="AF688" s="39"/>
      <c r="AG688" s="39"/>
      <c r="AH688" s="39"/>
      <c r="AI688" s="39"/>
      <c r="AJ688" s="39"/>
      <c r="AK688" s="39"/>
      <c r="AL688" s="39"/>
      <c r="AM688" s="39"/>
      <c r="AN688" s="39"/>
      <c r="AO688" s="39"/>
      <c r="AP688" s="39">
        <v>562500</v>
      </c>
      <c r="AQ688" s="27">
        <v>0</v>
      </c>
      <c r="AR688" s="27">
        <f t="shared" si="21"/>
        <v>0</v>
      </c>
      <c r="AS688" s="7" t="s">
        <v>111</v>
      </c>
      <c r="AT688" s="7" t="s">
        <v>375</v>
      </c>
      <c r="AU688" s="89" t="s">
        <v>357</v>
      </c>
    </row>
    <row r="689" spans="2:47" ht="13.15" customHeight="1" x14ac:dyDescent="0.25">
      <c r="B689" s="12" t="s">
        <v>1206</v>
      </c>
      <c r="C689" s="7" t="s">
        <v>100</v>
      </c>
      <c r="D689" s="7" t="s">
        <v>1189</v>
      </c>
      <c r="E689" s="7" t="s">
        <v>1190</v>
      </c>
      <c r="F689" s="7" t="s">
        <v>1191</v>
      </c>
      <c r="G689" s="7" t="s">
        <v>1204</v>
      </c>
      <c r="H689" s="8" t="s">
        <v>197</v>
      </c>
      <c r="I689" s="9">
        <v>50</v>
      </c>
      <c r="J689" s="10" t="s">
        <v>579</v>
      </c>
      <c r="K689" s="8" t="s">
        <v>107</v>
      </c>
      <c r="L689" s="10" t="s">
        <v>108</v>
      </c>
      <c r="M689" s="10" t="s">
        <v>109</v>
      </c>
      <c r="N689" s="10" t="s">
        <v>261</v>
      </c>
      <c r="O689" s="74"/>
      <c r="P689" s="27"/>
      <c r="Q689" s="27"/>
      <c r="R689" s="27">
        <v>8</v>
      </c>
      <c r="S689" s="27">
        <v>8</v>
      </c>
      <c r="T689" s="27">
        <v>8</v>
      </c>
      <c r="U689" s="27">
        <v>8</v>
      </c>
      <c r="V689" s="27">
        <v>8</v>
      </c>
      <c r="W689" s="27"/>
      <c r="X689" s="27"/>
      <c r="Y689" s="27"/>
      <c r="Z689" s="27"/>
      <c r="AA689" s="27"/>
      <c r="AB689" s="27"/>
      <c r="AC689" s="27"/>
      <c r="AD689" s="27"/>
      <c r="AE689" s="27"/>
      <c r="AF689" s="27"/>
      <c r="AG689" s="27"/>
      <c r="AH689" s="27"/>
      <c r="AI689" s="27"/>
      <c r="AJ689" s="27"/>
      <c r="AK689" s="27"/>
      <c r="AL689" s="27"/>
      <c r="AM689" s="27"/>
      <c r="AN689" s="27"/>
      <c r="AO689" s="27"/>
      <c r="AP689" s="27">
        <v>562500</v>
      </c>
      <c r="AQ689" s="27">
        <v>0</v>
      </c>
      <c r="AR689" s="27">
        <f t="shared" si="21"/>
        <v>0</v>
      </c>
      <c r="AS689" s="10" t="s">
        <v>111</v>
      </c>
      <c r="AT689" s="43" t="s">
        <v>241</v>
      </c>
      <c r="AU689" s="43" t="s">
        <v>359</v>
      </c>
    </row>
    <row r="690" spans="2:47" ht="13.15" customHeight="1" x14ac:dyDescent="0.25">
      <c r="B690" s="12" t="s">
        <v>1207</v>
      </c>
      <c r="C690" s="8" t="s">
        <v>100</v>
      </c>
      <c r="D690" s="8" t="s">
        <v>1189</v>
      </c>
      <c r="E690" s="7" t="s">
        <v>1190</v>
      </c>
      <c r="F690" s="8" t="s">
        <v>1191</v>
      </c>
      <c r="G690" s="7" t="s">
        <v>1204</v>
      </c>
      <c r="H690" s="8" t="s">
        <v>197</v>
      </c>
      <c r="I690" s="9">
        <v>50</v>
      </c>
      <c r="J690" s="8" t="s">
        <v>244</v>
      </c>
      <c r="K690" s="8" t="s">
        <v>107</v>
      </c>
      <c r="L690" s="8" t="s">
        <v>108</v>
      </c>
      <c r="M690" s="10" t="s">
        <v>109</v>
      </c>
      <c r="N690" s="10" t="s">
        <v>261</v>
      </c>
      <c r="O690" s="74"/>
      <c r="P690" s="27"/>
      <c r="Q690" s="27"/>
      <c r="R690" s="27">
        <v>8</v>
      </c>
      <c r="S690" s="27">
        <v>8</v>
      </c>
      <c r="T690" s="27">
        <v>8</v>
      </c>
      <c r="U690" s="27">
        <v>8</v>
      </c>
      <c r="V690" s="27">
        <v>8</v>
      </c>
      <c r="W690" s="27"/>
      <c r="X690" s="27"/>
      <c r="Y690" s="27"/>
      <c r="Z690" s="27"/>
      <c r="AA690" s="27"/>
      <c r="AB690" s="27"/>
      <c r="AC690" s="27"/>
      <c r="AD690" s="27"/>
      <c r="AE690" s="27"/>
      <c r="AF690" s="27"/>
      <c r="AG690" s="27"/>
      <c r="AH690" s="27"/>
      <c r="AI690" s="27"/>
      <c r="AJ690" s="27"/>
      <c r="AK690" s="27"/>
      <c r="AL690" s="27"/>
      <c r="AM690" s="27"/>
      <c r="AN690" s="27"/>
      <c r="AO690" s="27"/>
      <c r="AP690" s="27">
        <v>198832.91</v>
      </c>
      <c r="AQ690" s="27">
        <v>0</v>
      </c>
      <c r="AR690" s="27">
        <f t="shared" si="21"/>
        <v>0</v>
      </c>
      <c r="AS690" s="10" t="s">
        <v>111</v>
      </c>
      <c r="AT690" s="43" t="s">
        <v>241</v>
      </c>
      <c r="AU690" s="89" t="s">
        <v>212</v>
      </c>
    </row>
    <row r="691" spans="2:47" ht="13.15" customHeight="1" x14ac:dyDescent="0.25">
      <c r="B691" s="7" t="s">
        <v>1208</v>
      </c>
      <c r="C691" s="7" t="s">
        <v>100</v>
      </c>
      <c r="D691" s="7" t="s">
        <v>1189</v>
      </c>
      <c r="E691" s="7" t="s">
        <v>1190</v>
      </c>
      <c r="F691" s="7" t="s">
        <v>1191</v>
      </c>
      <c r="G691" s="7" t="s">
        <v>1209</v>
      </c>
      <c r="H691" s="8" t="s">
        <v>197</v>
      </c>
      <c r="I691" s="9">
        <v>50</v>
      </c>
      <c r="J691" s="10" t="s">
        <v>231</v>
      </c>
      <c r="K691" s="8" t="s">
        <v>107</v>
      </c>
      <c r="L691" s="10" t="s">
        <v>108</v>
      </c>
      <c r="M691" s="10" t="s">
        <v>109</v>
      </c>
      <c r="N691" s="10" t="s">
        <v>261</v>
      </c>
      <c r="O691" s="27">
        <v>0</v>
      </c>
      <c r="P691" s="27">
        <v>0</v>
      </c>
      <c r="Q691" s="27">
        <v>11.7</v>
      </c>
      <c r="R691" s="27">
        <v>8</v>
      </c>
      <c r="S691" s="27">
        <v>8</v>
      </c>
      <c r="T691" s="27">
        <v>8</v>
      </c>
      <c r="U691" s="27">
        <v>8</v>
      </c>
      <c r="V691" s="27"/>
      <c r="W691" s="27"/>
      <c r="X691" s="27"/>
      <c r="Y691" s="27"/>
      <c r="Z691" s="27"/>
      <c r="AA691" s="27"/>
      <c r="AB691" s="27"/>
      <c r="AC691" s="27"/>
      <c r="AD691" s="27"/>
      <c r="AE691" s="27"/>
      <c r="AF691" s="27"/>
      <c r="AG691" s="27"/>
      <c r="AH691" s="27"/>
      <c r="AI691" s="27"/>
      <c r="AJ691" s="27"/>
      <c r="AK691" s="27"/>
      <c r="AL691" s="27"/>
      <c r="AM691" s="27"/>
      <c r="AN691" s="27"/>
      <c r="AO691" s="27"/>
      <c r="AP691" s="27">
        <v>562500</v>
      </c>
      <c r="AQ691" s="27">
        <v>0</v>
      </c>
      <c r="AR691" s="27">
        <f t="shared" si="21"/>
        <v>0</v>
      </c>
      <c r="AS691" s="10" t="s">
        <v>111</v>
      </c>
      <c r="AT691" s="88">
        <v>2014</v>
      </c>
      <c r="AU691" s="7" t="s">
        <v>198</v>
      </c>
    </row>
    <row r="692" spans="2:47" ht="13.15" customHeight="1" x14ac:dyDescent="0.25">
      <c r="B692" s="7" t="s">
        <v>1210</v>
      </c>
      <c r="C692" s="7" t="s">
        <v>100</v>
      </c>
      <c r="D692" s="7" t="s">
        <v>1189</v>
      </c>
      <c r="E692" s="7" t="s">
        <v>1190</v>
      </c>
      <c r="F692" s="7" t="s">
        <v>1191</v>
      </c>
      <c r="G692" s="7" t="s">
        <v>1209</v>
      </c>
      <c r="H692" s="7" t="s">
        <v>197</v>
      </c>
      <c r="I692" s="14">
        <v>50</v>
      </c>
      <c r="J692" s="7" t="s">
        <v>235</v>
      </c>
      <c r="K692" s="7" t="s">
        <v>107</v>
      </c>
      <c r="L692" s="7" t="s">
        <v>108</v>
      </c>
      <c r="M692" s="7" t="s">
        <v>109</v>
      </c>
      <c r="N692" s="7" t="s">
        <v>261</v>
      </c>
      <c r="O692" s="39">
        <v>0</v>
      </c>
      <c r="P692" s="39">
        <v>0</v>
      </c>
      <c r="Q692" s="39">
        <v>11.7</v>
      </c>
      <c r="R692" s="39">
        <v>8</v>
      </c>
      <c r="S692" s="39">
        <v>8</v>
      </c>
      <c r="T692" s="39">
        <v>8</v>
      </c>
      <c r="U692" s="39">
        <v>8</v>
      </c>
      <c r="V692" s="39"/>
      <c r="W692" s="39"/>
      <c r="X692" s="39"/>
      <c r="Y692" s="39"/>
      <c r="Z692" s="39"/>
      <c r="AA692" s="39"/>
      <c r="AB692" s="39"/>
      <c r="AC692" s="39"/>
      <c r="AD692" s="39"/>
      <c r="AE692" s="39"/>
      <c r="AF692" s="39"/>
      <c r="AG692" s="39"/>
      <c r="AH692" s="39"/>
      <c r="AI692" s="39"/>
      <c r="AJ692" s="39"/>
      <c r="AK692" s="39"/>
      <c r="AL692" s="39"/>
      <c r="AM692" s="39"/>
      <c r="AN692" s="39"/>
      <c r="AO692" s="39"/>
      <c r="AP692" s="39">
        <v>562500</v>
      </c>
      <c r="AQ692" s="27">
        <v>0</v>
      </c>
      <c r="AR692" s="27">
        <f t="shared" si="21"/>
        <v>0</v>
      </c>
      <c r="AS692" s="7" t="s">
        <v>111</v>
      </c>
      <c r="AT692" s="7" t="s">
        <v>375</v>
      </c>
      <c r="AU692" s="89" t="s">
        <v>357</v>
      </c>
    </row>
    <row r="693" spans="2:47" ht="13.15" customHeight="1" x14ac:dyDescent="0.25">
      <c r="B693" s="12" t="s">
        <v>1211</v>
      </c>
      <c r="C693" s="7" t="s">
        <v>100</v>
      </c>
      <c r="D693" s="7" t="s">
        <v>1189</v>
      </c>
      <c r="E693" s="7" t="s">
        <v>1190</v>
      </c>
      <c r="F693" s="7" t="s">
        <v>1191</v>
      </c>
      <c r="G693" s="7" t="s">
        <v>1209</v>
      </c>
      <c r="H693" s="8" t="s">
        <v>197</v>
      </c>
      <c r="I693" s="9">
        <v>50</v>
      </c>
      <c r="J693" s="10" t="s">
        <v>579</v>
      </c>
      <c r="K693" s="8" t="s">
        <v>107</v>
      </c>
      <c r="L693" s="10" t="s">
        <v>108</v>
      </c>
      <c r="M693" s="10" t="s">
        <v>109</v>
      </c>
      <c r="N693" s="10" t="s">
        <v>261</v>
      </c>
      <c r="O693" s="74"/>
      <c r="P693" s="27"/>
      <c r="Q693" s="27"/>
      <c r="R693" s="27">
        <v>8</v>
      </c>
      <c r="S693" s="27">
        <v>8</v>
      </c>
      <c r="T693" s="27">
        <v>8</v>
      </c>
      <c r="U693" s="27">
        <v>8</v>
      </c>
      <c r="V693" s="27">
        <v>8</v>
      </c>
      <c r="W693" s="27"/>
      <c r="X693" s="27"/>
      <c r="Y693" s="27"/>
      <c r="Z693" s="27"/>
      <c r="AA693" s="27"/>
      <c r="AB693" s="27"/>
      <c r="AC693" s="27"/>
      <c r="AD693" s="27"/>
      <c r="AE693" s="27"/>
      <c r="AF693" s="27"/>
      <c r="AG693" s="27"/>
      <c r="AH693" s="27"/>
      <c r="AI693" s="27"/>
      <c r="AJ693" s="27"/>
      <c r="AK693" s="27"/>
      <c r="AL693" s="27"/>
      <c r="AM693" s="27"/>
      <c r="AN693" s="27"/>
      <c r="AO693" s="27"/>
      <c r="AP693" s="27">
        <v>562500</v>
      </c>
      <c r="AQ693" s="27">
        <v>0</v>
      </c>
      <c r="AR693" s="27">
        <f t="shared" si="21"/>
        <v>0</v>
      </c>
      <c r="AS693" s="10" t="s">
        <v>111</v>
      </c>
      <c r="AT693" s="43" t="s">
        <v>241</v>
      </c>
      <c r="AU693" s="43" t="s">
        <v>359</v>
      </c>
    </row>
    <row r="694" spans="2:47" ht="13.15" customHeight="1" x14ac:dyDescent="0.25">
      <c r="B694" s="12" t="s">
        <v>1212</v>
      </c>
      <c r="C694" s="8" t="s">
        <v>100</v>
      </c>
      <c r="D694" s="8" t="s">
        <v>1189</v>
      </c>
      <c r="E694" s="8" t="s">
        <v>1190</v>
      </c>
      <c r="F694" s="8" t="s">
        <v>1191</v>
      </c>
      <c r="G694" s="7" t="s">
        <v>1209</v>
      </c>
      <c r="H694" s="8" t="s">
        <v>197</v>
      </c>
      <c r="I694" s="9">
        <v>50</v>
      </c>
      <c r="J694" s="8" t="s">
        <v>244</v>
      </c>
      <c r="K694" s="8" t="s">
        <v>107</v>
      </c>
      <c r="L694" s="8" t="s">
        <v>108</v>
      </c>
      <c r="M694" s="10" t="s">
        <v>109</v>
      </c>
      <c r="N694" s="10" t="s">
        <v>261</v>
      </c>
      <c r="O694" s="74"/>
      <c r="P694" s="27"/>
      <c r="Q694" s="27"/>
      <c r="R694" s="27">
        <v>8</v>
      </c>
      <c r="S694" s="27">
        <v>8</v>
      </c>
      <c r="T694" s="27">
        <v>8</v>
      </c>
      <c r="U694" s="27">
        <v>8</v>
      </c>
      <c r="V694" s="27">
        <v>8</v>
      </c>
      <c r="W694" s="27"/>
      <c r="X694" s="27"/>
      <c r="Y694" s="27"/>
      <c r="Z694" s="27"/>
      <c r="AA694" s="27"/>
      <c r="AB694" s="27"/>
      <c r="AC694" s="27"/>
      <c r="AD694" s="27"/>
      <c r="AE694" s="27"/>
      <c r="AF694" s="27"/>
      <c r="AG694" s="27"/>
      <c r="AH694" s="27"/>
      <c r="AI694" s="27"/>
      <c r="AJ694" s="27"/>
      <c r="AK694" s="27"/>
      <c r="AL694" s="27"/>
      <c r="AM694" s="27"/>
      <c r="AN694" s="27"/>
      <c r="AO694" s="27"/>
      <c r="AP694" s="27">
        <v>250873.21</v>
      </c>
      <c r="AQ694" s="27">
        <v>0</v>
      </c>
      <c r="AR694" s="27">
        <f t="shared" si="21"/>
        <v>0</v>
      </c>
      <c r="AS694" s="10" t="s">
        <v>111</v>
      </c>
      <c r="AT694" s="43" t="s">
        <v>241</v>
      </c>
      <c r="AU694" s="89" t="s">
        <v>212</v>
      </c>
    </row>
    <row r="695" spans="2:47" ht="13.15" customHeight="1" x14ac:dyDescent="0.25">
      <c r="B695" s="7" t="s">
        <v>1213</v>
      </c>
      <c r="C695" s="7" t="s">
        <v>100</v>
      </c>
      <c r="D695" s="7" t="s">
        <v>1214</v>
      </c>
      <c r="E695" s="7" t="s">
        <v>1215</v>
      </c>
      <c r="F695" s="7" t="s">
        <v>1216</v>
      </c>
      <c r="G695" s="7" t="s">
        <v>1217</v>
      </c>
      <c r="H695" s="8" t="s">
        <v>197</v>
      </c>
      <c r="I695" s="9">
        <v>61</v>
      </c>
      <c r="J695" s="10" t="s">
        <v>231</v>
      </c>
      <c r="K695" s="8" t="s">
        <v>107</v>
      </c>
      <c r="L695" s="10" t="s">
        <v>108</v>
      </c>
      <c r="M695" s="10" t="s">
        <v>109</v>
      </c>
      <c r="N695" s="10" t="s">
        <v>110</v>
      </c>
      <c r="O695" s="27">
        <v>0</v>
      </c>
      <c r="P695" s="27">
        <v>0</v>
      </c>
      <c r="Q695" s="27">
        <v>600</v>
      </c>
      <c r="R695" s="27">
        <v>600</v>
      </c>
      <c r="S695" s="27">
        <v>600</v>
      </c>
      <c r="T695" s="27">
        <v>600</v>
      </c>
      <c r="U695" s="27">
        <v>600</v>
      </c>
      <c r="V695" s="27"/>
      <c r="W695" s="27"/>
      <c r="X695" s="27"/>
      <c r="Y695" s="27"/>
      <c r="Z695" s="27"/>
      <c r="AA695" s="27"/>
      <c r="AB695" s="27"/>
      <c r="AC695" s="27"/>
      <c r="AD695" s="27"/>
      <c r="AE695" s="27"/>
      <c r="AF695" s="27"/>
      <c r="AG695" s="27"/>
      <c r="AH695" s="27"/>
      <c r="AI695" s="27"/>
      <c r="AJ695" s="27"/>
      <c r="AK695" s="27"/>
      <c r="AL695" s="27"/>
      <c r="AM695" s="27"/>
      <c r="AN695" s="27"/>
      <c r="AO695" s="27"/>
      <c r="AP695" s="27">
        <v>4356</v>
      </c>
      <c r="AQ695" s="27">
        <v>0</v>
      </c>
      <c r="AR695" s="27">
        <f t="shared" si="21"/>
        <v>0</v>
      </c>
      <c r="AS695" s="10" t="s">
        <v>111</v>
      </c>
      <c r="AT695" s="88">
        <v>2014</v>
      </c>
      <c r="AU695" s="89" t="s">
        <v>212</v>
      </c>
    </row>
    <row r="696" spans="2:47" ht="13.15" customHeight="1" x14ac:dyDescent="0.25">
      <c r="B696" s="7" t="s">
        <v>1218</v>
      </c>
      <c r="C696" s="7" t="s">
        <v>100</v>
      </c>
      <c r="D696" s="7" t="s">
        <v>1219</v>
      </c>
      <c r="E696" s="7" t="s">
        <v>1215</v>
      </c>
      <c r="F696" s="7" t="s">
        <v>1220</v>
      </c>
      <c r="G696" s="7" t="s">
        <v>1221</v>
      </c>
      <c r="H696" s="8" t="s">
        <v>197</v>
      </c>
      <c r="I696" s="9">
        <v>61</v>
      </c>
      <c r="J696" s="10" t="s">
        <v>231</v>
      </c>
      <c r="K696" s="8" t="s">
        <v>107</v>
      </c>
      <c r="L696" s="10" t="s">
        <v>108</v>
      </c>
      <c r="M696" s="10" t="s">
        <v>109</v>
      </c>
      <c r="N696" s="10" t="s">
        <v>110</v>
      </c>
      <c r="O696" s="27">
        <v>0</v>
      </c>
      <c r="P696" s="27">
        <v>0</v>
      </c>
      <c r="Q696" s="27">
        <v>440</v>
      </c>
      <c r="R696" s="27">
        <v>440</v>
      </c>
      <c r="S696" s="27">
        <v>440</v>
      </c>
      <c r="T696" s="27">
        <v>440</v>
      </c>
      <c r="U696" s="27">
        <v>440</v>
      </c>
      <c r="V696" s="27"/>
      <c r="W696" s="27"/>
      <c r="X696" s="27"/>
      <c r="Y696" s="27"/>
      <c r="Z696" s="27"/>
      <c r="AA696" s="27"/>
      <c r="AB696" s="27"/>
      <c r="AC696" s="27"/>
      <c r="AD696" s="27"/>
      <c r="AE696" s="27"/>
      <c r="AF696" s="27"/>
      <c r="AG696" s="27"/>
      <c r="AH696" s="27"/>
      <c r="AI696" s="27"/>
      <c r="AJ696" s="27"/>
      <c r="AK696" s="27"/>
      <c r="AL696" s="27"/>
      <c r="AM696" s="27"/>
      <c r="AN696" s="27"/>
      <c r="AO696" s="27"/>
      <c r="AP696" s="27">
        <v>3115.48</v>
      </c>
      <c r="AQ696" s="27">
        <v>0</v>
      </c>
      <c r="AR696" s="27">
        <f t="shared" si="21"/>
        <v>0</v>
      </c>
      <c r="AS696" s="10" t="s">
        <v>111</v>
      </c>
      <c r="AT696" s="88">
        <v>2014</v>
      </c>
      <c r="AU696" s="7" t="s">
        <v>1222</v>
      </c>
    </row>
    <row r="697" spans="2:47" ht="13.15" customHeight="1" x14ac:dyDescent="0.25">
      <c r="B697" s="7" t="s">
        <v>1223</v>
      </c>
      <c r="C697" s="7" t="s">
        <v>100</v>
      </c>
      <c r="D697" s="7" t="s">
        <v>1219</v>
      </c>
      <c r="E697" s="7" t="s">
        <v>1215</v>
      </c>
      <c r="F697" s="7" t="s">
        <v>1220</v>
      </c>
      <c r="G697" s="7" t="s">
        <v>1221</v>
      </c>
      <c r="H697" s="7" t="s">
        <v>105</v>
      </c>
      <c r="I697" s="14">
        <v>60</v>
      </c>
      <c r="J697" s="7" t="s">
        <v>106</v>
      </c>
      <c r="K697" s="7" t="s">
        <v>107</v>
      </c>
      <c r="L697" s="7" t="s">
        <v>108</v>
      </c>
      <c r="M697" s="7" t="s">
        <v>109</v>
      </c>
      <c r="N697" s="7" t="s">
        <v>110</v>
      </c>
      <c r="O697" s="39">
        <v>0</v>
      </c>
      <c r="P697" s="39">
        <v>0</v>
      </c>
      <c r="Q697" s="39">
        <v>440</v>
      </c>
      <c r="R697" s="39">
        <v>440</v>
      </c>
      <c r="S697" s="39">
        <v>240</v>
      </c>
      <c r="T697" s="39">
        <v>240</v>
      </c>
      <c r="U697" s="39">
        <v>240</v>
      </c>
      <c r="V697" s="39"/>
      <c r="W697" s="39"/>
      <c r="X697" s="39"/>
      <c r="Y697" s="39"/>
      <c r="Z697" s="39"/>
      <c r="AA697" s="39"/>
      <c r="AB697" s="39"/>
      <c r="AC697" s="39"/>
      <c r="AD697" s="39"/>
      <c r="AE697" s="39"/>
      <c r="AF697" s="39"/>
      <c r="AG697" s="39"/>
      <c r="AH697" s="39"/>
      <c r="AI697" s="39"/>
      <c r="AJ697" s="39"/>
      <c r="AK697" s="39"/>
      <c r="AL697" s="39"/>
      <c r="AM697" s="39"/>
      <c r="AN697" s="39"/>
      <c r="AO697" s="39"/>
      <c r="AP697" s="39">
        <v>3115.482</v>
      </c>
      <c r="AQ697" s="27">
        <v>0</v>
      </c>
      <c r="AR697" s="27">
        <f t="shared" si="21"/>
        <v>0</v>
      </c>
      <c r="AS697" s="7" t="s">
        <v>111</v>
      </c>
      <c r="AT697" s="7" t="s">
        <v>375</v>
      </c>
      <c r="AU697" s="89" t="s">
        <v>112</v>
      </c>
    </row>
    <row r="698" spans="2:47" ht="13.15" customHeight="1" x14ac:dyDescent="0.2">
      <c r="B698" s="12" t="s">
        <v>1224</v>
      </c>
      <c r="C698" s="7" t="s">
        <v>100</v>
      </c>
      <c r="D698" s="7" t="s">
        <v>1219</v>
      </c>
      <c r="E698" s="7" t="s">
        <v>1215</v>
      </c>
      <c r="F698" s="7" t="s">
        <v>1220</v>
      </c>
      <c r="G698" s="7" t="s">
        <v>1221</v>
      </c>
      <c r="H698" s="8" t="s">
        <v>105</v>
      </c>
      <c r="I698" s="9">
        <v>60</v>
      </c>
      <c r="J698" s="10" t="s">
        <v>106</v>
      </c>
      <c r="K698" s="8" t="s">
        <v>107</v>
      </c>
      <c r="L698" s="10" t="s">
        <v>108</v>
      </c>
      <c r="M698" s="10" t="s">
        <v>109</v>
      </c>
      <c r="N698" s="10" t="s">
        <v>110</v>
      </c>
      <c r="O698" s="74"/>
      <c r="P698" s="27"/>
      <c r="Q698" s="27">
        <v>440</v>
      </c>
      <c r="R698" s="27">
        <v>440</v>
      </c>
      <c r="S698" s="27">
        <v>300</v>
      </c>
      <c r="T698" s="27">
        <v>250</v>
      </c>
      <c r="U698" s="27">
        <v>250</v>
      </c>
      <c r="V698" s="27">
        <v>250</v>
      </c>
      <c r="W698" s="27"/>
      <c r="X698" s="27"/>
      <c r="Y698" s="27"/>
      <c r="Z698" s="27"/>
      <c r="AA698" s="27"/>
      <c r="AB698" s="27"/>
      <c r="AC698" s="27"/>
      <c r="AD698" s="27"/>
      <c r="AE698" s="27"/>
      <c r="AF698" s="27"/>
      <c r="AG698" s="27"/>
      <c r="AH698" s="27"/>
      <c r="AI698" s="27"/>
      <c r="AJ698" s="27"/>
      <c r="AK698" s="27"/>
      <c r="AL698" s="27"/>
      <c r="AM698" s="27"/>
      <c r="AN698" s="27"/>
      <c r="AO698" s="27"/>
      <c r="AP698" s="27">
        <v>3115.482</v>
      </c>
      <c r="AQ698" s="27">
        <v>0</v>
      </c>
      <c r="AR698" s="27">
        <f t="shared" si="21"/>
        <v>0</v>
      </c>
      <c r="AS698" s="10" t="s">
        <v>111</v>
      </c>
      <c r="AT698" s="43" t="s">
        <v>114</v>
      </c>
      <c r="AU698" s="13" t="s">
        <v>115</v>
      </c>
    </row>
    <row r="699" spans="2:47" ht="13.15" customHeight="1" x14ac:dyDescent="0.2">
      <c r="B699" s="13" t="s">
        <v>1225</v>
      </c>
      <c r="C699" s="13" t="s">
        <v>100</v>
      </c>
      <c r="D699" s="13" t="s">
        <v>1226</v>
      </c>
      <c r="E699" s="13" t="s">
        <v>1215</v>
      </c>
      <c r="F699" s="13" t="s">
        <v>1227</v>
      </c>
      <c r="G699" s="13" t="s">
        <v>1221</v>
      </c>
      <c r="H699" s="13" t="s">
        <v>105</v>
      </c>
      <c r="I699" s="13">
        <v>60</v>
      </c>
      <c r="J699" s="13" t="s">
        <v>106</v>
      </c>
      <c r="K699" s="13" t="s">
        <v>107</v>
      </c>
      <c r="L699" s="13" t="s">
        <v>108</v>
      </c>
      <c r="M699" s="13" t="s">
        <v>122</v>
      </c>
      <c r="N699" s="13" t="s">
        <v>110</v>
      </c>
      <c r="O699" s="39"/>
      <c r="P699" s="39"/>
      <c r="Q699" s="39">
        <v>440</v>
      </c>
      <c r="R699" s="39">
        <v>440</v>
      </c>
      <c r="S699" s="39">
        <v>0</v>
      </c>
      <c r="T699" s="39">
        <v>0</v>
      </c>
      <c r="U699" s="39">
        <v>0</v>
      </c>
      <c r="V699" s="39"/>
      <c r="W699" s="39"/>
      <c r="X699" s="39"/>
      <c r="Y699" s="39"/>
      <c r="Z699" s="39"/>
      <c r="AA699" s="39"/>
      <c r="AB699" s="39"/>
      <c r="AC699" s="39"/>
      <c r="AD699" s="39"/>
      <c r="AE699" s="39"/>
      <c r="AF699" s="39"/>
      <c r="AG699" s="39"/>
      <c r="AH699" s="39"/>
      <c r="AI699" s="39"/>
      <c r="AJ699" s="39"/>
      <c r="AK699" s="39"/>
      <c r="AL699" s="39"/>
      <c r="AM699" s="39"/>
      <c r="AN699" s="39"/>
      <c r="AO699" s="39"/>
      <c r="AP699" s="39">
        <v>3115.48</v>
      </c>
      <c r="AQ699" s="39">
        <f>(O699+P699+Q699+R699+S699+T699+U699+V699+W699)*AP699</f>
        <v>2741622.4</v>
      </c>
      <c r="AR699" s="27">
        <f t="shared" si="21"/>
        <v>3070617.088</v>
      </c>
      <c r="AS699" s="13" t="s">
        <v>111</v>
      </c>
      <c r="AT699" s="13" t="s">
        <v>114</v>
      </c>
      <c r="AU699" s="13"/>
    </row>
    <row r="700" spans="2:47" ht="13.15" customHeight="1" x14ac:dyDescent="0.25">
      <c r="B700" s="7" t="s">
        <v>1228</v>
      </c>
      <c r="C700" s="7" t="s">
        <v>100</v>
      </c>
      <c r="D700" s="7" t="s">
        <v>1214</v>
      </c>
      <c r="E700" s="7" t="s">
        <v>1215</v>
      </c>
      <c r="F700" s="7" t="s">
        <v>1216</v>
      </c>
      <c r="G700" s="7" t="s">
        <v>1229</v>
      </c>
      <c r="H700" s="8" t="s">
        <v>197</v>
      </c>
      <c r="I700" s="9">
        <v>61</v>
      </c>
      <c r="J700" s="10" t="s">
        <v>231</v>
      </c>
      <c r="K700" s="8" t="s">
        <v>107</v>
      </c>
      <c r="L700" s="10" t="s">
        <v>108</v>
      </c>
      <c r="M700" s="10" t="s">
        <v>109</v>
      </c>
      <c r="N700" s="10" t="s">
        <v>110</v>
      </c>
      <c r="O700" s="27">
        <v>0</v>
      </c>
      <c r="P700" s="27">
        <v>0</v>
      </c>
      <c r="Q700" s="27">
        <v>7200</v>
      </c>
      <c r="R700" s="27">
        <v>7200</v>
      </c>
      <c r="S700" s="27">
        <v>7200</v>
      </c>
      <c r="T700" s="27">
        <v>7200</v>
      </c>
      <c r="U700" s="27">
        <v>7200</v>
      </c>
      <c r="V700" s="27"/>
      <c r="W700" s="27"/>
      <c r="X700" s="27"/>
      <c r="Y700" s="27"/>
      <c r="Z700" s="27"/>
      <c r="AA700" s="27"/>
      <c r="AB700" s="27"/>
      <c r="AC700" s="27"/>
      <c r="AD700" s="27"/>
      <c r="AE700" s="27"/>
      <c r="AF700" s="27"/>
      <c r="AG700" s="27"/>
      <c r="AH700" s="27"/>
      <c r="AI700" s="27"/>
      <c r="AJ700" s="27"/>
      <c r="AK700" s="27"/>
      <c r="AL700" s="27"/>
      <c r="AM700" s="27"/>
      <c r="AN700" s="27"/>
      <c r="AO700" s="27"/>
      <c r="AP700" s="27">
        <v>1312</v>
      </c>
      <c r="AQ700" s="27">
        <v>0</v>
      </c>
      <c r="AR700" s="27">
        <f t="shared" si="21"/>
        <v>0</v>
      </c>
      <c r="AS700" s="10" t="s">
        <v>111</v>
      </c>
      <c r="AT700" s="88">
        <v>2014</v>
      </c>
      <c r="AU700" s="7" t="s">
        <v>1222</v>
      </c>
    </row>
    <row r="701" spans="2:47" ht="13.15" customHeight="1" x14ac:dyDescent="0.25">
      <c r="B701" s="7" t="s">
        <v>1230</v>
      </c>
      <c r="C701" s="7" t="s">
        <v>100</v>
      </c>
      <c r="D701" s="7" t="s">
        <v>1214</v>
      </c>
      <c r="E701" s="7" t="s">
        <v>1215</v>
      </c>
      <c r="F701" s="7" t="s">
        <v>1216</v>
      </c>
      <c r="G701" s="7" t="s">
        <v>1229</v>
      </c>
      <c r="H701" s="7" t="s">
        <v>105</v>
      </c>
      <c r="I701" s="14">
        <v>60</v>
      </c>
      <c r="J701" s="7" t="s">
        <v>106</v>
      </c>
      <c r="K701" s="7" t="s">
        <v>107</v>
      </c>
      <c r="L701" s="7" t="s">
        <v>108</v>
      </c>
      <c r="M701" s="7" t="s">
        <v>109</v>
      </c>
      <c r="N701" s="7" t="s">
        <v>110</v>
      </c>
      <c r="O701" s="39">
        <v>0</v>
      </c>
      <c r="P701" s="39">
        <v>0</v>
      </c>
      <c r="Q701" s="39">
        <v>5200</v>
      </c>
      <c r="R701" s="39">
        <v>7200</v>
      </c>
      <c r="S701" s="39">
        <v>5000</v>
      </c>
      <c r="T701" s="39">
        <v>5000</v>
      </c>
      <c r="U701" s="39">
        <v>5000</v>
      </c>
      <c r="V701" s="39"/>
      <c r="W701" s="39"/>
      <c r="X701" s="39"/>
      <c r="Y701" s="39"/>
      <c r="Z701" s="39"/>
      <c r="AA701" s="39"/>
      <c r="AB701" s="39"/>
      <c r="AC701" s="39"/>
      <c r="AD701" s="39"/>
      <c r="AE701" s="39"/>
      <c r="AF701" s="39"/>
      <c r="AG701" s="39"/>
      <c r="AH701" s="39"/>
      <c r="AI701" s="39"/>
      <c r="AJ701" s="39"/>
      <c r="AK701" s="39"/>
      <c r="AL701" s="39"/>
      <c r="AM701" s="39"/>
      <c r="AN701" s="39"/>
      <c r="AO701" s="39"/>
      <c r="AP701" s="39">
        <v>1311</v>
      </c>
      <c r="AQ701" s="27">
        <v>0</v>
      </c>
      <c r="AR701" s="27">
        <f t="shared" si="21"/>
        <v>0</v>
      </c>
      <c r="AS701" s="7" t="s">
        <v>111</v>
      </c>
      <c r="AT701" s="7" t="s">
        <v>375</v>
      </c>
      <c r="AU701" s="89" t="s">
        <v>112</v>
      </c>
    </row>
    <row r="702" spans="2:47" ht="13.15" customHeight="1" x14ac:dyDescent="0.2">
      <c r="B702" s="12" t="s">
        <v>1231</v>
      </c>
      <c r="C702" s="7" t="s">
        <v>100</v>
      </c>
      <c r="D702" s="7" t="s">
        <v>1214</v>
      </c>
      <c r="E702" s="7" t="s">
        <v>1215</v>
      </c>
      <c r="F702" s="7" t="s">
        <v>1216</v>
      </c>
      <c r="G702" s="7" t="s">
        <v>1229</v>
      </c>
      <c r="H702" s="8" t="s">
        <v>105</v>
      </c>
      <c r="I702" s="9">
        <v>60</v>
      </c>
      <c r="J702" s="10" t="s">
        <v>106</v>
      </c>
      <c r="K702" s="8" t="s">
        <v>107</v>
      </c>
      <c r="L702" s="10" t="s">
        <v>108</v>
      </c>
      <c r="M702" s="10" t="s">
        <v>109</v>
      </c>
      <c r="N702" s="10" t="s">
        <v>110</v>
      </c>
      <c r="O702" s="74"/>
      <c r="P702" s="27"/>
      <c r="Q702" s="27">
        <v>5200</v>
      </c>
      <c r="R702" s="27">
        <v>5000</v>
      </c>
      <c r="S702" s="27">
        <v>7200</v>
      </c>
      <c r="T702" s="27">
        <v>7200</v>
      </c>
      <c r="U702" s="27">
        <v>7200</v>
      </c>
      <c r="V702" s="27">
        <v>7200</v>
      </c>
      <c r="W702" s="27"/>
      <c r="X702" s="27"/>
      <c r="Y702" s="27"/>
      <c r="Z702" s="27"/>
      <c r="AA702" s="27"/>
      <c r="AB702" s="27"/>
      <c r="AC702" s="27"/>
      <c r="AD702" s="27"/>
      <c r="AE702" s="27"/>
      <c r="AF702" s="27"/>
      <c r="AG702" s="27"/>
      <c r="AH702" s="27"/>
      <c r="AI702" s="27"/>
      <c r="AJ702" s="27"/>
      <c r="AK702" s="27"/>
      <c r="AL702" s="27"/>
      <c r="AM702" s="27"/>
      <c r="AN702" s="27"/>
      <c r="AO702" s="27"/>
      <c r="AP702" s="27">
        <v>1311</v>
      </c>
      <c r="AQ702" s="27">
        <v>0</v>
      </c>
      <c r="AR702" s="27">
        <f t="shared" si="21"/>
        <v>0</v>
      </c>
      <c r="AS702" s="10" t="s">
        <v>111</v>
      </c>
      <c r="AT702" s="43" t="s">
        <v>114</v>
      </c>
      <c r="AU702" s="13" t="s">
        <v>115</v>
      </c>
    </row>
    <row r="703" spans="2:47" ht="13.15" customHeight="1" x14ac:dyDescent="0.2">
      <c r="B703" s="13" t="s">
        <v>1232</v>
      </c>
      <c r="C703" s="13" t="s">
        <v>100</v>
      </c>
      <c r="D703" s="13" t="s">
        <v>1233</v>
      </c>
      <c r="E703" s="13" t="s">
        <v>1215</v>
      </c>
      <c r="F703" s="13" t="s">
        <v>1234</v>
      </c>
      <c r="G703" s="13" t="s">
        <v>1229</v>
      </c>
      <c r="H703" s="13" t="s">
        <v>105</v>
      </c>
      <c r="I703" s="13">
        <v>60</v>
      </c>
      <c r="J703" s="13" t="s">
        <v>106</v>
      </c>
      <c r="K703" s="13" t="s">
        <v>107</v>
      </c>
      <c r="L703" s="13" t="s">
        <v>108</v>
      </c>
      <c r="M703" s="13" t="s">
        <v>109</v>
      </c>
      <c r="N703" s="13" t="s">
        <v>110</v>
      </c>
      <c r="O703" s="39"/>
      <c r="P703" s="39"/>
      <c r="Q703" s="39">
        <v>5200</v>
      </c>
      <c r="R703" s="39">
        <v>5000</v>
      </c>
      <c r="S703" s="39">
        <v>4983</v>
      </c>
      <c r="T703" s="39">
        <v>5000</v>
      </c>
      <c r="U703" s="39">
        <v>5000</v>
      </c>
      <c r="V703" s="39"/>
      <c r="W703" s="39"/>
      <c r="X703" s="39"/>
      <c r="Y703" s="39"/>
      <c r="Z703" s="39"/>
      <c r="AA703" s="39"/>
      <c r="AB703" s="39"/>
      <c r="AC703" s="39"/>
      <c r="AD703" s="39"/>
      <c r="AE703" s="39"/>
      <c r="AF703" s="39"/>
      <c r="AG703" s="39"/>
      <c r="AH703" s="39"/>
      <c r="AI703" s="39"/>
      <c r="AJ703" s="39"/>
      <c r="AK703" s="39"/>
      <c r="AL703" s="39"/>
      <c r="AM703" s="39"/>
      <c r="AN703" s="39"/>
      <c r="AO703" s="39"/>
      <c r="AP703" s="39">
        <v>1311</v>
      </c>
      <c r="AQ703" s="39">
        <v>0</v>
      </c>
      <c r="AR703" s="27">
        <f t="shared" si="21"/>
        <v>0</v>
      </c>
      <c r="AS703" s="13" t="s">
        <v>111</v>
      </c>
      <c r="AT703" s="13" t="s">
        <v>114</v>
      </c>
      <c r="AU703" s="13">
        <v>14</v>
      </c>
    </row>
    <row r="704" spans="2:47" ht="13.15" customHeight="1" x14ac:dyDescent="0.2">
      <c r="B704" s="13" t="s">
        <v>1235</v>
      </c>
      <c r="C704" s="13" t="s">
        <v>100</v>
      </c>
      <c r="D704" s="13" t="s">
        <v>1233</v>
      </c>
      <c r="E704" s="13" t="s">
        <v>1215</v>
      </c>
      <c r="F704" s="13" t="s">
        <v>1234</v>
      </c>
      <c r="G704" s="13" t="s">
        <v>1229</v>
      </c>
      <c r="H704" s="13" t="s">
        <v>105</v>
      </c>
      <c r="I704" s="13">
        <v>60</v>
      </c>
      <c r="J704" s="13" t="s">
        <v>106</v>
      </c>
      <c r="K704" s="13" t="s">
        <v>107</v>
      </c>
      <c r="L704" s="13" t="s">
        <v>108</v>
      </c>
      <c r="M704" s="13" t="s">
        <v>109</v>
      </c>
      <c r="N704" s="13" t="s">
        <v>110</v>
      </c>
      <c r="O704" s="39"/>
      <c r="P704" s="39"/>
      <c r="Q704" s="39">
        <v>5200</v>
      </c>
      <c r="R704" s="39">
        <v>5000</v>
      </c>
      <c r="S704" s="39">
        <v>9000</v>
      </c>
      <c r="T704" s="39">
        <v>5000</v>
      </c>
      <c r="U704" s="39">
        <v>5000</v>
      </c>
      <c r="V704" s="39"/>
      <c r="W704" s="39"/>
      <c r="X704" s="39"/>
      <c r="Y704" s="39"/>
      <c r="Z704" s="39"/>
      <c r="AA704" s="39"/>
      <c r="AB704" s="39"/>
      <c r="AC704" s="39"/>
      <c r="AD704" s="39"/>
      <c r="AE704" s="39"/>
      <c r="AF704" s="39"/>
      <c r="AG704" s="39"/>
      <c r="AH704" s="39"/>
      <c r="AI704" s="39"/>
      <c r="AJ704" s="39"/>
      <c r="AK704" s="39"/>
      <c r="AL704" s="39"/>
      <c r="AM704" s="39"/>
      <c r="AN704" s="39"/>
      <c r="AO704" s="39"/>
      <c r="AP704" s="39">
        <v>1311</v>
      </c>
      <c r="AQ704" s="39">
        <v>0</v>
      </c>
      <c r="AR704" s="27">
        <f t="shared" si="21"/>
        <v>0</v>
      </c>
      <c r="AS704" s="13" t="s">
        <v>111</v>
      </c>
      <c r="AT704" s="13" t="s">
        <v>114</v>
      </c>
      <c r="AU704" s="13">
        <v>14</v>
      </c>
    </row>
    <row r="705" spans="2:47" ht="13.15" customHeight="1" x14ac:dyDescent="0.2">
      <c r="B705" s="13" t="s">
        <v>1236</v>
      </c>
      <c r="C705" s="13" t="s">
        <v>100</v>
      </c>
      <c r="D705" s="13" t="s">
        <v>1233</v>
      </c>
      <c r="E705" s="13" t="s">
        <v>1215</v>
      </c>
      <c r="F705" s="13" t="s">
        <v>1234</v>
      </c>
      <c r="G705" s="13" t="s">
        <v>1229</v>
      </c>
      <c r="H705" s="13" t="s">
        <v>105</v>
      </c>
      <c r="I705" s="13">
        <v>60</v>
      </c>
      <c r="J705" s="13" t="s">
        <v>106</v>
      </c>
      <c r="K705" s="13" t="s">
        <v>107</v>
      </c>
      <c r="L705" s="13" t="s">
        <v>108</v>
      </c>
      <c r="M705" s="13" t="s">
        <v>109</v>
      </c>
      <c r="N705" s="13" t="s">
        <v>110</v>
      </c>
      <c r="O705" s="39"/>
      <c r="P705" s="39"/>
      <c r="Q705" s="39">
        <v>5200</v>
      </c>
      <c r="R705" s="39">
        <v>7200</v>
      </c>
      <c r="S705" s="39">
        <v>9000</v>
      </c>
      <c r="T705" s="39">
        <v>5000</v>
      </c>
      <c r="U705" s="39">
        <v>5000</v>
      </c>
      <c r="V705" s="39"/>
      <c r="W705" s="39"/>
      <c r="X705" s="39"/>
      <c r="Y705" s="39"/>
      <c r="Z705" s="39"/>
      <c r="AA705" s="39"/>
      <c r="AB705" s="39"/>
      <c r="AC705" s="39"/>
      <c r="AD705" s="39"/>
      <c r="AE705" s="39"/>
      <c r="AF705" s="39"/>
      <c r="AG705" s="39"/>
      <c r="AH705" s="39"/>
      <c r="AI705" s="39"/>
      <c r="AJ705" s="39"/>
      <c r="AK705" s="39"/>
      <c r="AL705" s="39"/>
      <c r="AM705" s="39"/>
      <c r="AN705" s="39"/>
      <c r="AO705" s="39"/>
      <c r="AP705" s="39">
        <v>1311</v>
      </c>
      <c r="AQ705" s="39">
        <v>0</v>
      </c>
      <c r="AR705" s="27">
        <f t="shared" si="21"/>
        <v>0</v>
      </c>
      <c r="AS705" s="13" t="s">
        <v>111</v>
      </c>
      <c r="AT705" s="13" t="s">
        <v>114</v>
      </c>
      <c r="AU705" s="13">
        <v>14</v>
      </c>
    </row>
    <row r="706" spans="2:47" ht="13.15" customHeight="1" x14ac:dyDescent="0.2">
      <c r="B706" s="13" t="s">
        <v>1237</v>
      </c>
      <c r="C706" s="13" t="s">
        <v>100</v>
      </c>
      <c r="D706" s="13" t="s">
        <v>1233</v>
      </c>
      <c r="E706" s="13" t="s">
        <v>1215</v>
      </c>
      <c r="F706" s="13" t="s">
        <v>1234</v>
      </c>
      <c r="G706" s="13" t="s">
        <v>1229</v>
      </c>
      <c r="H706" s="13" t="s">
        <v>105</v>
      </c>
      <c r="I706" s="13">
        <v>60</v>
      </c>
      <c r="J706" s="13" t="s">
        <v>106</v>
      </c>
      <c r="K706" s="13" t="s">
        <v>107</v>
      </c>
      <c r="L706" s="13" t="s">
        <v>108</v>
      </c>
      <c r="M706" s="13" t="s">
        <v>109</v>
      </c>
      <c r="N706" s="13" t="s">
        <v>110</v>
      </c>
      <c r="O706" s="39"/>
      <c r="P706" s="39"/>
      <c r="Q706" s="39">
        <v>5200</v>
      </c>
      <c r="R706" s="39">
        <v>7200</v>
      </c>
      <c r="S706" s="39">
        <v>5000</v>
      </c>
      <c r="T706" s="39">
        <v>5000</v>
      </c>
      <c r="U706" s="39">
        <v>5000</v>
      </c>
      <c r="V706" s="39"/>
      <c r="W706" s="39"/>
      <c r="X706" s="39"/>
      <c r="Y706" s="39"/>
      <c r="Z706" s="39"/>
      <c r="AA706" s="39"/>
      <c r="AB706" s="39"/>
      <c r="AC706" s="39"/>
      <c r="AD706" s="39"/>
      <c r="AE706" s="39"/>
      <c r="AF706" s="39"/>
      <c r="AG706" s="39"/>
      <c r="AH706" s="39"/>
      <c r="AI706" s="39"/>
      <c r="AJ706" s="39"/>
      <c r="AK706" s="39"/>
      <c r="AL706" s="39"/>
      <c r="AM706" s="39"/>
      <c r="AN706" s="39"/>
      <c r="AO706" s="39"/>
      <c r="AP706" s="39">
        <v>1311</v>
      </c>
      <c r="AQ706" s="39">
        <v>0</v>
      </c>
      <c r="AR706" s="27">
        <f t="shared" si="21"/>
        <v>0</v>
      </c>
      <c r="AS706" s="13" t="s">
        <v>111</v>
      </c>
      <c r="AT706" s="13" t="s">
        <v>114</v>
      </c>
      <c r="AU706" s="13" t="s">
        <v>115</v>
      </c>
    </row>
    <row r="707" spans="2:47" ht="13.15" customHeight="1" x14ac:dyDescent="0.2">
      <c r="B707" s="13" t="s">
        <v>1238</v>
      </c>
      <c r="C707" s="13" t="s">
        <v>100</v>
      </c>
      <c r="D707" s="13" t="s">
        <v>1233</v>
      </c>
      <c r="E707" s="13" t="s">
        <v>1215</v>
      </c>
      <c r="F707" s="13" t="s">
        <v>1234</v>
      </c>
      <c r="G707" s="13" t="s">
        <v>1229</v>
      </c>
      <c r="H707" s="13" t="s">
        <v>105</v>
      </c>
      <c r="I707" s="13">
        <v>60</v>
      </c>
      <c r="J707" s="13" t="s">
        <v>106</v>
      </c>
      <c r="K707" s="13" t="s">
        <v>107</v>
      </c>
      <c r="L707" s="13" t="s">
        <v>108</v>
      </c>
      <c r="M707" s="13" t="s">
        <v>122</v>
      </c>
      <c r="N707" s="13" t="s">
        <v>110</v>
      </c>
      <c r="O707" s="39"/>
      <c r="P707" s="39"/>
      <c r="Q707" s="39">
        <v>5200</v>
      </c>
      <c r="R707" s="39">
        <v>7200</v>
      </c>
      <c r="S707" s="39">
        <v>9000</v>
      </c>
      <c r="T707" s="39">
        <v>5000</v>
      </c>
      <c r="U707" s="39">
        <v>5000</v>
      </c>
      <c r="V707" s="39"/>
      <c r="W707" s="39"/>
      <c r="X707" s="39"/>
      <c r="Y707" s="39"/>
      <c r="Z707" s="39"/>
      <c r="AA707" s="39"/>
      <c r="AB707" s="39"/>
      <c r="AC707" s="39"/>
      <c r="AD707" s="39"/>
      <c r="AE707" s="39"/>
      <c r="AF707" s="39"/>
      <c r="AG707" s="39"/>
      <c r="AH707" s="39"/>
      <c r="AI707" s="39"/>
      <c r="AJ707" s="39"/>
      <c r="AK707" s="39"/>
      <c r="AL707" s="39"/>
      <c r="AM707" s="39"/>
      <c r="AN707" s="39"/>
      <c r="AO707" s="39"/>
      <c r="AP707" s="39">
        <v>1311</v>
      </c>
      <c r="AQ707" s="39">
        <v>0</v>
      </c>
      <c r="AR707" s="27">
        <f t="shared" si="21"/>
        <v>0</v>
      </c>
      <c r="AS707" s="13" t="s">
        <v>111</v>
      </c>
      <c r="AT707" s="13" t="s">
        <v>114</v>
      </c>
      <c r="AU707" s="13" t="s">
        <v>115</v>
      </c>
    </row>
    <row r="708" spans="2:47" ht="13.15" customHeight="1" x14ac:dyDescent="0.2">
      <c r="B708" s="13" t="s">
        <v>1239</v>
      </c>
      <c r="C708" s="13" t="s">
        <v>100</v>
      </c>
      <c r="D708" s="13" t="s">
        <v>1233</v>
      </c>
      <c r="E708" s="13" t="s">
        <v>1215</v>
      </c>
      <c r="F708" s="13" t="s">
        <v>1234</v>
      </c>
      <c r="G708" s="13" t="s">
        <v>1229</v>
      </c>
      <c r="H708" s="13" t="s">
        <v>105</v>
      </c>
      <c r="I708" s="13">
        <v>60</v>
      </c>
      <c r="J708" s="13" t="s">
        <v>106</v>
      </c>
      <c r="K708" s="13" t="s">
        <v>107</v>
      </c>
      <c r="L708" s="13" t="s">
        <v>108</v>
      </c>
      <c r="M708" s="13" t="s">
        <v>122</v>
      </c>
      <c r="N708" s="13" t="s">
        <v>110</v>
      </c>
      <c r="O708" s="39"/>
      <c r="P708" s="39"/>
      <c r="Q708" s="39">
        <v>5200</v>
      </c>
      <c r="R708" s="39">
        <v>7200</v>
      </c>
      <c r="S708" s="39">
        <v>9000</v>
      </c>
      <c r="T708" s="39">
        <v>0</v>
      </c>
      <c r="U708" s="39">
        <v>5000</v>
      </c>
      <c r="V708" s="39"/>
      <c r="W708" s="39"/>
      <c r="X708" s="39"/>
      <c r="Y708" s="39"/>
      <c r="Z708" s="39"/>
      <c r="AA708" s="39"/>
      <c r="AB708" s="39"/>
      <c r="AC708" s="39"/>
      <c r="AD708" s="39"/>
      <c r="AE708" s="39"/>
      <c r="AF708" s="39"/>
      <c r="AG708" s="39"/>
      <c r="AH708" s="39"/>
      <c r="AI708" s="39"/>
      <c r="AJ708" s="39"/>
      <c r="AK708" s="39"/>
      <c r="AL708" s="39"/>
      <c r="AM708" s="39"/>
      <c r="AN708" s="39"/>
      <c r="AO708" s="39"/>
      <c r="AP708" s="39">
        <v>1311</v>
      </c>
      <c r="AQ708" s="39">
        <f>(O708+P708+Q708+R708+S708+T708+U708+V708+W708)*AP708</f>
        <v>34610400</v>
      </c>
      <c r="AR708" s="27">
        <f t="shared" si="21"/>
        <v>38763648</v>
      </c>
      <c r="AS708" s="13" t="s">
        <v>111</v>
      </c>
      <c r="AT708" s="13" t="s">
        <v>114</v>
      </c>
      <c r="AU708" s="13"/>
    </row>
    <row r="709" spans="2:47" ht="13.15" customHeight="1" x14ac:dyDescent="0.25">
      <c r="B709" s="7" t="s">
        <v>1240</v>
      </c>
      <c r="C709" s="7" t="s">
        <v>100</v>
      </c>
      <c r="D709" s="7" t="s">
        <v>1241</v>
      </c>
      <c r="E709" s="7" t="s">
        <v>1215</v>
      </c>
      <c r="F709" s="7" t="s">
        <v>1242</v>
      </c>
      <c r="G709" s="7" t="s">
        <v>1243</v>
      </c>
      <c r="H709" s="8" t="s">
        <v>197</v>
      </c>
      <c r="I709" s="9">
        <v>61</v>
      </c>
      <c r="J709" s="10" t="s">
        <v>231</v>
      </c>
      <c r="K709" s="8" t="s">
        <v>107</v>
      </c>
      <c r="L709" s="10" t="s">
        <v>108</v>
      </c>
      <c r="M709" s="10" t="s">
        <v>109</v>
      </c>
      <c r="N709" s="10" t="s">
        <v>110</v>
      </c>
      <c r="O709" s="27">
        <v>0</v>
      </c>
      <c r="P709" s="27">
        <v>0</v>
      </c>
      <c r="Q709" s="27">
        <v>500</v>
      </c>
      <c r="R709" s="27">
        <v>500</v>
      </c>
      <c r="S709" s="27">
        <v>500</v>
      </c>
      <c r="T709" s="27">
        <v>500</v>
      </c>
      <c r="U709" s="27">
        <v>500</v>
      </c>
      <c r="V709" s="27"/>
      <c r="W709" s="27"/>
      <c r="X709" s="27"/>
      <c r="Y709" s="27"/>
      <c r="Z709" s="27"/>
      <c r="AA709" s="27"/>
      <c r="AB709" s="27"/>
      <c r="AC709" s="27"/>
      <c r="AD709" s="27"/>
      <c r="AE709" s="27"/>
      <c r="AF709" s="27"/>
      <c r="AG709" s="27"/>
      <c r="AH709" s="27"/>
      <c r="AI709" s="27"/>
      <c r="AJ709" s="27"/>
      <c r="AK709" s="27"/>
      <c r="AL709" s="27"/>
      <c r="AM709" s="27"/>
      <c r="AN709" s="27"/>
      <c r="AO709" s="27"/>
      <c r="AP709" s="27">
        <v>1312</v>
      </c>
      <c r="AQ709" s="27">
        <v>0</v>
      </c>
      <c r="AR709" s="27">
        <f t="shared" si="21"/>
        <v>0</v>
      </c>
      <c r="AS709" s="10" t="s">
        <v>111</v>
      </c>
      <c r="AT709" s="88">
        <v>2014</v>
      </c>
      <c r="AU709" s="7" t="s">
        <v>1222</v>
      </c>
    </row>
    <row r="710" spans="2:47" ht="13.15" customHeight="1" x14ac:dyDescent="0.25">
      <c r="B710" s="7" t="s">
        <v>1244</v>
      </c>
      <c r="C710" s="7" t="s">
        <v>100</v>
      </c>
      <c r="D710" s="7" t="s">
        <v>1241</v>
      </c>
      <c r="E710" s="7" t="s">
        <v>1215</v>
      </c>
      <c r="F710" s="7" t="s">
        <v>1242</v>
      </c>
      <c r="G710" s="7" t="s">
        <v>1243</v>
      </c>
      <c r="H710" s="7" t="s">
        <v>105</v>
      </c>
      <c r="I710" s="14">
        <v>60</v>
      </c>
      <c r="J710" s="7" t="s">
        <v>106</v>
      </c>
      <c r="K710" s="7" t="s">
        <v>107</v>
      </c>
      <c r="L710" s="7" t="s">
        <v>108</v>
      </c>
      <c r="M710" s="7" t="s">
        <v>109</v>
      </c>
      <c r="N710" s="7" t="s">
        <v>110</v>
      </c>
      <c r="O710" s="39">
        <v>0</v>
      </c>
      <c r="P710" s="39">
        <v>0</v>
      </c>
      <c r="Q710" s="39">
        <v>500</v>
      </c>
      <c r="R710" s="39">
        <v>500</v>
      </c>
      <c r="S710" s="39">
        <v>300</v>
      </c>
      <c r="T710" s="39">
        <v>300</v>
      </c>
      <c r="U710" s="39">
        <v>300</v>
      </c>
      <c r="V710" s="39"/>
      <c r="W710" s="39"/>
      <c r="X710" s="39"/>
      <c r="Y710" s="39"/>
      <c r="Z710" s="39"/>
      <c r="AA710" s="39"/>
      <c r="AB710" s="39"/>
      <c r="AC710" s="39"/>
      <c r="AD710" s="39"/>
      <c r="AE710" s="39"/>
      <c r="AF710" s="39"/>
      <c r="AG710" s="39"/>
      <c r="AH710" s="39"/>
      <c r="AI710" s="39"/>
      <c r="AJ710" s="39"/>
      <c r="AK710" s="39"/>
      <c r="AL710" s="39"/>
      <c r="AM710" s="39"/>
      <c r="AN710" s="39"/>
      <c r="AO710" s="39"/>
      <c r="AP710" s="39">
        <v>1310</v>
      </c>
      <c r="AQ710" s="27">
        <v>0</v>
      </c>
      <c r="AR710" s="27">
        <f t="shared" si="21"/>
        <v>0</v>
      </c>
      <c r="AS710" s="7" t="s">
        <v>111</v>
      </c>
      <c r="AT710" s="7" t="s">
        <v>375</v>
      </c>
      <c r="AU710" s="89" t="s">
        <v>112</v>
      </c>
    </row>
    <row r="711" spans="2:47" ht="13.15" customHeight="1" x14ac:dyDescent="0.2">
      <c r="B711" s="12" t="s">
        <v>1245</v>
      </c>
      <c r="C711" s="7" t="s">
        <v>100</v>
      </c>
      <c r="D711" s="7" t="s">
        <v>1241</v>
      </c>
      <c r="E711" s="7" t="s">
        <v>1215</v>
      </c>
      <c r="F711" s="7" t="s">
        <v>1242</v>
      </c>
      <c r="G711" s="7" t="s">
        <v>1243</v>
      </c>
      <c r="H711" s="8" t="s">
        <v>105</v>
      </c>
      <c r="I711" s="9">
        <v>60</v>
      </c>
      <c r="J711" s="10" t="s">
        <v>106</v>
      </c>
      <c r="K711" s="8" t="s">
        <v>107</v>
      </c>
      <c r="L711" s="10" t="s">
        <v>108</v>
      </c>
      <c r="M711" s="10" t="s">
        <v>109</v>
      </c>
      <c r="N711" s="10" t="s">
        <v>110</v>
      </c>
      <c r="O711" s="74"/>
      <c r="P711" s="27"/>
      <c r="Q711" s="27">
        <v>500</v>
      </c>
      <c r="R711" s="27">
        <v>500</v>
      </c>
      <c r="S711" s="27">
        <v>600</v>
      </c>
      <c r="T711" s="27">
        <v>500</v>
      </c>
      <c r="U711" s="27">
        <v>500</v>
      </c>
      <c r="V711" s="27">
        <v>500</v>
      </c>
      <c r="W711" s="27"/>
      <c r="X711" s="27"/>
      <c r="Y711" s="27"/>
      <c r="Z711" s="27"/>
      <c r="AA711" s="27"/>
      <c r="AB711" s="27"/>
      <c r="AC711" s="27"/>
      <c r="AD711" s="27"/>
      <c r="AE711" s="27"/>
      <c r="AF711" s="27"/>
      <c r="AG711" s="27"/>
      <c r="AH711" s="27"/>
      <c r="AI711" s="27"/>
      <c r="AJ711" s="27"/>
      <c r="AK711" s="27"/>
      <c r="AL711" s="27"/>
      <c r="AM711" s="27"/>
      <c r="AN711" s="27"/>
      <c r="AO711" s="27"/>
      <c r="AP711" s="27">
        <v>1310</v>
      </c>
      <c r="AQ711" s="27">
        <v>0</v>
      </c>
      <c r="AR711" s="27">
        <f t="shared" si="21"/>
        <v>0</v>
      </c>
      <c r="AS711" s="10" t="s">
        <v>111</v>
      </c>
      <c r="AT711" s="43" t="s">
        <v>114</v>
      </c>
      <c r="AU711" s="13" t="s">
        <v>115</v>
      </c>
    </row>
    <row r="712" spans="2:47" ht="13.15" customHeight="1" x14ac:dyDescent="0.2">
      <c r="B712" s="13" t="s">
        <v>1246</v>
      </c>
      <c r="C712" s="13" t="s">
        <v>100</v>
      </c>
      <c r="D712" s="13" t="s">
        <v>1247</v>
      </c>
      <c r="E712" s="13" t="s">
        <v>1215</v>
      </c>
      <c r="F712" s="13" t="s">
        <v>1248</v>
      </c>
      <c r="G712" s="13" t="s">
        <v>1243</v>
      </c>
      <c r="H712" s="13" t="s">
        <v>105</v>
      </c>
      <c r="I712" s="13">
        <v>60</v>
      </c>
      <c r="J712" s="13" t="s">
        <v>106</v>
      </c>
      <c r="K712" s="13" t="s">
        <v>107</v>
      </c>
      <c r="L712" s="13" t="s">
        <v>108</v>
      </c>
      <c r="M712" s="13" t="s">
        <v>109</v>
      </c>
      <c r="N712" s="13" t="s">
        <v>110</v>
      </c>
      <c r="O712" s="39"/>
      <c r="P712" s="39"/>
      <c r="Q712" s="39">
        <v>500</v>
      </c>
      <c r="R712" s="39">
        <v>500</v>
      </c>
      <c r="S712" s="39">
        <v>0</v>
      </c>
      <c r="T712" s="39">
        <v>300</v>
      </c>
      <c r="U712" s="39">
        <v>300</v>
      </c>
      <c r="V712" s="39"/>
      <c r="W712" s="39"/>
      <c r="X712" s="39"/>
      <c r="Y712" s="39"/>
      <c r="Z712" s="39"/>
      <c r="AA712" s="39"/>
      <c r="AB712" s="39"/>
      <c r="AC712" s="39"/>
      <c r="AD712" s="39"/>
      <c r="AE712" s="39"/>
      <c r="AF712" s="39"/>
      <c r="AG712" s="39"/>
      <c r="AH712" s="39"/>
      <c r="AI712" s="39"/>
      <c r="AJ712" s="39"/>
      <c r="AK712" s="39"/>
      <c r="AL712" s="39"/>
      <c r="AM712" s="39"/>
      <c r="AN712" s="39"/>
      <c r="AO712" s="39"/>
      <c r="AP712" s="39">
        <v>1310</v>
      </c>
      <c r="AQ712" s="39">
        <v>0</v>
      </c>
      <c r="AR712" s="27">
        <f t="shared" si="21"/>
        <v>0</v>
      </c>
      <c r="AS712" s="13" t="s">
        <v>111</v>
      </c>
      <c r="AT712" s="13" t="s">
        <v>114</v>
      </c>
      <c r="AU712" s="13">
        <v>14</v>
      </c>
    </row>
    <row r="713" spans="2:47" ht="13.15" customHeight="1" x14ac:dyDescent="0.2">
      <c r="B713" s="13" t="s">
        <v>1249</v>
      </c>
      <c r="C713" s="13" t="s">
        <v>100</v>
      </c>
      <c r="D713" s="13" t="s">
        <v>1247</v>
      </c>
      <c r="E713" s="13" t="s">
        <v>1215</v>
      </c>
      <c r="F713" s="13" t="s">
        <v>1248</v>
      </c>
      <c r="G713" s="13" t="s">
        <v>1243</v>
      </c>
      <c r="H713" s="13" t="s">
        <v>105</v>
      </c>
      <c r="I713" s="13">
        <v>60</v>
      </c>
      <c r="J713" s="13" t="s">
        <v>106</v>
      </c>
      <c r="K713" s="13" t="s">
        <v>107</v>
      </c>
      <c r="L713" s="13" t="s">
        <v>108</v>
      </c>
      <c r="M713" s="13" t="s">
        <v>122</v>
      </c>
      <c r="N713" s="13" t="s">
        <v>110</v>
      </c>
      <c r="O713" s="39"/>
      <c r="P713" s="39"/>
      <c r="Q713" s="39">
        <v>500</v>
      </c>
      <c r="R713" s="39">
        <v>500</v>
      </c>
      <c r="S713" s="39">
        <v>300</v>
      </c>
      <c r="T713" s="39">
        <v>300</v>
      </c>
      <c r="U713" s="39">
        <v>300</v>
      </c>
      <c r="V713" s="39"/>
      <c r="W713" s="39"/>
      <c r="X713" s="39"/>
      <c r="Y713" s="39"/>
      <c r="Z713" s="39"/>
      <c r="AA713" s="39"/>
      <c r="AB713" s="39"/>
      <c r="AC713" s="39"/>
      <c r="AD713" s="39"/>
      <c r="AE713" s="39"/>
      <c r="AF713" s="39"/>
      <c r="AG713" s="39"/>
      <c r="AH713" s="39"/>
      <c r="AI713" s="39"/>
      <c r="AJ713" s="39"/>
      <c r="AK713" s="39"/>
      <c r="AL713" s="39"/>
      <c r="AM713" s="39"/>
      <c r="AN713" s="39"/>
      <c r="AO713" s="39"/>
      <c r="AP713" s="39">
        <v>1310</v>
      </c>
      <c r="AQ713" s="39">
        <f>(O713+P713+Q713+R713+S713+T713+U713+V713+W713)*AP713</f>
        <v>2489000</v>
      </c>
      <c r="AR713" s="27">
        <f t="shared" si="21"/>
        <v>2787680.0000000005</v>
      </c>
      <c r="AS713" s="13" t="s">
        <v>111</v>
      </c>
      <c r="AT713" s="13" t="s">
        <v>114</v>
      </c>
      <c r="AU713" s="13"/>
    </row>
    <row r="714" spans="2:47" ht="13.15" customHeight="1" x14ac:dyDescent="0.25">
      <c r="B714" s="7" t="s">
        <v>1250</v>
      </c>
      <c r="C714" s="7" t="s">
        <v>100</v>
      </c>
      <c r="D714" s="7" t="s">
        <v>1214</v>
      </c>
      <c r="E714" s="7" t="s">
        <v>1215</v>
      </c>
      <c r="F714" s="7" t="s">
        <v>1216</v>
      </c>
      <c r="G714" s="7" t="s">
        <v>1251</v>
      </c>
      <c r="H714" s="8" t="s">
        <v>197</v>
      </c>
      <c r="I714" s="9">
        <v>61</v>
      </c>
      <c r="J714" s="10" t="s">
        <v>231</v>
      </c>
      <c r="K714" s="8" t="s">
        <v>107</v>
      </c>
      <c r="L714" s="10" t="s">
        <v>108</v>
      </c>
      <c r="M714" s="10" t="s">
        <v>109</v>
      </c>
      <c r="N714" s="10" t="s">
        <v>110</v>
      </c>
      <c r="O714" s="27">
        <v>0</v>
      </c>
      <c r="P714" s="27">
        <v>0</v>
      </c>
      <c r="Q714" s="27">
        <v>16</v>
      </c>
      <c r="R714" s="27">
        <v>16</v>
      </c>
      <c r="S714" s="27">
        <v>16</v>
      </c>
      <c r="T714" s="27">
        <v>16</v>
      </c>
      <c r="U714" s="27">
        <v>16</v>
      </c>
      <c r="V714" s="27"/>
      <c r="W714" s="27"/>
      <c r="X714" s="27"/>
      <c r="Y714" s="27"/>
      <c r="Z714" s="27"/>
      <c r="AA714" s="27"/>
      <c r="AB714" s="27"/>
      <c r="AC714" s="27"/>
      <c r="AD714" s="27"/>
      <c r="AE714" s="27"/>
      <c r="AF714" s="27"/>
      <c r="AG714" s="27"/>
      <c r="AH714" s="27"/>
      <c r="AI714" s="27"/>
      <c r="AJ714" s="27"/>
      <c r="AK714" s="27"/>
      <c r="AL714" s="27"/>
      <c r="AM714" s="27"/>
      <c r="AN714" s="27"/>
      <c r="AO714" s="27"/>
      <c r="AP714" s="27">
        <v>404</v>
      </c>
      <c r="AQ714" s="27">
        <v>0</v>
      </c>
      <c r="AR714" s="27">
        <f t="shared" si="21"/>
        <v>0</v>
      </c>
      <c r="AS714" s="10" t="s">
        <v>111</v>
      </c>
      <c r="AT714" s="88">
        <v>2014</v>
      </c>
      <c r="AU714" s="89" t="s">
        <v>212</v>
      </c>
    </row>
    <row r="715" spans="2:47" ht="13.15" customHeight="1" x14ac:dyDescent="0.25">
      <c r="B715" s="7" t="s">
        <v>1252</v>
      </c>
      <c r="C715" s="7" t="s">
        <v>100</v>
      </c>
      <c r="D715" s="7" t="s">
        <v>1214</v>
      </c>
      <c r="E715" s="7" t="s">
        <v>1215</v>
      </c>
      <c r="F715" s="7" t="s">
        <v>1216</v>
      </c>
      <c r="G715" s="7" t="s">
        <v>1253</v>
      </c>
      <c r="H715" s="8" t="s">
        <v>197</v>
      </c>
      <c r="I715" s="9">
        <v>61</v>
      </c>
      <c r="J715" s="10" t="s">
        <v>231</v>
      </c>
      <c r="K715" s="8" t="s">
        <v>107</v>
      </c>
      <c r="L715" s="10" t="s">
        <v>108</v>
      </c>
      <c r="M715" s="10" t="s">
        <v>109</v>
      </c>
      <c r="N715" s="10" t="s">
        <v>110</v>
      </c>
      <c r="O715" s="27">
        <v>0</v>
      </c>
      <c r="P715" s="27">
        <v>0</v>
      </c>
      <c r="Q715" s="27">
        <v>1340</v>
      </c>
      <c r="R715" s="27">
        <v>1340</v>
      </c>
      <c r="S715" s="27">
        <v>1340</v>
      </c>
      <c r="T715" s="27">
        <v>1340</v>
      </c>
      <c r="U715" s="27">
        <v>1340</v>
      </c>
      <c r="V715" s="27"/>
      <c r="W715" s="27"/>
      <c r="X715" s="27"/>
      <c r="Y715" s="27"/>
      <c r="Z715" s="27"/>
      <c r="AA715" s="27"/>
      <c r="AB715" s="27"/>
      <c r="AC715" s="27"/>
      <c r="AD715" s="27"/>
      <c r="AE715" s="27"/>
      <c r="AF715" s="27"/>
      <c r="AG715" s="27"/>
      <c r="AH715" s="27"/>
      <c r="AI715" s="27"/>
      <c r="AJ715" s="27"/>
      <c r="AK715" s="27"/>
      <c r="AL715" s="27"/>
      <c r="AM715" s="27"/>
      <c r="AN715" s="27"/>
      <c r="AO715" s="27"/>
      <c r="AP715" s="27">
        <v>1552</v>
      </c>
      <c r="AQ715" s="27">
        <v>0</v>
      </c>
      <c r="AR715" s="27">
        <f t="shared" si="21"/>
        <v>0</v>
      </c>
      <c r="AS715" s="10" t="s">
        <v>111</v>
      </c>
      <c r="AT715" s="88">
        <v>2014</v>
      </c>
      <c r="AU715" s="7" t="s">
        <v>1222</v>
      </c>
    </row>
    <row r="716" spans="2:47" ht="13.15" customHeight="1" x14ac:dyDescent="0.25">
      <c r="B716" s="7" t="s">
        <v>1254</v>
      </c>
      <c r="C716" s="7" t="s">
        <v>100</v>
      </c>
      <c r="D716" s="7" t="s">
        <v>1214</v>
      </c>
      <c r="E716" s="7" t="s">
        <v>1215</v>
      </c>
      <c r="F716" s="7" t="s">
        <v>1216</v>
      </c>
      <c r="G716" s="7" t="s">
        <v>1253</v>
      </c>
      <c r="H716" s="7" t="s">
        <v>105</v>
      </c>
      <c r="I716" s="14">
        <v>60</v>
      </c>
      <c r="J716" s="7" t="s">
        <v>106</v>
      </c>
      <c r="K716" s="7" t="s">
        <v>107</v>
      </c>
      <c r="L716" s="7" t="s">
        <v>108</v>
      </c>
      <c r="M716" s="7" t="s">
        <v>109</v>
      </c>
      <c r="N716" s="7" t="s">
        <v>110</v>
      </c>
      <c r="O716" s="39">
        <v>0</v>
      </c>
      <c r="P716" s="39">
        <v>0</v>
      </c>
      <c r="Q716" s="39">
        <v>1340</v>
      </c>
      <c r="R716" s="39">
        <v>1340</v>
      </c>
      <c r="S716" s="39">
        <v>1100</v>
      </c>
      <c r="T716" s="39">
        <v>1100</v>
      </c>
      <c r="U716" s="39">
        <v>1100</v>
      </c>
      <c r="V716" s="39"/>
      <c r="W716" s="39"/>
      <c r="X716" s="39"/>
      <c r="Y716" s="39"/>
      <c r="Z716" s="39"/>
      <c r="AA716" s="39"/>
      <c r="AB716" s="39"/>
      <c r="AC716" s="39"/>
      <c r="AD716" s="39"/>
      <c r="AE716" s="39"/>
      <c r="AF716" s="39"/>
      <c r="AG716" s="39"/>
      <c r="AH716" s="39"/>
      <c r="AI716" s="39"/>
      <c r="AJ716" s="39"/>
      <c r="AK716" s="39"/>
      <c r="AL716" s="39"/>
      <c r="AM716" s="39"/>
      <c r="AN716" s="39"/>
      <c r="AO716" s="39"/>
      <c r="AP716" s="39">
        <v>1552</v>
      </c>
      <c r="AQ716" s="27">
        <v>0</v>
      </c>
      <c r="AR716" s="27">
        <f t="shared" ref="AR716:AR779" si="22">AQ716*1.12</f>
        <v>0</v>
      </c>
      <c r="AS716" s="7" t="s">
        <v>111</v>
      </c>
      <c r="AT716" s="7" t="s">
        <v>375</v>
      </c>
      <c r="AU716" s="89" t="s">
        <v>112</v>
      </c>
    </row>
    <row r="717" spans="2:47" ht="13.15" customHeight="1" x14ac:dyDescent="0.2">
      <c r="B717" s="12" t="s">
        <v>1255</v>
      </c>
      <c r="C717" s="7" t="s">
        <v>100</v>
      </c>
      <c r="D717" s="7" t="s">
        <v>1214</v>
      </c>
      <c r="E717" s="7" t="s">
        <v>1215</v>
      </c>
      <c r="F717" s="7" t="s">
        <v>1216</v>
      </c>
      <c r="G717" s="7" t="s">
        <v>1253</v>
      </c>
      <c r="H717" s="8" t="s">
        <v>105</v>
      </c>
      <c r="I717" s="9">
        <v>60</v>
      </c>
      <c r="J717" s="10" t="s">
        <v>106</v>
      </c>
      <c r="K717" s="8" t="s">
        <v>107</v>
      </c>
      <c r="L717" s="10" t="s">
        <v>108</v>
      </c>
      <c r="M717" s="10" t="s">
        <v>109</v>
      </c>
      <c r="N717" s="10" t="s">
        <v>110</v>
      </c>
      <c r="O717" s="74"/>
      <c r="P717" s="27"/>
      <c r="Q717" s="27">
        <v>1340</v>
      </c>
      <c r="R717" s="27">
        <v>960</v>
      </c>
      <c r="S717" s="27">
        <v>1000</v>
      </c>
      <c r="T717" s="27">
        <v>1000</v>
      </c>
      <c r="U717" s="27">
        <v>1000</v>
      </c>
      <c r="V717" s="27">
        <v>1000</v>
      </c>
      <c r="W717" s="27"/>
      <c r="X717" s="27"/>
      <c r="Y717" s="27"/>
      <c r="Z717" s="27"/>
      <c r="AA717" s="27"/>
      <c r="AB717" s="27"/>
      <c r="AC717" s="27"/>
      <c r="AD717" s="27"/>
      <c r="AE717" s="27"/>
      <c r="AF717" s="27"/>
      <c r="AG717" s="27"/>
      <c r="AH717" s="27"/>
      <c r="AI717" s="27"/>
      <c r="AJ717" s="27"/>
      <c r="AK717" s="27"/>
      <c r="AL717" s="27"/>
      <c r="AM717" s="27"/>
      <c r="AN717" s="27"/>
      <c r="AO717" s="27"/>
      <c r="AP717" s="27">
        <v>1552</v>
      </c>
      <c r="AQ717" s="27">
        <v>0</v>
      </c>
      <c r="AR717" s="27">
        <f t="shared" si="22"/>
        <v>0</v>
      </c>
      <c r="AS717" s="10" t="s">
        <v>111</v>
      </c>
      <c r="AT717" s="43" t="s">
        <v>114</v>
      </c>
      <c r="AU717" s="13" t="s">
        <v>115</v>
      </c>
    </row>
    <row r="718" spans="2:47" ht="13.15" customHeight="1" x14ac:dyDescent="0.2">
      <c r="B718" s="13" t="s">
        <v>1256</v>
      </c>
      <c r="C718" s="13" t="s">
        <v>100</v>
      </c>
      <c r="D718" s="13" t="s">
        <v>1257</v>
      </c>
      <c r="E718" s="13" t="s">
        <v>1215</v>
      </c>
      <c r="F718" s="13" t="s">
        <v>1258</v>
      </c>
      <c r="G718" s="13" t="s">
        <v>1253</v>
      </c>
      <c r="H718" s="13" t="s">
        <v>105</v>
      </c>
      <c r="I718" s="13">
        <v>60</v>
      </c>
      <c r="J718" s="13" t="s">
        <v>106</v>
      </c>
      <c r="K718" s="13" t="s">
        <v>107</v>
      </c>
      <c r="L718" s="13" t="s">
        <v>108</v>
      </c>
      <c r="M718" s="13" t="s">
        <v>109</v>
      </c>
      <c r="N718" s="13" t="s">
        <v>110</v>
      </c>
      <c r="O718" s="39"/>
      <c r="P718" s="39"/>
      <c r="Q718" s="39">
        <v>1340</v>
      </c>
      <c r="R718" s="39">
        <v>960</v>
      </c>
      <c r="S718" s="39">
        <v>221</v>
      </c>
      <c r="T718" s="39">
        <v>1100</v>
      </c>
      <c r="U718" s="39">
        <v>1100</v>
      </c>
      <c r="V718" s="39"/>
      <c r="W718" s="39"/>
      <c r="X718" s="39"/>
      <c r="Y718" s="39"/>
      <c r="Z718" s="39"/>
      <c r="AA718" s="39"/>
      <c r="AB718" s="39"/>
      <c r="AC718" s="39"/>
      <c r="AD718" s="39"/>
      <c r="AE718" s="39"/>
      <c r="AF718" s="39"/>
      <c r="AG718" s="39"/>
      <c r="AH718" s="39"/>
      <c r="AI718" s="39"/>
      <c r="AJ718" s="39"/>
      <c r="AK718" s="39"/>
      <c r="AL718" s="39"/>
      <c r="AM718" s="39"/>
      <c r="AN718" s="39"/>
      <c r="AO718" s="39"/>
      <c r="AP718" s="39">
        <v>1552</v>
      </c>
      <c r="AQ718" s="39">
        <v>0</v>
      </c>
      <c r="AR718" s="27">
        <f t="shared" si="22"/>
        <v>0</v>
      </c>
      <c r="AS718" s="13" t="s">
        <v>111</v>
      </c>
      <c r="AT718" s="13" t="s">
        <v>114</v>
      </c>
      <c r="AU718" s="13">
        <v>14</v>
      </c>
    </row>
    <row r="719" spans="2:47" ht="13.15" customHeight="1" x14ac:dyDescent="0.2">
      <c r="B719" s="13" t="s">
        <v>1259</v>
      </c>
      <c r="C719" s="13" t="s">
        <v>100</v>
      </c>
      <c r="D719" s="13" t="s">
        <v>1257</v>
      </c>
      <c r="E719" s="13" t="s">
        <v>1215</v>
      </c>
      <c r="F719" s="13" t="s">
        <v>1258</v>
      </c>
      <c r="G719" s="13" t="s">
        <v>1253</v>
      </c>
      <c r="H719" s="13" t="s">
        <v>105</v>
      </c>
      <c r="I719" s="13">
        <v>60</v>
      </c>
      <c r="J719" s="13" t="s">
        <v>106</v>
      </c>
      <c r="K719" s="13" t="s">
        <v>107</v>
      </c>
      <c r="L719" s="13" t="s">
        <v>108</v>
      </c>
      <c r="M719" s="13" t="s">
        <v>122</v>
      </c>
      <c r="N719" s="13" t="s">
        <v>110</v>
      </c>
      <c r="O719" s="39"/>
      <c r="P719" s="39"/>
      <c r="Q719" s="39">
        <v>1340</v>
      </c>
      <c r="R719" s="39">
        <v>1340</v>
      </c>
      <c r="S719" s="39">
        <v>1100</v>
      </c>
      <c r="T719" s="39">
        <v>1100</v>
      </c>
      <c r="U719" s="39">
        <v>1100</v>
      </c>
      <c r="V719" s="39"/>
      <c r="W719" s="39"/>
      <c r="X719" s="39"/>
      <c r="Y719" s="39"/>
      <c r="Z719" s="39"/>
      <c r="AA719" s="39"/>
      <c r="AB719" s="39"/>
      <c r="AC719" s="39"/>
      <c r="AD719" s="39"/>
      <c r="AE719" s="39"/>
      <c r="AF719" s="39"/>
      <c r="AG719" s="39"/>
      <c r="AH719" s="39"/>
      <c r="AI719" s="39"/>
      <c r="AJ719" s="39"/>
      <c r="AK719" s="39"/>
      <c r="AL719" s="39"/>
      <c r="AM719" s="39"/>
      <c r="AN719" s="39"/>
      <c r="AO719" s="39"/>
      <c r="AP719" s="39">
        <v>1552</v>
      </c>
      <c r="AQ719" s="39">
        <f>(O719+P719+Q719+R719+S719+T719+U719+V719+W719)*AP719</f>
        <v>9280960</v>
      </c>
      <c r="AR719" s="27">
        <f t="shared" si="22"/>
        <v>10394675.200000001</v>
      </c>
      <c r="AS719" s="13" t="s">
        <v>111</v>
      </c>
      <c r="AT719" s="13" t="s">
        <v>114</v>
      </c>
      <c r="AU719" s="13"/>
    </row>
    <row r="720" spans="2:47" ht="13.15" customHeight="1" x14ac:dyDescent="0.25">
      <c r="B720" s="7" t="s">
        <v>1260</v>
      </c>
      <c r="C720" s="7" t="s">
        <v>100</v>
      </c>
      <c r="D720" s="7" t="s">
        <v>1214</v>
      </c>
      <c r="E720" s="7" t="s">
        <v>1215</v>
      </c>
      <c r="F720" s="7" t="s">
        <v>1216</v>
      </c>
      <c r="G720" s="7" t="s">
        <v>1261</v>
      </c>
      <c r="H720" s="8" t="s">
        <v>197</v>
      </c>
      <c r="I720" s="9">
        <v>61</v>
      </c>
      <c r="J720" s="10" t="s">
        <v>231</v>
      </c>
      <c r="K720" s="8" t="s">
        <v>107</v>
      </c>
      <c r="L720" s="10" t="s">
        <v>108</v>
      </c>
      <c r="M720" s="10" t="s">
        <v>109</v>
      </c>
      <c r="N720" s="10" t="s">
        <v>110</v>
      </c>
      <c r="O720" s="27">
        <v>0</v>
      </c>
      <c r="P720" s="27">
        <v>0</v>
      </c>
      <c r="Q720" s="27">
        <v>4100</v>
      </c>
      <c r="R720" s="27">
        <v>4100</v>
      </c>
      <c r="S720" s="27">
        <v>4100</v>
      </c>
      <c r="T720" s="27">
        <v>4100</v>
      </c>
      <c r="U720" s="27">
        <v>4100</v>
      </c>
      <c r="V720" s="27"/>
      <c r="W720" s="27"/>
      <c r="X720" s="27"/>
      <c r="Y720" s="27"/>
      <c r="Z720" s="27"/>
      <c r="AA720" s="27"/>
      <c r="AB720" s="27"/>
      <c r="AC720" s="27"/>
      <c r="AD720" s="27"/>
      <c r="AE720" s="27"/>
      <c r="AF720" s="27"/>
      <c r="AG720" s="27"/>
      <c r="AH720" s="27"/>
      <c r="AI720" s="27"/>
      <c r="AJ720" s="27"/>
      <c r="AK720" s="27"/>
      <c r="AL720" s="27"/>
      <c r="AM720" s="27"/>
      <c r="AN720" s="27"/>
      <c r="AO720" s="27"/>
      <c r="AP720" s="27">
        <v>406.46</v>
      </c>
      <c r="AQ720" s="27">
        <v>0</v>
      </c>
      <c r="AR720" s="27">
        <f t="shared" si="22"/>
        <v>0</v>
      </c>
      <c r="AS720" s="10" t="s">
        <v>111</v>
      </c>
      <c r="AT720" s="88">
        <v>2014</v>
      </c>
      <c r="AU720" s="7" t="s">
        <v>1222</v>
      </c>
    </row>
    <row r="721" spans="2:47" ht="13.15" customHeight="1" x14ac:dyDescent="0.25">
      <c r="B721" s="7" t="s">
        <v>1262</v>
      </c>
      <c r="C721" s="7" t="s">
        <v>100</v>
      </c>
      <c r="D721" s="7" t="s">
        <v>1214</v>
      </c>
      <c r="E721" s="7" t="s">
        <v>1215</v>
      </c>
      <c r="F721" s="7" t="s">
        <v>1216</v>
      </c>
      <c r="G721" s="7" t="s">
        <v>1261</v>
      </c>
      <c r="H721" s="7" t="s">
        <v>105</v>
      </c>
      <c r="I721" s="14">
        <v>60</v>
      </c>
      <c r="J721" s="7" t="s">
        <v>106</v>
      </c>
      <c r="K721" s="7" t="s">
        <v>107</v>
      </c>
      <c r="L721" s="7" t="s">
        <v>108</v>
      </c>
      <c r="M721" s="7" t="s">
        <v>109</v>
      </c>
      <c r="N721" s="7" t="s">
        <v>110</v>
      </c>
      <c r="O721" s="39">
        <v>0</v>
      </c>
      <c r="P721" s="39">
        <v>0</v>
      </c>
      <c r="Q721" s="39">
        <v>2206</v>
      </c>
      <c r="R721" s="39">
        <v>4100</v>
      </c>
      <c r="S721" s="39">
        <v>3000</v>
      </c>
      <c r="T721" s="39">
        <v>3000</v>
      </c>
      <c r="U721" s="39">
        <v>3000</v>
      </c>
      <c r="V721" s="39"/>
      <c r="W721" s="39"/>
      <c r="X721" s="39"/>
      <c r="Y721" s="39"/>
      <c r="Z721" s="39"/>
      <c r="AA721" s="39"/>
      <c r="AB721" s="39"/>
      <c r="AC721" s="39"/>
      <c r="AD721" s="39"/>
      <c r="AE721" s="39"/>
      <c r="AF721" s="39"/>
      <c r="AG721" s="39"/>
      <c r="AH721" s="39"/>
      <c r="AI721" s="39"/>
      <c r="AJ721" s="39"/>
      <c r="AK721" s="39"/>
      <c r="AL721" s="39"/>
      <c r="AM721" s="39"/>
      <c r="AN721" s="39"/>
      <c r="AO721" s="39"/>
      <c r="AP721" s="39">
        <v>405</v>
      </c>
      <c r="AQ721" s="27">
        <v>0</v>
      </c>
      <c r="AR721" s="27">
        <f t="shared" si="22"/>
        <v>0</v>
      </c>
      <c r="AS721" s="7" t="s">
        <v>111</v>
      </c>
      <c r="AT721" s="7" t="s">
        <v>375</v>
      </c>
      <c r="AU721" s="89" t="s">
        <v>112</v>
      </c>
    </row>
    <row r="722" spans="2:47" ht="13.15" customHeight="1" x14ac:dyDescent="0.2">
      <c r="B722" s="12" t="s">
        <v>1263</v>
      </c>
      <c r="C722" s="7" t="s">
        <v>100</v>
      </c>
      <c r="D722" s="7" t="s">
        <v>1214</v>
      </c>
      <c r="E722" s="7" t="s">
        <v>1215</v>
      </c>
      <c r="F722" s="7" t="s">
        <v>1216</v>
      </c>
      <c r="G722" s="7" t="s">
        <v>1261</v>
      </c>
      <c r="H722" s="8" t="s">
        <v>105</v>
      </c>
      <c r="I722" s="9">
        <v>60</v>
      </c>
      <c r="J722" s="10" t="s">
        <v>106</v>
      </c>
      <c r="K722" s="8" t="s">
        <v>107</v>
      </c>
      <c r="L722" s="10" t="s">
        <v>108</v>
      </c>
      <c r="M722" s="10" t="s">
        <v>109</v>
      </c>
      <c r="N722" s="10" t="s">
        <v>110</v>
      </c>
      <c r="O722" s="74"/>
      <c r="P722" s="27"/>
      <c r="Q722" s="27">
        <v>2206</v>
      </c>
      <c r="R722" s="27">
        <v>3788</v>
      </c>
      <c r="S722" s="27">
        <v>2860</v>
      </c>
      <c r="T722" s="27">
        <v>2600</v>
      </c>
      <c r="U722" s="27">
        <v>2600</v>
      </c>
      <c r="V722" s="27">
        <v>2500</v>
      </c>
      <c r="W722" s="27"/>
      <c r="X722" s="27"/>
      <c r="Y722" s="27"/>
      <c r="Z722" s="27"/>
      <c r="AA722" s="27"/>
      <c r="AB722" s="27"/>
      <c r="AC722" s="27"/>
      <c r="AD722" s="27"/>
      <c r="AE722" s="27"/>
      <c r="AF722" s="27"/>
      <c r="AG722" s="27"/>
      <c r="AH722" s="27"/>
      <c r="AI722" s="27"/>
      <c r="AJ722" s="27"/>
      <c r="AK722" s="27"/>
      <c r="AL722" s="27"/>
      <c r="AM722" s="27"/>
      <c r="AN722" s="27"/>
      <c r="AO722" s="27"/>
      <c r="AP722" s="27">
        <v>405</v>
      </c>
      <c r="AQ722" s="27">
        <v>0</v>
      </c>
      <c r="AR722" s="27">
        <f t="shared" si="22"/>
        <v>0</v>
      </c>
      <c r="AS722" s="10" t="s">
        <v>111</v>
      </c>
      <c r="AT722" s="43" t="s">
        <v>114</v>
      </c>
      <c r="AU722" s="13" t="s">
        <v>115</v>
      </c>
    </row>
    <row r="723" spans="2:47" ht="13.15" customHeight="1" x14ac:dyDescent="0.2">
      <c r="B723" s="13" t="s">
        <v>1264</v>
      </c>
      <c r="C723" s="13" t="s">
        <v>100</v>
      </c>
      <c r="D723" s="13" t="s">
        <v>1265</v>
      </c>
      <c r="E723" s="13" t="s">
        <v>1215</v>
      </c>
      <c r="F723" s="13" t="s">
        <v>1266</v>
      </c>
      <c r="G723" s="13" t="s">
        <v>1261</v>
      </c>
      <c r="H723" s="13" t="s">
        <v>105</v>
      </c>
      <c r="I723" s="13">
        <v>60</v>
      </c>
      <c r="J723" s="13" t="s">
        <v>106</v>
      </c>
      <c r="K723" s="13" t="s">
        <v>107</v>
      </c>
      <c r="L723" s="13" t="s">
        <v>108</v>
      </c>
      <c r="M723" s="13" t="s">
        <v>109</v>
      </c>
      <c r="N723" s="13" t="s">
        <v>110</v>
      </c>
      <c r="O723" s="39"/>
      <c r="P723" s="39"/>
      <c r="Q723" s="39">
        <v>2206</v>
      </c>
      <c r="R723" s="39">
        <v>3788</v>
      </c>
      <c r="S723" s="39">
        <v>0</v>
      </c>
      <c r="T723" s="39">
        <v>3000</v>
      </c>
      <c r="U723" s="39">
        <v>3000</v>
      </c>
      <c r="V723" s="39"/>
      <c r="W723" s="39"/>
      <c r="X723" s="39"/>
      <c r="Y723" s="39"/>
      <c r="Z723" s="39"/>
      <c r="AA723" s="39"/>
      <c r="AB723" s="39"/>
      <c r="AC723" s="39"/>
      <c r="AD723" s="39"/>
      <c r="AE723" s="39"/>
      <c r="AF723" s="39"/>
      <c r="AG723" s="39"/>
      <c r="AH723" s="39"/>
      <c r="AI723" s="39"/>
      <c r="AJ723" s="39"/>
      <c r="AK723" s="39"/>
      <c r="AL723" s="39"/>
      <c r="AM723" s="39"/>
      <c r="AN723" s="39"/>
      <c r="AO723" s="39"/>
      <c r="AP723" s="39">
        <v>405</v>
      </c>
      <c r="AQ723" s="39">
        <v>0</v>
      </c>
      <c r="AR723" s="27">
        <f t="shared" si="22"/>
        <v>0</v>
      </c>
      <c r="AS723" s="13" t="s">
        <v>111</v>
      </c>
      <c r="AT723" s="13" t="s">
        <v>114</v>
      </c>
      <c r="AU723" s="13">
        <v>14</v>
      </c>
    </row>
    <row r="724" spans="2:47" ht="13.15" customHeight="1" x14ac:dyDescent="0.2">
      <c r="B724" s="13" t="s">
        <v>1267</v>
      </c>
      <c r="C724" s="13" t="s">
        <v>100</v>
      </c>
      <c r="D724" s="13" t="s">
        <v>1265</v>
      </c>
      <c r="E724" s="13" t="s">
        <v>1215</v>
      </c>
      <c r="F724" s="13" t="s">
        <v>1266</v>
      </c>
      <c r="G724" s="13" t="s">
        <v>1261</v>
      </c>
      <c r="H724" s="13" t="s">
        <v>105</v>
      </c>
      <c r="I724" s="13">
        <v>60</v>
      </c>
      <c r="J724" s="13" t="s">
        <v>106</v>
      </c>
      <c r="K724" s="13" t="s">
        <v>107</v>
      </c>
      <c r="L724" s="13" t="s">
        <v>108</v>
      </c>
      <c r="M724" s="13" t="s">
        <v>122</v>
      </c>
      <c r="N724" s="13" t="s">
        <v>110</v>
      </c>
      <c r="O724" s="39"/>
      <c r="P724" s="39"/>
      <c r="Q724" s="39">
        <v>2206</v>
      </c>
      <c r="R724" s="39">
        <v>4100</v>
      </c>
      <c r="S724" s="39">
        <v>3000</v>
      </c>
      <c r="T724" s="39">
        <v>3000</v>
      </c>
      <c r="U724" s="39">
        <v>3000</v>
      </c>
      <c r="V724" s="39"/>
      <c r="W724" s="39"/>
      <c r="X724" s="39"/>
      <c r="Y724" s="39"/>
      <c r="Z724" s="39"/>
      <c r="AA724" s="39"/>
      <c r="AB724" s="39"/>
      <c r="AC724" s="39"/>
      <c r="AD724" s="39"/>
      <c r="AE724" s="39"/>
      <c r="AF724" s="39"/>
      <c r="AG724" s="39"/>
      <c r="AH724" s="39"/>
      <c r="AI724" s="39"/>
      <c r="AJ724" s="39"/>
      <c r="AK724" s="39"/>
      <c r="AL724" s="39"/>
      <c r="AM724" s="39"/>
      <c r="AN724" s="39"/>
      <c r="AO724" s="39"/>
      <c r="AP724" s="39">
        <v>405</v>
      </c>
      <c r="AQ724" s="39">
        <f>(O724+P724+Q724+R724+S724+T724+U724+V724+W724)*AP724</f>
        <v>6198930</v>
      </c>
      <c r="AR724" s="27">
        <f t="shared" si="22"/>
        <v>6942801.6000000006</v>
      </c>
      <c r="AS724" s="13" t="s">
        <v>111</v>
      </c>
      <c r="AT724" s="13" t="s">
        <v>114</v>
      </c>
      <c r="AU724" s="13"/>
    </row>
    <row r="725" spans="2:47" ht="13.15" customHeight="1" x14ac:dyDescent="0.25">
      <c r="B725" s="7" t="s">
        <v>1268</v>
      </c>
      <c r="C725" s="7" t="s">
        <v>100</v>
      </c>
      <c r="D725" s="7" t="s">
        <v>1214</v>
      </c>
      <c r="E725" s="7" t="s">
        <v>1215</v>
      </c>
      <c r="F725" s="7" t="s">
        <v>1216</v>
      </c>
      <c r="G725" s="7" t="s">
        <v>1269</v>
      </c>
      <c r="H725" s="8" t="s">
        <v>197</v>
      </c>
      <c r="I725" s="9">
        <v>61</v>
      </c>
      <c r="J725" s="10" t="s">
        <v>231</v>
      </c>
      <c r="K725" s="8" t="s">
        <v>107</v>
      </c>
      <c r="L725" s="10" t="s">
        <v>108</v>
      </c>
      <c r="M725" s="10" t="s">
        <v>109</v>
      </c>
      <c r="N725" s="10" t="s">
        <v>110</v>
      </c>
      <c r="O725" s="27">
        <v>0</v>
      </c>
      <c r="P725" s="27">
        <v>0</v>
      </c>
      <c r="Q725" s="27">
        <v>3550</v>
      </c>
      <c r="R725" s="27">
        <v>3550</v>
      </c>
      <c r="S725" s="27">
        <v>3550</v>
      </c>
      <c r="T725" s="27">
        <v>3550</v>
      </c>
      <c r="U725" s="27">
        <v>3550</v>
      </c>
      <c r="V725" s="27"/>
      <c r="W725" s="27"/>
      <c r="X725" s="27"/>
      <c r="Y725" s="27"/>
      <c r="Z725" s="27"/>
      <c r="AA725" s="27"/>
      <c r="AB725" s="27"/>
      <c r="AC725" s="27"/>
      <c r="AD725" s="27"/>
      <c r="AE725" s="27"/>
      <c r="AF725" s="27"/>
      <c r="AG725" s="27"/>
      <c r="AH725" s="27"/>
      <c r="AI725" s="27"/>
      <c r="AJ725" s="27"/>
      <c r="AK725" s="27"/>
      <c r="AL725" s="27"/>
      <c r="AM725" s="27"/>
      <c r="AN725" s="27"/>
      <c r="AO725" s="27"/>
      <c r="AP725" s="27">
        <v>583</v>
      </c>
      <c r="AQ725" s="27">
        <v>0</v>
      </c>
      <c r="AR725" s="27">
        <f t="shared" si="22"/>
        <v>0</v>
      </c>
      <c r="AS725" s="10" t="s">
        <v>111</v>
      </c>
      <c r="AT725" s="88">
        <v>2014</v>
      </c>
      <c r="AU725" s="7" t="s">
        <v>1222</v>
      </c>
    </row>
    <row r="726" spans="2:47" ht="13.15" customHeight="1" x14ac:dyDescent="0.25">
      <c r="B726" s="7" t="s">
        <v>1270</v>
      </c>
      <c r="C726" s="7" t="s">
        <v>100</v>
      </c>
      <c r="D726" s="7" t="s">
        <v>1214</v>
      </c>
      <c r="E726" s="7" t="s">
        <v>1215</v>
      </c>
      <c r="F726" s="7" t="s">
        <v>1216</v>
      </c>
      <c r="G726" s="7" t="s">
        <v>1269</v>
      </c>
      <c r="H726" s="7" t="s">
        <v>105</v>
      </c>
      <c r="I726" s="14">
        <v>60</v>
      </c>
      <c r="J726" s="7" t="s">
        <v>106</v>
      </c>
      <c r="K726" s="7" t="s">
        <v>107</v>
      </c>
      <c r="L726" s="7" t="s">
        <v>108</v>
      </c>
      <c r="M726" s="7" t="s">
        <v>109</v>
      </c>
      <c r="N726" s="7" t="s">
        <v>110</v>
      </c>
      <c r="O726" s="39">
        <v>0</v>
      </c>
      <c r="P726" s="39">
        <v>0</v>
      </c>
      <c r="Q726" s="39">
        <v>1800</v>
      </c>
      <c r="R726" s="39">
        <v>3550</v>
      </c>
      <c r="S726" s="39">
        <v>2550</v>
      </c>
      <c r="T726" s="39">
        <v>2550</v>
      </c>
      <c r="U726" s="39">
        <v>2550</v>
      </c>
      <c r="V726" s="39"/>
      <c r="W726" s="39"/>
      <c r="X726" s="39"/>
      <c r="Y726" s="39"/>
      <c r="Z726" s="39"/>
      <c r="AA726" s="39"/>
      <c r="AB726" s="39"/>
      <c r="AC726" s="39"/>
      <c r="AD726" s="39"/>
      <c r="AE726" s="39"/>
      <c r="AF726" s="39"/>
      <c r="AG726" s="39"/>
      <c r="AH726" s="39"/>
      <c r="AI726" s="39"/>
      <c r="AJ726" s="39"/>
      <c r="AK726" s="39"/>
      <c r="AL726" s="39"/>
      <c r="AM726" s="39"/>
      <c r="AN726" s="39"/>
      <c r="AO726" s="39"/>
      <c r="AP726" s="39">
        <v>583</v>
      </c>
      <c r="AQ726" s="27">
        <v>0</v>
      </c>
      <c r="AR726" s="27">
        <f t="shared" si="22"/>
        <v>0</v>
      </c>
      <c r="AS726" s="7" t="s">
        <v>111</v>
      </c>
      <c r="AT726" s="7" t="s">
        <v>375</v>
      </c>
      <c r="AU726" s="89" t="s">
        <v>112</v>
      </c>
    </row>
    <row r="727" spans="2:47" ht="13.15" customHeight="1" x14ac:dyDescent="0.2">
      <c r="B727" s="12" t="s">
        <v>1271</v>
      </c>
      <c r="C727" s="7" t="s">
        <v>100</v>
      </c>
      <c r="D727" s="7" t="s">
        <v>1214</v>
      </c>
      <c r="E727" s="7" t="s">
        <v>1215</v>
      </c>
      <c r="F727" s="7" t="s">
        <v>1216</v>
      </c>
      <c r="G727" s="7" t="s">
        <v>1269</v>
      </c>
      <c r="H727" s="8" t="s">
        <v>105</v>
      </c>
      <c r="I727" s="9">
        <v>60</v>
      </c>
      <c r="J727" s="10" t="s">
        <v>106</v>
      </c>
      <c r="K727" s="8" t="s">
        <v>107</v>
      </c>
      <c r="L727" s="10" t="s">
        <v>108</v>
      </c>
      <c r="M727" s="10" t="s">
        <v>109</v>
      </c>
      <c r="N727" s="10" t="s">
        <v>110</v>
      </c>
      <c r="O727" s="74"/>
      <c r="P727" s="27"/>
      <c r="Q727" s="27">
        <v>1800</v>
      </c>
      <c r="R727" s="27">
        <v>2378</v>
      </c>
      <c r="S727" s="27">
        <v>2000</v>
      </c>
      <c r="T727" s="27">
        <v>2000</v>
      </c>
      <c r="U727" s="27">
        <v>2000</v>
      </c>
      <c r="V727" s="27">
        <v>2000</v>
      </c>
      <c r="W727" s="27"/>
      <c r="X727" s="27"/>
      <c r="Y727" s="27"/>
      <c r="Z727" s="27"/>
      <c r="AA727" s="27"/>
      <c r="AB727" s="27"/>
      <c r="AC727" s="27"/>
      <c r="AD727" s="27"/>
      <c r="AE727" s="27"/>
      <c r="AF727" s="27"/>
      <c r="AG727" s="27"/>
      <c r="AH727" s="27"/>
      <c r="AI727" s="27"/>
      <c r="AJ727" s="27"/>
      <c r="AK727" s="27"/>
      <c r="AL727" s="27"/>
      <c r="AM727" s="27"/>
      <c r="AN727" s="27"/>
      <c r="AO727" s="27"/>
      <c r="AP727" s="27">
        <v>583</v>
      </c>
      <c r="AQ727" s="27">
        <v>0</v>
      </c>
      <c r="AR727" s="27">
        <f t="shared" si="22"/>
        <v>0</v>
      </c>
      <c r="AS727" s="10" t="s">
        <v>111</v>
      </c>
      <c r="AT727" s="43" t="s">
        <v>114</v>
      </c>
      <c r="AU727" s="13" t="s">
        <v>115</v>
      </c>
    </row>
    <row r="728" spans="2:47" ht="13.15" customHeight="1" x14ac:dyDescent="0.2">
      <c r="B728" s="13" t="s">
        <v>1272</v>
      </c>
      <c r="C728" s="13" t="s">
        <v>100</v>
      </c>
      <c r="D728" s="13" t="s">
        <v>1273</v>
      </c>
      <c r="E728" s="13" t="s">
        <v>1215</v>
      </c>
      <c r="F728" s="13" t="s">
        <v>1274</v>
      </c>
      <c r="G728" s="13" t="s">
        <v>1269</v>
      </c>
      <c r="H728" s="13" t="s">
        <v>105</v>
      </c>
      <c r="I728" s="13">
        <v>60</v>
      </c>
      <c r="J728" s="13" t="s">
        <v>106</v>
      </c>
      <c r="K728" s="13" t="s">
        <v>107</v>
      </c>
      <c r="L728" s="13" t="s">
        <v>108</v>
      </c>
      <c r="M728" s="13" t="s">
        <v>109</v>
      </c>
      <c r="N728" s="13" t="s">
        <v>110</v>
      </c>
      <c r="O728" s="39"/>
      <c r="P728" s="39"/>
      <c r="Q728" s="39">
        <v>1800</v>
      </c>
      <c r="R728" s="39">
        <v>2378</v>
      </c>
      <c r="S728" s="39">
        <v>0</v>
      </c>
      <c r="T728" s="39">
        <v>2250</v>
      </c>
      <c r="U728" s="39">
        <v>2250</v>
      </c>
      <c r="V728" s="39"/>
      <c r="W728" s="39"/>
      <c r="X728" s="39"/>
      <c r="Y728" s="39"/>
      <c r="Z728" s="39"/>
      <c r="AA728" s="39"/>
      <c r="AB728" s="39"/>
      <c r="AC728" s="39"/>
      <c r="AD728" s="39"/>
      <c r="AE728" s="39"/>
      <c r="AF728" s="39"/>
      <c r="AG728" s="39"/>
      <c r="AH728" s="39"/>
      <c r="AI728" s="39"/>
      <c r="AJ728" s="39"/>
      <c r="AK728" s="39"/>
      <c r="AL728" s="39"/>
      <c r="AM728" s="39"/>
      <c r="AN728" s="39"/>
      <c r="AO728" s="39"/>
      <c r="AP728" s="39">
        <v>583</v>
      </c>
      <c r="AQ728" s="39">
        <v>0</v>
      </c>
      <c r="AR728" s="27">
        <f t="shared" si="22"/>
        <v>0</v>
      </c>
      <c r="AS728" s="13" t="s">
        <v>111</v>
      </c>
      <c r="AT728" s="13" t="s">
        <v>114</v>
      </c>
      <c r="AU728" s="13">
        <v>14</v>
      </c>
    </row>
    <row r="729" spans="2:47" ht="13.15" customHeight="1" x14ac:dyDescent="0.2">
      <c r="B729" s="13" t="s">
        <v>1275</v>
      </c>
      <c r="C729" s="13" t="s">
        <v>100</v>
      </c>
      <c r="D729" s="13" t="s">
        <v>1273</v>
      </c>
      <c r="E729" s="13" t="s">
        <v>1215</v>
      </c>
      <c r="F729" s="13" t="s">
        <v>1274</v>
      </c>
      <c r="G729" s="13" t="s">
        <v>1269</v>
      </c>
      <c r="H729" s="13" t="s">
        <v>105</v>
      </c>
      <c r="I729" s="13">
        <v>60</v>
      </c>
      <c r="J729" s="13" t="s">
        <v>106</v>
      </c>
      <c r="K729" s="13" t="s">
        <v>107</v>
      </c>
      <c r="L729" s="13" t="s">
        <v>108</v>
      </c>
      <c r="M729" s="13" t="s">
        <v>109</v>
      </c>
      <c r="N729" s="13" t="s">
        <v>110</v>
      </c>
      <c r="O729" s="39"/>
      <c r="P729" s="39"/>
      <c r="Q729" s="39">
        <v>1800</v>
      </c>
      <c r="R729" s="39">
        <v>2378</v>
      </c>
      <c r="S729" s="39">
        <v>1000</v>
      </c>
      <c r="T729" s="39">
        <v>2250</v>
      </c>
      <c r="U729" s="39">
        <v>2250</v>
      </c>
      <c r="V729" s="39"/>
      <c r="W729" s="39"/>
      <c r="X729" s="39"/>
      <c r="Y729" s="39"/>
      <c r="Z729" s="39"/>
      <c r="AA729" s="39"/>
      <c r="AB729" s="39"/>
      <c r="AC729" s="39"/>
      <c r="AD729" s="39"/>
      <c r="AE729" s="39"/>
      <c r="AF729" s="39"/>
      <c r="AG729" s="39"/>
      <c r="AH729" s="39"/>
      <c r="AI729" s="39"/>
      <c r="AJ729" s="39"/>
      <c r="AK729" s="39"/>
      <c r="AL729" s="39"/>
      <c r="AM729" s="39"/>
      <c r="AN729" s="39"/>
      <c r="AO729" s="39"/>
      <c r="AP729" s="39">
        <v>583</v>
      </c>
      <c r="AQ729" s="39">
        <v>0</v>
      </c>
      <c r="AR729" s="27">
        <f t="shared" si="22"/>
        <v>0</v>
      </c>
      <c r="AS729" s="13" t="s">
        <v>111</v>
      </c>
      <c r="AT729" s="13" t="s">
        <v>114</v>
      </c>
      <c r="AU729" s="13">
        <v>14</v>
      </c>
    </row>
    <row r="730" spans="2:47" ht="13.15" customHeight="1" x14ac:dyDescent="0.2">
      <c r="B730" s="13" t="s">
        <v>1276</v>
      </c>
      <c r="C730" s="13" t="s">
        <v>100</v>
      </c>
      <c r="D730" s="13" t="s">
        <v>1273</v>
      </c>
      <c r="E730" s="13" t="s">
        <v>1215</v>
      </c>
      <c r="F730" s="13" t="s">
        <v>1274</v>
      </c>
      <c r="G730" s="13" t="s">
        <v>1269</v>
      </c>
      <c r="H730" s="13" t="s">
        <v>105</v>
      </c>
      <c r="I730" s="13">
        <v>60</v>
      </c>
      <c r="J730" s="13" t="s">
        <v>106</v>
      </c>
      <c r="K730" s="13" t="s">
        <v>107</v>
      </c>
      <c r="L730" s="13" t="s">
        <v>108</v>
      </c>
      <c r="M730" s="13" t="s">
        <v>109</v>
      </c>
      <c r="N730" s="13" t="s">
        <v>110</v>
      </c>
      <c r="O730" s="39"/>
      <c r="P730" s="39"/>
      <c r="Q730" s="39">
        <v>1800</v>
      </c>
      <c r="R730" s="39">
        <v>3550</v>
      </c>
      <c r="S730" s="39">
        <v>1000</v>
      </c>
      <c r="T730" s="39">
        <v>2250</v>
      </c>
      <c r="U730" s="39">
        <v>2250</v>
      </c>
      <c r="V730" s="39"/>
      <c r="W730" s="39"/>
      <c r="X730" s="39"/>
      <c r="Y730" s="39"/>
      <c r="Z730" s="39"/>
      <c r="AA730" s="39"/>
      <c r="AB730" s="39"/>
      <c r="AC730" s="39"/>
      <c r="AD730" s="39"/>
      <c r="AE730" s="39"/>
      <c r="AF730" s="39"/>
      <c r="AG730" s="39"/>
      <c r="AH730" s="39"/>
      <c r="AI730" s="39"/>
      <c r="AJ730" s="39"/>
      <c r="AK730" s="39"/>
      <c r="AL730" s="39"/>
      <c r="AM730" s="39"/>
      <c r="AN730" s="39"/>
      <c r="AO730" s="39"/>
      <c r="AP730" s="39">
        <v>583</v>
      </c>
      <c r="AQ730" s="39">
        <v>0</v>
      </c>
      <c r="AR730" s="27">
        <f t="shared" si="22"/>
        <v>0</v>
      </c>
      <c r="AS730" s="13" t="s">
        <v>111</v>
      </c>
      <c r="AT730" s="13" t="s">
        <v>114</v>
      </c>
      <c r="AU730" s="13" t="s">
        <v>115</v>
      </c>
    </row>
    <row r="731" spans="2:47" ht="13.15" customHeight="1" x14ac:dyDescent="0.2">
      <c r="B731" s="13" t="s">
        <v>1277</v>
      </c>
      <c r="C731" s="13" t="s">
        <v>100</v>
      </c>
      <c r="D731" s="13" t="s">
        <v>1273</v>
      </c>
      <c r="E731" s="13" t="s">
        <v>1215</v>
      </c>
      <c r="F731" s="13" t="s">
        <v>1274</v>
      </c>
      <c r="G731" s="13" t="s">
        <v>1269</v>
      </c>
      <c r="H731" s="13" t="s">
        <v>105</v>
      </c>
      <c r="I731" s="13">
        <v>60</v>
      </c>
      <c r="J731" s="13" t="s">
        <v>106</v>
      </c>
      <c r="K731" s="13" t="s">
        <v>107</v>
      </c>
      <c r="L731" s="13" t="s">
        <v>108</v>
      </c>
      <c r="M731" s="13" t="s">
        <v>109</v>
      </c>
      <c r="N731" s="13" t="s">
        <v>110</v>
      </c>
      <c r="O731" s="39"/>
      <c r="P731" s="39"/>
      <c r="Q731" s="39">
        <v>1800</v>
      </c>
      <c r="R731" s="39">
        <v>3550</v>
      </c>
      <c r="S731" s="39">
        <v>300</v>
      </c>
      <c r="T731" s="39">
        <v>2250</v>
      </c>
      <c r="U731" s="39">
        <v>2250</v>
      </c>
      <c r="V731" s="39"/>
      <c r="W731" s="39"/>
      <c r="X731" s="39"/>
      <c r="Y731" s="39"/>
      <c r="Z731" s="39"/>
      <c r="AA731" s="39"/>
      <c r="AB731" s="39"/>
      <c r="AC731" s="39"/>
      <c r="AD731" s="39"/>
      <c r="AE731" s="39"/>
      <c r="AF731" s="39"/>
      <c r="AG731" s="39"/>
      <c r="AH731" s="39"/>
      <c r="AI731" s="39"/>
      <c r="AJ731" s="39"/>
      <c r="AK731" s="39"/>
      <c r="AL731" s="39"/>
      <c r="AM731" s="39"/>
      <c r="AN731" s="39"/>
      <c r="AO731" s="39"/>
      <c r="AP731" s="39">
        <v>583</v>
      </c>
      <c r="AQ731" s="39">
        <v>0</v>
      </c>
      <c r="AR731" s="27">
        <f t="shared" si="22"/>
        <v>0</v>
      </c>
      <c r="AS731" s="13" t="s">
        <v>111</v>
      </c>
      <c r="AT731" s="13" t="s">
        <v>114</v>
      </c>
      <c r="AU731" s="13">
        <v>14</v>
      </c>
    </row>
    <row r="732" spans="2:47" ht="13.15" customHeight="1" x14ac:dyDescent="0.2">
      <c r="B732" s="13" t="s">
        <v>1278</v>
      </c>
      <c r="C732" s="13" t="s">
        <v>100</v>
      </c>
      <c r="D732" s="13" t="s">
        <v>1273</v>
      </c>
      <c r="E732" s="13" t="s">
        <v>1215</v>
      </c>
      <c r="F732" s="13" t="s">
        <v>1274</v>
      </c>
      <c r="G732" s="13" t="s">
        <v>1269</v>
      </c>
      <c r="H732" s="13" t="s">
        <v>105</v>
      </c>
      <c r="I732" s="13">
        <v>60</v>
      </c>
      <c r="J732" s="13" t="s">
        <v>106</v>
      </c>
      <c r="K732" s="13" t="s">
        <v>107</v>
      </c>
      <c r="L732" s="13" t="s">
        <v>108</v>
      </c>
      <c r="M732" s="13" t="s">
        <v>122</v>
      </c>
      <c r="N732" s="13" t="s">
        <v>110</v>
      </c>
      <c r="O732" s="39"/>
      <c r="P732" s="39"/>
      <c r="Q732" s="39">
        <v>1800</v>
      </c>
      <c r="R732" s="39">
        <v>3550</v>
      </c>
      <c r="S732" s="39">
        <v>300</v>
      </c>
      <c r="T732" s="39">
        <v>2550</v>
      </c>
      <c r="U732" s="39">
        <v>2550</v>
      </c>
      <c r="V732" s="39"/>
      <c r="W732" s="39"/>
      <c r="X732" s="39"/>
      <c r="Y732" s="39"/>
      <c r="Z732" s="39"/>
      <c r="AA732" s="39"/>
      <c r="AB732" s="39"/>
      <c r="AC732" s="39"/>
      <c r="AD732" s="39"/>
      <c r="AE732" s="39"/>
      <c r="AF732" s="39"/>
      <c r="AG732" s="39"/>
      <c r="AH732" s="39"/>
      <c r="AI732" s="39"/>
      <c r="AJ732" s="39"/>
      <c r="AK732" s="39"/>
      <c r="AL732" s="39"/>
      <c r="AM732" s="39"/>
      <c r="AN732" s="39"/>
      <c r="AO732" s="39"/>
      <c r="AP732" s="39">
        <v>583</v>
      </c>
      <c r="AQ732" s="39">
        <v>0</v>
      </c>
      <c r="AR732" s="27">
        <f t="shared" si="22"/>
        <v>0</v>
      </c>
      <c r="AS732" s="13" t="s">
        <v>111</v>
      </c>
      <c r="AT732" s="13" t="s">
        <v>114</v>
      </c>
      <c r="AU732" s="13" t="s">
        <v>115</v>
      </c>
    </row>
    <row r="733" spans="2:47" ht="13.15" customHeight="1" x14ac:dyDescent="0.2">
      <c r="B733" s="13" t="s">
        <v>1279</v>
      </c>
      <c r="C733" s="13" t="s">
        <v>100</v>
      </c>
      <c r="D733" s="13" t="s">
        <v>1273</v>
      </c>
      <c r="E733" s="13" t="s">
        <v>1215</v>
      </c>
      <c r="F733" s="13" t="s">
        <v>1274</v>
      </c>
      <c r="G733" s="13" t="s">
        <v>1269</v>
      </c>
      <c r="H733" s="13" t="s">
        <v>105</v>
      </c>
      <c r="I733" s="13">
        <v>60</v>
      </c>
      <c r="J733" s="13" t="s">
        <v>106</v>
      </c>
      <c r="K733" s="13" t="s">
        <v>107</v>
      </c>
      <c r="L733" s="13" t="s">
        <v>108</v>
      </c>
      <c r="M733" s="13" t="s">
        <v>122</v>
      </c>
      <c r="N733" s="13" t="s">
        <v>110</v>
      </c>
      <c r="O733" s="39"/>
      <c r="P733" s="39"/>
      <c r="Q733" s="39">
        <v>1800</v>
      </c>
      <c r="R733" s="39">
        <v>3550</v>
      </c>
      <c r="S733" s="39">
        <v>300</v>
      </c>
      <c r="T733" s="39">
        <v>0</v>
      </c>
      <c r="U733" s="39">
        <v>2550</v>
      </c>
      <c r="V733" s="39"/>
      <c r="W733" s="39"/>
      <c r="X733" s="39"/>
      <c r="Y733" s="39"/>
      <c r="Z733" s="39"/>
      <c r="AA733" s="39"/>
      <c r="AB733" s="39"/>
      <c r="AC733" s="39"/>
      <c r="AD733" s="39"/>
      <c r="AE733" s="39"/>
      <c r="AF733" s="39"/>
      <c r="AG733" s="39"/>
      <c r="AH733" s="39"/>
      <c r="AI733" s="39"/>
      <c r="AJ733" s="39"/>
      <c r="AK733" s="39"/>
      <c r="AL733" s="39"/>
      <c r="AM733" s="39"/>
      <c r="AN733" s="39"/>
      <c r="AO733" s="39"/>
      <c r="AP733" s="39">
        <v>583</v>
      </c>
      <c r="AQ733" s="39">
        <f>(O733+P733+Q733+R733+S733+T733+U733+V733+W733)*AP733</f>
        <v>4780600</v>
      </c>
      <c r="AR733" s="27">
        <f t="shared" si="22"/>
        <v>5354272.0000000009</v>
      </c>
      <c r="AS733" s="13" t="s">
        <v>111</v>
      </c>
      <c r="AT733" s="13" t="s">
        <v>114</v>
      </c>
      <c r="AU733" s="13"/>
    </row>
    <row r="734" spans="2:47" ht="13.15" customHeight="1" x14ac:dyDescent="0.25">
      <c r="B734" s="7" t="s">
        <v>1280</v>
      </c>
      <c r="C734" s="7" t="s">
        <v>100</v>
      </c>
      <c r="D734" s="7" t="s">
        <v>1214</v>
      </c>
      <c r="E734" s="7" t="s">
        <v>1215</v>
      </c>
      <c r="F734" s="7" t="s">
        <v>1216</v>
      </c>
      <c r="G734" s="7" t="s">
        <v>1281</v>
      </c>
      <c r="H734" s="8" t="s">
        <v>197</v>
      </c>
      <c r="I734" s="9">
        <v>61</v>
      </c>
      <c r="J734" s="10" t="s">
        <v>231</v>
      </c>
      <c r="K734" s="8" t="s">
        <v>107</v>
      </c>
      <c r="L734" s="10" t="s">
        <v>108</v>
      </c>
      <c r="M734" s="10" t="s">
        <v>109</v>
      </c>
      <c r="N734" s="10" t="s">
        <v>110</v>
      </c>
      <c r="O734" s="27">
        <v>0</v>
      </c>
      <c r="P734" s="27">
        <v>0</v>
      </c>
      <c r="Q734" s="27">
        <v>70</v>
      </c>
      <c r="R734" s="27">
        <v>70</v>
      </c>
      <c r="S734" s="27">
        <v>70</v>
      </c>
      <c r="T734" s="27">
        <v>70</v>
      </c>
      <c r="U734" s="27">
        <v>70</v>
      </c>
      <c r="V734" s="27"/>
      <c r="W734" s="27"/>
      <c r="X734" s="27"/>
      <c r="Y734" s="27"/>
      <c r="Z734" s="27"/>
      <c r="AA734" s="27"/>
      <c r="AB734" s="27"/>
      <c r="AC734" s="27"/>
      <c r="AD734" s="27"/>
      <c r="AE734" s="27"/>
      <c r="AF734" s="27"/>
      <c r="AG734" s="27"/>
      <c r="AH734" s="27"/>
      <c r="AI734" s="27"/>
      <c r="AJ734" s="27"/>
      <c r="AK734" s="27"/>
      <c r="AL734" s="27"/>
      <c r="AM734" s="27"/>
      <c r="AN734" s="27"/>
      <c r="AO734" s="27"/>
      <c r="AP734" s="27">
        <v>4682.8100000000004</v>
      </c>
      <c r="AQ734" s="27">
        <v>0</v>
      </c>
      <c r="AR734" s="27">
        <f t="shared" si="22"/>
        <v>0</v>
      </c>
      <c r="AS734" s="10" t="s">
        <v>111</v>
      </c>
      <c r="AT734" s="88">
        <v>2014</v>
      </c>
      <c r="AU734" s="89" t="s">
        <v>212</v>
      </c>
    </row>
    <row r="735" spans="2:47" ht="13.15" customHeight="1" x14ac:dyDescent="0.25">
      <c r="B735" s="7" t="s">
        <v>1282</v>
      </c>
      <c r="C735" s="7" t="s">
        <v>100</v>
      </c>
      <c r="D735" s="7" t="s">
        <v>193</v>
      </c>
      <c r="E735" s="7" t="s">
        <v>194</v>
      </c>
      <c r="F735" s="7" t="s">
        <v>195</v>
      </c>
      <c r="G735" s="7" t="s">
        <v>1283</v>
      </c>
      <c r="H735" s="10" t="s">
        <v>197</v>
      </c>
      <c r="I735" s="10">
        <v>45</v>
      </c>
      <c r="J735" s="10" t="s">
        <v>231</v>
      </c>
      <c r="K735" s="8" t="s">
        <v>107</v>
      </c>
      <c r="L735" s="10" t="s">
        <v>108</v>
      </c>
      <c r="M735" s="10" t="s">
        <v>109</v>
      </c>
      <c r="N735" s="10" t="s">
        <v>110</v>
      </c>
      <c r="O735" s="27"/>
      <c r="P735" s="27">
        <v>0</v>
      </c>
      <c r="Q735" s="27">
        <v>33</v>
      </c>
      <c r="R735" s="27">
        <v>37</v>
      </c>
      <c r="S735" s="27">
        <v>33</v>
      </c>
      <c r="T735" s="27">
        <v>27</v>
      </c>
      <c r="U735" s="27">
        <v>25</v>
      </c>
      <c r="V735" s="27"/>
      <c r="W735" s="27"/>
      <c r="X735" s="27"/>
      <c r="Y735" s="27"/>
      <c r="Z735" s="27"/>
      <c r="AA735" s="27"/>
      <c r="AB735" s="27"/>
      <c r="AC735" s="27"/>
      <c r="AD735" s="27"/>
      <c r="AE735" s="27"/>
      <c r="AF735" s="27"/>
      <c r="AG735" s="27"/>
      <c r="AH735" s="27"/>
      <c r="AI735" s="27"/>
      <c r="AJ735" s="27"/>
      <c r="AK735" s="27"/>
      <c r="AL735" s="27"/>
      <c r="AM735" s="27"/>
      <c r="AN735" s="27"/>
      <c r="AO735" s="27"/>
      <c r="AP735" s="27">
        <v>2500000</v>
      </c>
      <c r="AQ735" s="27">
        <v>0</v>
      </c>
      <c r="AR735" s="27">
        <f t="shared" si="22"/>
        <v>0</v>
      </c>
      <c r="AS735" s="10" t="s">
        <v>111</v>
      </c>
      <c r="AT735" s="10">
        <v>2014</v>
      </c>
      <c r="AU735" s="7" t="s">
        <v>236</v>
      </c>
    </row>
    <row r="736" spans="2:47" ht="13.15" customHeight="1" x14ac:dyDescent="0.25">
      <c r="B736" s="7" t="s">
        <v>1284</v>
      </c>
      <c r="C736" s="7" t="s">
        <v>100</v>
      </c>
      <c r="D736" s="7" t="s">
        <v>193</v>
      </c>
      <c r="E736" s="7" t="s">
        <v>194</v>
      </c>
      <c r="F736" s="7" t="s">
        <v>195</v>
      </c>
      <c r="G736" s="7" t="s">
        <v>1283</v>
      </c>
      <c r="H736" s="7" t="s">
        <v>197</v>
      </c>
      <c r="I736" s="14">
        <v>45</v>
      </c>
      <c r="J736" s="7" t="s">
        <v>488</v>
      </c>
      <c r="K736" s="7" t="s">
        <v>107</v>
      </c>
      <c r="L736" s="7" t="s">
        <v>108</v>
      </c>
      <c r="M736" s="7" t="s">
        <v>109</v>
      </c>
      <c r="N736" s="7" t="s">
        <v>110</v>
      </c>
      <c r="O736" s="39"/>
      <c r="P736" s="39"/>
      <c r="Q736" s="39"/>
      <c r="R736" s="39"/>
      <c r="S736" s="39"/>
      <c r="T736" s="39"/>
      <c r="U736" s="39"/>
      <c r="V736" s="39"/>
      <c r="W736" s="39"/>
      <c r="X736" s="39"/>
      <c r="Y736" s="39"/>
      <c r="Z736" s="39"/>
      <c r="AA736" s="39"/>
      <c r="AB736" s="39"/>
      <c r="AC736" s="39"/>
      <c r="AD736" s="39"/>
      <c r="AE736" s="39"/>
      <c r="AF736" s="39"/>
      <c r="AG736" s="39"/>
      <c r="AH736" s="39"/>
      <c r="AI736" s="39"/>
      <c r="AJ736" s="39"/>
      <c r="AK736" s="39"/>
      <c r="AL736" s="39"/>
      <c r="AM736" s="39"/>
      <c r="AN736" s="39"/>
      <c r="AO736" s="39"/>
      <c r="AP736" s="39">
        <v>1553705</v>
      </c>
      <c r="AQ736" s="39">
        <f>AP736*(P736+Q736+R736+S736+T736+U736)</f>
        <v>0</v>
      </c>
      <c r="AR736" s="27">
        <f t="shared" si="22"/>
        <v>0</v>
      </c>
      <c r="AS736" s="7" t="s">
        <v>111</v>
      </c>
      <c r="AT736" s="7" t="s">
        <v>375</v>
      </c>
      <c r="AU736" s="10" t="s">
        <v>1285</v>
      </c>
    </row>
    <row r="737" spans="2:47" ht="13.15" customHeight="1" x14ac:dyDescent="0.25">
      <c r="B737" s="7" t="s">
        <v>1286</v>
      </c>
      <c r="C737" s="7" t="s">
        <v>100</v>
      </c>
      <c r="D737" s="7" t="s">
        <v>193</v>
      </c>
      <c r="E737" s="7" t="s">
        <v>194</v>
      </c>
      <c r="F737" s="7" t="s">
        <v>195</v>
      </c>
      <c r="G737" s="7" t="s">
        <v>1283</v>
      </c>
      <c r="H737" s="7" t="s">
        <v>197</v>
      </c>
      <c r="I737" s="14">
        <v>45</v>
      </c>
      <c r="J737" s="15" t="s">
        <v>238</v>
      </c>
      <c r="K737" s="7" t="s">
        <v>107</v>
      </c>
      <c r="L737" s="7" t="s">
        <v>108</v>
      </c>
      <c r="M737" s="7" t="s">
        <v>109</v>
      </c>
      <c r="N737" s="7" t="s">
        <v>110</v>
      </c>
      <c r="O737" s="39">
        <v>0</v>
      </c>
      <c r="P737" s="39">
        <v>0</v>
      </c>
      <c r="Q737" s="39">
        <v>38</v>
      </c>
      <c r="R737" s="39">
        <v>37</v>
      </c>
      <c r="S737" s="39">
        <v>33</v>
      </c>
      <c r="T737" s="39">
        <v>27</v>
      </c>
      <c r="U737" s="39">
        <v>25</v>
      </c>
      <c r="V737" s="39"/>
      <c r="W737" s="39"/>
      <c r="X737" s="39"/>
      <c r="Y737" s="39"/>
      <c r="Z737" s="39"/>
      <c r="AA737" s="39"/>
      <c r="AB737" s="39"/>
      <c r="AC737" s="39"/>
      <c r="AD737" s="39"/>
      <c r="AE737" s="39"/>
      <c r="AF737" s="39"/>
      <c r="AG737" s="39"/>
      <c r="AH737" s="39"/>
      <c r="AI737" s="39"/>
      <c r="AJ737" s="39"/>
      <c r="AK737" s="39"/>
      <c r="AL737" s="39"/>
      <c r="AM737" s="39"/>
      <c r="AN737" s="39"/>
      <c r="AO737" s="39"/>
      <c r="AP737" s="39">
        <v>1553705</v>
      </c>
      <c r="AQ737" s="27">
        <v>0</v>
      </c>
      <c r="AR737" s="27">
        <f t="shared" si="22"/>
        <v>0</v>
      </c>
      <c r="AS737" s="7" t="s">
        <v>111</v>
      </c>
      <c r="AT737" s="7" t="s">
        <v>375</v>
      </c>
      <c r="AU737" s="89" t="s">
        <v>1287</v>
      </c>
    </row>
    <row r="738" spans="2:47" ht="13.15" customHeight="1" x14ac:dyDescent="0.25">
      <c r="B738" s="12" t="s">
        <v>1288</v>
      </c>
      <c r="C738" s="7" t="s">
        <v>100</v>
      </c>
      <c r="D738" s="7" t="s">
        <v>193</v>
      </c>
      <c r="E738" s="7" t="s">
        <v>194</v>
      </c>
      <c r="F738" s="7" t="s">
        <v>195</v>
      </c>
      <c r="G738" s="7" t="s">
        <v>1283</v>
      </c>
      <c r="H738" s="8" t="s">
        <v>105</v>
      </c>
      <c r="I738" s="9">
        <v>45</v>
      </c>
      <c r="J738" s="10" t="s">
        <v>238</v>
      </c>
      <c r="K738" s="8" t="s">
        <v>107</v>
      </c>
      <c r="L738" s="10" t="s">
        <v>108</v>
      </c>
      <c r="M738" s="10" t="s">
        <v>109</v>
      </c>
      <c r="N738" s="10" t="s">
        <v>110</v>
      </c>
      <c r="O738" s="74"/>
      <c r="P738" s="27"/>
      <c r="Q738" s="27">
        <v>38</v>
      </c>
      <c r="R738" s="27">
        <v>37</v>
      </c>
      <c r="S738" s="27">
        <v>33</v>
      </c>
      <c r="T738" s="27">
        <v>27</v>
      </c>
      <c r="U738" s="27">
        <v>25</v>
      </c>
      <c r="V738" s="27"/>
      <c r="W738" s="27"/>
      <c r="X738" s="27"/>
      <c r="Y738" s="27"/>
      <c r="Z738" s="27"/>
      <c r="AA738" s="27"/>
      <c r="AB738" s="27"/>
      <c r="AC738" s="27"/>
      <c r="AD738" s="27"/>
      <c r="AE738" s="27"/>
      <c r="AF738" s="27"/>
      <c r="AG738" s="27"/>
      <c r="AH738" s="27"/>
      <c r="AI738" s="27"/>
      <c r="AJ738" s="27"/>
      <c r="AK738" s="27"/>
      <c r="AL738" s="27"/>
      <c r="AM738" s="27"/>
      <c r="AN738" s="27"/>
      <c r="AO738" s="27"/>
      <c r="AP738" s="27">
        <v>1553705</v>
      </c>
      <c r="AQ738" s="27">
        <v>0</v>
      </c>
      <c r="AR738" s="27">
        <f t="shared" si="22"/>
        <v>0</v>
      </c>
      <c r="AS738" s="10" t="s">
        <v>111</v>
      </c>
      <c r="AT738" s="43" t="s">
        <v>114</v>
      </c>
      <c r="AU738" s="19" t="s">
        <v>1289</v>
      </c>
    </row>
    <row r="739" spans="2:47" ht="13.15" customHeight="1" x14ac:dyDescent="0.25">
      <c r="B739" s="19" t="s">
        <v>1290</v>
      </c>
      <c r="C739" s="7" t="s">
        <v>100</v>
      </c>
      <c r="D739" s="7" t="s">
        <v>193</v>
      </c>
      <c r="E739" s="7" t="s">
        <v>194</v>
      </c>
      <c r="F739" s="7" t="s">
        <v>195</v>
      </c>
      <c r="G739" s="19" t="s">
        <v>1291</v>
      </c>
      <c r="H739" s="7" t="s">
        <v>197</v>
      </c>
      <c r="I739" s="20">
        <v>45</v>
      </c>
      <c r="J739" s="21" t="s">
        <v>231</v>
      </c>
      <c r="K739" s="8" t="s">
        <v>107</v>
      </c>
      <c r="L739" s="10" t="s">
        <v>108</v>
      </c>
      <c r="M739" s="10" t="s">
        <v>109</v>
      </c>
      <c r="N739" s="21" t="s">
        <v>110</v>
      </c>
      <c r="O739" s="39"/>
      <c r="P739" s="39"/>
      <c r="Q739" s="39">
        <v>33</v>
      </c>
      <c r="R739" s="39">
        <v>37</v>
      </c>
      <c r="S739" s="39">
        <v>33</v>
      </c>
      <c r="T739" s="39">
        <v>27</v>
      </c>
      <c r="U739" s="39">
        <v>25</v>
      </c>
      <c r="V739" s="39"/>
      <c r="W739" s="39"/>
      <c r="X739" s="39"/>
      <c r="Y739" s="39"/>
      <c r="Z739" s="39"/>
      <c r="AA739" s="39"/>
      <c r="AB739" s="39"/>
      <c r="AC739" s="39"/>
      <c r="AD739" s="39"/>
      <c r="AE739" s="39"/>
      <c r="AF739" s="39"/>
      <c r="AG739" s="39"/>
      <c r="AH739" s="39"/>
      <c r="AI739" s="39"/>
      <c r="AJ739" s="39"/>
      <c r="AK739" s="39"/>
      <c r="AL739" s="39"/>
      <c r="AM739" s="39"/>
      <c r="AN739" s="39"/>
      <c r="AO739" s="39"/>
      <c r="AP739" s="39">
        <v>1553700</v>
      </c>
      <c r="AQ739" s="27">
        <v>0</v>
      </c>
      <c r="AR739" s="27">
        <f t="shared" si="22"/>
        <v>0</v>
      </c>
      <c r="AS739" s="21" t="s">
        <v>111</v>
      </c>
      <c r="AT739" s="43" t="s">
        <v>375</v>
      </c>
      <c r="AU739" s="10" t="s">
        <v>1292</v>
      </c>
    </row>
    <row r="740" spans="2:47" ht="13.15" customHeight="1" x14ac:dyDescent="0.2">
      <c r="B740" s="19" t="s">
        <v>1293</v>
      </c>
      <c r="C740" s="7" t="s">
        <v>100</v>
      </c>
      <c r="D740" s="7" t="s">
        <v>204</v>
      </c>
      <c r="E740" s="19" t="s">
        <v>194</v>
      </c>
      <c r="F740" s="19" t="s">
        <v>205</v>
      </c>
      <c r="G740" s="19" t="s">
        <v>1291</v>
      </c>
      <c r="H740" s="19" t="s">
        <v>197</v>
      </c>
      <c r="I740" s="20">
        <v>45</v>
      </c>
      <c r="J740" s="21" t="s">
        <v>231</v>
      </c>
      <c r="K740" s="8" t="s">
        <v>107</v>
      </c>
      <c r="L740" s="10" t="s">
        <v>108</v>
      </c>
      <c r="M740" s="10" t="s">
        <v>109</v>
      </c>
      <c r="N740" s="21" t="s">
        <v>110</v>
      </c>
      <c r="O740" s="39"/>
      <c r="P740" s="39"/>
      <c r="Q740" s="39">
        <v>33</v>
      </c>
      <c r="R740" s="39">
        <v>36</v>
      </c>
      <c r="S740" s="39">
        <v>33</v>
      </c>
      <c r="T740" s="39">
        <v>27</v>
      </c>
      <c r="U740" s="39">
        <v>25</v>
      </c>
      <c r="V740" s="39"/>
      <c r="W740" s="39"/>
      <c r="X740" s="39"/>
      <c r="Y740" s="39"/>
      <c r="Z740" s="39"/>
      <c r="AA740" s="39"/>
      <c r="AB740" s="39"/>
      <c r="AC740" s="39"/>
      <c r="AD740" s="39"/>
      <c r="AE740" s="39"/>
      <c r="AF740" s="39"/>
      <c r="AG740" s="39"/>
      <c r="AH740" s="39"/>
      <c r="AI740" s="39"/>
      <c r="AJ740" s="39"/>
      <c r="AK740" s="39"/>
      <c r="AL740" s="39"/>
      <c r="AM740" s="39"/>
      <c r="AN740" s="39"/>
      <c r="AO740" s="39"/>
      <c r="AP740" s="39">
        <v>1553700</v>
      </c>
      <c r="AQ740" s="27">
        <v>0</v>
      </c>
      <c r="AR740" s="27">
        <f t="shared" si="22"/>
        <v>0</v>
      </c>
      <c r="AS740" s="21" t="s">
        <v>111</v>
      </c>
      <c r="AT740" s="7" t="s">
        <v>375</v>
      </c>
      <c r="AU740" s="13" t="s">
        <v>115</v>
      </c>
    </row>
    <row r="741" spans="2:47" ht="13.15" customHeight="1" x14ac:dyDescent="0.2">
      <c r="B741" s="13" t="s">
        <v>1294</v>
      </c>
      <c r="C741" s="13" t="s">
        <v>100</v>
      </c>
      <c r="D741" s="13" t="s">
        <v>204</v>
      </c>
      <c r="E741" s="13" t="s">
        <v>194</v>
      </c>
      <c r="F741" s="13" t="s">
        <v>205</v>
      </c>
      <c r="G741" s="13" t="s">
        <v>1291</v>
      </c>
      <c r="H741" s="13" t="s">
        <v>197</v>
      </c>
      <c r="I741" s="13">
        <v>45</v>
      </c>
      <c r="J741" s="13" t="s">
        <v>231</v>
      </c>
      <c r="K741" s="13" t="s">
        <v>107</v>
      </c>
      <c r="L741" s="13" t="s">
        <v>108</v>
      </c>
      <c r="M741" s="13" t="s">
        <v>109</v>
      </c>
      <c r="N741" s="13" t="s">
        <v>110</v>
      </c>
      <c r="O741" s="39"/>
      <c r="P741" s="39"/>
      <c r="Q741" s="39">
        <v>33</v>
      </c>
      <c r="R741" s="39">
        <v>36</v>
      </c>
      <c r="S741" s="39">
        <v>33</v>
      </c>
      <c r="T741" s="39">
        <v>33</v>
      </c>
      <c r="U741" s="39">
        <v>33</v>
      </c>
      <c r="V741" s="39"/>
      <c r="W741" s="39"/>
      <c r="X741" s="39"/>
      <c r="Y741" s="39"/>
      <c r="Z741" s="39"/>
      <c r="AA741" s="39"/>
      <c r="AB741" s="39"/>
      <c r="AC741" s="39"/>
      <c r="AD741" s="39"/>
      <c r="AE741" s="39"/>
      <c r="AF741" s="39"/>
      <c r="AG741" s="39"/>
      <c r="AH741" s="39"/>
      <c r="AI741" s="39"/>
      <c r="AJ741" s="39"/>
      <c r="AK741" s="39"/>
      <c r="AL741" s="39"/>
      <c r="AM741" s="39"/>
      <c r="AN741" s="39"/>
      <c r="AO741" s="39"/>
      <c r="AP741" s="39">
        <v>1553700</v>
      </c>
      <c r="AQ741" s="39">
        <v>0</v>
      </c>
      <c r="AR741" s="27">
        <f t="shared" si="22"/>
        <v>0</v>
      </c>
      <c r="AS741" s="13" t="s">
        <v>111</v>
      </c>
      <c r="AT741" s="13">
        <v>2014</v>
      </c>
      <c r="AU741" s="13">
        <v>14</v>
      </c>
    </row>
    <row r="742" spans="2:47" ht="13.15" customHeight="1" x14ac:dyDescent="0.2">
      <c r="B742" s="13" t="s">
        <v>1295</v>
      </c>
      <c r="C742" s="13" t="s">
        <v>100</v>
      </c>
      <c r="D742" s="13" t="s">
        <v>204</v>
      </c>
      <c r="E742" s="13" t="s">
        <v>194</v>
      </c>
      <c r="F742" s="13" t="s">
        <v>205</v>
      </c>
      <c r="G742" s="13" t="s">
        <v>1291</v>
      </c>
      <c r="H742" s="13" t="s">
        <v>197</v>
      </c>
      <c r="I742" s="13">
        <v>45</v>
      </c>
      <c r="J742" s="13" t="s">
        <v>231</v>
      </c>
      <c r="K742" s="13" t="s">
        <v>107</v>
      </c>
      <c r="L742" s="13" t="s">
        <v>108</v>
      </c>
      <c r="M742" s="13" t="s">
        <v>109</v>
      </c>
      <c r="N742" s="13" t="s">
        <v>110</v>
      </c>
      <c r="O742" s="39"/>
      <c r="P742" s="39"/>
      <c r="Q742" s="39">
        <v>33</v>
      </c>
      <c r="R742" s="39">
        <v>36</v>
      </c>
      <c r="S742" s="39">
        <v>77</v>
      </c>
      <c r="T742" s="39">
        <v>33</v>
      </c>
      <c r="U742" s="39">
        <v>33</v>
      </c>
      <c r="V742" s="39"/>
      <c r="W742" s="39"/>
      <c r="X742" s="39"/>
      <c r="Y742" s="39"/>
      <c r="Z742" s="39"/>
      <c r="AA742" s="39"/>
      <c r="AB742" s="39"/>
      <c r="AC742" s="39"/>
      <c r="AD742" s="39"/>
      <c r="AE742" s="39"/>
      <c r="AF742" s="39"/>
      <c r="AG742" s="39"/>
      <c r="AH742" s="39"/>
      <c r="AI742" s="39"/>
      <c r="AJ742" s="39"/>
      <c r="AK742" s="39"/>
      <c r="AL742" s="39"/>
      <c r="AM742" s="39"/>
      <c r="AN742" s="39"/>
      <c r="AO742" s="39"/>
      <c r="AP742" s="39">
        <v>1553700</v>
      </c>
      <c r="AQ742" s="39">
        <v>0</v>
      </c>
      <c r="AR742" s="27">
        <f t="shared" si="22"/>
        <v>0</v>
      </c>
      <c r="AS742" s="13" t="s">
        <v>111</v>
      </c>
      <c r="AT742" s="13">
        <v>2014</v>
      </c>
      <c r="AU742" s="13">
        <v>14.15</v>
      </c>
    </row>
    <row r="743" spans="2:47" ht="13.15" customHeight="1" x14ac:dyDescent="0.2">
      <c r="B743" s="13" t="s">
        <v>1296</v>
      </c>
      <c r="C743" s="13" t="s">
        <v>100</v>
      </c>
      <c r="D743" s="13" t="s">
        <v>204</v>
      </c>
      <c r="E743" s="13" t="s">
        <v>194</v>
      </c>
      <c r="F743" s="13" t="s">
        <v>205</v>
      </c>
      <c r="G743" s="13" t="s">
        <v>1291</v>
      </c>
      <c r="H743" s="13" t="s">
        <v>1026</v>
      </c>
      <c r="I743" s="13">
        <v>45</v>
      </c>
      <c r="J743" s="13" t="s">
        <v>231</v>
      </c>
      <c r="K743" s="13" t="s">
        <v>107</v>
      </c>
      <c r="L743" s="13" t="s">
        <v>108</v>
      </c>
      <c r="M743" s="13" t="s">
        <v>109</v>
      </c>
      <c r="N743" s="13" t="s">
        <v>110</v>
      </c>
      <c r="O743" s="39"/>
      <c r="P743" s="39"/>
      <c r="Q743" s="39">
        <v>33</v>
      </c>
      <c r="R743" s="39">
        <v>36</v>
      </c>
      <c r="S743" s="39">
        <v>10</v>
      </c>
      <c r="T743" s="39">
        <v>8</v>
      </c>
      <c r="U743" s="39">
        <v>7</v>
      </c>
      <c r="V743" s="39"/>
      <c r="W743" s="39"/>
      <c r="X743" s="39"/>
      <c r="Y743" s="39"/>
      <c r="Z743" s="39"/>
      <c r="AA743" s="39"/>
      <c r="AB743" s="39"/>
      <c r="AC743" s="39"/>
      <c r="AD743" s="39"/>
      <c r="AE743" s="39"/>
      <c r="AF743" s="39"/>
      <c r="AG743" s="39"/>
      <c r="AH743" s="39"/>
      <c r="AI743" s="39"/>
      <c r="AJ743" s="39"/>
      <c r="AK743" s="39"/>
      <c r="AL743" s="39"/>
      <c r="AM743" s="39"/>
      <c r="AN743" s="39"/>
      <c r="AO743" s="39"/>
      <c r="AP743" s="39">
        <v>1553705.35</v>
      </c>
      <c r="AQ743" s="39">
        <v>0</v>
      </c>
      <c r="AR743" s="27">
        <f t="shared" si="22"/>
        <v>0</v>
      </c>
      <c r="AS743" s="13" t="s">
        <v>111</v>
      </c>
      <c r="AT743" s="13">
        <v>2014</v>
      </c>
      <c r="AU743" s="13">
        <v>14</v>
      </c>
    </row>
    <row r="744" spans="2:47" ht="13.15" customHeight="1" x14ac:dyDescent="0.2">
      <c r="B744" s="13" t="s">
        <v>1297</v>
      </c>
      <c r="C744" s="13" t="s">
        <v>100</v>
      </c>
      <c r="D744" s="13" t="s">
        <v>204</v>
      </c>
      <c r="E744" s="13" t="s">
        <v>194</v>
      </c>
      <c r="F744" s="13" t="s">
        <v>205</v>
      </c>
      <c r="G744" s="13" t="s">
        <v>1291</v>
      </c>
      <c r="H744" s="13" t="s">
        <v>1026</v>
      </c>
      <c r="I744" s="13">
        <v>45</v>
      </c>
      <c r="J744" s="13" t="s">
        <v>231</v>
      </c>
      <c r="K744" s="13" t="s">
        <v>107</v>
      </c>
      <c r="L744" s="13" t="s">
        <v>108</v>
      </c>
      <c r="M744" s="13" t="s">
        <v>109</v>
      </c>
      <c r="N744" s="13" t="s">
        <v>110</v>
      </c>
      <c r="O744" s="39"/>
      <c r="P744" s="39"/>
      <c r="Q744" s="39">
        <v>33</v>
      </c>
      <c r="R744" s="39">
        <v>36</v>
      </c>
      <c r="S744" s="39">
        <v>33</v>
      </c>
      <c r="T744" s="39">
        <v>27</v>
      </c>
      <c r="U744" s="39">
        <v>25</v>
      </c>
      <c r="V744" s="39"/>
      <c r="W744" s="39"/>
      <c r="X744" s="39"/>
      <c r="Y744" s="39"/>
      <c r="Z744" s="39"/>
      <c r="AA744" s="39"/>
      <c r="AB744" s="39"/>
      <c r="AC744" s="39"/>
      <c r="AD744" s="39"/>
      <c r="AE744" s="39"/>
      <c r="AF744" s="39"/>
      <c r="AG744" s="39"/>
      <c r="AH744" s="39"/>
      <c r="AI744" s="39"/>
      <c r="AJ744" s="39"/>
      <c r="AK744" s="39"/>
      <c r="AL744" s="39"/>
      <c r="AM744" s="39"/>
      <c r="AN744" s="39"/>
      <c r="AO744" s="39"/>
      <c r="AP744" s="39">
        <v>1553705.35</v>
      </c>
      <c r="AQ744" s="39">
        <v>0</v>
      </c>
      <c r="AR744" s="27">
        <f t="shared" si="22"/>
        <v>0</v>
      </c>
      <c r="AS744" s="13" t="s">
        <v>111</v>
      </c>
      <c r="AT744" s="13">
        <v>2014</v>
      </c>
      <c r="AU744" s="13">
        <v>14</v>
      </c>
    </row>
    <row r="745" spans="2:47" ht="13.15" customHeight="1" x14ac:dyDescent="0.2">
      <c r="B745" s="13" t="s">
        <v>1298</v>
      </c>
      <c r="C745" s="13" t="s">
        <v>100</v>
      </c>
      <c r="D745" s="13" t="s">
        <v>204</v>
      </c>
      <c r="E745" s="13" t="s">
        <v>194</v>
      </c>
      <c r="F745" s="13" t="s">
        <v>205</v>
      </c>
      <c r="G745" s="13" t="s">
        <v>1291</v>
      </c>
      <c r="H745" s="13" t="s">
        <v>1026</v>
      </c>
      <c r="I745" s="13">
        <v>45</v>
      </c>
      <c r="J745" s="13" t="s">
        <v>231</v>
      </c>
      <c r="K745" s="13" t="s">
        <v>107</v>
      </c>
      <c r="L745" s="13" t="s">
        <v>108</v>
      </c>
      <c r="M745" s="13" t="s">
        <v>122</v>
      </c>
      <c r="N745" s="13" t="s">
        <v>110</v>
      </c>
      <c r="O745" s="39"/>
      <c r="P745" s="39"/>
      <c r="Q745" s="39">
        <v>33</v>
      </c>
      <c r="R745" s="39">
        <v>37</v>
      </c>
      <c r="S745" s="39">
        <v>33</v>
      </c>
      <c r="T745" s="39">
        <v>27</v>
      </c>
      <c r="U745" s="39">
        <v>25</v>
      </c>
      <c r="V745" s="39"/>
      <c r="W745" s="39"/>
      <c r="X745" s="39"/>
      <c r="Y745" s="39"/>
      <c r="Z745" s="39"/>
      <c r="AA745" s="39"/>
      <c r="AB745" s="39"/>
      <c r="AC745" s="39"/>
      <c r="AD745" s="39"/>
      <c r="AE745" s="39"/>
      <c r="AF745" s="39"/>
      <c r="AG745" s="39"/>
      <c r="AH745" s="39"/>
      <c r="AI745" s="39"/>
      <c r="AJ745" s="39"/>
      <c r="AK745" s="39"/>
      <c r="AL745" s="39"/>
      <c r="AM745" s="39"/>
      <c r="AN745" s="39"/>
      <c r="AO745" s="39"/>
      <c r="AP745" s="39">
        <v>1553705.35</v>
      </c>
      <c r="AQ745" s="39">
        <v>0</v>
      </c>
      <c r="AR745" s="27">
        <f t="shared" si="22"/>
        <v>0</v>
      </c>
      <c r="AS745" s="13" t="s">
        <v>111</v>
      </c>
      <c r="AT745" s="13">
        <v>2014</v>
      </c>
      <c r="AU745" s="13" t="s">
        <v>115</v>
      </c>
    </row>
    <row r="746" spans="2:47" ht="13.15" customHeight="1" x14ac:dyDescent="0.2">
      <c r="B746" s="13" t="s">
        <v>1299</v>
      </c>
      <c r="C746" s="13" t="s">
        <v>100</v>
      </c>
      <c r="D746" s="13" t="s">
        <v>204</v>
      </c>
      <c r="E746" s="13" t="s">
        <v>194</v>
      </c>
      <c r="F746" s="13" t="s">
        <v>205</v>
      </c>
      <c r="G746" s="13" t="s">
        <v>1291</v>
      </c>
      <c r="H746" s="13" t="s">
        <v>1026</v>
      </c>
      <c r="I746" s="13">
        <v>45</v>
      </c>
      <c r="J746" s="13" t="s">
        <v>231</v>
      </c>
      <c r="K746" s="13" t="s">
        <v>107</v>
      </c>
      <c r="L746" s="13" t="s">
        <v>108</v>
      </c>
      <c r="M746" s="13" t="s">
        <v>122</v>
      </c>
      <c r="N746" s="13" t="s">
        <v>110</v>
      </c>
      <c r="O746" s="39"/>
      <c r="P746" s="39"/>
      <c r="Q746" s="39">
        <v>33</v>
      </c>
      <c r="R746" s="39">
        <v>36</v>
      </c>
      <c r="S746" s="39">
        <v>10</v>
      </c>
      <c r="T746" s="39">
        <v>27</v>
      </c>
      <c r="U746" s="39">
        <v>25</v>
      </c>
      <c r="V746" s="39"/>
      <c r="W746" s="39"/>
      <c r="X746" s="39"/>
      <c r="Y746" s="39"/>
      <c r="Z746" s="39"/>
      <c r="AA746" s="39"/>
      <c r="AB746" s="39"/>
      <c r="AC746" s="39"/>
      <c r="AD746" s="39"/>
      <c r="AE746" s="39"/>
      <c r="AF746" s="39"/>
      <c r="AG746" s="39"/>
      <c r="AH746" s="39"/>
      <c r="AI746" s="39"/>
      <c r="AJ746" s="39"/>
      <c r="AK746" s="39"/>
      <c r="AL746" s="39"/>
      <c r="AM746" s="39"/>
      <c r="AN746" s="39"/>
      <c r="AO746" s="39"/>
      <c r="AP746" s="39">
        <v>1553705.35</v>
      </c>
      <c r="AQ746" s="39">
        <f>(O746+P746+Q746+R746+S746+T746+U746+V746+W746)*AP746</f>
        <v>203535400.85000002</v>
      </c>
      <c r="AR746" s="27">
        <f t="shared" si="22"/>
        <v>227959648.95200005</v>
      </c>
      <c r="AS746" s="13" t="s">
        <v>111</v>
      </c>
      <c r="AT746" s="13">
        <v>2014</v>
      </c>
      <c r="AU746" s="13"/>
    </row>
    <row r="747" spans="2:47" ht="13.15" customHeight="1" x14ac:dyDescent="0.25">
      <c r="B747" s="7" t="s">
        <v>1300</v>
      </c>
      <c r="C747" s="7" t="s">
        <v>100</v>
      </c>
      <c r="D747" s="7" t="s">
        <v>1151</v>
      </c>
      <c r="E747" s="7" t="s">
        <v>1152</v>
      </c>
      <c r="F747" s="7" t="s">
        <v>1153</v>
      </c>
      <c r="G747" s="7" t="s">
        <v>1301</v>
      </c>
      <c r="H747" s="7" t="s">
        <v>197</v>
      </c>
      <c r="I747" s="14">
        <v>50</v>
      </c>
      <c r="J747" s="7" t="s">
        <v>488</v>
      </c>
      <c r="K747" s="7" t="s">
        <v>107</v>
      </c>
      <c r="L747" s="7" t="s">
        <v>108</v>
      </c>
      <c r="M747" s="7" t="s">
        <v>109</v>
      </c>
      <c r="N747" s="7" t="s">
        <v>261</v>
      </c>
      <c r="O747" s="39">
        <v>0</v>
      </c>
      <c r="P747" s="39">
        <v>0</v>
      </c>
      <c r="Q747" s="39">
        <v>8</v>
      </c>
      <c r="R747" s="39">
        <v>5</v>
      </c>
      <c r="S747" s="39">
        <v>5</v>
      </c>
      <c r="T747" s="39">
        <v>5</v>
      </c>
      <c r="U747" s="39">
        <v>5</v>
      </c>
      <c r="V747" s="39"/>
      <c r="W747" s="39"/>
      <c r="X747" s="39"/>
      <c r="Y747" s="39"/>
      <c r="Z747" s="39"/>
      <c r="AA747" s="39"/>
      <c r="AB747" s="39"/>
      <c r="AC747" s="39"/>
      <c r="AD747" s="39"/>
      <c r="AE747" s="39"/>
      <c r="AF747" s="39"/>
      <c r="AG747" s="39"/>
      <c r="AH747" s="39"/>
      <c r="AI747" s="39"/>
      <c r="AJ747" s="39"/>
      <c r="AK747" s="39"/>
      <c r="AL747" s="39"/>
      <c r="AM747" s="39"/>
      <c r="AN747" s="39"/>
      <c r="AO747" s="39"/>
      <c r="AP747" s="39">
        <v>487650</v>
      </c>
      <c r="AQ747" s="39">
        <v>0</v>
      </c>
      <c r="AR747" s="27">
        <f t="shared" si="22"/>
        <v>0</v>
      </c>
      <c r="AS747" s="7" t="s">
        <v>111</v>
      </c>
      <c r="AT747" s="7" t="s">
        <v>375</v>
      </c>
      <c r="AU747" s="7" t="s">
        <v>212</v>
      </c>
    </row>
    <row r="748" spans="2:47" ht="13.15" customHeight="1" x14ac:dyDescent="0.25">
      <c r="B748" s="7" t="s">
        <v>1302</v>
      </c>
      <c r="C748" s="7" t="s">
        <v>100</v>
      </c>
      <c r="D748" s="7" t="s">
        <v>1179</v>
      </c>
      <c r="E748" s="7" t="s">
        <v>1152</v>
      </c>
      <c r="F748" s="7" t="s">
        <v>1180</v>
      </c>
      <c r="G748" s="7" t="s">
        <v>1303</v>
      </c>
      <c r="H748" s="7" t="s">
        <v>197</v>
      </c>
      <c r="I748" s="14">
        <v>50</v>
      </c>
      <c r="J748" s="7" t="s">
        <v>235</v>
      </c>
      <c r="K748" s="7" t="s">
        <v>107</v>
      </c>
      <c r="L748" s="7" t="s">
        <v>108</v>
      </c>
      <c r="M748" s="7" t="s">
        <v>109</v>
      </c>
      <c r="N748" s="7" t="s">
        <v>261</v>
      </c>
      <c r="O748" s="39">
        <v>0</v>
      </c>
      <c r="P748" s="39">
        <v>0</v>
      </c>
      <c r="Q748" s="39">
        <v>8</v>
      </c>
      <c r="R748" s="39">
        <v>5</v>
      </c>
      <c r="S748" s="39">
        <v>5</v>
      </c>
      <c r="T748" s="39">
        <v>5</v>
      </c>
      <c r="U748" s="39">
        <v>5</v>
      </c>
      <c r="V748" s="39"/>
      <c r="W748" s="39"/>
      <c r="X748" s="39"/>
      <c r="Y748" s="39"/>
      <c r="Z748" s="39"/>
      <c r="AA748" s="39"/>
      <c r="AB748" s="39"/>
      <c r="AC748" s="39"/>
      <c r="AD748" s="39"/>
      <c r="AE748" s="39"/>
      <c r="AF748" s="39"/>
      <c r="AG748" s="39"/>
      <c r="AH748" s="39"/>
      <c r="AI748" s="39"/>
      <c r="AJ748" s="39"/>
      <c r="AK748" s="39"/>
      <c r="AL748" s="39"/>
      <c r="AM748" s="39"/>
      <c r="AN748" s="39"/>
      <c r="AO748" s="39"/>
      <c r="AP748" s="39">
        <v>443343</v>
      </c>
      <c r="AQ748" s="39">
        <v>0</v>
      </c>
      <c r="AR748" s="27">
        <f t="shared" si="22"/>
        <v>0</v>
      </c>
      <c r="AS748" s="7" t="s">
        <v>111</v>
      </c>
      <c r="AT748" s="7" t="s">
        <v>375</v>
      </c>
      <c r="AU748" s="7" t="s">
        <v>212</v>
      </c>
    </row>
    <row r="749" spans="2:47" ht="13.15" customHeight="1" x14ac:dyDescent="0.25">
      <c r="B749" s="7" t="s">
        <v>1304</v>
      </c>
      <c r="C749" s="7" t="s">
        <v>100</v>
      </c>
      <c r="D749" s="7" t="s">
        <v>1184</v>
      </c>
      <c r="E749" s="7" t="s">
        <v>1152</v>
      </c>
      <c r="F749" s="7" t="s">
        <v>1185</v>
      </c>
      <c r="G749" s="7" t="s">
        <v>1305</v>
      </c>
      <c r="H749" s="7" t="s">
        <v>197</v>
      </c>
      <c r="I749" s="14">
        <v>50</v>
      </c>
      <c r="J749" s="7" t="s">
        <v>235</v>
      </c>
      <c r="K749" s="7" t="s">
        <v>107</v>
      </c>
      <c r="L749" s="7" t="s">
        <v>108</v>
      </c>
      <c r="M749" s="7" t="s">
        <v>109</v>
      </c>
      <c r="N749" s="7" t="s">
        <v>261</v>
      </c>
      <c r="O749" s="39">
        <v>0</v>
      </c>
      <c r="P749" s="39">
        <v>0</v>
      </c>
      <c r="Q749" s="39">
        <v>8</v>
      </c>
      <c r="R749" s="39">
        <v>5</v>
      </c>
      <c r="S749" s="39">
        <v>5</v>
      </c>
      <c r="T749" s="39">
        <v>5</v>
      </c>
      <c r="U749" s="39">
        <v>5</v>
      </c>
      <c r="V749" s="39"/>
      <c r="W749" s="39"/>
      <c r="X749" s="39"/>
      <c r="Y749" s="39"/>
      <c r="Z749" s="39"/>
      <c r="AA749" s="39"/>
      <c r="AB749" s="39"/>
      <c r="AC749" s="39"/>
      <c r="AD749" s="39"/>
      <c r="AE749" s="39"/>
      <c r="AF749" s="39"/>
      <c r="AG749" s="39"/>
      <c r="AH749" s="39"/>
      <c r="AI749" s="39"/>
      <c r="AJ749" s="39"/>
      <c r="AK749" s="39"/>
      <c r="AL749" s="39"/>
      <c r="AM749" s="39"/>
      <c r="AN749" s="39"/>
      <c r="AO749" s="39"/>
      <c r="AP749" s="39">
        <v>548875</v>
      </c>
      <c r="AQ749" s="39">
        <v>0</v>
      </c>
      <c r="AR749" s="27">
        <f t="shared" si="22"/>
        <v>0</v>
      </c>
      <c r="AS749" s="7" t="s">
        <v>111</v>
      </c>
      <c r="AT749" s="7" t="s">
        <v>375</v>
      </c>
      <c r="AU749" s="7" t="s">
        <v>212</v>
      </c>
    </row>
    <row r="750" spans="2:47" ht="13.15" customHeight="1" x14ac:dyDescent="0.25">
      <c r="B750" s="7" t="s">
        <v>1306</v>
      </c>
      <c r="C750" s="7" t="s">
        <v>100</v>
      </c>
      <c r="D750" s="7" t="s">
        <v>1214</v>
      </c>
      <c r="E750" s="7" t="s">
        <v>1215</v>
      </c>
      <c r="F750" s="7" t="s">
        <v>1216</v>
      </c>
      <c r="G750" s="7" t="s">
        <v>1307</v>
      </c>
      <c r="H750" s="7" t="s">
        <v>105</v>
      </c>
      <c r="I750" s="14">
        <v>60</v>
      </c>
      <c r="J750" s="7" t="s">
        <v>106</v>
      </c>
      <c r="K750" s="7" t="s">
        <v>107</v>
      </c>
      <c r="L750" s="7" t="s">
        <v>108</v>
      </c>
      <c r="M750" s="7" t="s">
        <v>109</v>
      </c>
      <c r="N750" s="7" t="s">
        <v>110</v>
      </c>
      <c r="O750" s="39">
        <v>0</v>
      </c>
      <c r="P750" s="39">
        <v>0</v>
      </c>
      <c r="Q750" s="39">
        <v>20</v>
      </c>
      <c r="R750" s="39">
        <v>20</v>
      </c>
      <c r="S750" s="39">
        <v>20</v>
      </c>
      <c r="T750" s="39">
        <v>20</v>
      </c>
      <c r="U750" s="39">
        <v>20</v>
      </c>
      <c r="V750" s="39"/>
      <c r="W750" s="39"/>
      <c r="X750" s="39"/>
      <c r="Y750" s="39"/>
      <c r="Z750" s="39"/>
      <c r="AA750" s="39"/>
      <c r="AB750" s="39"/>
      <c r="AC750" s="39"/>
      <c r="AD750" s="39"/>
      <c r="AE750" s="39"/>
      <c r="AF750" s="39"/>
      <c r="AG750" s="39"/>
      <c r="AH750" s="39"/>
      <c r="AI750" s="39"/>
      <c r="AJ750" s="39"/>
      <c r="AK750" s="39"/>
      <c r="AL750" s="39"/>
      <c r="AM750" s="39"/>
      <c r="AN750" s="39"/>
      <c r="AO750" s="39"/>
      <c r="AP750" s="39">
        <v>1312</v>
      </c>
      <c r="AQ750" s="27">
        <v>0</v>
      </c>
      <c r="AR750" s="27">
        <f t="shared" si="22"/>
        <v>0</v>
      </c>
      <c r="AS750" s="7" t="s">
        <v>111</v>
      </c>
      <c r="AT750" s="7" t="s">
        <v>375</v>
      </c>
      <c r="AU750" s="89" t="s">
        <v>112</v>
      </c>
    </row>
    <row r="751" spans="2:47" ht="13.15" customHeight="1" x14ac:dyDescent="0.2">
      <c r="B751" s="12" t="s">
        <v>1308</v>
      </c>
      <c r="C751" s="7" t="s">
        <v>100</v>
      </c>
      <c r="D751" s="7" t="s">
        <v>1214</v>
      </c>
      <c r="E751" s="7" t="s">
        <v>1215</v>
      </c>
      <c r="F751" s="7" t="s">
        <v>1216</v>
      </c>
      <c r="G751" s="7" t="s">
        <v>1307</v>
      </c>
      <c r="H751" s="8" t="s">
        <v>105</v>
      </c>
      <c r="I751" s="9">
        <v>60</v>
      </c>
      <c r="J751" s="10" t="s">
        <v>106</v>
      </c>
      <c r="K751" s="8" t="s">
        <v>107</v>
      </c>
      <c r="L751" s="10" t="s">
        <v>108</v>
      </c>
      <c r="M751" s="10" t="s">
        <v>109</v>
      </c>
      <c r="N751" s="10" t="s">
        <v>110</v>
      </c>
      <c r="O751" s="74"/>
      <c r="P751" s="27"/>
      <c r="Q751" s="27">
        <v>20</v>
      </c>
      <c r="R751" s="27">
        <v>20</v>
      </c>
      <c r="S751" s="27">
        <v>20</v>
      </c>
      <c r="T751" s="27">
        <v>20</v>
      </c>
      <c r="U751" s="27">
        <v>20</v>
      </c>
      <c r="V751" s="27">
        <v>20</v>
      </c>
      <c r="W751" s="27"/>
      <c r="X751" s="27"/>
      <c r="Y751" s="27"/>
      <c r="Z751" s="27"/>
      <c r="AA751" s="27"/>
      <c r="AB751" s="27"/>
      <c r="AC751" s="27"/>
      <c r="AD751" s="27"/>
      <c r="AE751" s="27"/>
      <c r="AF751" s="27"/>
      <c r="AG751" s="27"/>
      <c r="AH751" s="27"/>
      <c r="AI751" s="27"/>
      <c r="AJ751" s="27"/>
      <c r="AK751" s="27"/>
      <c r="AL751" s="27"/>
      <c r="AM751" s="27"/>
      <c r="AN751" s="27"/>
      <c r="AO751" s="27"/>
      <c r="AP751" s="27">
        <v>1312</v>
      </c>
      <c r="AQ751" s="27">
        <v>0</v>
      </c>
      <c r="AR751" s="27">
        <f t="shared" si="22"/>
        <v>0</v>
      </c>
      <c r="AS751" s="10" t="s">
        <v>111</v>
      </c>
      <c r="AT751" s="43" t="s">
        <v>114</v>
      </c>
      <c r="AU751" s="13" t="s">
        <v>115</v>
      </c>
    </row>
    <row r="752" spans="2:47" ht="13.15" customHeight="1" x14ac:dyDescent="0.2">
      <c r="B752" s="13" t="s">
        <v>1309</v>
      </c>
      <c r="C752" s="13" t="s">
        <v>100</v>
      </c>
      <c r="D752" s="13" t="s">
        <v>1310</v>
      </c>
      <c r="E752" s="13" t="s">
        <v>1215</v>
      </c>
      <c r="F752" s="13" t="s">
        <v>1311</v>
      </c>
      <c r="G752" s="13" t="s">
        <v>1307</v>
      </c>
      <c r="H752" s="13" t="s">
        <v>105</v>
      </c>
      <c r="I752" s="13">
        <v>60</v>
      </c>
      <c r="J752" s="13" t="s">
        <v>106</v>
      </c>
      <c r="K752" s="13" t="s">
        <v>107</v>
      </c>
      <c r="L752" s="13" t="s">
        <v>108</v>
      </c>
      <c r="M752" s="13" t="s">
        <v>109</v>
      </c>
      <c r="N752" s="13" t="s">
        <v>110</v>
      </c>
      <c r="O752" s="39"/>
      <c r="P752" s="39"/>
      <c r="Q752" s="39">
        <v>20</v>
      </c>
      <c r="R752" s="39">
        <v>20</v>
      </c>
      <c r="S752" s="39">
        <v>0</v>
      </c>
      <c r="T752" s="39">
        <v>0</v>
      </c>
      <c r="U752" s="39">
        <v>0</v>
      </c>
      <c r="V752" s="39"/>
      <c r="W752" s="39"/>
      <c r="X752" s="39"/>
      <c r="Y752" s="39"/>
      <c r="Z752" s="39"/>
      <c r="AA752" s="39"/>
      <c r="AB752" s="39"/>
      <c r="AC752" s="39"/>
      <c r="AD752" s="39"/>
      <c r="AE752" s="39"/>
      <c r="AF752" s="39"/>
      <c r="AG752" s="39"/>
      <c r="AH752" s="39"/>
      <c r="AI752" s="39"/>
      <c r="AJ752" s="39"/>
      <c r="AK752" s="39"/>
      <c r="AL752" s="39"/>
      <c r="AM752" s="39"/>
      <c r="AN752" s="39"/>
      <c r="AO752" s="39"/>
      <c r="AP752" s="39">
        <v>1312</v>
      </c>
      <c r="AQ752" s="39">
        <v>0</v>
      </c>
      <c r="AR752" s="27">
        <f t="shared" si="22"/>
        <v>0</v>
      </c>
      <c r="AS752" s="13" t="s">
        <v>111</v>
      </c>
      <c r="AT752" s="13" t="s">
        <v>114</v>
      </c>
      <c r="AU752" s="13">
        <v>14</v>
      </c>
    </row>
    <row r="753" spans="2:47" ht="13.15" customHeight="1" x14ac:dyDescent="0.2">
      <c r="B753" s="13" t="s">
        <v>1312</v>
      </c>
      <c r="C753" s="13" t="s">
        <v>100</v>
      </c>
      <c r="D753" s="13" t="s">
        <v>1310</v>
      </c>
      <c r="E753" s="13" t="s">
        <v>1215</v>
      </c>
      <c r="F753" s="13" t="s">
        <v>1311</v>
      </c>
      <c r="G753" s="13" t="s">
        <v>1307</v>
      </c>
      <c r="H753" s="13" t="s">
        <v>105</v>
      </c>
      <c r="I753" s="13">
        <v>60</v>
      </c>
      <c r="J753" s="13" t="s">
        <v>106</v>
      </c>
      <c r="K753" s="13" t="s">
        <v>107</v>
      </c>
      <c r="L753" s="13" t="s">
        <v>108</v>
      </c>
      <c r="M753" s="13" t="s">
        <v>122</v>
      </c>
      <c r="N753" s="13" t="s">
        <v>110</v>
      </c>
      <c r="O753" s="39"/>
      <c r="P753" s="39"/>
      <c r="Q753" s="39">
        <v>20</v>
      </c>
      <c r="R753" s="39">
        <v>20</v>
      </c>
      <c r="S753" s="39">
        <v>20</v>
      </c>
      <c r="T753" s="39">
        <v>0</v>
      </c>
      <c r="U753" s="39">
        <v>0</v>
      </c>
      <c r="V753" s="39"/>
      <c r="W753" s="39"/>
      <c r="X753" s="39"/>
      <c r="Y753" s="39"/>
      <c r="Z753" s="39"/>
      <c r="AA753" s="39"/>
      <c r="AB753" s="39"/>
      <c r="AC753" s="39"/>
      <c r="AD753" s="39"/>
      <c r="AE753" s="39"/>
      <c r="AF753" s="39"/>
      <c r="AG753" s="39"/>
      <c r="AH753" s="39"/>
      <c r="AI753" s="39"/>
      <c r="AJ753" s="39"/>
      <c r="AK753" s="39"/>
      <c r="AL753" s="39"/>
      <c r="AM753" s="39"/>
      <c r="AN753" s="39"/>
      <c r="AO753" s="39"/>
      <c r="AP753" s="39">
        <v>1312</v>
      </c>
      <c r="AQ753" s="39">
        <f>(O753+P753+Q753+R753+S753+T753+U753+V753+W753)*AP753</f>
        <v>78720</v>
      </c>
      <c r="AR753" s="27">
        <f t="shared" si="22"/>
        <v>88166.400000000009</v>
      </c>
      <c r="AS753" s="13" t="s">
        <v>111</v>
      </c>
      <c r="AT753" s="13" t="s">
        <v>114</v>
      </c>
      <c r="AU753" s="13"/>
    </row>
    <row r="754" spans="2:47" ht="13.15" customHeight="1" x14ac:dyDescent="0.25">
      <c r="B754" s="7" t="s">
        <v>1313</v>
      </c>
      <c r="C754" s="7" t="s">
        <v>100</v>
      </c>
      <c r="D754" s="7" t="s">
        <v>1214</v>
      </c>
      <c r="E754" s="7" t="s">
        <v>1215</v>
      </c>
      <c r="F754" s="7" t="s">
        <v>1216</v>
      </c>
      <c r="G754" s="7" t="s">
        <v>1314</v>
      </c>
      <c r="H754" s="7" t="s">
        <v>105</v>
      </c>
      <c r="I754" s="14">
        <v>60</v>
      </c>
      <c r="J754" s="7" t="s">
        <v>106</v>
      </c>
      <c r="K754" s="7" t="s">
        <v>107</v>
      </c>
      <c r="L754" s="7" t="s">
        <v>108</v>
      </c>
      <c r="M754" s="7" t="s">
        <v>109</v>
      </c>
      <c r="N754" s="7" t="s">
        <v>110</v>
      </c>
      <c r="O754" s="39">
        <v>0</v>
      </c>
      <c r="P754" s="39">
        <v>0</v>
      </c>
      <c r="Q754" s="39">
        <v>300</v>
      </c>
      <c r="R754" s="39">
        <v>500</v>
      </c>
      <c r="S754" s="39">
        <v>300</v>
      </c>
      <c r="T754" s="39">
        <v>300</v>
      </c>
      <c r="U754" s="39">
        <v>300</v>
      </c>
      <c r="V754" s="39"/>
      <c r="W754" s="39"/>
      <c r="X754" s="39"/>
      <c r="Y754" s="39"/>
      <c r="Z754" s="39"/>
      <c r="AA754" s="39"/>
      <c r="AB754" s="39"/>
      <c r="AC754" s="39"/>
      <c r="AD754" s="39"/>
      <c r="AE754" s="39"/>
      <c r="AF754" s="39"/>
      <c r="AG754" s="39"/>
      <c r="AH754" s="39"/>
      <c r="AI754" s="39"/>
      <c r="AJ754" s="39"/>
      <c r="AK754" s="39"/>
      <c r="AL754" s="39"/>
      <c r="AM754" s="39"/>
      <c r="AN754" s="39"/>
      <c r="AO754" s="39"/>
      <c r="AP754" s="39">
        <v>1312</v>
      </c>
      <c r="AQ754" s="27">
        <v>0</v>
      </c>
      <c r="AR754" s="27">
        <f t="shared" si="22"/>
        <v>0</v>
      </c>
      <c r="AS754" s="7" t="s">
        <v>111</v>
      </c>
      <c r="AT754" s="7" t="s">
        <v>375</v>
      </c>
      <c r="AU754" s="89" t="s">
        <v>112</v>
      </c>
    </row>
    <row r="755" spans="2:47" ht="13.15" customHeight="1" x14ac:dyDescent="0.2">
      <c r="B755" s="12" t="s">
        <v>1315</v>
      </c>
      <c r="C755" s="7" t="s">
        <v>100</v>
      </c>
      <c r="D755" s="7" t="s">
        <v>1214</v>
      </c>
      <c r="E755" s="7" t="s">
        <v>1215</v>
      </c>
      <c r="F755" s="7" t="s">
        <v>1216</v>
      </c>
      <c r="G755" s="7" t="s">
        <v>1314</v>
      </c>
      <c r="H755" s="8" t="s">
        <v>105</v>
      </c>
      <c r="I755" s="9">
        <v>60</v>
      </c>
      <c r="J755" s="10" t="s">
        <v>106</v>
      </c>
      <c r="K755" s="8" t="s">
        <v>107</v>
      </c>
      <c r="L755" s="10" t="s">
        <v>108</v>
      </c>
      <c r="M755" s="10" t="s">
        <v>109</v>
      </c>
      <c r="N755" s="10" t="s">
        <v>110</v>
      </c>
      <c r="O755" s="74"/>
      <c r="P755" s="27"/>
      <c r="Q755" s="27">
        <v>300</v>
      </c>
      <c r="R755" s="27">
        <v>500</v>
      </c>
      <c r="S755" s="27">
        <v>450</v>
      </c>
      <c r="T755" s="27">
        <v>450</v>
      </c>
      <c r="U755" s="27">
        <v>450</v>
      </c>
      <c r="V755" s="27">
        <v>450</v>
      </c>
      <c r="W755" s="27"/>
      <c r="X755" s="27"/>
      <c r="Y755" s="27"/>
      <c r="Z755" s="27"/>
      <c r="AA755" s="27"/>
      <c r="AB755" s="27"/>
      <c r="AC755" s="27"/>
      <c r="AD755" s="27"/>
      <c r="AE755" s="27"/>
      <c r="AF755" s="27"/>
      <c r="AG755" s="27"/>
      <c r="AH755" s="27"/>
      <c r="AI755" s="27"/>
      <c r="AJ755" s="27"/>
      <c r="AK755" s="27"/>
      <c r="AL755" s="27"/>
      <c r="AM755" s="27"/>
      <c r="AN755" s="27"/>
      <c r="AO755" s="27"/>
      <c r="AP755" s="27">
        <v>1312</v>
      </c>
      <c r="AQ755" s="27">
        <v>0</v>
      </c>
      <c r="AR755" s="27">
        <f t="shared" si="22"/>
        <v>0</v>
      </c>
      <c r="AS755" s="10" t="s">
        <v>111</v>
      </c>
      <c r="AT755" s="43" t="s">
        <v>114</v>
      </c>
      <c r="AU755" s="13" t="s">
        <v>115</v>
      </c>
    </row>
    <row r="756" spans="2:47" ht="13.15" customHeight="1" x14ac:dyDescent="0.2">
      <c r="B756" s="13" t="s">
        <v>1316</v>
      </c>
      <c r="C756" s="13" t="s">
        <v>100</v>
      </c>
      <c r="D756" s="13" t="s">
        <v>1317</v>
      </c>
      <c r="E756" s="13" t="s">
        <v>1215</v>
      </c>
      <c r="F756" s="13" t="s">
        <v>1318</v>
      </c>
      <c r="G756" s="13" t="s">
        <v>1314</v>
      </c>
      <c r="H756" s="13" t="s">
        <v>105</v>
      </c>
      <c r="I756" s="13">
        <v>60</v>
      </c>
      <c r="J756" s="13" t="s">
        <v>106</v>
      </c>
      <c r="K756" s="13" t="s">
        <v>107</v>
      </c>
      <c r="L756" s="13" t="s">
        <v>108</v>
      </c>
      <c r="M756" s="13" t="s">
        <v>109</v>
      </c>
      <c r="N756" s="13" t="s">
        <v>110</v>
      </c>
      <c r="O756" s="39"/>
      <c r="P756" s="39"/>
      <c r="Q756" s="39">
        <v>300</v>
      </c>
      <c r="R756" s="39">
        <v>500</v>
      </c>
      <c r="S756" s="39">
        <v>88</v>
      </c>
      <c r="T756" s="39">
        <v>300</v>
      </c>
      <c r="U756" s="39">
        <v>300</v>
      </c>
      <c r="V756" s="39"/>
      <c r="W756" s="39"/>
      <c r="X756" s="39"/>
      <c r="Y756" s="39"/>
      <c r="Z756" s="39"/>
      <c r="AA756" s="39"/>
      <c r="AB756" s="39"/>
      <c r="AC756" s="39"/>
      <c r="AD756" s="39"/>
      <c r="AE756" s="39"/>
      <c r="AF756" s="39"/>
      <c r="AG756" s="39"/>
      <c r="AH756" s="39"/>
      <c r="AI756" s="39"/>
      <c r="AJ756" s="39"/>
      <c r="AK756" s="39"/>
      <c r="AL756" s="39"/>
      <c r="AM756" s="39"/>
      <c r="AN756" s="39"/>
      <c r="AO756" s="39"/>
      <c r="AP756" s="39">
        <v>1312</v>
      </c>
      <c r="AQ756" s="39">
        <v>0</v>
      </c>
      <c r="AR756" s="27">
        <f t="shared" si="22"/>
        <v>0</v>
      </c>
      <c r="AS756" s="13" t="s">
        <v>111</v>
      </c>
      <c r="AT756" s="13" t="s">
        <v>114</v>
      </c>
      <c r="AU756" s="13">
        <v>14</v>
      </c>
    </row>
    <row r="757" spans="2:47" ht="13.15" customHeight="1" x14ac:dyDescent="0.2">
      <c r="B757" s="13" t="s">
        <v>1319</v>
      </c>
      <c r="C757" s="13" t="s">
        <v>100</v>
      </c>
      <c r="D757" s="13" t="s">
        <v>1317</v>
      </c>
      <c r="E757" s="13" t="s">
        <v>1215</v>
      </c>
      <c r="F757" s="13" t="s">
        <v>1318</v>
      </c>
      <c r="G757" s="13" t="s">
        <v>1314</v>
      </c>
      <c r="H757" s="13" t="s">
        <v>105</v>
      </c>
      <c r="I757" s="13">
        <v>60</v>
      </c>
      <c r="J757" s="13" t="s">
        <v>106</v>
      </c>
      <c r="K757" s="13" t="s">
        <v>107</v>
      </c>
      <c r="L757" s="13" t="s">
        <v>108</v>
      </c>
      <c r="M757" s="13" t="s">
        <v>109</v>
      </c>
      <c r="N757" s="13" t="s">
        <v>110</v>
      </c>
      <c r="O757" s="39"/>
      <c r="P757" s="39"/>
      <c r="Q757" s="39">
        <v>300</v>
      </c>
      <c r="R757" s="39">
        <v>500</v>
      </c>
      <c r="S757" s="39">
        <v>0</v>
      </c>
      <c r="T757" s="39">
        <v>300</v>
      </c>
      <c r="U757" s="39">
        <v>300</v>
      </c>
      <c r="V757" s="39"/>
      <c r="W757" s="39"/>
      <c r="X757" s="39"/>
      <c r="Y757" s="39"/>
      <c r="Z757" s="39"/>
      <c r="AA757" s="39"/>
      <c r="AB757" s="39"/>
      <c r="AC757" s="39"/>
      <c r="AD757" s="39"/>
      <c r="AE757" s="39"/>
      <c r="AF757" s="39"/>
      <c r="AG757" s="39"/>
      <c r="AH757" s="39"/>
      <c r="AI757" s="39"/>
      <c r="AJ757" s="39"/>
      <c r="AK757" s="39"/>
      <c r="AL757" s="39"/>
      <c r="AM757" s="39"/>
      <c r="AN757" s="39"/>
      <c r="AO757" s="39"/>
      <c r="AP757" s="39">
        <v>1312</v>
      </c>
      <c r="AQ757" s="39">
        <v>0</v>
      </c>
      <c r="AR757" s="27">
        <f t="shared" si="22"/>
        <v>0</v>
      </c>
      <c r="AS757" s="13" t="s">
        <v>111</v>
      </c>
      <c r="AT757" s="13" t="s">
        <v>114</v>
      </c>
      <c r="AU757" s="13">
        <v>14</v>
      </c>
    </row>
    <row r="758" spans="2:47" ht="13.15" customHeight="1" x14ac:dyDescent="0.2">
      <c r="B758" s="13" t="s">
        <v>1320</v>
      </c>
      <c r="C758" s="13" t="s">
        <v>100</v>
      </c>
      <c r="D758" s="13" t="s">
        <v>1317</v>
      </c>
      <c r="E758" s="13" t="s">
        <v>1215</v>
      </c>
      <c r="F758" s="13" t="s">
        <v>1318</v>
      </c>
      <c r="G758" s="13" t="s">
        <v>1314</v>
      </c>
      <c r="H758" s="13" t="s">
        <v>105</v>
      </c>
      <c r="I758" s="13">
        <v>60</v>
      </c>
      <c r="J758" s="13" t="s">
        <v>106</v>
      </c>
      <c r="K758" s="13" t="s">
        <v>107</v>
      </c>
      <c r="L758" s="13" t="s">
        <v>108</v>
      </c>
      <c r="M758" s="13" t="s">
        <v>122</v>
      </c>
      <c r="N758" s="13" t="s">
        <v>110</v>
      </c>
      <c r="O758" s="39"/>
      <c r="P758" s="39"/>
      <c r="Q758" s="39">
        <v>300</v>
      </c>
      <c r="R758" s="39">
        <v>500</v>
      </c>
      <c r="S758" s="39">
        <v>300</v>
      </c>
      <c r="T758" s="39">
        <v>300</v>
      </c>
      <c r="U758" s="39">
        <v>300</v>
      </c>
      <c r="V758" s="39"/>
      <c r="W758" s="39"/>
      <c r="X758" s="39"/>
      <c r="Y758" s="39"/>
      <c r="Z758" s="39"/>
      <c r="AA758" s="39"/>
      <c r="AB758" s="39"/>
      <c r="AC758" s="39"/>
      <c r="AD758" s="39"/>
      <c r="AE758" s="39"/>
      <c r="AF758" s="39"/>
      <c r="AG758" s="39"/>
      <c r="AH758" s="39"/>
      <c r="AI758" s="39"/>
      <c r="AJ758" s="39"/>
      <c r="AK758" s="39"/>
      <c r="AL758" s="39"/>
      <c r="AM758" s="39"/>
      <c r="AN758" s="39"/>
      <c r="AO758" s="39"/>
      <c r="AP758" s="39">
        <v>1312</v>
      </c>
      <c r="AQ758" s="39">
        <f>(O758+P758+Q758+R758+S758+T758+U758+V758+W758)*AP758</f>
        <v>2230400</v>
      </c>
      <c r="AR758" s="27">
        <f t="shared" si="22"/>
        <v>2498048.0000000005</v>
      </c>
      <c r="AS758" s="13" t="s">
        <v>111</v>
      </c>
      <c r="AT758" s="13" t="s">
        <v>114</v>
      </c>
      <c r="AU758" s="13"/>
    </row>
    <row r="759" spans="2:47" ht="13.15" customHeight="1" x14ac:dyDescent="0.2">
      <c r="B759" s="7" t="s">
        <v>1321</v>
      </c>
      <c r="C759" s="7" t="s">
        <v>100</v>
      </c>
      <c r="D759" s="7" t="s">
        <v>1214</v>
      </c>
      <c r="E759" s="7" t="s">
        <v>1215</v>
      </c>
      <c r="F759" s="7" t="s">
        <v>1216</v>
      </c>
      <c r="G759" s="7" t="s">
        <v>1322</v>
      </c>
      <c r="H759" s="7" t="s">
        <v>105</v>
      </c>
      <c r="I759" s="14">
        <v>60</v>
      </c>
      <c r="J759" s="7" t="s">
        <v>106</v>
      </c>
      <c r="K759" s="7" t="s">
        <v>107</v>
      </c>
      <c r="L759" s="7" t="s">
        <v>108</v>
      </c>
      <c r="M759" s="13" t="s">
        <v>122</v>
      </c>
      <c r="N759" s="7" t="s">
        <v>110</v>
      </c>
      <c r="O759" s="39">
        <v>0</v>
      </c>
      <c r="P759" s="39">
        <v>0</v>
      </c>
      <c r="Q759" s="39">
        <v>30</v>
      </c>
      <c r="R759" s="39">
        <v>0</v>
      </c>
      <c r="S759" s="39">
        <v>0</v>
      </c>
      <c r="T759" s="39">
        <v>0</v>
      </c>
      <c r="U759" s="39">
        <v>0</v>
      </c>
      <c r="V759" s="39"/>
      <c r="W759" s="39"/>
      <c r="X759" s="39"/>
      <c r="Y759" s="39"/>
      <c r="Z759" s="39"/>
      <c r="AA759" s="39"/>
      <c r="AB759" s="39"/>
      <c r="AC759" s="39"/>
      <c r="AD759" s="39"/>
      <c r="AE759" s="39"/>
      <c r="AF759" s="39"/>
      <c r="AG759" s="39"/>
      <c r="AH759" s="39"/>
      <c r="AI759" s="39"/>
      <c r="AJ759" s="39"/>
      <c r="AK759" s="39"/>
      <c r="AL759" s="39"/>
      <c r="AM759" s="39"/>
      <c r="AN759" s="39"/>
      <c r="AO759" s="39"/>
      <c r="AP759" s="39">
        <v>797</v>
      </c>
      <c r="AQ759" s="27">
        <f>(O759+P759+Q759+R759+S759+T759+U759+V759)*AP759</f>
        <v>23910</v>
      </c>
      <c r="AR759" s="27">
        <f t="shared" si="22"/>
        <v>26779.200000000004</v>
      </c>
      <c r="AS759" s="7" t="s">
        <v>111</v>
      </c>
      <c r="AT759" s="7" t="s">
        <v>375</v>
      </c>
      <c r="AU759" s="89"/>
    </row>
    <row r="760" spans="2:47" ht="13.15" customHeight="1" x14ac:dyDescent="0.2">
      <c r="B760" s="7" t="s">
        <v>1323</v>
      </c>
      <c r="C760" s="7" t="s">
        <v>100</v>
      </c>
      <c r="D760" s="7" t="s">
        <v>1214</v>
      </c>
      <c r="E760" s="7" t="s">
        <v>1215</v>
      </c>
      <c r="F760" s="7" t="s">
        <v>1216</v>
      </c>
      <c r="G760" s="7" t="s">
        <v>1324</v>
      </c>
      <c r="H760" s="7" t="s">
        <v>105</v>
      </c>
      <c r="I760" s="14">
        <v>60</v>
      </c>
      <c r="J760" s="7" t="s">
        <v>106</v>
      </c>
      <c r="K760" s="7" t="s">
        <v>107</v>
      </c>
      <c r="L760" s="7" t="s">
        <v>108</v>
      </c>
      <c r="M760" s="13" t="s">
        <v>122</v>
      </c>
      <c r="N760" s="7" t="s">
        <v>110</v>
      </c>
      <c r="O760" s="39">
        <v>0</v>
      </c>
      <c r="P760" s="39">
        <v>0</v>
      </c>
      <c r="Q760" s="39">
        <v>40</v>
      </c>
      <c r="R760" s="39">
        <v>0</v>
      </c>
      <c r="S760" s="39">
        <v>0</v>
      </c>
      <c r="T760" s="39">
        <v>0</v>
      </c>
      <c r="U760" s="39">
        <v>0</v>
      </c>
      <c r="V760" s="39"/>
      <c r="W760" s="39"/>
      <c r="X760" s="39"/>
      <c r="Y760" s="39"/>
      <c r="Z760" s="39"/>
      <c r="AA760" s="39"/>
      <c r="AB760" s="39"/>
      <c r="AC760" s="39"/>
      <c r="AD760" s="39"/>
      <c r="AE760" s="39"/>
      <c r="AF760" s="39"/>
      <c r="AG760" s="39"/>
      <c r="AH760" s="39"/>
      <c r="AI760" s="39"/>
      <c r="AJ760" s="39"/>
      <c r="AK760" s="39"/>
      <c r="AL760" s="39"/>
      <c r="AM760" s="39"/>
      <c r="AN760" s="39"/>
      <c r="AO760" s="39"/>
      <c r="AP760" s="39">
        <v>687.5</v>
      </c>
      <c r="AQ760" s="27">
        <f>(O760+P760+Q760+R760+S760+T760+U760+V760)*AP760</f>
        <v>27500</v>
      </c>
      <c r="AR760" s="27">
        <f t="shared" si="22"/>
        <v>30800.000000000004</v>
      </c>
      <c r="AS760" s="7" t="s">
        <v>111</v>
      </c>
      <c r="AT760" s="7" t="s">
        <v>375</v>
      </c>
      <c r="AU760" s="89"/>
    </row>
    <row r="761" spans="2:47" ht="13.15" customHeight="1" x14ac:dyDescent="0.25">
      <c r="B761" s="7" t="s">
        <v>1325</v>
      </c>
      <c r="C761" s="7" t="s">
        <v>100</v>
      </c>
      <c r="D761" s="7" t="s">
        <v>193</v>
      </c>
      <c r="E761" s="7" t="s">
        <v>194</v>
      </c>
      <c r="F761" s="7" t="s">
        <v>195</v>
      </c>
      <c r="G761" s="7" t="s">
        <v>211</v>
      </c>
      <c r="H761" s="7" t="s">
        <v>105</v>
      </c>
      <c r="I761" s="14">
        <v>50</v>
      </c>
      <c r="J761" s="7" t="s">
        <v>235</v>
      </c>
      <c r="K761" s="7" t="s">
        <v>107</v>
      </c>
      <c r="L761" s="7" t="s">
        <v>108</v>
      </c>
      <c r="M761" s="7" t="s">
        <v>109</v>
      </c>
      <c r="N761" s="7" t="s">
        <v>110</v>
      </c>
      <c r="O761" s="39">
        <v>0</v>
      </c>
      <c r="P761" s="39">
        <v>0</v>
      </c>
      <c r="Q761" s="39">
        <v>1750</v>
      </c>
      <c r="R761" s="39">
        <v>1026</v>
      </c>
      <c r="S761" s="39">
        <v>958</v>
      </c>
      <c r="T761" s="39">
        <v>650</v>
      </c>
      <c r="U761" s="39">
        <v>650</v>
      </c>
      <c r="V761" s="39"/>
      <c r="W761" s="39"/>
      <c r="X761" s="39"/>
      <c r="Y761" s="39"/>
      <c r="Z761" s="39"/>
      <c r="AA761" s="39"/>
      <c r="AB761" s="39"/>
      <c r="AC761" s="39"/>
      <c r="AD761" s="39"/>
      <c r="AE761" s="39"/>
      <c r="AF761" s="39"/>
      <c r="AG761" s="39"/>
      <c r="AH761" s="39"/>
      <c r="AI761" s="39"/>
      <c r="AJ761" s="39"/>
      <c r="AK761" s="39"/>
      <c r="AL761" s="39"/>
      <c r="AM761" s="39"/>
      <c r="AN761" s="39"/>
      <c r="AO761" s="39"/>
      <c r="AP761" s="39">
        <v>13549.938</v>
      </c>
      <c r="AQ761" s="27">
        <v>0</v>
      </c>
      <c r="AR761" s="27">
        <f t="shared" si="22"/>
        <v>0</v>
      </c>
      <c r="AS761" s="7" t="s">
        <v>111</v>
      </c>
      <c r="AT761" s="7" t="s">
        <v>375</v>
      </c>
      <c r="AU761" s="89" t="s">
        <v>212</v>
      </c>
    </row>
    <row r="762" spans="2:47" ht="13.15" customHeight="1" x14ac:dyDescent="0.25">
      <c r="B762" s="7" t="s">
        <v>1326</v>
      </c>
      <c r="C762" s="7" t="s">
        <v>100</v>
      </c>
      <c r="D762" s="7" t="s">
        <v>1327</v>
      </c>
      <c r="E762" s="7" t="s">
        <v>1328</v>
      </c>
      <c r="F762" s="7" t="s">
        <v>1329</v>
      </c>
      <c r="G762" s="7" t="s">
        <v>1330</v>
      </c>
      <c r="H762" s="8" t="s">
        <v>197</v>
      </c>
      <c r="I762" s="9">
        <v>50</v>
      </c>
      <c r="J762" s="10" t="s">
        <v>238</v>
      </c>
      <c r="K762" s="8" t="s">
        <v>107</v>
      </c>
      <c r="L762" s="10" t="s">
        <v>108</v>
      </c>
      <c r="M762" s="10" t="s">
        <v>109</v>
      </c>
      <c r="N762" s="10" t="s">
        <v>110</v>
      </c>
      <c r="O762" s="27"/>
      <c r="P762" s="27"/>
      <c r="Q762" s="74"/>
      <c r="R762" s="27">
        <v>77</v>
      </c>
      <c r="S762" s="27">
        <v>77</v>
      </c>
      <c r="T762" s="27">
        <v>77</v>
      </c>
      <c r="U762" s="27">
        <v>77</v>
      </c>
      <c r="V762" s="27">
        <v>77</v>
      </c>
      <c r="W762" s="27"/>
      <c r="X762" s="27"/>
      <c r="Y762" s="27"/>
      <c r="Z762" s="27"/>
      <c r="AA762" s="27"/>
      <c r="AB762" s="27"/>
      <c r="AC762" s="27"/>
      <c r="AD762" s="27"/>
      <c r="AE762" s="27"/>
      <c r="AF762" s="27"/>
      <c r="AG762" s="27"/>
      <c r="AH762" s="27"/>
      <c r="AI762" s="27"/>
      <c r="AJ762" s="27"/>
      <c r="AK762" s="27"/>
      <c r="AL762" s="27"/>
      <c r="AM762" s="27"/>
      <c r="AN762" s="27"/>
      <c r="AO762" s="27"/>
      <c r="AP762" s="27">
        <v>9633.32</v>
      </c>
      <c r="AQ762" s="27">
        <v>0</v>
      </c>
      <c r="AR762" s="27">
        <f t="shared" si="22"/>
        <v>0</v>
      </c>
      <c r="AS762" s="10" t="s">
        <v>111</v>
      </c>
      <c r="AT762" s="7" t="s">
        <v>375</v>
      </c>
      <c r="AU762" s="89" t="s">
        <v>357</v>
      </c>
    </row>
    <row r="763" spans="2:47" ht="13.15" customHeight="1" x14ac:dyDescent="0.25">
      <c r="B763" s="12" t="s">
        <v>1331</v>
      </c>
      <c r="C763" s="7" t="s">
        <v>100</v>
      </c>
      <c r="D763" s="7" t="s">
        <v>1327</v>
      </c>
      <c r="E763" s="7" t="s">
        <v>1328</v>
      </c>
      <c r="F763" s="7" t="s">
        <v>1329</v>
      </c>
      <c r="G763" s="7" t="s">
        <v>1330</v>
      </c>
      <c r="H763" s="8" t="s">
        <v>197</v>
      </c>
      <c r="I763" s="9">
        <v>50</v>
      </c>
      <c r="J763" s="10" t="s">
        <v>579</v>
      </c>
      <c r="K763" s="8" t="s">
        <v>107</v>
      </c>
      <c r="L763" s="10" t="s">
        <v>108</v>
      </c>
      <c r="M763" s="10" t="s">
        <v>109</v>
      </c>
      <c r="N763" s="10" t="s">
        <v>110</v>
      </c>
      <c r="O763" s="74"/>
      <c r="P763" s="27"/>
      <c r="Q763" s="27"/>
      <c r="R763" s="27">
        <v>50</v>
      </c>
      <c r="S763" s="27">
        <v>77</v>
      </c>
      <c r="T763" s="27">
        <v>77</v>
      </c>
      <c r="U763" s="27">
        <v>77</v>
      </c>
      <c r="V763" s="27">
        <v>77</v>
      </c>
      <c r="W763" s="27"/>
      <c r="X763" s="27"/>
      <c r="Y763" s="27"/>
      <c r="Z763" s="27"/>
      <c r="AA763" s="27"/>
      <c r="AB763" s="27"/>
      <c r="AC763" s="27"/>
      <c r="AD763" s="27"/>
      <c r="AE763" s="27"/>
      <c r="AF763" s="27"/>
      <c r="AG763" s="27"/>
      <c r="AH763" s="27"/>
      <c r="AI763" s="27"/>
      <c r="AJ763" s="27"/>
      <c r="AK763" s="27"/>
      <c r="AL763" s="27"/>
      <c r="AM763" s="27"/>
      <c r="AN763" s="27"/>
      <c r="AO763" s="27"/>
      <c r="AP763" s="27">
        <v>9633.32</v>
      </c>
      <c r="AQ763" s="27">
        <v>0</v>
      </c>
      <c r="AR763" s="27">
        <f t="shared" si="22"/>
        <v>0</v>
      </c>
      <c r="AS763" s="10" t="s">
        <v>111</v>
      </c>
      <c r="AT763" s="43" t="s">
        <v>241</v>
      </c>
      <c r="AU763" s="43" t="s">
        <v>359</v>
      </c>
    </row>
    <row r="764" spans="2:47" ht="13.15" customHeight="1" x14ac:dyDescent="0.25">
      <c r="B764" s="12" t="s">
        <v>1332</v>
      </c>
      <c r="C764" s="8" t="s">
        <v>100</v>
      </c>
      <c r="D764" s="8" t="s">
        <v>1327</v>
      </c>
      <c r="E764" s="7" t="s">
        <v>1328</v>
      </c>
      <c r="F764" s="8" t="s">
        <v>1329</v>
      </c>
      <c r="G764" s="7" t="s">
        <v>1330</v>
      </c>
      <c r="H764" s="8" t="s">
        <v>197</v>
      </c>
      <c r="I764" s="9">
        <v>50</v>
      </c>
      <c r="J764" s="8" t="s">
        <v>244</v>
      </c>
      <c r="K764" s="8" t="s">
        <v>107</v>
      </c>
      <c r="L764" s="8" t="s">
        <v>108</v>
      </c>
      <c r="M764" s="8" t="s">
        <v>109</v>
      </c>
      <c r="N764" s="8" t="s">
        <v>110</v>
      </c>
      <c r="O764" s="74"/>
      <c r="P764" s="27"/>
      <c r="Q764" s="27"/>
      <c r="R764" s="27">
        <v>45</v>
      </c>
      <c r="S764" s="27">
        <v>77</v>
      </c>
      <c r="T764" s="27">
        <v>77</v>
      </c>
      <c r="U764" s="27">
        <v>77</v>
      </c>
      <c r="V764" s="27">
        <v>77</v>
      </c>
      <c r="W764" s="27"/>
      <c r="X764" s="27"/>
      <c r="Y764" s="27"/>
      <c r="Z764" s="27"/>
      <c r="AA764" s="27"/>
      <c r="AB764" s="27"/>
      <c r="AC764" s="27"/>
      <c r="AD764" s="27"/>
      <c r="AE764" s="27"/>
      <c r="AF764" s="27"/>
      <c r="AG764" s="27"/>
      <c r="AH764" s="27"/>
      <c r="AI764" s="27"/>
      <c r="AJ764" s="27"/>
      <c r="AK764" s="27"/>
      <c r="AL764" s="27"/>
      <c r="AM764" s="27"/>
      <c r="AN764" s="27"/>
      <c r="AO764" s="27"/>
      <c r="AP764" s="27">
        <v>8892.86</v>
      </c>
      <c r="AQ764" s="27">
        <v>0</v>
      </c>
      <c r="AR764" s="27">
        <f t="shared" si="22"/>
        <v>0</v>
      </c>
      <c r="AS764" s="10" t="s">
        <v>111</v>
      </c>
      <c r="AT764" s="43" t="s">
        <v>241</v>
      </c>
      <c r="AU764" s="89" t="s">
        <v>212</v>
      </c>
    </row>
    <row r="765" spans="2:47" ht="13.15" customHeight="1" x14ac:dyDescent="0.25">
      <c r="B765" s="7" t="s">
        <v>1333</v>
      </c>
      <c r="C765" s="7" t="s">
        <v>100</v>
      </c>
      <c r="D765" s="7" t="s">
        <v>1334</v>
      </c>
      <c r="E765" s="7" t="s">
        <v>1328</v>
      </c>
      <c r="F765" s="7" t="s">
        <v>1335</v>
      </c>
      <c r="G765" s="7" t="s">
        <v>1336</v>
      </c>
      <c r="H765" s="8" t="s">
        <v>197</v>
      </c>
      <c r="I765" s="9">
        <v>50</v>
      </c>
      <c r="J765" s="10" t="s">
        <v>238</v>
      </c>
      <c r="K765" s="8" t="s">
        <v>107</v>
      </c>
      <c r="L765" s="10" t="s">
        <v>108</v>
      </c>
      <c r="M765" s="10" t="s">
        <v>109</v>
      </c>
      <c r="N765" s="10" t="s">
        <v>110</v>
      </c>
      <c r="O765" s="27"/>
      <c r="P765" s="27"/>
      <c r="Q765" s="74"/>
      <c r="R765" s="27">
        <v>10</v>
      </c>
      <c r="S765" s="27">
        <v>10</v>
      </c>
      <c r="T765" s="27">
        <v>10</v>
      </c>
      <c r="U765" s="27">
        <v>10</v>
      </c>
      <c r="V765" s="27">
        <v>10</v>
      </c>
      <c r="W765" s="27"/>
      <c r="X765" s="27"/>
      <c r="Y765" s="27"/>
      <c r="Z765" s="27"/>
      <c r="AA765" s="27"/>
      <c r="AB765" s="27"/>
      <c r="AC765" s="27"/>
      <c r="AD765" s="27"/>
      <c r="AE765" s="27"/>
      <c r="AF765" s="27"/>
      <c r="AG765" s="27"/>
      <c r="AH765" s="27"/>
      <c r="AI765" s="27"/>
      <c r="AJ765" s="27"/>
      <c r="AK765" s="27"/>
      <c r="AL765" s="27"/>
      <c r="AM765" s="27"/>
      <c r="AN765" s="27"/>
      <c r="AO765" s="27"/>
      <c r="AP765" s="27">
        <v>21181.69</v>
      </c>
      <c r="AQ765" s="27">
        <v>0</v>
      </c>
      <c r="AR765" s="27">
        <f t="shared" si="22"/>
        <v>0</v>
      </c>
      <c r="AS765" s="10" t="s">
        <v>111</v>
      </c>
      <c r="AT765" s="7" t="s">
        <v>375</v>
      </c>
      <c r="AU765" s="89" t="s">
        <v>1337</v>
      </c>
    </row>
    <row r="766" spans="2:47" ht="13.15" customHeight="1" x14ac:dyDescent="0.25">
      <c r="B766" s="12" t="s">
        <v>1338</v>
      </c>
      <c r="C766" s="7" t="s">
        <v>100</v>
      </c>
      <c r="D766" s="7" t="s">
        <v>1334</v>
      </c>
      <c r="E766" s="7" t="s">
        <v>1328</v>
      </c>
      <c r="F766" s="7" t="s">
        <v>1335</v>
      </c>
      <c r="G766" s="7" t="s">
        <v>1336</v>
      </c>
      <c r="H766" s="8" t="s">
        <v>197</v>
      </c>
      <c r="I766" s="9">
        <v>50</v>
      </c>
      <c r="J766" s="10" t="s">
        <v>579</v>
      </c>
      <c r="K766" s="8" t="s">
        <v>107</v>
      </c>
      <c r="L766" s="10" t="s">
        <v>108</v>
      </c>
      <c r="M766" s="10" t="s">
        <v>109</v>
      </c>
      <c r="N766" s="10" t="s">
        <v>110</v>
      </c>
      <c r="O766" s="74"/>
      <c r="P766" s="27"/>
      <c r="Q766" s="27"/>
      <c r="R766" s="27">
        <v>10</v>
      </c>
      <c r="S766" s="27">
        <v>10</v>
      </c>
      <c r="T766" s="27">
        <v>10</v>
      </c>
      <c r="U766" s="27">
        <v>10</v>
      </c>
      <c r="V766" s="27">
        <v>10</v>
      </c>
      <c r="W766" s="27"/>
      <c r="X766" s="27"/>
      <c r="Y766" s="27"/>
      <c r="Z766" s="27"/>
      <c r="AA766" s="27"/>
      <c r="AB766" s="27"/>
      <c r="AC766" s="27"/>
      <c r="AD766" s="27"/>
      <c r="AE766" s="27"/>
      <c r="AF766" s="27"/>
      <c r="AG766" s="27"/>
      <c r="AH766" s="27"/>
      <c r="AI766" s="27"/>
      <c r="AJ766" s="27"/>
      <c r="AK766" s="27"/>
      <c r="AL766" s="27"/>
      <c r="AM766" s="27"/>
      <c r="AN766" s="27"/>
      <c r="AO766" s="27"/>
      <c r="AP766" s="27">
        <v>21181.69</v>
      </c>
      <c r="AQ766" s="27">
        <v>0</v>
      </c>
      <c r="AR766" s="27">
        <f t="shared" si="22"/>
        <v>0</v>
      </c>
      <c r="AS766" s="10" t="s">
        <v>111</v>
      </c>
      <c r="AT766" s="43" t="s">
        <v>241</v>
      </c>
      <c r="AU766" s="10" t="s">
        <v>1339</v>
      </c>
    </row>
    <row r="767" spans="2:47" ht="13.15" customHeight="1" x14ac:dyDescent="0.25">
      <c r="B767" s="12" t="s">
        <v>1340</v>
      </c>
      <c r="C767" s="7" t="s">
        <v>100</v>
      </c>
      <c r="D767" s="7" t="s">
        <v>1334</v>
      </c>
      <c r="E767" s="7" t="s">
        <v>1328</v>
      </c>
      <c r="F767" s="7" t="s">
        <v>1335</v>
      </c>
      <c r="G767" s="7" t="s">
        <v>1336</v>
      </c>
      <c r="H767" s="8" t="s">
        <v>197</v>
      </c>
      <c r="I767" s="9">
        <v>50</v>
      </c>
      <c r="J767" s="10" t="s">
        <v>579</v>
      </c>
      <c r="K767" s="8" t="s">
        <v>107</v>
      </c>
      <c r="L767" s="10" t="s">
        <v>108</v>
      </c>
      <c r="M767" s="10" t="s">
        <v>109</v>
      </c>
      <c r="N767" s="10" t="s">
        <v>110</v>
      </c>
      <c r="O767" s="74"/>
      <c r="P767" s="27"/>
      <c r="Q767" s="27"/>
      <c r="R767" s="27">
        <v>10</v>
      </c>
      <c r="S767" s="27">
        <v>10</v>
      </c>
      <c r="T767" s="27">
        <v>10</v>
      </c>
      <c r="U767" s="27">
        <v>10</v>
      </c>
      <c r="V767" s="27">
        <v>10</v>
      </c>
      <c r="W767" s="27"/>
      <c r="X767" s="27"/>
      <c r="Y767" s="27"/>
      <c r="Z767" s="27"/>
      <c r="AA767" s="27"/>
      <c r="AB767" s="27"/>
      <c r="AC767" s="27"/>
      <c r="AD767" s="27"/>
      <c r="AE767" s="27"/>
      <c r="AF767" s="27"/>
      <c r="AG767" s="27"/>
      <c r="AH767" s="27"/>
      <c r="AI767" s="27"/>
      <c r="AJ767" s="27"/>
      <c r="AK767" s="27"/>
      <c r="AL767" s="27"/>
      <c r="AM767" s="27"/>
      <c r="AN767" s="27"/>
      <c r="AO767" s="27"/>
      <c r="AP767" s="27">
        <v>19700</v>
      </c>
      <c r="AQ767" s="27">
        <v>0</v>
      </c>
      <c r="AR767" s="27">
        <f t="shared" si="22"/>
        <v>0</v>
      </c>
      <c r="AS767" s="10" t="s">
        <v>111</v>
      </c>
      <c r="AT767" s="43" t="s">
        <v>241</v>
      </c>
      <c r="AU767" s="43" t="s">
        <v>359</v>
      </c>
    </row>
    <row r="768" spans="2:47" ht="13.15" customHeight="1" x14ac:dyDescent="0.25">
      <c r="B768" s="12" t="s">
        <v>1341</v>
      </c>
      <c r="C768" s="8" t="s">
        <v>100</v>
      </c>
      <c r="D768" s="8" t="s">
        <v>1334</v>
      </c>
      <c r="E768" s="7" t="s">
        <v>1328</v>
      </c>
      <c r="F768" s="8" t="s">
        <v>1335</v>
      </c>
      <c r="G768" s="7" t="s">
        <v>1336</v>
      </c>
      <c r="H768" s="8" t="s">
        <v>197</v>
      </c>
      <c r="I768" s="9">
        <v>50</v>
      </c>
      <c r="J768" s="8" t="s">
        <v>244</v>
      </c>
      <c r="K768" s="8" t="s">
        <v>107</v>
      </c>
      <c r="L768" s="8" t="s">
        <v>108</v>
      </c>
      <c r="M768" s="10" t="s">
        <v>109</v>
      </c>
      <c r="N768" s="8" t="s">
        <v>110</v>
      </c>
      <c r="O768" s="74"/>
      <c r="P768" s="27"/>
      <c r="Q768" s="27"/>
      <c r="R768" s="27">
        <v>5</v>
      </c>
      <c r="S768" s="27">
        <v>10</v>
      </c>
      <c r="T768" s="27">
        <v>10</v>
      </c>
      <c r="U768" s="27">
        <v>10</v>
      </c>
      <c r="V768" s="27">
        <v>10</v>
      </c>
      <c r="W768" s="27"/>
      <c r="X768" s="27"/>
      <c r="Y768" s="27"/>
      <c r="Z768" s="27"/>
      <c r="AA768" s="27"/>
      <c r="AB768" s="27"/>
      <c r="AC768" s="27"/>
      <c r="AD768" s="27"/>
      <c r="AE768" s="27"/>
      <c r="AF768" s="27"/>
      <c r="AG768" s="27"/>
      <c r="AH768" s="27"/>
      <c r="AI768" s="27"/>
      <c r="AJ768" s="27"/>
      <c r="AK768" s="27"/>
      <c r="AL768" s="27"/>
      <c r="AM768" s="27"/>
      <c r="AN768" s="27"/>
      <c r="AO768" s="27"/>
      <c r="AP768" s="27">
        <v>19553.57</v>
      </c>
      <c r="AQ768" s="27">
        <v>0</v>
      </c>
      <c r="AR768" s="27">
        <f t="shared" si="22"/>
        <v>0</v>
      </c>
      <c r="AS768" s="10" t="s">
        <v>111</v>
      </c>
      <c r="AT768" s="43" t="s">
        <v>241</v>
      </c>
      <c r="AU768" s="89" t="s">
        <v>212</v>
      </c>
    </row>
    <row r="769" spans="2:47" ht="13.15" customHeight="1" x14ac:dyDescent="0.25">
      <c r="B769" s="7" t="s">
        <v>1342</v>
      </c>
      <c r="C769" s="7" t="s">
        <v>100</v>
      </c>
      <c r="D769" s="22" t="s">
        <v>1334</v>
      </c>
      <c r="E769" s="7" t="s">
        <v>1328</v>
      </c>
      <c r="F769" s="7" t="s">
        <v>1335</v>
      </c>
      <c r="G769" s="7" t="s">
        <v>1343</v>
      </c>
      <c r="H769" s="8" t="s">
        <v>197</v>
      </c>
      <c r="I769" s="9">
        <v>50</v>
      </c>
      <c r="J769" s="10" t="s">
        <v>238</v>
      </c>
      <c r="K769" s="8" t="s">
        <v>107</v>
      </c>
      <c r="L769" s="10" t="s">
        <v>108</v>
      </c>
      <c r="M769" s="10" t="s">
        <v>109</v>
      </c>
      <c r="N769" s="10" t="s">
        <v>110</v>
      </c>
      <c r="O769" s="27"/>
      <c r="P769" s="27"/>
      <c r="Q769" s="74"/>
      <c r="R769" s="27">
        <v>95</v>
      </c>
      <c r="S769" s="27">
        <v>95</v>
      </c>
      <c r="T769" s="27">
        <v>95</v>
      </c>
      <c r="U769" s="27">
        <v>95</v>
      </c>
      <c r="V769" s="27">
        <v>95</v>
      </c>
      <c r="W769" s="27"/>
      <c r="X769" s="27"/>
      <c r="Y769" s="27"/>
      <c r="Z769" s="27"/>
      <c r="AA769" s="27"/>
      <c r="AB769" s="27"/>
      <c r="AC769" s="27"/>
      <c r="AD769" s="27"/>
      <c r="AE769" s="27"/>
      <c r="AF769" s="27"/>
      <c r="AG769" s="27"/>
      <c r="AH769" s="27"/>
      <c r="AI769" s="27"/>
      <c r="AJ769" s="27"/>
      <c r="AK769" s="27"/>
      <c r="AL769" s="27"/>
      <c r="AM769" s="27"/>
      <c r="AN769" s="27"/>
      <c r="AO769" s="27"/>
      <c r="AP769" s="27">
        <v>24257.39</v>
      </c>
      <c r="AQ769" s="27">
        <v>0</v>
      </c>
      <c r="AR769" s="27">
        <f t="shared" si="22"/>
        <v>0</v>
      </c>
      <c r="AS769" s="10" t="s">
        <v>111</v>
      </c>
      <c r="AT769" s="7" t="s">
        <v>375</v>
      </c>
      <c r="AU769" s="89" t="s">
        <v>357</v>
      </c>
    </row>
    <row r="770" spans="2:47" ht="13.15" customHeight="1" x14ac:dyDescent="0.25">
      <c r="B770" s="12" t="s">
        <v>1344</v>
      </c>
      <c r="C770" s="7" t="s">
        <v>100</v>
      </c>
      <c r="D770" s="7" t="s">
        <v>1334</v>
      </c>
      <c r="E770" s="7" t="s">
        <v>1328</v>
      </c>
      <c r="F770" s="7" t="s">
        <v>1335</v>
      </c>
      <c r="G770" s="7" t="s">
        <v>1343</v>
      </c>
      <c r="H770" s="8" t="s">
        <v>197</v>
      </c>
      <c r="I770" s="9">
        <v>50</v>
      </c>
      <c r="J770" s="10" t="s">
        <v>579</v>
      </c>
      <c r="K770" s="8" t="s">
        <v>107</v>
      </c>
      <c r="L770" s="10" t="s">
        <v>108</v>
      </c>
      <c r="M770" s="10" t="s">
        <v>109</v>
      </c>
      <c r="N770" s="10" t="s">
        <v>110</v>
      </c>
      <c r="O770" s="74"/>
      <c r="P770" s="27"/>
      <c r="Q770" s="27"/>
      <c r="R770" s="27">
        <v>90</v>
      </c>
      <c r="S770" s="27">
        <v>95</v>
      </c>
      <c r="T770" s="27">
        <v>95</v>
      </c>
      <c r="U770" s="27">
        <v>95</v>
      </c>
      <c r="V770" s="27">
        <v>95</v>
      </c>
      <c r="W770" s="27"/>
      <c r="X770" s="27"/>
      <c r="Y770" s="27"/>
      <c r="Z770" s="27"/>
      <c r="AA770" s="27"/>
      <c r="AB770" s="27"/>
      <c r="AC770" s="27"/>
      <c r="AD770" s="27"/>
      <c r="AE770" s="27"/>
      <c r="AF770" s="27"/>
      <c r="AG770" s="27"/>
      <c r="AH770" s="27"/>
      <c r="AI770" s="27"/>
      <c r="AJ770" s="27"/>
      <c r="AK770" s="27"/>
      <c r="AL770" s="27"/>
      <c r="AM770" s="27"/>
      <c r="AN770" s="27"/>
      <c r="AO770" s="27"/>
      <c r="AP770" s="27">
        <v>24257.39</v>
      </c>
      <c r="AQ770" s="27">
        <v>0</v>
      </c>
      <c r="AR770" s="27">
        <f t="shared" si="22"/>
        <v>0</v>
      </c>
      <c r="AS770" s="10" t="s">
        <v>111</v>
      </c>
      <c r="AT770" s="43" t="s">
        <v>241</v>
      </c>
      <c r="AU770" s="10" t="s">
        <v>1339</v>
      </c>
    </row>
    <row r="771" spans="2:47" ht="13.15" customHeight="1" x14ac:dyDescent="0.25">
      <c r="B771" s="12" t="s">
        <v>1345</v>
      </c>
      <c r="C771" s="7" t="s">
        <v>100</v>
      </c>
      <c r="D771" s="7" t="s">
        <v>1334</v>
      </c>
      <c r="E771" s="7" t="s">
        <v>1328</v>
      </c>
      <c r="F771" s="7" t="s">
        <v>1335</v>
      </c>
      <c r="G771" s="7" t="s">
        <v>1343</v>
      </c>
      <c r="H771" s="8" t="s">
        <v>197</v>
      </c>
      <c r="I771" s="9">
        <v>50</v>
      </c>
      <c r="J771" s="10" t="s">
        <v>579</v>
      </c>
      <c r="K771" s="8" t="s">
        <v>107</v>
      </c>
      <c r="L771" s="10" t="s">
        <v>108</v>
      </c>
      <c r="M771" s="10" t="s">
        <v>109</v>
      </c>
      <c r="N771" s="10" t="s">
        <v>110</v>
      </c>
      <c r="O771" s="74"/>
      <c r="P771" s="27"/>
      <c r="Q771" s="27"/>
      <c r="R771" s="27">
        <v>90</v>
      </c>
      <c r="S771" s="27">
        <v>95</v>
      </c>
      <c r="T771" s="27">
        <v>95</v>
      </c>
      <c r="U771" s="27">
        <v>95</v>
      </c>
      <c r="V771" s="27">
        <v>95</v>
      </c>
      <c r="W771" s="27"/>
      <c r="X771" s="27"/>
      <c r="Y771" s="27"/>
      <c r="Z771" s="27"/>
      <c r="AA771" s="27"/>
      <c r="AB771" s="27"/>
      <c r="AC771" s="27"/>
      <c r="AD771" s="27"/>
      <c r="AE771" s="27"/>
      <c r="AF771" s="27"/>
      <c r="AG771" s="27"/>
      <c r="AH771" s="27"/>
      <c r="AI771" s="27"/>
      <c r="AJ771" s="27"/>
      <c r="AK771" s="27"/>
      <c r="AL771" s="27"/>
      <c r="AM771" s="27"/>
      <c r="AN771" s="27"/>
      <c r="AO771" s="27"/>
      <c r="AP771" s="27">
        <v>21785.71</v>
      </c>
      <c r="AQ771" s="27">
        <v>0</v>
      </c>
      <c r="AR771" s="27">
        <f t="shared" si="22"/>
        <v>0</v>
      </c>
      <c r="AS771" s="10" t="s">
        <v>111</v>
      </c>
      <c r="AT771" s="43" t="s">
        <v>241</v>
      </c>
      <c r="AU771" s="43" t="s">
        <v>1346</v>
      </c>
    </row>
    <row r="772" spans="2:47" ht="13.15" customHeight="1" x14ac:dyDescent="0.25">
      <c r="B772" s="12" t="s">
        <v>1347</v>
      </c>
      <c r="C772" s="8" t="s">
        <v>100</v>
      </c>
      <c r="D772" s="8" t="s">
        <v>1334</v>
      </c>
      <c r="E772" s="7" t="s">
        <v>1328</v>
      </c>
      <c r="F772" s="8" t="s">
        <v>1335</v>
      </c>
      <c r="G772" s="7" t="s">
        <v>1348</v>
      </c>
      <c r="H772" s="8" t="s">
        <v>197</v>
      </c>
      <c r="I772" s="9">
        <v>50</v>
      </c>
      <c r="J772" s="8" t="s">
        <v>244</v>
      </c>
      <c r="K772" s="8" t="s">
        <v>107</v>
      </c>
      <c r="L772" s="8" t="s">
        <v>108</v>
      </c>
      <c r="M772" s="10" t="s">
        <v>109</v>
      </c>
      <c r="N772" s="8" t="s">
        <v>110</v>
      </c>
      <c r="O772" s="74"/>
      <c r="P772" s="27"/>
      <c r="Q772" s="27"/>
      <c r="R772" s="27">
        <v>35</v>
      </c>
      <c r="S772" s="27">
        <v>95</v>
      </c>
      <c r="T772" s="27">
        <v>95</v>
      </c>
      <c r="U772" s="27">
        <v>95</v>
      </c>
      <c r="V772" s="27">
        <v>95</v>
      </c>
      <c r="W772" s="27"/>
      <c r="X772" s="27"/>
      <c r="Y772" s="27"/>
      <c r="Z772" s="27"/>
      <c r="AA772" s="27"/>
      <c r="AB772" s="27"/>
      <c r="AC772" s="27"/>
      <c r="AD772" s="27"/>
      <c r="AE772" s="27"/>
      <c r="AF772" s="27"/>
      <c r="AG772" s="27"/>
      <c r="AH772" s="27"/>
      <c r="AI772" s="27"/>
      <c r="AJ772" s="27"/>
      <c r="AK772" s="27"/>
      <c r="AL772" s="27"/>
      <c r="AM772" s="27"/>
      <c r="AN772" s="27"/>
      <c r="AO772" s="27"/>
      <c r="AP772" s="27">
        <v>21785.71</v>
      </c>
      <c r="AQ772" s="27">
        <v>0</v>
      </c>
      <c r="AR772" s="27">
        <f t="shared" si="22"/>
        <v>0</v>
      </c>
      <c r="AS772" s="10" t="s">
        <v>111</v>
      </c>
      <c r="AT772" s="43" t="s">
        <v>241</v>
      </c>
      <c r="AU772" s="89" t="s">
        <v>212</v>
      </c>
    </row>
    <row r="773" spans="2:47" ht="13.15" customHeight="1" x14ac:dyDescent="0.25">
      <c r="B773" s="7" t="s">
        <v>1349</v>
      </c>
      <c r="C773" s="7" t="s">
        <v>100</v>
      </c>
      <c r="D773" s="22" t="s">
        <v>1334</v>
      </c>
      <c r="E773" s="7" t="s">
        <v>1328</v>
      </c>
      <c r="F773" s="7" t="s">
        <v>1350</v>
      </c>
      <c r="G773" s="7" t="s">
        <v>1351</v>
      </c>
      <c r="H773" s="8" t="s">
        <v>197</v>
      </c>
      <c r="I773" s="9">
        <v>50</v>
      </c>
      <c r="J773" s="10" t="s">
        <v>238</v>
      </c>
      <c r="K773" s="8" t="s">
        <v>107</v>
      </c>
      <c r="L773" s="10" t="s">
        <v>108</v>
      </c>
      <c r="M773" s="10" t="s">
        <v>109</v>
      </c>
      <c r="N773" s="10" t="s">
        <v>110</v>
      </c>
      <c r="O773" s="27"/>
      <c r="P773" s="27"/>
      <c r="Q773" s="74"/>
      <c r="R773" s="27">
        <v>60</v>
      </c>
      <c r="S773" s="27">
        <v>60</v>
      </c>
      <c r="T773" s="27">
        <v>60</v>
      </c>
      <c r="U773" s="27">
        <v>60</v>
      </c>
      <c r="V773" s="27">
        <v>60</v>
      </c>
      <c r="W773" s="27"/>
      <c r="X773" s="27"/>
      <c r="Y773" s="27"/>
      <c r="Z773" s="27"/>
      <c r="AA773" s="27"/>
      <c r="AB773" s="27"/>
      <c r="AC773" s="27"/>
      <c r="AD773" s="27"/>
      <c r="AE773" s="27"/>
      <c r="AF773" s="27"/>
      <c r="AG773" s="27"/>
      <c r="AH773" s="27"/>
      <c r="AI773" s="27"/>
      <c r="AJ773" s="27"/>
      <c r="AK773" s="27"/>
      <c r="AL773" s="27"/>
      <c r="AM773" s="27"/>
      <c r="AN773" s="27"/>
      <c r="AO773" s="27"/>
      <c r="AP773" s="27">
        <v>26017.69</v>
      </c>
      <c r="AQ773" s="27">
        <v>0</v>
      </c>
      <c r="AR773" s="27">
        <f t="shared" si="22"/>
        <v>0</v>
      </c>
      <c r="AS773" s="10" t="s">
        <v>111</v>
      </c>
      <c r="AT773" s="7" t="s">
        <v>375</v>
      </c>
      <c r="AU773" s="89" t="s">
        <v>1337</v>
      </c>
    </row>
    <row r="774" spans="2:47" ht="13.15" customHeight="1" x14ac:dyDescent="0.25">
      <c r="B774" s="12" t="s">
        <v>1352</v>
      </c>
      <c r="C774" s="7" t="s">
        <v>100</v>
      </c>
      <c r="D774" s="7" t="s">
        <v>1334</v>
      </c>
      <c r="E774" s="7" t="s">
        <v>1328</v>
      </c>
      <c r="F774" s="7" t="s">
        <v>1350</v>
      </c>
      <c r="G774" s="7" t="s">
        <v>1351</v>
      </c>
      <c r="H774" s="8" t="s">
        <v>197</v>
      </c>
      <c r="I774" s="9">
        <v>50</v>
      </c>
      <c r="J774" s="10" t="s">
        <v>579</v>
      </c>
      <c r="K774" s="8" t="s">
        <v>107</v>
      </c>
      <c r="L774" s="10" t="s">
        <v>108</v>
      </c>
      <c r="M774" s="10" t="s">
        <v>109</v>
      </c>
      <c r="N774" s="10" t="s">
        <v>110</v>
      </c>
      <c r="O774" s="74"/>
      <c r="P774" s="27"/>
      <c r="Q774" s="27"/>
      <c r="R774" s="27">
        <v>60</v>
      </c>
      <c r="S774" s="27">
        <v>60</v>
      </c>
      <c r="T774" s="27">
        <v>60</v>
      </c>
      <c r="U774" s="27">
        <v>60</v>
      </c>
      <c r="V774" s="27">
        <v>60</v>
      </c>
      <c r="W774" s="27"/>
      <c r="X774" s="27"/>
      <c r="Y774" s="27"/>
      <c r="Z774" s="27"/>
      <c r="AA774" s="27"/>
      <c r="AB774" s="27"/>
      <c r="AC774" s="27"/>
      <c r="AD774" s="27"/>
      <c r="AE774" s="27"/>
      <c r="AF774" s="27"/>
      <c r="AG774" s="27"/>
      <c r="AH774" s="27"/>
      <c r="AI774" s="27"/>
      <c r="AJ774" s="27"/>
      <c r="AK774" s="27"/>
      <c r="AL774" s="27"/>
      <c r="AM774" s="27"/>
      <c r="AN774" s="27"/>
      <c r="AO774" s="27"/>
      <c r="AP774" s="27">
        <v>26017.69</v>
      </c>
      <c r="AQ774" s="27">
        <v>0</v>
      </c>
      <c r="AR774" s="27">
        <f t="shared" si="22"/>
        <v>0</v>
      </c>
      <c r="AS774" s="10" t="s">
        <v>111</v>
      </c>
      <c r="AT774" s="43" t="s">
        <v>241</v>
      </c>
      <c r="AU774" s="10" t="s">
        <v>1339</v>
      </c>
    </row>
    <row r="775" spans="2:47" ht="13.15" customHeight="1" x14ac:dyDescent="0.25">
      <c r="B775" s="12" t="s">
        <v>1353</v>
      </c>
      <c r="C775" s="7" t="s">
        <v>100</v>
      </c>
      <c r="D775" s="7" t="s">
        <v>1334</v>
      </c>
      <c r="E775" s="7" t="s">
        <v>1328</v>
      </c>
      <c r="F775" s="7" t="s">
        <v>1350</v>
      </c>
      <c r="G775" s="7" t="s">
        <v>1351</v>
      </c>
      <c r="H775" s="8" t="s">
        <v>197</v>
      </c>
      <c r="I775" s="9">
        <v>50</v>
      </c>
      <c r="J775" s="10" t="s">
        <v>579</v>
      </c>
      <c r="K775" s="8" t="s">
        <v>107</v>
      </c>
      <c r="L775" s="10" t="s">
        <v>108</v>
      </c>
      <c r="M775" s="10" t="s">
        <v>109</v>
      </c>
      <c r="N775" s="10" t="s">
        <v>110</v>
      </c>
      <c r="O775" s="74"/>
      <c r="P775" s="27"/>
      <c r="Q775" s="27"/>
      <c r="R775" s="27">
        <v>60</v>
      </c>
      <c r="S775" s="27">
        <v>60</v>
      </c>
      <c r="T775" s="27">
        <v>60</v>
      </c>
      <c r="U775" s="27">
        <v>60</v>
      </c>
      <c r="V775" s="27">
        <v>60</v>
      </c>
      <c r="W775" s="27"/>
      <c r="X775" s="27"/>
      <c r="Y775" s="27"/>
      <c r="Z775" s="27"/>
      <c r="AA775" s="27"/>
      <c r="AB775" s="27"/>
      <c r="AC775" s="27"/>
      <c r="AD775" s="27"/>
      <c r="AE775" s="27"/>
      <c r="AF775" s="27"/>
      <c r="AG775" s="27"/>
      <c r="AH775" s="27"/>
      <c r="AI775" s="27"/>
      <c r="AJ775" s="27"/>
      <c r="AK775" s="27"/>
      <c r="AL775" s="27"/>
      <c r="AM775" s="27"/>
      <c r="AN775" s="27"/>
      <c r="AO775" s="27"/>
      <c r="AP775" s="27">
        <v>22217.56</v>
      </c>
      <c r="AQ775" s="27">
        <v>0</v>
      </c>
      <c r="AR775" s="27">
        <f t="shared" si="22"/>
        <v>0</v>
      </c>
      <c r="AS775" s="10" t="s">
        <v>111</v>
      </c>
      <c r="AT775" s="43" t="s">
        <v>241</v>
      </c>
      <c r="AU775" s="43" t="s">
        <v>1346</v>
      </c>
    </row>
    <row r="776" spans="2:47" ht="13.15" customHeight="1" x14ac:dyDescent="0.25">
      <c r="B776" s="12" t="s">
        <v>1354</v>
      </c>
      <c r="C776" s="8" t="s">
        <v>100</v>
      </c>
      <c r="D776" s="8" t="s">
        <v>1334</v>
      </c>
      <c r="E776" s="7" t="s">
        <v>1328</v>
      </c>
      <c r="F776" s="8" t="s">
        <v>1350</v>
      </c>
      <c r="G776" s="7" t="s">
        <v>1351</v>
      </c>
      <c r="H776" s="8" t="s">
        <v>197</v>
      </c>
      <c r="I776" s="9">
        <v>50</v>
      </c>
      <c r="J776" s="8" t="s">
        <v>244</v>
      </c>
      <c r="K776" s="8" t="s">
        <v>107</v>
      </c>
      <c r="L776" s="8" t="s">
        <v>108</v>
      </c>
      <c r="M776" s="10" t="s">
        <v>109</v>
      </c>
      <c r="N776" s="8" t="s">
        <v>110</v>
      </c>
      <c r="O776" s="74"/>
      <c r="P776" s="27"/>
      <c r="Q776" s="27"/>
      <c r="R776" s="27">
        <v>16</v>
      </c>
      <c r="S776" s="27">
        <v>60</v>
      </c>
      <c r="T776" s="27">
        <v>60</v>
      </c>
      <c r="U776" s="27">
        <v>60</v>
      </c>
      <c r="V776" s="27">
        <v>60</v>
      </c>
      <c r="W776" s="27"/>
      <c r="X776" s="27"/>
      <c r="Y776" s="27"/>
      <c r="Z776" s="27"/>
      <c r="AA776" s="27"/>
      <c r="AB776" s="27"/>
      <c r="AC776" s="27"/>
      <c r="AD776" s="27"/>
      <c r="AE776" s="27"/>
      <c r="AF776" s="27"/>
      <c r="AG776" s="27"/>
      <c r="AH776" s="27"/>
      <c r="AI776" s="27"/>
      <c r="AJ776" s="27"/>
      <c r="AK776" s="27"/>
      <c r="AL776" s="27"/>
      <c r="AM776" s="27"/>
      <c r="AN776" s="27"/>
      <c r="AO776" s="27"/>
      <c r="AP776" s="27">
        <v>22217.56</v>
      </c>
      <c r="AQ776" s="27">
        <v>0</v>
      </c>
      <c r="AR776" s="27">
        <f t="shared" si="22"/>
        <v>0</v>
      </c>
      <c r="AS776" s="10" t="s">
        <v>111</v>
      </c>
      <c r="AT776" s="43" t="s">
        <v>241</v>
      </c>
      <c r="AU776" s="89" t="s">
        <v>212</v>
      </c>
    </row>
    <row r="777" spans="2:47" ht="13.15" customHeight="1" x14ac:dyDescent="0.25">
      <c r="B777" s="7" t="s">
        <v>1355</v>
      </c>
      <c r="C777" s="7" t="s">
        <v>100</v>
      </c>
      <c r="D777" s="22" t="s">
        <v>1356</v>
      </c>
      <c r="E777" s="7" t="s">
        <v>1328</v>
      </c>
      <c r="F777" s="7" t="s">
        <v>1357</v>
      </c>
      <c r="G777" s="7" t="s">
        <v>1358</v>
      </c>
      <c r="H777" s="8" t="s">
        <v>197</v>
      </c>
      <c r="I777" s="9">
        <v>50</v>
      </c>
      <c r="J777" s="10" t="s">
        <v>238</v>
      </c>
      <c r="K777" s="8" t="s">
        <v>107</v>
      </c>
      <c r="L777" s="10" t="s">
        <v>108</v>
      </c>
      <c r="M777" s="10" t="s">
        <v>109</v>
      </c>
      <c r="N777" s="10" t="s">
        <v>110</v>
      </c>
      <c r="O777" s="27"/>
      <c r="P777" s="27"/>
      <c r="Q777" s="74"/>
      <c r="R777" s="27">
        <v>94</v>
      </c>
      <c r="S777" s="27">
        <v>94</v>
      </c>
      <c r="T777" s="27">
        <v>94</v>
      </c>
      <c r="U777" s="27">
        <v>94</v>
      </c>
      <c r="V777" s="27">
        <v>94</v>
      </c>
      <c r="W777" s="27"/>
      <c r="X777" s="27"/>
      <c r="Y777" s="27"/>
      <c r="Z777" s="27"/>
      <c r="AA777" s="27"/>
      <c r="AB777" s="27"/>
      <c r="AC777" s="27"/>
      <c r="AD777" s="27"/>
      <c r="AE777" s="27"/>
      <c r="AF777" s="27"/>
      <c r="AG777" s="27"/>
      <c r="AH777" s="27"/>
      <c r="AI777" s="27"/>
      <c r="AJ777" s="27"/>
      <c r="AK777" s="27"/>
      <c r="AL777" s="27"/>
      <c r="AM777" s="27"/>
      <c r="AN777" s="27"/>
      <c r="AO777" s="27"/>
      <c r="AP777" s="27">
        <v>31748.36</v>
      </c>
      <c r="AQ777" s="27">
        <v>0</v>
      </c>
      <c r="AR777" s="27">
        <f t="shared" si="22"/>
        <v>0</v>
      </c>
      <c r="AS777" s="10" t="s">
        <v>111</v>
      </c>
      <c r="AT777" s="7" t="s">
        <v>375</v>
      </c>
      <c r="AU777" s="89" t="s">
        <v>357</v>
      </c>
    </row>
    <row r="778" spans="2:47" ht="13.15" customHeight="1" x14ac:dyDescent="0.25">
      <c r="B778" s="12" t="s">
        <v>1359</v>
      </c>
      <c r="C778" s="7" t="s">
        <v>100</v>
      </c>
      <c r="D778" s="7" t="s">
        <v>1356</v>
      </c>
      <c r="E778" s="7" t="s">
        <v>1328</v>
      </c>
      <c r="F778" s="7" t="s">
        <v>1357</v>
      </c>
      <c r="G778" s="7" t="s">
        <v>1358</v>
      </c>
      <c r="H778" s="8" t="s">
        <v>197</v>
      </c>
      <c r="I778" s="9">
        <v>50</v>
      </c>
      <c r="J778" s="10" t="s">
        <v>579</v>
      </c>
      <c r="K778" s="8" t="s">
        <v>107</v>
      </c>
      <c r="L778" s="10" t="s">
        <v>108</v>
      </c>
      <c r="M778" s="10" t="s">
        <v>109</v>
      </c>
      <c r="N778" s="10" t="s">
        <v>110</v>
      </c>
      <c r="O778" s="74"/>
      <c r="P778" s="27"/>
      <c r="Q778" s="27"/>
      <c r="R778" s="27">
        <v>40</v>
      </c>
      <c r="S778" s="27">
        <v>94</v>
      </c>
      <c r="T778" s="27">
        <v>94</v>
      </c>
      <c r="U778" s="27">
        <v>94</v>
      </c>
      <c r="V778" s="27">
        <v>94</v>
      </c>
      <c r="W778" s="27"/>
      <c r="X778" s="27"/>
      <c r="Y778" s="27"/>
      <c r="Z778" s="27"/>
      <c r="AA778" s="27"/>
      <c r="AB778" s="27"/>
      <c r="AC778" s="27"/>
      <c r="AD778" s="27"/>
      <c r="AE778" s="27"/>
      <c r="AF778" s="27"/>
      <c r="AG778" s="27"/>
      <c r="AH778" s="27"/>
      <c r="AI778" s="27"/>
      <c r="AJ778" s="27"/>
      <c r="AK778" s="27"/>
      <c r="AL778" s="27"/>
      <c r="AM778" s="27"/>
      <c r="AN778" s="27"/>
      <c r="AO778" s="27"/>
      <c r="AP778" s="27">
        <v>31748.36</v>
      </c>
      <c r="AQ778" s="27">
        <v>0</v>
      </c>
      <c r="AR778" s="27">
        <f t="shared" si="22"/>
        <v>0</v>
      </c>
      <c r="AS778" s="10" t="s">
        <v>111</v>
      </c>
      <c r="AT778" s="43" t="s">
        <v>241</v>
      </c>
      <c r="AU778" s="10" t="s">
        <v>1339</v>
      </c>
    </row>
    <row r="779" spans="2:47" ht="13.15" customHeight="1" x14ac:dyDescent="0.25">
      <c r="B779" s="12" t="s">
        <v>1360</v>
      </c>
      <c r="C779" s="7" t="s">
        <v>100</v>
      </c>
      <c r="D779" s="7" t="s">
        <v>1356</v>
      </c>
      <c r="E779" s="7" t="s">
        <v>1328</v>
      </c>
      <c r="F779" s="7" t="s">
        <v>1357</v>
      </c>
      <c r="G779" s="7" t="s">
        <v>1358</v>
      </c>
      <c r="H779" s="8" t="s">
        <v>197</v>
      </c>
      <c r="I779" s="9">
        <v>50</v>
      </c>
      <c r="J779" s="10" t="s">
        <v>579</v>
      </c>
      <c r="K779" s="8" t="s">
        <v>107</v>
      </c>
      <c r="L779" s="10" t="s">
        <v>108</v>
      </c>
      <c r="M779" s="10" t="s">
        <v>109</v>
      </c>
      <c r="N779" s="10" t="s">
        <v>110</v>
      </c>
      <c r="O779" s="74"/>
      <c r="P779" s="27"/>
      <c r="Q779" s="27"/>
      <c r="R779" s="27">
        <v>40</v>
      </c>
      <c r="S779" s="27">
        <v>94</v>
      </c>
      <c r="T779" s="27">
        <v>94</v>
      </c>
      <c r="U779" s="27">
        <v>94</v>
      </c>
      <c r="V779" s="27">
        <v>94</v>
      </c>
      <c r="W779" s="27"/>
      <c r="X779" s="27"/>
      <c r="Y779" s="27"/>
      <c r="Z779" s="27"/>
      <c r="AA779" s="27"/>
      <c r="AB779" s="27"/>
      <c r="AC779" s="27"/>
      <c r="AD779" s="27"/>
      <c r="AE779" s="27"/>
      <c r="AF779" s="27"/>
      <c r="AG779" s="27"/>
      <c r="AH779" s="27"/>
      <c r="AI779" s="27"/>
      <c r="AJ779" s="27"/>
      <c r="AK779" s="27"/>
      <c r="AL779" s="27"/>
      <c r="AM779" s="27"/>
      <c r="AN779" s="27"/>
      <c r="AO779" s="27"/>
      <c r="AP779" s="27">
        <v>27883.52</v>
      </c>
      <c r="AQ779" s="27">
        <v>0</v>
      </c>
      <c r="AR779" s="27">
        <f t="shared" si="22"/>
        <v>0</v>
      </c>
      <c r="AS779" s="10" t="s">
        <v>111</v>
      </c>
      <c r="AT779" s="43" t="s">
        <v>241</v>
      </c>
      <c r="AU779" s="43" t="s">
        <v>1346</v>
      </c>
    </row>
    <row r="780" spans="2:47" ht="13.15" customHeight="1" x14ac:dyDescent="0.2">
      <c r="B780" s="12" t="s">
        <v>1361</v>
      </c>
      <c r="C780" s="8" t="s">
        <v>100</v>
      </c>
      <c r="D780" s="13" t="s">
        <v>1362</v>
      </c>
      <c r="E780" s="7" t="s">
        <v>1328</v>
      </c>
      <c r="F780" s="13" t="s">
        <v>1363</v>
      </c>
      <c r="G780" s="7" t="s">
        <v>1358</v>
      </c>
      <c r="H780" s="8" t="s">
        <v>197</v>
      </c>
      <c r="I780" s="9">
        <v>50</v>
      </c>
      <c r="J780" s="8" t="s">
        <v>244</v>
      </c>
      <c r="K780" s="8" t="s">
        <v>107</v>
      </c>
      <c r="L780" s="8" t="s">
        <v>108</v>
      </c>
      <c r="M780" s="10" t="s">
        <v>109</v>
      </c>
      <c r="N780" s="8" t="s">
        <v>110</v>
      </c>
      <c r="O780" s="74"/>
      <c r="P780" s="27"/>
      <c r="Q780" s="27"/>
      <c r="R780" s="27">
        <v>25</v>
      </c>
      <c r="S780" s="27">
        <v>94</v>
      </c>
      <c r="T780" s="27">
        <v>94</v>
      </c>
      <c r="U780" s="27">
        <v>94</v>
      </c>
      <c r="V780" s="27">
        <v>94</v>
      </c>
      <c r="W780" s="27"/>
      <c r="X780" s="27"/>
      <c r="Y780" s="27"/>
      <c r="Z780" s="27"/>
      <c r="AA780" s="27"/>
      <c r="AB780" s="27"/>
      <c r="AC780" s="27"/>
      <c r="AD780" s="27"/>
      <c r="AE780" s="27"/>
      <c r="AF780" s="27"/>
      <c r="AG780" s="27"/>
      <c r="AH780" s="27"/>
      <c r="AI780" s="27"/>
      <c r="AJ780" s="27"/>
      <c r="AK780" s="27"/>
      <c r="AL780" s="27"/>
      <c r="AM780" s="27"/>
      <c r="AN780" s="27"/>
      <c r="AO780" s="27"/>
      <c r="AP780" s="27">
        <v>27883.52</v>
      </c>
      <c r="AQ780" s="27">
        <v>0</v>
      </c>
      <c r="AR780" s="27">
        <f t="shared" ref="AR780:AR843" si="23">AQ780*1.12</f>
        <v>0</v>
      </c>
      <c r="AS780" s="10" t="s">
        <v>111</v>
      </c>
      <c r="AT780" s="43" t="s">
        <v>241</v>
      </c>
      <c r="AU780" s="89" t="s">
        <v>212</v>
      </c>
    </row>
    <row r="781" spans="2:47" ht="13.15" customHeight="1" x14ac:dyDescent="0.25">
      <c r="B781" s="7" t="s">
        <v>1364</v>
      </c>
      <c r="C781" s="7" t="s">
        <v>100</v>
      </c>
      <c r="D781" s="10" t="s">
        <v>1356</v>
      </c>
      <c r="E781" s="7" t="s">
        <v>1328</v>
      </c>
      <c r="F781" s="7" t="s">
        <v>1357</v>
      </c>
      <c r="G781" s="7" t="s">
        <v>1365</v>
      </c>
      <c r="H781" s="8" t="s">
        <v>197</v>
      </c>
      <c r="I781" s="9">
        <v>50</v>
      </c>
      <c r="J781" s="10" t="s">
        <v>238</v>
      </c>
      <c r="K781" s="8" t="s">
        <v>107</v>
      </c>
      <c r="L781" s="10" t="s">
        <v>108</v>
      </c>
      <c r="M781" s="10" t="s">
        <v>109</v>
      </c>
      <c r="N781" s="10" t="s">
        <v>110</v>
      </c>
      <c r="O781" s="27"/>
      <c r="P781" s="27"/>
      <c r="Q781" s="74"/>
      <c r="R781" s="27">
        <v>26</v>
      </c>
      <c r="S781" s="27">
        <v>26</v>
      </c>
      <c r="T781" s="27">
        <v>26</v>
      </c>
      <c r="U781" s="27">
        <v>26</v>
      </c>
      <c r="V781" s="27">
        <v>26</v>
      </c>
      <c r="W781" s="27"/>
      <c r="X781" s="27"/>
      <c r="Y781" s="27"/>
      <c r="Z781" s="27"/>
      <c r="AA781" s="27"/>
      <c r="AB781" s="27"/>
      <c r="AC781" s="27"/>
      <c r="AD781" s="27"/>
      <c r="AE781" s="27"/>
      <c r="AF781" s="27"/>
      <c r="AG781" s="27"/>
      <c r="AH781" s="27"/>
      <c r="AI781" s="27"/>
      <c r="AJ781" s="27"/>
      <c r="AK781" s="27"/>
      <c r="AL781" s="27"/>
      <c r="AM781" s="27"/>
      <c r="AN781" s="27"/>
      <c r="AO781" s="27"/>
      <c r="AP781" s="27">
        <v>44320.99</v>
      </c>
      <c r="AQ781" s="27">
        <v>0</v>
      </c>
      <c r="AR781" s="27">
        <f t="shared" si="23"/>
        <v>0</v>
      </c>
      <c r="AS781" s="10" t="s">
        <v>111</v>
      </c>
      <c r="AT781" s="7" t="s">
        <v>375</v>
      </c>
      <c r="AU781" s="89" t="s">
        <v>357</v>
      </c>
    </row>
    <row r="782" spans="2:47" ht="13.15" customHeight="1" x14ac:dyDescent="0.25">
      <c r="B782" s="12" t="s">
        <v>1366</v>
      </c>
      <c r="C782" s="7" t="s">
        <v>100</v>
      </c>
      <c r="D782" s="7" t="s">
        <v>1356</v>
      </c>
      <c r="E782" s="7" t="s">
        <v>1328</v>
      </c>
      <c r="F782" s="7" t="s">
        <v>1357</v>
      </c>
      <c r="G782" s="7" t="s">
        <v>1365</v>
      </c>
      <c r="H782" s="8" t="s">
        <v>197</v>
      </c>
      <c r="I782" s="9">
        <v>50</v>
      </c>
      <c r="J782" s="10" t="s">
        <v>579</v>
      </c>
      <c r="K782" s="8" t="s">
        <v>107</v>
      </c>
      <c r="L782" s="10" t="s">
        <v>108</v>
      </c>
      <c r="M782" s="10" t="s">
        <v>109</v>
      </c>
      <c r="N782" s="10" t="s">
        <v>110</v>
      </c>
      <c r="O782" s="74"/>
      <c r="P782" s="27"/>
      <c r="Q782" s="27"/>
      <c r="R782" s="27">
        <v>10</v>
      </c>
      <c r="S782" s="27">
        <v>26</v>
      </c>
      <c r="T782" s="27">
        <v>26</v>
      </c>
      <c r="U782" s="27">
        <v>26</v>
      </c>
      <c r="V782" s="27">
        <v>26</v>
      </c>
      <c r="W782" s="27"/>
      <c r="X782" s="27"/>
      <c r="Y782" s="27"/>
      <c r="Z782" s="27"/>
      <c r="AA782" s="27"/>
      <c r="AB782" s="27"/>
      <c r="AC782" s="27"/>
      <c r="AD782" s="27"/>
      <c r="AE782" s="27"/>
      <c r="AF782" s="27"/>
      <c r="AG782" s="27"/>
      <c r="AH782" s="27"/>
      <c r="AI782" s="27"/>
      <c r="AJ782" s="27"/>
      <c r="AK782" s="27"/>
      <c r="AL782" s="27"/>
      <c r="AM782" s="27"/>
      <c r="AN782" s="27"/>
      <c r="AO782" s="27"/>
      <c r="AP782" s="27">
        <v>44320.99</v>
      </c>
      <c r="AQ782" s="27">
        <v>0</v>
      </c>
      <c r="AR782" s="27">
        <f t="shared" si="23"/>
        <v>0</v>
      </c>
      <c r="AS782" s="10" t="s">
        <v>111</v>
      </c>
      <c r="AT782" s="43" t="s">
        <v>241</v>
      </c>
      <c r="AU782" s="10" t="s">
        <v>1339</v>
      </c>
    </row>
    <row r="783" spans="2:47" ht="13.15" customHeight="1" x14ac:dyDescent="0.25">
      <c r="B783" s="12" t="s">
        <v>1367</v>
      </c>
      <c r="C783" s="7" t="s">
        <v>100</v>
      </c>
      <c r="D783" s="7" t="s">
        <v>1356</v>
      </c>
      <c r="E783" s="7" t="s">
        <v>1328</v>
      </c>
      <c r="F783" s="7" t="s">
        <v>1357</v>
      </c>
      <c r="G783" s="7" t="s">
        <v>1365</v>
      </c>
      <c r="H783" s="8" t="s">
        <v>197</v>
      </c>
      <c r="I783" s="9">
        <v>50</v>
      </c>
      <c r="J783" s="10" t="s">
        <v>579</v>
      </c>
      <c r="K783" s="8" t="s">
        <v>107</v>
      </c>
      <c r="L783" s="10" t="s">
        <v>108</v>
      </c>
      <c r="M783" s="10" t="s">
        <v>109</v>
      </c>
      <c r="N783" s="10" t="s">
        <v>110</v>
      </c>
      <c r="O783" s="74"/>
      <c r="P783" s="27"/>
      <c r="Q783" s="27"/>
      <c r="R783" s="27">
        <v>10</v>
      </c>
      <c r="S783" s="27">
        <v>26</v>
      </c>
      <c r="T783" s="27">
        <v>26</v>
      </c>
      <c r="U783" s="27">
        <v>26</v>
      </c>
      <c r="V783" s="27">
        <v>26</v>
      </c>
      <c r="W783" s="27"/>
      <c r="X783" s="27"/>
      <c r="Y783" s="27"/>
      <c r="Z783" s="27"/>
      <c r="AA783" s="27"/>
      <c r="AB783" s="27"/>
      <c r="AC783" s="27"/>
      <c r="AD783" s="27"/>
      <c r="AE783" s="27"/>
      <c r="AF783" s="27"/>
      <c r="AG783" s="27"/>
      <c r="AH783" s="27"/>
      <c r="AI783" s="27"/>
      <c r="AJ783" s="27"/>
      <c r="AK783" s="27"/>
      <c r="AL783" s="27"/>
      <c r="AM783" s="27"/>
      <c r="AN783" s="27"/>
      <c r="AO783" s="27"/>
      <c r="AP783" s="27">
        <v>29612.23</v>
      </c>
      <c r="AQ783" s="27">
        <v>0</v>
      </c>
      <c r="AR783" s="27">
        <f t="shared" si="23"/>
        <v>0</v>
      </c>
      <c r="AS783" s="10" t="s">
        <v>111</v>
      </c>
      <c r="AT783" s="43" t="s">
        <v>241</v>
      </c>
      <c r="AU783" s="43" t="s">
        <v>359</v>
      </c>
    </row>
    <row r="784" spans="2:47" ht="13.15" customHeight="1" x14ac:dyDescent="0.2">
      <c r="B784" s="12" t="s">
        <v>1368</v>
      </c>
      <c r="C784" s="8" t="s">
        <v>100</v>
      </c>
      <c r="D784" s="13" t="s">
        <v>1362</v>
      </c>
      <c r="E784" s="7" t="s">
        <v>1328</v>
      </c>
      <c r="F784" s="13" t="s">
        <v>1363</v>
      </c>
      <c r="G784" s="7" t="s">
        <v>1365</v>
      </c>
      <c r="H784" s="8" t="s">
        <v>197</v>
      </c>
      <c r="I784" s="9">
        <v>50</v>
      </c>
      <c r="J784" s="8" t="s">
        <v>244</v>
      </c>
      <c r="K784" s="8" t="s">
        <v>107</v>
      </c>
      <c r="L784" s="8" t="s">
        <v>108</v>
      </c>
      <c r="M784" s="10" t="s">
        <v>109</v>
      </c>
      <c r="N784" s="8" t="s">
        <v>110</v>
      </c>
      <c r="O784" s="74"/>
      <c r="P784" s="27"/>
      <c r="Q784" s="27"/>
      <c r="R784" s="27">
        <v>10</v>
      </c>
      <c r="S784" s="27">
        <v>26</v>
      </c>
      <c r="T784" s="27">
        <v>26</v>
      </c>
      <c r="U784" s="27">
        <v>26</v>
      </c>
      <c r="V784" s="27">
        <v>26</v>
      </c>
      <c r="W784" s="27"/>
      <c r="X784" s="27"/>
      <c r="Y784" s="27"/>
      <c r="Z784" s="27"/>
      <c r="AA784" s="27"/>
      <c r="AB784" s="27"/>
      <c r="AC784" s="27"/>
      <c r="AD784" s="27"/>
      <c r="AE784" s="27"/>
      <c r="AF784" s="27"/>
      <c r="AG784" s="27"/>
      <c r="AH784" s="27"/>
      <c r="AI784" s="27"/>
      <c r="AJ784" s="27"/>
      <c r="AK784" s="27"/>
      <c r="AL784" s="27"/>
      <c r="AM784" s="27"/>
      <c r="AN784" s="27"/>
      <c r="AO784" s="27"/>
      <c r="AP784" s="27">
        <v>25380</v>
      </c>
      <c r="AQ784" s="27">
        <v>0</v>
      </c>
      <c r="AR784" s="27">
        <f t="shared" si="23"/>
        <v>0</v>
      </c>
      <c r="AS784" s="10" t="s">
        <v>111</v>
      </c>
      <c r="AT784" s="43" t="s">
        <v>241</v>
      </c>
      <c r="AU784" s="89" t="s">
        <v>212</v>
      </c>
    </row>
    <row r="785" spans="2:47" ht="13.15" customHeight="1" x14ac:dyDescent="0.25">
      <c r="B785" s="7" t="s">
        <v>1369</v>
      </c>
      <c r="C785" s="7" t="s">
        <v>100</v>
      </c>
      <c r="D785" s="7" t="s">
        <v>1356</v>
      </c>
      <c r="E785" s="7" t="s">
        <v>1328</v>
      </c>
      <c r="F785" s="7" t="s">
        <v>1357</v>
      </c>
      <c r="G785" s="7" t="s">
        <v>1370</v>
      </c>
      <c r="H785" s="8" t="s">
        <v>197</v>
      </c>
      <c r="I785" s="9">
        <v>50</v>
      </c>
      <c r="J785" s="10" t="s">
        <v>238</v>
      </c>
      <c r="K785" s="8" t="s">
        <v>107</v>
      </c>
      <c r="L785" s="10" t="s">
        <v>108</v>
      </c>
      <c r="M785" s="10" t="s">
        <v>109</v>
      </c>
      <c r="N785" s="10" t="s">
        <v>110</v>
      </c>
      <c r="O785" s="27"/>
      <c r="P785" s="27"/>
      <c r="Q785" s="74"/>
      <c r="R785" s="27">
        <v>46</v>
      </c>
      <c r="S785" s="27">
        <v>46</v>
      </c>
      <c r="T785" s="27">
        <v>46</v>
      </c>
      <c r="U785" s="27">
        <v>46</v>
      </c>
      <c r="V785" s="27">
        <v>46</v>
      </c>
      <c r="W785" s="27"/>
      <c r="X785" s="27"/>
      <c r="Y785" s="27"/>
      <c r="Z785" s="27"/>
      <c r="AA785" s="27"/>
      <c r="AB785" s="27"/>
      <c r="AC785" s="27"/>
      <c r="AD785" s="27"/>
      <c r="AE785" s="27"/>
      <c r="AF785" s="27"/>
      <c r="AG785" s="27"/>
      <c r="AH785" s="27"/>
      <c r="AI785" s="27"/>
      <c r="AJ785" s="27"/>
      <c r="AK785" s="27"/>
      <c r="AL785" s="27"/>
      <c r="AM785" s="27"/>
      <c r="AN785" s="27"/>
      <c r="AO785" s="27"/>
      <c r="AP785" s="27">
        <v>30938.03</v>
      </c>
      <c r="AQ785" s="27">
        <v>0</v>
      </c>
      <c r="AR785" s="27">
        <f t="shared" si="23"/>
        <v>0</v>
      </c>
      <c r="AS785" s="10" t="s">
        <v>111</v>
      </c>
      <c r="AT785" s="7" t="s">
        <v>375</v>
      </c>
      <c r="AU785" s="89" t="s">
        <v>357</v>
      </c>
    </row>
    <row r="786" spans="2:47" ht="13.15" customHeight="1" x14ac:dyDescent="0.25">
      <c r="B786" s="12" t="s">
        <v>1371</v>
      </c>
      <c r="C786" s="7" t="s">
        <v>100</v>
      </c>
      <c r="D786" s="7" t="s">
        <v>1356</v>
      </c>
      <c r="E786" s="7" t="s">
        <v>1328</v>
      </c>
      <c r="F786" s="7" t="s">
        <v>1357</v>
      </c>
      <c r="G786" s="7" t="s">
        <v>1370</v>
      </c>
      <c r="H786" s="8" t="s">
        <v>197</v>
      </c>
      <c r="I786" s="9">
        <v>50</v>
      </c>
      <c r="J786" s="10" t="s">
        <v>579</v>
      </c>
      <c r="K786" s="8" t="s">
        <v>107</v>
      </c>
      <c r="L786" s="10" t="s">
        <v>108</v>
      </c>
      <c r="M786" s="10" t="s">
        <v>109</v>
      </c>
      <c r="N786" s="10" t="s">
        <v>110</v>
      </c>
      <c r="O786" s="74"/>
      <c r="P786" s="27"/>
      <c r="Q786" s="27"/>
      <c r="R786" s="27">
        <v>10</v>
      </c>
      <c r="S786" s="27">
        <v>46</v>
      </c>
      <c r="T786" s="27">
        <v>48</v>
      </c>
      <c r="U786" s="27">
        <v>48</v>
      </c>
      <c r="V786" s="27">
        <v>48</v>
      </c>
      <c r="W786" s="27"/>
      <c r="X786" s="27"/>
      <c r="Y786" s="27"/>
      <c r="Z786" s="27"/>
      <c r="AA786" s="27"/>
      <c r="AB786" s="27"/>
      <c r="AC786" s="27"/>
      <c r="AD786" s="27"/>
      <c r="AE786" s="27"/>
      <c r="AF786" s="27"/>
      <c r="AG786" s="27"/>
      <c r="AH786" s="27"/>
      <c r="AI786" s="27"/>
      <c r="AJ786" s="27"/>
      <c r="AK786" s="27"/>
      <c r="AL786" s="27"/>
      <c r="AM786" s="27"/>
      <c r="AN786" s="27"/>
      <c r="AO786" s="27"/>
      <c r="AP786" s="27">
        <v>30938.03</v>
      </c>
      <c r="AQ786" s="27">
        <v>0</v>
      </c>
      <c r="AR786" s="27">
        <f t="shared" si="23"/>
        <v>0</v>
      </c>
      <c r="AS786" s="10" t="s">
        <v>111</v>
      </c>
      <c r="AT786" s="43" t="s">
        <v>241</v>
      </c>
      <c r="AU786" s="10" t="s">
        <v>1339</v>
      </c>
    </row>
    <row r="787" spans="2:47" ht="13.15" customHeight="1" x14ac:dyDescent="0.25">
      <c r="B787" s="12" t="s">
        <v>1372</v>
      </c>
      <c r="C787" s="7" t="s">
        <v>100</v>
      </c>
      <c r="D787" s="7" t="s">
        <v>1356</v>
      </c>
      <c r="E787" s="7" t="s">
        <v>1328</v>
      </c>
      <c r="F787" s="7" t="s">
        <v>1357</v>
      </c>
      <c r="G787" s="7" t="s">
        <v>1370</v>
      </c>
      <c r="H787" s="8" t="s">
        <v>197</v>
      </c>
      <c r="I787" s="9">
        <v>50</v>
      </c>
      <c r="J787" s="10" t="s">
        <v>579</v>
      </c>
      <c r="K787" s="8" t="s">
        <v>107</v>
      </c>
      <c r="L787" s="10" t="s">
        <v>108</v>
      </c>
      <c r="M787" s="10" t="s">
        <v>109</v>
      </c>
      <c r="N787" s="10" t="s">
        <v>110</v>
      </c>
      <c r="O787" s="74"/>
      <c r="P787" s="27"/>
      <c r="Q787" s="27"/>
      <c r="R787" s="27">
        <v>10</v>
      </c>
      <c r="S787" s="27">
        <v>46</v>
      </c>
      <c r="T787" s="27">
        <v>48</v>
      </c>
      <c r="U787" s="27">
        <v>48</v>
      </c>
      <c r="V787" s="27">
        <v>48</v>
      </c>
      <c r="W787" s="27"/>
      <c r="X787" s="27"/>
      <c r="Y787" s="27"/>
      <c r="Z787" s="27"/>
      <c r="AA787" s="27"/>
      <c r="AB787" s="27"/>
      <c r="AC787" s="27"/>
      <c r="AD787" s="27"/>
      <c r="AE787" s="27"/>
      <c r="AF787" s="27"/>
      <c r="AG787" s="27"/>
      <c r="AH787" s="27"/>
      <c r="AI787" s="27"/>
      <c r="AJ787" s="27"/>
      <c r="AK787" s="27"/>
      <c r="AL787" s="27"/>
      <c r="AM787" s="27"/>
      <c r="AN787" s="27"/>
      <c r="AO787" s="27"/>
      <c r="AP787" s="27">
        <v>28201.48</v>
      </c>
      <c r="AQ787" s="27">
        <v>0</v>
      </c>
      <c r="AR787" s="27">
        <f t="shared" si="23"/>
        <v>0</v>
      </c>
      <c r="AS787" s="10" t="s">
        <v>111</v>
      </c>
      <c r="AT787" s="43" t="s">
        <v>241</v>
      </c>
      <c r="AU787" s="43" t="s">
        <v>242</v>
      </c>
    </row>
    <row r="788" spans="2:47" ht="13.15" customHeight="1" x14ac:dyDescent="0.2">
      <c r="B788" s="12" t="s">
        <v>1373</v>
      </c>
      <c r="C788" s="8" t="s">
        <v>100</v>
      </c>
      <c r="D788" s="13" t="s">
        <v>1362</v>
      </c>
      <c r="E788" s="7" t="s">
        <v>1328</v>
      </c>
      <c r="F788" s="13" t="s">
        <v>1363</v>
      </c>
      <c r="G788" s="7" t="s">
        <v>1370</v>
      </c>
      <c r="H788" s="8" t="s">
        <v>197</v>
      </c>
      <c r="I788" s="9">
        <v>50</v>
      </c>
      <c r="J788" s="8" t="s">
        <v>244</v>
      </c>
      <c r="K788" s="8" t="s">
        <v>107</v>
      </c>
      <c r="L788" s="8" t="s">
        <v>108</v>
      </c>
      <c r="M788" s="10" t="s">
        <v>109</v>
      </c>
      <c r="N788" s="8" t="s">
        <v>110</v>
      </c>
      <c r="O788" s="74"/>
      <c r="P788" s="27"/>
      <c r="Q788" s="27"/>
      <c r="R788" s="27">
        <v>10</v>
      </c>
      <c r="S788" s="27">
        <v>46</v>
      </c>
      <c r="T788" s="27">
        <v>48</v>
      </c>
      <c r="U788" s="27">
        <v>48</v>
      </c>
      <c r="V788" s="27">
        <v>48</v>
      </c>
      <c r="W788" s="27"/>
      <c r="X788" s="27"/>
      <c r="Y788" s="27"/>
      <c r="Z788" s="27"/>
      <c r="AA788" s="27"/>
      <c r="AB788" s="27"/>
      <c r="AC788" s="27"/>
      <c r="AD788" s="27"/>
      <c r="AE788" s="27"/>
      <c r="AF788" s="27"/>
      <c r="AG788" s="27"/>
      <c r="AH788" s="27"/>
      <c r="AI788" s="27"/>
      <c r="AJ788" s="27"/>
      <c r="AK788" s="27"/>
      <c r="AL788" s="27"/>
      <c r="AM788" s="27"/>
      <c r="AN788" s="27"/>
      <c r="AO788" s="27"/>
      <c r="AP788" s="27">
        <v>28201.48</v>
      </c>
      <c r="AQ788" s="27">
        <v>0</v>
      </c>
      <c r="AR788" s="27">
        <f t="shared" si="23"/>
        <v>0</v>
      </c>
      <c r="AS788" s="10" t="s">
        <v>111</v>
      </c>
      <c r="AT788" s="43" t="s">
        <v>241</v>
      </c>
      <c r="AU788" s="89" t="s">
        <v>212</v>
      </c>
    </row>
    <row r="789" spans="2:47" ht="13.15" customHeight="1" x14ac:dyDescent="0.25">
      <c r="B789" s="7" t="s">
        <v>1374</v>
      </c>
      <c r="C789" s="7" t="s">
        <v>100</v>
      </c>
      <c r="D789" s="7" t="s">
        <v>1356</v>
      </c>
      <c r="E789" s="7" t="s">
        <v>1328</v>
      </c>
      <c r="F789" s="7" t="s">
        <v>1357</v>
      </c>
      <c r="G789" s="7" t="s">
        <v>1375</v>
      </c>
      <c r="H789" s="8" t="s">
        <v>197</v>
      </c>
      <c r="I789" s="9">
        <v>50</v>
      </c>
      <c r="J789" s="10" t="s">
        <v>238</v>
      </c>
      <c r="K789" s="8" t="s">
        <v>107</v>
      </c>
      <c r="L789" s="10" t="s">
        <v>108</v>
      </c>
      <c r="M789" s="10" t="s">
        <v>109</v>
      </c>
      <c r="N789" s="10" t="s">
        <v>110</v>
      </c>
      <c r="O789" s="27"/>
      <c r="P789" s="27"/>
      <c r="Q789" s="74"/>
      <c r="R789" s="27">
        <v>40</v>
      </c>
      <c r="S789" s="27">
        <v>40</v>
      </c>
      <c r="T789" s="27">
        <v>40</v>
      </c>
      <c r="U789" s="27">
        <v>40</v>
      </c>
      <c r="V789" s="27">
        <v>40</v>
      </c>
      <c r="W789" s="27"/>
      <c r="X789" s="27"/>
      <c r="Y789" s="27"/>
      <c r="Z789" s="27"/>
      <c r="AA789" s="27"/>
      <c r="AB789" s="27"/>
      <c r="AC789" s="27"/>
      <c r="AD789" s="27"/>
      <c r="AE789" s="27"/>
      <c r="AF789" s="27"/>
      <c r="AG789" s="27"/>
      <c r="AH789" s="27"/>
      <c r="AI789" s="27"/>
      <c r="AJ789" s="27"/>
      <c r="AK789" s="27"/>
      <c r="AL789" s="27"/>
      <c r="AM789" s="27"/>
      <c r="AN789" s="27"/>
      <c r="AO789" s="27"/>
      <c r="AP789" s="27">
        <v>35910.22</v>
      </c>
      <c r="AQ789" s="27">
        <v>0</v>
      </c>
      <c r="AR789" s="27">
        <f t="shared" si="23"/>
        <v>0</v>
      </c>
      <c r="AS789" s="10" t="s">
        <v>111</v>
      </c>
      <c r="AT789" s="7" t="s">
        <v>375</v>
      </c>
      <c r="AU789" s="89" t="s">
        <v>357</v>
      </c>
    </row>
    <row r="790" spans="2:47" ht="13.15" customHeight="1" x14ac:dyDescent="0.25">
      <c r="B790" s="12" t="s">
        <v>1376</v>
      </c>
      <c r="C790" s="7" t="s">
        <v>100</v>
      </c>
      <c r="D790" s="7" t="s">
        <v>1356</v>
      </c>
      <c r="E790" s="7" t="s">
        <v>1328</v>
      </c>
      <c r="F790" s="7" t="s">
        <v>1357</v>
      </c>
      <c r="G790" s="7" t="s">
        <v>1375</v>
      </c>
      <c r="H790" s="8" t="s">
        <v>197</v>
      </c>
      <c r="I790" s="9">
        <v>50</v>
      </c>
      <c r="J790" s="10" t="s">
        <v>579</v>
      </c>
      <c r="K790" s="8" t="s">
        <v>107</v>
      </c>
      <c r="L790" s="10" t="s">
        <v>108</v>
      </c>
      <c r="M790" s="10" t="s">
        <v>109</v>
      </c>
      <c r="N790" s="10" t="s">
        <v>110</v>
      </c>
      <c r="O790" s="74"/>
      <c r="P790" s="27"/>
      <c r="Q790" s="27"/>
      <c r="R790" s="27">
        <v>10</v>
      </c>
      <c r="S790" s="27">
        <v>40</v>
      </c>
      <c r="T790" s="27">
        <v>42</v>
      </c>
      <c r="U790" s="27">
        <v>42</v>
      </c>
      <c r="V790" s="27">
        <v>42</v>
      </c>
      <c r="W790" s="27"/>
      <c r="X790" s="27"/>
      <c r="Y790" s="27"/>
      <c r="Z790" s="27"/>
      <c r="AA790" s="27"/>
      <c r="AB790" s="27"/>
      <c r="AC790" s="27"/>
      <c r="AD790" s="27"/>
      <c r="AE790" s="27"/>
      <c r="AF790" s="27"/>
      <c r="AG790" s="27"/>
      <c r="AH790" s="27"/>
      <c r="AI790" s="27"/>
      <c r="AJ790" s="27"/>
      <c r="AK790" s="27"/>
      <c r="AL790" s="27"/>
      <c r="AM790" s="27"/>
      <c r="AN790" s="27"/>
      <c r="AO790" s="27"/>
      <c r="AP790" s="27">
        <v>35910.22</v>
      </c>
      <c r="AQ790" s="27">
        <v>0</v>
      </c>
      <c r="AR790" s="27">
        <f t="shared" si="23"/>
        <v>0</v>
      </c>
      <c r="AS790" s="10" t="s">
        <v>111</v>
      </c>
      <c r="AT790" s="43" t="s">
        <v>241</v>
      </c>
      <c r="AU790" s="10" t="s">
        <v>1339</v>
      </c>
    </row>
    <row r="791" spans="2:47" ht="13.15" customHeight="1" x14ac:dyDescent="0.25">
      <c r="B791" s="12" t="s">
        <v>1377</v>
      </c>
      <c r="C791" s="7" t="s">
        <v>100</v>
      </c>
      <c r="D791" s="7" t="s">
        <v>1356</v>
      </c>
      <c r="E791" s="7" t="s">
        <v>1328</v>
      </c>
      <c r="F791" s="7" t="s">
        <v>1357</v>
      </c>
      <c r="G791" s="7" t="s">
        <v>1375</v>
      </c>
      <c r="H791" s="8" t="s">
        <v>197</v>
      </c>
      <c r="I791" s="9">
        <v>50</v>
      </c>
      <c r="J791" s="10" t="s">
        <v>579</v>
      </c>
      <c r="K791" s="8" t="s">
        <v>107</v>
      </c>
      <c r="L791" s="10" t="s">
        <v>108</v>
      </c>
      <c r="M791" s="10" t="s">
        <v>109</v>
      </c>
      <c r="N791" s="10" t="s">
        <v>110</v>
      </c>
      <c r="O791" s="74"/>
      <c r="P791" s="27"/>
      <c r="Q791" s="27"/>
      <c r="R791" s="27">
        <v>10</v>
      </c>
      <c r="S791" s="27">
        <v>40</v>
      </c>
      <c r="T791" s="27">
        <v>42</v>
      </c>
      <c r="U791" s="27">
        <v>42</v>
      </c>
      <c r="V791" s="27">
        <v>42</v>
      </c>
      <c r="W791" s="27"/>
      <c r="X791" s="27"/>
      <c r="Y791" s="27"/>
      <c r="Z791" s="27"/>
      <c r="AA791" s="27"/>
      <c r="AB791" s="27"/>
      <c r="AC791" s="27"/>
      <c r="AD791" s="27"/>
      <c r="AE791" s="27"/>
      <c r="AF791" s="27"/>
      <c r="AG791" s="27"/>
      <c r="AH791" s="27"/>
      <c r="AI791" s="27"/>
      <c r="AJ791" s="27"/>
      <c r="AK791" s="27"/>
      <c r="AL791" s="27"/>
      <c r="AM791" s="27"/>
      <c r="AN791" s="27"/>
      <c r="AO791" s="27"/>
      <c r="AP791" s="27">
        <v>29421.34</v>
      </c>
      <c r="AQ791" s="27">
        <v>0</v>
      </c>
      <c r="AR791" s="27">
        <f t="shared" si="23"/>
        <v>0</v>
      </c>
      <c r="AS791" s="10" t="s">
        <v>111</v>
      </c>
      <c r="AT791" s="43" t="s">
        <v>241</v>
      </c>
      <c r="AU791" s="43" t="s">
        <v>242</v>
      </c>
    </row>
    <row r="792" spans="2:47" ht="13.15" customHeight="1" x14ac:dyDescent="0.2">
      <c r="B792" s="12" t="s">
        <v>1378</v>
      </c>
      <c r="C792" s="8" t="s">
        <v>100</v>
      </c>
      <c r="D792" s="13" t="s">
        <v>1362</v>
      </c>
      <c r="E792" s="7" t="s">
        <v>1328</v>
      </c>
      <c r="F792" s="13" t="s">
        <v>1363</v>
      </c>
      <c r="G792" s="7" t="s">
        <v>1375</v>
      </c>
      <c r="H792" s="8" t="s">
        <v>197</v>
      </c>
      <c r="I792" s="9">
        <v>50</v>
      </c>
      <c r="J792" s="8" t="s">
        <v>244</v>
      </c>
      <c r="K792" s="8" t="s">
        <v>107</v>
      </c>
      <c r="L792" s="8" t="s">
        <v>108</v>
      </c>
      <c r="M792" s="10" t="s">
        <v>109</v>
      </c>
      <c r="N792" s="8" t="s">
        <v>110</v>
      </c>
      <c r="O792" s="74"/>
      <c r="P792" s="27"/>
      <c r="Q792" s="27"/>
      <c r="R792" s="27">
        <v>10</v>
      </c>
      <c r="S792" s="27">
        <v>40</v>
      </c>
      <c r="T792" s="27">
        <v>42</v>
      </c>
      <c r="U792" s="27">
        <v>42</v>
      </c>
      <c r="V792" s="27">
        <v>42</v>
      </c>
      <c r="W792" s="27"/>
      <c r="X792" s="27"/>
      <c r="Y792" s="27"/>
      <c r="Z792" s="27"/>
      <c r="AA792" s="27"/>
      <c r="AB792" s="27"/>
      <c r="AC792" s="27"/>
      <c r="AD792" s="27"/>
      <c r="AE792" s="27"/>
      <c r="AF792" s="27"/>
      <c r="AG792" s="27"/>
      <c r="AH792" s="27"/>
      <c r="AI792" s="27"/>
      <c r="AJ792" s="27"/>
      <c r="AK792" s="27"/>
      <c r="AL792" s="27"/>
      <c r="AM792" s="27"/>
      <c r="AN792" s="27"/>
      <c r="AO792" s="27"/>
      <c r="AP792" s="27">
        <v>29421.34</v>
      </c>
      <c r="AQ792" s="27">
        <v>0</v>
      </c>
      <c r="AR792" s="27">
        <f t="shared" si="23"/>
        <v>0</v>
      </c>
      <c r="AS792" s="10" t="s">
        <v>111</v>
      </c>
      <c r="AT792" s="43" t="s">
        <v>241</v>
      </c>
      <c r="AU792" s="89" t="s">
        <v>212</v>
      </c>
    </row>
    <row r="793" spans="2:47" ht="13.15" customHeight="1" x14ac:dyDescent="0.25">
      <c r="B793" s="7" t="s">
        <v>1379</v>
      </c>
      <c r="C793" s="7" t="s">
        <v>100</v>
      </c>
      <c r="D793" s="7" t="s">
        <v>1327</v>
      </c>
      <c r="E793" s="7" t="s">
        <v>1328</v>
      </c>
      <c r="F793" s="7" t="s">
        <v>1329</v>
      </c>
      <c r="G793" s="7" t="s">
        <v>1380</v>
      </c>
      <c r="H793" s="8" t="s">
        <v>197</v>
      </c>
      <c r="I793" s="9">
        <v>45</v>
      </c>
      <c r="J793" s="10" t="s">
        <v>238</v>
      </c>
      <c r="K793" s="8" t="s">
        <v>107</v>
      </c>
      <c r="L793" s="10" t="s">
        <v>108</v>
      </c>
      <c r="M793" s="10" t="s">
        <v>109</v>
      </c>
      <c r="N793" s="10" t="s">
        <v>110</v>
      </c>
      <c r="O793" s="27"/>
      <c r="P793" s="27"/>
      <c r="Q793" s="74"/>
      <c r="R793" s="27">
        <v>4</v>
      </c>
      <c r="S793" s="27">
        <v>4</v>
      </c>
      <c r="T793" s="27">
        <v>4</v>
      </c>
      <c r="U793" s="27">
        <v>4</v>
      </c>
      <c r="V793" s="27">
        <v>4</v>
      </c>
      <c r="W793" s="27"/>
      <c r="X793" s="27"/>
      <c r="Y793" s="27"/>
      <c r="Z793" s="27"/>
      <c r="AA793" s="27"/>
      <c r="AB793" s="27"/>
      <c r="AC793" s="27"/>
      <c r="AD793" s="27"/>
      <c r="AE793" s="27"/>
      <c r="AF793" s="27"/>
      <c r="AG793" s="27"/>
      <c r="AH793" s="27"/>
      <c r="AI793" s="27"/>
      <c r="AJ793" s="27"/>
      <c r="AK793" s="27"/>
      <c r="AL793" s="27"/>
      <c r="AM793" s="27"/>
      <c r="AN793" s="27"/>
      <c r="AO793" s="27"/>
      <c r="AP793" s="27">
        <v>10832.65</v>
      </c>
      <c r="AQ793" s="27">
        <v>0</v>
      </c>
      <c r="AR793" s="27">
        <f t="shared" si="23"/>
        <v>0</v>
      </c>
      <c r="AS793" s="10" t="s">
        <v>111</v>
      </c>
      <c r="AT793" s="7" t="s">
        <v>375</v>
      </c>
      <c r="AU793" s="89" t="s">
        <v>1337</v>
      </c>
    </row>
    <row r="794" spans="2:47" ht="13.15" customHeight="1" x14ac:dyDescent="0.25">
      <c r="B794" s="12" t="s">
        <v>1381</v>
      </c>
      <c r="C794" s="7" t="s">
        <v>100</v>
      </c>
      <c r="D794" s="7" t="s">
        <v>1327</v>
      </c>
      <c r="E794" s="7" t="s">
        <v>1328</v>
      </c>
      <c r="F794" s="7" t="s">
        <v>1329</v>
      </c>
      <c r="G794" s="7" t="s">
        <v>1380</v>
      </c>
      <c r="H794" s="8" t="s">
        <v>197</v>
      </c>
      <c r="I794" s="9">
        <v>45</v>
      </c>
      <c r="J794" s="10" t="s">
        <v>579</v>
      </c>
      <c r="K794" s="8" t="s">
        <v>107</v>
      </c>
      <c r="L794" s="10" t="s">
        <v>108</v>
      </c>
      <c r="M794" s="10" t="s">
        <v>109</v>
      </c>
      <c r="N794" s="10" t="s">
        <v>110</v>
      </c>
      <c r="O794" s="74"/>
      <c r="P794" s="27"/>
      <c r="Q794" s="27"/>
      <c r="R794" s="27">
        <v>4</v>
      </c>
      <c r="S794" s="27">
        <v>4</v>
      </c>
      <c r="T794" s="27">
        <v>4</v>
      </c>
      <c r="U794" s="27">
        <v>4</v>
      </c>
      <c r="V794" s="27">
        <v>4</v>
      </c>
      <c r="W794" s="27"/>
      <c r="X794" s="27"/>
      <c r="Y794" s="27"/>
      <c r="Z794" s="27"/>
      <c r="AA794" s="27"/>
      <c r="AB794" s="27"/>
      <c r="AC794" s="27"/>
      <c r="AD794" s="27"/>
      <c r="AE794" s="27"/>
      <c r="AF794" s="27"/>
      <c r="AG794" s="27"/>
      <c r="AH794" s="27"/>
      <c r="AI794" s="27"/>
      <c r="AJ794" s="27"/>
      <c r="AK794" s="27"/>
      <c r="AL794" s="27"/>
      <c r="AM794" s="27"/>
      <c r="AN794" s="27"/>
      <c r="AO794" s="27"/>
      <c r="AP794" s="27">
        <v>10832.65</v>
      </c>
      <c r="AQ794" s="27">
        <v>0</v>
      </c>
      <c r="AR794" s="27">
        <f t="shared" si="23"/>
        <v>0</v>
      </c>
      <c r="AS794" s="10" t="s">
        <v>111</v>
      </c>
      <c r="AT794" s="43" t="s">
        <v>241</v>
      </c>
      <c r="AU794" s="10" t="s">
        <v>1339</v>
      </c>
    </row>
    <row r="795" spans="2:47" ht="13.15" customHeight="1" x14ac:dyDescent="0.25">
      <c r="B795" s="12" t="s">
        <v>1382</v>
      </c>
      <c r="C795" s="7" t="s">
        <v>100</v>
      </c>
      <c r="D795" s="7" t="s">
        <v>1327</v>
      </c>
      <c r="E795" s="7" t="s">
        <v>1328</v>
      </c>
      <c r="F795" s="7" t="s">
        <v>1329</v>
      </c>
      <c r="G795" s="7" t="s">
        <v>1380</v>
      </c>
      <c r="H795" s="8" t="s">
        <v>197</v>
      </c>
      <c r="I795" s="9">
        <v>45</v>
      </c>
      <c r="J795" s="10" t="s">
        <v>579</v>
      </c>
      <c r="K795" s="8" t="s">
        <v>107</v>
      </c>
      <c r="L795" s="10" t="s">
        <v>108</v>
      </c>
      <c r="M795" s="10" t="s">
        <v>109</v>
      </c>
      <c r="N795" s="10" t="s">
        <v>110</v>
      </c>
      <c r="O795" s="74"/>
      <c r="P795" s="27"/>
      <c r="Q795" s="27"/>
      <c r="R795" s="27">
        <v>4</v>
      </c>
      <c r="S795" s="27">
        <v>4</v>
      </c>
      <c r="T795" s="27">
        <v>4</v>
      </c>
      <c r="U795" s="27">
        <v>4</v>
      </c>
      <c r="V795" s="27">
        <v>4</v>
      </c>
      <c r="W795" s="27"/>
      <c r="X795" s="27"/>
      <c r="Y795" s="27"/>
      <c r="Z795" s="27"/>
      <c r="AA795" s="27"/>
      <c r="AB795" s="27"/>
      <c r="AC795" s="27"/>
      <c r="AD795" s="27"/>
      <c r="AE795" s="27"/>
      <c r="AF795" s="27"/>
      <c r="AG795" s="27"/>
      <c r="AH795" s="27"/>
      <c r="AI795" s="27"/>
      <c r="AJ795" s="27"/>
      <c r="AK795" s="27"/>
      <c r="AL795" s="27"/>
      <c r="AM795" s="27"/>
      <c r="AN795" s="27"/>
      <c r="AO795" s="27"/>
      <c r="AP795" s="27">
        <v>11160.71</v>
      </c>
      <c r="AQ795" s="27">
        <v>0</v>
      </c>
      <c r="AR795" s="27">
        <f t="shared" si="23"/>
        <v>0</v>
      </c>
      <c r="AS795" s="10" t="s">
        <v>111</v>
      </c>
      <c r="AT795" s="43" t="s">
        <v>241</v>
      </c>
      <c r="AU795" s="43" t="s">
        <v>359</v>
      </c>
    </row>
    <row r="796" spans="2:47" ht="13.15" customHeight="1" x14ac:dyDescent="0.2">
      <c r="B796" s="12" t="s">
        <v>1383</v>
      </c>
      <c r="C796" s="8" t="s">
        <v>100</v>
      </c>
      <c r="D796" s="13" t="s">
        <v>1384</v>
      </c>
      <c r="E796" s="7" t="s">
        <v>1328</v>
      </c>
      <c r="F796" s="13" t="s">
        <v>1385</v>
      </c>
      <c r="G796" s="7" t="s">
        <v>1380</v>
      </c>
      <c r="H796" s="8" t="s">
        <v>197</v>
      </c>
      <c r="I796" s="9">
        <v>45</v>
      </c>
      <c r="J796" s="8" t="s">
        <v>1386</v>
      </c>
      <c r="K796" s="8" t="s">
        <v>107</v>
      </c>
      <c r="L796" s="8" t="s">
        <v>108</v>
      </c>
      <c r="M796" s="10" t="s">
        <v>109</v>
      </c>
      <c r="N796" s="8" t="s">
        <v>110</v>
      </c>
      <c r="O796" s="74"/>
      <c r="P796" s="27"/>
      <c r="Q796" s="27"/>
      <c r="R796" s="27"/>
      <c r="S796" s="27">
        <v>2</v>
      </c>
      <c r="T796" s="27">
        <v>4</v>
      </c>
      <c r="U796" s="27">
        <v>4</v>
      </c>
      <c r="V796" s="27">
        <v>4</v>
      </c>
      <c r="W796" s="27"/>
      <c r="X796" s="27"/>
      <c r="Y796" s="27"/>
      <c r="Z796" s="27"/>
      <c r="AA796" s="27"/>
      <c r="AB796" s="27"/>
      <c r="AC796" s="27"/>
      <c r="AD796" s="27"/>
      <c r="AE796" s="27"/>
      <c r="AF796" s="27"/>
      <c r="AG796" s="27"/>
      <c r="AH796" s="27"/>
      <c r="AI796" s="27"/>
      <c r="AJ796" s="27"/>
      <c r="AK796" s="27"/>
      <c r="AL796" s="27"/>
      <c r="AM796" s="27"/>
      <c r="AN796" s="27"/>
      <c r="AO796" s="27"/>
      <c r="AP796" s="27">
        <v>8120</v>
      </c>
      <c r="AQ796" s="27">
        <v>0</v>
      </c>
      <c r="AR796" s="27">
        <f t="shared" si="23"/>
        <v>0</v>
      </c>
      <c r="AS796" s="10" t="s">
        <v>111</v>
      </c>
      <c r="AT796" s="43" t="s">
        <v>241</v>
      </c>
      <c r="AU796" s="89" t="s">
        <v>212</v>
      </c>
    </row>
    <row r="797" spans="2:47" ht="13.15" customHeight="1" x14ac:dyDescent="0.25">
      <c r="B797" s="7" t="s">
        <v>1387</v>
      </c>
      <c r="C797" s="7" t="s">
        <v>100</v>
      </c>
      <c r="D797" s="22" t="s">
        <v>1388</v>
      </c>
      <c r="E797" s="7" t="s">
        <v>1389</v>
      </c>
      <c r="F797" s="7" t="s">
        <v>1390</v>
      </c>
      <c r="G797" s="7" t="s">
        <v>1391</v>
      </c>
      <c r="H797" s="7" t="s">
        <v>105</v>
      </c>
      <c r="I797" s="9">
        <v>45</v>
      </c>
      <c r="J797" s="10" t="s">
        <v>238</v>
      </c>
      <c r="K797" s="8" t="s">
        <v>107</v>
      </c>
      <c r="L797" s="10" t="s">
        <v>108</v>
      </c>
      <c r="M797" s="10" t="s">
        <v>109</v>
      </c>
      <c r="N797" s="10" t="s">
        <v>110</v>
      </c>
      <c r="O797" s="27"/>
      <c r="P797" s="27"/>
      <c r="Q797" s="74"/>
      <c r="R797" s="27">
        <v>10</v>
      </c>
      <c r="S797" s="27">
        <v>10</v>
      </c>
      <c r="T797" s="27">
        <v>10</v>
      </c>
      <c r="U797" s="27">
        <v>10</v>
      </c>
      <c r="V797" s="27">
        <v>10</v>
      </c>
      <c r="W797" s="27"/>
      <c r="X797" s="27"/>
      <c r="Y797" s="27"/>
      <c r="Z797" s="27"/>
      <c r="AA797" s="27"/>
      <c r="AB797" s="27"/>
      <c r="AC797" s="27"/>
      <c r="AD797" s="27"/>
      <c r="AE797" s="27"/>
      <c r="AF797" s="27"/>
      <c r="AG797" s="27"/>
      <c r="AH797" s="27"/>
      <c r="AI797" s="27"/>
      <c r="AJ797" s="27"/>
      <c r="AK797" s="27"/>
      <c r="AL797" s="27"/>
      <c r="AM797" s="27"/>
      <c r="AN797" s="27"/>
      <c r="AO797" s="27"/>
      <c r="AP797" s="27">
        <v>72540.03</v>
      </c>
      <c r="AQ797" s="27">
        <v>0</v>
      </c>
      <c r="AR797" s="27">
        <f t="shared" si="23"/>
        <v>0</v>
      </c>
      <c r="AS797" s="10" t="s">
        <v>111</v>
      </c>
      <c r="AT797" s="7" t="s">
        <v>375</v>
      </c>
      <c r="AU797" s="89" t="s">
        <v>1392</v>
      </c>
    </row>
    <row r="798" spans="2:47" ht="13.15" customHeight="1" x14ac:dyDescent="0.25">
      <c r="B798" s="12" t="s">
        <v>1393</v>
      </c>
      <c r="C798" s="7" t="s">
        <v>100</v>
      </c>
      <c r="D798" s="7" t="s">
        <v>1388</v>
      </c>
      <c r="E798" s="7" t="s">
        <v>1389</v>
      </c>
      <c r="F798" s="7" t="s">
        <v>1390</v>
      </c>
      <c r="G798" s="7" t="s">
        <v>1391</v>
      </c>
      <c r="H798" s="8" t="s">
        <v>197</v>
      </c>
      <c r="I798" s="9">
        <v>45</v>
      </c>
      <c r="J798" s="10" t="s">
        <v>579</v>
      </c>
      <c r="K798" s="8" t="s">
        <v>107</v>
      </c>
      <c r="L798" s="10" t="s">
        <v>108</v>
      </c>
      <c r="M798" s="10" t="s">
        <v>109</v>
      </c>
      <c r="N798" s="10" t="s">
        <v>110</v>
      </c>
      <c r="O798" s="74"/>
      <c r="P798" s="27"/>
      <c r="Q798" s="27"/>
      <c r="R798" s="27">
        <v>10</v>
      </c>
      <c r="S798" s="27">
        <v>10</v>
      </c>
      <c r="T798" s="27">
        <v>10</v>
      </c>
      <c r="U798" s="27">
        <v>10</v>
      </c>
      <c r="V798" s="27">
        <v>10</v>
      </c>
      <c r="W798" s="27"/>
      <c r="X798" s="27"/>
      <c r="Y798" s="27"/>
      <c r="Z798" s="27"/>
      <c r="AA798" s="27"/>
      <c r="AB798" s="27"/>
      <c r="AC798" s="27"/>
      <c r="AD798" s="27"/>
      <c r="AE798" s="27"/>
      <c r="AF798" s="27"/>
      <c r="AG798" s="27"/>
      <c r="AH798" s="27"/>
      <c r="AI798" s="27"/>
      <c r="AJ798" s="27"/>
      <c r="AK798" s="27"/>
      <c r="AL798" s="27"/>
      <c r="AM798" s="27"/>
      <c r="AN798" s="27"/>
      <c r="AO798" s="27"/>
      <c r="AP798" s="27">
        <v>72540.03</v>
      </c>
      <c r="AQ798" s="27">
        <v>0</v>
      </c>
      <c r="AR798" s="27">
        <f t="shared" si="23"/>
        <v>0</v>
      </c>
      <c r="AS798" s="10" t="s">
        <v>111</v>
      </c>
      <c r="AT798" s="43" t="s">
        <v>241</v>
      </c>
      <c r="AU798" s="43" t="s">
        <v>359</v>
      </c>
    </row>
    <row r="799" spans="2:47" ht="13.15" customHeight="1" x14ac:dyDescent="0.2">
      <c r="B799" s="12" t="s">
        <v>1394</v>
      </c>
      <c r="C799" s="8" t="s">
        <v>100</v>
      </c>
      <c r="D799" s="8" t="s">
        <v>1388</v>
      </c>
      <c r="E799" s="7" t="s">
        <v>1389</v>
      </c>
      <c r="F799" s="8" t="s">
        <v>1390</v>
      </c>
      <c r="G799" s="7" t="s">
        <v>1391</v>
      </c>
      <c r="H799" s="8" t="s">
        <v>197</v>
      </c>
      <c r="I799" s="9">
        <v>45</v>
      </c>
      <c r="J799" s="8" t="s">
        <v>1386</v>
      </c>
      <c r="K799" s="8" t="s">
        <v>107</v>
      </c>
      <c r="L799" s="8" t="s">
        <v>108</v>
      </c>
      <c r="M799" s="10" t="s">
        <v>109</v>
      </c>
      <c r="N799" s="8" t="s">
        <v>110</v>
      </c>
      <c r="O799" s="74"/>
      <c r="P799" s="27"/>
      <c r="Q799" s="27"/>
      <c r="R799" s="27"/>
      <c r="S799" s="27">
        <v>10</v>
      </c>
      <c r="T799" s="27">
        <v>10</v>
      </c>
      <c r="U799" s="27">
        <v>10</v>
      </c>
      <c r="V799" s="27">
        <v>10</v>
      </c>
      <c r="W799" s="27"/>
      <c r="X799" s="27"/>
      <c r="Y799" s="27"/>
      <c r="Z799" s="27"/>
      <c r="AA799" s="27"/>
      <c r="AB799" s="27"/>
      <c r="AC799" s="27"/>
      <c r="AD799" s="27"/>
      <c r="AE799" s="27"/>
      <c r="AF799" s="27"/>
      <c r="AG799" s="27"/>
      <c r="AH799" s="27"/>
      <c r="AI799" s="27"/>
      <c r="AJ799" s="27"/>
      <c r="AK799" s="27"/>
      <c r="AL799" s="27"/>
      <c r="AM799" s="27"/>
      <c r="AN799" s="27"/>
      <c r="AO799" s="27"/>
      <c r="AP799" s="27">
        <v>35340</v>
      </c>
      <c r="AQ799" s="27">
        <v>0</v>
      </c>
      <c r="AR799" s="27">
        <f t="shared" si="23"/>
        <v>0</v>
      </c>
      <c r="AS799" s="10" t="s">
        <v>111</v>
      </c>
      <c r="AT799" s="43" t="s">
        <v>241</v>
      </c>
      <c r="AU799" s="13" t="s">
        <v>1163</v>
      </c>
    </row>
    <row r="800" spans="2:47" ht="13.15" customHeight="1" x14ac:dyDescent="0.2">
      <c r="B800" s="13" t="s">
        <v>1395</v>
      </c>
      <c r="C800" s="13" t="s">
        <v>100</v>
      </c>
      <c r="D800" s="13" t="s">
        <v>1396</v>
      </c>
      <c r="E800" s="13" t="s">
        <v>1389</v>
      </c>
      <c r="F800" s="13" t="s">
        <v>1390</v>
      </c>
      <c r="G800" s="13" t="s">
        <v>1397</v>
      </c>
      <c r="H800" s="13" t="s">
        <v>197</v>
      </c>
      <c r="I800" s="13">
        <v>45</v>
      </c>
      <c r="J800" s="13" t="s">
        <v>614</v>
      </c>
      <c r="K800" s="13" t="s">
        <v>107</v>
      </c>
      <c r="L800" s="13" t="s">
        <v>108</v>
      </c>
      <c r="M800" s="13" t="s">
        <v>109</v>
      </c>
      <c r="N800" s="13" t="s">
        <v>110</v>
      </c>
      <c r="O800" s="39"/>
      <c r="P800" s="39"/>
      <c r="Q800" s="39"/>
      <c r="R800" s="39"/>
      <c r="S800" s="39">
        <v>4</v>
      </c>
      <c r="T800" s="39">
        <v>4</v>
      </c>
      <c r="U800" s="39">
        <v>4</v>
      </c>
      <c r="V800" s="39">
        <v>4</v>
      </c>
      <c r="W800" s="39">
        <v>4</v>
      </c>
      <c r="X800" s="39"/>
      <c r="Y800" s="39"/>
      <c r="Z800" s="39"/>
      <c r="AA800" s="39"/>
      <c r="AB800" s="39"/>
      <c r="AC800" s="39"/>
      <c r="AD800" s="39"/>
      <c r="AE800" s="39"/>
      <c r="AF800" s="39"/>
      <c r="AG800" s="39"/>
      <c r="AH800" s="39"/>
      <c r="AI800" s="39"/>
      <c r="AJ800" s="39"/>
      <c r="AK800" s="39"/>
      <c r="AL800" s="39"/>
      <c r="AM800" s="39"/>
      <c r="AN800" s="39"/>
      <c r="AO800" s="39"/>
      <c r="AP800" s="39">
        <v>35340</v>
      </c>
      <c r="AQ800" s="39">
        <v>0</v>
      </c>
      <c r="AR800" s="27">
        <f t="shared" si="23"/>
        <v>0</v>
      </c>
      <c r="AS800" s="13" t="s">
        <v>111</v>
      </c>
      <c r="AT800" s="13">
        <v>2016</v>
      </c>
      <c r="AU800" s="13" t="s">
        <v>1398</v>
      </c>
    </row>
    <row r="801" spans="2:47" ht="13.15" customHeight="1" x14ac:dyDescent="0.2">
      <c r="B801" s="13" t="s">
        <v>1399</v>
      </c>
      <c r="C801" s="13" t="s">
        <v>100</v>
      </c>
      <c r="D801" s="13" t="s">
        <v>1396</v>
      </c>
      <c r="E801" s="13" t="s">
        <v>1389</v>
      </c>
      <c r="F801" s="13" t="s">
        <v>1390</v>
      </c>
      <c r="G801" s="13" t="s">
        <v>1397</v>
      </c>
      <c r="H801" s="13" t="s">
        <v>744</v>
      </c>
      <c r="I801" s="13">
        <v>45</v>
      </c>
      <c r="J801" s="13" t="s">
        <v>745</v>
      </c>
      <c r="K801" s="13" t="s">
        <v>107</v>
      </c>
      <c r="L801" s="13" t="s">
        <v>108</v>
      </c>
      <c r="M801" s="13" t="s">
        <v>109</v>
      </c>
      <c r="N801" s="13" t="s">
        <v>110</v>
      </c>
      <c r="O801" s="39"/>
      <c r="P801" s="39"/>
      <c r="Q801" s="39"/>
      <c r="R801" s="39"/>
      <c r="S801" s="39">
        <v>4</v>
      </c>
      <c r="T801" s="39">
        <v>4</v>
      </c>
      <c r="U801" s="39">
        <v>4</v>
      </c>
      <c r="V801" s="39">
        <v>4</v>
      </c>
      <c r="W801" s="39">
        <v>4</v>
      </c>
      <c r="X801" s="39"/>
      <c r="Y801" s="39"/>
      <c r="Z801" s="39"/>
      <c r="AA801" s="39"/>
      <c r="AB801" s="39"/>
      <c r="AC801" s="39"/>
      <c r="AD801" s="39"/>
      <c r="AE801" s="39"/>
      <c r="AF801" s="39"/>
      <c r="AG801" s="39"/>
      <c r="AH801" s="39"/>
      <c r="AI801" s="39"/>
      <c r="AJ801" s="39"/>
      <c r="AK801" s="39"/>
      <c r="AL801" s="39"/>
      <c r="AM801" s="39"/>
      <c r="AN801" s="39"/>
      <c r="AO801" s="39"/>
      <c r="AP801" s="39">
        <v>61600</v>
      </c>
      <c r="AQ801" s="39">
        <v>0</v>
      </c>
      <c r="AR801" s="27">
        <f t="shared" si="23"/>
        <v>0</v>
      </c>
      <c r="AS801" s="13" t="s">
        <v>111</v>
      </c>
      <c r="AT801" s="13">
        <v>2016</v>
      </c>
      <c r="AU801" s="13">
        <v>9.15</v>
      </c>
    </row>
    <row r="802" spans="2:47" ht="13.15" customHeight="1" x14ac:dyDescent="0.2">
      <c r="B802" s="13" t="s">
        <v>1400</v>
      </c>
      <c r="C802" s="13" t="s">
        <v>100</v>
      </c>
      <c r="D802" s="13" t="s">
        <v>1396</v>
      </c>
      <c r="E802" s="13" t="s">
        <v>1389</v>
      </c>
      <c r="F802" s="13" t="s">
        <v>1390</v>
      </c>
      <c r="G802" s="13" t="s">
        <v>1397</v>
      </c>
      <c r="H802" s="13" t="s">
        <v>744</v>
      </c>
      <c r="I802" s="13">
        <v>45</v>
      </c>
      <c r="J802" s="13" t="s">
        <v>745</v>
      </c>
      <c r="K802" s="13" t="s">
        <v>107</v>
      </c>
      <c r="L802" s="13" t="s">
        <v>108</v>
      </c>
      <c r="M802" s="13" t="s">
        <v>109</v>
      </c>
      <c r="N802" s="13" t="s">
        <v>110</v>
      </c>
      <c r="O802" s="39"/>
      <c r="P802" s="39"/>
      <c r="Q802" s="39"/>
      <c r="R802" s="39"/>
      <c r="S802" s="39">
        <v>4</v>
      </c>
      <c r="T802" s="39">
        <v>4</v>
      </c>
      <c r="U802" s="39">
        <v>4</v>
      </c>
      <c r="V802" s="39">
        <v>4</v>
      </c>
      <c r="W802" s="39">
        <v>4</v>
      </c>
      <c r="X802" s="39"/>
      <c r="Y802" s="39"/>
      <c r="Z802" s="39"/>
      <c r="AA802" s="39"/>
      <c r="AB802" s="39"/>
      <c r="AC802" s="39"/>
      <c r="AD802" s="39"/>
      <c r="AE802" s="39"/>
      <c r="AF802" s="39"/>
      <c r="AG802" s="39"/>
      <c r="AH802" s="39"/>
      <c r="AI802" s="39"/>
      <c r="AJ802" s="39"/>
      <c r="AK802" s="39"/>
      <c r="AL802" s="39"/>
      <c r="AM802" s="39"/>
      <c r="AN802" s="39"/>
      <c r="AO802" s="39"/>
      <c r="AP802" s="39">
        <v>35340</v>
      </c>
      <c r="AQ802" s="39">
        <v>0</v>
      </c>
      <c r="AR802" s="27">
        <f t="shared" si="23"/>
        <v>0</v>
      </c>
      <c r="AS802" s="13" t="s">
        <v>111</v>
      </c>
      <c r="AT802" s="13">
        <v>2016</v>
      </c>
      <c r="AU802" s="13">
        <v>9.18</v>
      </c>
    </row>
    <row r="803" spans="2:47" ht="13.15" customHeight="1" x14ac:dyDescent="0.2">
      <c r="B803" s="13" t="s">
        <v>1401</v>
      </c>
      <c r="C803" s="13" t="s">
        <v>100</v>
      </c>
      <c r="D803" s="13" t="s">
        <v>1396</v>
      </c>
      <c r="E803" s="13" t="s">
        <v>1389</v>
      </c>
      <c r="F803" s="13" t="s">
        <v>1390</v>
      </c>
      <c r="G803" s="13" t="s">
        <v>1397</v>
      </c>
      <c r="H803" s="13" t="s">
        <v>744</v>
      </c>
      <c r="I803" s="13">
        <v>45</v>
      </c>
      <c r="J803" s="13" t="s">
        <v>747</v>
      </c>
      <c r="K803" s="13" t="s">
        <v>107</v>
      </c>
      <c r="L803" s="13" t="s">
        <v>108</v>
      </c>
      <c r="M803" s="13" t="s">
        <v>109</v>
      </c>
      <c r="N803" s="13" t="s">
        <v>110</v>
      </c>
      <c r="O803" s="39"/>
      <c r="P803" s="39"/>
      <c r="Q803" s="39"/>
      <c r="R803" s="39"/>
      <c r="S803" s="39">
        <v>4</v>
      </c>
      <c r="T803" s="39">
        <v>4</v>
      </c>
      <c r="U803" s="39">
        <v>4</v>
      </c>
      <c r="V803" s="39">
        <v>4</v>
      </c>
      <c r="W803" s="39">
        <v>4</v>
      </c>
      <c r="X803" s="39"/>
      <c r="Y803" s="39"/>
      <c r="Z803" s="39"/>
      <c r="AA803" s="39"/>
      <c r="AB803" s="39"/>
      <c r="AC803" s="39"/>
      <c r="AD803" s="39"/>
      <c r="AE803" s="39"/>
      <c r="AF803" s="39"/>
      <c r="AG803" s="39"/>
      <c r="AH803" s="39"/>
      <c r="AI803" s="39"/>
      <c r="AJ803" s="39"/>
      <c r="AK803" s="39"/>
      <c r="AL803" s="39"/>
      <c r="AM803" s="39"/>
      <c r="AN803" s="39"/>
      <c r="AO803" s="39"/>
      <c r="AP803" s="39">
        <v>35340</v>
      </c>
      <c r="AQ803" s="39">
        <v>0</v>
      </c>
      <c r="AR803" s="27">
        <f t="shared" si="23"/>
        <v>0</v>
      </c>
      <c r="AS803" s="13" t="s">
        <v>748</v>
      </c>
      <c r="AT803" s="13">
        <v>2016</v>
      </c>
      <c r="AU803" s="13">
        <v>9.1199999999999992</v>
      </c>
    </row>
    <row r="804" spans="2:47" ht="13.15" customHeight="1" x14ac:dyDescent="0.2">
      <c r="B804" s="13" t="s">
        <v>1402</v>
      </c>
      <c r="C804" s="13" t="s">
        <v>100</v>
      </c>
      <c r="D804" s="13" t="s">
        <v>1396</v>
      </c>
      <c r="E804" s="13" t="s">
        <v>1389</v>
      </c>
      <c r="F804" s="13" t="s">
        <v>1390</v>
      </c>
      <c r="G804" s="13" t="s">
        <v>1397</v>
      </c>
      <c r="H804" s="13" t="s">
        <v>744</v>
      </c>
      <c r="I804" s="13">
        <v>45</v>
      </c>
      <c r="J804" s="13" t="s">
        <v>751</v>
      </c>
      <c r="K804" s="13" t="s">
        <v>107</v>
      </c>
      <c r="L804" s="13" t="s">
        <v>108</v>
      </c>
      <c r="M804" s="13" t="s">
        <v>337</v>
      </c>
      <c r="N804" s="13" t="s">
        <v>110</v>
      </c>
      <c r="O804" s="39"/>
      <c r="P804" s="39"/>
      <c r="Q804" s="39"/>
      <c r="R804" s="39"/>
      <c r="S804" s="39">
        <v>4</v>
      </c>
      <c r="T804" s="39">
        <v>4</v>
      </c>
      <c r="U804" s="39">
        <v>4</v>
      </c>
      <c r="V804" s="39">
        <v>4</v>
      </c>
      <c r="W804" s="39">
        <v>4</v>
      </c>
      <c r="X804" s="39"/>
      <c r="Y804" s="39"/>
      <c r="Z804" s="39"/>
      <c r="AA804" s="39"/>
      <c r="AB804" s="39"/>
      <c r="AC804" s="39"/>
      <c r="AD804" s="39"/>
      <c r="AE804" s="39"/>
      <c r="AF804" s="39"/>
      <c r="AG804" s="39"/>
      <c r="AH804" s="39"/>
      <c r="AI804" s="39"/>
      <c r="AJ804" s="39"/>
      <c r="AK804" s="39"/>
      <c r="AL804" s="39"/>
      <c r="AM804" s="39"/>
      <c r="AN804" s="39"/>
      <c r="AO804" s="39"/>
      <c r="AP804" s="39">
        <v>35340</v>
      </c>
      <c r="AQ804" s="39">
        <v>0</v>
      </c>
      <c r="AR804" s="27">
        <f t="shared" si="23"/>
        <v>0</v>
      </c>
      <c r="AS804" s="13" t="s">
        <v>748</v>
      </c>
      <c r="AT804" s="13">
        <v>2016</v>
      </c>
      <c r="AU804" s="13" t="s">
        <v>212</v>
      </c>
    </row>
    <row r="805" spans="2:47" ht="13.15" customHeight="1" x14ac:dyDescent="0.25">
      <c r="B805" s="7" t="s">
        <v>1403</v>
      </c>
      <c r="C805" s="7" t="s">
        <v>100</v>
      </c>
      <c r="D805" s="10" t="s">
        <v>1356</v>
      </c>
      <c r="E805" s="7" t="s">
        <v>1328</v>
      </c>
      <c r="F805" s="7" t="s">
        <v>1357</v>
      </c>
      <c r="G805" s="7" t="s">
        <v>1404</v>
      </c>
      <c r="H805" s="8" t="s">
        <v>197</v>
      </c>
      <c r="I805" s="9">
        <v>50</v>
      </c>
      <c r="J805" s="10" t="s">
        <v>238</v>
      </c>
      <c r="K805" s="8" t="s">
        <v>107</v>
      </c>
      <c r="L805" s="10" t="s">
        <v>108</v>
      </c>
      <c r="M805" s="10" t="s">
        <v>109</v>
      </c>
      <c r="N805" s="10" t="s">
        <v>110</v>
      </c>
      <c r="O805" s="27"/>
      <c r="P805" s="27"/>
      <c r="Q805" s="74"/>
      <c r="R805" s="27">
        <v>17</v>
      </c>
      <c r="S805" s="27">
        <v>17</v>
      </c>
      <c r="T805" s="27">
        <v>17</v>
      </c>
      <c r="U805" s="27">
        <v>17</v>
      </c>
      <c r="V805" s="27">
        <v>17</v>
      </c>
      <c r="W805" s="27"/>
      <c r="X805" s="27"/>
      <c r="Y805" s="27"/>
      <c r="Z805" s="27"/>
      <c r="AA805" s="27"/>
      <c r="AB805" s="27"/>
      <c r="AC805" s="27"/>
      <c r="AD805" s="27"/>
      <c r="AE805" s="27"/>
      <c r="AF805" s="27"/>
      <c r="AG805" s="27"/>
      <c r="AH805" s="27"/>
      <c r="AI805" s="27"/>
      <c r="AJ805" s="27"/>
      <c r="AK805" s="27"/>
      <c r="AL805" s="27"/>
      <c r="AM805" s="27"/>
      <c r="AN805" s="27"/>
      <c r="AO805" s="27"/>
      <c r="AP805" s="27">
        <v>38672.54</v>
      </c>
      <c r="AQ805" s="27">
        <v>0</v>
      </c>
      <c r="AR805" s="27">
        <f t="shared" si="23"/>
        <v>0</v>
      </c>
      <c r="AS805" s="10" t="s">
        <v>111</v>
      </c>
      <c r="AT805" s="7" t="s">
        <v>375</v>
      </c>
      <c r="AU805" s="89" t="s">
        <v>1337</v>
      </c>
    </row>
    <row r="806" spans="2:47" ht="13.15" customHeight="1" x14ac:dyDescent="0.25">
      <c r="B806" s="12" t="s">
        <v>1405</v>
      </c>
      <c r="C806" s="7" t="s">
        <v>100</v>
      </c>
      <c r="D806" s="7" t="s">
        <v>1356</v>
      </c>
      <c r="E806" s="7" t="s">
        <v>1328</v>
      </c>
      <c r="F806" s="7" t="s">
        <v>1357</v>
      </c>
      <c r="G806" s="7" t="s">
        <v>1404</v>
      </c>
      <c r="H806" s="8" t="s">
        <v>197</v>
      </c>
      <c r="I806" s="9">
        <v>50</v>
      </c>
      <c r="J806" s="10" t="s">
        <v>579</v>
      </c>
      <c r="K806" s="8" t="s">
        <v>107</v>
      </c>
      <c r="L806" s="10" t="s">
        <v>108</v>
      </c>
      <c r="M806" s="10" t="s">
        <v>109</v>
      </c>
      <c r="N806" s="10" t="s">
        <v>110</v>
      </c>
      <c r="O806" s="74"/>
      <c r="P806" s="27"/>
      <c r="Q806" s="27"/>
      <c r="R806" s="27">
        <v>17</v>
      </c>
      <c r="S806" s="27">
        <v>17</v>
      </c>
      <c r="T806" s="27">
        <v>17</v>
      </c>
      <c r="U806" s="27">
        <v>17</v>
      </c>
      <c r="V806" s="27">
        <v>17</v>
      </c>
      <c r="W806" s="27"/>
      <c r="X806" s="27"/>
      <c r="Y806" s="27"/>
      <c r="Z806" s="27"/>
      <c r="AA806" s="27"/>
      <c r="AB806" s="27"/>
      <c r="AC806" s="27"/>
      <c r="AD806" s="27"/>
      <c r="AE806" s="27"/>
      <c r="AF806" s="27"/>
      <c r="AG806" s="27"/>
      <c r="AH806" s="27"/>
      <c r="AI806" s="27"/>
      <c r="AJ806" s="27"/>
      <c r="AK806" s="27"/>
      <c r="AL806" s="27"/>
      <c r="AM806" s="27"/>
      <c r="AN806" s="27"/>
      <c r="AO806" s="27"/>
      <c r="AP806" s="27">
        <v>38672.54</v>
      </c>
      <c r="AQ806" s="27">
        <v>0</v>
      </c>
      <c r="AR806" s="27">
        <f t="shared" si="23"/>
        <v>0</v>
      </c>
      <c r="AS806" s="10" t="s">
        <v>111</v>
      </c>
      <c r="AT806" s="43" t="s">
        <v>241</v>
      </c>
      <c r="AU806" s="10" t="s">
        <v>1339</v>
      </c>
    </row>
    <row r="807" spans="2:47" ht="13.15" customHeight="1" x14ac:dyDescent="0.25">
      <c r="B807" s="12" t="s">
        <v>1406</v>
      </c>
      <c r="C807" s="7" t="s">
        <v>100</v>
      </c>
      <c r="D807" s="7" t="s">
        <v>1356</v>
      </c>
      <c r="E807" s="7" t="s">
        <v>1328</v>
      </c>
      <c r="F807" s="7" t="s">
        <v>1357</v>
      </c>
      <c r="G807" s="7" t="s">
        <v>1404</v>
      </c>
      <c r="H807" s="8" t="s">
        <v>197</v>
      </c>
      <c r="I807" s="9">
        <v>50</v>
      </c>
      <c r="J807" s="10" t="s">
        <v>579</v>
      </c>
      <c r="K807" s="8" t="s">
        <v>107</v>
      </c>
      <c r="L807" s="10" t="s">
        <v>108</v>
      </c>
      <c r="M807" s="10" t="s">
        <v>109</v>
      </c>
      <c r="N807" s="10" t="s">
        <v>110</v>
      </c>
      <c r="O807" s="74"/>
      <c r="P807" s="27"/>
      <c r="Q807" s="27"/>
      <c r="R807" s="27">
        <v>17</v>
      </c>
      <c r="S807" s="27">
        <v>17</v>
      </c>
      <c r="T807" s="27">
        <v>17</v>
      </c>
      <c r="U807" s="27">
        <v>17</v>
      </c>
      <c r="V807" s="27">
        <v>17</v>
      </c>
      <c r="W807" s="27"/>
      <c r="X807" s="27"/>
      <c r="Y807" s="27"/>
      <c r="Z807" s="27"/>
      <c r="AA807" s="27"/>
      <c r="AB807" s="27"/>
      <c r="AC807" s="27"/>
      <c r="AD807" s="27"/>
      <c r="AE807" s="27"/>
      <c r="AF807" s="27"/>
      <c r="AG807" s="27"/>
      <c r="AH807" s="27"/>
      <c r="AI807" s="27"/>
      <c r="AJ807" s="27"/>
      <c r="AK807" s="27"/>
      <c r="AL807" s="27"/>
      <c r="AM807" s="27"/>
      <c r="AN807" s="27"/>
      <c r="AO807" s="27"/>
      <c r="AP807" s="27">
        <v>32043.63</v>
      </c>
      <c r="AQ807" s="27">
        <v>0</v>
      </c>
      <c r="AR807" s="27">
        <f t="shared" si="23"/>
        <v>0</v>
      </c>
      <c r="AS807" s="10" t="s">
        <v>111</v>
      </c>
      <c r="AT807" s="43" t="s">
        <v>241</v>
      </c>
      <c r="AU807" s="43" t="s">
        <v>242</v>
      </c>
    </row>
    <row r="808" spans="2:47" ht="13.15" customHeight="1" x14ac:dyDescent="0.2">
      <c r="B808" s="12" t="s">
        <v>1407</v>
      </c>
      <c r="C808" s="8" t="s">
        <v>100</v>
      </c>
      <c r="D808" s="13" t="s">
        <v>1362</v>
      </c>
      <c r="E808" s="7" t="s">
        <v>1328</v>
      </c>
      <c r="F808" s="13" t="s">
        <v>1363</v>
      </c>
      <c r="G808" s="7" t="s">
        <v>1404</v>
      </c>
      <c r="H808" s="8" t="s">
        <v>197</v>
      </c>
      <c r="I808" s="9">
        <v>50</v>
      </c>
      <c r="J808" s="8" t="s">
        <v>244</v>
      </c>
      <c r="K808" s="8" t="s">
        <v>107</v>
      </c>
      <c r="L808" s="8" t="s">
        <v>108</v>
      </c>
      <c r="M808" s="10" t="s">
        <v>109</v>
      </c>
      <c r="N808" s="8" t="s">
        <v>110</v>
      </c>
      <c r="O808" s="74"/>
      <c r="P808" s="27"/>
      <c r="Q808" s="27"/>
      <c r="R808" s="27">
        <v>17</v>
      </c>
      <c r="S808" s="27">
        <v>17</v>
      </c>
      <c r="T808" s="27">
        <v>17</v>
      </c>
      <c r="U808" s="27">
        <v>17</v>
      </c>
      <c r="V808" s="27">
        <v>17</v>
      </c>
      <c r="W808" s="27"/>
      <c r="X808" s="27"/>
      <c r="Y808" s="27"/>
      <c r="Z808" s="27"/>
      <c r="AA808" s="27"/>
      <c r="AB808" s="27"/>
      <c r="AC808" s="27"/>
      <c r="AD808" s="27"/>
      <c r="AE808" s="27"/>
      <c r="AF808" s="27"/>
      <c r="AG808" s="27"/>
      <c r="AH808" s="27"/>
      <c r="AI808" s="27"/>
      <c r="AJ808" s="27"/>
      <c r="AK808" s="27"/>
      <c r="AL808" s="27"/>
      <c r="AM808" s="27"/>
      <c r="AN808" s="27"/>
      <c r="AO808" s="27"/>
      <c r="AP808" s="27">
        <v>32043.63</v>
      </c>
      <c r="AQ808" s="27">
        <v>0</v>
      </c>
      <c r="AR808" s="27">
        <f t="shared" si="23"/>
        <v>0</v>
      </c>
      <c r="AS808" s="10" t="s">
        <v>111</v>
      </c>
      <c r="AT808" s="43" t="s">
        <v>241</v>
      </c>
      <c r="AU808" s="89" t="s">
        <v>212</v>
      </c>
    </row>
    <row r="809" spans="2:47" ht="13.15" customHeight="1" x14ac:dyDescent="0.25">
      <c r="B809" s="7" t="s">
        <v>1408</v>
      </c>
      <c r="C809" s="7" t="s">
        <v>100</v>
      </c>
      <c r="D809" s="22" t="s">
        <v>1327</v>
      </c>
      <c r="E809" s="7" t="s">
        <v>1328</v>
      </c>
      <c r="F809" s="7" t="s">
        <v>1329</v>
      </c>
      <c r="G809" s="7" t="s">
        <v>1409</v>
      </c>
      <c r="H809" s="8" t="s">
        <v>197</v>
      </c>
      <c r="I809" s="9">
        <v>50</v>
      </c>
      <c r="J809" s="10" t="s">
        <v>238</v>
      </c>
      <c r="K809" s="8" t="s">
        <v>107</v>
      </c>
      <c r="L809" s="10" t="s">
        <v>108</v>
      </c>
      <c r="M809" s="10" t="s">
        <v>109</v>
      </c>
      <c r="N809" s="10" t="s">
        <v>110</v>
      </c>
      <c r="O809" s="27"/>
      <c r="P809" s="27"/>
      <c r="Q809" s="74"/>
      <c r="R809" s="27">
        <v>21</v>
      </c>
      <c r="S809" s="27">
        <v>21</v>
      </c>
      <c r="T809" s="27">
        <v>21</v>
      </c>
      <c r="U809" s="27">
        <v>21</v>
      </c>
      <c r="V809" s="27">
        <v>21</v>
      </c>
      <c r="W809" s="27"/>
      <c r="X809" s="27"/>
      <c r="Y809" s="27"/>
      <c r="Z809" s="27"/>
      <c r="AA809" s="27"/>
      <c r="AB809" s="27"/>
      <c r="AC809" s="27"/>
      <c r="AD809" s="27"/>
      <c r="AE809" s="27"/>
      <c r="AF809" s="27"/>
      <c r="AG809" s="27"/>
      <c r="AH809" s="27"/>
      <c r="AI809" s="27"/>
      <c r="AJ809" s="27"/>
      <c r="AK809" s="27"/>
      <c r="AL809" s="27"/>
      <c r="AM809" s="27"/>
      <c r="AN809" s="27"/>
      <c r="AO809" s="27"/>
      <c r="AP809" s="27">
        <v>29016.01</v>
      </c>
      <c r="AQ809" s="27">
        <v>0</v>
      </c>
      <c r="AR809" s="27">
        <f t="shared" si="23"/>
        <v>0</v>
      </c>
      <c r="AS809" s="10" t="s">
        <v>111</v>
      </c>
      <c r="AT809" s="7" t="s">
        <v>375</v>
      </c>
      <c r="AU809" s="89" t="s">
        <v>1337</v>
      </c>
    </row>
    <row r="810" spans="2:47" ht="13.15" customHeight="1" x14ac:dyDescent="0.25">
      <c r="B810" s="12" t="s">
        <v>1410</v>
      </c>
      <c r="C810" s="7" t="s">
        <v>100</v>
      </c>
      <c r="D810" s="7" t="s">
        <v>1327</v>
      </c>
      <c r="E810" s="7" t="s">
        <v>1328</v>
      </c>
      <c r="F810" s="7" t="s">
        <v>1329</v>
      </c>
      <c r="G810" s="7" t="s">
        <v>1409</v>
      </c>
      <c r="H810" s="8" t="s">
        <v>197</v>
      </c>
      <c r="I810" s="9">
        <v>50</v>
      </c>
      <c r="J810" s="10" t="s">
        <v>579</v>
      </c>
      <c r="K810" s="8" t="s">
        <v>107</v>
      </c>
      <c r="L810" s="10" t="s">
        <v>108</v>
      </c>
      <c r="M810" s="10" t="s">
        <v>109</v>
      </c>
      <c r="N810" s="10" t="s">
        <v>110</v>
      </c>
      <c r="O810" s="74"/>
      <c r="P810" s="27"/>
      <c r="Q810" s="27"/>
      <c r="R810" s="27">
        <v>21</v>
      </c>
      <c r="S810" s="27">
        <v>21</v>
      </c>
      <c r="T810" s="27">
        <v>21</v>
      </c>
      <c r="U810" s="27">
        <v>21</v>
      </c>
      <c r="V810" s="27">
        <v>21</v>
      </c>
      <c r="W810" s="27"/>
      <c r="X810" s="27"/>
      <c r="Y810" s="27"/>
      <c r="Z810" s="27"/>
      <c r="AA810" s="27"/>
      <c r="AB810" s="27"/>
      <c r="AC810" s="27"/>
      <c r="AD810" s="27"/>
      <c r="AE810" s="27"/>
      <c r="AF810" s="27"/>
      <c r="AG810" s="27"/>
      <c r="AH810" s="27"/>
      <c r="AI810" s="27"/>
      <c r="AJ810" s="27"/>
      <c r="AK810" s="27"/>
      <c r="AL810" s="27"/>
      <c r="AM810" s="27"/>
      <c r="AN810" s="27"/>
      <c r="AO810" s="27"/>
      <c r="AP810" s="27">
        <v>29016.01</v>
      </c>
      <c r="AQ810" s="27">
        <v>0</v>
      </c>
      <c r="AR810" s="27">
        <f t="shared" si="23"/>
        <v>0</v>
      </c>
      <c r="AS810" s="10" t="s">
        <v>111</v>
      </c>
      <c r="AT810" s="43" t="s">
        <v>241</v>
      </c>
      <c r="AU810" s="10" t="s">
        <v>1339</v>
      </c>
    </row>
    <row r="811" spans="2:47" ht="13.15" customHeight="1" x14ac:dyDescent="0.25">
      <c r="B811" s="12" t="s">
        <v>1411</v>
      </c>
      <c r="C811" s="7" t="s">
        <v>100</v>
      </c>
      <c r="D811" s="7" t="s">
        <v>1327</v>
      </c>
      <c r="E811" s="7" t="s">
        <v>1328</v>
      </c>
      <c r="F811" s="7" t="s">
        <v>1329</v>
      </c>
      <c r="G811" s="7" t="s">
        <v>1409</v>
      </c>
      <c r="H811" s="8" t="s">
        <v>197</v>
      </c>
      <c r="I811" s="9">
        <v>50</v>
      </c>
      <c r="J811" s="10" t="s">
        <v>579</v>
      </c>
      <c r="K811" s="8" t="s">
        <v>107</v>
      </c>
      <c r="L811" s="10" t="s">
        <v>108</v>
      </c>
      <c r="M811" s="10" t="s">
        <v>109</v>
      </c>
      <c r="N811" s="10" t="s">
        <v>110</v>
      </c>
      <c r="O811" s="74"/>
      <c r="P811" s="27"/>
      <c r="Q811" s="27"/>
      <c r="R811" s="27">
        <v>21</v>
      </c>
      <c r="S811" s="27">
        <v>21</v>
      </c>
      <c r="T811" s="27">
        <v>21</v>
      </c>
      <c r="U811" s="27">
        <v>21</v>
      </c>
      <c r="V811" s="27">
        <v>21</v>
      </c>
      <c r="W811" s="27"/>
      <c r="X811" s="27"/>
      <c r="Y811" s="27"/>
      <c r="Z811" s="27"/>
      <c r="AA811" s="27"/>
      <c r="AB811" s="27"/>
      <c r="AC811" s="27"/>
      <c r="AD811" s="27"/>
      <c r="AE811" s="27"/>
      <c r="AF811" s="27"/>
      <c r="AG811" s="27"/>
      <c r="AH811" s="27"/>
      <c r="AI811" s="27"/>
      <c r="AJ811" s="27"/>
      <c r="AK811" s="27"/>
      <c r="AL811" s="27"/>
      <c r="AM811" s="27"/>
      <c r="AN811" s="27"/>
      <c r="AO811" s="27"/>
      <c r="AP811" s="27">
        <v>25000</v>
      </c>
      <c r="AQ811" s="27">
        <v>0</v>
      </c>
      <c r="AR811" s="27">
        <f t="shared" si="23"/>
        <v>0</v>
      </c>
      <c r="AS811" s="10" t="s">
        <v>111</v>
      </c>
      <c r="AT811" s="43" t="s">
        <v>241</v>
      </c>
      <c r="AU811" s="43" t="s">
        <v>359</v>
      </c>
    </row>
    <row r="812" spans="2:47" ht="13.15" customHeight="1" x14ac:dyDescent="0.25">
      <c r="B812" s="12" t="s">
        <v>1412</v>
      </c>
      <c r="C812" s="8" t="s">
        <v>100</v>
      </c>
      <c r="D812" s="8" t="s">
        <v>1327</v>
      </c>
      <c r="E812" s="7" t="s">
        <v>1328</v>
      </c>
      <c r="F812" s="8" t="s">
        <v>1329</v>
      </c>
      <c r="G812" s="7" t="s">
        <v>1409</v>
      </c>
      <c r="H812" s="8" t="s">
        <v>197</v>
      </c>
      <c r="I812" s="9">
        <v>50</v>
      </c>
      <c r="J812" s="8" t="s">
        <v>244</v>
      </c>
      <c r="K812" s="8" t="s">
        <v>107</v>
      </c>
      <c r="L812" s="8" t="s">
        <v>108</v>
      </c>
      <c r="M812" s="10" t="s">
        <v>109</v>
      </c>
      <c r="N812" s="8" t="s">
        <v>110</v>
      </c>
      <c r="O812" s="74"/>
      <c r="P812" s="27"/>
      <c r="Q812" s="27"/>
      <c r="R812" s="27">
        <v>21</v>
      </c>
      <c r="S812" s="27">
        <v>21</v>
      </c>
      <c r="T812" s="27">
        <v>21</v>
      </c>
      <c r="U812" s="27">
        <v>21</v>
      </c>
      <c r="V812" s="27">
        <v>21</v>
      </c>
      <c r="W812" s="27"/>
      <c r="X812" s="27"/>
      <c r="Y812" s="27"/>
      <c r="Z812" s="27"/>
      <c r="AA812" s="27"/>
      <c r="AB812" s="27"/>
      <c r="AC812" s="27"/>
      <c r="AD812" s="27"/>
      <c r="AE812" s="27"/>
      <c r="AF812" s="27"/>
      <c r="AG812" s="27"/>
      <c r="AH812" s="27"/>
      <c r="AI812" s="27"/>
      <c r="AJ812" s="27"/>
      <c r="AK812" s="27"/>
      <c r="AL812" s="27"/>
      <c r="AM812" s="27"/>
      <c r="AN812" s="27"/>
      <c r="AO812" s="27"/>
      <c r="AP812" s="27">
        <v>21946.67</v>
      </c>
      <c r="AQ812" s="27">
        <v>0</v>
      </c>
      <c r="AR812" s="27">
        <f t="shared" si="23"/>
        <v>0</v>
      </c>
      <c r="AS812" s="10" t="s">
        <v>111</v>
      </c>
      <c r="AT812" s="43" t="s">
        <v>241</v>
      </c>
      <c r="AU812" s="89" t="s">
        <v>212</v>
      </c>
    </row>
    <row r="813" spans="2:47" ht="13.15" customHeight="1" x14ac:dyDescent="0.25">
      <c r="B813" s="7" t="s">
        <v>1413</v>
      </c>
      <c r="C813" s="7" t="s">
        <v>100</v>
      </c>
      <c r="D813" s="22" t="s">
        <v>1327</v>
      </c>
      <c r="E813" s="7" t="s">
        <v>1328</v>
      </c>
      <c r="F813" s="7" t="s">
        <v>1329</v>
      </c>
      <c r="G813" s="7" t="s">
        <v>1414</v>
      </c>
      <c r="H813" s="8" t="s">
        <v>197</v>
      </c>
      <c r="I813" s="9">
        <v>50</v>
      </c>
      <c r="J813" s="10" t="s">
        <v>238</v>
      </c>
      <c r="K813" s="8" t="s">
        <v>107</v>
      </c>
      <c r="L813" s="10" t="s">
        <v>108</v>
      </c>
      <c r="M813" s="10" t="s">
        <v>109</v>
      </c>
      <c r="N813" s="10" t="s">
        <v>110</v>
      </c>
      <c r="O813" s="27"/>
      <c r="P813" s="27"/>
      <c r="Q813" s="74"/>
      <c r="R813" s="27">
        <v>20</v>
      </c>
      <c r="S813" s="27">
        <v>20</v>
      </c>
      <c r="T813" s="27">
        <v>20</v>
      </c>
      <c r="U813" s="27">
        <v>20</v>
      </c>
      <c r="V813" s="27">
        <v>20</v>
      </c>
      <c r="W813" s="27"/>
      <c r="X813" s="27"/>
      <c r="Y813" s="27"/>
      <c r="Z813" s="27"/>
      <c r="AA813" s="27"/>
      <c r="AB813" s="27"/>
      <c r="AC813" s="27"/>
      <c r="AD813" s="27"/>
      <c r="AE813" s="27"/>
      <c r="AF813" s="27"/>
      <c r="AG813" s="27"/>
      <c r="AH813" s="27"/>
      <c r="AI813" s="27"/>
      <c r="AJ813" s="27"/>
      <c r="AK813" s="27"/>
      <c r="AL813" s="27"/>
      <c r="AM813" s="27"/>
      <c r="AN813" s="27"/>
      <c r="AO813" s="27"/>
      <c r="AP813" s="27">
        <v>16906.66</v>
      </c>
      <c r="AQ813" s="27">
        <v>0</v>
      </c>
      <c r="AR813" s="27">
        <f t="shared" si="23"/>
        <v>0</v>
      </c>
      <c r="AS813" s="10" t="s">
        <v>111</v>
      </c>
      <c r="AT813" s="7" t="s">
        <v>375</v>
      </c>
      <c r="AU813" s="89" t="s">
        <v>357</v>
      </c>
    </row>
    <row r="814" spans="2:47" ht="13.15" customHeight="1" x14ac:dyDescent="0.25">
      <c r="B814" s="12" t="s">
        <v>1415</v>
      </c>
      <c r="C814" s="7" t="s">
        <v>100</v>
      </c>
      <c r="D814" s="7" t="s">
        <v>1327</v>
      </c>
      <c r="E814" s="7" t="s">
        <v>1328</v>
      </c>
      <c r="F814" s="7" t="s">
        <v>1329</v>
      </c>
      <c r="G814" s="7" t="s">
        <v>1414</v>
      </c>
      <c r="H814" s="8" t="s">
        <v>197</v>
      </c>
      <c r="I814" s="9">
        <v>50</v>
      </c>
      <c r="J814" s="10" t="s">
        <v>579</v>
      </c>
      <c r="K814" s="8" t="s">
        <v>107</v>
      </c>
      <c r="L814" s="10" t="s">
        <v>108</v>
      </c>
      <c r="M814" s="10" t="s">
        <v>109</v>
      </c>
      <c r="N814" s="10" t="s">
        <v>110</v>
      </c>
      <c r="O814" s="74"/>
      <c r="P814" s="27"/>
      <c r="Q814" s="27"/>
      <c r="R814" s="27">
        <v>13</v>
      </c>
      <c r="S814" s="27">
        <v>20</v>
      </c>
      <c r="T814" s="27">
        <v>20</v>
      </c>
      <c r="U814" s="27">
        <v>20</v>
      </c>
      <c r="V814" s="27">
        <v>20</v>
      </c>
      <c r="W814" s="27"/>
      <c r="X814" s="27"/>
      <c r="Y814" s="27"/>
      <c r="Z814" s="27"/>
      <c r="AA814" s="27"/>
      <c r="AB814" s="27"/>
      <c r="AC814" s="27"/>
      <c r="AD814" s="27"/>
      <c r="AE814" s="27"/>
      <c r="AF814" s="27"/>
      <c r="AG814" s="27"/>
      <c r="AH814" s="27"/>
      <c r="AI814" s="27"/>
      <c r="AJ814" s="27"/>
      <c r="AK814" s="27"/>
      <c r="AL814" s="27"/>
      <c r="AM814" s="27"/>
      <c r="AN814" s="27"/>
      <c r="AO814" s="27"/>
      <c r="AP814" s="27">
        <v>16906.66</v>
      </c>
      <c r="AQ814" s="27">
        <v>0</v>
      </c>
      <c r="AR814" s="27">
        <f t="shared" si="23"/>
        <v>0</v>
      </c>
      <c r="AS814" s="10" t="s">
        <v>111</v>
      </c>
      <c r="AT814" s="43" t="s">
        <v>241</v>
      </c>
      <c r="AU814" s="10" t="s">
        <v>1339</v>
      </c>
    </row>
    <row r="815" spans="2:47" ht="13.15" customHeight="1" x14ac:dyDescent="0.25">
      <c r="B815" s="12" t="s">
        <v>1416</v>
      </c>
      <c r="C815" s="7" t="s">
        <v>100</v>
      </c>
      <c r="D815" s="7" t="s">
        <v>1327</v>
      </c>
      <c r="E815" s="7" t="s">
        <v>1328</v>
      </c>
      <c r="F815" s="7" t="s">
        <v>1329</v>
      </c>
      <c r="G815" s="7" t="s">
        <v>1414</v>
      </c>
      <c r="H815" s="8" t="s">
        <v>197</v>
      </c>
      <c r="I815" s="9">
        <v>50</v>
      </c>
      <c r="J815" s="10" t="s">
        <v>579</v>
      </c>
      <c r="K815" s="8" t="s">
        <v>107</v>
      </c>
      <c r="L815" s="10" t="s">
        <v>108</v>
      </c>
      <c r="M815" s="10" t="s">
        <v>109</v>
      </c>
      <c r="N815" s="10" t="s">
        <v>110</v>
      </c>
      <c r="O815" s="74"/>
      <c r="P815" s="27"/>
      <c r="Q815" s="27"/>
      <c r="R815" s="27">
        <v>13</v>
      </c>
      <c r="S815" s="27">
        <v>20</v>
      </c>
      <c r="T815" s="27">
        <v>20</v>
      </c>
      <c r="U815" s="27">
        <v>20</v>
      </c>
      <c r="V815" s="27">
        <v>20</v>
      </c>
      <c r="W815" s="27"/>
      <c r="X815" s="27"/>
      <c r="Y815" s="27"/>
      <c r="Z815" s="27"/>
      <c r="AA815" s="27"/>
      <c r="AB815" s="27"/>
      <c r="AC815" s="27"/>
      <c r="AD815" s="27"/>
      <c r="AE815" s="27"/>
      <c r="AF815" s="27"/>
      <c r="AG815" s="27"/>
      <c r="AH815" s="27"/>
      <c r="AI815" s="27"/>
      <c r="AJ815" s="27"/>
      <c r="AK815" s="27"/>
      <c r="AL815" s="27"/>
      <c r="AM815" s="27"/>
      <c r="AN815" s="27"/>
      <c r="AO815" s="27"/>
      <c r="AP815" s="27">
        <v>12000</v>
      </c>
      <c r="AQ815" s="27">
        <v>0</v>
      </c>
      <c r="AR815" s="27">
        <f t="shared" si="23"/>
        <v>0</v>
      </c>
      <c r="AS815" s="10" t="s">
        <v>111</v>
      </c>
      <c r="AT815" s="43" t="s">
        <v>241</v>
      </c>
      <c r="AU815" s="43" t="s">
        <v>359</v>
      </c>
    </row>
    <row r="816" spans="2:47" ht="13.15" customHeight="1" x14ac:dyDescent="0.2">
      <c r="B816" s="12" t="s">
        <v>1417</v>
      </c>
      <c r="C816" s="8" t="s">
        <v>100</v>
      </c>
      <c r="D816" s="13" t="s">
        <v>1384</v>
      </c>
      <c r="E816" s="7" t="s">
        <v>1328</v>
      </c>
      <c r="F816" s="13" t="s">
        <v>1385</v>
      </c>
      <c r="G816" s="7" t="s">
        <v>1414</v>
      </c>
      <c r="H816" s="8" t="s">
        <v>197</v>
      </c>
      <c r="I816" s="9">
        <v>50</v>
      </c>
      <c r="J816" s="8" t="s">
        <v>244</v>
      </c>
      <c r="K816" s="8" t="s">
        <v>107</v>
      </c>
      <c r="L816" s="8" t="s">
        <v>108</v>
      </c>
      <c r="M816" s="10" t="s">
        <v>109</v>
      </c>
      <c r="N816" s="8" t="s">
        <v>110</v>
      </c>
      <c r="O816" s="74"/>
      <c r="P816" s="27"/>
      <c r="Q816" s="27"/>
      <c r="R816" s="27">
        <v>13</v>
      </c>
      <c r="S816" s="27">
        <v>20</v>
      </c>
      <c r="T816" s="27">
        <v>20</v>
      </c>
      <c r="U816" s="27">
        <v>20</v>
      </c>
      <c r="V816" s="27">
        <v>20</v>
      </c>
      <c r="W816" s="27"/>
      <c r="X816" s="27"/>
      <c r="Y816" s="27"/>
      <c r="Z816" s="27"/>
      <c r="AA816" s="27"/>
      <c r="AB816" s="27"/>
      <c r="AC816" s="27"/>
      <c r="AD816" s="27"/>
      <c r="AE816" s="27"/>
      <c r="AF816" s="27"/>
      <c r="AG816" s="27"/>
      <c r="AH816" s="27"/>
      <c r="AI816" s="27"/>
      <c r="AJ816" s="27"/>
      <c r="AK816" s="27"/>
      <c r="AL816" s="27"/>
      <c r="AM816" s="27"/>
      <c r="AN816" s="27"/>
      <c r="AO816" s="27"/>
      <c r="AP816" s="27">
        <v>4260</v>
      </c>
      <c r="AQ816" s="27">
        <v>0</v>
      </c>
      <c r="AR816" s="27">
        <f t="shared" si="23"/>
        <v>0</v>
      </c>
      <c r="AS816" s="10" t="s">
        <v>111</v>
      </c>
      <c r="AT816" s="43" t="s">
        <v>241</v>
      </c>
      <c r="AU816" s="89" t="s">
        <v>212</v>
      </c>
    </row>
    <row r="817" spans="2:47" ht="13.15" customHeight="1" x14ac:dyDescent="0.25">
      <c r="B817" s="7" t="s">
        <v>1418</v>
      </c>
      <c r="C817" s="7" t="s">
        <v>100</v>
      </c>
      <c r="D817" s="10" t="s">
        <v>1356</v>
      </c>
      <c r="E817" s="7" t="s">
        <v>1328</v>
      </c>
      <c r="F817" s="7" t="s">
        <v>1357</v>
      </c>
      <c r="G817" s="7" t="s">
        <v>1419</v>
      </c>
      <c r="H817" s="8" t="s">
        <v>197</v>
      </c>
      <c r="I817" s="9">
        <v>50</v>
      </c>
      <c r="J817" s="10" t="s">
        <v>238</v>
      </c>
      <c r="K817" s="8" t="s">
        <v>107</v>
      </c>
      <c r="L817" s="10" t="s">
        <v>108</v>
      </c>
      <c r="M817" s="10" t="s">
        <v>109</v>
      </c>
      <c r="N817" s="10" t="s">
        <v>110</v>
      </c>
      <c r="O817" s="27"/>
      <c r="P817" s="27"/>
      <c r="Q817" s="74"/>
      <c r="R817" s="27">
        <v>32</v>
      </c>
      <c r="S817" s="27">
        <v>32</v>
      </c>
      <c r="T817" s="27">
        <v>32</v>
      </c>
      <c r="U817" s="27">
        <v>32</v>
      </c>
      <c r="V817" s="27">
        <v>32</v>
      </c>
      <c r="W817" s="27"/>
      <c r="X817" s="27"/>
      <c r="Y817" s="27"/>
      <c r="Z817" s="27"/>
      <c r="AA817" s="27"/>
      <c r="AB817" s="27"/>
      <c r="AC817" s="27"/>
      <c r="AD817" s="27"/>
      <c r="AE817" s="27"/>
      <c r="AF817" s="27"/>
      <c r="AG817" s="27"/>
      <c r="AH817" s="27"/>
      <c r="AI817" s="27"/>
      <c r="AJ817" s="27"/>
      <c r="AK817" s="27"/>
      <c r="AL817" s="27"/>
      <c r="AM817" s="27"/>
      <c r="AN817" s="27"/>
      <c r="AO817" s="27"/>
      <c r="AP817" s="27">
        <v>33174.980000000003</v>
      </c>
      <c r="AQ817" s="27">
        <v>0</v>
      </c>
      <c r="AR817" s="27">
        <f t="shared" si="23"/>
        <v>0</v>
      </c>
      <c r="AS817" s="10" t="s">
        <v>111</v>
      </c>
      <c r="AT817" s="7" t="s">
        <v>375</v>
      </c>
      <c r="AU817" s="89" t="s">
        <v>357</v>
      </c>
    </row>
    <row r="818" spans="2:47" ht="13.15" customHeight="1" x14ac:dyDescent="0.25">
      <c r="B818" s="12" t="s">
        <v>1420</v>
      </c>
      <c r="C818" s="7" t="s">
        <v>100</v>
      </c>
      <c r="D818" s="7" t="s">
        <v>1356</v>
      </c>
      <c r="E818" s="7" t="s">
        <v>1328</v>
      </c>
      <c r="F818" s="7" t="s">
        <v>1357</v>
      </c>
      <c r="G818" s="7" t="s">
        <v>1419</v>
      </c>
      <c r="H818" s="8" t="s">
        <v>197</v>
      </c>
      <c r="I818" s="9">
        <v>50</v>
      </c>
      <c r="J818" s="10" t="s">
        <v>579</v>
      </c>
      <c r="K818" s="8" t="s">
        <v>107</v>
      </c>
      <c r="L818" s="10" t="s">
        <v>108</v>
      </c>
      <c r="M818" s="10" t="s">
        <v>109</v>
      </c>
      <c r="N818" s="10" t="s">
        <v>110</v>
      </c>
      <c r="O818" s="74"/>
      <c r="P818" s="27"/>
      <c r="Q818" s="27"/>
      <c r="R818" s="27">
        <v>30</v>
      </c>
      <c r="S818" s="27">
        <v>32</v>
      </c>
      <c r="T818" s="27">
        <v>35</v>
      </c>
      <c r="U818" s="27">
        <v>35</v>
      </c>
      <c r="V818" s="27">
        <v>35</v>
      </c>
      <c r="W818" s="27"/>
      <c r="X818" s="27"/>
      <c r="Y818" s="27"/>
      <c r="Z818" s="27"/>
      <c r="AA818" s="27"/>
      <c r="AB818" s="27"/>
      <c r="AC818" s="27"/>
      <c r="AD818" s="27"/>
      <c r="AE818" s="27"/>
      <c r="AF818" s="27"/>
      <c r="AG818" s="27"/>
      <c r="AH818" s="27"/>
      <c r="AI818" s="27"/>
      <c r="AJ818" s="27"/>
      <c r="AK818" s="27"/>
      <c r="AL818" s="27"/>
      <c r="AM818" s="27"/>
      <c r="AN818" s="27"/>
      <c r="AO818" s="27"/>
      <c r="AP818" s="27">
        <v>33174.980000000003</v>
      </c>
      <c r="AQ818" s="27">
        <v>0</v>
      </c>
      <c r="AR818" s="27">
        <f t="shared" si="23"/>
        <v>0</v>
      </c>
      <c r="AS818" s="10" t="s">
        <v>111</v>
      </c>
      <c r="AT818" s="43" t="s">
        <v>241</v>
      </c>
      <c r="AU818" s="10" t="s">
        <v>1339</v>
      </c>
    </row>
    <row r="819" spans="2:47" ht="13.15" customHeight="1" x14ac:dyDescent="0.25">
      <c r="B819" s="12" t="s">
        <v>1421</v>
      </c>
      <c r="C819" s="7" t="s">
        <v>100</v>
      </c>
      <c r="D819" s="7" t="s">
        <v>1356</v>
      </c>
      <c r="E819" s="7" t="s">
        <v>1328</v>
      </c>
      <c r="F819" s="7" t="s">
        <v>1357</v>
      </c>
      <c r="G819" s="7" t="s">
        <v>1419</v>
      </c>
      <c r="H819" s="8" t="s">
        <v>197</v>
      </c>
      <c r="I819" s="9">
        <v>50</v>
      </c>
      <c r="J819" s="10" t="s">
        <v>579</v>
      </c>
      <c r="K819" s="8" t="s">
        <v>107</v>
      </c>
      <c r="L819" s="10" t="s">
        <v>108</v>
      </c>
      <c r="M819" s="10" t="s">
        <v>109</v>
      </c>
      <c r="N819" s="10" t="s">
        <v>110</v>
      </c>
      <c r="O819" s="74"/>
      <c r="P819" s="27"/>
      <c r="Q819" s="27"/>
      <c r="R819" s="27">
        <v>30</v>
      </c>
      <c r="S819" s="27">
        <v>32</v>
      </c>
      <c r="T819" s="27">
        <v>35</v>
      </c>
      <c r="U819" s="27">
        <v>35</v>
      </c>
      <c r="V819" s="27">
        <v>35</v>
      </c>
      <c r="W819" s="27"/>
      <c r="X819" s="27"/>
      <c r="Y819" s="27"/>
      <c r="Z819" s="27"/>
      <c r="AA819" s="27"/>
      <c r="AB819" s="27"/>
      <c r="AC819" s="27"/>
      <c r="AD819" s="27"/>
      <c r="AE819" s="27"/>
      <c r="AF819" s="27"/>
      <c r="AG819" s="27"/>
      <c r="AH819" s="27"/>
      <c r="AI819" s="27"/>
      <c r="AJ819" s="27"/>
      <c r="AK819" s="27"/>
      <c r="AL819" s="27"/>
      <c r="AM819" s="27"/>
      <c r="AN819" s="27"/>
      <c r="AO819" s="27"/>
      <c r="AP819" s="27">
        <v>29859.67</v>
      </c>
      <c r="AQ819" s="27">
        <v>0</v>
      </c>
      <c r="AR819" s="27">
        <f t="shared" si="23"/>
        <v>0</v>
      </c>
      <c r="AS819" s="10" t="s">
        <v>111</v>
      </c>
      <c r="AT819" s="43" t="s">
        <v>241</v>
      </c>
      <c r="AU819" s="43" t="s">
        <v>359</v>
      </c>
    </row>
    <row r="820" spans="2:47" ht="13.15" customHeight="1" x14ac:dyDescent="0.2">
      <c r="B820" s="12" t="s">
        <v>1422</v>
      </c>
      <c r="C820" s="8" t="s">
        <v>100</v>
      </c>
      <c r="D820" s="13" t="s">
        <v>1362</v>
      </c>
      <c r="E820" s="7" t="s">
        <v>1328</v>
      </c>
      <c r="F820" s="13" t="s">
        <v>1363</v>
      </c>
      <c r="G820" s="7" t="s">
        <v>1419</v>
      </c>
      <c r="H820" s="8" t="s">
        <v>197</v>
      </c>
      <c r="I820" s="9">
        <v>50</v>
      </c>
      <c r="J820" s="8" t="s">
        <v>244</v>
      </c>
      <c r="K820" s="8" t="s">
        <v>107</v>
      </c>
      <c r="L820" s="8" t="s">
        <v>108</v>
      </c>
      <c r="M820" s="10" t="s">
        <v>109</v>
      </c>
      <c r="N820" s="8" t="s">
        <v>110</v>
      </c>
      <c r="O820" s="74"/>
      <c r="P820" s="27"/>
      <c r="Q820" s="27"/>
      <c r="R820" s="27">
        <v>14</v>
      </c>
      <c r="S820" s="27">
        <v>32</v>
      </c>
      <c r="T820" s="27">
        <v>35</v>
      </c>
      <c r="U820" s="27">
        <v>35</v>
      </c>
      <c r="V820" s="27">
        <v>35</v>
      </c>
      <c r="W820" s="27"/>
      <c r="X820" s="27"/>
      <c r="Y820" s="27"/>
      <c r="Z820" s="27"/>
      <c r="AA820" s="27"/>
      <c r="AB820" s="27"/>
      <c r="AC820" s="27"/>
      <c r="AD820" s="27"/>
      <c r="AE820" s="27"/>
      <c r="AF820" s="27"/>
      <c r="AG820" s="27"/>
      <c r="AH820" s="27"/>
      <c r="AI820" s="27"/>
      <c r="AJ820" s="27"/>
      <c r="AK820" s="27"/>
      <c r="AL820" s="27"/>
      <c r="AM820" s="27"/>
      <c r="AN820" s="27"/>
      <c r="AO820" s="27"/>
      <c r="AP820" s="27">
        <v>26015</v>
      </c>
      <c r="AQ820" s="27">
        <v>0</v>
      </c>
      <c r="AR820" s="27">
        <f t="shared" si="23"/>
        <v>0</v>
      </c>
      <c r="AS820" s="10" t="s">
        <v>111</v>
      </c>
      <c r="AT820" s="43" t="s">
        <v>241</v>
      </c>
      <c r="AU820" s="89" t="s">
        <v>212</v>
      </c>
    </row>
    <row r="821" spans="2:47" ht="13.15" customHeight="1" x14ac:dyDescent="0.25">
      <c r="B821" s="7" t="s">
        <v>1423</v>
      </c>
      <c r="C821" s="7" t="s">
        <v>100</v>
      </c>
      <c r="D821" s="22" t="s">
        <v>1327</v>
      </c>
      <c r="E821" s="7" t="s">
        <v>1328</v>
      </c>
      <c r="F821" s="7" t="s">
        <v>1329</v>
      </c>
      <c r="G821" s="7" t="s">
        <v>1424</v>
      </c>
      <c r="H821" s="8" t="s">
        <v>197</v>
      </c>
      <c r="I821" s="9">
        <v>50</v>
      </c>
      <c r="J821" s="10" t="s">
        <v>238</v>
      </c>
      <c r="K821" s="8" t="s">
        <v>107</v>
      </c>
      <c r="L821" s="10" t="s">
        <v>108</v>
      </c>
      <c r="M821" s="10" t="s">
        <v>109</v>
      </c>
      <c r="N821" s="10" t="s">
        <v>110</v>
      </c>
      <c r="O821" s="27"/>
      <c r="P821" s="27"/>
      <c r="Q821" s="74"/>
      <c r="R821" s="27">
        <v>20</v>
      </c>
      <c r="S821" s="27">
        <v>20</v>
      </c>
      <c r="T821" s="27">
        <v>20</v>
      </c>
      <c r="U821" s="27">
        <v>20</v>
      </c>
      <c r="V821" s="27">
        <v>20</v>
      </c>
      <c r="W821" s="27"/>
      <c r="X821" s="27"/>
      <c r="Y821" s="27"/>
      <c r="Z821" s="27"/>
      <c r="AA821" s="27"/>
      <c r="AB821" s="27"/>
      <c r="AC821" s="27"/>
      <c r="AD821" s="27"/>
      <c r="AE821" s="27"/>
      <c r="AF821" s="27"/>
      <c r="AG821" s="27"/>
      <c r="AH821" s="27"/>
      <c r="AI821" s="27"/>
      <c r="AJ821" s="27"/>
      <c r="AK821" s="27"/>
      <c r="AL821" s="27"/>
      <c r="AM821" s="27"/>
      <c r="AN821" s="27"/>
      <c r="AO821" s="27"/>
      <c r="AP821" s="27">
        <v>19827.61</v>
      </c>
      <c r="AQ821" s="27">
        <v>0</v>
      </c>
      <c r="AR821" s="27">
        <f t="shared" si="23"/>
        <v>0</v>
      </c>
      <c r="AS821" s="10" t="s">
        <v>111</v>
      </c>
      <c r="AT821" s="7" t="s">
        <v>375</v>
      </c>
      <c r="AU821" s="89" t="s">
        <v>357</v>
      </c>
    </row>
    <row r="822" spans="2:47" ht="13.15" customHeight="1" x14ac:dyDescent="0.25">
      <c r="B822" s="12" t="s">
        <v>1425</v>
      </c>
      <c r="C822" s="7" t="s">
        <v>100</v>
      </c>
      <c r="D822" s="7" t="s">
        <v>1327</v>
      </c>
      <c r="E822" s="7" t="s">
        <v>1328</v>
      </c>
      <c r="F822" s="7" t="s">
        <v>1329</v>
      </c>
      <c r="G822" s="7" t="s">
        <v>1424</v>
      </c>
      <c r="H822" s="8" t="s">
        <v>197</v>
      </c>
      <c r="I822" s="9">
        <v>50</v>
      </c>
      <c r="J822" s="10" t="s">
        <v>579</v>
      </c>
      <c r="K822" s="8" t="s">
        <v>107</v>
      </c>
      <c r="L822" s="10" t="s">
        <v>108</v>
      </c>
      <c r="M822" s="10" t="s">
        <v>109</v>
      </c>
      <c r="N822" s="10" t="s">
        <v>110</v>
      </c>
      <c r="O822" s="74"/>
      <c r="P822" s="27"/>
      <c r="Q822" s="27"/>
      <c r="R822" s="27">
        <v>8</v>
      </c>
      <c r="S822" s="27">
        <v>20</v>
      </c>
      <c r="T822" s="27">
        <v>20</v>
      </c>
      <c r="U822" s="27">
        <v>20</v>
      </c>
      <c r="V822" s="27">
        <v>20</v>
      </c>
      <c r="W822" s="27"/>
      <c r="X822" s="27"/>
      <c r="Y822" s="27"/>
      <c r="Z822" s="27"/>
      <c r="AA822" s="27"/>
      <c r="AB822" s="27"/>
      <c r="AC822" s="27"/>
      <c r="AD822" s="27"/>
      <c r="AE822" s="27"/>
      <c r="AF822" s="27"/>
      <c r="AG822" s="27"/>
      <c r="AH822" s="27"/>
      <c r="AI822" s="27"/>
      <c r="AJ822" s="27"/>
      <c r="AK822" s="27"/>
      <c r="AL822" s="27"/>
      <c r="AM822" s="27"/>
      <c r="AN822" s="27"/>
      <c r="AO822" s="27"/>
      <c r="AP822" s="27">
        <v>19827.61</v>
      </c>
      <c r="AQ822" s="27">
        <v>0</v>
      </c>
      <c r="AR822" s="27">
        <f t="shared" si="23"/>
        <v>0</v>
      </c>
      <c r="AS822" s="10" t="s">
        <v>111</v>
      </c>
      <c r="AT822" s="43" t="s">
        <v>241</v>
      </c>
      <c r="AU822" s="10" t="s">
        <v>1339</v>
      </c>
    </row>
    <row r="823" spans="2:47" ht="13.15" customHeight="1" x14ac:dyDescent="0.25">
      <c r="B823" s="12" t="s">
        <v>1426</v>
      </c>
      <c r="C823" s="7" t="s">
        <v>100</v>
      </c>
      <c r="D823" s="7" t="s">
        <v>1327</v>
      </c>
      <c r="E823" s="7" t="s">
        <v>1328</v>
      </c>
      <c r="F823" s="7" t="s">
        <v>1329</v>
      </c>
      <c r="G823" s="7" t="s">
        <v>1424</v>
      </c>
      <c r="H823" s="8" t="s">
        <v>197</v>
      </c>
      <c r="I823" s="9">
        <v>50</v>
      </c>
      <c r="J823" s="10" t="s">
        <v>579</v>
      </c>
      <c r="K823" s="8" t="s">
        <v>107</v>
      </c>
      <c r="L823" s="10" t="s">
        <v>108</v>
      </c>
      <c r="M823" s="10" t="s">
        <v>109</v>
      </c>
      <c r="N823" s="10" t="s">
        <v>110</v>
      </c>
      <c r="O823" s="74"/>
      <c r="P823" s="27"/>
      <c r="Q823" s="27"/>
      <c r="R823" s="27">
        <v>8</v>
      </c>
      <c r="S823" s="27">
        <v>20</v>
      </c>
      <c r="T823" s="27">
        <v>20</v>
      </c>
      <c r="U823" s="27">
        <v>20</v>
      </c>
      <c r="V823" s="27">
        <v>20</v>
      </c>
      <c r="W823" s="27"/>
      <c r="X823" s="27"/>
      <c r="Y823" s="27"/>
      <c r="Z823" s="27"/>
      <c r="AA823" s="27"/>
      <c r="AB823" s="27"/>
      <c r="AC823" s="27"/>
      <c r="AD823" s="27"/>
      <c r="AE823" s="27"/>
      <c r="AF823" s="27"/>
      <c r="AG823" s="27"/>
      <c r="AH823" s="27"/>
      <c r="AI823" s="27"/>
      <c r="AJ823" s="27"/>
      <c r="AK823" s="27"/>
      <c r="AL823" s="27"/>
      <c r="AM823" s="27"/>
      <c r="AN823" s="27"/>
      <c r="AO823" s="27"/>
      <c r="AP823" s="27">
        <v>12000</v>
      </c>
      <c r="AQ823" s="27">
        <v>0</v>
      </c>
      <c r="AR823" s="27">
        <f t="shared" si="23"/>
        <v>0</v>
      </c>
      <c r="AS823" s="10" t="s">
        <v>111</v>
      </c>
      <c r="AT823" s="43" t="s">
        <v>241</v>
      </c>
      <c r="AU823" s="43" t="s">
        <v>242</v>
      </c>
    </row>
    <row r="824" spans="2:47" ht="13.15" customHeight="1" x14ac:dyDescent="0.25">
      <c r="B824" s="12" t="s">
        <v>1427</v>
      </c>
      <c r="C824" s="8" t="s">
        <v>100</v>
      </c>
      <c r="D824" s="8" t="s">
        <v>1327</v>
      </c>
      <c r="E824" s="7" t="s">
        <v>1328</v>
      </c>
      <c r="F824" s="8" t="s">
        <v>1329</v>
      </c>
      <c r="G824" s="7" t="s">
        <v>1424</v>
      </c>
      <c r="H824" s="8" t="s">
        <v>197</v>
      </c>
      <c r="I824" s="9">
        <v>50</v>
      </c>
      <c r="J824" s="8" t="s">
        <v>244</v>
      </c>
      <c r="K824" s="8" t="s">
        <v>107</v>
      </c>
      <c r="L824" s="8" t="s">
        <v>108</v>
      </c>
      <c r="M824" s="10" t="s">
        <v>109</v>
      </c>
      <c r="N824" s="8" t="s">
        <v>110</v>
      </c>
      <c r="O824" s="74"/>
      <c r="P824" s="27"/>
      <c r="Q824" s="27"/>
      <c r="R824" s="27">
        <v>8</v>
      </c>
      <c r="S824" s="27">
        <v>20</v>
      </c>
      <c r="T824" s="27">
        <v>20</v>
      </c>
      <c r="U824" s="27">
        <v>20</v>
      </c>
      <c r="V824" s="27">
        <v>20</v>
      </c>
      <c r="W824" s="27"/>
      <c r="X824" s="27"/>
      <c r="Y824" s="27"/>
      <c r="Z824" s="27"/>
      <c r="AA824" s="27"/>
      <c r="AB824" s="27"/>
      <c r="AC824" s="27"/>
      <c r="AD824" s="27"/>
      <c r="AE824" s="27"/>
      <c r="AF824" s="27"/>
      <c r="AG824" s="27"/>
      <c r="AH824" s="27"/>
      <c r="AI824" s="27"/>
      <c r="AJ824" s="27"/>
      <c r="AK824" s="27"/>
      <c r="AL824" s="27"/>
      <c r="AM824" s="27"/>
      <c r="AN824" s="27"/>
      <c r="AO824" s="27"/>
      <c r="AP824" s="27">
        <v>12000</v>
      </c>
      <c r="AQ824" s="27">
        <v>0</v>
      </c>
      <c r="AR824" s="27">
        <f t="shared" si="23"/>
        <v>0</v>
      </c>
      <c r="AS824" s="10" t="s">
        <v>111</v>
      </c>
      <c r="AT824" s="43" t="s">
        <v>241</v>
      </c>
      <c r="AU824" s="89" t="s">
        <v>212</v>
      </c>
    </row>
    <row r="825" spans="2:47" ht="13.15" customHeight="1" x14ac:dyDescent="0.25">
      <c r="B825" s="7" t="s">
        <v>1428</v>
      </c>
      <c r="C825" s="7" t="s">
        <v>100</v>
      </c>
      <c r="D825" s="22" t="s">
        <v>1429</v>
      </c>
      <c r="E825" s="7" t="s">
        <v>1430</v>
      </c>
      <c r="F825" s="7" t="s">
        <v>1431</v>
      </c>
      <c r="G825" s="7" t="s">
        <v>1432</v>
      </c>
      <c r="H825" s="8" t="s">
        <v>197</v>
      </c>
      <c r="I825" s="9">
        <v>50</v>
      </c>
      <c r="J825" s="10" t="s">
        <v>238</v>
      </c>
      <c r="K825" s="8" t="s">
        <v>107</v>
      </c>
      <c r="L825" s="10" t="s">
        <v>108</v>
      </c>
      <c r="M825" s="10" t="s">
        <v>109</v>
      </c>
      <c r="N825" s="10" t="s">
        <v>110</v>
      </c>
      <c r="O825" s="27"/>
      <c r="P825" s="27"/>
      <c r="Q825" s="74"/>
      <c r="R825" s="27">
        <v>18</v>
      </c>
      <c r="S825" s="27">
        <v>18</v>
      </c>
      <c r="T825" s="27">
        <v>18</v>
      </c>
      <c r="U825" s="27">
        <v>18</v>
      </c>
      <c r="V825" s="27">
        <v>18</v>
      </c>
      <c r="W825" s="27"/>
      <c r="X825" s="27"/>
      <c r="Y825" s="27"/>
      <c r="Z825" s="27"/>
      <c r="AA825" s="27"/>
      <c r="AB825" s="27"/>
      <c r="AC825" s="27"/>
      <c r="AD825" s="27"/>
      <c r="AE825" s="27"/>
      <c r="AF825" s="27"/>
      <c r="AG825" s="27"/>
      <c r="AH825" s="27"/>
      <c r="AI825" s="27"/>
      <c r="AJ825" s="27"/>
      <c r="AK825" s="27"/>
      <c r="AL825" s="27"/>
      <c r="AM825" s="27"/>
      <c r="AN825" s="27"/>
      <c r="AO825" s="27"/>
      <c r="AP825" s="27">
        <v>165739.47</v>
      </c>
      <c r="AQ825" s="27">
        <v>0</v>
      </c>
      <c r="AR825" s="27">
        <f t="shared" si="23"/>
        <v>0</v>
      </c>
      <c r="AS825" s="10" t="s">
        <v>111</v>
      </c>
      <c r="AT825" s="7" t="s">
        <v>375</v>
      </c>
      <c r="AU825" s="89" t="s">
        <v>357</v>
      </c>
    </row>
    <row r="826" spans="2:47" ht="13.15" customHeight="1" x14ac:dyDescent="0.25">
      <c r="B826" s="12" t="s">
        <v>1433</v>
      </c>
      <c r="C826" s="7" t="s">
        <v>100</v>
      </c>
      <c r="D826" s="7" t="s">
        <v>1429</v>
      </c>
      <c r="E826" s="7" t="s">
        <v>1430</v>
      </c>
      <c r="F826" s="7" t="s">
        <v>1431</v>
      </c>
      <c r="G826" s="7" t="s">
        <v>1432</v>
      </c>
      <c r="H826" s="8" t="s">
        <v>197</v>
      </c>
      <c r="I826" s="9">
        <v>50</v>
      </c>
      <c r="J826" s="10" t="s">
        <v>579</v>
      </c>
      <c r="K826" s="8" t="s">
        <v>107</v>
      </c>
      <c r="L826" s="10" t="s">
        <v>108</v>
      </c>
      <c r="M826" s="10" t="s">
        <v>109</v>
      </c>
      <c r="N826" s="10" t="s">
        <v>110</v>
      </c>
      <c r="O826" s="74"/>
      <c r="P826" s="27"/>
      <c r="Q826" s="27"/>
      <c r="R826" s="27">
        <v>8</v>
      </c>
      <c r="S826" s="27">
        <v>18</v>
      </c>
      <c r="T826" s="27">
        <v>18</v>
      </c>
      <c r="U826" s="27">
        <v>18</v>
      </c>
      <c r="V826" s="27">
        <v>18</v>
      </c>
      <c r="W826" s="27"/>
      <c r="X826" s="27"/>
      <c r="Y826" s="27"/>
      <c r="Z826" s="27"/>
      <c r="AA826" s="27"/>
      <c r="AB826" s="27"/>
      <c r="AC826" s="27"/>
      <c r="AD826" s="27"/>
      <c r="AE826" s="27"/>
      <c r="AF826" s="27"/>
      <c r="AG826" s="27"/>
      <c r="AH826" s="27"/>
      <c r="AI826" s="27"/>
      <c r="AJ826" s="27"/>
      <c r="AK826" s="27"/>
      <c r="AL826" s="27"/>
      <c r="AM826" s="27"/>
      <c r="AN826" s="27"/>
      <c r="AO826" s="27"/>
      <c r="AP826" s="27">
        <v>165739.47</v>
      </c>
      <c r="AQ826" s="27">
        <v>0</v>
      </c>
      <c r="AR826" s="27">
        <f t="shared" si="23"/>
        <v>0</v>
      </c>
      <c r="AS826" s="10" t="s">
        <v>111</v>
      </c>
      <c r="AT826" s="43" t="s">
        <v>241</v>
      </c>
      <c r="AU826" s="10" t="s">
        <v>1339</v>
      </c>
    </row>
    <row r="827" spans="2:47" ht="13.15" customHeight="1" x14ac:dyDescent="0.25">
      <c r="B827" s="12" t="s">
        <v>1434</v>
      </c>
      <c r="C827" s="7" t="s">
        <v>100</v>
      </c>
      <c r="D827" s="7" t="s">
        <v>1429</v>
      </c>
      <c r="E827" s="7" t="s">
        <v>1430</v>
      </c>
      <c r="F827" s="7" t="s">
        <v>1431</v>
      </c>
      <c r="G827" s="7" t="s">
        <v>1432</v>
      </c>
      <c r="H827" s="8" t="s">
        <v>197</v>
      </c>
      <c r="I827" s="9">
        <v>50</v>
      </c>
      <c r="J827" s="10" t="s">
        <v>579</v>
      </c>
      <c r="K827" s="8" t="s">
        <v>107</v>
      </c>
      <c r="L827" s="10" t="s">
        <v>108</v>
      </c>
      <c r="M827" s="10" t="s">
        <v>109</v>
      </c>
      <c r="N827" s="10" t="s">
        <v>110</v>
      </c>
      <c r="O827" s="74"/>
      <c r="P827" s="27"/>
      <c r="Q827" s="27"/>
      <c r="R827" s="27">
        <v>8</v>
      </c>
      <c r="S827" s="27">
        <v>18</v>
      </c>
      <c r="T827" s="27">
        <v>18</v>
      </c>
      <c r="U827" s="27">
        <v>18</v>
      </c>
      <c r="V827" s="27">
        <v>18</v>
      </c>
      <c r="W827" s="27"/>
      <c r="X827" s="27"/>
      <c r="Y827" s="27"/>
      <c r="Z827" s="27"/>
      <c r="AA827" s="27"/>
      <c r="AB827" s="27"/>
      <c r="AC827" s="27"/>
      <c r="AD827" s="27"/>
      <c r="AE827" s="27"/>
      <c r="AF827" s="27"/>
      <c r="AG827" s="27"/>
      <c r="AH827" s="27"/>
      <c r="AI827" s="27"/>
      <c r="AJ827" s="27"/>
      <c r="AK827" s="27"/>
      <c r="AL827" s="27"/>
      <c r="AM827" s="27"/>
      <c r="AN827" s="27"/>
      <c r="AO827" s="27"/>
      <c r="AP827" s="27">
        <v>135537</v>
      </c>
      <c r="AQ827" s="27">
        <v>0</v>
      </c>
      <c r="AR827" s="27">
        <f t="shared" si="23"/>
        <v>0</v>
      </c>
      <c r="AS827" s="10" t="s">
        <v>111</v>
      </c>
      <c r="AT827" s="43" t="s">
        <v>241</v>
      </c>
      <c r="AU827" s="43" t="s">
        <v>1346</v>
      </c>
    </row>
    <row r="828" spans="2:47" ht="13.15" customHeight="1" x14ac:dyDescent="0.2">
      <c r="B828" s="12" t="s">
        <v>1435</v>
      </c>
      <c r="C828" s="8" t="s">
        <v>100</v>
      </c>
      <c r="D828" s="8" t="s">
        <v>1429</v>
      </c>
      <c r="E828" s="7" t="s">
        <v>1430</v>
      </c>
      <c r="F828" s="8" t="s">
        <v>1431</v>
      </c>
      <c r="G828" s="7" t="s">
        <v>1432</v>
      </c>
      <c r="H828" s="8" t="s">
        <v>197</v>
      </c>
      <c r="I828" s="9">
        <v>50</v>
      </c>
      <c r="J828" s="8" t="s">
        <v>1386</v>
      </c>
      <c r="K828" s="8" t="s">
        <v>107</v>
      </c>
      <c r="L828" s="8" t="s">
        <v>108</v>
      </c>
      <c r="M828" s="10" t="s">
        <v>109</v>
      </c>
      <c r="N828" s="8" t="s">
        <v>110</v>
      </c>
      <c r="O828" s="74"/>
      <c r="P828" s="27"/>
      <c r="Q828" s="27"/>
      <c r="R828" s="27"/>
      <c r="S828" s="27">
        <v>11</v>
      </c>
      <c r="T828" s="27">
        <v>18</v>
      </c>
      <c r="U828" s="27">
        <v>18</v>
      </c>
      <c r="V828" s="27">
        <v>18</v>
      </c>
      <c r="W828" s="27"/>
      <c r="X828" s="27"/>
      <c r="Y828" s="27"/>
      <c r="Z828" s="27"/>
      <c r="AA828" s="27"/>
      <c r="AB828" s="27"/>
      <c r="AC828" s="27"/>
      <c r="AD828" s="27"/>
      <c r="AE828" s="27"/>
      <c r="AF828" s="27"/>
      <c r="AG828" s="27"/>
      <c r="AH828" s="27"/>
      <c r="AI828" s="27"/>
      <c r="AJ828" s="27"/>
      <c r="AK828" s="27"/>
      <c r="AL828" s="27"/>
      <c r="AM828" s="27"/>
      <c r="AN828" s="27"/>
      <c r="AO828" s="27"/>
      <c r="AP828" s="27">
        <v>135537</v>
      </c>
      <c r="AQ828" s="27">
        <v>0</v>
      </c>
      <c r="AR828" s="27">
        <f t="shared" si="23"/>
        <v>0</v>
      </c>
      <c r="AS828" s="10" t="s">
        <v>111</v>
      </c>
      <c r="AT828" s="43" t="s">
        <v>241</v>
      </c>
      <c r="AU828" s="13" t="s">
        <v>1163</v>
      </c>
    </row>
    <row r="829" spans="2:47" ht="13.15" customHeight="1" x14ac:dyDescent="0.2">
      <c r="B829" s="13" t="s">
        <v>1436</v>
      </c>
      <c r="C829" s="13" t="s">
        <v>100</v>
      </c>
      <c r="D829" s="13" t="s">
        <v>1437</v>
      </c>
      <c r="E829" s="13" t="s">
        <v>1430</v>
      </c>
      <c r="F829" s="13" t="s">
        <v>1438</v>
      </c>
      <c r="G829" s="13" t="s">
        <v>1439</v>
      </c>
      <c r="H829" s="13" t="s">
        <v>1026</v>
      </c>
      <c r="I829" s="13">
        <v>50</v>
      </c>
      <c r="J829" s="13" t="s">
        <v>614</v>
      </c>
      <c r="K829" s="13" t="s">
        <v>107</v>
      </c>
      <c r="L829" s="13" t="s">
        <v>108</v>
      </c>
      <c r="M829" s="13" t="s">
        <v>109</v>
      </c>
      <c r="N829" s="13" t="s">
        <v>110</v>
      </c>
      <c r="O829" s="39"/>
      <c r="P829" s="39"/>
      <c r="Q829" s="39"/>
      <c r="R829" s="39"/>
      <c r="S829" s="39">
        <v>10</v>
      </c>
      <c r="T829" s="39">
        <v>14</v>
      </c>
      <c r="U829" s="39">
        <v>14</v>
      </c>
      <c r="V829" s="39">
        <v>14</v>
      </c>
      <c r="W829" s="39">
        <v>14</v>
      </c>
      <c r="X829" s="39"/>
      <c r="Y829" s="39"/>
      <c r="Z829" s="39"/>
      <c r="AA829" s="39"/>
      <c r="AB829" s="39"/>
      <c r="AC829" s="39"/>
      <c r="AD829" s="39"/>
      <c r="AE829" s="39"/>
      <c r="AF829" s="39"/>
      <c r="AG829" s="39"/>
      <c r="AH829" s="39"/>
      <c r="AI829" s="39"/>
      <c r="AJ829" s="39"/>
      <c r="AK829" s="39"/>
      <c r="AL829" s="39"/>
      <c r="AM829" s="39"/>
      <c r="AN829" s="39"/>
      <c r="AO829" s="39"/>
      <c r="AP829" s="39">
        <v>135537</v>
      </c>
      <c r="AQ829" s="39">
        <v>0</v>
      </c>
      <c r="AR829" s="27">
        <f t="shared" si="23"/>
        <v>0</v>
      </c>
      <c r="AS829" s="13" t="s">
        <v>111</v>
      </c>
      <c r="AT829" s="13">
        <v>2016</v>
      </c>
      <c r="AU829" s="13" t="s">
        <v>1027</v>
      </c>
    </row>
    <row r="830" spans="2:47" ht="13.15" customHeight="1" x14ac:dyDescent="0.2">
      <c r="B830" s="13" t="s">
        <v>1440</v>
      </c>
      <c r="C830" s="13" t="s">
        <v>100</v>
      </c>
      <c r="D830" s="13" t="s">
        <v>1437</v>
      </c>
      <c r="E830" s="13" t="s">
        <v>1430</v>
      </c>
      <c r="F830" s="13" t="s">
        <v>1438</v>
      </c>
      <c r="G830" s="13" t="s">
        <v>1439</v>
      </c>
      <c r="H830" s="13" t="s">
        <v>744</v>
      </c>
      <c r="I830" s="13">
        <v>50</v>
      </c>
      <c r="J830" s="13" t="s">
        <v>745</v>
      </c>
      <c r="K830" s="13" t="s">
        <v>107</v>
      </c>
      <c r="L830" s="13" t="s">
        <v>108</v>
      </c>
      <c r="M830" s="13" t="s">
        <v>109</v>
      </c>
      <c r="N830" s="13" t="s">
        <v>110</v>
      </c>
      <c r="O830" s="39"/>
      <c r="P830" s="39"/>
      <c r="Q830" s="39"/>
      <c r="R830" s="39"/>
      <c r="S830" s="39">
        <v>6</v>
      </c>
      <c r="T830" s="39">
        <v>14</v>
      </c>
      <c r="U830" s="39">
        <v>14</v>
      </c>
      <c r="V830" s="39">
        <v>14</v>
      </c>
      <c r="W830" s="39">
        <v>14</v>
      </c>
      <c r="X830" s="39"/>
      <c r="Y830" s="39"/>
      <c r="Z830" s="39"/>
      <c r="AA830" s="39"/>
      <c r="AB830" s="39"/>
      <c r="AC830" s="39"/>
      <c r="AD830" s="39"/>
      <c r="AE830" s="39"/>
      <c r="AF830" s="39"/>
      <c r="AG830" s="39"/>
      <c r="AH830" s="39"/>
      <c r="AI830" s="39"/>
      <c r="AJ830" s="39"/>
      <c r="AK830" s="39"/>
      <c r="AL830" s="39"/>
      <c r="AM830" s="39"/>
      <c r="AN830" s="39"/>
      <c r="AO830" s="39"/>
      <c r="AP830" s="39">
        <v>135537</v>
      </c>
      <c r="AQ830" s="39">
        <v>0</v>
      </c>
      <c r="AR830" s="27">
        <f t="shared" si="23"/>
        <v>0</v>
      </c>
      <c r="AS830" s="13" t="s">
        <v>111</v>
      </c>
      <c r="AT830" s="13">
        <v>2016</v>
      </c>
      <c r="AU830" s="13">
        <v>9.18</v>
      </c>
    </row>
    <row r="831" spans="2:47" ht="13.15" customHeight="1" x14ac:dyDescent="0.2">
      <c r="B831" s="13" t="s">
        <v>1441</v>
      </c>
      <c r="C831" s="13" t="s">
        <v>100</v>
      </c>
      <c r="D831" s="13" t="s">
        <v>1437</v>
      </c>
      <c r="E831" s="13" t="s">
        <v>1430</v>
      </c>
      <c r="F831" s="13" t="s">
        <v>1438</v>
      </c>
      <c r="G831" s="13" t="s">
        <v>1439</v>
      </c>
      <c r="H831" s="13" t="s">
        <v>744</v>
      </c>
      <c r="I831" s="13">
        <v>50</v>
      </c>
      <c r="J831" s="13" t="s">
        <v>747</v>
      </c>
      <c r="K831" s="13" t="s">
        <v>107</v>
      </c>
      <c r="L831" s="13" t="s">
        <v>108</v>
      </c>
      <c r="M831" s="13" t="s">
        <v>109</v>
      </c>
      <c r="N831" s="13" t="s">
        <v>110</v>
      </c>
      <c r="O831" s="39"/>
      <c r="P831" s="39"/>
      <c r="Q831" s="39"/>
      <c r="R831" s="39"/>
      <c r="S831" s="39">
        <v>6</v>
      </c>
      <c r="T831" s="39">
        <v>14</v>
      </c>
      <c r="U831" s="39">
        <v>14</v>
      </c>
      <c r="V831" s="39">
        <v>14</v>
      </c>
      <c r="W831" s="39">
        <v>14</v>
      </c>
      <c r="X831" s="39"/>
      <c r="Y831" s="39"/>
      <c r="Z831" s="39"/>
      <c r="AA831" s="39"/>
      <c r="AB831" s="39"/>
      <c r="AC831" s="39"/>
      <c r="AD831" s="39"/>
      <c r="AE831" s="39"/>
      <c r="AF831" s="39"/>
      <c r="AG831" s="39"/>
      <c r="AH831" s="39"/>
      <c r="AI831" s="39"/>
      <c r="AJ831" s="39"/>
      <c r="AK831" s="39"/>
      <c r="AL831" s="39"/>
      <c r="AM831" s="39"/>
      <c r="AN831" s="39"/>
      <c r="AO831" s="39"/>
      <c r="AP831" s="39">
        <v>135537</v>
      </c>
      <c r="AQ831" s="39">
        <v>0</v>
      </c>
      <c r="AR831" s="27">
        <f t="shared" si="23"/>
        <v>0</v>
      </c>
      <c r="AS831" s="13" t="s">
        <v>748</v>
      </c>
      <c r="AT831" s="13">
        <v>2016</v>
      </c>
      <c r="AU831" s="13">
        <v>9.1199999999999992</v>
      </c>
    </row>
    <row r="832" spans="2:47" ht="13.15" customHeight="1" x14ac:dyDescent="0.2">
      <c r="B832" s="13" t="s">
        <v>1442</v>
      </c>
      <c r="C832" s="13" t="s">
        <v>100</v>
      </c>
      <c r="D832" s="13" t="s">
        <v>1437</v>
      </c>
      <c r="E832" s="13" t="s">
        <v>1430</v>
      </c>
      <c r="F832" s="13" t="s">
        <v>1438</v>
      </c>
      <c r="G832" s="13" t="s">
        <v>1439</v>
      </c>
      <c r="H832" s="13" t="s">
        <v>744</v>
      </c>
      <c r="I832" s="13">
        <v>50</v>
      </c>
      <c r="J832" s="13" t="s">
        <v>751</v>
      </c>
      <c r="K832" s="13" t="s">
        <v>107</v>
      </c>
      <c r="L832" s="13" t="s">
        <v>108</v>
      </c>
      <c r="M832" s="13" t="s">
        <v>337</v>
      </c>
      <c r="N832" s="13" t="s">
        <v>110</v>
      </c>
      <c r="O832" s="39"/>
      <c r="P832" s="39"/>
      <c r="Q832" s="39"/>
      <c r="R832" s="39"/>
      <c r="S832" s="39">
        <v>6</v>
      </c>
      <c r="T832" s="39">
        <v>14</v>
      </c>
      <c r="U832" s="39">
        <v>14</v>
      </c>
      <c r="V832" s="39">
        <v>14</v>
      </c>
      <c r="W832" s="39">
        <v>14</v>
      </c>
      <c r="X832" s="39"/>
      <c r="Y832" s="39"/>
      <c r="Z832" s="39"/>
      <c r="AA832" s="39"/>
      <c r="AB832" s="39"/>
      <c r="AC832" s="39"/>
      <c r="AD832" s="39"/>
      <c r="AE832" s="39"/>
      <c r="AF832" s="39"/>
      <c r="AG832" s="39"/>
      <c r="AH832" s="39"/>
      <c r="AI832" s="39"/>
      <c r="AJ832" s="39"/>
      <c r="AK832" s="39"/>
      <c r="AL832" s="39"/>
      <c r="AM832" s="39"/>
      <c r="AN832" s="39"/>
      <c r="AO832" s="39"/>
      <c r="AP832" s="39">
        <v>135537</v>
      </c>
      <c r="AQ832" s="39">
        <v>0</v>
      </c>
      <c r="AR832" s="27">
        <f t="shared" si="23"/>
        <v>0</v>
      </c>
      <c r="AS832" s="13" t="s">
        <v>748</v>
      </c>
      <c r="AT832" s="13">
        <v>2016</v>
      </c>
      <c r="AU832" s="13" t="s">
        <v>212</v>
      </c>
    </row>
    <row r="833" spans="2:47" ht="13.15" customHeight="1" x14ac:dyDescent="0.25">
      <c r="B833" s="7" t="s">
        <v>1443</v>
      </c>
      <c r="C833" s="7" t="s">
        <v>100</v>
      </c>
      <c r="D833" s="7" t="s">
        <v>1444</v>
      </c>
      <c r="E833" s="7" t="s">
        <v>1445</v>
      </c>
      <c r="F833" s="7" t="s">
        <v>1390</v>
      </c>
      <c r="G833" s="7" t="s">
        <v>1446</v>
      </c>
      <c r="H833" s="8" t="s">
        <v>105</v>
      </c>
      <c r="I833" s="9">
        <v>50</v>
      </c>
      <c r="J833" s="10" t="s">
        <v>238</v>
      </c>
      <c r="K833" s="8" t="s">
        <v>107</v>
      </c>
      <c r="L833" s="10" t="s">
        <v>108</v>
      </c>
      <c r="M833" s="10" t="s">
        <v>109</v>
      </c>
      <c r="N833" s="10" t="s">
        <v>110</v>
      </c>
      <c r="O833" s="27"/>
      <c r="P833" s="27"/>
      <c r="Q833" s="74"/>
      <c r="R833" s="27">
        <v>270</v>
      </c>
      <c r="S833" s="27">
        <v>270</v>
      </c>
      <c r="T833" s="27">
        <v>270</v>
      </c>
      <c r="U833" s="27">
        <v>270</v>
      </c>
      <c r="V833" s="27">
        <v>270</v>
      </c>
      <c r="W833" s="27"/>
      <c r="X833" s="27"/>
      <c r="Y833" s="27"/>
      <c r="Z833" s="27"/>
      <c r="AA833" s="27"/>
      <c r="AB833" s="27"/>
      <c r="AC833" s="27"/>
      <c r="AD833" s="27"/>
      <c r="AE833" s="27"/>
      <c r="AF833" s="27"/>
      <c r="AG833" s="27"/>
      <c r="AH833" s="27"/>
      <c r="AI833" s="27"/>
      <c r="AJ833" s="27"/>
      <c r="AK833" s="27"/>
      <c r="AL833" s="27"/>
      <c r="AM833" s="27"/>
      <c r="AN833" s="27"/>
      <c r="AO833" s="27"/>
      <c r="AP833" s="27">
        <v>3314.79</v>
      </c>
      <c r="AQ833" s="27">
        <v>0</v>
      </c>
      <c r="AR833" s="27">
        <f t="shared" si="23"/>
        <v>0</v>
      </c>
      <c r="AS833" s="10" t="s">
        <v>111</v>
      </c>
      <c r="AT833" s="7" t="s">
        <v>375</v>
      </c>
      <c r="AU833" s="89" t="s">
        <v>1392</v>
      </c>
    </row>
    <row r="834" spans="2:47" ht="13.15" customHeight="1" x14ac:dyDescent="0.25">
      <c r="B834" s="12" t="s">
        <v>1447</v>
      </c>
      <c r="C834" s="7" t="s">
        <v>100</v>
      </c>
      <c r="D834" s="7" t="s">
        <v>1444</v>
      </c>
      <c r="E834" s="7" t="s">
        <v>1445</v>
      </c>
      <c r="F834" s="7" t="s">
        <v>1390</v>
      </c>
      <c r="G834" s="7" t="s">
        <v>1446</v>
      </c>
      <c r="H834" s="8" t="s">
        <v>197</v>
      </c>
      <c r="I834" s="9">
        <v>50</v>
      </c>
      <c r="J834" s="10" t="s">
        <v>579</v>
      </c>
      <c r="K834" s="8" t="s">
        <v>107</v>
      </c>
      <c r="L834" s="10" t="s">
        <v>108</v>
      </c>
      <c r="M834" s="10" t="s">
        <v>109</v>
      </c>
      <c r="N834" s="10" t="s">
        <v>110</v>
      </c>
      <c r="O834" s="74"/>
      <c r="P834" s="27"/>
      <c r="Q834" s="27"/>
      <c r="R834" s="27">
        <v>270</v>
      </c>
      <c r="S834" s="27">
        <v>270</v>
      </c>
      <c r="T834" s="27">
        <v>270</v>
      </c>
      <c r="U834" s="27">
        <v>270</v>
      </c>
      <c r="V834" s="27">
        <v>270</v>
      </c>
      <c r="W834" s="27"/>
      <c r="X834" s="27"/>
      <c r="Y834" s="27"/>
      <c r="Z834" s="27"/>
      <c r="AA834" s="27"/>
      <c r="AB834" s="27"/>
      <c r="AC834" s="27"/>
      <c r="AD834" s="27"/>
      <c r="AE834" s="27"/>
      <c r="AF834" s="27"/>
      <c r="AG834" s="27"/>
      <c r="AH834" s="27"/>
      <c r="AI834" s="27"/>
      <c r="AJ834" s="27"/>
      <c r="AK834" s="27"/>
      <c r="AL834" s="27"/>
      <c r="AM834" s="27"/>
      <c r="AN834" s="27"/>
      <c r="AO834" s="27"/>
      <c r="AP834" s="27">
        <v>3314.79</v>
      </c>
      <c r="AQ834" s="27">
        <v>0</v>
      </c>
      <c r="AR834" s="27">
        <f t="shared" si="23"/>
        <v>0</v>
      </c>
      <c r="AS834" s="10" t="s">
        <v>111</v>
      </c>
      <c r="AT834" s="43" t="s">
        <v>241</v>
      </c>
      <c r="AU834" s="43" t="s">
        <v>359</v>
      </c>
    </row>
    <row r="835" spans="2:47" ht="13.15" customHeight="1" x14ac:dyDescent="0.25">
      <c r="B835" s="12" t="s">
        <v>1448</v>
      </c>
      <c r="C835" s="8" t="s">
        <v>100</v>
      </c>
      <c r="D835" s="8" t="s">
        <v>1444</v>
      </c>
      <c r="E835" s="7" t="s">
        <v>1445</v>
      </c>
      <c r="F835" s="8" t="s">
        <v>1390</v>
      </c>
      <c r="G835" s="7" t="s">
        <v>1446</v>
      </c>
      <c r="H835" s="8" t="s">
        <v>197</v>
      </c>
      <c r="I835" s="9">
        <v>50</v>
      </c>
      <c r="J835" s="8" t="s">
        <v>244</v>
      </c>
      <c r="K835" s="8" t="s">
        <v>107</v>
      </c>
      <c r="L835" s="8" t="s">
        <v>108</v>
      </c>
      <c r="M835" s="10" t="s">
        <v>109</v>
      </c>
      <c r="N835" s="8" t="s">
        <v>110</v>
      </c>
      <c r="O835" s="74"/>
      <c r="P835" s="27"/>
      <c r="Q835" s="27"/>
      <c r="R835" s="27">
        <v>270</v>
      </c>
      <c r="S835" s="27">
        <v>270</v>
      </c>
      <c r="T835" s="27">
        <v>270</v>
      </c>
      <c r="U835" s="27">
        <v>270</v>
      </c>
      <c r="V835" s="27">
        <v>270</v>
      </c>
      <c r="W835" s="27"/>
      <c r="X835" s="27"/>
      <c r="Y835" s="27"/>
      <c r="Z835" s="27"/>
      <c r="AA835" s="27"/>
      <c r="AB835" s="27"/>
      <c r="AC835" s="27"/>
      <c r="AD835" s="27"/>
      <c r="AE835" s="27"/>
      <c r="AF835" s="27"/>
      <c r="AG835" s="27"/>
      <c r="AH835" s="27"/>
      <c r="AI835" s="27"/>
      <c r="AJ835" s="27"/>
      <c r="AK835" s="27"/>
      <c r="AL835" s="27"/>
      <c r="AM835" s="27"/>
      <c r="AN835" s="27"/>
      <c r="AO835" s="27"/>
      <c r="AP835" s="27">
        <v>3008.25</v>
      </c>
      <c r="AQ835" s="27">
        <v>0</v>
      </c>
      <c r="AR835" s="27">
        <f t="shared" si="23"/>
        <v>0</v>
      </c>
      <c r="AS835" s="10" t="s">
        <v>111</v>
      </c>
      <c r="AT835" s="43" t="s">
        <v>241</v>
      </c>
      <c r="AU835" s="89" t="s">
        <v>212</v>
      </c>
    </row>
    <row r="836" spans="2:47" ht="13.15" customHeight="1" x14ac:dyDescent="0.25">
      <c r="B836" s="7" t="s">
        <v>1449</v>
      </c>
      <c r="C836" s="7" t="s">
        <v>100</v>
      </c>
      <c r="D836" s="7" t="s">
        <v>1444</v>
      </c>
      <c r="E836" s="7" t="s">
        <v>1445</v>
      </c>
      <c r="F836" s="7" t="s">
        <v>1390</v>
      </c>
      <c r="G836" s="7" t="s">
        <v>1450</v>
      </c>
      <c r="H836" s="8" t="s">
        <v>105</v>
      </c>
      <c r="I836" s="9">
        <v>50</v>
      </c>
      <c r="J836" s="10" t="s">
        <v>238</v>
      </c>
      <c r="K836" s="8" t="s">
        <v>107</v>
      </c>
      <c r="L836" s="10" t="s">
        <v>108</v>
      </c>
      <c r="M836" s="10" t="s">
        <v>109</v>
      </c>
      <c r="N836" s="10" t="s">
        <v>110</v>
      </c>
      <c r="O836" s="27"/>
      <c r="P836" s="27"/>
      <c r="Q836" s="74"/>
      <c r="R836" s="27">
        <v>220</v>
      </c>
      <c r="S836" s="27">
        <v>220</v>
      </c>
      <c r="T836" s="27">
        <v>220</v>
      </c>
      <c r="U836" s="27">
        <v>220</v>
      </c>
      <c r="V836" s="27">
        <v>220</v>
      </c>
      <c r="W836" s="27"/>
      <c r="X836" s="27"/>
      <c r="Y836" s="27"/>
      <c r="Z836" s="27"/>
      <c r="AA836" s="27"/>
      <c r="AB836" s="27"/>
      <c r="AC836" s="27"/>
      <c r="AD836" s="27"/>
      <c r="AE836" s="27"/>
      <c r="AF836" s="27"/>
      <c r="AG836" s="27"/>
      <c r="AH836" s="27"/>
      <c r="AI836" s="27"/>
      <c r="AJ836" s="27"/>
      <c r="AK836" s="27"/>
      <c r="AL836" s="27"/>
      <c r="AM836" s="27"/>
      <c r="AN836" s="27"/>
      <c r="AO836" s="27"/>
      <c r="AP836" s="27">
        <v>3867.25</v>
      </c>
      <c r="AQ836" s="27">
        <v>0</v>
      </c>
      <c r="AR836" s="27">
        <f t="shared" si="23"/>
        <v>0</v>
      </c>
      <c r="AS836" s="10" t="s">
        <v>111</v>
      </c>
      <c r="AT836" s="7" t="s">
        <v>375</v>
      </c>
      <c r="AU836" s="89" t="s">
        <v>1392</v>
      </c>
    </row>
    <row r="837" spans="2:47" ht="13.15" customHeight="1" x14ac:dyDescent="0.25">
      <c r="B837" s="12" t="s">
        <v>1451</v>
      </c>
      <c r="C837" s="7" t="s">
        <v>100</v>
      </c>
      <c r="D837" s="7" t="s">
        <v>1444</v>
      </c>
      <c r="E837" s="7" t="s">
        <v>1445</v>
      </c>
      <c r="F837" s="7" t="s">
        <v>1390</v>
      </c>
      <c r="G837" s="7" t="s">
        <v>1450</v>
      </c>
      <c r="H837" s="8" t="s">
        <v>197</v>
      </c>
      <c r="I837" s="9">
        <v>50</v>
      </c>
      <c r="J837" s="10" t="s">
        <v>579</v>
      </c>
      <c r="K837" s="8" t="s">
        <v>107</v>
      </c>
      <c r="L837" s="10" t="s">
        <v>108</v>
      </c>
      <c r="M837" s="10" t="s">
        <v>109</v>
      </c>
      <c r="N837" s="10" t="s">
        <v>110</v>
      </c>
      <c r="O837" s="74"/>
      <c r="P837" s="27"/>
      <c r="Q837" s="27"/>
      <c r="R837" s="27">
        <v>220</v>
      </c>
      <c r="S837" s="27">
        <v>220</v>
      </c>
      <c r="T837" s="27">
        <v>220</v>
      </c>
      <c r="U837" s="27">
        <v>220</v>
      </c>
      <c r="V837" s="27">
        <v>220</v>
      </c>
      <c r="W837" s="27"/>
      <c r="X837" s="27"/>
      <c r="Y837" s="27"/>
      <c r="Z837" s="27"/>
      <c r="AA837" s="27"/>
      <c r="AB837" s="27"/>
      <c r="AC837" s="27"/>
      <c r="AD837" s="27"/>
      <c r="AE837" s="27"/>
      <c r="AF837" s="27"/>
      <c r="AG837" s="27"/>
      <c r="AH837" s="27"/>
      <c r="AI837" s="27"/>
      <c r="AJ837" s="27"/>
      <c r="AK837" s="27"/>
      <c r="AL837" s="27"/>
      <c r="AM837" s="27"/>
      <c r="AN837" s="27"/>
      <c r="AO837" s="27"/>
      <c r="AP837" s="27">
        <v>3867.25</v>
      </c>
      <c r="AQ837" s="27">
        <v>0</v>
      </c>
      <c r="AR837" s="27">
        <f t="shared" si="23"/>
        <v>0</v>
      </c>
      <c r="AS837" s="10" t="s">
        <v>111</v>
      </c>
      <c r="AT837" s="43" t="s">
        <v>241</v>
      </c>
      <c r="AU837" s="43" t="s">
        <v>359</v>
      </c>
    </row>
    <row r="838" spans="2:47" ht="13.15" customHeight="1" x14ac:dyDescent="0.25">
      <c r="B838" s="12" t="s">
        <v>1452</v>
      </c>
      <c r="C838" s="8" t="s">
        <v>100</v>
      </c>
      <c r="D838" s="8" t="s">
        <v>1444</v>
      </c>
      <c r="E838" s="7" t="s">
        <v>1445</v>
      </c>
      <c r="F838" s="8" t="s">
        <v>1390</v>
      </c>
      <c r="G838" s="7" t="s">
        <v>1450</v>
      </c>
      <c r="H838" s="8" t="s">
        <v>197</v>
      </c>
      <c r="I838" s="9">
        <v>50</v>
      </c>
      <c r="J838" s="8" t="s">
        <v>244</v>
      </c>
      <c r="K838" s="8" t="s">
        <v>107</v>
      </c>
      <c r="L838" s="8" t="s">
        <v>108</v>
      </c>
      <c r="M838" s="10" t="s">
        <v>109</v>
      </c>
      <c r="N838" s="8" t="s">
        <v>110</v>
      </c>
      <c r="O838" s="74"/>
      <c r="P838" s="27"/>
      <c r="Q838" s="27"/>
      <c r="R838" s="27">
        <v>220</v>
      </c>
      <c r="S838" s="27">
        <v>220</v>
      </c>
      <c r="T838" s="27">
        <v>220</v>
      </c>
      <c r="U838" s="27">
        <v>220</v>
      </c>
      <c r="V838" s="27">
        <v>220</v>
      </c>
      <c r="W838" s="27"/>
      <c r="X838" s="27"/>
      <c r="Y838" s="27"/>
      <c r="Z838" s="27"/>
      <c r="AA838" s="27"/>
      <c r="AB838" s="27"/>
      <c r="AC838" s="27"/>
      <c r="AD838" s="27"/>
      <c r="AE838" s="27"/>
      <c r="AF838" s="27"/>
      <c r="AG838" s="27"/>
      <c r="AH838" s="27"/>
      <c r="AI838" s="27"/>
      <c r="AJ838" s="27"/>
      <c r="AK838" s="27"/>
      <c r="AL838" s="27"/>
      <c r="AM838" s="27"/>
      <c r="AN838" s="27"/>
      <c r="AO838" s="27"/>
      <c r="AP838" s="27">
        <v>3011.75</v>
      </c>
      <c r="AQ838" s="27">
        <v>0</v>
      </c>
      <c r="AR838" s="27">
        <f t="shared" si="23"/>
        <v>0</v>
      </c>
      <c r="AS838" s="10" t="s">
        <v>111</v>
      </c>
      <c r="AT838" s="43" t="s">
        <v>241</v>
      </c>
      <c r="AU838" s="43" t="s">
        <v>212</v>
      </c>
    </row>
    <row r="839" spans="2:47" ht="13.15" customHeight="1" x14ac:dyDescent="0.25">
      <c r="B839" s="7" t="s">
        <v>1453</v>
      </c>
      <c r="C839" s="7" t="s">
        <v>100</v>
      </c>
      <c r="D839" s="22" t="s">
        <v>1454</v>
      </c>
      <c r="E839" s="7" t="s">
        <v>1455</v>
      </c>
      <c r="F839" s="7" t="s">
        <v>1456</v>
      </c>
      <c r="G839" s="7" t="s">
        <v>1457</v>
      </c>
      <c r="H839" s="8" t="s">
        <v>197</v>
      </c>
      <c r="I839" s="9">
        <v>50</v>
      </c>
      <c r="J839" s="10" t="s">
        <v>238</v>
      </c>
      <c r="K839" s="8" t="s">
        <v>107</v>
      </c>
      <c r="L839" s="10" t="s">
        <v>108</v>
      </c>
      <c r="M839" s="10" t="s">
        <v>109</v>
      </c>
      <c r="N839" s="10" t="s">
        <v>110</v>
      </c>
      <c r="O839" s="27"/>
      <c r="P839" s="27"/>
      <c r="Q839" s="74"/>
      <c r="R839" s="27">
        <v>750</v>
      </c>
      <c r="S839" s="27">
        <v>750</v>
      </c>
      <c r="T839" s="27">
        <v>750</v>
      </c>
      <c r="U839" s="27">
        <v>750</v>
      </c>
      <c r="V839" s="27">
        <v>750</v>
      </c>
      <c r="W839" s="27"/>
      <c r="X839" s="27"/>
      <c r="Y839" s="27"/>
      <c r="Z839" s="27"/>
      <c r="AA839" s="27"/>
      <c r="AB839" s="27"/>
      <c r="AC839" s="27"/>
      <c r="AD839" s="27"/>
      <c r="AE839" s="27"/>
      <c r="AF839" s="27"/>
      <c r="AG839" s="27"/>
      <c r="AH839" s="27"/>
      <c r="AI839" s="27"/>
      <c r="AJ839" s="27"/>
      <c r="AK839" s="27"/>
      <c r="AL839" s="27"/>
      <c r="AM839" s="27"/>
      <c r="AN839" s="27"/>
      <c r="AO839" s="27"/>
      <c r="AP839" s="27">
        <v>552.46</v>
      </c>
      <c r="AQ839" s="27">
        <v>0</v>
      </c>
      <c r="AR839" s="27">
        <f t="shared" si="23"/>
        <v>0</v>
      </c>
      <c r="AS839" s="10" t="s">
        <v>111</v>
      </c>
      <c r="AT839" s="7" t="s">
        <v>375</v>
      </c>
      <c r="AU839" s="89" t="s">
        <v>357</v>
      </c>
    </row>
    <row r="840" spans="2:47" ht="13.15" customHeight="1" x14ac:dyDescent="0.25">
      <c r="B840" s="12" t="s">
        <v>1458</v>
      </c>
      <c r="C840" s="7" t="s">
        <v>100</v>
      </c>
      <c r="D840" s="7" t="s">
        <v>1454</v>
      </c>
      <c r="E840" s="7" t="s">
        <v>1455</v>
      </c>
      <c r="F840" s="7" t="s">
        <v>1456</v>
      </c>
      <c r="G840" s="7" t="s">
        <v>1457</v>
      </c>
      <c r="H840" s="8" t="s">
        <v>197</v>
      </c>
      <c r="I840" s="9">
        <v>50</v>
      </c>
      <c r="J840" s="10" t="s">
        <v>579</v>
      </c>
      <c r="K840" s="8" t="s">
        <v>107</v>
      </c>
      <c r="L840" s="10" t="s">
        <v>108</v>
      </c>
      <c r="M840" s="10" t="s">
        <v>109</v>
      </c>
      <c r="N840" s="10" t="s">
        <v>110</v>
      </c>
      <c r="O840" s="74"/>
      <c r="P840" s="27"/>
      <c r="Q840" s="27"/>
      <c r="R840" s="27">
        <v>500</v>
      </c>
      <c r="S840" s="27">
        <v>750</v>
      </c>
      <c r="T840" s="27">
        <v>750</v>
      </c>
      <c r="U840" s="27">
        <v>750</v>
      </c>
      <c r="V840" s="27">
        <v>750</v>
      </c>
      <c r="W840" s="27"/>
      <c r="X840" s="27"/>
      <c r="Y840" s="27"/>
      <c r="Z840" s="27"/>
      <c r="AA840" s="27"/>
      <c r="AB840" s="27"/>
      <c r="AC840" s="27"/>
      <c r="AD840" s="27"/>
      <c r="AE840" s="27"/>
      <c r="AF840" s="27"/>
      <c r="AG840" s="27"/>
      <c r="AH840" s="27"/>
      <c r="AI840" s="27"/>
      <c r="AJ840" s="27"/>
      <c r="AK840" s="27"/>
      <c r="AL840" s="27"/>
      <c r="AM840" s="27"/>
      <c r="AN840" s="27"/>
      <c r="AO840" s="27"/>
      <c r="AP840" s="27">
        <v>552.46</v>
      </c>
      <c r="AQ840" s="27">
        <v>0</v>
      </c>
      <c r="AR840" s="27">
        <f t="shared" si="23"/>
        <v>0</v>
      </c>
      <c r="AS840" s="10" t="s">
        <v>111</v>
      </c>
      <c r="AT840" s="43" t="s">
        <v>241</v>
      </c>
      <c r="AU840" s="10" t="s">
        <v>1339</v>
      </c>
    </row>
    <row r="841" spans="2:47" ht="13.15" customHeight="1" x14ac:dyDescent="0.25">
      <c r="B841" s="12" t="s">
        <v>1459</v>
      </c>
      <c r="C841" s="7" t="s">
        <v>100</v>
      </c>
      <c r="D841" s="7" t="s">
        <v>1454</v>
      </c>
      <c r="E841" s="7" t="s">
        <v>1455</v>
      </c>
      <c r="F841" s="7" t="s">
        <v>1456</v>
      </c>
      <c r="G841" s="7" t="s">
        <v>1457</v>
      </c>
      <c r="H841" s="8" t="s">
        <v>197</v>
      </c>
      <c r="I841" s="9">
        <v>50</v>
      </c>
      <c r="J841" s="10" t="s">
        <v>579</v>
      </c>
      <c r="K841" s="8" t="s">
        <v>107</v>
      </c>
      <c r="L841" s="10" t="s">
        <v>108</v>
      </c>
      <c r="M841" s="10" t="s">
        <v>109</v>
      </c>
      <c r="N841" s="10" t="s">
        <v>110</v>
      </c>
      <c r="O841" s="74"/>
      <c r="P841" s="27"/>
      <c r="Q841" s="27"/>
      <c r="R841" s="27">
        <v>500</v>
      </c>
      <c r="S841" s="27">
        <v>750</v>
      </c>
      <c r="T841" s="27">
        <v>750</v>
      </c>
      <c r="U841" s="27">
        <v>750</v>
      </c>
      <c r="V841" s="27">
        <v>750</v>
      </c>
      <c r="W841" s="27"/>
      <c r="X841" s="27"/>
      <c r="Y841" s="27"/>
      <c r="Z841" s="27"/>
      <c r="AA841" s="27"/>
      <c r="AB841" s="27"/>
      <c r="AC841" s="27"/>
      <c r="AD841" s="27"/>
      <c r="AE841" s="27"/>
      <c r="AF841" s="27"/>
      <c r="AG841" s="27"/>
      <c r="AH841" s="27"/>
      <c r="AI841" s="27"/>
      <c r="AJ841" s="27"/>
      <c r="AK841" s="27"/>
      <c r="AL841" s="27"/>
      <c r="AM841" s="27"/>
      <c r="AN841" s="27"/>
      <c r="AO841" s="27"/>
      <c r="AP841" s="27">
        <v>2599.5</v>
      </c>
      <c r="AQ841" s="27">
        <v>0</v>
      </c>
      <c r="AR841" s="27">
        <f t="shared" si="23"/>
        <v>0</v>
      </c>
      <c r="AS841" s="10" t="s">
        <v>111</v>
      </c>
      <c r="AT841" s="43" t="s">
        <v>241</v>
      </c>
      <c r="AU841" s="43" t="s">
        <v>359</v>
      </c>
    </row>
    <row r="842" spans="2:47" ht="13.15" customHeight="1" x14ac:dyDescent="0.25">
      <c r="B842" s="12" t="s">
        <v>1460</v>
      </c>
      <c r="C842" s="8" t="s">
        <v>100</v>
      </c>
      <c r="D842" s="8" t="s">
        <v>1454</v>
      </c>
      <c r="E842" s="7" t="s">
        <v>1455</v>
      </c>
      <c r="F842" s="8" t="s">
        <v>1456</v>
      </c>
      <c r="G842" s="7" t="s">
        <v>1457</v>
      </c>
      <c r="H842" s="8" t="s">
        <v>197</v>
      </c>
      <c r="I842" s="9">
        <v>50</v>
      </c>
      <c r="J842" s="8" t="s">
        <v>244</v>
      </c>
      <c r="K842" s="8" t="s">
        <v>107</v>
      </c>
      <c r="L842" s="8" t="s">
        <v>108</v>
      </c>
      <c r="M842" s="10" t="s">
        <v>109</v>
      </c>
      <c r="N842" s="8" t="s">
        <v>110</v>
      </c>
      <c r="O842" s="74"/>
      <c r="P842" s="27"/>
      <c r="Q842" s="27"/>
      <c r="R842" s="27">
        <v>500</v>
      </c>
      <c r="S842" s="27">
        <v>750</v>
      </c>
      <c r="T842" s="27">
        <v>750</v>
      </c>
      <c r="U842" s="27">
        <v>750</v>
      </c>
      <c r="V842" s="27">
        <v>750</v>
      </c>
      <c r="W842" s="27"/>
      <c r="X842" s="27"/>
      <c r="Y842" s="27"/>
      <c r="Z842" s="27"/>
      <c r="AA842" s="27"/>
      <c r="AB842" s="27"/>
      <c r="AC842" s="27"/>
      <c r="AD842" s="27"/>
      <c r="AE842" s="27"/>
      <c r="AF842" s="27"/>
      <c r="AG842" s="27"/>
      <c r="AH842" s="27"/>
      <c r="AI842" s="27"/>
      <c r="AJ842" s="27"/>
      <c r="AK842" s="27"/>
      <c r="AL842" s="27"/>
      <c r="AM842" s="27"/>
      <c r="AN842" s="27"/>
      <c r="AO842" s="27"/>
      <c r="AP842" s="27">
        <v>510</v>
      </c>
      <c r="AQ842" s="27">
        <v>0</v>
      </c>
      <c r="AR842" s="27">
        <f t="shared" si="23"/>
        <v>0</v>
      </c>
      <c r="AS842" s="10" t="s">
        <v>111</v>
      </c>
      <c r="AT842" s="43" t="s">
        <v>241</v>
      </c>
      <c r="AU842" s="89" t="s">
        <v>212</v>
      </c>
    </row>
    <row r="843" spans="2:47" ht="13.15" customHeight="1" x14ac:dyDescent="0.25">
      <c r="B843" s="7" t="s">
        <v>1461</v>
      </c>
      <c r="C843" s="7" t="s">
        <v>100</v>
      </c>
      <c r="D843" s="22" t="s">
        <v>1454</v>
      </c>
      <c r="E843" s="7" t="s">
        <v>1455</v>
      </c>
      <c r="F843" s="7" t="s">
        <v>1456</v>
      </c>
      <c r="G843" s="7" t="s">
        <v>1462</v>
      </c>
      <c r="H843" s="8" t="s">
        <v>197</v>
      </c>
      <c r="I843" s="9">
        <v>50</v>
      </c>
      <c r="J843" s="10" t="s">
        <v>238</v>
      </c>
      <c r="K843" s="8" t="s">
        <v>107</v>
      </c>
      <c r="L843" s="10" t="s">
        <v>108</v>
      </c>
      <c r="M843" s="10" t="s">
        <v>109</v>
      </c>
      <c r="N843" s="10" t="s">
        <v>110</v>
      </c>
      <c r="O843" s="27"/>
      <c r="P843" s="27"/>
      <c r="Q843" s="74"/>
      <c r="R843" s="27">
        <v>80</v>
      </c>
      <c r="S843" s="27">
        <v>80</v>
      </c>
      <c r="T843" s="27">
        <v>80</v>
      </c>
      <c r="U843" s="27">
        <v>80</v>
      </c>
      <c r="V843" s="27">
        <v>80</v>
      </c>
      <c r="W843" s="27"/>
      <c r="X843" s="27"/>
      <c r="Y843" s="27"/>
      <c r="Z843" s="27"/>
      <c r="AA843" s="27"/>
      <c r="AB843" s="27"/>
      <c r="AC843" s="27"/>
      <c r="AD843" s="27"/>
      <c r="AE843" s="27"/>
      <c r="AF843" s="27"/>
      <c r="AG843" s="27"/>
      <c r="AH843" s="27"/>
      <c r="AI843" s="27"/>
      <c r="AJ843" s="27"/>
      <c r="AK843" s="27"/>
      <c r="AL843" s="27"/>
      <c r="AM843" s="27"/>
      <c r="AN843" s="27"/>
      <c r="AO843" s="27"/>
      <c r="AP843" s="27">
        <v>552.46</v>
      </c>
      <c r="AQ843" s="27">
        <v>0</v>
      </c>
      <c r="AR843" s="27">
        <f t="shared" si="23"/>
        <v>0</v>
      </c>
      <c r="AS843" s="10" t="s">
        <v>111</v>
      </c>
      <c r="AT843" s="7" t="s">
        <v>375</v>
      </c>
      <c r="AU843" s="89" t="s">
        <v>1337</v>
      </c>
    </row>
    <row r="844" spans="2:47" ht="13.15" customHeight="1" x14ac:dyDescent="0.25">
      <c r="B844" s="12" t="s">
        <v>1463</v>
      </c>
      <c r="C844" s="7" t="s">
        <v>100</v>
      </c>
      <c r="D844" s="7" t="s">
        <v>1454</v>
      </c>
      <c r="E844" s="7" t="s">
        <v>1455</v>
      </c>
      <c r="F844" s="7" t="s">
        <v>1456</v>
      </c>
      <c r="G844" s="7" t="s">
        <v>1462</v>
      </c>
      <c r="H844" s="8" t="s">
        <v>197</v>
      </c>
      <c r="I844" s="9">
        <v>50</v>
      </c>
      <c r="J844" s="10" t="s">
        <v>579</v>
      </c>
      <c r="K844" s="8" t="s">
        <v>107</v>
      </c>
      <c r="L844" s="10" t="s">
        <v>108</v>
      </c>
      <c r="M844" s="10" t="s">
        <v>109</v>
      </c>
      <c r="N844" s="10" t="s">
        <v>110</v>
      </c>
      <c r="O844" s="74"/>
      <c r="P844" s="27"/>
      <c r="Q844" s="27"/>
      <c r="R844" s="27">
        <v>80</v>
      </c>
      <c r="S844" s="27">
        <v>80</v>
      </c>
      <c r="T844" s="27">
        <v>80</v>
      </c>
      <c r="U844" s="27">
        <v>80</v>
      </c>
      <c r="V844" s="27">
        <v>80</v>
      </c>
      <c r="W844" s="27"/>
      <c r="X844" s="27"/>
      <c r="Y844" s="27"/>
      <c r="Z844" s="27"/>
      <c r="AA844" s="27"/>
      <c r="AB844" s="27"/>
      <c r="AC844" s="27"/>
      <c r="AD844" s="27"/>
      <c r="AE844" s="27"/>
      <c r="AF844" s="27"/>
      <c r="AG844" s="27"/>
      <c r="AH844" s="27"/>
      <c r="AI844" s="27"/>
      <c r="AJ844" s="27"/>
      <c r="AK844" s="27"/>
      <c r="AL844" s="27"/>
      <c r="AM844" s="27"/>
      <c r="AN844" s="27"/>
      <c r="AO844" s="27"/>
      <c r="AP844" s="27">
        <v>552.46</v>
      </c>
      <c r="AQ844" s="27">
        <v>0</v>
      </c>
      <c r="AR844" s="27">
        <f t="shared" ref="AR844:AR907" si="24">AQ844*1.12</f>
        <v>0</v>
      </c>
      <c r="AS844" s="10" t="s">
        <v>111</v>
      </c>
      <c r="AT844" s="43" t="s">
        <v>241</v>
      </c>
      <c r="AU844" s="10" t="s">
        <v>1339</v>
      </c>
    </row>
    <row r="845" spans="2:47" ht="13.15" customHeight="1" x14ac:dyDescent="0.25">
      <c r="B845" s="12" t="s">
        <v>1464</v>
      </c>
      <c r="C845" s="7" t="s">
        <v>100</v>
      </c>
      <c r="D845" s="7" t="s">
        <v>1454</v>
      </c>
      <c r="E845" s="7" t="s">
        <v>1455</v>
      </c>
      <c r="F845" s="7" t="s">
        <v>1456</v>
      </c>
      <c r="G845" s="7" t="s">
        <v>1462</v>
      </c>
      <c r="H845" s="8" t="s">
        <v>197</v>
      </c>
      <c r="I845" s="9">
        <v>50</v>
      </c>
      <c r="J845" s="10" t="s">
        <v>579</v>
      </c>
      <c r="K845" s="8" t="s">
        <v>107</v>
      </c>
      <c r="L845" s="10" t="s">
        <v>108</v>
      </c>
      <c r="M845" s="10" t="s">
        <v>109</v>
      </c>
      <c r="N845" s="10" t="s">
        <v>110</v>
      </c>
      <c r="O845" s="74"/>
      <c r="P845" s="27"/>
      <c r="Q845" s="27"/>
      <c r="R845" s="27">
        <v>80</v>
      </c>
      <c r="S845" s="27">
        <v>80</v>
      </c>
      <c r="T845" s="27">
        <v>80</v>
      </c>
      <c r="U845" s="27">
        <v>80</v>
      </c>
      <c r="V845" s="27">
        <v>80</v>
      </c>
      <c r="W845" s="27"/>
      <c r="X845" s="27"/>
      <c r="Y845" s="27"/>
      <c r="Z845" s="27"/>
      <c r="AA845" s="27"/>
      <c r="AB845" s="27"/>
      <c r="AC845" s="27"/>
      <c r="AD845" s="27"/>
      <c r="AE845" s="27"/>
      <c r="AF845" s="27"/>
      <c r="AG845" s="27"/>
      <c r="AH845" s="27"/>
      <c r="AI845" s="27"/>
      <c r="AJ845" s="27"/>
      <c r="AK845" s="27"/>
      <c r="AL845" s="27"/>
      <c r="AM845" s="27"/>
      <c r="AN845" s="27"/>
      <c r="AO845" s="27"/>
      <c r="AP845" s="27">
        <v>385.84</v>
      </c>
      <c r="AQ845" s="27">
        <v>0</v>
      </c>
      <c r="AR845" s="27">
        <f t="shared" si="24"/>
        <v>0</v>
      </c>
      <c r="AS845" s="10" t="s">
        <v>111</v>
      </c>
      <c r="AT845" s="43" t="s">
        <v>241</v>
      </c>
      <c r="AU845" s="43" t="s">
        <v>1346</v>
      </c>
    </row>
    <row r="846" spans="2:47" ht="13.15" customHeight="1" x14ac:dyDescent="0.25">
      <c r="B846" s="12" t="s">
        <v>1465</v>
      </c>
      <c r="C846" s="8" t="s">
        <v>100</v>
      </c>
      <c r="D846" s="8" t="s">
        <v>1454</v>
      </c>
      <c r="E846" s="7" t="s">
        <v>1455</v>
      </c>
      <c r="F846" s="8" t="s">
        <v>1456</v>
      </c>
      <c r="G846" s="7" t="s">
        <v>1462</v>
      </c>
      <c r="H846" s="8" t="s">
        <v>197</v>
      </c>
      <c r="I846" s="9">
        <v>50</v>
      </c>
      <c r="J846" s="8" t="s">
        <v>1386</v>
      </c>
      <c r="K846" s="8" t="s">
        <v>107</v>
      </c>
      <c r="L846" s="8" t="s">
        <v>108</v>
      </c>
      <c r="M846" s="10" t="s">
        <v>109</v>
      </c>
      <c r="N846" s="8" t="s">
        <v>110</v>
      </c>
      <c r="O846" s="74"/>
      <c r="P846" s="27"/>
      <c r="Q846" s="27"/>
      <c r="R846" s="27"/>
      <c r="S846" s="27">
        <v>34</v>
      </c>
      <c r="T846" s="27">
        <v>80</v>
      </c>
      <c r="U846" s="27">
        <v>80</v>
      </c>
      <c r="V846" s="27">
        <v>80</v>
      </c>
      <c r="W846" s="27"/>
      <c r="X846" s="27"/>
      <c r="Y846" s="27"/>
      <c r="Z846" s="27"/>
      <c r="AA846" s="27"/>
      <c r="AB846" s="27"/>
      <c r="AC846" s="27"/>
      <c r="AD846" s="27"/>
      <c r="AE846" s="27"/>
      <c r="AF846" s="27"/>
      <c r="AG846" s="27"/>
      <c r="AH846" s="27"/>
      <c r="AI846" s="27"/>
      <c r="AJ846" s="27"/>
      <c r="AK846" s="27"/>
      <c r="AL846" s="27"/>
      <c r="AM846" s="27"/>
      <c r="AN846" s="27"/>
      <c r="AO846" s="27"/>
      <c r="AP846" s="27">
        <v>385.84</v>
      </c>
      <c r="AQ846" s="27">
        <v>0</v>
      </c>
      <c r="AR846" s="27">
        <f t="shared" si="24"/>
        <v>0</v>
      </c>
      <c r="AS846" s="10" t="s">
        <v>111</v>
      </c>
      <c r="AT846" s="43" t="s">
        <v>241</v>
      </c>
      <c r="AU846" s="89" t="s">
        <v>212</v>
      </c>
    </row>
    <row r="847" spans="2:47" ht="13.15" customHeight="1" x14ac:dyDescent="0.25">
      <c r="B847" s="7" t="s">
        <v>1466</v>
      </c>
      <c r="C847" s="7" t="s">
        <v>100</v>
      </c>
      <c r="D847" s="7" t="s">
        <v>1454</v>
      </c>
      <c r="E847" s="7" t="s">
        <v>1455</v>
      </c>
      <c r="F847" s="7" t="s">
        <v>1456</v>
      </c>
      <c r="G847" s="7" t="s">
        <v>1467</v>
      </c>
      <c r="H847" s="8" t="s">
        <v>197</v>
      </c>
      <c r="I847" s="9">
        <v>50</v>
      </c>
      <c r="J847" s="10" t="s">
        <v>238</v>
      </c>
      <c r="K847" s="8" t="s">
        <v>107</v>
      </c>
      <c r="L847" s="10" t="s">
        <v>108</v>
      </c>
      <c r="M847" s="10" t="s">
        <v>109</v>
      </c>
      <c r="N847" s="10" t="s">
        <v>110</v>
      </c>
      <c r="O847" s="27"/>
      <c r="P847" s="27"/>
      <c r="Q847" s="74"/>
      <c r="R847" s="27">
        <v>520</v>
      </c>
      <c r="S847" s="27">
        <v>520</v>
      </c>
      <c r="T847" s="27">
        <v>520</v>
      </c>
      <c r="U847" s="27">
        <v>520</v>
      </c>
      <c r="V847" s="27">
        <v>520</v>
      </c>
      <c r="W847" s="27"/>
      <c r="X847" s="27"/>
      <c r="Y847" s="27"/>
      <c r="Z847" s="27"/>
      <c r="AA847" s="27"/>
      <c r="AB847" s="27"/>
      <c r="AC847" s="27"/>
      <c r="AD847" s="27"/>
      <c r="AE847" s="27"/>
      <c r="AF847" s="27"/>
      <c r="AG847" s="27"/>
      <c r="AH847" s="27"/>
      <c r="AI847" s="27"/>
      <c r="AJ847" s="27"/>
      <c r="AK847" s="27"/>
      <c r="AL847" s="27"/>
      <c r="AM847" s="27"/>
      <c r="AN847" s="27"/>
      <c r="AO847" s="27"/>
      <c r="AP847" s="27">
        <v>3314.79</v>
      </c>
      <c r="AQ847" s="27">
        <v>0</v>
      </c>
      <c r="AR847" s="27">
        <f t="shared" si="24"/>
        <v>0</v>
      </c>
      <c r="AS847" s="10" t="s">
        <v>111</v>
      </c>
      <c r="AT847" s="7" t="s">
        <v>375</v>
      </c>
      <c r="AU847" s="89" t="s">
        <v>1337</v>
      </c>
    </row>
    <row r="848" spans="2:47" ht="13.15" customHeight="1" x14ac:dyDescent="0.25">
      <c r="B848" s="12" t="s">
        <v>1468</v>
      </c>
      <c r="C848" s="7" t="s">
        <v>100</v>
      </c>
      <c r="D848" s="7" t="s">
        <v>1454</v>
      </c>
      <c r="E848" s="7" t="s">
        <v>1455</v>
      </c>
      <c r="F848" s="7" t="s">
        <v>1456</v>
      </c>
      <c r="G848" s="7" t="s">
        <v>1467</v>
      </c>
      <c r="H848" s="8" t="s">
        <v>197</v>
      </c>
      <c r="I848" s="9">
        <v>50</v>
      </c>
      <c r="J848" s="10" t="s">
        <v>579</v>
      </c>
      <c r="K848" s="8" t="s">
        <v>107</v>
      </c>
      <c r="L848" s="10" t="s">
        <v>108</v>
      </c>
      <c r="M848" s="10" t="s">
        <v>109</v>
      </c>
      <c r="N848" s="10" t="s">
        <v>110</v>
      </c>
      <c r="O848" s="74"/>
      <c r="P848" s="27"/>
      <c r="Q848" s="27"/>
      <c r="R848" s="27">
        <v>520</v>
      </c>
      <c r="S848" s="27">
        <v>520</v>
      </c>
      <c r="T848" s="27">
        <v>520</v>
      </c>
      <c r="U848" s="27">
        <v>520</v>
      </c>
      <c r="V848" s="27">
        <v>520</v>
      </c>
      <c r="W848" s="27"/>
      <c r="X848" s="27"/>
      <c r="Y848" s="27"/>
      <c r="Z848" s="27"/>
      <c r="AA848" s="27"/>
      <c r="AB848" s="27"/>
      <c r="AC848" s="27"/>
      <c r="AD848" s="27"/>
      <c r="AE848" s="27"/>
      <c r="AF848" s="27"/>
      <c r="AG848" s="27"/>
      <c r="AH848" s="27"/>
      <c r="AI848" s="27"/>
      <c r="AJ848" s="27"/>
      <c r="AK848" s="27"/>
      <c r="AL848" s="27"/>
      <c r="AM848" s="27"/>
      <c r="AN848" s="27"/>
      <c r="AO848" s="27"/>
      <c r="AP848" s="27">
        <v>3314.79</v>
      </c>
      <c r="AQ848" s="27">
        <v>0</v>
      </c>
      <c r="AR848" s="27">
        <f t="shared" si="24"/>
        <v>0</v>
      </c>
      <c r="AS848" s="10" t="s">
        <v>111</v>
      </c>
      <c r="AT848" s="43" t="s">
        <v>241</v>
      </c>
      <c r="AU848" s="10" t="s">
        <v>1339</v>
      </c>
    </row>
    <row r="849" spans="2:47" ht="13.15" customHeight="1" x14ac:dyDescent="0.25">
      <c r="B849" s="12" t="s">
        <v>1469</v>
      </c>
      <c r="C849" s="7" t="s">
        <v>100</v>
      </c>
      <c r="D849" s="7" t="s">
        <v>1454</v>
      </c>
      <c r="E849" s="7" t="s">
        <v>1455</v>
      </c>
      <c r="F849" s="7" t="s">
        <v>1456</v>
      </c>
      <c r="G849" s="7" t="s">
        <v>1467</v>
      </c>
      <c r="H849" s="8" t="s">
        <v>197</v>
      </c>
      <c r="I849" s="9">
        <v>50</v>
      </c>
      <c r="J849" s="10" t="s">
        <v>579</v>
      </c>
      <c r="K849" s="8" t="s">
        <v>107</v>
      </c>
      <c r="L849" s="10" t="s">
        <v>108</v>
      </c>
      <c r="M849" s="10" t="s">
        <v>109</v>
      </c>
      <c r="N849" s="10" t="s">
        <v>110</v>
      </c>
      <c r="O849" s="74"/>
      <c r="P849" s="27"/>
      <c r="Q849" s="27"/>
      <c r="R849" s="27">
        <v>520</v>
      </c>
      <c r="S849" s="27">
        <v>520</v>
      </c>
      <c r="T849" s="27">
        <v>520</v>
      </c>
      <c r="U849" s="27">
        <v>520</v>
      </c>
      <c r="V849" s="27">
        <v>520</v>
      </c>
      <c r="W849" s="27"/>
      <c r="X849" s="27"/>
      <c r="Y849" s="27"/>
      <c r="Z849" s="27"/>
      <c r="AA849" s="27"/>
      <c r="AB849" s="27"/>
      <c r="AC849" s="27"/>
      <c r="AD849" s="27"/>
      <c r="AE849" s="27"/>
      <c r="AF849" s="27"/>
      <c r="AG849" s="27"/>
      <c r="AH849" s="27"/>
      <c r="AI849" s="27"/>
      <c r="AJ849" s="27"/>
      <c r="AK849" s="27"/>
      <c r="AL849" s="27"/>
      <c r="AM849" s="27"/>
      <c r="AN849" s="27"/>
      <c r="AO849" s="27"/>
      <c r="AP849" s="27">
        <v>3008.25</v>
      </c>
      <c r="AQ849" s="27">
        <v>0</v>
      </c>
      <c r="AR849" s="27">
        <f t="shared" si="24"/>
        <v>0</v>
      </c>
      <c r="AS849" s="10" t="s">
        <v>111</v>
      </c>
      <c r="AT849" s="43" t="s">
        <v>241</v>
      </c>
      <c r="AU849" s="43" t="s">
        <v>242</v>
      </c>
    </row>
    <row r="850" spans="2:47" ht="13.15" customHeight="1" x14ac:dyDescent="0.2">
      <c r="B850" s="12" t="s">
        <v>1470</v>
      </c>
      <c r="C850" s="8" t="s">
        <v>100</v>
      </c>
      <c r="D850" s="8" t="s">
        <v>1454</v>
      </c>
      <c r="E850" s="7" t="s">
        <v>1455</v>
      </c>
      <c r="F850" s="8" t="s">
        <v>1456</v>
      </c>
      <c r="G850" s="7" t="s">
        <v>1467</v>
      </c>
      <c r="H850" s="8" t="s">
        <v>197</v>
      </c>
      <c r="I850" s="9">
        <v>50</v>
      </c>
      <c r="J850" s="8" t="s">
        <v>244</v>
      </c>
      <c r="K850" s="8" t="s">
        <v>107</v>
      </c>
      <c r="L850" s="8" t="s">
        <v>108</v>
      </c>
      <c r="M850" s="10" t="s">
        <v>109</v>
      </c>
      <c r="N850" s="8" t="s">
        <v>110</v>
      </c>
      <c r="O850" s="74"/>
      <c r="P850" s="27"/>
      <c r="Q850" s="27"/>
      <c r="R850" s="27">
        <v>520</v>
      </c>
      <c r="S850" s="27">
        <v>520</v>
      </c>
      <c r="T850" s="27">
        <v>520</v>
      </c>
      <c r="U850" s="27">
        <v>520</v>
      </c>
      <c r="V850" s="27">
        <v>520</v>
      </c>
      <c r="W850" s="27"/>
      <c r="X850" s="27"/>
      <c r="Y850" s="27"/>
      <c r="Z850" s="27"/>
      <c r="AA850" s="27"/>
      <c r="AB850" s="27"/>
      <c r="AC850" s="27"/>
      <c r="AD850" s="27"/>
      <c r="AE850" s="27"/>
      <c r="AF850" s="27"/>
      <c r="AG850" s="27"/>
      <c r="AH850" s="27"/>
      <c r="AI850" s="27"/>
      <c r="AJ850" s="27"/>
      <c r="AK850" s="27"/>
      <c r="AL850" s="27"/>
      <c r="AM850" s="27"/>
      <c r="AN850" s="27"/>
      <c r="AO850" s="27"/>
      <c r="AP850" s="27">
        <v>3008.25</v>
      </c>
      <c r="AQ850" s="27">
        <v>0</v>
      </c>
      <c r="AR850" s="27">
        <f t="shared" si="24"/>
        <v>0</v>
      </c>
      <c r="AS850" s="10" t="s">
        <v>111</v>
      </c>
      <c r="AT850" s="43" t="s">
        <v>241</v>
      </c>
      <c r="AU850" s="13" t="s">
        <v>1163</v>
      </c>
    </row>
    <row r="851" spans="2:47" ht="13.15" customHeight="1" x14ac:dyDescent="0.2">
      <c r="B851" s="13" t="s">
        <v>1471</v>
      </c>
      <c r="C851" s="13" t="s">
        <v>100</v>
      </c>
      <c r="D851" s="13" t="s">
        <v>1472</v>
      </c>
      <c r="E851" s="13" t="s">
        <v>1455</v>
      </c>
      <c r="F851" s="13" t="s">
        <v>1473</v>
      </c>
      <c r="G851" s="13" t="s">
        <v>1474</v>
      </c>
      <c r="H851" s="13" t="s">
        <v>1475</v>
      </c>
      <c r="I851" s="13">
        <v>50</v>
      </c>
      <c r="J851" s="13" t="s">
        <v>614</v>
      </c>
      <c r="K851" s="13" t="s">
        <v>107</v>
      </c>
      <c r="L851" s="13" t="s">
        <v>108</v>
      </c>
      <c r="M851" s="13" t="s">
        <v>109</v>
      </c>
      <c r="N851" s="13" t="s">
        <v>110</v>
      </c>
      <c r="O851" s="39"/>
      <c r="P851" s="39"/>
      <c r="Q851" s="39"/>
      <c r="R851" s="39"/>
      <c r="S851" s="39">
        <v>590</v>
      </c>
      <c r="T851" s="39">
        <v>590</v>
      </c>
      <c r="U851" s="39">
        <v>590</v>
      </c>
      <c r="V851" s="39">
        <v>590</v>
      </c>
      <c r="W851" s="39">
        <v>590</v>
      </c>
      <c r="X851" s="39"/>
      <c r="Y851" s="39"/>
      <c r="Z851" s="39"/>
      <c r="AA851" s="39"/>
      <c r="AB851" s="39"/>
      <c r="AC851" s="39"/>
      <c r="AD851" s="39"/>
      <c r="AE851" s="39"/>
      <c r="AF851" s="39"/>
      <c r="AG851" s="39"/>
      <c r="AH851" s="39"/>
      <c r="AI851" s="39"/>
      <c r="AJ851" s="39"/>
      <c r="AK851" s="39"/>
      <c r="AL851" s="39"/>
      <c r="AM851" s="39"/>
      <c r="AN851" s="39"/>
      <c r="AO851" s="39"/>
      <c r="AP851" s="39">
        <v>3008.25</v>
      </c>
      <c r="AQ851" s="39">
        <v>0</v>
      </c>
      <c r="AR851" s="27">
        <f t="shared" si="24"/>
        <v>0</v>
      </c>
      <c r="AS851" s="13" t="s">
        <v>111</v>
      </c>
      <c r="AT851" s="13">
        <v>2016</v>
      </c>
      <c r="AU851" s="13">
        <v>14.15</v>
      </c>
    </row>
    <row r="852" spans="2:47" ht="13.15" customHeight="1" x14ac:dyDescent="0.2">
      <c r="B852" s="13" t="s">
        <v>1476</v>
      </c>
      <c r="C852" s="13" t="s">
        <v>100</v>
      </c>
      <c r="D852" s="13" t="s">
        <v>1472</v>
      </c>
      <c r="E852" s="13" t="s">
        <v>1455</v>
      </c>
      <c r="F852" s="13" t="s">
        <v>1473</v>
      </c>
      <c r="G852" s="13" t="s">
        <v>1474</v>
      </c>
      <c r="H852" s="13" t="s">
        <v>1475</v>
      </c>
      <c r="I852" s="13">
        <v>50</v>
      </c>
      <c r="J852" s="13" t="s">
        <v>614</v>
      </c>
      <c r="K852" s="13" t="s">
        <v>107</v>
      </c>
      <c r="L852" s="13" t="s">
        <v>108</v>
      </c>
      <c r="M852" s="13" t="s">
        <v>109</v>
      </c>
      <c r="N852" s="13" t="s">
        <v>110</v>
      </c>
      <c r="O852" s="39"/>
      <c r="P852" s="39"/>
      <c r="Q852" s="39"/>
      <c r="R852" s="39"/>
      <c r="S852" s="39">
        <v>590</v>
      </c>
      <c r="T852" s="39">
        <v>590</v>
      </c>
      <c r="U852" s="39">
        <v>590</v>
      </c>
      <c r="V852" s="39">
        <v>590</v>
      </c>
      <c r="W852" s="39">
        <v>590</v>
      </c>
      <c r="X852" s="39"/>
      <c r="Y852" s="39"/>
      <c r="Z852" s="39"/>
      <c r="AA852" s="39"/>
      <c r="AB852" s="39"/>
      <c r="AC852" s="39"/>
      <c r="AD852" s="39"/>
      <c r="AE852" s="39"/>
      <c r="AF852" s="39"/>
      <c r="AG852" s="39"/>
      <c r="AH852" s="39"/>
      <c r="AI852" s="39"/>
      <c r="AJ852" s="39"/>
      <c r="AK852" s="39"/>
      <c r="AL852" s="39"/>
      <c r="AM852" s="39"/>
      <c r="AN852" s="39"/>
      <c r="AO852" s="39"/>
      <c r="AP852" s="39">
        <v>6559.9999999999991</v>
      </c>
      <c r="AQ852" s="39">
        <v>0</v>
      </c>
      <c r="AR852" s="27">
        <f t="shared" si="24"/>
        <v>0</v>
      </c>
      <c r="AS852" s="13" t="s">
        <v>111</v>
      </c>
      <c r="AT852" s="13">
        <v>2016</v>
      </c>
      <c r="AU852" s="13">
        <v>9.18</v>
      </c>
    </row>
    <row r="853" spans="2:47" ht="13.15" customHeight="1" x14ac:dyDescent="0.2">
      <c r="B853" s="13" t="s">
        <v>1477</v>
      </c>
      <c r="C853" s="13" t="s">
        <v>100</v>
      </c>
      <c r="D853" s="13" t="s">
        <v>1472</v>
      </c>
      <c r="E853" s="13" t="s">
        <v>1455</v>
      </c>
      <c r="F853" s="13" t="s">
        <v>1473</v>
      </c>
      <c r="G853" s="13" t="s">
        <v>1474</v>
      </c>
      <c r="H853" s="13" t="s">
        <v>1475</v>
      </c>
      <c r="I853" s="13">
        <v>50</v>
      </c>
      <c r="J853" s="13" t="s">
        <v>488</v>
      </c>
      <c r="K853" s="13" t="s">
        <v>107</v>
      </c>
      <c r="L853" s="13" t="s">
        <v>108</v>
      </c>
      <c r="M853" s="13" t="s">
        <v>122</v>
      </c>
      <c r="N853" s="13" t="s">
        <v>110</v>
      </c>
      <c r="O853" s="39"/>
      <c r="P853" s="39"/>
      <c r="Q853" s="39"/>
      <c r="R853" s="39"/>
      <c r="S853" s="39">
        <v>590</v>
      </c>
      <c r="T853" s="39">
        <v>590</v>
      </c>
      <c r="U853" s="39">
        <v>590</v>
      </c>
      <c r="V853" s="39">
        <v>590</v>
      </c>
      <c r="W853" s="39">
        <v>590</v>
      </c>
      <c r="X853" s="39"/>
      <c r="Y853" s="39"/>
      <c r="Z853" s="39"/>
      <c r="AA853" s="39"/>
      <c r="AB853" s="39"/>
      <c r="AC853" s="39"/>
      <c r="AD853" s="39"/>
      <c r="AE853" s="39"/>
      <c r="AF853" s="39"/>
      <c r="AG853" s="39"/>
      <c r="AH853" s="39"/>
      <c r="AI853" s="39"/>
      <c r="AJ853" s="39"/>
      <c r="AK853" s="39"/>
      <c r="AL853" s="39"/>
      <c r="AM853" s="39"/>
      <c r="AN853" s="39"/>
      <c r="AO853" s="39"/>
      <c r="AP853" s="39">
        <v>6559.9999999999991</v>
      </c>
      <c r="AQ853" s="39">
        <f>(O853+P853+Q853+R853+S853+T853+U853+V853+W853)*AP853</f>
        <v>19351999.999999996</v>
      </c>
      <c r="AR853" s="27">
        <f t="shared" si="24"/>
        <v>21674239.999999996</v>
      </c>
      <c r="AS853" s="13" t="s">
        <v>748</v>
      </c>
      <c r="AT853" s="13">
        <v>2016</v>
      </c>
      <c r="AU853" s="13"/>
    </row>
    <row r="854" spans="2:47" ht="13.15" customHeight="1" x14ac:dyDescent="0.25">
      <c r="B854" s="7" t="s">
        <v>1478</v>
      </c>
      <c r="C854" s="7" t="s">
        <v>100</v>
      </c>
      <c r="D854" s="22" t="s">
        <v>1454</v>
      </c>
      <c r="E854" s="7" t="s">
        <v>1455</v>
      </c>
      <c r="F854" s="7" t="s">
        <v>1456</v>
      </c>
      <c r="G854" s="7" t="s">
        <v>1479</v>
      </c>
      <c r="H854" s="8" t="s">
        <v>197</v>
      </c>
      <c r="I854" s="9">
        <v>50</v>
      </c>
      <c r="J854" s="10" t="s">
        <v>238</v>
      </c>
      <c r="K854" s="10" t="s">
        <v>107</v>
      </c>
      <c r="L854" s="10" t="s">
        <v>108</v>
      </c>
      <c r="M854" s="10" t="s">
        <v>109</v>
      </c>
      <c r="N854" s="10" t="s">
        <v>110</v>
      </c>
      <c r="O854" s="27"/>
      <c r="P854" s="27"/>
      <c r="Q854" s="74"/>
      <c r="R854" s="27">
        <v>220</v>
      </c>
      <c r="S854" s="27">
        <v>220</v>
      </c>
      <c r="T854" s="27">
        <v>220</v>
      </c>
      <c r="U854" s="27">
        <v>220</v>
      </c>
      <c r="V854" s="27">
        <v>220</v>
      </c>
      <c r="W854" s="27"/>
      <c r="X854" s="27"/>
      <c r="Y854" s="27"/>
      <c r="Z854" s="27"/>
      <c r="AA854" s="27"/>
      <c r="AB854" s="27"/>
      <c r="AC854" s="27"/>
      <c r="AD854" s="27"/>
      <c r="AE854" s="27"/>
      <c r="AF854" s="27"/>
      <c r="AG854" s="27"/>
      <c r="AH854" s="27"/>
      <c r="AI854" s="27"/>
      <c r="AJ854" s="27"/>
      <c r="AK854" s="27"/>
      <c r="AL854" s="27"/>
      <c r="AM854" s="27"/>
      <c r="AN854" s="27"/>
      <c r="AO854" s="27"/>
      <c r="AP854" s="27">
        <v>3867.25</v>
      </c>
      <c r="AQ854" s="27">
        <v>0</v>
      </c>
      <c r="AR854" s="27">
        <f t="shared" si="24"/>
        <v>0</v>
      </c>
      <c r="AS854" s="10" t="s">
        <v>111</v>
      </c>
      <c r="AT854" s="7" t="s">
        <v>375</v>
      </c>
      <c r="AU854" s="89" t="s">
        <v>1337</v>
      </c>
    </row>
    <row r="855" spans="2:47" ht="13.15" customHeight="1" x14ac:dyDescent="0.25">
      <c r="B855" s="12" t="s">
        <v>1480</v>
      </c>
      <c r="C855" s="7" t="s">
        <v>100</v>
      </c>
      <c r="D855" s="7" t="s">
        <v>1454</v>
      </c>
      <c r="E855" s="7" t="s">
        <v>1455</v>
      </c>
      <c r="F855" s="7" t="s">
        <v>1456</v>
      </c>
      <c r="G855" s="7" t="s">
        <v>1479</v>
      </c>
      <c r="H855" s="8" t="s">
        <v>197</v>
      </c>
      <c r="I855" s="9">
        <v>50</v>
      </c>
      <c r="J855" s="10" t="s">
        <v>579</v>
      </c>
      <c r="K855" s="8" t="s">
        <v>107</v>
      </c>
      <c r="L855" s="10" t="s">
        <v>108</v>
      </c>
      <c r="M855" s="10" t="s">
        <v>109</v>
      </c>
      <c r="N855" s="10" t="s">
        <v>110</v>
      </c>
      <c r="O855" s="74"/>
      <c r="P855" s="27"/>
      <c r="Q855" s="27"/>
      <c r="R855" s="27">
        <v>220</v>
      </c>
      <c r="S855" s="27">
        <v>220</v>
      </c>
      <c r="T855" s="27">
        <v>220</v>
      </c>
      <c r="U855" s="27">
        <v>220</v>
      </c>
      <c r="V855" s="27">
        <v>220</v>
      </c>
      <c r="W855" s="27"/>
      <c r="X855" s="27"/>
      <c r="Y855" s="27"/>
      <c r="Z855" s="27"/>
      <c r="AA855" s="27"/>
      <c r="AB855" s="27"/>
      <c r="AC855" s="27"/>
      <c r="AD855" s="27"/>
      <c r="AE855" s="27"/>
      <c r="AF855" s="27"/>
      <c r="AG855" s="27"/>
      <c r="AH855" s="27"/>
      <c r="AI855" s="27"/>
      <c r="AJ855" s="27"/>
      <c r="AK855" s="27"/>
      <c r="AL855" s="27"/>
      <c r="AM855" s="27"/>
      <c r="AN855" s="27"/>
      <c r="AO855" s="27"/>
      <c r="AP855" s="27">
        <v>3867.25</v>
      </c>
      <c r="AQ855" s="27">
        <v>0</v>
      </c>
      <c r="AR855" s="27">
        <f t="shared" si="24"/>
        <v>0</v>
      </c>
      <c r="AS855" s="10" t="s">
        <v>111</v>
      </c>
      <c r="AT855" s="43" t="s">
        <v>241</v>
      </c>
      <c r="AU855" s="10" t="s">
        <v>1339</v>
      </c>
    </row>
    <row r="856" spans="2:47" ht="13.15" customHeight="1" x14ac:dyDescent="0.25">
      <c r="B856" s="12" t="s">
        <v>1481</v>
      </c>
      <c r="C856" s="7" t="s">
        <v>100</v>
      </c>
      <c r="D856" s="7" t="s">
        <v>1454</v>
      </c>
      <c r="E856" s="7" t="s">
        <v>1455</v>
      </c>
      <c r="F856" s="7" t="s">
        <v>1456</v>
      </c>
      <c r="G856" s="7" t="s">
        <v>1479</v>
      </c>
      <c r="H856" s="8" t="s">
        <v>197</v>
      </c>
      <c r="I856" s="9">
        <v>50</v>
      </c>
      <c r="J856" s="10" t="s">
        <v>579</v>
      </c>
      <c r="K856" s="8" t="s">
        <v>107</v>
      </c>
      <c r="L856" s="10" t="s">
        <v>108</v>
      </c>
      <c r="M856" s="10" t="s">
        <v>109</v>
      </c>
      <c r="N856" s="10" t="s">
        <v>110</v>
      </c>
      <c r="O856" s="74"/>
      <c r="P856" s="27"/>
      <c r="Q856" s="27"/>
      <c r="R856" s="27">
        <v>220</v>
      </c>
      <c r="S856" s="27">
        <v>220</v>
      </c>
      <c r="T856" s="27">
        <v>220</v>
      </c>
      <c r="U856" s="27">
        <v>220</v>
      </c>
      <c r="V856" s="27">
        <v>220</v>
      </c>
      <c r="W856" s="27"/>
      <c r="X856" s="27"/>
      <c r="Y856" s="27"/>
      <c r="Z856" s="27"/>
      <c r="AA856" s="27"/>
      <c r="AB856" s="27"/>
      <c r="AC856" s="27"/>
      <c r="AD856" s="27"/>
      <c r="AE856" s="27"/>
      <c r="AF856" s="27"/>
      <c r="AG856" s="27"/>
      <c r="AH856" s="27"/>
      <c r="AI856" s="27"/>
      <c r="AJ856" s="27"/>
      <c r="AK856" s="27"/>
      <c r="AL856" s="27"/>
      <c r="AM856" s="27"/>
      <c r="AN856" s="27"/>
      <c r="AO856" s="27"/>
      <c r="AP856" s="27">
        <v>3011.75</v>
      </c>
      <c r="AQ856" s="27">
        <v>0</v>
      </c>
      <c r="AR856" s="27">
        <f t="shared" si="24"/>
        <v>0</v>
      </c>
      <c r="AS856" s="10" t="s">
        <v>111</v>
      </c>
      <c r="AT856" s="43" t="s">
        <v>241</v>
      </c>
      <c r="AU856" s="43" t="s">
        <v>242</v>
      </c>
    </row>
    <row r="857" spans="2:47" ht="13.15" customHeight="1" x14ac:dyDescent="0.2">
      <c r="B857" s="12" t="s">
        <v>1482</v>
      </c>
      <c r="C857" s="8" t="s">
        <v>100</v>
      </c>
      <c r="D857" s="8" t="s">
        <v>1454</v>
      </c>
      <c r="E857" s="7" t="s">
        <v>1455</v>
      </c>
      <c r="F857" s="8" t="s">
        <v>1456</v>
      </c>
      <c r="G857" s="7" t="s">
        <v>1479</v>
      </c>
      <c r="H857" s="8" t="s">
        <v>197</v>
      </c>
      <c r="I857" s="9">
        <v>50</v>
      </c>
      <c r="J857" s="8" t="s">
        <v>244</v>
      </c>
      <c r="K857" s="8" t="s">
        <v>107</v>
      </c>
      <c r="L857" s="8" t="s">
        <v>108</v>
      </c>
      <c r="M857" s="10" t="s">
        <v>109</v>
      </c>
      <c r="N857" s="8" t="s">
        <v>110</v>
      </c>
      <c r="O857" s="74"/>
      <c r="P857" s="27"/>
      <c r="Q857" s="27"/>
      <c r="R857" s="27">
        <v>220</v>
      </c>
      <c r="S857" s="27">
        <v>220</v>
      </c>
      <c r="T857" s="27">
        <v>220</v>
      </c>
      <c r="U857" s="27">
        <v>220</v>
      </c>
      <c r="V857" s="27">
        <v>220</v>
      </c>
      <c r="W857" s="27"/>
      <c r="X857" s="27"/>
      <c r="Y857" s="27"/>
      <c r="Z857" s="27"/>
      <c r="AA857" s="27"/>
      <c r="AB857" s="27"/>
      <c r="AC857" s="27"/>
      <c r="AD857" s="27"/>
      <c r="AE857" s="27"/>
      <c r="AF857" s="27"/>
      <c r="AG857" s="27"/>
      <c r="AH857" s="27"/>
      <c r="AI857" s="27"/>
      <c r="AJ857" s="27"/>
      <c r="AK857" s="27"/>
      <c r="AL857" s="27"/>
      <c r="AM857" s="27"/>
      <c r="AN857" s="27"/>
      <c r="AO857" s="27"/>
      <c r="AP857" s="27">
        <v>3011.75</v>
      </c>
      <c r="AQ857" s="27">
        <v>0</v>
      </c>
      <c r="AR857" s="27">
        <f t="shared" si="24"/>
        <v>0</v>
      </c>
      <c r="AS857" s="10" t="s">
        <v>111</v>
      </c>
      <c r="AT857" s="43" t="s">
        <v>241</v>
      </c>
      <c r="AU857" s="13" t="s">
        <v>1163</v>
      </c>
    </row>
    <row r="858" spans="2:47" ht="13.15" customHeight="1" x14ac:dyDescent="0.2">
      <c r="B858" s="13" t="s">
        <v>1483</v>
      </c>
      <c r="C858" s="13" t="s">
        <v>100</v>
      </c>
      <c r="D858" s="13" t="s">
        <v>1472</v>
      </c>
      <c r="E858" s="13" t="s">
        <v>1455</v>
      </c>
      <c r="F858" s="13" t="s">
        <v>1473</v>
      </c>
      <c r="G858" s="13" t="s">
        <v>1484</v>
      </c>
      <c r="H858" s="13" t="s">
        <v>1475</v>
      </c>
      <c r="I858" s="13">
        <v>50</v>
      </c>
      <c r="J858" s="13" t="s">
        <v>614</v>
      </c>
      <c r="K858" s="13" t="s">
        <v>107</v>
      </c>
      <c r="L858" s="13" t="s">
        <v>108</v>
      </c>
      <c r="M858" s="13" t="s">
        <v>109</v>
      </c>
      <c r="N858" s="13" t="s">
        <v>110</v>
      </c>
      <c r="O858" s="39"/>
      <c r="P858" s="39"/>
      <c r="Q858" s="39"/>
      <c r="R858" s="39"/>
      <c r="S858" s="39">
        <v>290</v>
      </c>
      <c r="T858" s="39">
        <v>290</v>
      </c>
      <c r="U858" s="39">
        <v>290</v>
      </c>
      <c r="V858" s="39">
        <v>290</v>
      </c>
      <c r="W858" s="39">
        <v>290</v>
      </c>
      <c r="X858" s="39"/>
      <c r="Y858" s="39"/>
      <c r="Z858" s="39"/>
      <c r="AA858" s="39"/>
      <c r="AB858" s="39"/>
      <c r="AC858" s="39"/>
      <c r="AD858" s="39"/>
      <c r="AE858" s="39"/>
      <c r="AF858" s="39"/>
      <c r="AG858" s="39"/>
      <c r="AH858" s="39"/>
      <c r="AI858" s="39"/>
      <c r="AJ858" s="39"/>
      <c r="AK858" s="39"/>
      <c r="AL858" s="39"/>
      <c r="AM858" s="39"/>
      <c r="AN858" s="39"/>
      <c r="AO858" s="39"/>
      <c r="AP858" s="39">
        <v>3011.75</v>
      </c>
      <c r="AQ858" s="39">
        <v>0</v>
      </c>
      <c r="AR858" s="27">
        <f t="shared" si="24"/>
        <v>0</v>
      </c>
      <c r="AS858" s="13" t="s">
        <v>111</v>
      </c>
      <c r="AT858" s="13">
        <v>2016</v>
      </c>
      <c r="AU858" s="13">
        <v>15</v>
      </c>
    </row>
    <row r="859" spans="2:47" ht="13.15" customHeight="1" x14ac:dyDescent="0.2">
      <c r="B859" s="13" t="s">
        <v>1485</v>
      </c>
      <c r="C859" s="13" t="s">
        <v>100</v>
      </c>
      <c r="D859" s="13" t="s">
        <v>1472</v>
      </c>
      <c r="E859" s="13" t="s">
        <v>1455</v>
      </c>
      <c r="F859" s="13" t="s">
        <v>1473</v>
      </c>
      <c r="G859" s="13" t="s">
        <v>1484</v>
      </c>
      <c r="H859" s="13" t="s">
        <v>1475</v>
      </c>
      <c r="I859" s="13">
        <v>50</v>
      </c>
      <c r="J859" s="13" t="s">
        <v>614</v>
      </c>
      <c r="K859" s="13" t="s">
        <v>107</v>
      </c>
      <c r="L859" s="13" t="s">
        <v>108</v>
      </c>
      <c r="M859" s="13" t="s">
        <v>109</v>
      </c>
      <c r="N859" s="13" t="s">
        <v>110</v>
      </c>
      <c r="O859" s="39"/>
      <c r="P859" s="39"/>
      <c r="Q859" s="39"/>
      <c r="R859" s="39"/>
      <c r="S859" s="39">
        <v>290</v>
      </c>
      <c r="T859" s="39">
        <v>290</v>
      </c>
      <c r="U859" s="39">
        <v>290</v>
      </c>
      <c r="V859" s="39">
        <v>290</v>
      </c>
      <c r="W859" s="39">
        <v>290</v>
      </c>
      <c r="X859" s="39"/>
      <c r="Y859" s="39"/>
      <c r="Z859" s="39"/>
      <c r="AA859" s="39"/>
      <c r="AB859" s="39"/>
      <c r="AC859" s="39"/>
      <c r="AD859" s="39"/>
      <c r="AE859" s="39"/>
      <c r="AF859" s="39"/>
      <c r="AG859" s="39"/>
      <c r="AH859" s="39"/>
      <c r="AI859" s="39"/>
      <c r="AJ859" s="39"/>
      <c r="AK859" s="39"/>
      <c r="AL859" s="39"/>
      <c r="AM859" s="39"/>
      <c r="AN859" s="39"/>
      <c r="AO859" s="39"/>
      <c r="AP859" s="39">
        <v>6559.9999999999991</v>
      </c>
      <c r="AQ859" s="39">
        <v>0</v>
      </c>
      <c r="AR859" s="27">
        <f t="shared" si="24"/>
        <v>0</v>
      </c>
      <c r="AS859" s="13" t="s">
        <v>111</v>
      </c>
      <c r="AT859" s="13">
        <v>2016</v>
      </c>
      <c r="AU859" s="13">
        <v>9.18</v>
      </c>
    </row>
    <row r="860" spans="2:47" ht="13.15" customHeight="1" x14ac:dyDescent="0.2">
      <c r="B860" s="13" t="s">
        <v>1486</v>
      </c>
      <c r="C860" s="13" t="s">
        <v>100</v>
      </c>
      <c r="D860" s="13" t="s">
        <v>1472</v>
      </c>
      <c r="E860" s="13" t="s">
        <v>1455</v>
      </c>
      <c r="F860" s="13" t="s">
        <v>1473</v>
      </c>
      <c r="G860" s="13" t="s">
        <v>1484</v>
      </c>
      <c r="H860" s="13" t="s">
        <v>1475</v>
      </c>
      <c r="I860" s="13">
        <v>50</v>
      </c>
      <c r="J860" s="13" t="s">
        <v>488</v>
      </c>
      <c r="K860" s="13" t="s">
        <v>107</v>
      </c>
      <c r="L860" s="13" t="s">
        <v>108</v>
      </c>
      <c r="M860" s="13" t="s">
        <v>122</v>
      </c>
      <c r="N860" s="13" t="s">
        <v>110</v>
      </c>
      <c r="O860" s="39"/>
      <c r="P860" s="39"/>
      <c r="Q860" s="39"/>
      <c r="R860" s="39"/>
      <c r="S860" s="39">
        <v>290</v>
      </c>
      <c r="T860" s="39">
        <v>290</v>
      </c>
      <c r="U860" s="39">
        <v>290</v>
      </c>
      <c r="V860" s="39">
        <v>290</v>
      </c>
      <c r="W860" s="39">
        <v>290</v>
      </c>
      <c r="X860" s="39"/>
      <c r="Y860" s="39"/>
      <c r="Z860" s="39"/>
      <c r="AA860" s="39"/>
      <c r="AB860" s="39"/>
      <c r="AC860" s="39"/>
      <c r="AD860" s="39"/>
      <c r="AE860" s="39"/>
      <c r="AF860" s="39"/>
      <c r="AG860" s="39"/>
      <c r="AH860" s="39"/>
      <c r="AI860" s="39"/>
      <c r="AJ860" s="39"/>
      <c r="AK860" s="39"/>
      <c r="AL860" s="39"/>
      <c r="AM860" s="39"/>
      <c r="AN860" s="39"/>
      <c r="AO860" s="39"/>
      <c r="AP860" s="39">
        <v>6559.9999999999991</v>
      </c>
      <c r="AQ860" s="39">
        <f>(O860+P860+Q860+R860+S860+T860+U860+V860+W860)*AP860</f>
        <v>9511999.9999999981</v>
      </c>
      <c r="AR860" s="27">
        <f t="shared" si="24"/>
        <v>10653439.999999998</v>
      </c>
      <c r="AS860" s="13" t="s">
        <v>748</v>
      </c>
      <c r="AT860" s="13">
        <v>2016</v>
      </c>
      <c r="AU860" s="13"/>
    </row>
    <row r="861" spans="2:47" ht="13.15" customHeight="1" x14ac:dyDescent="0.25">
      <c r="B861" s="7" t="s">
        <v>1487</v>
      </c>
      <c r="C861" s="7" t="s">
        <v>100</v>
      </c>
      <c r="D861" s="22" t="s">
        <v>1454</v>
      </c>
      <c r="E861" s="7" t="s">
        <v>1455</v>
      </c>
      <c r="F861" s="7" t="s">
        <v>1456</v>
      </c>
      <c r="G861" s="7" t="s">
        <v>1488</v>
      </c>
      <c r="H861" s="8" t="s">
        <v>197</v>
      </c>
      <c r="I861" s="9">
        <v>50</v>
      </c>
      <c r="J861" s="10" t="s">
        <v>238</v>
      </c>
      <c r="K861" s="10" t="s">
        <v>107</v>
      </c>
      <c r="L861" s="10" t="s">
        <v>108</v>
      </c>
      <c r="M861" s="10" t="s">
        <v>109</v>
      </c>
      <c r="N861" s="10" t="s">
        <v>110</v>
      </c>
      <c r="O861" s="27"/>
      <c r="P861" s="27"/>
      <c r="Q861" s="74"/>
      <c r="R861" s="27">
        <v>440</v>
      </c>
      <c r="S861" s="27">
        <v>440</v>
      </c>
      <c r="T861" s="27">
        <v>440</v>
      </c>
      <c r="U861" s="27">
        <v>440</v>
      </c>
      <c r="V861" s="27">
        <v>440</v>
      </c>
      <c r="W861" s="27"/>
      <c r="X861" s="27"/>
      <c r="Y861" s="27"/>
      <c r="Z861" s="27"/>
      <c r="AA861" s="27"/>
      <c r="AB861" s="27"/>
      <c r="AC861" s="27"/>
      <c r="AD861" s="27"/>
      <c r="AE861" s="27"/>
      <c r="AF861" s="27"/>
      <c r="AG861" s="27"/>
      <c r="AH861" s="27"/>
      <c r="AI861" s="27"/>
      <c r="AJ861" s="27"/>
      <c r="AK861" s="27"/>
      <c r="AL861" s="27"/>
      <c r="AM861" s="27"/>
      <c r="AN861" s="27"/>
      <c r="AO861" s="27"/>
      <c r="AP861" s="27">
        <v>552.46</v>
      </c>
      <c r="AQ861" s="27">
        <v>0</v>
      </c>
      <c r="AR861" s="27">
        <f t="shared" si="24"/>
        <v>0</v>
      </c>
      <c r="AS861" s="10" t="s">
        <v>111</v>
      </c>
      <c r="AT861" s="7" t="s">
        <v>375</v>
      </c>
      <c r="AU861" s="89" t="s">
        <v>1337</v>
      </c>
    </row>
    <row r="862" spans="2:47" ht="13.15" customHeight="1" x14ac:dyDescent="0.25">
      <c r="B862" s="12" t="s">
        <v>1489</v>
      </c>
      <c r="C862" s="7" t="s">
        <v>100</v>
      </c>
      <c r="D862" s="7" t="s">
        <v>1454</v>
      </c>
      <c r="E862" s="7" t="s">
        <v>1455</v>
      </c>
      <c r="F862" s="7" t="s">
        <v>1456</v>
      </c>
      <c r="G862" s="7" t="s">
        <v>1488</v>
      </c>
      <c r="H862" s="8" t="s">
        <v>197</v>
      </c>
      <c r="I862" s="9">
        <v>50</v>
      </c>
      <c r="J862" s="10" t="s">
        <v>579</v>
      </c>
      <c r="K862" s="8" t="s">
        <v>107</v>
      </c>
      <c r="L862" s="10" t="s">
        <v>108</v>
      </c>
      <c r="M862" s="10" t="s">
        <v>109</v>
      </c>
      <c r="N862" s="10" t="s">
        <v>110</v>
      </c>
      <c r="O862" s="74"/>
      <c r="P862" s="27"/>
      <c r="Q862" s="27"/>
      <c r="R862" s="27">
        <v>440</v>
      </c>
      <c r="S862" s="27">
        <v>440</v>
      </c>
      <c r="T862" s="27">
        <v>440</v>
      </c>
      <c r="U862" s="27">
        <v>440</v>
      </c>
      <c r="V862" s="27">
        <v>440</v>
      </c>
      <c r="W862" s="27"/>
      <c r="X862" s="27"/>
      <c r="Y862" s="27"/>
      <c r="Z862" s="27"/>
      <c r="AA862" s="27"/>
      <c r="AB862" s="27"/>
      <c r="AC862" s="27"/>
      <c r="AD862" s="27"/>
      <c r="AE862" s="27"/>
      <c r="AF862" s="27"/>
      <c r="AG862" s="27"/>
      <c r="AH862" s="27"/>
      <c r="AI862" s="27"/>
      <c r="AJ862" s="27"/>
      <c r="AK862" s="27"/>
      <c r="AL862" s="27"/>
      <c r="AM862" s="27"/>
      <c r="AN862" s="27"/>
      <c r="AO862" s="27"/>
      <c r="AP862" s="27">
        <v>552.46</v>
      </c>
      <c r="AQ862" s="27">
        <v>0</v>
      </c>
      <c r="AR862" s="27">
        <f t="shared" si="24"/>
        <v>0</v>
      </c>
      <c r="AS862" s="10" t="s">
        <v>111</v>
      </c>
      <c r="AT862" s="43" t="s">
        <v>241</v>
      </c>
      <c r="AU862" s="10" t="s">
        <v>1339</v>
      </c>
    </row>
    <row r="863" spans="2:47" ht="13.15" customHeight="1" x14ac:dyDescent="0.25">
      <c r="B863" s="12" t="s">
        <v>1490</v>
      </c>
      <c r="C863" s="7" t="s">
        <v>100</v>
      </c>
      <c r="D863" s="7" t="s">
        <v>1454</v>
      </c>
      <c r="E863" s="7" t="s">
        <v>1455</v>
      </c>
      <c r="F863" s="7" t="s">
        <v>1456</v>
      </c>
      <c r="G863" s="7" t="s">
        <v>1488</v>
      </c>
      <c r="H863" s="8" t="s">
        <v>197</v>
      </c>
      <c r="I863" s="9">
        <v>50</v>
      </c>
      <c r="J863" s="10" t="s">
        <v>579</v>
      </c>
      <c r="K863" s="8" t="s">
        <v>107</v>
      </c>
      <c r="L863" s="10" t="s">
        <v>108</v>
      </c>
      <c r="M863" s="10" t="s">
        <v>109</v>
      </c>
      <c r="N863" s="10" t="s">
        <v>110</v>
      </c>
      <c r="O863" s="74"/>
      <c r="P863" s="27"/>
      <c r="Q863" s="27"/>
      <c r="R863" s="27">
        <v>440</v>
      </c>
      <c r="S863" s="27">
        <v>440</v>
      </c>
      <c r="T863" s="27">
        <v>440</v>
      </c>
      <c r="U863" s="27">
        <v>440</v>
      </c>
      <c r="V863" s="27">
        <v>440</v>
      </c>
      <c r="W863" s="27"/>
      <c r="X863" s="27"/>
      <c r="Y863" s="27"/>
      <c r="Z863" s="27"/>
      <c r="AA863" s="27"/>
      <c r="AB863" s="27"/>
      <c r="AC863" s="27"/>
      <c r="AD863" s="27"/>
      <c r="AE863" s="27"/>
      <c r="AF863" s="27"/>
      <c r="AG863" s="27"/>
      <c r="AH863" s="27"/>
      <c r="AI863" s="27"/>
      <c r="AJ863" s="27"/>
      <c r="AK863" s="27"/>
      <c r="AL863" s="27"/>
      <c r="AM863" s="27"/>
      <c r="AN863" s="27"/>
      <c r="AO863" s="27"/>
      <c r="AP863" s="27">
        <v>432.02</v>
      </c>
      <c r="AQ863" s="27">
        <v>0</v>
      </c>
      <c r="AR863" s="27">
        <f t="shared" si="24"/>
        <v>0</v>
      </c>
      <c r="AS863" s="10" t="s">
        <v>111</v>
      </c>
      <c r="AT863" s="43" t="s">
        <v>241</v>
      </c>
      <c r="AU863" s="43" t="s">
        <v>242</v>
      </c>
    </row>
    <row r="864" spans="2:47" ht="13.15" customHeight="1" x14ac:dyDescent="0.2">
      <c r="B864" s="12" t="s">
        <v>1491</v>
      </c>
      <c r="C864" s="8" t="s">
        <v>100</v>
      </c>
      <c r="D864" s="8" t="s">
        <v>1454</v>
      </c>
      <c r="E864" s="7" t="s">
        <v>1455</v>
      </c>
      <c r="F864" s="8" t="s">
        <v>1456</v>
      </c>
      <c r="G864" s="7" t="s">
        <v>1488</v>
      </c>
      <c r="H864" s="8" t="s">
        <v>197</v>
      </c>
      <c r="I864" s="9">
        <v>50</v>
      </c>
      <c r="J864" s="8" t="s">
        <v>244</v>
      </c>
      <c r="K864" s="8" t="s">
        <v>107</v>
      </c>
      <c r="L864" s="8" t="s">
        <v>108</v>
      </c>
      <c r="M864" s="10" t="s">
        <v>109</v>
      </c>
      <c r="N864" s="8" t="s">
        <v>110</v>
      </c>
      <c r="O864" s="74"/>
      <c r="P864" s="27"/>
      <c r="Q864" s="27"/>
      <c r="R864" s="27">
        <v>440</v>
      </c>
      <c r="S864" s="27">
        <v>440</v>
      </c>
      <c r="T864" s="27">
        <v>440</v>
      </c>
      <c r="U864" s="27">
        <v>440</v>
      </c>
      <c r="V864" s="27">
        <v>440</v>
      </c>
      <c r="W864" s="27"/>
      <c r="X864" s="27"/>
      <c r="Y864" s="27"/>
      <c r="Z864" s="27"/>
      <c r="AA864" s="27"/>
      <c r="AB864" s="27"/>
      <c r="AC864" s="27"/>
      <c r="AD864" s="27"/>
      <c r="AE864" s="27"/>
      <c r="AF864" s="27"/>
      <c r="AG864" s="27"/>
      <c r="AH864" s="27"/>
      <c r="AI864" s="27"/>
      <c r="AJ864" s="27"/>
      <c r="AK864" s="27"/>
      <c r="AL864" s="27"/>
      <c r="AM864" s="27"/>
      <c r="AN864" s="27"/>
      <c r="AO864" s="27"/>
      <c r="AP864" s="27">
        <v>432.02</v>
      </c>
      <c r="AQ864" s="27">
        <v>0</v>
      </c>
      <c r="AR864" s="27">
        <f t="shared" si="24"/>
        <v>0</v>
      </c>
      <c r="AS864" s="10" t="s">
        <v>111</v>
      </c>
      <c r="AT864" s="43" t="s">
        <v>241</v>
      </c>
      <c r="AU864" s="13" t="s">
        <v>1163</v>
      </c>
    </row>
    <row r="865" spans="2:47" ht="13.15" customHeight="1" x14ac:dyDescent="0.2">
      <c r="B865" s="13" t="s">
        <v>1492</v>
      </c>
      <c r="C865" s="13" t="s">
        <v>100</v>
      </c>
      <c r="D865" s="13" t="s">
        <v>1472</v>
      </c>
      <c r="E865" s="13" t="s">
        <v>1455</v>
      </c>
      <c r="F865" s="13" t="s">
        <v>1473</v>
      </c>
      <c r="G865" s="13" t="s">
        <v>1493</v>
      </c>
      <c r="H865" s="13" t="s">
        <v>1475</v>
      </c>
      <c r="I865" s="13">
        <v>50</v>
      </c>
      <c r="J865" s="13" t="s">
        <v>614</v>
      </c>
      <c r="K865" s="13" t="s">
        <v>107</v>
      </c>
      <c r="L865" s="13" t="s">
        <v>108</v>
      </c>
      <c r="M865" s="13" t="s">
        <v>109</v>
      </c>
      <c r="N865" s="13" t="s">
        <v>110</v>
      </c>
      <c r="O865" s="39"/>
      <c r="P865" s="39"/>
      <c r="Q865" s="39"/>
      <c r="R865" s="39"/>
      <c r="S865" s="39">
        <v>560</v>
      </c>
      <c r="T865" s="39">
        <v>560</v>
      </c>
      <c r="U865" s="39">
        <v>560</v>
      </c>
      <c r="V865" s="39">
        <v>560</v>
      </c>
      <c r="W865" s="39">
        <v>560</v>
      </c>
      <c r="X865" s="39"/>
      <c r="Y865" s="39"/>
      <c r="Z865" s="39"/>
      <c r="AA865" s="39"/>
      <c r="AB865" s="39"/>
      <c r="AC865" s="39"/>
      <c r="AD865" s="39"/>
      <c r="AE865" s="39"/>
      <c r="AF865" s="39"/>
      <c r="AG865" s="39"/>
      <c r="AH865" s="39"/>
      <c r="AI865" s="39"/>
      <c r="AJ865" s="39"/>
      <c r="AK865" s="39"/>
      <c r="AL865" s="39"/>
      <c r="AM865" s="39"/>
      <c r="AN865" s="39"/>
      <c r="AO865" s="39"/>
      <c r="AP865" s="39">
        <v>432.02</v>
      </c>
      <c r="AQ865" s="39">
        <v>0</v>
      </c>
      <c r="AR865" s="27">
        <f t="shared" si="24"/>
        <v>0</v>
      </c>
      <c r="AS865" s="13" t="s">
        <v>111</v>
      </c>
      <c r="AT865" s="13">
        <v>2016</v>
      </c>
      <c r="AU865" s="13">
        <v>9.18</v>
      </c>
    </row>
    <row r="866" spans="2:47" ht="13.15" customHeight="1" x14ac:dyDescent="0.2">
      <c r="B866" s="13" t="s">
        <v>1494</v>
      </c>
      <c r="C866" s="13" t="s">
        <v>100</v>
      </c>
      <c r="D866" s="13" t="s">
        <v>1472</v>
      </c>
      <c r="E866" s="13" t="s">
        <v>1455</v>
      </c>
      <c r="F866" s="13" t="s">
        <v>1473</v>
      </c>
      <c r="G866" s="13" t="s">
        <v>1493</v>
      </c>
      <c r="H866" s="13" t="s">
        <v>1475</v>
      </c>
      <c r="I866" s="13">
        <v>50</v>
      </c>
      <c r="J866" s="13" t="s">
        <v>747</v>
      </c>
      <c r="K866" s="13" t="s">
        <v>107</v>
      </c>
      <c r="L866" s="13" t="s">
        <v>108</v>
      </c>
      <c r="M866" s="13" t="s">
        <v>109</v>
      </c>
      <c r="N866" s="13" t="s">
        <v>110</v>
      </c>
      <c r="O866" s="39"/>
      <c r="P866" s="39"/>
      <c r="Q866" s="39"/>
      <c r="R866" s="39"/>
      <c r="S866" s="39">
        <v>560</v>
      </c>
      <c r="T866" s="39">
        <v>560</v>
      </c>
      <c r="U866" s="39">
        <v>560</v>
      </c>
      <c r="V866" s="39">
        <v>560</v>
      </c>
      <c r="W866" s="39">
        <v>560</v>
      </c>
      <c r="X866" s="39"/>
      <c r="Y866" s="39"/>
      <c r="Z866" s="39"/>
      <c r="AA866" s="39"/>
      <c r="AB866" s="39"/>
      <c r="AC866" s="39"/>
      <c r="AD866" s="39"/>
      <c r="AE866" s="39"/>
      <c r="AF866" s="39"/>
      <c r="AG866" s="39"/>
      <c r="AH866" s="39"/>
      <c r="AI866" s="39"/>
      <c r="AJ866" s="39"/>
      <c r="AK866" s="39"/>
      <c r="AL866" s="39"/>
      <c r="AM866" s="39"/>
      <c r="AN866" s="39"/>
      <c r="AO866" s="39"/>
      <c r="AP866" s="39">
        <v>432.02</v>
      </c>
      <c r="AQ866" s="39">
        <v>0</v>
      </c>
      <c r="AR866" s="27">
        <f t="shared" si="24"/>
        <v>0</v>
      </c>
      <c r="AS866" s="13" t="s">
        <v>748</v>
      </c>
      <c r="AT866" s="13">
        <v>2016</v>
      </c>
      <c r="AU866" s="13">
        <v>9.15</v>
      </c>
    </row>
    <row r="867" spans="2:47" ht="13.15" customHeight="1" x14ac:dyDescent="0.2">
      <c r="B867" s="13" t="s">
        <v>1495</v>
      </c>
      <c r="C867" s="13" t="s">
        <v>100</v>
      </c>
      <c r="D867" s="13" t="s">
        <v>1472</v>
      </c>
      <c r="E867" s="13" t="s">
        <v>1455</v>
      </c>
      <c r="F867" s="13" t="s">
        <v>1473</v>
      </c>
      <c r="G867" s="13" t="s">
        <v>1493</v>
      </c>
      <c r="H867" s="13" t="s">
        <v>1475</v>
      </c>
      <c r="I867" s="13">
        <v>50</v>
      </c>
      <c r="J867" s="13" t="s">
        <v>1496</v>
      </c>
      <c r="K867" s="13" t="s">
        <v>107</v>
      </c>
      <c r="L867" s="13" t="s">
        <v>108</v>
      </c>
      <c r="M867" s="13" t="s">
        <v>122</v>
      </c>
      <c r="N867" s="13" t="s">
        <v>110</v>
      </c>
      <c r="O867" s="39"/>
      <c r="P867" s="39"/>
      <c r="Q867" s="39"/>
      <c r="R867" s="39"/>
      <c r="S867" s="39">
        <v>560</v>
      </c>
      <c r="T867" s="39">
        <v>560</v>
      </c>
      <c r="U867" s="39">
        <v>560</v>
      </c>
      <c r="V867" s="39">
        <v>560</v>
      </c>
      <c r="W867" s="39">
        <v>560</v>
      </c>
      <c r="X867" s="39"/>
      <c r="Y867" s="39"/>
      <c r="Z867" s="39"/>
      <c r="AA867" s="39"/>
      <c r="AB867" s="39"/>
      <c r="AC867" s="39"/>
      <c r="AD867" s="39"/>
      <c r="AE867" s="39"/>
      <c r="AF867" s="39"/>
      <c r="AG867" s="39"/>
      <c r="AH867" s="39"/>
      <c r="AI867" s="39"/>
      <c r="AJ867" s="39"/>
      <c r="AK867" s="39"/>
      <c r="AL867" s="39"/>
      <c r="AM867" s="39"/>
      <c r="AN867" s="39"/>
      <c r="AO867" s="39"/>
      <c r="AP867" s="39">
        <v>432.01</v>
      </c>
      <c r="AQ867" s="39">
        <f>(O867+P867+Q867+R867+S867+T867+U867+V867+W867)*AP867</f>
        <v>1209628</v>
      </c>
      <c r="AR867" s="27">
        <f t="shared" si="24"/>
        <v>1354783.36</v>
      </c>
      <c r="AS867" s="13" t="s">
        <v>748</v>
      </c>
      <c r="AT867" s="13">
        <v>2016</v>
      </c>
      <c r="AU867" s="13"/>
    </row>
    <row r="868" spans="2:47" ht="13.15" customHeight="1" x14ac:dyDescent="0.25">
      <c r="B868" s="7" t="s">
        <v>1497</v>
      </c>
      <c r="C868" s="7" t="s">
        <v>100</v>
      </c>
      <c r="D868" s="22" t="s">
        <v>1454</v>
      </c>
      <c r="E868" s="7" t="s">
        <v>1455</v>
      </c>
      <c r="F868" s="7" t="s">
        <v>1456</v>
      </c>
      <c r="G868" s="7" t="s">
        <v>1498</v>
      </c>
      <c r="H868" s="8" t="s">
        <v>197</v>
      </c>
      <c r="I868" s="9">
        <v>50</v>
      </c>
      <c r="J868" s="10" t="s">
        <v>238</v>
      </c>
      <c r="K868" s="10" t="s">
        <v>107</v>
      </c>
      <c r="L868" s="10" t="s">
        <v>108</v>
      </c>
      <c r="M868" s="10" t="s">
        <v>109</v>
      </c>
      <c r="N868" s="10" t="s">
        <v>110</v>
      </c>
      <c r="O868" s="27"/>
      <c r="P868" s="27"/>
      <c r="Q868" s="74"/>
      <c r="R868" s="27">
        <v>270</v>
      </c>
      <c r="S868" s="27">
        <v>270</v>
      </c>
      <c r="T868" s="27">
        <v>270</v>
      </c>
      <c r="U868" s="27">
        <v>270</v>
      </c>
      <c r="V868" s="27">
        <v>270</v>
      </c>
      <c r="W868" s="27"/>
      <c r="X868" s="27"/>
      <c r="Y868" s="27"/>
      <c r="Z868" s="27"/>
      <c r="AA868" s="27"/>
      <c r="AB868" s="27"/>
      <c r="AC868" s="27"/>
      <c r="AD868" s="27"/>
      <c r="AE868" s="27"/>
      <c r="AF868" s="27"/>
      <c r="AG868" s="27"/>
      <c r="AH868" s="27"/>
      <c r="AI868" s="27"/>
      <c r="AJ868" s="27"/>
      <c r="AK868" s="27"/>
      <c r="AL868" s="27"/>
      <c r="AM868" s="27"/>
      <c r="AN868" s="27"/>
      <c r="AO868" s="27"/>
      <c r="AP868" s="27">
        <v>552.46</v>
      </c>
      <c r="AQ868" s="27">
        <v>0</v>
      </c>
      <c r="AR868" s="27">
        <f t="shared" si="24"/>
        <v>0</v>
      </c>
      <c r="AS868" s="10" t="s">
        <v>111</v>
      </c>
      <c r="AT868" s="7" t="s">
        <v>375</v>
      </c>
      <c r="AU868" s="89" t="s">
        <v>1337</v>
      </c>
    </row>
    <row r="869" spans="2:47" ht="13.15" customHeight="1" x14ac:dyDescent="0.25">
      <c r="B869" s="12" t="s">
        <v>1499</v>
      </c>
      <c r="C869" s="7" t="s">
        <v>100</v>
      </c>
      <c r="D869" s="7" t="s">
        <v>1454</v>
      </c>
      <c r="E869" s="7" t="s">
        <v>1455</v>
      </c>
      <c r="F869" s="7" t="s">
        <v>1456</v>
      </c>
      <c r="G869" s="7" t="s">
        <v>1498</v>
      </c>
      <c r="H869" s="8" t="s">
        <v>197</v>
      </c>
      <c r="I869" s="9">
        <v>50</v>
      </c>
      <c r="J869" s="10" t="s">
        <v>579</v>
      </c>
      <c r="K869" s="8" t="s">
        <v>107</v>
      </c>
      <c r="L869" s="10" t="s">
        <v>108</v>
      </c>
      <c r="M869" s="10" t="s">
        <v>109</v>
      </c>
      <c r="N869" s="10" t="s">
        <v>110</v>
      </c>
      <c r="O869" s="74"/>
      <c r="P869" s="27"/>
      <c r="Q869" s="27"/>
      <c r="R869" s="27">
        <v>270</v>
      </c>
      <c r="S869" s="27">
        <v>270</v>
      </c>
      <c r="T869" s="27">
        <v>270</v>
      </c>
      <c r="U869" s="27">
        <v>270</v>
      </c>
      <c r="V869" s="27">
        <v>270</v>
      </c>
      <c r="W869" s="27"/>
      <c r="X869" s="27"/>
      <c r="Y869" s="27"/>
      <c r="Z869" s="27"/>
      <c r="AA869" s="27"/>
      <c r="AB869" s="27"/>
      <c r="AC869" s="27"/>
      <c r="AD869" s="27"/>
      <c r="AE869" s="27"/>
      <c r="AF869" s="27"/>
      <c r="AG869" s="27"/>
      <c r="AH869" s="27"/>
      <c r="AI869" s="27"/>
      <c r="AJ869" s="27"/>
      <c r="AK869" s="27"/>
      <c r="AL869" s="27"/>
      <c r="AM869" s="27"/>
      <c r="AN869" s="27"/>
      <c r="AO869" s="27"/>
      <c r="AP869" s="27">
        <v>552.46</v>
      </c>
      <c r="AQ869" s="27">
        <v>0</v>
      </c>
      <c r="AR869" s="27">
        <f t="shared" si="24"/>
        <v>0</v>
      </c>
      <c r="AS869" s="10" t="s">
        <v>111</v>
      </c>
      <c r="AT869" s="43" t="s">
        <v>241</v>
      </c>
      <c r="AU869" s="10" t="s">
        <v>1339</v>
      </c>
    </row>
    <row r="870" spans="2:47" ht="13.15" customHeight="1" x14ac:dyDescent="0.25">
      <c r="B870" s="12" t="s">
        <v>1500</v>
      </c>
      <c r="C870" s="7" t="s">
        <v>100</v>
      </c>
      <c r="D870" s="7" t="s">
        <v>1454</v>
      </c>
      <c r="E870" s="7" t="s">
        <v>1455</v>
      </c>
      <c r="F870" s="7" t="s">
        <v>1456</v>
      </c>
      <c r="G870" s="7" t="s">
        <v>1498</v>
      </c>
      <c r="H870" s="8" t="s">
        <v>197</v>
      </c>
      <c r="I870" s="9">
        <v>50</v>
      </c>
      <c r="J870" s="10" t="s">
        <v>579</v>
      </c>
      <c r="K870" s="8" t="s">
        <v>107</v>
      </c>
      <c r="L870" s="10" t="s">
        <v>108</v>
      </c>
      <c r="M870" s="10" t="s">
        <v>109</v>
      </c>
      <c r="N870" s="10" t="s">
        <v>110</v>
      </c>
      <c r="O870" s="74"/>
      <c r="P870" s="27"/>
      <c r="Q870" s="27"/>
      <c r="R870" s="27">
        <v>270</v>
      </c>
      <c r="S870" s="27">
        <v>270</v>
      </c>
      <c r="T870" s="27">
        <v>270</v>
      </c>
      <c r="U870" s="27">
        <v>270</v>
      </c>
      <c r="V870" s="27">
        <v>270</v>
      </c>
      <c r="W870" s="27"/>
      <c r="X870" s="27"/>
      <c r="Y870" s="27"/>
      <c r="Z870" s="27"/>
      <c r="AA870" s="27"/>
      <c r="AB870" s="27"/>
      <c r="AC870" s="27"/>
      <c r="AD870" s="27"/>
      <c r="AE870" s="27"/>
      <c r="AF870" s="27"/>
      <c r="AG870" s="27"/>
      <c r="AH870" s="27"/>
      <c r="AI870" s="27"/>
      <c r="AJ870" s="27"/>
      <c r="AK870" s="27"/>
      <c r="AL870" s="27"/>
      <c r="AM870" s="27"/>
      <c r="AN870" s="27"/>
      <c r="AO870" s="27"/>
      <c r="AP870" s="27">
        <v>488.52</v>
      </c>
      <c r="AQ870" s="27">
        <v>0</v>
      </c>
      <c r="AR870" s="27">
        <f t="shared" si="24"/>
        <v>0</v>
      </c>
      <c r="AS870" s="10" t="s">
        <v>111</v>
      </c>
      <c r="AT870" s="43" t="s">
        <v>241</v>
      </c>
      <c r="AU870" s="43" t="s">
        <v>1346</v>
      </c>
    </row>
    <row r="871" spans="2:47" ht="13.15" customHeight="1" x14ac:dyDescent="0.2">
      <c r="B871" s="12" t="s">
        <v>1501</v>
      </c>
      <c r="C871" s="8" t="s">
        <v>100</v>
      </c>
      <c r="D871" s="8" t="s">
        <v>1454</v>
      </c>
      <c r="E871" s="7" t="s">
        <v>1455</v>
      </c>
      <c r="F871" s="8" t="s">
        <v>1456</v>
      </c>
      <c r="G871" s="7" t="s">
        <v>1498</v>
      </c>
      <c r="H871" s="8" t="s">
        <v>197</v>
      </c>
      <c r="I871" s="9">
        <v>50</v>
      </c>
      <c r="J871" s="8" t="s">
        <v>244</v>
      </c>
      <c r="K871" s="8" t="s">
        <v>107</v>
      </c>
      <c r="L871" s="8" t="s">
        <v>108</v>
      </c>
      <c r="M871" s="10" t="s">
        <v>109</v>
      </c>
      <c r="N871" s="8" t="s">
        <v>110</v>
      </c>
      <c r="O871" s="74"/>
      <c r="P871" s="27"/>
      <c r="Q871" s="27"/>
      <c r="R871" s="27">
        <v>257</v>
      </c>
      <c r="S871" s="27">
        <v>270</v>
      </c>
      <c r="T871" s="27">
        <v>270</v>
      </c>
      <c r="U871" s="27">
        <v>270</v>
      </c>
      <c r="V871" s="27">
        <v>270</v>
      </c>
      <c r="W871" s="27"/>
      <c r="X871" s="27"/>
      <c r="Y871" s="27"/>
      <c r="Z871" s="27"/>
      <c r="AA871" s="27"/>
      <c r="AB871" s="27"/>
      <c r="AC871" s="27"/>
      <c r="AD871" s="27"/>
      <c r="AE871" s="27"/>
      <c r="AF871" s="27"/>
      <c r="AG871" s="27"/>
      <c r="AH871" s="27"/>
      <c r="AI871" s="27"/>
      <c r="AJ871" s="27"/>
      <c r="AK871" s="27"/>
      <c r="AL871" s="27"/>
      <c r="AM871" s="27"/>
      <c r="AN871" s="27"/>
      <c r="AO871" s="27"/>
      <c r="AP871" s="27">
        <v>488.52</v>
      </c>
      <c r="AQ871" s="27">
        <v>0</v>
      </c>
      <c r="AR871" s="27">
        <f t="shared" si="24"/>
        <v>0</v>
      </c>
      <c r="AS871" s="10" t="s">
        <v>111</v>
      </c>
      <c r="AT871" s="43" t="s">
        <v>241</v>
      </c>
      <c r="AU871" s="13" t="s">
        <v>1163</v>
      </c>
    </row>
    <row r="872" spans="2:47" ht="13.15" customHeight="1" x14ac:dyDescent="0.2">
      <c r="B872" s="13" t="s">
        <v>1502</v>
      </c>
      <c r="C872" s="13" t="s">
        <v>100</v>
      </c>
      <c r="D872" s="13" t="s">
        <v>1472</v>
      </c>
      <c r="E872" s="13" t="s">
        <v>1455</v>
      </c>
      <c r="F872" s="13" t="s">
        <v>1473</v>
      </c>
      <c r="G872" s="13" t="s">
        <v>1503</v>
      </c>
      <c r="H872" s="13" t="s">
        <v>1475</v>
      </c>
      <c r="I872" s="13">
        <v>50</v>
      </c>
      <c r="J872" s="13" t="s">
        <v>614</v>
      </c>
      <c r="K872" s="13" t="s">
        <v>107</v>
      </c>
      <c r="L872" s="13" t="s">
        <v>108</v>
      </c>
      <c r="M872" s="13" t="s">
        <v>109</v>
      </c>
      <c r="N872" s="13" t="s">
        <v>110</v>
      </c>
      <c r="O872" s="39"/>
      <c r="P872" s="39"/>
      <c r="Q872" s="39"/>
      <c r="R872" s="39"/>
      <c r="S872" s="39">
        <v>157</v>
      </c>
      <c r="T872" s="39">
        <v>170</v>
      </c>
      <c r="U872" s="39">
        <v>170</v>
      </c>
      <c r="V872" s="39">
        <v>170</v>
      </c>
      <c r="W872" s="39">
        <v>170</v>
      </c>
      <c r="X872" s="39"/>
      <c r="Y872" s="39"/>
      <c r="Z872" s="39"/>
      <c r="AA872" s="39"/>
      <c r="AB872" s="39"/>
      <c r="AC872" s="39"/>
      <c r="AD872" s="39"/>
      <c r="AE872" s="39"/>
      <c r="AF872" s="39"/>
      <c r="AG872" s="39"/>
      <c r="AH872" s="39"/>
      <c r="AI872" s="39"/>
      <c r="AJ872" s="39"/>
      <c r="AK872" s="39"/>
      <c r="AL872" s="39"/>
      <c r="AM872" s="39"/>
      <c r="AN872" s="39"/>
      <c r="AO872" s="39"/>
      <c r="AP872" s="39">
        <v>488.52</v>
      </c>
      <c r="AQ872" s="39">
        <v>0</v>
      </c>
      <c r="AR872" s="27">
        <f t="shared" si="24"/>
        <v>0</v>
      </c>
      <c r="AS872" s="13" t="s">
        <v>111</v>
      </c>
      <c r="AT872" s="13">
        <v>2016</v>
      </c>
      <c r="AU872" s="13">
        <v>14</v>
      </c>
    </row>
    <row r="873" spans="2:47" ht="13.15" customHeight="1" x14ac:dyDescent="0.2">
      <c r="B873" s="13" t="s">
        <v>1504</v>
      </c>
      <c r="C873" s="13" t="s">
        <v>100</v>
      </c>
      <c r="D873" s="13" t="s">
        <v>1472</v>
      </c>
      <c r="E873" s="13" t="s">
        <v>1455</v>
      </c>
      <c r="F873" s="13" t="s">
        <v>1473</v>
      </c>
      <c r="G873" s="13" t="s">
        <v>1503</v>
      </c>
      <c r="H873" s="13" t="s">
        <v>1475</v>
      </c>
      <c r="I873" s="13">
        <v>50</v>
      </c>
      <c r="J873" s="13" t="s">
        <v>614</v>
      </c>
      <c r="K873" s="13" t="s">
        <v>107</v>
      </c>
      <c r="L873" s="13" t="s">
        <v>108</v>
      </c>
      <c r="M873" s="13" t="s">
        <v>109</v>
      </c>
      <c r="N873" s="13" t="s">
        <v>110</v>
      </c>
      <c r="O873" s="39"/>
      <c r="P873" s="39"/>
      <c r="Q873" s="39"/>
      <c r="R873" s="39"/>
      <c r="S873" s="39">
        <v>144</v>
      </c>
      <c r="T873" s="39">
        <v>170</v>
      </c>
      <c r="U873" s="39">
        <v>170</v>
      </c>
      <c r="V873" s="39">
        <v>170</v>
      </c>
      <c r="W873" s="39">
        <v>170</v>
      </c>
      <c r="X873" s="39"/>
      <c r="Y873" s="39"/>
      <c r="Z873" s="39"/>
      <c r="AA873" s="39"/>
      <c r="AB873" s="39"/>
      <c r="AC873" s="39"/>
      <c r="AD873" s="39"/>
      <c r="AE873" s="39"/>
      <c r="AF873" s="39"/>
      <c r="AG873" s="39"/>
      <c r="AH873" s="39"/>
      <c r="AI873" s="39"/>
      <c r="AJ873" s="39"/>
      <c r="AK873" s="39"/>
      <c r="AL873" s="39"/>
      <c r="AM873" s="39"/>
      <c r="AN873" s="39"/>
      <c r="AO873" s="39"/>
      <c r="AP873" s="39">
        <v>488.52</v>
      </c>
      <c r="AQ873" s="39">
        <v>0</v>
      </c>
      <c r="AR873" s="27">
        <f t="shared" si="24"/>
        <v>0</v>
      </c>
      <c r="AS873" s="13" t="s">
        <v>111</v>
      </c>
      <c r="AT873" s="13">
        <v>2016</v>
      </c>
      <c r="AU873" s="13">
        <v>9.18</v>
      </c>
    </row>
    <row r="874" spans="2:47" ht="13.15" customHeight="1" x14ac:dyDescent="0.2">
      <c r="B874" s="13" t="s">
        <v>1505</v>
      </c>
      <c r="C874" s="13" t="s">
        <v>100</v>
      </c>
      <c r="D874" s="13" t="s">
        <v>1472</v>
      </c>
      <c r="E874" s="13" t="s">
        <v>1455</v>
      </c>
      <c r="F874" s="13" t="s">
        <v>1473</v>
      </c>
      <c r="G874" s="13" t="s">
        <v>1503</v>
      </c>
      <c r="H874" s="13" t="s">
        <v>1475</v>
      </c>
      <c r="I874" s="13">
        <v>50</v>
      </c>
      <c r="J874" s="13" t="s">
        <v>747</v>
      </c>
      <c r="K874" s="13" t="s">
        <v>107</v>
      </c>
      <c r="L874" s="13" t="s">
        <v>108</v>
      </c>
      <c r="M874" s="13" t="s">
        <v>109</v>
      </c>
      <c r="N874" s="13" t="s">
        <v>110</v>
      </c>
      <c r="O874" s="39"/>
      <c r="P874" s="39"/>
      <c r="Q874" s="39"/>
      <c r="R874" s="39"/>
      <c r="S874" s="39">
        <v>144</v>
      </c>
      <c r="T874" s="39">
        <v>170</v>
      </c>
      <c r="U874" s="39">
        <v>170</v>
      </c>
      <c r="V874" s="39">
        <v>170</v>
      </c>
      <c r="W874" s="39">
        <v>170</v>
      </c>
      <c r="X874" s="39"/>
      <c r="Y874" s="39"/>
      <c r="Z874" s="39"/>
      <c r="AA874" s="39"/>
      <c r="AB874" s="39"/>
      <c r="AC874" s="39"/>
      <c r="AD874" s="39"/>
      <c r="AE874" s="39"/>
      <c r="AF874" s="39"/>
      <c r="AG874" s="39"/>
      <c r="AH874" s="39"/>
      <c r="AI874" s="39"/>
      <c r="AJ874" s="39"/>
      <c r="AK874" s="39"/>
      <c r="AL874" s="39"/>
      <c r="AM874" s="39"/>
      <c r="AN874" s="39"/>
      <c r="AO874" s="39"/>
      <c r="AP874" s="39">
        <v>488.52</v>
      </c>
      <c r="AQ874" s="39">
        <v>0</v>
      </c>
      <c r="AR874" s="27">
        <f t="shared" si="24"/>
        <v>0</v>
      </c>
      <c r="AS874" s="13" t="s">
        <v>748</v>
      </c>
      <c r="AT874" s="13">
        <v>2016</v>
      </c>
      <c r="AU874" s="13">
        <v>9.1199999999999992</v>
      </c>
    </row>
    <row r="875" spans="2:47" ht="13.15" customHeight="1" x14ac:dyDescent="0.2">
      <c r="B875" s="13" t="s">
        <v>1506</v>
      </c>
      <c r="C875" s="13" t="s">
        <v>100</v>
      </c>
      <c r="D875" s="13" t="s">
        <v>1472</v>
      </c>
      <c r="E875" s="13" t="s">
        <v>1455</v>
      </c>
      <c r="F875" s="13" t="s">
        <v>1473</v>
      </c>
      <c r="G875" s="13" t="s">
        <v>1503</v>
      </c>
      <c r="H875" s="13" t="s">
        <v>1475</v>
      </c>
      <c r="I875" s="13">
        <v>50</v>
      </c>
      <c r="J875" s="13" t="s">
        <v>751</v>
      </c>
      <c r="K875" s="13" t="s">
        <v>107</v>
      </c>
      <c r="L875" s="13" t="s">
        <v>108</v>
      </c>
      <c r="M875" s="13" t="s">
        <v>337</v>
      </c>
      <c r="N875" s="13" t="s">
        <v>110</v>
      </c>
      <c r="O875" s="39"/>
      <c r="P875" s="39"/>
      <c r="Q875" s="39"/>
      <c r="R875" s="39"/>
      <c r="S875" s="39">
        <v>144</v>
      </c>
      <c r="T875" s="39">
        <v>170</v>
      </c>
      <c r="U875" s="39">
        <v>170</v>
      </c>
      <c r="V875" s="39">
        <v>170</v>
      </c>
      <c r="W875" s="39">
        <v>170</v>
      </c>
      <c r="X875" s="39"/>
      <c r="Y875" s="39"/>
      <c r="Z875" s="39"/>
      <c r="AA875" s="39"/>
      <c r="AB875" s="39"/>
      <c r="AC875" s="39"/>
      <c r="AD875" s="39"/>
      <c r="AE875" s="39"/>
      <c r="AF875" s="39"/>
      <c r="AG875" s="39"/>
      <c r="AH875" s="39"/>
      <c r="AI875" s="39"/>
      <c r="AJ875" s="39"/>
      <c r="AK875" s="39"/>
      <c r="AL875" s="39"/>
      <c r="AM875" s="39"/>
      <c r="AN875" s="39"/>
      <c r="AO875" s="39"/>
      <c r="AP875" s="39">
        <v>488.52</v>
      </c>
      <c r="AQ875" s="39">
        <v>0</v>
      </c>
      <c r="AR875" s="27">
        <f t="shared" si="24"/>
        <v>0</v>
      </c>
      <c r="AS875" s="13" t="s">
        <v>748</v>
      </c>
      <c r="AT875" s="13">
        <v>2016</v>
      </c>
      <c r="AU875" s="13">
        <v>14</v>
      </c>
    </row>
    <row r="876" spans="2:47" ht="13.15" customHeight="1" x14ac:dyDescent="0.2">
      <c r="B876" s="13" t="s">
        <v>1507</v>
      </c>
      <c r="C876" s="13" t="s">
        <v>100</v>
      </c>
      <c r="D876" s="13" t="s">
        <v>1472</v>
      </c>
      <c r="E876" s="13" t="s">
        <v>1455</v>
      </c>
      <c r="F876" s="13" t="s">
        <v>1473</v>
      </c>
      <c r="G876" s="13" t="s">
        <v>1503</v>
      </c>
      <c r="H876" s="13" t="s">
        <v>1475</v>
      </c>
      <c r="I876" s="13">
        <v>50</v>
      </c>
      <c r="J876" s="13" t="s">
        <v>751</v>
      </c>
      <c r="K876" s="13" t="s">
        <v>107</v>
      </c>
      <c r="L876" s="13" t="s">
        <v>108</v>
      </c>
      <c r="M876" s="13" t="s">
        <v>337</v>
      </c>
      <c r="N876" s="13" t="s">
        <v>110</v>
      </c>
      <c r="O876" s="39"/>
      <c r="P876" s="39"/>
      <c r="Q876" s="39"/>
      <c r="R876" s="39"/>
      <c r="S876" s="39">
        <v>170</v>
      </c>
      <c r="T876" s="39">
        <v>170</v>
      </c>
      <c r="U876" s="39">
        <v>170</v>
      </c>
      <c r="V876" s="39">
        <v>170</v>
      </c>
      <c r="W876" s="39">
        <v>170</v>
      </c>
      <c r="X876" s="39"/>
      <c r="Y876" s="39"/>
      <c r="Z876" s="39"/>
      <c r="AA876" s="39"/>
      <c r="AB876" s="39"/>
      <c r="AC876" s="39"/>
      <c r="AD876" s="39"/>
      <c r="AE876" s="39"/>
      <c r="AF876" s="39"/>
      <c r="AG876" s="39"/>
      <c r="AH876" s="39"/>
      <c r="AI876" s="39"/>
      <c r="AJ876" s="39"/>
      <c r="AK876" s="39"/>
      <c r="AL876" s="39"/>
      <c r="AM876" s="39"/>
      <c r="AN876" s="39"/>
      <c r="AO876" s="39"/>
      <c r="AP876" s="39">
        <v>488.52</v>
      </c>
      <c r="AQ876" s="39">
        <v>0</v>
      </c>
      <c r="AR876" s="27">
        <f t="shared" si="24"/>
        <v>0</v>
      </c>
      <c r="AS876" s="13" t="s">
        <v>748</v>
      </c>
      <c r="AT876" s="13">
        <v>2016</v>
      </c>
      <c r="AU876" s="13" t="s">
        <v>212</v>
      </c>
    </row>
    <row r="877" spans="2:47" ht="13.15" customHeight="1" x14ac:dyDescent="0.25">
      <c r="B877" s="7" t="s">
        <v>1508</v>
      </c>
      <c r="C877" s="7" t="s">
        <v>100</v>
      </c>
      <c r="D877" s="22" t="s">
        <v>1509</v>
      </c>
      <c r="E877" s="7" t="s">
        <v>1510</v>
      </c>
      <c r="F877" s="7" t="s">
        <v>1511</v>
      </c>
      <c r="G877" s="7" t="s">
        <v>1512</v>
      </c>
      <c r="H877" s="8" t="s">
        <v>197</v>
      </c>
      <c r="I877" s="9">
        <v>50</v>
      </c>
      <c r="J877" s="10" t="s">
        <v>238</v>
      </c>
      <c r="K877" s="8" t="s">
        <v>107</v>
      </c>
      <c r="L877" s="10" t="s">
        <v>108</v>
      </c>
      <c r="M877" s="10" t="s">
        <v>109</v>
      </c>
      <c r="N877" s="10" t="s">
        <v>564</v>
      </c>
      <c r="O877" s="27"/>
      <c r="P877" s="27"/>
      <c r="Q877" s="74"/>
      <c r="R877" s="27">
        <v>21</v>
      </c>
      <c r="S877" s="27">
        <v>21</v>
      </c>
      <c r="T877" s="27">
        <v>21</v>
      </c>
      <c r="U877" s="27">
        <v>21</v>
      </c>
      <c r="V877" s="27">
        <v>21</v>
      </c>
      <c r="W877" s="27"/>
      <c r="X877" s="27"/>
      <c r="Y877" s="27"/>
      <c r="Z877" s="27"/>
      <c r="AA877" s="27"/>
      <c r="AB877" s="27"/>
      <c r="AC877" s="27"/>
      <c r="AD877" s="27"/>
      <c r="AE877" s="27"/>
      <c r="AF877" s="27"/>
      <c r="AG877" s="27"/>
      <c r="AH877" s="27"/>
      <c r="AI877" s="27"/>
      <c r="AJ877" s="27"/>
      <c r="AK877" s="27"/>
      <c r="AL877" s="27"/>
      <c r="AM877" s="27"/>
      <c r="AN877" s="27"/>
      <c r="AO877" s="27"/>
      <c r="AP877" s="27">
        <v>866611.61</v>
      </c>
      <c r="AQ877" s="27">
        <v>0</v>
      </c>
      <c r="AR877" s="27">
        <f t="shared" si="24"/>
        <v>0</v>
      </c>
      <c r="AS877" s="10" t="s">
        <v>111</v>
      </c>
      <c r="AT877" s="7" t="s">
        <v>375</v>
      </c>
      <c r="AU877" s="89" t="s">
        <v>357</v>
      </c>
    </row>
    <row r="878" spans="2:47" ht="13.15" customHeight="1" x14ac:dyDescent="0.25">
      <c r="B878" s="12" t="s">
        <v>1513</v>
      </c>
      <c r="C878" s="7" t="s">
        <v>100</v>
      </c>
      <c r="D878" s="7" t="s">
        <v>1509</v>
      </c>
      <c r="E878" s="7" t="s">
        <v>1510</v>
      </c>
      <c r="F878" s="7" t="s">
        <v>1511</v>
      </c>
      <c r="G878" s="7" t="s">
        <v>1512</v>
      </c>
      <c r="H878" s="8" t="s">
        <v>197</v>
      </c>
      <c r="I878" s="9">
        <v>50</v>
      </c>
      <c r="J878" s="10" t="s">
        <v>579</v>
      </c>
      <c r="K878" s="8" t="s">
        <v>107</v>
      </c>
      <c r="L878" s="10" t="s">
        <v>108</v>
      </c>
      <c r="M878" s="10" t="s">
        <v>109</v>
      </c>
      <c r="N878" s="10" t="s">
        <v>564</v>
      </c>
      <c r="O878" s="74"/>
      <c r="P878" s="27"/>
      <c r="Q878" s="27"/>
      <c r="R878" s="27">
        <v>10</v>
      </c>
      <c r="S878" s="27">
        <v>10</v>
      </c>
      <c r="T878" s="27">
        <v>10</v>
      </c>
      <c r="U878" s="27">
        <v>10</v>
      </c>
      <c r="V878" s="27">
        <v>10</v>
      </c>
      <c r="W878" s="27"/>
      <c r="X878" s="27"/>
      <c r="Y878" s="27"/>
      <c r="Z878" s="27"/>
      <c r="AA878" s="27"/>
      <c r="AB878" s="27"/>
      <c r="AC878" s="27"/>
      <c r="AD878" s="27"/>
      <c r="AE878" s="27"/>
      <c r="AF878" s="27"/>
      <c r="AG878" s="27"/>
      <c r="AH878" s="27"/>
      <c r="AI878" s="27"/>
      <c r="AJ878" s="27"/>
      <c r="AK878" s="27"/>
      <c r="AL878" s="27"/>
      <c r="AM878" s="27"/>
      <c r="AN878" s="27"/>
      <c r="AO878" s="27"/>
      <c r="AP878" s="27">
        <v>866611.61</v>
      </c>
      <c r="AQ878" s="27">
        <v>0</v>
      </c>
      <c r="AR878" s="27">
        <f t="shared" si="24"/>
        <v>0</v>
      </c>
      <c r="AS878" s="10" t="s">
        <v>111</v>
      </c>
      <c r="AT878" s="43" t="s">
        <v>241</v>
      </c>
      <c r="AU878" s="88"/>
    </row>
    <row r="879" spans="2:47" ht="13.15" customHeight="1" x14ac:dyDescent="0.2">
      <c r="B879" s="12" t="s">
        <v>1514</v>
      </c>
      <c r="C879" s="8" t="s">
        <v>100</v>
      </c>
      <c r="D879" s="8" t="s">
        <v>1509</v>
      </c>
      <c r="E879" s="7" t="s">
        <v>1510</v>
      </c>
      <c r="F879" s="8" t="s">
        <v>1511</v>
      </c>
      <c r="G879" s="7" t="s">
        <v>1512</v>
      </c>
      <c r="H879" s="8" t="s">
        <v>197</v>
      </c>
      <c r="I879" s="9">
        <v>50</v>
      </c>
      <c r="J879" s="8" t="s">
        <v>244</v>
      </c>
      <c r="K879" s="8" t="s">
        <v>107</v>
      </c>
      <c r="L879" s="8" t="s">
        <v>108</v>
      </c>
      <c r="M879" s="10" t="s">
        <v>109</v>
      </c>
      <c r="N879" s="8" t="s">
        <v>564</v>
      </c>
      <c r="O879" s="74"/>
      <c r="P879" s="27"/>
      <c r="Q879" s="27"/>
      <c r="R879" s="27">
        <v>10</v>
      </c>
      <c r="S879" s="27">
        <v>10</v>
      </c>
      <c r="T879" s="27">
        <v>10</v>
      </c>
      <c r="U879" s="27">
        <v>10</v>
      </c>
      <c r="V879" s="27">
        <v>10</v>
      </c>
      <c r="W879" s="27"/>
      <c r="X879" s="27"/>
      <c r="Y879" s="27"/>
      <c r="Z879" s="27"/>
      <c r="AA879" s="27"/>
      <c r="AB879" s="27"/>
      <c r="AC879" s="27"/>
      <c r="AD879" s="27"/>
      <c r="AE879" s="27"/>
      <c r="AF879" s="27"/>
      <c r="AG879" s="27"/>
      <c r="AH879" s="27"/>
      <c r="AI879" s="27"/>
      <c r="AJ879" s="27"/>
      <c r="AK879" s="27"/>
      <c r="AL879" s="27"/>
      <c r="AM879" s="27"/>
      <c r="AN879" s="27"/>
      <c r="AO879" s="27"/>
      <c r="AP879" s="27">
        <v>800000</v>
      </c>
      <c r="AQ879" s="27">
        <v>0</v>
      </c>
      <c r="AR879" s="27">
        <f t="shared" si="24"/>
        <v>0</v>
      </c>
      <c r="AS879" s="10" t="s">
        <v>111</v>
      </c>
      <c r="AT879" s="43" t="s">
        <v>241</v>
      </c>
      <c r="AU879" s="13" t="s">
        <v>610</v>
      </c>
    </row>
    <row r="880" spans="2:47" ht="13.15" customHeight="1" x14ac:dyDescent="0.2">
      <c r="B880" s="13" t="s">
        <v>1515</v>
      </c>
      <c r="C880" s="13" t="s">
        <v>100</v>
      </c>
      <c r="D880" s="13" t="s">
        <v>1516</v>
      </c>
      <c r="E880" s="13" t="s">
        <v>1510</v>
      </c>
      <c r="F880" s="13" t="s">
        <v>1511</v>
      </c>
      <c r="G880" s="13" t="s">
        <v>1517</v>
      </c>
      <c r="H880" s="13" t="s">
        <v>1475</v>
      </c>
      <c r="I880" s="13">
        <v>50</v>
      </c>
      <c r="J880" s="13" t="s">
        <v>614</v>
      </c>
      <c r="K880" s="13" t="s">
        <v>107</v>
      </c>
      <c r="L880" s="13" t="s">
        <v>108</v>
      </c>
      <c r="M880" s="13" t="s">
        <v>109</v>
      </c>
      <c r="N880" s="13" t="s">
        <v>564</v>
      </c>
      <c r="O880" s="39"/>
      <c r="P880" s="39"/>
      <c r="Q880" s="39"/>
      <c r="R880" s="39"/>
      <c r="S880" s="39">
        <v>7</v>
      </c>
      <c r="T880" s="39">
        <v>7</v>
      </c>
      <c r="U880" s="39">
        <v>7</v>
      </c>
      <c r="V880" s="39">
        <v>7</v>
      </c>
      <c r="W880" s="39">
        <v>7</v>
      </c>
      <c r="X880" s="39"/>
      <c r="Y880" s="39"/>
      <c r="Z880" s="39"/>
      <c r="AA880" s="39"/>
      <c r="AB880" s="39"/>
      <c r="AC880" s="39"/>
      <c r="AD880" s="39"/>
      <c r="AE880" s="39"/>
      <c r="AF880" s="39"/>
      <c r="AG880" s="39"/>
      <c r="AH880" s="39"/>
      <c r="AI880" s="39"/>
      <c r="AJ880" s="39"/>
      <c r="AK880" s="39"/>
      <c r="AL880" s="39"/>
      <c r="AM880" s="39"/>
      <c r="AN880" s="39"/>
      <c r="AO880" s="39"/>
      <c r="AP880" s="39">
        <v>866611.61</v>
      </c>
      <c r="AQ880" s="39">
        <v>0</v>
      </c>
      <c r="AR880" s="27">
        <f t="shared" si="24"/>
        <v>0</v>
      </c>
      <c r="AS880" s="13" t="s">
        <v>111</v>
      </c>
      <c r="AT880" s="13">
        <v>2016</v>
      </c>
      <c r="AU880" s="13">
        <v>14</v>
      </c>
    </row>
    <row r="881" spans="2:47" ht="13.15" customHeight="1" x14ac:dyDescent="0.2">
      <c r="B881" s="13" t="s">
        <v>1518</v>
      </c>
      <c r="C881" s="13" t="s">
        <v>100</v>
      </c>
      <c r="D881" s="13" t="s">
        <v>1516</v>
      </c>
      <c r="E881" s="13" t="s">
        <v>1510</v>
      </c>
      <c r="F881" s="13" t="s">
        <v>1511</v>
      </c>
      <c r="G881" s="13" t="s">
        <v>1517</v>
      </c>
      <c r="H881" s="13" t="s">
        <v>1475</v>
      </c>
      <c r="I881" s="13">
        <v>50</v>
      </c>
      <c r="J881" s="13" t="s">
        <v>614</v>
      </c>
      <c r="K881" s="13" t="s">
        <v>107</v>
      </c>
      <c r="L881" s="13" t="s">
        <v>108</v>
      </c>
      <c r="M881" s="13" t="s">
        <v>109</v>
      </c>
      <c r="N881" s="13" t="s">
        <v>564</v>
      </c>
      <c r="O881" s="39"/>
      <c r="P881" s="39"/>
      <c r="Q881" s="39"/>
      <c r="R881" s="39"/>
      <c r="S881" s="39">
        <v>0</v>
      </c>
      <c r="T881" s="39">
        <v>7</v>
      </c>
      <c r="U881" s="39">
        <v>7</v>
      </c>
      <c r="V881" s="39">
        <v>7</v>
      </c>
      <c r="W881" s="39">
        <v>7</v>
      </c>
      <c r="X881" s="39"/>
      <c r="Y881" s="39"/>
      <c r="Z881" s="39"/>
      <c r="AA881" s="39"/>
      <c r="AB881" s="39"/>
      <c r="AC881" s="39"/>
      <c r="AD881" s="39"/>
      <c r="AE881" s="39"/>
      <c r="AF881" s="39"/>
      <c r="AG881" s="39"/>
      <c r="AH881" s="39"/>
      <c r="AI881" s="39"/>
      <c r="AJ881" s="39"/>
      <c r="AK881" s="39"/>
      <c r="AL881" s="39"/>
      <c r="AM881" s="39"/>
      <c r="AN881" s="39"/>
      <c r="AO881" s="39"/>
      <c r="AP881" s="39">
        <v>866611.61</v>
      </c>
      <c r="AQ881" s="39">
        <v>0</v>
      </c>
      <c r="AR881" s="27">
        <f t="shared" si="24"/>
        <v>0</v>
      </c>
      <c r="AS881" s="13" t="s">
        <v>111</v>
      </c>
      <c r="AT881" s="13">
        <v>2016</v>
      </c>
      <c r="AU881" s="13" t="s">
        <v>212</v>
      </c>
    </row>
    <row r="882" spans="2:47" ht="13.15" customHeight="1" x14ac:dyDescent="0.25">
      <c r="B882" s="7" t="s">
        <v>1519</v>
      </c>
      <c r="C882" s="7" t="s">
        <v>100</v>
      </c>
      <c r="D882" s="22" t="s">
        <v>1520</v>
      </c>
      <c r="E882" s="7" t="s">
        <v>1521</v>
      </c>
      <c r="F882" s="7" t="s">
        <v>1522</v>
      </c>
      <c r="G882" s="7" t="s">
        <v>1523</v>
      </c>
      <c r="H882" s="8" t="s">
        <v>105</v>
      </c>
      <c r="I882" s="9">
        <v>51</v>
      </c>
      <c r="J882" s="10" t="s">
        <v>238</v>
      </c>
      <c r="K882" s="8" t="s">
        <v>107</v>
      </c>
      <c r="L882" s="10" t="s">
        <v>108</v>
      </c>
      <c r="M882" s="10" t="s">
        <v>109</v>
      </c>
      <c r="N882" s="10" t="s">
        <v>110</v>
      </c>
      <c r="O882" s="27"/>
      <c r="P882" s="27"/>
      <c r="Q882" s="74"/>
      <c r="R882" s="27">
        <v>580</v>
      </c>
      <c r="S882" s="27">
        <v>580</v>
      </c>
      <c r="T882" s="27">
        <v>580</v>
      </c>
      <c r="U882" s="27">
        <v>580</v>
      </c>
      <c r="V882" s="27">
        <v>580</v>
      </c>
      <c r="W882" s="27"/>
      <c r="X882" s="27"/>
      <c r="Y882" s="27"/>
      <c r="Z882" s="27"/>
      <c r="AA882" s="27"/>
      <c r="AB882" s="27"/>
      <c r="AC882" s="27"/>
      <c r="AD882" s="27"/>
      <c r="AE882" s="27"/>
      <c r="AF882" s="27"/>
      <c r="AG882" s="27"/>
      <c r="AH882" s="27"/>
      <c r="AI882" s="27"/>
      <c r="AJ882" s="27"/>
      <c r="AK882" s="27"/>
      <c r="AL882" s="27"/>
      <c r="AM882" s="27"/>
      <c r="AN882" s="27"/>
      <c r="AO882" s="27"/>
      <c r="AP882" s="27">
        <v>32876.980000000003</v>
      </c>
      <c r="AQ882" s="27">
        <v>0</v>
      </c>
      <c r="AR882" s="27">
        <f t="shared" si="24"/>
        <v>0</v>
      </c>
      <c r="AS882" s="10" t="s">
        <v>111</v>
      </c>
      <c r="AT882" s="7" t="s">
        <v>375</v>
      </c>
      <c r="AU882" s="89" t="s">
        <v>239</v>
      </c>
    </row>
    <row r="883" spans="2:47" ht="13.15" customHeight="1" x14ac:dyDescent="0.25">
      <c r="B883" s="12" t="s">
        <v>1524</v>
      </c>
      <c r="C883" s="7" t="s">
        <v>100</v>
      </c>
      <c r="D883" s="7" t="s">
        <v>1520</v>
      </c>
      <c r="E883" s="7" t="s">
        <v>1521</v>
      </c>
      <c r="F883" s="7" t="s">
        <v>1522</v>
      </c>
      <c r="G883" s="7" t="s">
        <v>1523</v>
      </c>
      <c r="H883" s="8" t="s">
        <v>197</v>
      </c>
      <c r="I883" s="9">
        <v>51</v>
      </c>
      <c r="J883" s="10" t="s">
        <v>579</v>
      </c>
      <c r="K883" s="8" t="s">
        <v>107</v>
      </c>
      <c r="L883" s="10" t="s">
        <v>108</v>
      </c>
      <c r="M883" s="10" t="s">
        <v>109</v>
      </c>
      <c r="N883" s="10" t="s">
        <v>110</v>
      </c>
      <c r="O883" s="74"/>
      <c r="P883" s="27"/>
      <c r="Q883" s="27"/>
      <c r="R883" s="27">
        <v>480</v>
      </c>
      <c r="S883" s="27">
        <v>600</v>
      </c>
      <c r="T883" s="27">
        <v>600</v>
      </c>
      <c r="U883" s="27">
        <v>600</v>
      </c>
      <c r="V883" s="27">
        <v>600</v>
      </c>
      <c r="W883" s="27"/>
      <c r="X883" s="27"/>
      <c r="Y883" s="27"/>
      <c r="Z883" s="27"/>
      <c r="AA883" s="27"/>
      <c r="AB883" s="27"/>
      <c r="AC883" s="27"/>
      <c r="AD883" s="27"/>
      <c r="AE883" s="27"/>
      <c r="AF883" s="27"/>
      <c r="AG883" s="27"/>
      <c r="AH883" s="27"/>
      <c r="AI883" s="27"/>
      <c r="AJ883" s="27"/>
      <c r="AK883" s="27"/>
      <c r="AL883" s="27"/>
      <c r="AM883" s="27"/>
      <c r="AN883" s="27"/>
      <c r="AO883" s="27"/>
      <c r="AP883" s="27">
        <v>32876.980000000003</v>
      </c>
      <c r="AQ883" s="27">
        <v>0</v>
      </c>
      <c r="AR883" s="27">
        <f t="shared" si="24"/>
        <v>0</v>
      </c>
      <c r="AS883" s="10" t="s">
        <v>111</v>
      </c>
      <c r="AT883" s="43" t="s">
        <v>241</v>
      </c>
      <c r="AU883" s="43" t="s">
        <v>1525</v>
      </c>
    </row>
    <row r="884" spans="2:47" ht="13.15" customHeight="1" x14ac:dyDescent="0.2">
      <c r="B884" s="12" t="s">
        <v>1526</v>
      </c>
      <c r="C884" s="8" t="s">
        <v>100</v>
      </c>
      <c r="D884" s="13" t="s">
        <v>1527</v>
      </c>
      <c r="E884" s="7" t="s">
        <v>1521</v>
      </c>
      <c r="F884" s="13" t="s">
        <v>1528</v>
      </c>
      <c r="G884" s="7" t="s">
        <v>1523</v>
      </c>
      <c r="H884" s="8" t="s">
        <v>105</v>
      </c>
      <c r="I884" s="9">
        <v>51</v>
      </c>
      <c r="J884" s="8" t="s">
        <v>244</v>
      </c>
      <c r="K884" s="8" t="s">
        <v>107</v>
      </c>
      <c r="L884" s="8" t="s">
        <v>108</v>
      </c>
      <c r="M884" s="10" t="s">
        <v>109</v>
      </c>
      <c r="N884" s="8" t="s">
        <v>110</v>
      </c>
      <c r="O884" s="74"/>
      <c r="P884" s="27"/>
      <c r="Q884" s="27"/>
      <c r="R884" s="27">
        <v>469</v>
      </c>
      <c r="S884" s="27">
        <v>600</v>
      </c>
      <c r="T884" s="27">
        <v>600</v>
      </c>
      <c r="U884" s="27">
        <v>600</v>
      </c>
      <c r="V884" s="27">
        <v>600</v>
      </c>
      <c r="W884" s="27"/>
      <c r="X884" s="27"/>
      <c r="Y884" s="27"/>
      <c r="Z884" s="27"/>
      <c r="AA884" s="27"/>
      <c r="AB884" s="27"/>
      <c r="AC884" s="27"/>
      <c r="AD884" s="27"/>
      <c r="AE884" s="27"/>
      <c r="AF884" s="27"/>
      <c r="AG884" s="27"/>
      <c r="AH884" s="27"/>
      <c r="AI884" s="27"/>
      <c r="AJ884" s="27"/>
      <c r="AK884" s="27"/>
      <c r="AL884" s="27"/>
      <c r="AM884" s="27"/>
      <c r="AN884" s="27"/>
      <c r="AO884" s="27"/>
      <c r="AP884" s="27">
        <v>25514</v>
      </c>
      <c r="AQ884" s="27">
        <v>0</v>
      </c>
      <c r="AR884" s="27">
        <f t="shared" si="24"/>
        <v>0</v>
      </c>
      <c r="AS884" s="10" t="s">
        <v>111</v>
      </c>
      <c r="AT884" s="43" t="s">
        <v>241</v>
      </c>
      <c r="AU884" s="13" t="s">
        <v>786</v>
      </c>
    </row>
    <row r="885" spans="2:47" ht="13.15" customHeight="1" x14ac:dyDescent="0.2">
      <c r="B885" s="13" t="s">
        <v>1529</v>
      </c>
      <c r="C885" s="13" t="s">
        <v>100</v>
      </c>
      <c r="D885" s="13" t="s">
        <v>1527</v>
      </c>
      <c r="E885" s="13" t="s">
        <v>1521</v>
      </c>
      <c r="F885" s="13" t="s">
        <v>1528</v>
      </c>
      <c r="G885" s="13" t="s">
        <v>1530</v>
      </c>
      <c r="H885" s="13" t="s">
        <v>105</v>
      </c>
      <c r="I885" s="13">
        <v>51</v>
      </c>
      <c r="J885" s="13" t="s">
        <v>244</v>
      </c>
      <c r="K885" s="13" t="s">
        <v>107</v>
      </c>
      <c r="L885" s="13" t="s">
        <v>108</v>
      </c>
      <c r="M885" s="13" t="s">
        <v>109</v>
      </c>
      <c r="N885" s="13" t="s">
        <v>110</v>
      </c>
      <c r="O885" s="39"/>
      <c r="P885" s="39"/>
      <c r="Q885" s="39"/>
      <c r="R885" s="39">
        <v>469</v>
      </c>
      <c r="S885" s="39">
        <v>540</v>
      </c>
      <c r="T885" s="39">
        <v>848</v>
      </c>
      <c r="U885" s="39">
        <v>848</v>
      </c>
      <c r="V885" s="39">
        <v>848</v>
      </c>
      <c r="W885" s="39"/>
      <c r="X885" s="39"/>
      <c r="Y885" s="39"/>
      <c r="Z885" s="39"/>
      <c r="AA885" s="39"/>
      <c r="AB885" s="39"/>
      <c r="AC885" s="39"/>
      <c r="AD885" s="39"/>
      <c r="AE885" s="39"/>
      <c r="AF885" s="39"/>
      <c r="AG885" s="39"/>
      <c r="AH885" s="39"/>
      <c r="AI885" s="39"/>
      <c r="AJ885" s="39"/>
      <c r="AK885" s="39"/>
      <c r="AL885" s="39"/>
      <c r="AM885" s="39"/>
      <c r="AN885" s="39"/>
      <c r="AO885" s="39"/>
      <c r="AP885" s="39">
        <v>30349.91</v>
      </c>
      <c r="AQ885" s="39">
        <v>0</v>
      </c>
      <c r="AR885" s="27">
        <f t="shared" si="24"/>
        <v>0</v>
      </c>
      <c r="AS885" s="13" t="s">
        <v>111</v>
      </c>
      <c r="AT885" s="13">
        <v>2015</v>
      </c>
      <c r="AU885" s="13">
        <v>14</v>
      </c>
    </row>
    <row r="886" spans="2:47" ht="13.15" customHeight="1" x14ac:dyDescent="0.2">
      <c r="B886" s="13" t="s">
        <v>1531</v>
      </c>
      <c r="C886" s="13" t="s">
        <v>100</v>
      </c>
      <c r="D886" s="13" t="s">
        <v>1527</v>
      </c>
      <c r="E886" s="13" t="s">
        <v>1521</v>
      </c>
      <c r="F886" s="13" t="s">
        <v>1528</v>
      </c>
      <c r="G886" s="13" t="s">
        <v>1530</v>
      </c>
      <c r="H886" s="13" t="s">
        <v>105</v>
      </c>
      <c r="I886" s="13">
        <v>51</v>
      </c>
      <c r="J886" s="13" t="s">
        <v>244</v>
      </c>
      <c r="K886" s="13" t="s">
        <v>107</v>
      </c>
      <c r="L886" s="13" t="s">
        <v>108</v>
      </c>
      <c r="M886" s="13" t="s">
        <v>109</v>
      </c>
      <c r="N886" s="13" t="s">
        <v>110</v>
      </c>
      <c r="O886" s="39"/>
      <c r="P886" s="39"/>
      <c r="Q886" s="39"/>
      <c r="R886" s="39">
        <v>469</v>
      </c>
      <c r="S886" s="39">
        <v>232</v>
      </c>
      <c r="T886" s="39">
        <v>848</v>
      </c>
      <c r="U886" s="39">
        <v>848</v>
      </c>
      <c r="V886" s="39">
        <v>848</v>
      </c>
      <c r="W886" s="39"/>
      <c r="X886" s="39"/>
      <c r="Y886" s="39"/>
      <c r="Z886" s="39"/>
      <c r="AA886" s="39"/>
      <c r="AB886" s="39"/>
      <c r="AC886" s="39"/>
      <c r="AD886" s="39"/>
      <c r="AE886" s="39"/>
      <c r="AF886" s="39"/>
      <c r="AG886" s="39"/>
      <c r="AH886" s="39"/>
      <c r="AI886" s="39"/>
      <c r="AJ886" s="39"/>
      <c r="AK886" s="39"/>
      <c r="AL886" s="39"/>
      <c r="AM886" s="39"/>
      <c r="AN886" s="39"/>
      <c r="AO886" s="39"/>
      <c r="AP886" s="39">
        <v>30349.91</v>
      </c>
      <c r="AQ886" s="39">
        <v>0</v>
      </c>
      <c r="AR886" s="27">
        <f t="shared" si="24"/>
        <v>0</v>
      </c>
      <c r="AS886" s="13" t="s">
        <v>111</v>
      </c>
      <c r="AT886" s="13">
        <v>2015</v>
      </c>
      <c r="AU886" s="13">
        <v>14</v>
      </c>
    </row>
    <row r="887" spans="2:47" ht="13.15" customHeight="1" x14ac:dyDescent="0.2">
      <c r="B887" s="13" t="s">
        <v>1532</v>
      </c>
      <c r="C887" s="13" t="s">
        <v>100</v>
      </c>
      <c r="D887" s="13" t="s">
        <v>1527</v>
      </c>
      <c r="E887" s="13" t="s">
        <v>1521</v>
      </c>
      <c r="F887" s="13" t="s">
        <v>1528</v>
      </c>
      <c r="G887" s="13" t="s">
        <v>1530</v>
      </c>
      <c r="H887" s="13" t="s">
        <v>105</v>
      </c>
      <c r="I887" s="13">
        <v>51</v>
      </c>
      <c r="J887" s="13" t="s">
        <v>244</v>
      </c>
      <c r="K887" s="13" t="s">
        <v>107</v>
      </c>
      <c r="L887" s="13" t="s">
        <v>108</v>
      </c>
      <c r="M887" s="13" t="s">
        <v>122</v>
      </c>
      <c r="N887" s="13" t="s">
        <v>110</v>
      </c>
      <c r="O887" s="39"/>
      <c r="P887" s="39"/>
      <c r="Q887" s="39"/>
      <c r="R887" s="39">
        <v>469</v>
      </c>
      <c r="S887" s="39">
        <v>600</v>
      </c>
      <c r="T887" s="39">
        <v>600</v>
      </c>
      <c r="U887" s="39">
        <v>600</v>
      </c>
      <c r="V887" s="39">
        <v>600</v>
      </c>
      <c r="W887" s="39"/>
      <c r="X887" s="39"/>
      <c r="Y887" s="39"/>
      <c r="Z887" s="39"/>
      <c r="AA887" s="39"/>
      <c r="AB887" s="39"/>
      <c r="AC887" s="39"/>
      <c r="AD887" s="39"/>
      <c r="AE887" s="39"/>
      <c r="AF887" s="39"/>
      <c r="AG887" s="39"/>
      <c r="AH887" s="39"/>
      <c r="AI887" s="39"/>
      <c r="AJ887" s="39"/>
      <c r="AK887" s="39"/>
      <c r="AL887" s="39"/>
      <c r="AM887" s="39"/>
      <c r="AN887" s="39"/>
      <c r="AO887" s="39"/>
      <c r="AP887" s="39">
        <v>30349.91</v>
      </c>
      <c r="AQ887" s="39">
        <f>(O887+P887+Q887+R887+S887+T887+U887+V887+W887)*AP887</f>
        <v>87073891.790000007</v>
      </c>
      <c r="AR887" s="27">
        <f t="shared" si="24"/>
        <v>97522758.804800019</v>
      </c>
      <c r="AS887" s="13" t="s">
        <v>111</v>
      </c>
      <c r="AT887" s="13">
        <v>2015</v>
      </c>
      <c r="AU887" s="13"/>
    </row>
    <row r="888" spans="2:47" ht="13.15" customHeight="1" x14ac:dyDescent="0.25">
      <c r="B888" s="7" t="s">
        <v>1533</v>
      </c>
      <c r="C888" s="7" t="s">
        <v>100</v>
      </c>
      <c r="D888" s="22" t="s">
        <v>1520</v>
      </c>
      <c r="E888" s="7" t="s">
        <v>1521</v>
      </c>
      <c r="F888" s="7" t="s">
        <v>1522</v>
      </c>
      <c r="G888" s="7" t="s">
        <v>1534</v>
      </c>
      <c r="H888" s="8" t="s">
        <v>105</v>
      </c>
      <c r="I888" s="9">
        <v>51</v>
      </c>
      <c r="J888" s="10" t="s">
        <v>238</v>
      </c>
      <c r="K888" s="8" t="s">
        <v>107</v>
      </c>
      <c r="L888" s="10" t="s">
        <v>108</v>
      </c>
      <c r="M888" s="10" t="s">
        <v>109</v>
      </c>
      <c r="N888" s="10" t="s">
        <v>110</v>
      </c>
      <c r="O888" s="27"/>
      <c r="P888" s="27"/>
      <c r="Q888" s="74"/>
      <c r="R888" s="27">
        <v>80</v>
      </c>
      <c r="S888" s="27">
        <v>80</v>
      </c>
      <c r="T888" s="27">
        <v>80</v>
      </c>
      <c r="U888" s="27">
        <v>80</v>
      </c>
      <c r="V888" s="27">
        <v>80</v>
      </c>
      <c r="W888" s="27"/>
      <c r="X888" s="27"/>
      <c r="Y888" s="27"/>
      <c r="Z888" s="27"/>
      <c r="AA888" s="27"/>
      <c r="AB888" s="27"/>
      <c r="AC888" s="27"/>
      <c r="AD888" s="27"/>
      <c r="AE888" s="27"/>
      <c r="AF888" s="27"/>
      <c r="AG888" s="27"/>
      <c r="AH888" s="27"/>
      <c r="AI888" s="27"/>
      <c r="AJ888" s="27"/>
      <c r="AK888" s="27"/>
      <c r="AL888" s="27"/>
      <c r="AM888" s="27"/>
      <c r="AN888" s="27"/>
      <c r="AO888" s="27"/>
      <c r="AP888" s="27">
        <v>32920.82</v>
      </c>
      <c r="AQ888" s="27">
        <v>0</v>
      </c>
      <c r="AR888" s="27">
        <f t="shared" si="24"/>
        <v>0</v>
      </c>
      <c r="AS888" s="10" t="s">
        <v>111</v>
      </c>
      <c r="AT888" s="7" t="s">
        <v>375</v>
      </c>
      <c r="AU888" s="89" t="s">
        <v>1392</v>
      </c>
    </row>
    <row r="889" spans="2:47" ht="13.15" customHeight="1" x14ac:dyDescent="0.25">
      <c r="B889" s="12" t="s">
        <v>1535</v>
      </c>
      <c r="C889" s="7" t="s">
        <v>100</v>
      </c>
      <c r="D889" s="7" t="s">
        <v>1520</v>
      </c>
      <c r="E889" s="7" t="s">
        <v>1521</v>
      </c>
      <c r="F889" s="7" t="s">
        <v>1522</v>
      </c>
      <c r="G889" s="7" t="s">
        <v>1534</v>
      </c>
      <c r="H889" s="8" t="s">
        <v>197</v>
      </c>
      <c r="I889" s="9">
        <v>51</v>
      </c>
      <c r="J889" s="10" t="s">
        <v>579</v>
      </c>
      <c r="K889" s="8" t="s">
        <v>107</v>
      </c>
      <c r="L889" s="10" t="s">
        <v>108</v>
      </c>
      <c r="M889" s="10" t="s">
        <v>109</v>
      </c>
      <c r="N889" s="10" t="s">
        <v>110</v>
      </c>
      <c r="O889" s="74"/>
      <c r="P889" s="27"/>
      <c r="Q889" s="27"/>
      <c r="R889" s="27">
        <v>80</v>
      </c>
      <c r="S889" s="27">
        <v>80</v>
      </c>
      <c r="T889" s="27">
        <v>80</v>
      </c>
      <c r="U889" s="27">
        <v>80</v>
      </c>
      <c r="V889" s="27">
        <v>80</v>
      </c>
      <c r="W889" s="27"/>
      <c r="X889" s="27"/>
      <c r="Y889" s="27"/>
      <c r="Z889" s="27"/>
      <c r="AA889" s="27"/>
      <c r="AB889" s="27"/>
      <c r="AC889" s="27"/>
      <c r="AD889" s="27"/>
      <c r="AE889" s="27"/>
      <c r="AF889" s="27"/>
      <c r="AG889" s="27"/>
      <c r="AH889" s="27"/>
      <c r="AI889" s="27"/>
      <c r="AJ889" s="27"/>
      <c r="AK889" s="27"/>
      <c r="AL889" s="27"/>
      <c r="AM889" s="27"/>
      <c r="AN889" s="27"/>
      <c r="AO889" s="27"/>
      <c r="AP889" s="27">
        <v>32920.82</v>
      </c>
      <c r="AQ889" s="27">
        <v>0</v>
      </c>
      <c r="AR889" s="27">
        <f t="shared" si="24"/>
        <v>0</v>
      </c>
      <c r="AS889" s="10" t="s">
        <v>111</v>
      </c>
      <c r="AT889" s="43" t="s">
        <v>241</v>
      </c>
      <c r="AU889" s="43" t="s">
        <v>1525</v>
      </c>
    </row>
    <row r="890" spans="2:47" ht="13.15" customHeight="1" x14ac:dyDescent="0.2">
      <c r="B890" s="12" t="s">
        <v>1536</v>
      </c>
      <c r="C890" s="8" t="s">
        <v>100</v>
      </c>
      <c r="D890" s="13" t="s">
        <v>1537</v>
      </c>
      <c r="E890" s="7" t="s">
        <v>1521</v>
      </c>
      <c r="F890" s="13" t="s">
        <v>1538</v>
      </c>
      <c r="G890" s="7" t="s">
        <v>1534</v>
      </c>
      <c r="H890" s="8" t="s">
        <v>105</v>
      </c>
      <c r="I890" s="9">
        <v>51</v>
      </c>
      <c r="J890" s="8" t="s">
        <v>244</v>
      </c>
      <c r="K890" s="8" t="s">
        <v>107</v>
      </c>
      <c r="L890" s="8" t="s">
        <v>108</v>
      </c>
      <c r="M890" s="10" t="s">
        <v>109</v>
      </c>
      <c r="N890" s="8" t="s">
        <v>110</v>
      </c>
      <c r="O890" s="74"/>
      <c r="P890" s="27"/>
      <c r="Q890" s="27"/>
      <c r="R890" s="27">
        <v>80</v>
      </c>
      <c r="S890" s="27">
        <v>80</v>
      </c>
      <c r="T890" s="27">
        <v>80</v>
      </c>
      <c r="U890" s="27">
        <v>80</v>
      </c>
      <c r="V890" s="27">
        <v>80</v>
      </c>
      <c r="W890" s="27"/>
      <c r="X890" s="27"/>
      <c r="Y890" s="27"/>
      <c r="Z890" s="27"/>
      <c r="AA890" s="27"/>
      <c r="AB890" s="27"/>
      <c r="AC890" s="27"/>
      <c r="AD890" s="27"/>
      <c r="AE890" s="27"/>
      <c r="AF890" s="27"/>
      <c r="AG890" s="27"/>
      <c r="AH890" s="27"/>
      <c r="AI890" s="27"/>
      <c r="AJ890" s="27"/>
      <c r="AK890" s="27"/>
      <c r="AL890" s="27"/>
      <c r="AM890" s="27"/>
      <c r="AN890" s="27"/>
      <c r="AO890" s="27"/>
      <c r="AP890" s="27">
        <v>25832.38</v>
      </c>
      <c r="AQ890" s="27">
        <v>0</v>
      </c>
      <c r="AR890" s="27">
        <f t="shared" si="24"/>
        <v>0</v>
      </c>
      <c r="AS890" s="10" t="s">
        <v>111</v>
      </c>
      <c r="AT890" s="43" t="s">
        <v>241</v>
      </c>
      <c r="AU890" s="13" t="s">
        <v>777</v>
      </c>
    </row>
    <row r="891" spans="2:47" ht="13.15" customHeight="1" x14ac:dyDescent="0.2">
      <c r="B891" s="13" t="s">
        <v>1539</v>
      </c>
      <c r="C891" s="13" t="s">
        <v>100</v>
      </c>
      <c r="D891" s="13" t="s">
        <v>1537</v>
      </c>
      <c r="E891" s="13" t="s">
        <v>1521</v>
      </c>
      <c r="F891" s="13" t="s">
        <v>1538</v>
      </c>
      <c r="G891" s="13" t="s">
        <v>1540</v>
      </c>
      <c r="H891" s="13" t="s">
        <v>105</v>
      </c>
      <c r="I891" s="13">
        <v>51</v>
      </c>
      <c r="J891" s="13" t="s">
        <v>244</v>
      </c>
      <c r="K891" s="13" t="s">
        <v>107</v>
      </c>
      <c r="L891" s="13" t="s">
        <v>108</v>
      </c>
      <c r="M891" s="13" t="s">
        <v>109</v>
      </c>
      <c r="N891" s="13" t="s">
        <v>110</v>
      </c>
      <c r="O891" s="39"/>
      <c r="P891" s="39"/>
      <c r="Q891" s="39"/>
      <c r="R891" s="39">
        <v>80</v>
      </c>
      <c r="S891" s="39">
        <v>40</v>
      </c>
      <c r="T891" s="39">
        <v>120</v>
      </c>
      <c r="U891" s="39">
        <v>120</v>
      </c>
      <c r="V891" s="39">
        <v>120</v>
      </c>
      <c r="W891" s="39"/>
      <c r="X891" s="39"/>
      <c r="Y891" s="39"/>
      <c r="Z891" s="39"/>
      <c r="AA891" s="39"/>
      <c r="AB891" s="39"/>
      <c r="AC891" s="39"/>
      <c r="AD891" s="39"/>
      <c r="AE891" s="39"/>
      <c r="AF891" s="39"/>
      <c r="AG891" s="39"/>
      <c r="AH891" s="39"/>
      <c r="AI891" s="39"/>
      <c r="AJ891" s="39"/>
      <c r="AK891" s="39"/>
      <c r="AL891" s="39"/>
      <c r="AM891" s="39"/>
      <c r="AN891" s="39"/>
      <c r="AO891" s="39"/>
      <c r="AP891" s="39">
        <v>25832.38</v>
      </c>
      <c r="AQ891" s="39">
        <v>0</v>
      </c>
      <c r="AR891" s="27">
        <f t="shared" si="24"/>
        <v>0</v>
      </c>
      <c r="AS891" s="13" t="s">
        <v>111</v>
      </c>
      <c r="AT891" s="13">
        <v>2015</v>
      </c>
      <c r="AU891" s="13">
        <v>14</v>
      </c>
    </row>
    <row r="892" spans="2:47" ht="13.15" customHeight="1" x14ac:dyDescent="0.2">
      <c r="B892" s="13" t="s">
        <v>1541</v>
      </c>
      <c r="C892" s="13" t="s">
        <v>100</v>
      </c>
      <c r="D892" s="13" t="s">
        <v>1537</v>
      </c>
      <c r="E892" s="13" t="s">
        <v>1521</v>
      </c>
      <c r="F892" s="13" t="s">
        <v>1538</v>
      </c>
      <c r="G892" s="13" t="s">
        <v>1540</v>
      </c>
      <c r="H892" s="13" t="s">
        <v>105</v>
      </c>
      <c r="I892" s="13">
        <v>51</v>
      </c>
      <c r="J892" s="13" t="s">
        <v>244</v>
      </c>
      <c r="K892" s="13" t="s">
        <v>107</v>
      </c>
      <c r="L892" s="13" t="s">
        <v>108</v>
      </c>
      <c r="M892" s="13" t="s">
        <v>109</v>
      </c>
      <c r="N892" s="13" t="s">
        <v>110</v>
      </c>
      <c r="O892" s="39"/>
      <c r="P892" s="39"/>
      <c r="Q892" s="39"/>
      <c r="R892" s="39">
        <v>80</v>
      </c>
      <c r="S892" s="39">
        <v>0</v>
      </c>
      <c r="T892" s="39">
        <v>120</v>
      </c>
      <c r="U892" s="39">
        <v>120</v>
      </c>
      <c r="V892" s="39">
        <v>120</v>
      </c>
      <c r="W892" s="39"/>
      <c r="X892" s="39"/>
      <c r="Y892" s="39"/>
      <c r="Z892" s="39"/>
      <c r="AA892" s="39"/>
      <c r="AB892" s="39"/>
      <c r="AC892" s="39"/>
      <c r="AD892" s="39"/>
      <c r="AE892" s="39"/>
      <c r="AF892" s="39"/>
      <c r="AG892" s="39"/>
      <c r="AH892" s="39"/>
      <c r="AI892" s="39"/>
      <c r="AJ892" s="39"/>
      <c r="AK892" s="39"/>
      <c r="AL892" s="39"/>
      <c r="AM892" s="39"/>
      <c r="AN892" s="39"/>
      <c r="AO892" s="39"/>
      <c r="AP892" s="39">
        <v>25832.38</v>
      </c>
      <c r="AQ892" s="39">
        <v>0</v>
      </c>
      <c r="AR892" s="27">
        <f t="shared" si="24"/>
        <v>0</v>
      </c>
      <c r="AS892" s="13" t="s">
        <v>111</v>
      </c>
      <c r="AT892" s="13">
        <v>2015</v>
      </c>
      <c r="AU892" s="13">
        <v>14.15</v>
      </c>
    </row>
    <row r="893" spans="2:47" ht="13.15" customHeight="1" x14ac:dyDescent="0.2">
      <c r="B893" s="13" t="s">
        <v>1542</v>
      </c>
      <c r="C893" s="13" t="s">
        <v>100</v>
      </c>
      <c r="D893" s="13" t="s">
        <v>1537</v>
      </c>
      <c r="E893" s="13" t="s">
        <v>1521</v>
      </c>
      <c r="F893" s="13" t="s">
        <v>1538</v>
      </c>
      <c r="G893" s="13" t="s">
        <v>1540</v>
      </c>
      <c r="H893" s="13" t="s">
        <v>105</v>
      </c>
      <c r="I893" s="13">
        <v>51</v>
      </c>
      <c r="J893" s="13" t="s">
        <v>244</v>
      </c>
      <c r="K893" s="13" t="s">
        <v>107</v>
      </c>
      <c r="L893" s="13" t="s">
        <v>108</v>
      </c>
      <c r="M893" s="13" t="s">
        <v>122</v>
      </c>
      <c r="N893" s="13" t="s">
        <v>110</v>
      </c>
      <c r="O893" s="39"/>
      <c r="P893" s="39"/>
      <c r="Q893" s="39"/>
      <c r="R893" s="39">
        <v>80</v>
      </c>
      <c r="S893" s="39">
        <v>80</v>
      </c>
      <c r="T893" s="39">
        <v>80</v>
      </c>
      <c r="U893" s="39">
        <v>80</v>
      </c>
      <c r="V893" s="39">
        <v>80</v>
      </c>
      <c r="W893" s="39"/>
      <c r="X893" s="39"/>
      <c r="Y893" s="39"/>
      <c r="Z893" s="39"/>
      <c r="AA893" s="39"/>
      <c r="AB893" s="39"/>
      <c r="AC893" s="39"/>
      <c r="AD893" s="39"/>
      <c r="AE893" s="39"/>
      <c r="AF893" s="39"/>
      <c r="AG893" s="39"/>
      <c r="AH893" s="39"/>
      <c r="AI893" s="39"/>
      <c r="AJ893" s="39"/>
      <c r="AK893" s="39"/>
      <c r="AL893" s="39"/>
      <c r="AM893" s="39"/>
      <c r="AN893" s="39"/>
      <c r="AO893" s="39"/>
      <c r="AP893" s="39">
        <v>30390.383928571428</v>
      </c>
      <c r="AQ893" s="39">
        <f>(O893+P893+Q893+R893+S893+T893+U893+V893+W893)*AP893</f>
        <v>12156153.571428571</v>
      </c>
      <c r="AR893" s="27">
        <f t="shared" si="24"/>
        <v>13614892</v>
      </c>
      <c r="AS893" s="13" t="s">
        <v>111</v>
      </c>
      <c r="AT893" s="13">
        <v>2015</v>
      </c>
      <c r="AU893" s="13"/>
    </row>
    <row r="894" spans="2:47" ht="13.15" customHeight="1" x14ac:dyDescent="0.25">
      <c r="B894" s="7" t="s">
        <v>1543</v>
      </c>
      <c r="C894" s="7" t="s">
        <v>100</v>
      </c>
      <c r="D894" s="22" t="s">
        <v>1544</v>
      </c>
      <c r="E894" s="7" t="s">
        <v>1545</v>
      </c>
      <c r="F894" s="7" t="s">
        <v>1546</v>
      </c>
      <c r="G894" s="7" t="s">
        <v>1547</v>
      </c>
      <c r="H894" s="8" t="s">
        <v>105</v>
      </c>
      <c r="I894" s="9">
        <v>53</v>
      </c>
      <c r="J894" s="10" t="s">
        <v>238</v>
      </c>
      <c r="K894" s="8" t="s">
        <v>107</v>
      </c>
      <c r="L894" s="10" t="s">
        <v>108</v>
      </c>
      <c r="M894" s="10" t="s">
        <v>109</v>
      </c>
      <c r="N894" s="10" t="s">
        <v>110</v>
      </c>
      <c r="O894" s="27"/>
      <c r="P894" s="27"/>
      <c r="Q894" s="74"/>
      <c r="R894" s="27">
        <v>100</v>
      </c>
      <c r="S894" s="27">
        <v>100</v>
      </c>
      <c r="T894" s="27">
        <v>100</v>
      </c>
      <c r="U894" s="27">
        <v>100</v>
      </c>
      <c r="V894" s="27">
        <v>100</v>
      </c>
      <c r="W894" s="27"/>
      <c r="X894" s="27"/>
      <c r="Y894" s="27"/>
      <c r="Z894" s="27"/>
      <c r="AA894" s="27"/>
      <c r="AB894" s="27"/>
      <c r="AC894" s="27"/>
      <c r="AD894" s="27"/>
      <c r="AE894" s="27"/>
      <c r="AF894" s="27"/>
      <c r="AG894" s="27"/>
      <c r="AH894" s="27"/>
      <c r="AI894" s="27"/>
      <c r="AJ894" s="27"/>
      <c r="AK894" s="27"/>
      <c r="AL894" s="27"/>
      <c r="AM894" s="27"/>
      <c r="AN894" s="27"/>
      <c r="AO894" s="27"/>
      <c r="AP894" s="27">
        <v>29926.83</v>
      </c>
      <c r="AQ894" s="27">
        <v>0</v>
      </c>
      <c r="AR894" s="27">
        <f t="shared" si="24"/>
        <v>0</v>
      </c>
      <c r="AS894" s="10" t="s">
        <v>111</v>
      </c>
      <c r="AT894" s="7" t="s">
        <v>375</v>
      </c>
      <c r="AU894" s="89" t="s">
        <v>1392</v>
      </c>
    </row>
    <row r="895" spans="2:47" ht="13.15" customHeight="1" x14ac:dyDescent="0.25">
      <c r="B895" s="12" t="s">
        <v>1548</v>
      </c>
      <c r="C895" s="7" t="s">
        <v>100</v>
      </c>
      <c r="D895" s="7" t="s">
        <v>1544</v>
      </c>
      <c r="E895" s="7" t="s">
        <v>1545</v>
      </c>
      <c r="F895" s="7" t="s">
        <v>1546</v>
      </c>
      <c r="G895" s="7" t="s">
        <v>1547</v>
      </c>
      <c r="H895" s="8" t="s">
        <v>197</v>
      </c>
      <c r="I895" s="9">
        <v>53</v>
      </c>
      <c r="J895" s="10" t="s">
        <v>579</v>
      </c>
      <c r="K895" s="8" t="s">
        <v>107</v>
      </c>
      <c r="L895" s="10" t="s">
        <v>108</v>
      </c>
      <c r="M895" s="10" t="s">
        <v>109</v>
      </c>
      <c r="N895" s="10" t="s">
        <v>110</v>
      </c>
      <c r="O895" s="74"/>
      <c r="P895" s="27"/>
      <c r="Q895" s="27"/>
      <c r="R895" s="27">
        <v>100</v>
      </c>
      <c r="S895" s="27">
        <v>100</v>
      </c>
      <c r="T895" s="27">
        <v>100</v>
      </c>
      <c r="U895" s="27">
        <v>100</v>
      </c>
      <c r="V895" s="27">
        <v>100</v>
      </c>
      <c r="W895" s="27"/>
      <c r="X895" s="27"/>
      <c r="Y895" s="27"/>
      <c r="Z895" s="27"/>
      <c r="AA895" s="27"/>
      <c r="AB895" s="27"/>
      <c r="AC895" s="27"/>
      <c r="AD895" s="27"/>
      <c r="AE895" s="27"/>
      <c r="AF895" s="27"/>
      <c r="AG895" s="27"/>
      <c r="AH895" s="27"/>
      <c r="AI895" s="27"/>
      <c r="AJ895" s="27"/>
      <c r="AK895" s="27"/>
      <c r="AL895" s="27"/>
      <c r="AM895" s="27"/>
      <c r="AN895" s="27"/>
      <c r="AO895" s="27"/>
      <c r="AP895" s="27">
        <v>29926.83</v>
      </c>
      <c r="AQ895" s="27">
        <v>0</v>
      </c>
      <c r="AR895" s="27">
        <f t="shared" si="24"/>
        <v>0</v>
      </c>
      <c r="AS895" s="10" t="s">
        <v>111</v>
      </c>
      <c r="AT895" s="43" t="s">
        <v>241</v>
      </c>
      <c r="AU895" s="43" t="s">
        <v>359</v>
      </c>
    </row>
    <row r="896" spans="2:47" ht="13.15" customHeight="1" x14ac:dyDescent="0.2">
      <c r="B896" s="12" t="s">
        <v>1549</v>
      </c>
      <c r="C896" s="8" t="s">
        <v>100</v>
      </c>
      <c r="D896" s="13" t="s">
        <v>1550</v>
      </c>
      <c r="E896" s="7" t="s">
        <v>1545</v>
      </c>
      <c r="F896" s="13" t="s">
        <v>1551</v>
      </c>
      <c r="G896" s="7" t="s">
        <v>1547</v>
      </c>
      <c r="H896" s="8" t="s">
        <v>197</v>
      </c>
      <c r="I896" s="9">
        <v>53</v>
      </c>
      <c r="J896" s="8" t="s">
        <v>1386</v>
      </c>
      <c r="K896" s="8" t="s">
        <v>107</v>
      </c>
      <c r="L896" s="8" t="s">
        <v>108</v>
      </c>
      <c r="M896" s="10" t="s">
        <v>109</v>
      </c>
      <c r="N896" s="8" t="s">
        <v>110</v>
      </c>
      <c r="O896" s="74"/>
      <c r="P896" s="27"/>
      <c r="Q896" s="27"/>
      <c r="R896" s="27"/>
      <c r="S896" s="27">
        <v>100</v>
      </c>
      <c r="T896" s="27">
        <v>100</v>
      </c>
      <c r="U896" s="27">
        <v>100</v>
      </c>
      <c r="V896" s="27">
        <v>100</v>
      </c>
      <c r="W896" s="27"/>
      <c r="X896" s="27"/>
      <c r="Y896" s="27"/>
      <c r="Z896" s="27"/>
      <c r="AA896" s="27"/>
      <c r="AB896" s="27"/>
      <c r="AC896" s="27"/>
      <c r="AD896" s="27"/>
      <c r="AE896" s="27"/>
      <c r="AF896" s="27"/>
      <c r="AG896" s="27"/>
      <c r="AH896" s="27"/>
      <c r="AI896" s="27"/>
      <c r="AJ896" s="27"/>
      <c r="AK896" s="27"/>
      <c r="AL896" s="27"/>
      <c r="AM896" s="27"/>
      <c r="AN896" s="27"/>
      <c r="AO896" s="27"/>
      <c r="AP896" s="27">
        <v>27626.52</v>
      </c>
      <c r="AQ896" s="27">
        <v>0</v>
      </c>
      <c r="AR896" s="27">
        <f t="shared" si="24"/>
        <v>0</v>
      </c>
      <c r="AS896" s="10" t="s">
        <v>111</v>
      </c>
      <c r="AT896" s="43" t="s">
        <v>241</v>
      </c>
      <c r="AU896" s="89" t="s">
        <v>212</v>
      </c>
    </row>
    <row r="897" spans="2:47" ht="13.15" customHeight="1" x14ac:dyDescent="0.25">
      <c r="B897" s="7" t="s">
        <v>1552</v>
      </c>
      <c r="C897" s="7" t="s">
        <v>100</v>
      </c>
      <c r="D897" s="22" t="s">
        <v>1544</v>
      </c>
      <c r="E897" s="7" t="s">
        <v>1545</v>
      </c>
      <c r="F897" s="7" t="s">
        <v>1546</v>
      </c>
      <c r="G897" s="7" t="s">
        <v>1553</v>
      </c>
      <c r="H897" s="8" t="s">
        <v>105</v>
      </c>
      <c r="I897" s="9">
        <v>53</v>
      </c>
      <c r="J897" s="10" t="s">
        <v>238</v>
      </c>
      <c r="K897" s="8" t="s">
        <v>107</v>
      </c>
      <c r="L897" s="10" t="s">
        <v>108</v>
      </c>
      <c r="M897" s="10" t="s">
        <v>109</v>
      </c>
      <c r="N897" s="10" t="s">
        <v>110</v>
      </c>
      <c r="O897" s="27"/>
      <c r="P897" s="27"/>
      <c r="Q897" s="74"/>
      <c r="R897" s="27">
        <v>250</v>
      </c>
      <c r="S897" s="27">
        <v>250</v>
      </c>
      <c r="T897" s="27">
        <v>250</v>
      </c>
      <c r="U897" s="27">
        <v>250</v>
      </c>
      <c r="V897" s="27">
        <v>250</v>
      </c>
      <c r="W897" s="27"/>
      <c r="X897" s="27"/>
      <c r="Y897" s="27"/>
      <c r="Z897" s="27"/>
      <c r="AA897" s="27"/>
      <c r="AB897" s="27"/>
      <c r="AC897" s="27"/>
      <c r="AD897" s="27"/>
      <c r="AE897" s="27"/>
      <c r="AF897" s="27"/>
      <c r="AG897" s="27"/>
      <c r="AH897" s="27"/>
      <c r="AI897" s="27"/>
      <c r="AJ897" s="27"/>
      <c r="AK897" s="27"/>
      <c r="AL897" s="27"/>
      <c r="AM897" s="27"/>
      <c r="AN897" s="27"/>
      <c r="AO897" s="27"/>
      <c r="AP897" s="27">
        <v>40773.19</v>
      </c>
      <c r="AQ897" s="27">
        <v>0</v>
      </c>
      <c r="AR897" s="27">
        <f t="shared" si="24"/>
        <v>0</v>
      </c>
      <c r="AS897" s="10" t="s">
        <v>111</v>
      </c>
      <c r="AT897" s="7" t="s">
        <v>375</v>
      </c>
      <c r="AU897" s="89" t="s">
        <v>239</v>
      </c>
    </row>
    <row r="898" spans="2:47" ht="13.15" customHeight="1" x14ac:dyDescent="0.25">
      <c r="B898" s="12" t="s">
        <v>1554</v>
      </c>
      <c r="C898" s="7" t="s">
        <v>100</v>
      </c>
      <c r="D898" s="7" t="s">
        <v>1544</v>
      </c>
      <c r="E898" s="7" t="s">
        <v>1545</v>
      </c>
      <c r="F898" s="7" t="s">
        <v>1546</v>
      </c>
      <c r="G898" s="7" t="s">
        <v>1553</v>
      </c>
      <c r="H898" s="8" t="s">
        <v>197</v>
      </c>
      <c r="I898" s="9">
        <v>53</v>
      </c>
      <c r="J898" s="10" t="s">
        <v>579</v>
      </c>
      <c r="K898" s="8" t="s">
        <v>107</v>
      </c>
      <c r="L898" s="10" t="s">
        <v>108</v>
      </c>
      <c r="M898" s="10" t="s">
        <v>109</v>
      </c>
      <c r="N898" s="10" t="s">
        <v>110</v>
      </c>
      <c r="O898" s="74"/>
      <c r="P898" s="27"/>
      <c r="Q898" s="27"/>
      <c r="R898" s="27">
        <v>150</v>
      </c>
      <c r="S898" s="27">
        <v>150</v>
      </c>
      <c r="T898" s="27">
        <v>250</v>
      </c>
      <c r="U898" s="27">
        <v>250</v>
      </c>
      <c r="V898" s="27">
        <v>250</v>
      </c>
      <c r="W898" s="27"/>
      <c r="X898" s="27"/>
      <c r="Y898" s="27"/>
      <c r="Z898" s="27"/>
      <c r="AA898" s="27"/>
      <c r="AB898" s="27"/>
      <c r="AC898" s="27"/>
      <c r="AD898" s="27"/>
      <c r="AE898" s="27"/>
      <c r="AF898" s="27"/>
      <c r="AG898" s="27"/>
      <c r="AH898" s="27"/>
      <c r="AI898" s="27"/>
      <c r="AJ898" s="27"/>
      <c r="AK898" s="27"/>
      <c r="AL898" s="27"/>
      <c r="AM898" s="27"/>
      <c r="AN898" s="27"/>
      <c r="AO898" s="27"/>
      <c r="AP898" s="27">
        <v>40773.19</v>
      </c>
      <c r="AQ898" s="27">
        <v>0</v>
      </c>
      <c r="AR898" s="27">
        <f t="shared" si="24"/>
        <v>0</v>
      </c>
      <c r="AS898" s="10" t="s">
        <v>111</v>
      </c>
      <c r="AT898" s="43" t="s">
        <v>241</v>
      </c>
      <c r="AU898" s="43" t="s">
        <v>359</v>
      </c>
    </row>
    <row r="899" spans="2:47" ht="13.15" customHeight="1" x14ac:dyDescent="0.2">
      <c r="B899" s="12" t="s">
        <v>1555</v>
      </c>
      <c r="C899" s="8" t="s">
        <v>100</v>
      </c>
      <c r="D899" s="13" t="s">
        <v>1550</v>
      </c>
      <c r="E899" s="7" t="s">
        <v>1545</v>
      </c>
      <c r="F899" s="13" t="s">
        <v>1551</v>
      </c>
      <c r="G899" s="7" t="s">
        <v>1553</v>
      </c>
      <c r="H899" s="8" t="s">
        <v>197</v>
      </c>
      <c r="I899" s="9">
        <v>53</v>
      </c>
      <c r="J899" s="8" t="s">
        <v>1386</v>
      </c>
      <c r="K899" s="8" t="s">
        <v>107</v>
      </c>
      <c r="L899" s="8" t="s">
        <v>108</v>
      </c>
      <c r="M899" s="10" t="s">
        <v>109</v>
      </c>
      <c r="N899" s="8" t="s">
        <v>110</v>
      </c>
      <c r="O899" s="74"/>
      <c r="P899" s="27"/>
      <c r="Q899" s="27"/>
      <c r="R899" s="27"/>
      <c r="S899" s="27">
        <v>150</v>
      </c>
      <c r="T899" s="27">
        <v>250</v>
      </c>
      <c r="U899" s="27">
        <v>250</v>
      </c>
      <c r="V899" s="27">
        <v>250</v>
      </c>
      <c r="W899" s="27"/>
      <c r="X899" s="27"/>
      <c r="Y899" s="27"/>
      <c r="Z899" s="27"/>
      <c r="AA899" s="27"/>
      <c r="AB899" s="27"/>
      <c r="AC899" s="27"/>
      <c r="AD899" s="27"/>
      <c r="AE899" s="27"/>
      <c r="AF899" s="27"/>
      <c r="AG899" s="27"/>
      <c r="AH899" s="27"/>
      <c r="AI899" s="27"/>
      <c r="AJ899" s="27"/>
      <c r="AK899" s="27"/>
      <c r="AL899" s="27"/>
      <c r="AM899" s="27"/>
      <c r="AN899" s="27"/>
      <c r="AO899" s="27"/>
      <c r="AP899" s="27">
        <v>36570.800000000003</v>
      </c>
      <c r="AQ899" s="27">
        <v>0</v>
      </c>
      <c r="AR899" s="27">
        <f t="shared" si="24"/>
        <v>0</v>
      </c>
      <c r="AS899" s="10" t="s">
        <v>111</v>
      </c>
      <c r="AT899" s="43" t="s">
        <v>241</v>
      </c>
      <c r="AU899" s="89" t="s">
        <v>212</v>
      </c>
    </row>
    <row r="900" spans="2:47" ht="13.15" customHeight="1" x14ac:dyDescent="0.25">
      <c r="B900" s="7" t="s">
        <v>1556</v>
      </c>
      <c r="C900" s="7" t="s">
        <v>100</v>
      </c>
      <c r="D900" s="22" t="s">
        <v>1544</v>
      </c>
      <c r="E900" s="7" t="s">
        <v>1545</v>
      </c>
      <c r="F900" s="7" t="s">
        <v>1546</v>
      </c>
      <c r="G900" s="7" t="s">
        <v>1557</v>
      </c>
      <c r="H900" s="8" t="s">
        <v>105</v>
      </c>
      <c r="I900" s="9">
        <v>53</v>
      </c>
      <c r="J900" s="10" t="s">
        <v>238</v>
      </c>
      <c r="K900" s="8" t="s">
        <v>107</v>
      </c>
      <c r="L900" s="10" t="s">
        <v>108</v>
      </c>
      <c r="M900" s="10" t="s">
        <v>109</v>
      </c>
      <c r="N900" s="10" t="s">
        <v>110</v>
      </c>
      <c r="O900" s="27"/>
      <c r="P900" s="27"/>
      <c r="Q900" s="74"/>
      <c r="R900" s="27">
        <v>100</v>
      </c>
      <c r="S900" s="27">
        <v>100</v>
      </c>
      <c r="T900" s="27">
        <v>100</v>
      </c>
      <c r="U900" s="27">
        <v>100</v>
      </c>
      <c r="V900" s="27">
        <v>100</v>
      </c>
      <c r="W900" s="27"/>
      <c r="X900" s="27"/>
      <c r="Y900" s="27"/>
      <c r="Z900" s="27"/>
      <c r="AA900" s="27"/>
      <c r="AB900" s="27"/>
      <c r="AC900" s="27"/>
      <c r="AD900" s="27"/>
      <c r="AE900" s="27"/>
      <c r="AF900" s="27"/>
      <c r="AG900" s="27"/>
      <c r="AH900" s="27"/>
      <c r="AI900" s="27"/>
      <c r="AJ900" s="27"/>
      <c r="AK900" s="27"/>
      <c r="AL900" s="27"/>
      <c r="AM900" s="27"/>
      <c r="AN900" s="27"/>
      <c r="AO900" s="27"/>
      <c r="AP900" s="27">
        <v>24303.87</v>
      </c>
      <c r="AQ900" s="27">
        <v>0</v>
      </c>
      <c r="AR900" s="27">
        <f t="shared" si="24"/>
        <v>0</v>
      </c>
      <c r="AS900" s="10" t="s">
        <v>111</v>
      </c>
      <c r="AT900" s="7" t="s">
        <v>375</v>
      </c>
      <c r="AU900" s="89" t="s">
        <v>1392</v>
      </c>
    </row>
    <row r="901" spans="2:47" ht="13.15" customHeight="1" x14ac:dyDescent="0.25">
      <c r="B901" s="12" t="s">
        <v>1558</v>
      </c>
      <c r="C901" s="7" t="s">
        <v>100</v>
      </c>
      <c r="D901" s="7" t="s">
        <v>1544</v>
      </c>
      <c r="E901" s="7" t="s">
        <v>1545</v>
      </c>
      <c r="F901" s="7" t="s">
        <v>1546</v>
      </c>
      <c r="G901" s="7" t="s">
        <v>1557</v>
      </c>
      <c r="H901" s="8" t="s">
        <v>197</v>
      </c>
      <c r="I901" s="9">
        <v>53</v>
      </c>
      <c r="J901" s="10" t="s">
        <v>579</v>
      </c>
      <c r="K901" s="8" t="s">
        <v>107</v>
      </c>
      <c r="L901" s="10" t="s">
        <v>108</v>
      </c>
      <c r="M901" s="10" t="s">
        <v>109</v>
      </c>
      <c r="N901" s="10" t="s">
        <v>110</v>
      </c>
      <c r="O901" s="74"/>
      <c r="P901" s="27"/>
      <c r="Q901" s="27"/>
      <c r="R901" s="27">
        <v>100</v>
      </c>
      <c r="S901" s="27">
        <v>100</v>
      </c>
      <c r="T901" s="27">
        <v>100</v>
      </c>
      <c r="U901" s="27">
        <v>100</v>
      </c>
      <c r="V901" s="27">
        <v>100</v>
      </c>
      <c r="W901" s="27"/>
      <c r="X901" s="27"/>
      <c r="Y901" s="27"/>
      <c r="Z901" s="27"/>
      <c r="AA901" s="27"/>
      <c r="AB901" s="27"/>
      <c r="AC901" s="27"/>
      <c r="AD901" s="27"/>
      <c r="AE901" s="27"/>
      <c r="AF901" s="27"/>
      <c r="AG901" s="27"/>
      <c r="AH901" s="27"/>
      <c r="AI901" s="27"/>
      <c r="AJ901" s="27"/>
      <c r="AK901" s="27"/>
      <c r="AL901" s="27"/>
      <c r="AM901" s="27"/>
      <c r="AN901" s="27"/>
      <c r="AO901" s="27"/>
      <c r="AP901" s="27">
        <v>24303.87</v>
      </c>
      <c r="AQ901" s="27">
        <v>0</v>
      </c>
      <c r="AR901" s="27">
        <f t="shared" si="24"/>
        <v>0</v>
      </c>
      <c r="AS901" s="10" t="s">
        <v>111</v>
      </c>
      <c r="AT901" s="43" t="s">
        <v>241</v>
      </c>
      <c r="AU901" s="43" t="s">
        <v>1559</v>
      </c>
    </row>
    <row r="902" spans="2:47" ht="13.15" customHeight="1" x14ac:dyDescent="0.2">
      <c r="B902" s="12" t="s">
        <v>1560</v>
      </c>
      <c r="C902" s="8" t="s">
        <v>100</v>
      </c>
      <c r="D902" s="13" t="s">
        <v>1550</v>
      </c>
      <c r="E902" s="7" t="s">
        <v>1545</v>
      </c>
      <c r="F902" s="13" t="s">
        <v>1551</v>
      </c>
      <c r="G902" s="7" t="s">
        <v>1557</v>
      </c>
      <c r="H902" s="8" t="s">
        <v>197</v>
      </c>
      <c r="I902" s="9">
        <v>53</v>
      </c>
      <c r="J902" s="8" t="s">
        <v>1386</v>
      </c>
      <c r="K902" s="8" t="s">
        <v>107</v>
      </c>
      <c r="L902" s="8" t="s">
        <v>108</v>
      </c>
      <c r="M902" s="10" t="s">
        <v>109</v>
      </c>
      <c r="N902" s="8" t="s">
        <v>110</v>
      </c>
      <c r="O902" s="74"/>
      <c r="P902" s="27"/>
      <c r="Q902" s="27"/>
      <c r="R902" s="27"/>
      <c r="S902" s="27">
        <v>100</v>
      </c>
      <c r="T902" s="27">
        <v>100</v>
      </c>
      <c r="U902" s="27">
        <v>100</v>
      </c>
      <c r="V902" s="27">
        <v>100</v>
      </c>
      <c r="W902" s="27"/>
      <c r="X902" s="27"/>
      <c r="Y902" s="27"/>
      <c r="Z902" s="27"/>
      <c r="AA902" s="27"/>
      <c r="AB902" s="27"/>
      <c r="AC902" s="27"/>
      <c r="AD902" s="27"/>
      <c r="AE902" s="27"/>
      <c r="AF902" s="27"/>
      <c r="AG902" s="27"/>
      <c r="AH902" s="27"/>
      <c r="AI902" s="27"/>
      <c r="AJ902" s="27"/>
      <c r="AK902" s="27"/>
      <c r="AL902" s="27"/>
      <c r="AM902" s="27"/>
      <c r="AN902" s="27"/>
      <c r="AO902" s="27"/>
      <c r="AP902" s="27">
        <v>22435.77</v>
      </c>
      <c r="AQ902" s="27">
        <v>0</v>
      </c>
      <c r="AR902" s="27">
        <f t="shared" si="24"/>
        <v>0</v>
      </c>
      <c r="AS902" s="10" t="s">
        <v>111</v>
      </c>
      <c r="AT902" s="43" t="s">
        <v>241</v>
      </c>
      <c r="AU902" s="89" t="s">
        <v>212</v>
      </c>
    </row>
    <row r="903" spans="2:47" ht="13.15" customHeight="1" x14ac:dyDescent="0.25">
      <c r="B903" s="7" t="s">
        <v>1561</v>
      </c>
      <c r="C903" s="7" t="s">
        <v>100</v>
      </c>
      <c r="D903" s="22" t="s">
        <v>1544</v>
      </c>
      <c r="E903" s="7" t="s">
        <v>1545</v>
      </c>
      <c r="F903" s="7" t="s">
        <v>1546</v>
      </c>
      <c r="G903" s="7" t="s">
        <v>1562</v>
      </c>
      <c r="H903" s="8" t="s">
        <v>105</v>
      </c>
      <c r="I903" s="9">
        <v>53</v>
      </c>
      <c r="J903" s="10" t="s">
        <v>238</v>
      </c>
      <c r="K903" s="8" t="s">
        <v>107</v>
      </c>
      <c r="L903" s="10" t="s">
        <v>108</v>
      </c>
      <c r="M903" s="10" t="s">
        <v>109</v>
      </c>
      <c r="N903" s="10" t="s">
        <v>110</v>
      </c>
      <c r="O903" s="27"/>
      <c r="P903" s="27"/>
      <c r="Q903" s="74"/>
      <c r="R903" s="27">
        <v>250</v>
      </c>
      <c r="S903" s="27">
        <v>250</v>
      </c>
      <c r="T903" s="27">
        <v>250</v>
      </c>
      <c r="U903" s="27">
        <v>250</v>
      </c>
      <c r="V903" s="27">
        <v>250</v>
      </c>
      <c r="W903" s="27"/>
      <c r="X903" s="27"/>
      <c r="Y903" s="27"/>
      <c r="Z903" s="27"/>
      <c r="AA903" s="27"/>
      <c r="AB903" s="27"/>
      <c r="AC903" s="27"/>
      <c r="AD903" s="27"/>
      <c r="AE903" s="27"/>
      <c r="AF903" s="27"/>
      <c r="AG903" s="27"/>
      <c r="AH903" s="27"/>
      <c r="AI903" s="27"/>
      <c r="AJ903" s="27"/>
      <c r="AK903" s="27"/>
      <c r="AL903" s="27"/>
      <c r="AM903" s="27"/>
      <c r="AN903" s="27"/>
      <c r="AO903" s="27"/>
      <c r="AP903" s="27">
        <v>32668.880000000001</v>
      </c>
      <c r="AQ903" s="27">
        <v>0</v>
      </c>
      <c r="AR903" s="27">
        <f t="shared" si="24"/>
        <v>0</v>
      </c>
      <c r="AS903" s="10" t="s">
        <v>111</v>
      </c>
      <c r="AT903" s="7" t="s">
        <v>375</v>
      </c>
      <c r="AU903" s="89" t="s">
        <v>239</v>
      </c>
    </row>
    <row r="904" spans="2:47" ht="13.15" customHeight="1" x14ac:dyDescent="0.25">
      <c r="B904" s="12" t="s">
        <v>1563</v>
      </c>
      <c r="C904" s="7" t="s">
        <v>100</v>
      </c>
      <c r="D904" s="7" t="s">
        <v>1544</v>
      </c>
      <c r="E904" s="7" t="s">
        <v>1545</v>
      </c>
      <c r="F904" s="7" t="s">
        <v>1546</v>
      </c>
      <c r="G904" s="7" t="s">
        <v>1562</v>
      </c>
      <c r="H904" s="8" t="s">
        <v>197</v>
      </c>
      <c r="I904" s="9">
        <v>53</v>
      </c>
      <c r="J904" s="10" t="s">
        <v>579</v>
      </c>
      <c r="K904" s="8" t="s">
        <v>107</v>
      </c>
      <c r="L904" s="10" t="s">
        <v>108</v>
      </c>
      <c r="M904" s="10" t="s">
        <v>109</v>
      </c>
      <c r="N904" s="10" t="s">
        <v>110</v>
      </c>
      <c r="O904" s="74"/>
      <c r="P904" s="27"/>
      <c r="Q904" s="27"/>
      <c r="R904" s="27">
        <v>150</v>
      </c>
      <c r="S904" s="27">
        <v>150</v>
      </c>
      <c r="T904" s="27">
        <v>250</v>
      </c>
      <c r="U904" s="27">
        <v>250</v>
      </c>
      <c r="V904" s="27">
        <v>250</v>
      </c>
      <c r="W904" s="27"/>
      <c r="X904" s="27"/>
      <c r="Y904" s="27"/>
      <c r="Z904" s="27"/>
      <c r="AA904" s="27"/>
      <c r="AB904" s="27"/>
      <c r="AC904" s="27"/>
      <c r="AD904" s="27"/>
      <c r="AE904" s="27"/>
      <c r="AF904" s="27"/>
      <c r="AG904" s="27"/>
      <c r="AH904" s="27"/>
      <c r="AI904" s="27"/>
      <c r="AJ904" s="27"/>
      <c r="AK904" s="27"/>
      <c r="AL904" s="27"/>
      <c r="AM904" s="27"/>
      <c r="AN904" s="27"/>
      <c r="AO904" s="27"/>
      <c r="AP904" s="27">
        <v>32668.880000000001</v>
      </c>
      <c r="AQ904" s="27">
        <v>0</v>
      </c>
      <c r="AR904" s="27">
        <f t="shared" si="24"/>
        <v>0</v>
      </c>
      <c r="AS904" s="10" t="s">
        <v>111</v>
      </c>
      <c r="AT904" s="43" t="s">
        <v>241</v>
      </c>
      <c r="AU904" s="43" t="s">
        <v>1559</v>
      </c>
    </row>
    <row r="905" spans="2:47" ht="13.15" customHeight="1" x14ac:dyDescent="0.2">
      <c r="B905" s="12" t="s">
        <v>1564</v>
      </c>
      <c r="C905" s="8" t="s">
        <v>100</v>
      </c>
      <c r="D905" s="13" t="s">
        <v>1550</v>
      </c>
      <c r="E905" s="8" t="s">
        <v>1545</v>
      </c>
      <c r="F905" s="13" t="s">
        <v>1551</v>
      </c>
      <c r="G905" s="7" t="s">
        <v>1562</v>
      </c>
      <c r="H905" s="8" t="s">
        <v>197</v>
      </c>
      <c r="I905" s="9">
        <v>53</v>
      </c>
      <c r="J905" s="8" t="s">
        <v>1386</v>
      </c>
      <c r="K905" s="8" t="s">
        <v>107</v>
      </c>
      <c r="L905" s="8" t="s">
        <v>108</v>
      </c>
      <c r="M905" s="10" t="s">
        <v>109</v>
      </c>
      <c r="N905" s="8" t="s">
        <v>110</v>
      </c>
      <c r="O905" s="74"/>
      <c r="P905" s="27"/>
      <c r="Q905" s="27"/>
      <c r="R905" s="27"/>
      <c r="S905" s="27">
        <v>150</v>
      </c>
      <c r="T905" s="27">
        <v>250</v>
      </c>
      <c r="U905" s="27">
        <v>250</v>
      </c>
      <c r="V905" s="27">
        <v>250</v>
      </c>
      <c r="W905" s="27"/>
      <c r="X905" s="27"/>
      <c r="Y905" s="27"/>
      <c r="Z905" s="27"/>
      <c r="AA905" s="27"/>
      <c r="AB905" s="27"/>
      <c r="AC905" s="27"/>
      <c r="AD905" s="27"/>
      <c r="AE905" s="27"/>
      <c r="AF905" s="27"/>
      <c r="AG905" s="27"/>
      <c r="AH905" s="27"/>
      <c r="AI905" s="27"/>
      <c r="AJ905" s="27"/>
      <c r="AK905" s="27"/>
      <c r="AL905" s="27"/>
      <c r="AM905" s="27"/>
      <c r="AN905" s="27"/>
      <c r="AO905" s="27"/>
      <c r="AP905" s="27">
        <v>30157.8</v>
      </c>
      <c r="AQ905" s="27">
        <v>0</v>
      </c>
      <c r="AR905" s="27">
        <f t="shared" si="24"/>
        <v>0</v>
      </c>
      <c r="AS905" s="10" t="s">
        <v>111</v>
      </c>
      <c r="AT905" s="43" t="s">
        <v>241</v>
      </c>
      <c r="AU905" s="89" t="s">
        <v>212</v>
      </c>
    </row>
    <row r="906" spans="2:47" ht="13.15" customHeight="1" x14ac:dyDescent="0.2">
      <c r="B906" s="7" t="s">
        <v>1565</v>
      </c>
      <c r="C906" s="7" t="s">
        <v>100</v>
      </c>
      <c r="D906" s="13" t="s">
        <v>428</v>
      </c>
      <c r="E906" s="13" t="s">
        <v>429</v>
      </c>
      <c r="F906" s="13" t="s">
        <v>430</v>
      </c>
      <c r="G906" s="7" t="s">
        <v>420</v>
      </c>
      <c r="H906" s="8" t="s">
        <v>105</v>
      </c>
      <c r="I906" s="9">
        <v>53</v>
      </c>
      <c r="J906" s="10" t="s">
        <v>238</v>
      </c>
      <c r="K906" s="8" t="s">
        <v>107</v>
      </c>
      <c r="L906" s="10" t="s">
        <v>108</v>
      </c>
      <c r="M906" s="10" t="s">
        <v>109</v>
      </c>
      <c r="N906" s="10" t="s">
        <v>261</v>
      </c>
      <c r="O906" s="27"/>
      <c r="P906" s="27"/>
      <c r="Q906" s="74"/>
      <c r="R906" s="27">
        <v>142</v>
      </c>
      <c r="S906" s="27">
        <v>142</v>
      </c>
      <c r="T906" s="27">
        <v>142</v>
      </c>
      <c r="U906" s="27">
        <v>142</v>
      </c>
      <c r="V906" s="27">
        <v>142</v>
      </c>
      <c r="W906" s="27"/>
      <c r="X906" s="27"/>
      <c r="Y906" s="27"/>
      <c r="Z906" s="27"/>
      <c r="AA906" s="27"/>
      <c r="AB906" s="27"/>
      <c r="AC906" s="27"/>
      <c r="AD906" s="27"/>
      <c r="AE906" s="27"/>
      <c r="AF906" s="27"/>
      <c r="AG906" s="27"/>
      <c r="AH906" s="27"/>
      <c r="AI906" s="27"/>
      <c r="AJ906" s="27"/>
      <c r="AK906" s="27"/>
      <c r="AL906" s="27"/>
      <c r="AM906" s="27"/>
      <c r="AN906" s="27"/>
      <c r="AO906" s="27"/>
      <c r="AP906" s="27">
        <v>1515508.14</v>
      </c>
      <c r="AQ906" s="27">
        <v>0</v>
      </c>
      <c r="AR906" s="27">
        <f t="shared" si="24"/>
        <v>0</v>
      </c>
      <c r="AS906" s="10" t="s">
        <v>111</v>
      </c>
      <c r="AT906" s="7" t="s">
        <v>375</v>
      </c>
      <c r="AU906" s="13" t="s">
        <v>431</v>
      </c>
    </row>
    <row r="907" spans="2:47" ht="13.15" customHeight="1" x14ac:dyDescent="0.2">
      <c r="B907" s="13" t="s">
        <v>1566</v>
      </c>
      <c r="C907" s="13" t="s">
        <v>100</v>
      </c>
      <c r="D907" s="13" t="s">
        <v>428</v>
      </c>
      <c r="E907" s="13" t="s">
        <v>429</v>
      </c>
      <c r="F907" s="13" t="s">
        <v>430</v>
      </c>
      <c r="G907" s="13" t="s">
        <v>420</v>
      </c>
      <c r="H907" s="13" t="s">
        <v>105</v>
      </c>
      <c r="I907" s="13">
        <v>53</v>
      </c>
      <c r="J907" s="13" t="s">
        <v>238</v>
      </c>
      <c r="K907" s="13" t="s">
        <v>107</v>
      </c>
      <c r="L907" s="13" t="s">
        <v>108</v>
      </c>
      <c r="M907" s="13" t="s">
        <v>109</v>
      </c>
      <c r="N907" s="13" t="s">
        <v>261</v>
      </c>
      <c r="O907" s="39"/>
      <c r="P907" s="39"/>
      <c r="Q907" s="39"/>
      <c r="R907" s="39">
        <v>100</v>
      </c>
      <c r="S907" s="39">
        <v>53.860000000000014</v>
      </c>
      <c r="T907" s="39">
        <v>135.80000000000001</v>
      </c>
      <c r="U907" s="39">
        <v>135.80000000000001</v>
      </c>
      <c r="V907" s="39">
        <v>135.80000000000001</v>
      </c>
      <c r="W907" s="39"/>
      <c r="X907" s="39"/>
      <c r="Y907" s="39"/>
      <c r="Z907" s="39"/>
      <c r="AA907" s="39"/>
      <c r="AB907" s="39"/>
      <c r="AC907" s="39"/>
      <c r="AD907" s="39"/>
      <c r="AE907" s="39"/>
      <c r="AF907" s="39"/>
      <c r="AG907" s="39"/>
      <c r="AH907" s="39"/>
      <c r="AI907" s="39"/>
      <c r="AJ907" s="39"/>
      <c r="AK907" s="39"/>
      <c r="AL907" s="39"/>
      <c r="AM907" s="39"/>
      <c r="AN907" s="39"/>
      <c r="AO907" s="39"/>
      <c r="AP907" s="39">
        <v>1399019.4642857141</v>
      </c>
      <c r="AQ907" s="39">
        <v>0</v>
      </c>
      <c r="AR907" s="27">
        <f t="shared" si="24"/>
        <v>0</v>
      </c>
      <c r="AS907" s="13" t="s">
        <v>111</v>
      </c>
      <c r="AT907" s="13">
        <v>2014</v>
      </c>
      <c r="AU907" s="13">
        <v>14</v>
      </c>
    </row>
    <row r="908" spans="2:47" ht="13.15" customHeight="1" x14ac:dyDescent="0.2">
      <c r="B908" s="13" t="s">
        <v>1567</v>
      </c>
      <c r="C908" s="13" t="s">
        <v>100</v>
      </c>
      <c r="D908" s="13" t="s">
        <v>428</v>
      </c>
      <c r="E908" s="13" t="s">
        <v>429</v>
      </c>
      <c r="F908" s="13" t="s">
        <v>430</v>
      </c>
      <c r="G908" s="13" t="s">
        <v>420</v>
      </c>
      <c r="H908" s="13" t="s">
        <v>105</v>
      </c>
      <c r="I908" s="13">
        <v>53</v>
      </c>
      <c r="J908" s="13" t="s">
        <v>238</v>
      </c>
      <c r="K908" s="13" t="s">
        <v>107</v>
      </c>
      <c r="L908" s="13" t="s">
        <v>108</v>
      </c>
      <c r="M908" s="13" t="s">
        <v>109</v>
      </c>
      <c r="N908" s="13" t="s">
        <v>261</v>
      </c>
      <c r="O908" s="39"/>
      <c r="P908" s="39"/>
      <c r="Q908" s="39"/>
      <c r="R908" s="39">
        <v>100</v>
      </c>
      <c r="S908" s="39">
        <v>0</v>
      </c>
      <c r="T908" s="39">
        <v>135.80000000000001</v>
      </c>
      <c r="U908" s="39">
        <v>135.80000000000001</v>
      </c>
      <c r="V908" s="39">
        <v>135.80000000000001</v>
      </c>
      <c r="W908" s="39"/>
      <c r="X908" s="39"/>
      <c r="Y908" s="39"/>
      <c r="Z908" s="39"/>
      <c r="AA908" s="39"/>
      <c r="AB908" s="39"/>
      <c r="AC908" s="39"/>
      <c r="AD908" s="39"/>
      <c r="AE908" s="39"/>
      <c r="AF908" s="39"/>
      <c r="AG908" s="39"/>
      <c r="AH908" s="39"/>
      <c r="AI908" s="39"/>
      <c r="AJ908" s="39"/>
      <c r="AK908" s="39"/>
      <c r="AL908" s="39"/>
      <c r="AM908" s="39"/>
      <c r="AN908" s="39"/>
      <c r="AO908" s="39"/>
      <c r="AP908" s="39">
        <v>1399019.4642857141</v>
      </c>
      <c r="AQ908" s="39">
        <v>0</v>
      </c>
      <c r="AR908" s="27">
        <f t="shared" ref="AR908:AR971" si="25">AQ908*1.12</f>
        <v>0</v>
      </c>
      <c r="AS908" s="13" t="s">
        <v>111</v>
      </c>
      <c r="AT908" s="13">
        <v>2014</v>
      </c>
      <c r="AU908" s="13">
        <v>14</v>
      </c>
    </row>
    <row r="909" spans="2:47" ht="13.15" customHeight="1" x14ac:dyDescent="0.2">
      <c r="B909" s="13" t="s">
        <v>1568</v>
      </c>
      <c r="C909" s="13" t="s">
        <v>100</v>
      </c>
      <c r="D909" s="13" t="s">
        <v>428</v>
      </c>
      <c r="E909" s="13" t="s">
        <v>429</v>
      </c>
      <c r="F909" s="13" t="s">
        <v>430</v>
      </c>
      <c r="G909" s="13" t="s">
        <v>420</v>
      </c>
      <c r="H909" s="13" t="s">
        <v>105</v>
      </c>
      <c r="I909" s="13">
        <v>53</v>
      </c>
      <c r="J909" s="13" t="s">
        <v>238</v>
      </c>
      <c r="K909" s="13" t="s">
        <v>107</v>
      </c>
      <c r="L909" s="13" t="s">
        <v>108</v>
      </c>
      <c r="M909" s="13" t="s">
        <v>109</v>
      </c>
      <c r="N909" s="13" t="s">
        <v>261</v>
      </c>
      <c r="O909" s="39"/>
      <c r="P909" s="39"/>
      <c r="Q909" s="39"/>
      <c r="R909" s="39">
        <v>142</v>
      </c>
      <c r="S909" s="39">
        <v>135.80000000000001</v>
      </c>
      <c r="T909" s="39">
        <v>135.80000000000001</v>
      </c>
      <c r="U909" s="39">
        <v>135.80000000000001</v>
      </c>
      <c r="V909" s="39">
        <v>135.80000000000001</v>
      </c>
      <c r="W909" s="39"/>
      <c r="X909" s="39"/>
      <c r="Y909" s="39"/>
      <c r="Z909" s="39"/>
      <c r="AA909" s="39"/>
      <c r="AB909" s="39"/>
      <c r="AC909" s="39"/>
      <c r="AD909" s="39"/>
      <c r="AE909" s="39"/>
      <c r="AF909" s="39"/>
      <c r="AG909" s="39"/>
      <c r="AH909" s="39"/>
      <c r="AI909" s="39"/>
      <c r="AJ909" s="39"/>
      <c r="AK909" s="39"/>
      <c r="AL909" s="39"/>
      <c r="AM909" s="39"/>
      <c r="AN909" s="39"/>
      <c r="AO909" s="39"/>
      <c r="AP909" s="39">
        <v>1399019.4642857141</v>
      </c>
      <c r="AQ909" s="39">
        <v>0</v>
      </c>
      <c r="AR909" s="27">
        <f t="shared" si="25"/>
        <v>0</v>
      </c>
      <c r="AS909" s="13" t="s">
        <v>111</v>
      </c>
      <c r="AT909" s="13">
        <v>2014</v>
      </c>
      <c r="AU909" s="13">
        <v>14</v>
      </c>
    </row>
    <row r="910" spans="2:47" ht="13.15" customHeight="1" x14ac:dyDescent="0.2">
      <c r="B910" s="13" t="s">
        <v>1569</v>
      </c>
      <c r="C910" s="13" t="s">
        <v>100</v>
      </c>
      <c r="D910" s="13" t="s">
        <v>428</v>
      </c>
      <c r="E910" s="13" t="s">
        <v>429</v>
      </c>
      <c r="F910" s="13" t="s">
        <v>430</v>
      </c>
      <c r="G910" s="13" t="s">
        <v>420</v>
      </c>
      <c r="H910" s="15" t="s">
        <v>105</v>
      </c>
      <c r="I910" s="13">
        <v>53</v>
      </c>
      <c r="J910" s="13" t="s">
        <v>238</v>
      </c>
      <c r="K910" s="13" t="s">
        <v>107</v>
      </c>
      <c r="L910" s="13" t="s">
        <v>108</v>
      </c>
      <c r="M910" s="13" t="s">
        <v>109</v>
      </c>
      <c r="N910" s="13" t="s">
        <v>261</v>
      </c>
      <c r="O910" s="39"/>
      <c r="P910" s="39"/>
      <c r="Q910" s="39"/>
      <c r="R910" s="39">
        <v>142</v>
      </c>
      <c r="S910" s="39">
        <v>142</v>
      </c>
      <c r="T910" s="39">
        <v>135.80000000000001</v>
      </c>
      <c r="U910" s="39">
        <v>135.80000000000001</v>
      </c>
      <c r="V910" s="39">
        <v>135.80000000000001</v>
      </c>
      <c r="W910" s="39"/>
      <c r="X910" s="39"/>
      <c r="Y910" s="39"/>
      <c r="Z910" s="39"/>
      <c r="AA910" s="39"/>
      <c r="AB910" s="39"/>
      <c r="AC910" s="39"/>
      <c r="AD910" s="39"/>
      <c r="AE910" s="39"/>
      <c r="AF910" s="39"/>
      <c r="AG910" s="39"/>
      <c r="AH910" s="39"/>
      <c r="AI910" s="39"/>
      <c r="AJ910" s="39"/>
      <c r="AK910" s="39"/>
      <c r="AL910" s="39"/>
      <c r="AM910" s="39"/>
      <c r="AN910" s="39"/>
      <c r="AO910" s="39"/>
      <c r="AP910" s="39">
        <v>1399019.4642857141</v>
      </c>
      <c r="AQ910" s="39">
        <v>0</v>
      </c>
      <c r="AR910" s="27">
        <f t="shared" si="25"/>
        <v>0</v>
      </c>
      <c r="AS910" s="13" t="s">
        <v>111</v>
      </c>
      <c r="AT910" s="13">
        <v>2014</v>
      </c>
      <c r="AU910" s="13" t="s">
        <v>115</v>
      </c>
    </row>
    <row r="911" spans="2:47" ht="13.15" customHeight="1" x14ac:dyDescent="0.2">
      <c r="B911" s="13" t="s">
        <v>1570</v>
      </c>
      <c r="C911" s="13" t="s">
        <v>100</v>
      </c>
      <c r="D911" s="13" t="s">
        <v>428</v>
      </c>
      <c r="E911" s="13" t="s">
        <v>429</v>
      </c>
      <c r="F911" s="13" t="s">
        <v>430</v>
      </c>
      <c r="G911" s="13" t="s">
        <v>420</v>
      </c>
      <c r="H911" s="15" t="s">
        <v>105</v>
      </c>
      <c r="I911" s="13">
        <v>53</v>
      </c>
      <c r="J911" s="13" t="s">
        <v>238</v>
      </c>
      <c r="K911" s="13" t="s">
        <v>107</v>
      </c>
      <c r="L911" s="13" t="s">
        <v>108</v>
      </c>
      <c r="M911" s="13" t="s">
        <v>122</v>
      </c>
      <c r="N911" s="13" t="s">
        <v>261</v>
      </c>
      <c r="O911" s="39"/>
      <c r="P911" s="39"/>
      <c r="Q911" s="39"/>
      <c r="R911" s="39">
        <v>142</v>
      </c>
      <c r="S911" s="39">
        <v>142</v>
      </c>
      <c r="T911" s="39">
        <v>125.46</v>
      </c>
      <c r="U911" s="39">
        <v>135.80000000000001</v>
      </c>
      <c r="V911" s="39">
        <v>135.80000000000001</v>
      </c>
      <c r="W911" s="39"/>
      <c r="X911" s="39"/>
      <c r="Y911" s="39"/>
      <c r="Z911" s="39"/>
      <c r="AA911" s="39"/>
      <c r="AB911" s="39"/>
      <c r="AC911" s="39"/>
      <c r="AD911" s="39"/>
      <c r="AE911" s="39"/>
      <c r="AF911" s="39"/>
      <c r="AG911" s="39"/>
      <c r="AH911" s="39"/>
      <c r="AI911" s="39"/>
      <c r="AJ911" s="39"/>
      <c r="AK911" s="39"/>
      <c r="AL911" s="39"/>
      <c r="AM911" s="39"/>
      <c r="AN911" s="39"/>
      <c r="AO911" s="39"/>
      <c r="AP911" s="39">
        <v>1399019.4642857141</v>
      </c>
      <c r="AQ911" s="39">
        <f>(P911+Q911+R911+S911+T911+U911+V911+W911)*AP911</f>
        <v>952816196.34642839</v>
      </c>
      <c r="AR911" s="27">
        <f t="shared" si="25"/>
        <v>1067154139.9079999</v>
      </c>
      <c r="AS911" s="13" t="s">
        <v>111</v>
      </c>
      <c r="AT911" s="13">
        <v>2014</v>
      </c>
      <c r="AU911" s="13"/>
    </row>
    <row r="912" spans="2:47" ht="13.15" customHeight="1" x14ac:dyDescent="0.25">
      <c r="B912" s="7" t="s">
        <v>1571</v>
      </c>
      <c r="C912" s="7" t="s">
        <v>100</v>
      </c>
      <c r="D912" s="10" t="s">
        <v>406</v>
      </c>
      <c r="E912" s="7" t="s">
        <v>407</v>
      </c>
      <c r="F912" s="7" t="s">
        <v>408</v>
      </c>
      <c r="G912" s="7" t="s">
        <v>436</v>
      </c>
      <c r="H912" s="8" t="s">
        <v>105</v>
      </c>
      <c r="I912" s="9">
        <v>53</v>
      </c>
      <c r="J912" s="10" t="s">
        <v>238</v>
      </c>
      <c r="K912" s="8" t="s">
        <v>107</v>
      </c>
      <c r="L912" s="10" t="s">
        <v>108</v>
      </c>
      <c r="M912" s="10" t="s">
        <v>109</v>
      </c>
      <c r="N912" s="10" t="s">
        <v>261</v>
      </c>
      <c r="O912" s="27"/>
      <c r="P912" s="27"/>
      <c r="Q912" s="74"/>
      <c r="R912" s="27">
        <v>6</v>
      </c>
      <c r="S912" s="27">
        <v>6</v>
      </c>
      <c r="T912" s="27">
        <v>6</v>
      </c>
      <c r="U912" s="27">
        <v>6</v>
      </c>
      <c r="V912" s="27">
        <v>6</v>
      </c>
      <c r="W912" s="27"/>
      <c r="X912" s="27"/>
      <c r="Y912" s="27"/>
      <c r="Z912" s="27"/>
      <c r="AA912" s="27"/>
      <c r="AB912" s="27"/>
      <c r="AC912" s="27"/>
      <c r="AD912" s="27"/>
      <c r="AE912" s="27"/>
      <c r="AF912" s="27"/>
      <c r="AG912" s="27"/>
      <c r="AH912" s="27"/>
      <c r="AI912" s="27"/>
      <c r="AJ912" s="27"/>
      <c r="AK912" s="27"/>
      <c r="AL912" s="27"/>
      <c r="AM912" s="27"/>
      <c r="AN912" s="27"/>
      <c r="AO912" s="27"/>
      <c r="AP912" s="27">
        <v>1562413.68</v>
      </c>
      <c r="AQ912" s="27">
        <v>0</v>
      </c>
      <c r="AR912" s="27">
        <f t="shared" si="25"/>
        <v>0</v>
      </c>
      <c r="AS912" s="10" t="s">
        <v>111</v>
      </c>
      <c r="AT912" s="7" t="s">
        <v>375</v>
      </c>
      <c r="AU912" s="89" t="s">
        <v>1392</v>
      </c>
    </row>
    <row r="913" spans="2:47" ht="13.15" customHeight="1" x14ac:dyDescent="0.2">
      <c r="B913" s="12" t="s">
        <v>1572</v>
      </c>
      <c r="C913" s="7" t="s">
        <v>100</v>
      </c>
      <c r="D913" s="13" t="s">
        <v>428</v>
      </c>
      <c r="E913" s="13" t="s">
        <v>429</v>
      </c>
      <c r="F913" s="13" t="s">
        <v>430</v>
      </c>
      <c r="G913" s="7" t="s">
        <v>436</v>
      </c>
      <c r="H913" s="8" t="s">
        <v>197</v>
      </c>
      <c r="I913" s="9">
        <v>53</v>
      </c>
      <c r="J913" s="10" t="s">
        <v>579</v>
      </c>
      <c r="K913" s="8" t="s">
        <v>107</v>
      </c>
      <c r="L913" s="10" t="s">
        <v>108</v>
      </c>
      <c r="M913" s="10" t="s">
        <v>109</v>
      </c>
      <c r="N913" s="10" t="s">
        <v>261</v>
      </c>
      <c r="O913" s="74"/>
      <c r="P913" s="27"/>
      <c r="Q913" s="27"/>
      <c r="R913" s="27">
        <v>6</v>
      </c>
      <c r="S913" s="27">
        <v>6</v>
      </c>
      <c r="T913" s="27">
        <v>6</v>
      </c>
      <c r="U913" s="27">
        <v>6</v>
      </c>
      <c r="V913" s="27">
        <v>6</v>
      </c>
      <c r="W913" s="27"/>
      <c r="X913" s="27"/>
      <c r="Y913" s="27"/>
      <c r="Z913" s="27"/>
      <c r="AA913" s="27"/>
      <c r="AB913" s="27"/>
      <c r="AC913" s="27"/>
      <c r="AD913" s="27"/>
      <c r="AE913" s="27"/>
      <c r="AF913" s="27"/>
      <c r="AG913" s="27"/>
      <c r="AH913" s="27"/>
      <c r="AI913" s="27"/>
      <c r="AJ913" s="27"/>
      <c r="AK913" s="27"/>
      <c r="AL913" s="27"/>
      <c r="AM913" s="27"/>
      <c r="AN913" s="27"/>
      <c r="AO913" s="27"/>
      <c r="AP913" s="27">
        <v>1562413.68</v>
      </c>
      <c r="AQ913" s="27">
        <v>0</v>
      </c>
      <c r="AR913" s="27">
        <f t="shared" si="25"/>
        <v>0</v>
      </c>
      <c r="AS913" s="10" t="s">
        <v>111</v>
      </c>
      <c r="AT913" s="43" t="s">
        <v>241</v>
      </c>
      <c r="AU913" s="88" t="s">
        <v>212</v>
      </c>
    </row>
    <row r="914" spans="2:47" ht="13.15" customHeight="1" x14ac:dyDescent="0.25">
      <c r="B914" s="7" t="s">
        <v>1573</v>
      </c>
      <c r="C914" s="7" t="s">
        <v>100</v>
      </c>
      <c r="D914" s="7" t="s">
        <v>1574</v>
      </c>
      <c r="E914" s="7" t="s">
        <v>1575</v>
      </c>
      <c r="F914" s="7" t="s">
        <v>1576</v>
      </c>
      <c r="G914" s="7" t="s">
        <v>1577</v>
      </c>
      <c r="H914" s="8" t="s">
        <v>197</v>
      </c>
      <c r="I914" s="9">
        <v>45</v>
      </c>
      <c r="J914" s="10" t="s">
        <v>238</v>
      </c>
      <c r="K914" s="8" t="s">
        <v>107</v>
      </c>
      <c r="L914" s="10" t="s">
        <v>108</v>
      </c>
      <c r="M914" s="10" t="s">
        <v>109</v>
      </c>
      <c r="N914" s="10" t="s">
        <v>110</v>
      </c>
      <c r="O914" s="27"/>
      <c r="P914" s="27"/>
      <c r="Q914" s="74"/>
      <c r="R914" s="27">
        <v>3</v>
      </c>
      <c r="S914" s="27">
        <v>3</v>
      </c>
      <c r="T914" s="27">
        <v>3</v>
      </c>
      <c r="U914" s="27">
        <v>3</v>
      </c>
      <c r="V914" s="27">
        <v>3</v>
      </c>
      <c r="W914" s="27"/>
      <c r="X914" s="27"/>
      <c r="Y914" s="27"/>
      <c r="Z914" s="27"/>
      <c r="AA914" s="27"/>
      <c r="AB914" s="27"/>
      <c r="AC914" s="27"/>
      <c r="AD914" s="27"/>
      <c r="AE914" s="27"/>
      <c r="AF914" s="27"/>
      <c r="AG914" s="27"/>
      <c r="AH914" s="27"/>
      <c r="AI914" s="27"/>
      <c r="AJ914" s="27"/>
      <c r="AK914" s="27"/>
      <c r="AL914" s="27"/>
      <c r="AM914" s="27"/>
      <c r="AN914" s="27"/>
      <c r="AO914" s="27"/>
      <c r="AP914" s="27">
        <v>17678876.84</v>
      </c>
      <c r="AQ914" s="27">
        <v>0</v>
      </c>
      <c r="AR914" s="27">
        <f t="shared" si="25"/>
        <v>0</v>
      </c>
      <c r="AS914" s="10" t="s">
        <v>111</v>
      </c>
      <c r="AT914" s="7" t="s">
        <v>375</v>
      </c>
      <c r="AU914" s="89" t="s">
        <v>1578</v>
      </c>
    </row>
    <row r="915" spans="2:47" ht="13.15" customHeight="1" x14ac:dyDescent="0.25">
      <c r="B915" s="7" t="s">
        <v>1579</v>
      </c>
      <c r="C915" s="7" t="s">
        <v>100</v>
      </c>
      <c r="D915" s="7" t="s">
        <v>1574</v>
      </c>
      <c r="E915" s="7" t="s">
        <v>1575</v>
      </c>
      <c r="F915" s="7" t="s">
        <v>1576</v>
      </c>
      <c r="G915" s="7" t="s">
        <v>1577</v>
      </c>
      <c r="H915" s="8" t="s">
        <v>105</v>
      </c>
      <c r="I915" s="9">
        <v>45</v>
      </c>
      <c r="J915" s="10" t="s">
        <v>106</v>
      </c>
      <c r="K915" s="8" t="s">
        <v>107</v>
      </c>
      <c r="L915" s="10" t="s">
        <v>108</v>
      </c>
      <c r="M915" s="10" t="s">
        <v>109</v>
      </c>
      <c r="N915" s="10" t="s">
        <v>110</v>
      </c>
      <c r="O915" s="74"/>
      <c r="P915" s="27"/>
      <c r="Q915" s="27"/>
      <c r="R915" s="27">
        <v>3</v>
      </c>
      <c r="S915" s="27">
        <v>3</v>
      </c>
      <c r="T915" s="27">
        <v>3</v>
      </c>
      <c r="U915" s="27">
        <v>3</v>
      </c>
      <c r="V915" s="27">
        <v>3</v>
      </c>
      <c r="W915" s="27"/>
      <c r="X915" s="27"/>
      <c r="Y915" s="27"/>
      <c r="Z915" s="27"/>
      <c r="AA915" s="27"/>
      <c r="AB915" s="27"/>
      <c r="AC915" s="27"/>
      <c r="AD915" s="27"/>
      <c r="AE915" s="27"/>
      <c r="AF915" s="27"/>
      <c r="AG915" s="27"/>
      <c r="AH915" s="27"/>
      <c r="AI915" s="27"/>
      <c r="AJ915" s="27"/>
      <c r="AK915" s="27"/>
      <c r="AL915" s="27"/>
      <c r="AM915" s="27"/>
      <c r="AN915" s="27"/>
      <c r="AO915" s="27"/>
      <c r="AP915" s="27">
        <v>17000000</v>
      </c>
      <c r="AQ915" s="27">
        <v>0</v>
      </c>
      <c r="AR915" s="27">
        <f t="shared" si="25"/>
        <v>0</v>
      </c>
      <c r="AS915" s="10" t="s">
        <v>111</v>
      </c>
      <c r="AT915" s="43" t="s">
        <v>241</v>
      </c>
      <c r="AU915" s="88" t="s">
        <v>212</v>
      </c>
    </row>
    <row r="916" spans="2:47" ht="13.15" customHeight="1" x14ac:dyDescent="0.25">
      <c r="B916" s="7" t="s">
        <v>1580</v>
      </c>
      <c r="C916" s="7" t="s">
        <v>100</v>
      </c>
      <c r="D916" s="7" t="s">
        <v>1574</v>
      </c>
      <c r="E916" s="7" t="s">
        <v>1575</v>
      </c>
      <c r="F916" s="7" t="s">
        <v>1576</v>
      </c>
      <c r="G916" s="7" t="s">
        <v>1581</v>
      </c>
      <c r="H916" s="8" t="s">
        <v>197</v>
      </c>
      <c r="I916" s="9">
        <v>45</v>
      </c>
      <c r="J916" s="10" t="s">
        <v>238</v>
      </c>
      <c r="K916" s="8" t="s">
        <v>107</v>
      </c>
      <c r="L916" s="10" t="s">
        <v>108</v>
      </c>
      <c r="M916" s="10" t="s">
        <v>109</v>
      </c>
      <c r="N916" s="10" t="s">
        <v>110</v>
      </c>
      <c r="O916" s="27"/>
      <c r="P916" s="27"/>
      <c r="Q916" s="74"/>
      <c r="R916" s="27">
        <v>6</v>
      </c>
      <c r="S916" s="27">
        <v>6</v>
      </c>
      <c r="T916" s="27">
        <v>6</v>
      </c>
      <c r="U916" s="27">
        <v>6</v>
      </c>
      <c r="V916" s="27">
        <v>6</v>
      </c>
      <c r="W916" s="27"/>
      <c r="X916" s="27"/>
      <c r="Y916" s="27"/>
      <c r="Z916" s="27"/>
      <c r="AA916" s="27"/>
      <c r="AB916" s="27"/>
      <c r="AC916" s="27"/>
      <c r="AD916" s="27"/>
      <c r="AE916" s="27"/>
      <c r="AF916" s="27"/>
      <c r="AG916" s="27"/>
      <c r="AH916" s="27"/>
      <c r="AI916" s="27"/>
      <c r="AJ916" s="27"/>
      <c r="AK916" s="27"/>
      <c r="AL916" s="27"/>
      <c r="AM916" s="27"/>
      <c r="AN916" s="27"/>
      <c r="AO916" s="27"/>
      <c r="AP916" s="27">
        <v>23755990.75</v>
      </c>
      <c r="AQ916" s="27">
        <v>0</v>
      </c>
      <c r="AR916" s="27">
        <f t="shared" si="25"/>
        <v>0</v>
      </c>
      <c r="AS916" s="10" t="s">
        <v>111</v>
      </c>
      <c r="AT916" s="7" t="s">
        <v>375</v>
      </c>
      <c r="AU916" s="89" t="s">
        <v>1582</v>
      </c>
    </row>
    <row r="917" spans="2:47" ht="13.15" customHeight="1" x14ac:dyDescent="0.25">
      <c r="B917" s="12" t="s">
        <v>1583</v>
      </c>
      <c r="C917" s="7" t="s">
        <v>100</v>
      </c>
      <c r="D917" s="7" t="s">
        <v>1574</v>
      </c>
      <c r="E917" s="7" t="s">
        <v>1575</v>
      </c>
      <c r="F917" s="7" t="s">
        <v>1576</v>
      </c>
      <c r="G917" s="7" t="s">
        <v>1581</v>
      </c>
      <c r="H917" s="8" t="s">
        <v>105</v>
      </c>
      <c r="I917" s="9">
        <v>45</v>
      </c>
      <c r="J917" s="10" t="s">
        <v>106</v>
      </c>
      <c r="K917" s="8" t="s">
        <v>107</v>
      </c>
      <c r="L917" s="10" t="s">
        <v>108</v>
      </c>
      <c r="M917" s="10" t="s">
        <v>109</v>
      </c>
      <c r="N917" s="10" t="s">
        <v>110</v>
      </c>
      <c r="O917" s="74"/>
      <c r="P917" s="27"/>
      <c r="Q917" s="27"/>
      <c r="R917" s="27">
        <v>2</v>
      </c>
      <c r="S917" s="27">
        <v>4</v>
      </c>
      <c r="T917" s="27">
        <v>4</v>
      </c>
      <c r="U917" s="27">
        <v>4</v>
      </c>
      <c r="V917" s="27">
        <v>4</v>
      </c>
      <c r="W917" s="27"/>
      <c r="X917" s="27"/>
      <c r="Y917" s="27"/>
      <c r="Z917" s="27"/>
      <c r="AA917" s="27"/>
      <c r="AB917" s="27"/>
      <c r="AC917" s="27"/>
      <c r="AD917" s="27"/>
      <c r="AE917" s="27"/>
      <c r="AF917" s="27"/>
      <c r="AG917" s="27"/>
      <c r="AH917" s="27"/>
      <c r="AI917" s="27"/>
      <c r="AJ917" s="27"/>
      <c r="AK917" s="27"/>
      <c r="AL917" s="27"/>
      <c r="AM917" s="27"/>
      <c r="AN917" s="27"/>
      <c r="AO917" s="27"/>
      <c r="AP917" s="27">
        <v>19150000</v>
      </c>
      <c r="AQ917" s="27">
        <v>0</v>
      </c>
      <c r="AR917" s="27">
        <f t="shared" si="25"/>
        <v>0</v>
      </c>
      <c r="AS917" s="10" t="s">
        <v>111</v>
      </c>
      <c r="AT917" s="43" t="s">
        <v>241</v>
      </c>
      <c r="AU917" s="88" t="s">
        <v>212</v>
      </c>
    </row>
    <row r="918" spans="2:47" ht="13.15" customHeight="1" x14ac:dyDescent="0.25">
      <c r="B918" s="7" t="s">
        <v>1584</v>
      </c>
      <c r="C918" s="7" t="s">
        <v>100</v>
      </c>
      <c r="D918" s="7" t="s">
        <v>1585</v>
      </c>
      <c r="E918" s="7" t="s">
        <v>1586</v>
      </c>
      <c r="F918" s="7" t="s">
        <v>1587</v>
      </c>
      <c r="G918" s="7" t="s">
        <v>1588</v>
      </c>
      <c r="H918" s="8" t="s">
        <v>197</v>
      </c>
      <c r="I918" s="9">
        <v>45</v>
      </c>
      <c r="J918" s="10" t="s">
        <v>238</v>
      </c>
      <c r="K918" s="8" t="s">
        <v>107</v>
      </c>
      <c r="L918" s="10" t="s">
        <v>108</v>
      </c>
      <c r="M918" s="10" t="s">
        <v>109</v>
      </c>
      <c r="N918" s="10" t="s">
        <v>110</v>
      </c>
      <c r="O918" s="27"/>
      <c r="P918" s="27"/>
      <c r="Q918" s="74"/>
      <c r="R918" s="27">
        <v>2</v>
      </c>
      <c r="S918" s="27">
        <v>2</v>
      </c>
      <c r="T918" s="27">
        <v>2</v>
      </c>
      <c r="U918" s="27">
        <v>2</v>
      </c>
      <c r="V918" s="27">
        <v>2</v>
      </c>
      <c r="W918" s="27"/>
      <c r="X918" s="27"/>
      <c r="Y918" s="27"/>
      <c r="Z918" s="27"/>
      <c r="AA918" s="27"/>
      <c r="AB918" s="27"/>
      <c r="AC918" s="27"/>
      <c r="AD918" s="27"/>
      <c r="AE918" s="27"/>
      <c r="AF918" s="27"/>
      <c r="AG918" s="27"/>
      <c r="AH918" s="27"/>
      <c r="AI918" s="27"/>
      <c r="AJ918" s="27"/>
      <c r="AK918" s="27"/>
      <c r="AL918" s="27"/>
      <c r="AM918" s="27"/>
      <c r="AN918" s="27"/>
      <c r="AO918" s="27"/>
      <c r="AP918" s="27">
        <v>9672004.5700000003</v>
      </c>
      <c r="AQ918" s="39">
        <v>0</v>
      </c>
      <c r="AR918" s="27">
        <f t="shared" si="25"/>
        <v>0</v>
      </c>
      <c r="AS918" s="10" t="s">
        <v>111</v>
      </c>
      <c r="AT918" s="7" t="s">
        <v>375</v>
      </c>
      <c r="AU918" s="89" t="s">
        <v>212</v>
      </c>
    </row>
    <row r="919" spans="2:47" ht="13.15" customHeight="1" x14ac:dyDescent="0.25">
      <c r="B919" s="7" t="s">
        <v>1589</v>
      </c>
      <c r="C919" s="7" t="s">
        <v>100</v>
      </c>
      <c r="D919" s="7" t="s">
        <v>1590</v>
      </c>
      <c r="E919" s="7" t="s">
        <v>1591</v>
      </c>
      <c r="F919" s="7" t="s">
        <v>1592</v>
      </c>
      <c r="G919" s="7" t="s">
        <v>1593</v>
      </c>
      <c r="H919" s="8" t="s">
        <v>197</v>
      </c>
      <c r="I919" s="9">
        <v>45</v>
      </c>
      <c r="J919" s="10" t="s">
        <v>238</v>
      </c>
      <c r="K919" s="10" t="s">
        <v>107</v>
      </c>
      <c r="L919" s="8" t="s">
        <v>108</v>
      </c>
      <c r="M919" s="9" t="s">
        <v>337</v>
      </c>
      <c r="N919" s="10" t="s">
        <v>110</v>
      </c>
      <c r="O919" s="27"/>
      <c r="P919" s="27"/>
      <c r="Q919" s="90"/>
      <c r="R919" s="27">
        <v>1</v>
      </c>
      <c r="S919" s="27">
        <v>1</v>
      </c>
      <c r="T919" s="27">
        <v>1</v>
      </c>
      <c r="U919" s="27">
        <v>1</v>
      </c>
      <c r="V919" s="27">
        <v>1</v>
      </c>
      <c r="W919" s="27"/>
      <c r="X919" s="27"/>
      <c r="Y919" s="27"/>
      <c r="Z919" s="27"/>
      <c r="AA919" s="27"/>
      <c r="AB919" s="27"/>
      <c r="AC919" s="27"/>
      <c r="AD919" s="27"/>
      <c r="AE919" s="27"/>
      <c r="AF919" s="27"/>
      <c r="AG919" s="27"/>
      <c r="AH919" s="27"/>
      <c r="AI919" s="27"/>
      <c r="AJ919" s="27"/>
      <c r="AK919" s="27"/>
      <c r="AL919" s="27"/>
      <c r="AM919" s="27"/>
      <c r="AN919" s="27"/>
      <c r="AO919" s="27"/>
      <c r="AP919" s="27">
        <v>5029442.38</v>
      </c>
      <c r="AQ919" s="27">
        <v>0</v>
      </c>
      <c r="AR919" s="27">
        <f t="shared" si="25"/>
        <v>0</v>
      </c>
      <c r="AS919" s="10" t="s">
        <v>111</v>
      </c>
      <c r="AT919" s="7">
        <v>2015</v>
      </c>
      <c r="AU919" s="89" t="s">
        <v>212</v>
      </c>
    </row>
    <row r="920" spans="2:47" ht="13.15" customHeight="1" x14ac:dyDescent="0.25">
      <c r="B920" s="7" t="s">
        <v>1594</v>
      </c>
      <c r="C920" s="7" t="s">
        <v>100</v>
      </c>
      <c r="D920" s="23" t="s">
        <v>1595</v>
      </c>
      <c r="E920" s="7" t="s">
        <v>1596</v>
      </c>
      <c r="F920" s="7" t="s">
        <v>1597</v>
      </c>
      <c r="G920" s="7" t="s">
        <v>1598</v>
      </c>
      <c r="H920" s="8" t="s">
        <v>197</v>
      </c>
      <c r="I920" s="9">
        <v>45</v>
      </c>
      <c r="J920" s="10" t="s">
        <v>238</v>
      </c>
      <c r="K920" s="8" t="s">
        <v>107</v>
      </c>
      <c r="L920" s="10" t="s">
        <v>108</v>
      </c>
      <c r="M920" s="10" t="s">
        <v>109</v>
      </c>
      <c r="N920" s="10" t="s">
        <v>110</v>
      </c>
      <c r="O920" s="27"/>
      <c r="P920" s="27"/>
      <c r="Q920" s="74"/>
      <c r="R920" s="27">
        <v>73</v>
      </c>
      <c r="S920" s="27">
        <v>73</v>
      </c>
      <c r="T920" s="27">
        <v>73</v>
      </c>
      <c r="U920" s="27">
        <v>73</v>
      </c>
      <c r="V920" s="27">
        <v>73</v>
      </c>
      <c r="W920" s="27"/>
      <c r="X920" s="27"/>
      <c r="Y920" s="27"/>
      <c r="Z920" s="27"/>
      <c r="AA920" s="27"/>
      <c r="AB920" s="27"/>
      <c r="AC920" s="27"/>
      <c r="AD920" s="27"/>
      <c r="AE920" s="27"/>
      <c r="AF920" s="27"/>
      <c r="AG920" s="27"/>
      <c r="AH920" s="27"/>
      <c r="AI920" s="27"/>
      <c r="AJ920" s="27"/>
      <c r="AK920" s="27"/>
      <c r="AL920" s="27"/>
      <c r="AM920" s="27"/>
      <c r="AN920" s="27"/>
      <c r="AO920" s="27"/>
      <c r="AP920" s="27">
        <v>812448.38</v>
      </c>
      <c r="AQ920" s="27">
        <v>0</v>
      </c>
      <c r="AR920" s="27">
        <f t="shared" si="25"/>
        <v>0</v>
      </c>
      <c r="AS920" s="10" t="s">
        <v>111</v>
      </c>
      <c r="AT920" s="7" t="s">
        <v>375</v>
      </c>
      <c r="AU920" s="89" t="s">
        <v>357</v>
      </c>
    </row>
    <row r="921" spans="2:47" ht="13.15" customHeight="1" x14ac:dyDescent="0.25">
      <c r="B921" s="12" t="s">
        <v>1599</v>
      </c>
      <c r="C921" s="7" t="s">
        <v>100</v>
      </c>
      <c r="D921" s="7" t="s">
        <v>1595</v>
      </c>
      <c r="E921" s="7" t="s">
        <v>1596</v>
      </c>
      <c r="F921" s="7" t="s">
        <v>1597</v>
      </c>
      <c r="G921" s="7" t="s">
        <v>1598</v>
      </c>
      <c r="H921" s="8" t="s">
        <v>197</v>
      </c>
      <c r="I921" s="9">
        <v>45</v>
      </c>
      <c r="J921" s="10" t="s">
        <v>579</v>
      </c>
      <c r="K921" s="8" t="s">
        <v>107</v>
      </c>
      <c r="L921" s="10" t="s">
        <v>108</v>
      </c>
      <c r="M921" s="10" t="s">
        <v>109</v>
      </c>
      <c r="N921" s="10" t="s">
        <v>110</v>
      </c>
      <c r="O921" s="74"/>
      <c r="P921" s="27"/>
      <c r="Q921" s="27"/>
      <c r="R921" s="27">
        <v>20</v>
      </c>
      <c r="S921" s="27">
        <v>20</v>
      </c>
      <c r="T921" s="27"/>
      <c r="U921" s="27"/>
      <c r="V921" s="27"/>
      <c r="W921" s="27"/>
      <c r="X921" s="27"/>
      <c r="Y921" s="27"/>
      <c r="Z921" s="27"/>
      <c r="AA921" s="27"/>
      <c r="AB921" s="27"/>
      <c r="AC921" s="27"/>
      <c r="AD921" s="27"/>
      <c r="AE921" s="27"/>
      <c r="AF921" s="27"/>
      <c r="AG921" s="27"/>
      <c r="AH921" s="27"/>
      <c r="AI921" s="27"/>
      <c r="AJ921" s="27"/>
      <c r="AK921" s="27"/>
      <c r="AL921" s="27"/>
      <c r="AM921" s="27"/>
      <c r="AN921" s="27"/>
      <c r="AO921" s="27"/>
      <c r="AP921" s="27">
        <v>812448.38</v>
      </c>
      <c r="AQ921" s="27">
        <v>0</v>
      </c>
      <c r="AR921" s="27">
        <f t="shared" si="25"/>
        <v>0</v>
      </c>
      <c r="AS921" s="10" t="s">
        <v>111</v>
      </c>
      <c r="AT921" s="43" t="s">
        <v>241</v>
      </c>
      <c r="AU921" s="10" t="s">
        <v>1339</v>
      </c>
    </row>
    <row r="922" spans="2:47" ht="13.15" customHeight="1" x14ac:dyDescent="0.25">
      <c r="B922" s="12" t="s">
        <v>1600</v>
      </c>
      <c r="C922" s="7" t="s">
        <v>100</v>
      </c>
      <c r="D922" s="7" t="s">
        <v>1595</v>
      </c>
      <c r="E922" s="7" t="s">
        <v>1596</v>
      </c>
      <c r="F922" s="7" t="s">
        <v>1597</v>
      </c>
      <c r="G922" s="7" t="s">
        <v>1598</v>
      </c>
      <c r="H922" s="8" t="s">
        <v>197</v>
      </c>
      <c r="I922" s="9">
        <v>45</v>
      </c>
      <c r="J922" s="10" t="s">
        <v>579</v>
      </c>
      <c r="K922" s="8" t="s">
        <v>107</v>
      </c>
      <c r="L922" s="10" t="s">
        <v>108</v>
      </c>
      <c r="M922" s="10" t="s">
        <v>109</v>
      </c>
      <c r="N922" s="10" t="s">
        <v>110</v>
      </c>
      <c r="O922" s="74"/>
      <c r="P922" s="27"/>
      <c r="Q922" s="27"/>
      <c r="R922" s="27">
        <v>20</v>
      </c>
      <c r="S922" s="27">
        <v>20</v>
      </c>
      <c r="T922" s="27"/>
      <c r="U922" s="27"/>
      <c r="V922" s="27"/>
      <c r="W922" s="27"/>
      <c r="X922" s="27"/>
      <c r="Y922" s="27"/>
      <c r="Z922" s="27"/>
      <c r="AA922" s="27"/>
      <c r="AB922" s="27"/>
      <c r="AC922" s="27"/>
      <c r="AD922" s="27"/>
      <c r="AE922" s="27"/>
      <c r="AF922" s="27"/>
      <c r="AG922" s="27"/>
      <c r="AH922" s="27"/>
      <c r="AI922" s="27"/>
      <c r="AJ922" s="27"/>
      <c r="AK922" s="27"/>
      <c r="AL922" s="27"/>
      <c r="AM922" s="27"/>
      <c r="AN922" s="27"/>
      <c r="AO922" s="27"/>
      <c r="AP922" s="27">
        <v>561405.25</v>
      </c>
      <c r="AQ922" s="27">
        <v>0</v>
      </c>
      <c r="AR922" s="27">
        <f t="shared" si="25"/>
        <v>0</v>
      </c>
      <c r="AS922" s="10" t="s">
        <v>111</v>
      </c>
      <c r="AT922" s="43" t="s">
        <v>241</v>
      </c>
      <c r="AU922" s="43" t="s">
        <v>359</v>
      </c>
    </row>
    <row r="923" spans="2:47" ht="13.15" customHeight="1" x14ac:dyDescent="0.25">
      <c r="B923" s="12" t="s">
        <v>1601</v>
      </c>
      <c r="C923" s="8" t="s">
        <v>100</v>
      </c>
      <c r="D923" s="8" t="s">
        <v>1595</v>
      </c>
      <c r="E923" s="7" t="s">
        <v>1596</v>
      </c>
      <c r="F923" s="8" t="s">
        <v>1597</v>
      </c>
      <c r="G923" s="7" t="s">
        <v>1598</v>
      </c>
      <c r="H923" s="8" t="s">
        <v>197</v>
      </c>
      <c r="I923" s="9">
        <v>45</v>
      </c>
      <c r="J923" s="8" t="s">
        <v>244</v>
      </c>
      <c r="K923" s="8" t="s">
        <v>107</v>
      </c>
      <c r="L923" s="8" t="s">
        <v>108</v>
      </c>
      <c r="M923" s="10" t="s">
        <v>109</v>
      </c>
      <c r="N923" s="8" t="s">
        <v>110</v>
      </c>
      <c r="O923" s="74"/>
      <c r="P923" s="27"/>
      <c r="Q923" s="27"/>
      <c r="R923" s="27">
        <v>20</v>
      </c>
      <c r="S923" s="27">
        <v>20</v>
      </c>
      <c r="T923" s="27"/>
      <c r="U923" s="27"/>
      <c r="V923" s="27"/>
      <c r="W923" s="27"/>
      <c r="X923" s="27"/>
      <c r="Y923" s="27"/>
      <c r="Z923" s="27"/>
      <c r="AA923" s="27"/>
      <c r="AB923" s="27"/>
      <c r="AC923" s="27"/>
      <c r="AD923" s="27"/>
      <c r="AE923" s="27"/>
      <c r="AF923" s="27"/>
      <c r="AG923" s="27"/>
      <c r="AH923" s="27"/>
      <c r="AI923" s="27"/>
      <c r="AJ923" s="27"/>
      <c r="AK923" s="27"/>
      <c r="AL923" s="27"/>
      <c r="AM923" s="27"/>
      <c r="AN923" s="27"/>
      <c r="AO923" s="27"/>
      <c r="AP923" s="27">
        <v>496213.5</v>
      </c>
      <c r="AQ923" s="27">
        <v>0</v>
      </c>
      <c r="AR923" s="27">
        <f t="shared" si="25"/>
        <v>0</v>
      </c>
      <c r="AS923" s="10" t="s">
        <v>111</v>
      </c>
      <c r="AT923" s="43" t="s">
        <v>241</v>
      </c>
      <c r="AU923" s="89" t="s">
        <v>212</v>
      </c>
    </row>
    <row r="924" spans="2:47" ht="13.15" customHeight="1" x14ac:dyDescent="0.25">
      <c r="B924" s="7" t="s">
        <v>1602</v>
      </c>
      <c r="C924" s="7" t="s">
        <v>100</v>
      </c>
      <c r="D924" s="23" t="s">
        <v>1603</v>
      </c>
      <c r="E924" s="7" t="s">
        <v>1604</v>
      </c>
      <c r="F924" s="7" t="s">
        <v>1605</v>
      </c>
      <c r="G924" s="7" t="s">
        <v>1606</v>
      </c>
      <c r="H924" s="8" t="s">
        <v>197</v>
      </c>
      <c r="I924" s="9">
        <v>45</v>
      </c>
      <c r="J924" s="10" t="s">
        <v>238</v>
      </c>
      <c r="K924" s="8" t="s">
        <v>107</v>
      </c>
      <c r="L924" s="10" t="s">
        <v>108</v>
      </c>
      <c r="M924" s="10" t="s">
        <v>109</v>
      </c>
      <c r="N924" s="10" t="s">
        <v>110</v>
      </c>
      <c r="O924" s="27"/>
      <c r="P924" s="27"/>
      <c r="Q924" s="74"/>
      <c r="R924" s="27">
        <v>2</v>
      </c>
      <c r="S924" s="27">
        <v>3</v>
      </c>
      <c r="T924" s="27">
        <v>3</v>
      </c>
      <c r="U924" s="27">
        <v>3</v>
      </c>
      <c r="V924" s="27">
        <v>3</v>
      </c>
      <c r="W924" s="27"/>
      <c r="X924" s="27"/>
      <c r="Y924" s="27"/>
      <c r="Z924" s="27"/>
      <c r="AA924" s="27"/>
      <c r="AB924" s="27"/>
      <c r="AC924" s="27"/>
      <c r="AD924" s="27"/>
      <c r="AE924" s="27"/>
      <c r="AF924" s="27"/>
      <c r="AG924" s="27"/>
      <c r="AH924" s="27"/>
      <c r="AI924" s="27"/>
      <c r="AJ924" s="27"/>
      <c r="AK924" s="27"/>
      <c r="AL924" s="27"/>
      <c r="AM924" s="27"/>
      <c r="AN924" s="27"/>
      <c r="AO924" s="27"/>
      <c r="AP924" s="27">
        <v>5416322.5599999996</v>
      </c>
      <c r="AQ924" s="27">
        <v>0</v>
      </c>
      <c r="AR924" s="27">
        <f t="shared" si="25"/>
        <v>0</v>
      </c>
      <c r="AS924" s="10" t="s">
        <v>111</v>
      </c>
      <c r="AT924" s="7" t="s">
        <v>375</v>
      </c>
      <c r="AU924" s="89" t="s">
        <v>212</v>
      </c>
    </row>
    <row r="925" spans="2:47" ht="13.15" customHeight="1" x14ac:dyDescent="0.25">
      <c r="B925" s="7" t="s">
        <v>1607</v>
      </c>
      <c r="C925" s="7" t="s">
        <v>100</v>
      </c>
      <c r="D925" s="22" t="s">
        <v>1608</v>
      </c>
      <c r="E925" s="7" t="s">
        <v>1609</v>
      </c>
      <c r="F925" s="7" t="s">
        <v>1610</v>
      </c>
      <c r="G925" s="7" t="s">
        <v>1611</v>
      </c>
      <c r="H925" s="8" t="s">
        <v>197</v>
      </c>
      <c r="I925" s="9">
        <v>45</v>
      </c>
      <c r="J925" s="10" t="s">
        <v>238</v>
      </c>
      <c r="K925" s="8" t="s">
        <v>107</v>
      </c>
      <c r="L925" s="10" t="s">
        <v>108</v>
      </c>
      <c r="M925" s="10" t="s">
        <v>109</v>
      </c>
      <c r="N925" s="10" t="s">
        <v>110</v>
      </c>
      <c r="O925" s="27"/>
      <c r="P925" s="27"/>
      <c r="Q925" s="74"/>
      <c r="R925" s="27">
        <v>5</v>
      </c>
      <c r="S925" s="27">
        <v>5</v>
      </c>
      <c r="T925" s="27">
        <v>5</v>
      </c>
      <c r="U925" s="27">
        <v>5</v>
      </c>
      <c r="V925" s="27">
        <v>5</v>
      </c>
      <c r="W925" s="27"/>
      <c r="X925" s="27"/>
      <c r="Y925" s="27"/>
      <c r="Z925" s="27"/>
      <c r="AA925" s="27"/>
      <c r="AB925" s="27"/>
      <c r="AC925" s="27"/>
      <c r="AD925" s="27"/>
      <c r="AE925" s="27"/>
      <c r="AF925" s="27"/>
      <c r="AG925" s="27"/>
      <c r="AH925" s="27"/>
      <c r="AI925" s="27"/>
      <c r="AJ925" s="27"/>
      <c r="AK925" s="27"/>
      <c r="AL925" s="27"/>
      <c r="AM925" s="27"/>
      <c r="AN925" s="27"/>
      <c r="AO925" s="27"/>
      <c r="AP925" s="27">
        <v>8898244.2100000009</v>
      </c>
      <c r="AQ925" s="27">
        <v>0</v>
      </c>
      <c r="AR925" s="27">
        <f t="shared" si="25"/>
        <v>0</v>
      </c>
      <c r="AS925" s="10" t="s">
        <v>111</v>
      </c>
      <c r="AT925" s="7" t="s">
        <v>375</v>
      </c>
      <c r="AU925" s="89" t="s">
        <v>1582</v>
      </c>
    </row>
    <row r="926" spans="2:47" ht="13.15" customHeight="1" x14ac:dyDescent="0.2">
      <c r="B926" s="12" t="s">
        <v>1612</v>
      </c>
      <c r="C926" s="7" t="s">
        <v>100</v>
      </c>
      <c r="D926" s="7" t="s">
        <v>1608</v>
      </c>
      <c r="E926" s="7" t="s">
        <v>1609</v>
      </c>
      <c r="F926" s="7" t="s">
        <v>1610</v>
      </c>
      <c r="G926" s="7" t="s">
        <v>1611</v>
      </c>
      <c r="H926" s="8" t="s">
        <v>197</v>
      </c>
      <c r="I926" s="9">
        <v>45</v>
      </c>
      <c r="J926" s="10" t="s">
        <v>579</v>
      </c>
      <c r="K926" s="8" t="s">
        <v>107</v>
      </c>
      <c r="L926" s="10" t="s">
        <v>108</v>
      </c>
      <c r="M926" s="10" t="s">
        <v>109</v>
      </c>
      <c r="N926" s="10" t="s">
        <v>110</v>
      </c>
      <c r="O926" s="74"/>
      <c r="P926" s="27"/>
      <c r="Q926" s="27"/>
      <c r="R926" s="27">
        <v>2</v>
      </c>
      <c r="S926" s="27">
        <v>2</v>
      </c>
      <c r="T926" s="27">
        <v>2</v>
      </c>
      <c r="U926" s="27">
        <v>2</v>
      </c>
      <c r="V926" s="27">
        <v>2</v>
      </c>
      <c r="W926" s="27"/>
      <c r="X926" s="27"/>
      <c r="Y926" s="27"/>
      <c r="Z926" s="27"/>
      <c r="AA926" s="27"/>
      <c r="AB926" s="27"/>
      <c r="AC926" s="27"/>
      <c r="AD926" s="27"/>
      <c r="AE926" s="27"/>
      <c r="AF926" s="27"/>
      <c r="AG926" s="27"/>
      <c r="AH926" s="27"/>
      <c r="AI926" s="27"/>
      <c r="AJ926" s="27"/>
      <c r="AK926" s="27"/>
      <c r="AL926" s="27"/>
      <c r="AM926" s="27"/>
      <c r="AN926" s="27"/>
      <c r="AO926" s="27"/>
      <c r="AP926" s="27">
        <v>8254000</v>
      </c>
      <c r="AQ926" s="27">
        <v>0</v>
      </c>
      <c r="AR926" s="27">
        <f t="shared" si="25"/>
        <v>0</v>
      </c>
      <c r="AS926" s="10" t="s">
        <v>111</v>
      </c>
      <c r="AT926" s="43" t="s">
        <v>241</v>
      </c>
      <c r="AU926" s="13" t="s">
        <v>115</v>
      </c>
    </row>
    <row r="927" spans="2:47" ht="13.15" customHeight="1" x14ac:dyDescent="0.2">
      <c r="B927" s="13" t="s">
        <v>1613</v>
      </c>
      <c r="C927" s="13" t="s">
        <v>100</v>
      </c>
      <c r="D927" s="13" t="s">
        <v>1608</v>
      </c>
      <c r="E927" s="13" t="s">
        <v>1609</v>
      </c>
      <c r="F927" s="13" t="s">
        <v>1610</v>
      </c>
      <c r="G927" s="13" t="s">
        <v>1611</v>
      </c>
      <c r="H927" s="13" t="s">
        <v>197</v>
      </c>
      <c r="I927" s="13">
        <v>45</v>
      </c>
      <c r="J927" s="13" t="s">
        <v>579</v>
      </c>
      <c r="K927" s="13" t="s">
        <v>107</v>
      </c>
      <c r="L927" s="13" t="s">
        <v>108</v>
      </c>
      <c r="M927" s="13" t="s">
        <v>109</v>
      </c>
      <c r="N927" s="13" t="s">
        <v>110</v>
      </c>
      <c r="O927" s="39"/>
      <c r="P927" s="39"/>
      <c r="Q927" s="39"/>
      <c r="R927" s="39">
        <v>2</v>
      </c>
      <c r="S927" s="39">
        <v>0</v>
      </c>
      <c r="T927" s="39">
        <v>0</v>
      </c>
      <c r="U927" s="39">
        <v>0</v>
      </c>
      <c r="V927" s="39">
        <v>0</v>
      </c>
      <c r="W927" s="39"/>
      <c r="X927" s="39"/>
      <c r="Y927" s="39"/>
      <c r="Z927" s="39"/>
      <c r="AA927" s="39"/>
      <c r="AB927" s="39"/>
      <c r="AC927" s="39"/>
      <c r="AD927" s="39"/>
      <c r="AE927" s="39"/>
      <c r="AF927" s="39"/>
      <c r="AG927" s="39"/>
      <c r="AH927" s="39"/>
      <c r="AI927" s="39"/>
      <c r="AJ927" s="39"/>
      <c r="AK927" s="39"/>
      <c r="AL927" s="39"/>
      <c r="AM927" s="39"/>
      <c r="AN927" s="39"/>
      <c r="AO927" s="39"/>
      <c r="AP927" s="39">
        <v>8254000</v>
      </c>
      <c r="AQ927" s="39">
        <v>0</v>
      </c>
      <c r="AR927" s="27">
        <f t="shared" si="25"/>
        <v>0</v>
      </c>
      <c r="AS927" s="13" t="s">
        <v>111</v>
      </c>
      <c r="AT927" s="13">
        <v>2015</v>
      </c>
      <c r="AU927" s="13">
        <v>14</v>
      </c>
    </row>
    <row r="928" spans="2:47" ht="13.15" customHeight="1" x14ac:dyDescent="0.2">
      <c r="B928" s="13" t="s">
        <v>1614</v>
      </c>
      <c r="C928" s="13" t="s">
        <v>100</v>
      </c>
      <c r="D928" s="13" t="s">
        <v>1608</v>
      </c>
      <c r="E928" s="13" t="s">
        <v>1609</v>
      </c>
      <c r="F928" s="13" t="s">
        <v>1610</v>
      </c>
      <c r="G928" s="13" t="s">
        <v>1611</v>
      </c>
      <c r="H928" s="13" t="s">
        <v>197</v>
      </c>
      <c r="I928" s="13">
        <v>45</v>
      </c>
      <c r="J928" s="13" t="s">
        <v>579</v>
      </c>
      <c r="K928" s="13" t="s">
        <v>107</v>
      </c>
      <c r="L928" s="13" t="s">
        <v>108</v>
      </c>
      <c r="M928" s="13" t="s">
        <v>122</v>
      </c>
      <c r="N928" s="13" t="s">
        <v>110</v>
      </c>
      <c r="O928" s="39"/>
      <c r="P928" s="39"/>
      <c r="Q928" s="39"/>
      <c r="R928" s="39">
        <v>2</v>
      </c>
      <c r="S928" s="39">
        <v>0</v>
      </c>
      <c r="T928" s="39">
        <v>0</v>
      </c>
      <c r="U928" s="39">
        <v>0</v>
      </c>
      <c r="V928" s="39">
        <v>0</v>
      </c>
      <c r="W928" s="39"/>
      <c r="X928" s="39"/>
      <c r="Y928" s="39"/>
      <c r="Z928" s="39"/>
      <c r="AA928" s="39"/>
      <c r="AB928" s="39"/>
      <c r="AC928" s="39"/>
      <c r="AD928" s="39"/>
      <c r="AE928" s="39"/>
      <c r="AF928" s="39"/>
      <c r="AG928" s="39"/>
      <c r="AH928" s="39"/>
      <c r="AI928" s="39"/>
      <c r="AJ928" s="39"/>
      <c r="AK928" s="39"/>
      <c r="AL928" s="39"/>
      <c r="AM928" s="39"/>
      <c r="AN928" s="39"/>
      <c r="AO928" s="39"/>
      <c r="AP928" s="39">
        <v>8254000</v>
      </c>
      <c r="AQ928" s="39">
        <v>0</v>
      </c>
      <c r="AR928" s="27">
        <f t="shared" si="25"/>
        <v>0</v>
      </c>
      <c r="AS928" s="13" t="s">
        <v>111</v>
      </c>
      <c r="AT928" s="13">
        <v>2015</v>
      </c>
      <c r="AU928" s="13" t="s">
        <v>115</v>
      </c>
    </row>
    <row r="929" spans="2:47" ht="13.15" customHeight="1" x14ac:dyDescent="0.2">
      <c r="B929" s="13" t="s">
        <v>1615</v>
      </c>
      <c r="C929" s="13" t="s">
        <v>100</v>
      </c>
      <c r="D929" s="13" t="s">
        <v>1608</v>
      </c>
      <c r="E929" s="13" t="s">
        <v>1609</v>
      </c>
      <c r="F929" s="13" t="s">
        <v>1610</v>
      </c>
      <c r="G929" s="13" t="s">
        <v>1611</v>
      </c>
      <c r="H929" s="13" t="s">
        <v>197</v>
      </c>
      <c r="I929" s="13">
        <v>45</v>
      </c>
      <c r="J929" s="13" t="s">
        <v>579</v>
      </c>
      <c r="K929" s="13" t="s">
        <v>107</v>
      </c>
      <c r="L929" s="13" t="s">
        <v>108</v>
      </c>
      <c r="M929" s="13" t="s">
        <v>122</v>
      </c>
      <c r="N929" s="13" t="s">
        <v>110</v>
      </c>
      <c r="O929" s="39"/>
      <c r="P929" s="39"/>
      <c r="Q929" s="39"/>
      <c r="R929" s="39">
        <v>2</v>
      </c>
      <c r="S929" s="39">
        <v>1</v>
      </c>
      <c r="T929" s="39">
        <v>0</v>
      </c>
      <c r="U929" s="39">
        <v>0</v>
      </c>
      <c r="V929" s="39">
        <v>0</v>
      </c>
      <c r="W929" s="39"/>
      <c r="X929" s="39"/>
      <c r="Y929" s="39"/>
      <c r="Z929" s="39"/>
      <c r="AA929" s="39"/>
      <c r="AB929" s="39"/>
      <c r="AC929" s="39"/>
      <c r="AD929" s="39"/>
      <c r="AE929" s="39"/>
      <c r="AF929" s="39"/>
      <c r="AG929" s="39"/>
      <c r="AH929" s="39"/>
      <c r="AI929" s="39"/>
      <c r="AJ929" s="39"/>
      <c r="AK929" s="39"/>
      <c r="AL929" s="39"/>
      <c r="AM929" s="39"/>
      <c r="AN929" s="39"/>
      <c r="AO929" s="39"/>
      <c r="AP929" s="39">
        <v>8254000</v>
      </c>
      <c r="AQ929" s="39">
        <f>(O929+P929+Q929+R929+S929+T929+U929+V929+W929)*AP929</f>
        <v>24762000</v>
      </c>
      <c r="AR929" s="27">
        <f t="shared" si="25"/>
        <v>27733440.000000004</v>
      </c>
      <c r="AS929" s="13" t="s">
        <v>111</v>
      </c>
      <c r="AT929" s="13">
        <v>2015</v>
      </c>
      <c r="AU929" s="13"/>
    </row>
    <row r="930" spans="2:47" ht="13.15" customHeight="1" x14ac:dyDescent="0.25">
      <c r="B930" s="7" t="s">
        <v>1616</v>
      </c>
      <c r="C930" s="7" t="s">
        <v>100</v>
      </c>
      <c r="D930" s="22" t="s">
        <v>1608</v>
      </c>
      <c r="E930" s="7" t="s">
        <v>1609</v>
      </c>
      <c r="F930" s="7" t="s">
        <v>1610</v>
      </c>
      <c r="G930" s="7" t="s">
        <v>1617</v>
      </c>
      <c r="H930" s="8" t="s">
        <v>197</v>
      </c>
      <c r="I930" s="9">
        <v>45</v>
      </c>
      <c r="J930" s="10" t="s">
        <v>238</v>
      </c>
      <c r="K930" s="8" t="s">
        <v>107</v>
      </c>
      <c r="L930" s="10" t="s">
        <v>108</v>
      </c>
      <c r="M930" s="10" t="s">
        <v>109</v>
      </c>
      <c r="N930" s="10" t="s">
        <v>110</v>
      </c>
      <c r="O930" s="27"/>
      <c r="P930" s="27"/>
      <c r="Q930" s="74"/>
      <c r="R930" s="27">
        <v>10</v>
      </c>
      <c r="S930" s="27">
        <v>9</v>
      </c>
      <c r="T930" s="27">
        <v>9</v>
      </c>
      <c r="U930" s="27">
        <v>9</v>
      </c>
      <c r="V930" s="27">
        <v>9</v>
      </c>
      <c r="W930" s="27"/>
      <c r="X930" s="27"/>
      <c r="Y930" s="27"/>
      <c r="Z930" s="27"/>
      <c r="AA930" s="27"/>
      <c r="AB930" s="27"/>
      <c r="AC930" s="27"/>
      <c r="AD930" s="27"/>
      <c r="AE930" s="27"/>
      <c r="AF930" s="27"/>
      <c r="AG930" s="27"/>
      <c r="AH930" s="27"/>
      <c r="AI930" s="27"/>
      <c r="AJ930" s="27"/>
      <c r="AK930" s="27"/>
      <c r="AL930" s="27"/>
      <c r="AM930" s="27"/>
      <c r="AN930" s="27"/>
      <c r="AO930" s="27"/>
      <c r="AP930" s="27">
        <v>8898244.2100000009</v>
      </c>
      <c r="AQ930" s="27">
        <v>0</v>
      </c>
      <c r="AR930" s="27">
        <f t="shared" si="25"/>
        <v>0</v>
      </c>
      <c r="AS930" s="10" t="s">
        <v>111</v>
      </c>
      <c r="AT930" s="7" t="s">
        <v>375</v>
      </c>
      <c r="AU930" s="89" t="s">
        <v>1582</v>
      </c>
    </row>
    <row r="931" spans="2:47" ht="13.15" customHeight="1" x14ac:dyDescent="0.2">
      <c r="B931" s="12" t="s">
        <v>1618</v>
      </c>
      <c r="C931" s="7" t="s">
        <v>100</v>
      </c>
      <c r="D931" s="7" t="s">
        <v>1608</v>
      </c>
      <c r="E931" s="7" t="s">
        <v>1609</v>
      </c>
      <c r="F931" s="7" t="s">
        <v>1610</v>
      </c>
      <c r="G931" s="7" t="s">
        <v>1617</v>
      </c>
      <c r="H931" s="8" t="s">
        <v>197</v>
      </c>
      <c r="I931" s="9">
        <v>45</v>
      </c>
      <c r="J931" s="10" t="s">
        <v>579</v>
      </c>
      <c r="K931" s="8" t="s">
        <v>107</v>
      </c>
      <c r="L931" s="10" t="s">
        <v>108</v>
      </c>
      <c r="M931" s="10" t="s">
        <v>109</v>
      </c>
      <c r="N931" s="10" t="s">
        <v>110</v>
      </c>
      <c r="O931" s="74"/>
      <c r="P931" s="27"/>
      <c r="Q931" s="27"/>
      <c r="R931" s="27">
        <v>4</v>
      </c>
      <c r="S931" s="27">
        <v>4</v>
      </c>
      <c r="T931" s="27">
        <v>4</v>
      </c>
      <c r="U931" s="27">
        <v>4</v>
      </c>
      <c r="V931" s="27">
        <v>4</v>
      </c>
      <c r="W931" s="27"/>
      <c r="X931" s="27"/>
      <c r="Y931" s="27"/>
      <c r="Z931" s="27"/>
      <c r="AA931" s="27"/>
      <c r="AB931" s="27"/>
      <c r="AC931" s="27"/>
      <c r="AD931" s="27"/>
      <c r="AE931" s="27"/>
      <c r="AF931" s="27"/>
      <c r="AG931" s="27"/>
      <c r="AH931" s="27"/>
      <c r="AI931" s="27"/>
      <c r="AJ931" s="27"/>
      <c r="AK931" s="27"/>
      <c r="AL931" s="27"/>
      <c r="AM931" s="27"/>
      <c r="AN931" s="27"/>
      <c r="AO931" s="27"/>
      <c r="AP931" s="27">
        <v>8076945</v>
      </c>
      <c r="AQ931" s="27">
        <v>0</v>
      </c>
      <c r="AR931" s="27">
        <f t="shared" si="25"/>
        <v>0</v>
      </c>
      <c r="AS931" s="10" t="s">
        <v>111</v>
      </c>
      <c r="AT931" s="43" t="s">
        <v>241</v>
      </c>
      <c r="AU931" s="13" t="s">
        <v>115</v>
      </c>
    </row>
    <row r="932" spans="2:47" ht="13.15" customHeight="1" x14ac:dyDescent="0.2">
      <c r="B932" s="13" t="s">
        <v>1619</v>
      </c>
      <c r="C932" s="13" t="s">
        <v>100</v>
      </c>
      <c r="D932" s="13" t="s">
        <v>1608</v>
      </c>
      <c r="E932" s="13" t="s">
        <v>1609</v>
      </c>
      <c r="F932" s="13" t="s">
        <v>1610</v>
      </c>
      <c r="G932" s="13" t="s">
        <v>1617</v>
      </c>
      <c r="H932" s="13" t="s">
        <v>197</v>
      </c>
      <c r="I932" s="13">
        <v>45</v>
      </c>
      <c r="J932" s="13" t="s">
        <v>579</v>
      </c>
      <c r="K932" s="13" t="s">
        <v>107</v>
      </c>
      <c r="L932" s="13" t="s">
        <v>108</v>
      </c>
      <c r="M932" s="13" t="s">
        <v>109</v>
      </c>
      <c r="N932" s="13" t="s">
        <v>110</v>
      </c>
      <c r="O932" s="39"/>
      <c r="P932" s="39"/>
      <c r="Q932" s="39"/>
      <c r="R932" s="39">
        <v>4</v>
      </c>
      <c r="S932" s="39">
        <v>5</v>
      </c>
      <c r="T932" s="39">
        <v>5</v>
      </c>
      <c r="U932" s="39"/>
      <c r="V932" s="39"/>
      <c r="W932" s="39"/>
      <c r="X932" s="39"/>
      <c r="Y932" s="39"/>
      <c r="Z932" s="39"/>
      <c r="AA932" s="39"/>
      <c r="AB932" s="39"/>
      <c r="AC932" s="39"/>
      <c r="AD932" s="39"/>
      <c r="AE932" s="39"/>
      <c r="AF932" s="39"/>
      <c r="AG932" s="39"/>
      <c r="AH932" s="39"/>
      <c r="AI932" s="39"/>
      <c r="AJ932" s="39"/>
      <c r="AK932" s="39"/>
      <c r="AL932" s="39"/>
      <c r="AM932" s="39"/>
      <c r="AN932" s="39"/>
      <c r="AO932" s="39"/>
      <c r="AP932" s="39">
        <v>8076945</v>
      </c>
      <c r="AQ932" s="39">
        <v>0</v>
      </c>
      <c r="AR932" s="27">
        <f t="shared" si="25"/>
        <v>0</v>
      </c>
      <c r="AS932" s="13" t="s">
        <v>111</v>
      </c>
      <c r="AT932" s="13">
        <v>2015</v>
      </c>
      <c r="AU932" s="13">
        <v>15</v>
      </c>
    </row>
    <row r="933" spans="2:47" ht="13.15" customHeight="1" x14ac:dyDescent="0.2">
      <c r="B933" s="13" t="s">
        <v>1620</v>
      </c>
      <c r="C933" s="13" t="s">
        <v>100</v>
      </c>
      <c r="D933" s="13" t="s">
        <v>1621</v>
      </c>
      <c r="E933" s="15" t="s">
        <v>1622</v>
      </c>
      <c r="F933" s="15" t="s">
        <v>1623</v>
      </c>
      <c r="G933" s="13" t="s">
        <v>1617</v>
      </c>
      <c r="H933" s="13" t="s">
        <v>197</v>
      </c>
      <c r="I933" s="13">
        <v>45</v>
      </c>
      <c r="J933" s="13" t="s">
        <v>579</v>
      </c>
      <c r="K933" s="13" t="s">
        <v>107</v>
      </c>
      <c r="L933" s="13" t="s">
        <v>108</v>
      </c>
      <c r="M933" s="13" t="s">
        <v>109</v>
      </c>
      <c r="N933" s="13" t="s">
        <v>110</v>
      </c>
      <c r="O933" s="39"/>
      <c r="P933" s="39"/>
      <c r="Q933" s="39"/>
      <c r="R933" s="39">
        <v>4</v>
      </c>
      <c r="S933" s="39">
        <v>5</v>
      </c>
      <c r="T933" s="39">
        <v>5</v>
      </c>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v>8214285.71</v>
      </c>
      <c r="AQ933" s="39">
        <v>0</v>
      </c>
      <c r="AR933" s="27">
        <f t="shared" si="25"/>
        <v>0</v>
      </c>
      <c r="AS933" s="13" t="s">
        <v>111</v>
      </c>
      <c r="AT933" s="13">
        <v>2015</v>
      </c>
      <c r="AU933" s="13">
        <v>14</v>
      </c>
    </row>
    <row r="934" spans="2:47" ht="13.15" customHeight="1" x14ac:dyDescent="0.2">
      <c r="B934" s="13" t="s">
        <v>1624</v>
      </c>
      <c r="C934" s="13" t="s">
        <v>100</v>
      </c>
      <c r="D934" s="13" t="s">
        <v>1621</v>
      </c>
      <c r="E934" s="15" t="s">
        <v>1622</v>
      </c>
      <c r="F934" s="15" t="s">
        <v>1623</v>
      </c>
      <c r="G934" s="13" t="s">
        <v>1617</v>
      </c>
      <c r="H934" s="13" t="s">
        <v>197</v>
      </c>
      <c r="I934" s="13">
        <v>45</v>
      </c>
      <c r="J934" s="13" t="s">
        <v>579</v>
      </c>
      <c r="K934" s="13" t="s">
        <v>107</v>
      </c>
      <c r="L934" s="13" t="s">
        <v>108</v>
      </c>
      <c r="M934" s="13" t="s">
        <v>122</v>
      </c>
      <c r="N934" s="13" t="s">
        <v>110</v>
      </c>
      <c r="O934" s="39"/>
      <c r="P934" s="39"/>
      <c r="Q934" s="39"/>
      <c r="R934" s="39">
        <v>4</v>
      </c>
      <c r="S934" s="39">
        <v>4</v>
      </c>
      <c r="T934" s="39">
        <v>4</v>
      </c>
      <c r="U934" s="39">
        <v>4</v>
      </c>
      <c r="V934" s="39">
        <v>4</v>
      </c>
      <c r="W934" s="39"/>
      <c r="X934" s="39"/>
      <c r="Y934" s="39"/>
      <c r="Z934" s="39"/>
      <c r="AA934" s="39"/>
      <c r="AB934" s="39"/>
      <c r="AC934" s="39"/>
      <c r="AD934" s="39"/>
      <c r="AE934" s="39"/>
      <c r="AF934" s="39"/>
      <c r="AG934" s="39"/>
      <c r="AH934" s="39"/>
      <c r="AI934" s="39"/>
      <c r="AJ934" s="39"/>
      <c r="AK934" s="39"/>
      <c r="AL934" s="39"/>
      <c r="AM934" s="39"/>
      <c r="AN934" s="39"/>
      <c r="AO934" s="39"/>
      <c r="AP934" s="39">
        <v>8214285.71</v>
      </c>
      <c r="AQ934" s="39">
        <v>0</v>
      </c>
      <c r="AR934" s="27">
        <f t="shared" si="25"/>
        <v>0</v>
      </c>
      <c r="AS934" s="13" t="s">
        <v>111</v>
      </c>
      <c r="AT934" s="13">
        <v>2015</v>
      </c>
      <c r="AU934" s="13" t="s">
        <v>115</v>
      </c>
    </row>
    <row r="935" spans="2:47" ht="13.15" customHeight="1" x14ac:dyDescent="0.2">
      <c r="B935" s="13" t="s">
        <v>1625</v>
      </c>
      <c r="C935" s="13" t="s">
        <v>100</v>
      </c>
      <c r="D935" s="13" t="s">
        <v>1621</v>
      </c>
      <c r="E935" s="15" t="s">
        <v>1622</v>
      </c>
      <c r="F935" s="15" t="s">
        <v>1623</v>
      </c>
      <c r="G935" s="13" t="s">
        <v>1617</v>
      </c>
      <c r="H935" s="13" t="s">
        <v>197</v>
      </c>
      <c r="I935" s="13">
        <v>45</v>
      </c>
      <c r="J935" s="13" t="s">
        <v>579</v>
      </c>
      <c r="K935" s="13" t="s">
        <v>107</v>
      </c>
      <c r="L935" s="13" t="s">
        <v>108</v>
      </c>
      <c r="M935" s="13" t="s">
        <v>122</v>
      </c>
      <c r="N935" s="13" t="s">
        <v>110</v>
      </c>
      <c r="O935" s="39"/>
      <c r="P935" s="39"/>
      <c r="Q935" s="39"/>
      <c r="R935" s="39">
        <v>4</v>
      </c>
      <c r="S935" s="39">
        <v>4</v>
      </c>
      <c r="T935" s="39">
        <v>0</v>
      </c>
      <c r="U935" s="39">
        <v>4</v>
      </c>
      <c r="V935" s="39">
        <v>4</v>
      </c>
      <c r="W935" s="39"/>
      <c r="X935" s="39"/>
      <c r="Y935" s="39"/>
      <c r="Z935" s="39"/>
      <c r="AA935" s="39"/>
      <c r="AB935" s="39"/>
      <c r="AC935" s="39"/>
      <c r="AD935" s="39"/>
      <c r="AE935" s="39"/>
      <c r="AF935" s="39"/>
      <c r="AG935" s="39"/>
      <c r="AH935" s="39"/>
      <c r="AI935" s="39"/>
      <c r="AJ935" s="39"/>
      <c r="AK935" s="39"/>
      <c r="AL935" s="39"/>
      <c r="AM935" s="39"/>
      <c r="AN935" s="39"/>
      <c r="AO935" s="39"/>
      <c r="AP935" s="39">
        <v>8214285.71</v>
      </c>
      <c r="AQ935" s="39">
        <f>(O935+P935+Q935+R935+S935+T935+U935+V935+W935)*AP935</f>
        <v>131428571.36</v>
      </c>
      <c r="AR935" s="27">
        <f t="shared" si="25"/>
        <v>147199999.92320001</v>
      </c>
      <c r="AS935" s="13" t="s">
        <v>111</v>
      </c>
      <c r="AT935" s="13">
        <v>2015</v>
      </c>
      <c r="AU935" s="13"/>
    </row>
    <row r="936" spans="2:47" ht="13.15" customHeight="1" x14ac:dyDescent="0.25">
      <c r="B936" s="7" t="s">
        <v>1626</v>
      </c>
      <c r="C936" s="7" t="s">
        <v>100</v>
      </c>
      <c r="D936" s="22" t="s">
        <v>1608</v>
      </c>
      <c r="E936" s="7" t="s">
        <v>1609</v>
      </c>
      <c r="F936" s="7" t="s">
        <v>1610</v>
      </c>
      <c r="G936" s="7" t="s">
        <v>1627</v>
      </c>
      <c r="H936" s="8" t="s">
        <v>197</v>
      </c>
      <c r="I936" s="9">
        <v>45</v>
      </c>
      <c r="J936" s="10" t="s">
        <v>238</v>
      </c>
      <c r="K936" s="8" t="s">
        <v>107</v>
      </c>
      <c r="L936" s="10" t="s">
        <v>108</v>
      </c>
      <c r="M936" s="10" t="s">
        <v>109</v>
      </c>
      <c r="N936" s="10" t="s">
        <v>110</v>
      </c>
      <c r="O936" s="27"/>
      <c r="P936" s="27"/>
      <c r="Q936" s="74"/>
      <c r="R936" s="27">
        <v>12</v>
      </c>
      <c r="S936" s="27">
        <v>10</v>
      </c>
      <c r="T936" s="27">
        <v>10</v>
      </c>
      <c r="U936" s="27">
        <v>10</v>
      </c>
      <c r="V936" s="27">
        <v>10</v>
      </c>
      <c r="W936" s="27"/>
      <c r="X936" s="27"/>
      <c r="Y936" s="27"/>
      <c r="Z936" s="27"/>
      <c r="AA936" s="27"/>
      <c r="AB936" s="27"/>
      <c r="AC936" s="27"/>
      <c r="AD936" s="27"/>
      <c r="AE936" s="27"/>
      <c r="AF936" s="27"/>
      <c r="AG936" s="27"/>
      <c r="AH936" s="27"/>
      <c r="AI936" s="27"/>
      <c r="AJ936" s="27"/>
      <c r="AK936" s="27"/>
      <c r="AL936" s="27"/>
      <c r="AM936" s="27"/>
      <c r="AN936" s="27"/>
      <c r="AO936" s="27"/>
      <c r="AP936" s="27">
        <v>8898244.2100000009</v>
      </c>
      <c r="AQ936" s="27">
        <v>0</v>
      </c>
      <c r="AR936" s="27">
        <f t="shared" si="25"/>
        <v>0</v>
      </c>
      <c r="AS936" s="10" t="s">
        <v>111</v>
      </c>
      <c r="AT936" s="7" t="s">
        <v>375</v>
      </c>
      <c r="AU936" s="89" t="s">
        <v>1582</v>
      </c>
    </row>
    <row r="937" spans="2:47" ht="13.15" customHeight="1" x14ac:dyDescent="0.2">
      <c r="B937" s="12" t="s">
        <v>1628</v>
      </c>
      <c r="C937" s="7" t="s">
        <v>100</v>
      </c>
      <c r="D937" s="7" t="s">
        <v>1608</v>
      </c>
      <c r="E937" s="7" t="s">
        <v>1609</v>
      </c>
      <c r="F937" s="7" t="s">
        <v>1610</v>
      </c>
      <c r="G937" s="7" t="s">
        <v>1627</v>
      </c>
      <c r="H937" s="8" t="s">
        <v>197</v>
      </c>
      <c r="I937" s="9">
        <v>45</v>
      </c>
      <c r="J937" s="10" t="s">
        <v>579</v>
      </c>
      <c r="K937" s="8" t="s">
        <v>107</v>
      </c>
      <c r="L937" s="10" t="s">
        <v>108</v>
      </c>
      <c r="M937" s="10" t="s">
        <v>109</v>
      </c>
      <c r="N937" s="10" t="s">
        <v>110</v>
      </c>
      <c r="O937" s="74"/>
      <c r="P937" s="27"/>
      <c r="Q937" s="27"/>
      <c r="R937" s="27">
        <v>4</v>
      </c>
      <c r="S937" s="27">
        <v>5</v>
      </c>
      <c r="T937" s="27">
        <v>5</v>
      </c>
      <c r="U937" s="27">
        <v>5</v>
      </c>
      <c r="V937" s="27">
        <v>5</v>
      </c>
      <c r="W937" s="27"/>
      <c r="X937" s="27"/>
      <c r="Y937" s="27"/>
      <c r="Z937" s="27"/>
      <c r="AA937" s="27"/>
      <c r="AB937" s="27"/>
      <c r="AC937" s="27"/>
      <c r="AD937" s="27"/>
      <c r="AE937" s="27"/>
      <c r="AF937" s="27"/>
      <c r="AG937" s="27"/>
      <c r="AH937" s="27"/>
      <c r="AI937" s="27"/>
      <c r="AJ937" s="27"/>
      <c r="AK937" s="27"/>
      <c r="AL937" s="27"/>
      <c r="AM937" s="27"/>
      <c r="AN937" s="27"/>
      <c r="AO937" s="27"/>
      <c r="AP937" s="27">
        <v>8246187.5</v>
      </c>
      <c r="AQ937" s="27">
        <v>0</v>
      </c>
      <c r="AR937" s="27">
        <f t="shared" si="25"/>
        <v>0</v>
      </c>
      <c r="AS937" s="10" t="s">
        <v>111</v>
      </c>
      <c r="AT937" s="43" t="s">
        <v>241</v>
      </c>
      <c r="AU937" s="13" t="s">
        <v>156</v>
      </c>
    </row>
    <row r="938" spans="2:47" ht="13.15" customHeight="1" x14ac:dyDescent="0.2">
      <c r="B938" s="13" t="s">
        <v>1629</v>
      </c>
      <c r="C938" s="13" t="s">
        <v>100</v>
      </c>
      <c r="D938" s="13" t="s">
        <v>1608</v>
      </c>
      <c r="E938" s="13" t="s">
        <v>1609</v>
      </c>
      <c r="F938" s="13" t="s">
        <v>1610</v>
      </c>
      <c r="G938" s="13" t="s">
        <v>1627</v>
      </c>
      <c r="H938" s="13" t="s">
        <v>197</v>
      </c>
      <c r="I938" s="13">
        <v>45</v>
      </c>
      <c r="J938" s="13" t="s">
        <v>579</v>
      </c>
      <c r="K938" s="13" t="s">
        <v>107</v>
      </c>
      <c r="L938" s="13" t="s">
        <v>108</v>
      </c>
      <c r="M938" s="13" t="s">
        <v>109</v>
      </c>
      <c r="N938" s="13" t="s">
        <v>110</v>
      </c>
      <c r="O938" s="39"/>
      <c r="P938" s="39"/>
      <c r="Q938" s="39"/>
      <c r="R938" s="39">
        <v>4</v>
      </c>
      <c r="S938" s="39">
        <v>0</v>
      </c>
      <c r="T938" s="39">
        <v>3</v>
      </c>
      <c r="U938" s="39">
        <v>3</v>
      </c>
      <c r="V938" s="39">
        <v>3</v>
      </c>
      <c r="W938" s="39"/>
      <c r="X938" s="39"/>
      <c r="Y938" s="39"/>
      <c r="Z938" s="39"/>
      <c r="AA938" s="39"/>
      <c r="AB938" s="39"/>
      <c r="AC938" s="39"/>
      <c r="AD938" s="39"/>
      <c r="AE938" s="39"/>
      <c r="AF938" s="39"/>
      <c r="AG938" s="39"/>
      <c r="AH938" s="39"/>
      <c r="AI938" s="39"/>
      <c r="AJ938" s="39"/>
      <c r="AK938" s="39"/>
      <c r="AL938" s="39"/>
      <c r="AM938" s="39"/>
      <c r="AN938" s="39"/>
      <c r="AO938" s="39"/>
      <c r="AP938" s="39">
        <v>8214285.71</v>
      </c>
      <c r="AQ938" s="39">
        <v>0</v>
      </c>
      <c r="AR938" s="27">
        <f t="shared" si="25"/>
        <v>0</v>
      </c>
      <c r="AS938" s="13" t="s">
        <v>111</v>
      </c>
      <c r="AT938" s="13">
        <v>2015</v>
      </c>
      <c r="AU938" s="13">
        <v>14</v>
      </c>
    </row>
    <row r="939" spans="2:47" ht="13.15" customHeight="1" x14ac:dyDescent="0.2">
      <c r="B939" s="13" t="s">
        <v>1630</v>
      </c>
      <c r="C939" s="13" t="s">
        <v>100</v>
      </c>
      <c r="D939" s="13" t="s">
        <v>1608</v>
      </c>
      <c r="E939" s="13" t="s">
        <v>1609</v>
      </c>
      <c r="F939" s="13" t="s">
        <v>1610</v>
      </c>
      <c r="G939" s="13" t="s">
        <v>1627</v>
      </c>
      <c r="H939" s="13" t="s">
        <v>197</v>
      </c>
      <c r="I939" s="13">
        <v>45</v>
      </c>
      <c r="J939" s="13" t="s">
        <v>579</v>
      </c>
      <c r="K939" s="13" t="s">
        <v>107</v>
      </c>
      <c r="L939" s="13" t="s">
        <v>108</v>
      </c>
      <c r="M939" s="13" t="s">
        <v>122</v>
      </c>
      <c r="N939" s="13" t="s">
        <v>110</v>
      </c>
      <c r="O939" s="39"/>
      <c r="P939" s="39"/>
      <c r="Q939" s="39"/>
      <c r="R939" s="39">
        <v>4</v>
      </c>
      <c r="S939" s="39">
        <v>3</v>
      </c>
      <c r="T939" s="39">
        <v>3</v>
      </c>
      <c r="U939" s="39">
        <v>3</v>
      </c>
      <c r="V939" s="39">
        <v>3</v>
      </c>
      <c r="W939" s="39"/>
      <c r="X939" s="39"/>
      <c r="Y939" s="39"/>
      <c r="Z939" s="39"/>
      <c r="AA939" s="39"/>
      <c r="AB939" s="39"/>
      <c r="AC939" s="39"/>
      <c r="AD939" s="39"/>
      <c r="AE939" s="39"/>
      <c r="AF939" s="39"/>
      <c r="AG939" s="39"/>
      <c r="AH939" s="39"/>
      <c r="AI939" s="39"/>
      <c r="AJ939" s="39"/>
      <c r="AK939" s="39"/>
      <c r="AL939" s="39"/>
      <c r="AM939" s="39"/>
      <c r="AN939" s="39"/>
      <c r="AO939" s="39"/>
      <c r="AP939" s="39">
        <v>8214285.71</v>
      </c>
      <c r="AQ939" s="39">
        <f>(O939+P939+Q939+R939+S939+T939+U939+V939+W939)*AP939</f>
        <v>131428571.36</v>
      </c>
      <c r="AR939" s="27">
        <f t="shared" si="25"/>
        <v>147199999.92320001</v>
      </c>
      <c r="AS939" s="13" t="s">
        <v>111</v>
      </c>
      <c r="AT939" s="13">
        <v>2015</v>
      </c>
      <c r="AU939" s="13"/>
    </row>
    <row r="940" spans="2:47" ht="13.15" customHeight="1" x14ac:dyDescent="0.25">
      <c r="B940" s="7" t="s">
        <v>1631</v>
      </c>
      <c r="C940" s="7" t="s">
        <v>100</v>
      </c>
      <c r="D940" s="22" t="s">
        <v>1632</v>
      </c>
      <c r="E940" s="7" t="s">
        <v>1633</v>
      </c>
      <c r="F940" s="7" t="s">
        <v>1634</v>
      </c>
      <c r="G940" s="7" t="s">
        <v>1635</v>
      </c>
      <c r="H940" s="8" t="s">
        <v>197</v>
      </c>
      <c r="I940" s="9">
        <v>45</v>
      </c>
      <c r="J940" s="10" t="s">
        <v>238</v>
      </c>
      <c r="K940" s="8" t="s">
        <v>107</v>
      </c>
      <c r="L940" s="10" t="s">
        <v>108</v>
      </c>
      <c r="M940" s="10" t="s">
        <v>109</v>
      </c>
      <c r="N940" s="10" t="s">
        <v>110</v>
      </c>
      <c r="O940" s="27"/>
      <c r="P940" s="27"/>
      <c r="Q940" s="74"/>
      <c r="R940" s="27">
        <v>2</v>
      </c>
      <c r="S940" s="27">
        <v>2</v>
      </c>
      <c r="T940" s="27">
        <v>2</v>
      </c>
      <c r="U940" s="27">
        <v>2</v>
      </c>
      <c r="V940" s="27">
        <v>2</v>
      </c>
      <c r="W940" s="27"/>
      <c r="X940" s="27"/>
      <c r="Y940" s="27"/>
      <c r="Z940" s="27"/>
      <c r="AA940" s="27"/>
      <c r="AB940" s="27"/>
      <c r="AC940" s="27"/>
      <c r="AD940" s="27"/>
      <c r="AE940" s="27"/>
      <c r="AF940" s="27"/>
      <c r="AG940" s="27"/>
      <c r="AH940" s="27"/>
      <c r="AI940" s="27"/>
      <c r="AJ940" s="27"/>
      <c r="AK940" s="27"/>
      <c r="AL940" s="27"/>
      <c r="AM940" s="27"/>
      <c r="AN940" s="27"/>
      <c r="AO940" s="27"/>
      <c r="AP940" s="27">
        <v>228460.49</v>
      </c>
      <c r="AQ940" s="27">
        <v>0</v>
      </c>
      <c r="AR940" s="27">
        <f t="shared" si="25"/>
        <v>0</v>
      </c>
      <c r="AS940" s="10" t="s">
        <v>111</v>
      </c>
      <c r="AT940" s="7" t="s">
        <v>375</v>
      </c>
      <c r="AU940" s="89" t="s">
        <v>1337</v>
      </c>
    </row>
    <row r="941" spans="2:47" ht="13.15" customHeight="1" x14ac:dyDescent="0.25">
      <c r="B941" s="12" t="s">
        <v>1636</v>
      </c>
      <c r="C941" s="7" t="s">
        <v>100</v>
      </c>
      <c r="D941" s="7" t="s">
        <v>1632</v>
      </c>
      <c r="E941" s="7" t="s">
        <v>1633</v>
      </c>
      <c r="F941" s="7" t="s">
        <v>1634</v>
      </c>
      <c r="G941" s="7" t="s">
        <v>1635</v>
      </c>
      <c r="H941" s="8" t="s">
        <v>197</v>
      </c>
      <c r="I941" s="9">
        <v>45</v>
      </c>
      <c r="J941" s="10" t="s">
        <v>579</v>
      </c>
      <c r="K941" s="8" t="s">
        <v>107</v>
      </c>
      <c r="L941" s="10" t="s">
        <v>108</v>
      </c>
      <c r="M941" s="10" t="s">
        <v>109</v>
      </c>
      <c r="N941" s="10" t="s">
        <v>110</v>
      </c>
      <c r="O941" s="74"/>
      <c r="P941" s="27"/>
      <c r="Q941" s="27"/>
      <c r="R941" s="27">
        <v>2</v>
      </c>
      <c r="S941" s="27">
        <v>2</v>
      </c>
      <c r="T941" s="27">
        <v>2</v>
      </c>
      <c r="U941" s="27">
        <v>2</v>
      </c>
      <c r="V941" s="27">
        <v>2</v>
      </c>
      <c r="W941" s="27"/>
      <c r="X941" s="27"/>
      <c r="Y941" s="27"/>
      <c r="Z941" s="27"/>
      <c r="AA941" s="27"/>
      <c r="AB941" s="27"/>
      <c r="AC941" s="27"/>
      <c r="AD941" s="27"/>
      <c r="AE941" s="27"/>
      <c r="AF941" s="27"/>
      <c r="AG941" s="27"/>
      <c r="AH941" s="27"/>
      <c r="AI941" s="27"/>
      <c r="AJ941" s="27"/>
      <c r="AK941" s="27"/>
      <c r="AL941" s="27"/>
      <c r="AM941" s="27"/>
      <c r="AN941" s="27"/>
      <c r="AO941" s="27"/>
      <c r="AP941" s="27">
        <v>228460.49</v>
      </c>
      <c r="AQ941" s="27">
        <v>0</v>
      </c>
      <c r="AR941" s="27">
        <f t="shared" si="25"/>
        <v>0</v>
      </c>
      <c r="AS941" s="10" t="s">
        <v>111</v>
      </c>
      <c r="AT941" s="43" t="s">
        <v>241</v>
      </c>
      <c r="AU941" s="10" t="s">
        <v>1339</v>
      </c>
    </row>
    <row r="942" spans="2:47" ht="13.15" customHeight="1" x14ac:dyDescent="0.25">
      <c r="B942" s="12" t="s">
        <v>1637</v>
      </c>
      <c r="C942" s="7" t="s">
        <v>100</v>
      </c>
      <c r="D942" s="7" t="s">
        <v>1632</v>
      </c>
      <c r="E942" s="7" t="s">
        <v>1633</v>
      </c>
      <c r="F942" s="7" t="s">
        <v>1634</v>
      </c>
      <c r="G942" s="7" t="s">
        <v>1635</v>
      </c>
      <c r="H942" s="8" t="s">
        <v>197</v>
      </c>
      <c r="I942" s="9">
        <v>45</v>
      </c>
      <c r="J942" s="10" t="s">
        <v>579</v>
      </c>
      <c r="K942" s="8" t="s">
        <v>107</v>
      </c>
      <c r="L942" s="10" t="s">
        <v>108</v>
      </c>
      <c r="M942" s="10" t="s">
        <v>109</v>
      </c>
      <c r="N942" s="10" t="s">
        <v>110</v>
      </c>
      <c r="O942" s="74"/>
      <c r="P942" s="27"/>
      <c r="Q942" s="27"/>
      <c r="R942" s="27">
        <v>2</v>
      </c>
      <c r="S942" s="27">
        <v>2</v>
      </c>
      <c r="T942" s="27">
        <v>2</v>
      </c>
      <c r="U942" s="27">
        <v>2</v>
      </c>
      <c r="V942" s="27">
        <v>2</v>
      </c>
      <c r="W942" s="27"/>
      <c r="X942" s="27"/>
      <c r="Y942" s="27"/>
      <c r="Z942" s="27"/>
      <c r="AA942" s="27"/>
      <c r="AB942" s="27"/>
      <c r="AC942" s="27"/>
      <c r="AD942" s="27"/>
      <c r="AE942" s="27"/>
      <c r="AF942" s="27"/>
      <c r="AG942" s="27"/>
      <c r="AH942" s="27"/>
      <c r="AI942" s="27"/>
      <c r="AJ942" s="27"/>
      <c r="AK942" s="27"/>
      <c r="AL942" s="27"/>
      <c r="AM942" s="27"/>
      <c r="AN942" s="27"/>
      <c r="AO942" s="27"/>
      <c r="AP942" s="27">
        <v>232033.78</v>
      </c>
      <c r="AQ942" s="27">
        <v>0</v>
      </c>
      <c r="AR942" s="27">
        <f t="shared" si="25"/>
        <v>0</v>
      </c>
      <c r="AS942" s="10" t="s">
        <v>111</v>
      </c>
      <c r="AT942" s="43" t="s">
        <v>241</v>
      </c>
      <c r="AU942" s="43" t="s">
        <v>359</v>
      </c>
    </row>
    <row r="943" spans="2:47" ht="13.15" customHeight="1" x14ac:dyDescent="0.2">
      <c r="B943" s="12" t="s">
        <v>1638</v>
      </c>
      <c r="C943" s="8" t="s">
        <v>100</v>
      </c>
      <c r="D943" s="8" t="s">
        <v>1632</v>
      </c>
      <c r="E943" s="7" t="s">
        <v>1633</v>
      </c>
      <c r="F943" s="8" t="s">
        <v>1634</v>
      </c>
      <c r="G943" s="7" t="s">
        <v>1635</v>
      </c>
      <c r="H943" s="8" t="s">
        <v>197</v>
      </c>
      <c r="I943" s="9">
        <v>45</v>
      </c>
      <c r="J943" s="8" t="s">
        <v>244</v>
      </c>
      <c r="K943" s="8" t="s">
        <v>107</v>
      </c>
      <c r="L943" s="8" t="s">
        <v>108</v>
      </c>
      <c r="M943" s="10" t="s">
        <v>109</v>
      </c>
      <c r="N943" s="8" t="s">
        <v>110</v>
      </c>
      <c r="O943" s="74"/>
      <c r="P943" s="27"/>
      <c r="Q943" s="27"/>
      <c r="R943" s="27">
        <v>2</v>
      </c>
      <c r="S943" s="27">
        <v>2</v>
      </c>
      <c r="T943" s="27">
        <v>2</v>
      </c>
      <c r="U943" s="27">
        <v>2</v>
      </c>
      <c r="V943" s="27">
        <v>2</v>
      </c>
      <c r="W943" s="27"/>
      <c r="X943" s="27"/>
      <c r="Y943" s="27"/>
      <c r="Z943" s="27"/>
      <c r="AA943" s="27"/>
      <c r="AB943" s="27"/>
      <c r="AC943" s="27"/>
      <c r="AD943" s="27"/>
      <c r="AE943" s="27"/>
      <c r="AF943" s="27"/>
      <c r="AG943" s="27"/>
      <c r="AH943" s="27"/>
      <c r="AI943" s="27"/>
      <c r="AJ943" s="27"/>
      <c r="AK943" s="27"/>
      <c r="AL943" s="27"/>
      <c r="AM943" s="27"/>
      <c r="AN943" s="27"/>
      <c r="AO943" s="27"/>
      <c r="AP943" s="27">
        <v>155322</v>
      </c>
      <c r="AQ943" s="27">
        <v>0</v>
      </c>
      <c r="AR943" s="27">
        <f t="shared" si="25"/>
        <v>0</v>
      </c>
      <c r="AS943" s="10" t="s">
        <v>111</v>
      </c>
      <c r="AT943" s="43" t="s">
        <v>241</v>
      </c>
      <c r="AU943" s="13" t="s">
        <v>1639</v>
      </c>
    </row>
    <row r="944" spans="2:47" ht="13.15" customHeight="1" x14ac:dyDescent="0.2">
      <c r="B944" s="13" t="s">
        <v>1640</v>
      </c>
      <c r="C944" s="13" t="s">
        <v>100</v>
      </c>
      <c r="D944" s="13" t="s">
        <v>1641</v>
      </c>
      <c r="E944" s="13" t="s">
        <v>1642</v>
      </c>
      <c r="F944" s="13" t="s">
        <v>1643</v>
      </c>
      <c r="G944" s="13" t="s">
        <v>1644</v>
      </c>
      <c r="H944" s="13" t="s">
        <v>1475</v>
      </c>
      <c r="I944" s="13">
        <v>45</v>
      </c>
      <c r="J944" s="13" t="s">
        <v>614</v>
      </c>
      <c r="K944" s="13" t="s">
        <v>107</v>
      </c>
      <c r="L944" s="13" t="s">
        <v>108</v>
      </c>
      <c r="M944" s="13" t="s">
        <v>109</v>
      </c>
      <c r="N944" s="13" t="s">
        <v>110</v>
      </c>
      <c r="O944" s="39"/>
      <c r="P944" s="39"/>
      <c r="Q944" s="39"/>
      <c r="R944" s="39"/>
      <c r="S944" s="39">
        <v>2</v>
      </c>
      <c r="T944" s="39">
        <v>2</v>
      </c>
      <c r="U944" s="39">
        <v>2</v>
      </c>
      <c r="V944" s="39">
        <v>2</v>
      </c>
      <c r="W944" s="39">
        <v>2</v>
      </c>
      <c r="X944" s="39"/>
      <c r="Y944" s="39"/>
      <c r="Z944" s="39"/>
      <c r="AA944" s="39"/>
      <c r="AB944" s="39"/>
      <c r="AC944" s="39"/>
      <c r="AD944" s="39"/>
      <c r="AE944" s="39"/>
      <c r="AF944" s="39"/>
      <c r="AG944" s="39"/>
      <c r="AH944" s="39"/>
      <c r="AI944" s="39"/>
      <c r="AJ944" s="39"/>
      <c r="AK944" s="39"/>
      <c r="AL944" s="39"/>
      <c r="AM944" s="39"/>
      <c r="AN944" s="39"/>
      <c r="AO944" s="39"/>
      <c r="AP944" s="39">
        <v>232033.78</v>
      </c>
      <c r="AQ944" s="39">
        <v>0</v>
      </c>
      <c r="AR944" s="27">
        <f t="shared" si="25"/>
        <v>0</v>
      </c>
      <c r="AS944" s="13" t="s">
        <v>111</v>
      </c>
      <c r="AT944" s="13">
        <v>2016</v>
      </c>
      <c r="AU944" s="13">
        <v>9.15</v>
      </c>
    </row>
    <row r="945" spans="2:47" ht="13.15" customHeight="1" x14ac:dyDescent="0.2">
      <c r="B945" s="13" t="s">
        <v>1645</v>
      </c>
      <c r="C945" s="13" t="s">
        <v>100</v>
      </c>
      <c r="D945" s="13" t="s">
        <v>1641</v>
      </c>
      <c r="E945" s="13" t="s">
        <v>1642</v>
      </c>
      <c r="F945" s="13" t="s">
        <v>1643</v>
      </c>
      <c r="G945" s="13" t="s">
        <v>1644</v>
      </c>
      <c r="H945" s="13" t="s">
        <v>1475</v>
      </c>
      <c r="I945" s="13">
        <v>45</v>
      </c>
      <c r="J945" s="13" t="s">
        <v>745</v>
      </c>
      <c r="K945" s="13" t="s">
        <v>107</v>
      </c>
      <c r="L945" s="13" t="s">
        <v>108</v>
      </c>
      <c r="M945" s="13" t="s">
        <v>109</v>
      </c>
      <c r="N945" s="13" t="s">
        <v>110</v>
      </c>
      <c r="O945" s="39"/>
      <c r="P945" s="39"/>
      <c r="Q945" s="39"/>
      <c r="R945" s="39"/>
      <c r="S945" s="39">
        <v>2</v>
      </c>
      <c r="T945" s="39">
        <v>2</v>
      </c>
      <c r="U945" s="39">
        <v>2</v>
      </c>
      <c r="V945" s="39">
        <v>2</v>
      </c>
      <c r="W945" s="39">
        <v>2</v>
      </c>
      <c r="X945" s="39"/>
      <c r="Y945" s="39"/>
      <c r="Z945" s="39"/>
      <c r="AA945" s="39"/>
      <c r="AB945" s="39"/>
      <c r="AC945" s="39"/>
      <c r="AD945" s="39"/>
      <c r="AE945" s="39"/>
      <c r="AF945" s="39"/>
      <c r="AG945" s="39"/>
      <c r="AH945" s="39"/>
      <c r="AI945" s="39"/>
      <c r="AJ945" s="39"/>
      <c r="AK945" s="39"/>
      <c r="AL945" s="39"/>
      <c r="AM945" s="39"/>
      <c r="AN945" s="39"/>
      <c r="AO945" s="39"/>
      <c r="AP945" s="39">
        <v>155322</v>
      </c>
      <c r="AQ945" s="39">
        <v>0</v>
      </c>
      <c r="AR945" s="27">
        <f t="shared" si="25"/>
        <v>0</v>
      </c>
      <c r="AS945" s="13" t="s">
        <v>111</v>
      </c>
      <c r="AT945" s="13">
        <v>2016</v>
      </c>
      <c r="AU945" s="13">
        <v>9.18</v>
      </c>
    </row>
    <row r="946" spans="2:47" ht="13.15" customHeight="1" x14ac:dyDescent="0.2">
      <c r="B946" s="13" t="s">
        <v>1646</v>
      </c>
      <c r="C946" s="13" t="s">
        <v>100</v>
      </c>
      <c r="D946" s="13" t="s">
        <v>1641</v>
      </c>
      <c r="E946" s="13" t="s">
        <v>1642</v>
      </c>
      <c r="F946" s="13" t="s">
        <v>1643</v>
      </c>
      <c r="G946" s="13" t="s">
        <v>1644</v>
      </c>
      <c r="H946" s="13" t="s">
        <v>1475</v>
      </c>
      <c r="I946" s="13">
        <v>45</v>
      </c>
      <c r="J946" s="13" t="s">
        <v>747</v>
      </c>
      <c r="K946" s="13" t="s">
        <v>107</v>
      </c>
      <c r="L946" s="13" t="s">
        <v>108</v>
      </c>
      <c r="M946" s="13" t="s">
        <v>109</v>
      </c>
      <c r="N946" s="13" t="s">
        <v>110</v>
      </c>
      <c r="O946" s="39"/>
      <c r="P946" s="39"/>
      <c r="Q946" s="39"/>
      <c r="R946" s="39"/>
      <c r="S946" s="39">
        <v>2</v>
      </c>
      <c r="T946" s="39">
        <v>2</v>
      </c>
      <c r="U946" s="39">
        <v>2</v>
      </c>
      <c r="V946" s="39">
        <v>2</v>
      </c>
      <c r="W946" s="39">
        <v>2</v>
      </c>
      <c r="X946" s="39"/>
      <c r="Y946" s="39"/>
      <c r="Z946" s="39"/>
      <c r="AA946" s="39"/>
      <c r="AB946" s="39"/>
      <c r="AC946" s="39"/>
      <c r="AD946" s="39"/>
      <c r="AE946" s="39"/>
      <c r="AF946" s="39"/>
      <c r="AG946" s="39"/>
      <c r="AH946" s="39"/>
      <c r="AI946" s="39"/>
      <c r="AJ946" s="39"/>
      <c r="AK946" s="39"/>
      <c r="AL946" s="39"/>
      <c r="AM946" s="39"/>
      <c r="AN946" s="39"/>
      <c r="AO946" s="39"/>
      <c r="AP946" s="39">
        <v>155322</v>
      </c>
      <c r="AQ946" s="39">
        <v>0</v>
      </c>
      <c r="AR946" s="27">
        <f t="shared" si="25"/>
        <v>0</v>
      </c>
      <c r="AS946" s="13" t="s">
        <v>748</v>
      </c>
      <c r="AT946" s="13">
        <v>2016</v>
      </c>
      <c r="AU946" s="13">
        <v>9.1199999999999992</v>
      </c>
    </row>
    <row r="947" spans="2:47" ht="13.15" customHeight="1" x14ac:dyDescent="0.2">
      <c r="B947" s="13" t="s">
        <v>1647</v>
      </c>
      <c r="C947" s="13" t="s">
        <v>100</v>
      </c>
      <c r="D947" s="13" t="s">
        <v>1641</v>
      </c>
      <c r="E947" s="13" t="s">
        <v>1642</v>
      </c>
      <c r="F947" s="13" t="s">
        <v>1643</v>
      </c>
      <c r="G947" s="13" t="s">
        <v>1644</v>
      </c>
      <c r="H947" s="13" t="s">
        <v>1475</v>
      </c>
      <c r="I947" s="13">
        <v>45</v>
      </c>
      <c r="J947" s="13" t="s">
        <v>751</v>
      </c>
      <c r="K947" s="13" t="s">
        <v>107</v>
      </c>
      <c r="L947" s="13" t="s">
        <v>108</v>
      </c>
      <c r="M947" s="13" t="s">
        <v>337</v>
      </c>
      <c r="N947" s="13" t="s">
        <v>110</v>
      </c>
      <c r="O947" s="39"/>
      <c r="P947" s="39"/>
      <c r="Q947" s="39"/>
      <c r="R947" s="39"/>
      <c r="S947" s="39">
        <v>2</v>
      </c>
      <c r="T947" s="39">
        <v>2</v>
      </c>
      <c r="U947" s="39">
        <v>2</v>
      </c>
      <c r="V947" s="39">
        <v>2</v>
      </c>
      <c r="W947" s="39">
        <v>2</v>
      </c>
      <c r="X947" s="39"/>
      <c r="Y947" s="39"/>
      <c r="Z947" s="39"/>
      <c r="AA947" s="39"/>
      <c r="AB947" s="39"/>
      <c r="AC947" s="39"/>
      <c r="AD947" s="39"/>
      <c r="AE947" s="39"/>
      <c r="AF947" s="39"/>
      <c r="AG947" s="39"/>
      <c r="AH947" s="39"/>
      <c r="AI947" s="39"/>
      <c r="AJ947" s="39"/>
      <c r="AK947" s="39"/>
      <c r="AL947" s="39"/>
      <c r="AM947" s="39"/>
      <c r="AN947" s="39"/>
      <c r="AO947" s="39"/>
      <c r="AP947" s="39">
        <v>155322</v>
      </c>
      <c r="AQ947" s="39">
        <v>0</v>
      </c>
      <c r="AR947" s="27">
        <f t="shared" si="25"/>
        <v>0</v>
      </c>
      <c r="AS947" s="13" t="s">
        <v>748</v>
      </c>
      <c r="AT947" s="13">
        <v>2016</v>
      </c>
      <c r="AU947" s="13" t="s">
        <v>212</v>
      </c>
    </row>
    <row r="948" spans="2:47" ht="13.15" customHeight="1" x14ac:dyDescent="0.25">
      <c r="B948" s="7" t="s">
        <v>1648</v>
      </c>
      <c r="C948" s="7" t="s">
        <v>100</v>
      </c>
      <c r="D948" s="7" t="s">
        <v>1632</v>
      </c>
      <c r="E948" s="7" t="s">
        <v>1633</v>
      </c>
      <c r="F948" s="7" t="s">
        <v>1634</v>
      </c>
      <c r="G948" s="7" t="s">
        <v>1649</v>
      </c>
      <c r="H948" s="8" t="s">
        <v>197</v>
      </c>
      <c r="I948" s="9">
        <v>45</v>
      </c>
      <c r="J948" s="10" t="s">
        <v>238</v>
      </c>
      <c r="K948" s="8" t="s">
        <v>107</v>
      </c>
      <c r="L948" s="10" t="s">
        <v>108</v>
      </c>
      <c r="M948" s="10" t="s">
        <v>109</v>
      </c>
      <c r="N948" s="10" t="s">
        <v>110</v>
      </c>
      <c r="O948" s="27"/>
      <c r="P948" s="27"/>
      <c r="Q948" s="74"/>
      <c r="R948" s="27">
        <v>5</v>
      </c>
      <c r="S948" s="27">
        <v>5</v>
      </c>
      <c r="T948" s="27">
        <v>5</v>
      </c>
      <c r="U948" s="27">
        <v>5</v>
      </c>
      <c r="V948" s="27">
        <v>5</v>
      </c>
      <c r="W948" s="27"/>
      <c r="X948" s="27"/>
      <c r="Y948" s="27"/>
      <c r="Z948" s="27"/>
      <c r="AA948" s="27"/>
      <c r="AB948" s="27"/>
      <c r="AC948" s="27"/>
      <c r="AD948" s="27"/>
      <c r="AE948" s="27"/>
      <c r="AF948" s="27"/>
      <c r="AG948" s="27"/>
      <c r="AH948" s="27"/>
      <c r="AI948" s="27"/>
      <c r="AJ948" s="27"/>
      <c r="AK948" s="27"/>
      <c r="AL948" s="27"/>
      <c r="AM948" s="27"/>
      <c r="AN948" s="27"/>
      <c r="AO948" s="27"/>
      <c r="AP948" s="27">
        <v>171697.43</v>
      </c>
      <c r="AQ948" s="27">
        <v>0</v>
      </c>
      <c r="AR948" s="27">
        <f t="shared" si="25"/>
        <v>0</v>
      </c>
      <c r="AS948" s="10" t="s">
        <v>111</v>
      </c>
      <c r="AT948" s="7" t="s">
        <v>375</v>
      </c>
      <c r="AU948" s="89" t="s">
        <v>1337</v>
      </c>
    </row>
    <row r="949" spans="2:47" ht="13.15" customHeight="1" x14ac:dyDescent="0.25">
      <c r="B949" s="12" t="s">
        <v>1650</v>
      </c>
      <c r="C949" s="7" t="s">
        <v>100</v>
      </c>
      <c r="D949" s="7" t="s">
        <v>1632</v>
      </c>
      <c r="E949" s="7" t="s">
        <v>1633</v>
      </c>
      <c r="F949" s="7" t="s">
        <v>1634</v>
      </c>
      <c r="G949" s="7" t="s">
        <v>1649</v>
      </c>
      <c r="H949" s="8" t="s">
        <v>197</v>
      </c>
      <c r="I949" s="9">
        <v>45</v>
      </c>
      <c r="J949" s="10" t="s">
        <v>579</v>
      </c>
      <c r="K949" s="8" t="s">
        <v>107</v>
      </c>
      <c r="L949" s="10" t="s">
        <v>108</v>
      </c>
      <c r="M949" s="10" t="s">
        <v>109</v>
      </c>
      <c r="N949" s="10" t="s">
        <v>110</v>
      </c>
      <c r="O949" s="74"/>
      <c r="P949" s="27"/>
      <c r="Q949" s="27"/>
      <c r="R949" s="27">
        <v>5</v>
      </c>
      <c r="S949" s="27">
        <v>5</v>
      </c>
      <c r="T949" s="27">
        <v>5</v>
      </c>
      <c r="U949" s="27">
        <v>5</v>
      </c>
      <c r="V949" s="27">
        <v>5</v>
      </c>
      <c r="W949" s="27"/>
      <c r="X949" s="27"/>
      <c r="Y949" s="27"/>
      <c r="Z949" s="27"/>
      <c r="AA949" s="27"/>
      <c r="AB949" s="27"/>
      <c r="AC949" s="27"/>
      <c r="AD949" s="27"/>
      <c r="AE949" s="27"/>
      <c r="AF949" s="27"/>
      <c r="AG949" s="27"/>
      <c r="AH949" s="27"/>
      <c r="AI949" s="27"/>
      <c r="AJ949" s="27"/>
      <c r="AK949" s="27"/>
      <c r="AL949" s="27"/>
      <c r="AM949" s="27"/>
      <c r="AN949" s="27"/>
      <c r="AO949" s="27"/>
      <c r="AP949" s="27">
        <v>171697.43</v>
      </c>
      <c r="AQ949" s="27">
        <v>0</v>
      </c>
      <c r="AR949" s="27">
        <f t="shared" si="25"/>
        <v>0</v>
      </c>
      <c r="AS949" s="10" t="s">
        <v>111</v>
      </c>
      <c r="AT949" s="43" t="s">
        <v>241</v>
      </c>
      <c r="AU949" s="10" t="s">
        <v>1339</v>
      </c>
    </row>
    <row r="950" spans="2:47" ht="13.15" customHeight="1" x14ac:dyDescent="0.25">
      <c r="B950" s="12" t="s">
        <v>1651</v>
      </c>
      <c r="C950" s="7" t="s">
        <v>100</v>
      </c>
      <c r="D950" s="7" t="s">
        <v>1632</v>
      </c>
      <c r="E950" s="7" t="s">
        <v>1633</v>
      </c>
      <c r="F950" s="7" t="s">
        <v>1634</v>
      </c>
      <c r="G950" s="7" t="s">
        <v>1649</v>
      </c>
      <c r="H950" s="8" t="s">
        <v>197</v>
      </c>
      <c r="I950" s="9">
        <v>45</v>
      </c>
      <c r="J950" s="10" t="s">
        <v>579</v>
      </c>
      <c r="K950" s="8" t="s">
        <v>107</v>
      </c>
      <c r="L950" s="10" t="s">
        <v>108</v>
      </c>
      <c r="M950" s="10" t="s">
        <v>109</v>
      </c>
      <c r="N950" s="10" t="s">
        <v>110</v>
      </c>
      <c r="O950" s="74"/>
      <c r="P950" s="27"/>
      <c r="Q950" s="27"/>
      <c r="R950" s="27">
        <v>5</v>
      </c>
      <c r="S950" s="27">
        <v>5</v>
      </c>
      <c r="T950" s="27">
        <v>5</v>
      </c>
      <c r="U950" s="27">
        <v>5</v>
      </c>
      <c r="V950" s="27">
        <v>5</v>
      </c>
      <c r="W950" s="27"/>
      <c r="X950" s="27"/>
      <c r="Y950" s="27"/>
      <c r="Z950" s="27"/>
      <c r="AA950" s="27"/>
      <c r="AB950" s="27"/>
      <c r="AC950" s="27"/>
      <c r="AD950" s="27"/>
      <c r="AE950" s="27"/>
      <c r="AF950" s="27"/>
      <c r="AG950" s="27"/>
      <c r="AH950" s="27"/>
      <c r="AI950" s="27"/>
      <c r="AJ950" s="27"/>
      <c r="AK950" s="27"/>
      <c r="AL950" s="27"/>
      <c r="AM950" s="27"/>
      <c r="AN950" s="27"/>
      <c r="AO950" s="27"/>
      <c r="AP950" s="27">
        <v>200521.28</v>
      </c>
      <c r="AQ950" s="27">
        <v>0</v>
      </c>
      <c r="AR950" s="27">
        <f t="shared" si="25"/>
        <v>0</v>
      </c>
      <c r="AS950" s="10" t="s">
        <v>111</v>
      </c>
      <c r="AT950" s="43" t="s">
        <v>241</v>
      </c>
      <c r="AU950" s="43" t="s">
        <v>359</v>
      </c>
    </row>
    <row r="951" spans="2:47" ht="13.15" customHeight="1" x14ac:dyDescent="0.2">
      <c r="B951" s="12" t="s">
        <v>1652</v>
      </c>
      <c r="C951" s="8" t="s">
        <v>100</v>
      </c>
      <c r="D951" s="8" t="s">
        <v>1632</v>
      </c>
      <c r="E951" s="7" t="s">
        <v>1633</v>
      </c>
      <c r="F951" s="8" t="s">
        <v>1634</v>
      </c>
      <c r="G951" s="7" t="s">
        <v>1649</v>
      </c>
      <c r="H951" s="8" t="s">
        <v>197</v>
      </c>
      <c r="I951" s="9">
        <v>45</v>
      </c>
      <c r="J951" s="8" t="s">
        <v>244</v>
      </c>
      <c r="K951" s="8" t="s">
        <v>107</v>
      </c>
      <c r="L951" s="8" t="s">
        <v>108</v>
      </c>
      <c r="M951" s="10" t="s">
        <v>109</v>
      </c>
      <c r="N951" s="8" t="s">
        <v>110</v>
      </c>
      <c r="O951" s="74"/>
      <c r="P951" s="27"/>
      <c r="Q951" s="27"/>
      <c r="R951" s="27">
        <v>5</v>
      </c>
      <c r="S951" s="27">
        <v>5</v>
      </c>
      <c r="T951" s="27">
        <v>5</v>
      </c>
      <c r="U951" s="27">
        <v>5</v>
      </c>
      <c r="V951" s="27">
        <v>5</v>
      </c>
      <c r="W951" s="27"/>
      <c r="X951" s="27"/>
      <c r="Y951" s="27"/>
      <c r="Z951" s="27"/>
      <c r="AA951" s="27"/>
      <c r="AB951" s="27"/>
      <c r="AC951" s="27"/>
      <c r="AD951" s="27"/>
      <c r="AE951" s="27"/>
      <c r="AF951" s="27"/>
      <c r="AG951" s="27"/>
      <c r="AH951" s="27"/>
      <c r="AI951" s="27"/>
      <c r="AJ951" s="27"/>
      <c r="AK951" s="27"/>
      <c r="AL951" s="27"/>
      <c r="AM951" s="27"/>
      <c r="AN951" s="27"/>
      <c r="AO951" s="27"/>
      <c r="AP951" s="27">
        <v>112700.5</v>
      </c>
      <c r="AQ951" s="27">
        <v>0</v>
      </c>
      <c r="AR951" s="27">
        <f t="shared" si="25"/>
        <v>0</v>
      </c>
      <c r="AS951" s="10" t="s">
        <v>111</v>
      </c>
      <c r="AT951" s="43" t="s">
        <v>241</v>
      </c>
      <c r="AU951" s="13" t="s">
        <v>610</v>
      </c>
    </row>
    <row r="952" spans="2:47" ht="13.15" customHeight="1" x14ac:dyDescent="0.2">
      <c r="B952" s="13" t="s">
        <v>1653</v>
      </c>
      <c r="C952" s="13" t="s">
        <v>100</v>
      </c>
      <c r="D952" s="13" t="s">
        <v>1654</v>
      </c>
      <c r="E952" s="13" t="s">
        <v>1642</v>
      </c>
      <c r="F952" s="13" t="s">
        <v>1655</v>
      </c>
      <c r="G952" s="13" t="s">
        <v>1656</v>
      </c>
      <c r="H952" s="13" t="s">
        <v>1475</v>
      </c>
      <c r="I952" s="13">
        <v>45</v>
      </c>
      <c r="J952" s="13" t="s">
        <v>614</v>
      </c>
      <c r="K952" s="13" t="s">
        <v>107</v>
      </c>
      <c r="L952" s="13" t="s">
        <v>108</v>
      </c>
      <c r="M952" s="13" t="s">
        <v>109</v>
      </c>
      <c r="N952" s="13" t="s">
        <v>110</v>
      </c>
      <c r="O952" s="39"/>
      <c r="P952" s="39"/>
      <c r="Q952" s="39"/>
      <c r="R952" s="39"/>
      <c r="S952" s="39">
        <v>7</v>
      </c>
      <c r="T952" s="39">
        <v>7</v>
      </c>
      <c r="U952" s="39">
        <v>7</v>
      </c>
      <c r="V952" s="39">
        <v>7</v>
      </c>
      <c r="W952" s="39">
        <v>7</v>
      </c>
      <c r="X952" s="39"/>
      <c r="Y952" s="39"/>
      <c r="Z952" s="39"/>
      <c r="AA952" s="39"/>
      <c r="AB952" s="39"/>
      <c r="AC952" s="39"/>
      <c r="AD952" s="39"/>
      <c r="AE952" s="39"/>
      <c r="AF952" s="39"/>
      <c r="AG952" s="39"/>
      <c r="AH952" s="39"/>
      <c r="AI952" s="39"/>
      <c r="AJ952" s="39"/>
      <c r="AK952" s="39"/>
      <c r="AL952" s="39"/>
      <c r="AM952" s="39"/>
      <c r="AN952" s="39"/>
      <c r="AO952" s="39"/>
      <c r="AP952" s="39">
        <v>200521.28</v>
      </c>
      <c r="AQ952" s="39">
        <v>0</v>
      </c>
      <c r="AR952" s="27">
        <f t="shared" si="25"/>
        <v>0</v>
      </c>
      <c r="AS952" s="13" t="s">
        <v>111</v>
      </c>
      <c r="AT952" s="13">
        <v>2016</v>
      </c>
      <c r="AU952" s="13">
        <v>9.15</v>
      </c>
    </row>
    <row r="953" spans="2:47" ht="13.15" customHeight="1" x14ac:dyDescent="0.2">
      <c r="B953" s="13" t="s">
        <v>1657</v>
      </c>
      <c r="C953" s="13" t="s">
        <v>100</v>
      </c>
      <c r="D953" s="13" t="s">
        <v>1654</v>
      </c>
      <c r="E953" s="13" t="s">
        <v>1642</v>
      </c>
      <c r="F953" s="13" t="s">
        <v>1655</v>
      </c>
      <c r="G953" s="13" t="s">
        <v>1656</v>
      </c>
      <c r="H953" s="13" t="s">
        <v>1475</v>
      </c>
      <c r="I953" s="13">
        <v>45</v>
      </c>
      <c r="J953" s="13" t="s">
        <v>745</v>
      </c>
      <c r="K953" s="13" t="s">
        <v>107</v>
      </c>
      <c r="L953" s="13" t="s">
        <v>108</v>
      </c>
      <c r="M953" s="13" t="s">
        <v>109</v>
      </c>
      <c r="N953" s="13" t="s">
        <v>110</v>
      </c>
      <c r="O953" s="39"/>
      <c r="P953" s="39"/>
      <c r="Q953" s="39"/>
      <c r="R953" s="39"/>
      <c r="S953" s="39">
        <v>7</v>
      </c>
      <c r="T953" s="39">
        <v>7</v>
      </c>
      <c r="U953" s="39">
        <v>7</v>
      </c>
      <c r="V953" s="39">
        <v>7</v>
      </c>
      <c r="W953" s="39">
        <v>7</v>
      </c>
      <c r="X953" s="39"/>
      <c r="Y953" s="39"/>
      <c r="Z953" s="39"/>
      <c r="AA953" s="39"/>
      <c r="AB953" s="39"/>
      <c r="AC953" s="39"/>
      <c r="AD953" s="39"/>
      <c r="AE953" s="39"/>
      <c r="AF953" s="39"/>
      <c r="AG953" s="39"/>
      <c r="AH953" s="39"/>
      <c r="AI953" s="39"/>
      <c r="AJ953" s="39"/>
      <c r="AK953" s="39"/>
      <c r="AL953" s="39"/>
      <c r="AM953" s="39"/>
      <c r="AN953" s="39"/>
      <c r="AO953" s="39"/>
      <c r="AP953" s="39">
        <v>112700.49999999999</v>
      </c>
      <c r="AQ953" s="39">
        <v>0</v>
      </c>
      <c r="AR953" s="27">
        <f t="shared" si="25"/>
        <v>0</v>
      </c>
      <c r="AS953" s="13" t="s">
        <v>111</v>
      </c>
      <c r="AT953" s="13">
        <v>2016</v>
      </c>
      <c r="AU953" s="13">
        <v>9.18</v>
      </c>
    </row>
    <row r="954" spans="2:47" ht="13.15" customHeight="1" x14ac:dyDescent="0.2">
      <c r="B954" s="13" t="s">
        <v>1658</v>
      </c>
      <c r="C954" s="13" t="s">
        <v>100</v>
      </c>
      <c r="D954" s="13" t="s">
        <v>1654</v>
      </c>
      <c r="E954" s="13" t="s">
        <v>1642</v>
      </c>
      <c r="F954" s="13" t="s">
        <v>1655</v>
      </c>
      <c r="G954" s="13" t="s">
        <v>1656</v>
      </c>
      <c r="H954" s="13" t="s">
        <v>1475</v>
      </c>
      <c r="I954" s="13">
        <v>45</v>
      </c>
      <c r="J954" s="13" t="s">
        <v>747</v>
      </c>
      <c r="K954" s="13" t="s">
        <v>107</v>
      </c>
      <c r="L954" s="13" t="s">
        <v>108</v>
      </c>
      <c r="M954" s="13" t="s">
        <v>109</v>
      </c>
      <c r="N954" s="13" t="s">
        <v>110</v>
      </c>
      <c r="O954" s="39"/>
      <c r="P954" s="39"/>
      <c r="Q954" s="39"/>
      <c r="R954" s="39"/>
      <c r="S954" s="39">
        <v>7</v>
      </c>
      <c r="T954" s="39">
        <v>7</v>
      </c>
      <c r="U954" s="39">
        <v>7</v>
      </c>
      <c r="V954" s="39">
        <v>7</v>
      </c>
      <c r="W954" s="39">
        <v>7</v>
      </c>
      <c r="X954" s="39"/>
      <c r="Y954" s="39"/>
      <c r="Z954" s="39"/>
      <c r="AA954" s="39"/>
      <c r="AB954" s="39"/>
      <c r="AC954" s="39"/>
      <c r="AD954" s="39"/>
      <c r="AE954" s="39"/>
      <c r="AF954" s="39"/>
      <c r="AG954" s="39"/>
      <c r="AH954" s="39"/>
      <c r="AI954" s="39"/>
      <c r="AJ954" s="39"/>
      <c r="AK954" s="39"/>
      <c r="AL954" s="39"/>
      <c r="AM954" s="39"/>
      <c r="AN954" s="39"/>
      <c r="AO954" s="39"/>
      <c r="AP954" s="39">
        <v>112700.49999999999</v>
      </c>
      <c r="AQ954" s="39">
        <v>0</v>
      </c>
      <c r="AR954" s="27">
        <f t="shared" si="25"/>
        <v>0</v>
      </c>
      <c r="AS954" s="13" t="s">
        <v>748</v>
      </c>
      <c r="AT954" s="13">
        <v>2016</v>
      </c>
      <c r="AU954" s="13">
        <v>9.1199999999999992</v>
      </c>
    </row>
    <row r="955" spans="2:47" ht="13.15" customHeight="1" x14ac:dyDescent="0.2">
      <c r="B955" s="13" t="s">
        <v>1659</v>
      </c>
      <c r="C955" s="13" t="s">
        <v>100</v>
      </c>
      <c r="D955" s="13" t="s">
        <v>1654</v>
      </c>
      <c r="E955" s="13" t="s">
        <v>1642</v>
      </c>
      <c r="F955" s="13" t="s">
        <v>1655</v>
      </c>
      <c r="G955" s="13" t="s">
        <v>1656</v>
      </c>
      <c r="H955" s="13" t="s">
        <v>1475</v>
      </c>
      <c r="I955" s="13">
        <v>45</v>
      </c>
      <c r="J955" s="13" t="s">
        <v>751</v>
      </c>
      <c r="K955" s="13" t="s">
        <v>107</v>
      </c>
      <c r="L955" s="13" t="s">
        <v>108</v>
      </c>
      <c r="M955" s="13" t="s">
        <v>337</v>
      </c>
      <c r="N955" s="13" t="s">
        <v>110</v>
      </c>
      <c r="O955" s="39"/>
      <c r="P955" s="39"/>
      <c r="Q955" s="39"/>
      <c r="R955" s="39"/>
      <c r="S955" s="39">
        <v>7</v>
      </c>
      <c r="T955" s="39">
        <v>7</v>
      </c>
      <c r="U955" s="39">
        <v>7</v>
      </c>
      <c r="V955" s="39">
        <v>7</v>
      </c>
      <c r="W955" s="39">
        <v>7</v>
      </c>
      <c r="X955" s="39"/>
      <c r="Y955" s="39"/>
      <c r="Z955" s="39"/>
      <c r="AA955" s="39"/>
      <c r="AB955" s="39"/>
      <c r="AC955" s="39"/>
      <c r="AD955" s="39"/>
      <c r="AE955" s="39"/>
      <c r="AF955" s="39"/>
      <c r="AG955" s="39"/>
      <c r="AH955" s="39"/>
      <c r="AI955" s="39"/>
      <c r="AJ955" s="39"/>
      <c r="AK955" s="39"/>
      <c r="AL955" s="39"/>
      <c r="AM955" s="39"/>
      <c r="AN955" s="39"/>
      <c r="AO955" s="39"/>
      <c r="AP955" s="39">
        <v>112700.49999999999</v>
      </c>
      <c r="AQ955" s="39">
        <v>0</v>
      </c>
      <c r="AR955" s="27">
        <f t="shared" si="25"/>
        <v>0</v>
      </c>
      <c r="AS955" s="13" t="s">
        <v>748</v>
      </c>
      <c r="AT955" s="13">
        <v>2016</v>
      </c>
      <c r="AU955" s="13" t="s">
        <v>212</v>
      </c>
    </row>
    <row r="956" spans="2:47" ht="13.15" customHeight="1" x14ac:dyDescent="0.25">
      <c r="B956" s="7" t="s">
        <v>1660</v>
      </c>
      <c r="C956" s="7" t="s">
        <v>100</v>
      </c>
      <c r="D956" s="10" t="s">
        <v>1632</v>
      </c>
      <c r="E956" s="7" t="s">
        <v>1633</v>
      </c>
      <c r="F956" s="7" t="s">
        <v>1661</v>
      </c>
      <c r="G956" s="7" t="s">
        <v>1662</v>
      </c>
      <c r="H956" s="8" t="s">
        <v>197</v>
      </c>
      <c r="I956" s="9">
        <v>45</v>
      </c>
      <c r="J956" s="10" t="s">
        <v>238</v>
      </c>
      <c r="K956" s="8" t="s">
        <v>107</v>
      </c>
      <c r="L956" s="10" t="s">
        <v>108</v>
      </c>
      <c r="M956" s="10" t="s">
        <v>109</v>
      </c>
      <c r="N956" s="10" t="s">
        <v>110</v>
      </c>
      <c r="O956" s="27"/>
      <c r="P956" s="27"/>
      <c r="Q956" s="74"/>
      <c r="R956" s="27">
        <v>15</v>
      </c>
      <c r="S956" s="27">
        <v>15</v>
      </c>
      <c r="T956" s="27">
        <v>15</v>
      </c>
      <c r="U956" s="27">
        <v>15</v>
      </c>
      <c r="V956" s="27">
        <v>15</v>
      </c>
      <c r="W956" s="27"/>
      <c r="X956" s="27"/>
      <c r="Y956" s="27"/>
      <c r="Z956" s="27"/>
      <c r="AA956" s="27"/>
      <c r="AB956" s="27"/>
      <c r="AC956" s="27"/>
      <c r="AD956" s="27"/>
      <c r="AE956" s="27"/>
      <c r="AF956" s="27"/>
      <c r="AG956" s="27"/>
      <c r="AH956" s="27"/>
      <c r="AI956" s="27"/>
      <c r="AJ956" s="27"/>
      <c r="AK956" s="27"/>
      <c r="AL956" s="27"/>
      <c r="AM956" s="27"/>
      <c r="AN956" s="27"/>
      <c r="AO956" s="27"/>
      <c r="AP956" s="27">
        <v>118385.34</v>
      </c>
      <c r="AQ956" s="27">
        <v>0</v>
      </c>
      <c r="AR956" s="27">
        <f t="shared" si="25"/>
        <v>0</v>
      </c>
      <c r="AS956" s="10" t="s">
        <v>111</v>
      </c>
      <c r="AT956" s="7" t="s">
        <v>375</v>
      </c>
      <c r="AU956" s="89" t="s">
        <v>239</v>
      </c>
    </row>
    <row r="957" spans="2:47" ht="13.15" customHeight="1" x14ac:dyDescent="0.25">
      <c r="B957" s="12" t="s">
        <v>1663</v>
      </c>
      <c r="C957" s="7" t="s">
        <v>100</v>
      </c>
      <c r="D957" s="7" t="s">
        <v>1632</v>
      </c>
      <c r="E957" s="7" t="s">
        <v>1633</v>
      </c>
      <c r="F957" s="7" t="s">
        <v>1661</v>
      </c>
      <c r="G957" s="7" t="s">
        <v>1662</v>
      </c>
      <c r="H957" s="8" t="s">
        <v>197</v>
      </c>
      <c r="I957" s="9">
        <v>45</v>
      </c>
      <c r="J957" s="10" t="s">
        <v>579</v>
      </c>
      <c r="K957" s="8" t="s">
        <v>107</v>
      </c>
      <c r="L957" s="10" t="s">
        <v>108</v>
      </c>
      <c r="M957" s="10" t="s">
        <v>109</v>
      </c>
      <c r="N957" s="10" t="s">
        <v>110</v>
      </c>
      <c r="O957" s="74"/>
      <c r="P957" s="27"/>
      <c r="Q957" s="27"/>
      <c r="R957" s="27">
        <v>10</v>
      </c>
      <c r="S957" s="27">
        <v>15</v>
      </c>
      <c r="T957" s="27">
        <v>15</v>
      </c>
      <c r="U957" s="27">
        <v>15</v>
      </c>
      <c r="V957" s="27">
        <v>15</v>
      </c>
      <c r="W957" s="27"/>
      <c r="X957" s="27"/>
      <c r="Y957" s="27"/>
      <c r="Z957" s="27"/>
      <c r="AA957" s="27"/>
      <c r="AB957" s="27"/>
      <c r="AC957" s="27"/>
      <c r="AD957" s="27"/>
      <c r="AE957" s="27"/>
      <c r="AF957" s="27"/>
      <c r="AG957" s="27"/>
      <c r="AH957" s="27"/>
      <c r="AI957" s="27"/>
      <c r="AJ957" s="27"/>
      <c r="AK957" s="27"/>
      <c r="AL957" s="27"/>
      <c r="AM957" s="27"/>
      <c r="AN957" s="27"/>
      <c r="AO957" s="27"/>
      <c r="AP957" s="27">
        <v>118385.34</v>
      </c>
      <c r="AQ957" s="27">
        <v>0</v>
      </c>
      <c r="AR957" s="27">
        <f t="shared" si="25"/>
        <v>0</v>
      </c>
      <c r="AS957" s="10" t="s">
        <v>111</v>
      </c>
      <c r="AT957" s="43" t="s">
        <v>241</v>
      </c>
      <c r="AU957" s="10" t="s">
        <v>1339</v>
      </c>
    </row>
    <row r="958" spans="2:47" ht="13.15" customHeight="1" x14ac:dyDescent="0.25">
      <c r="B958" s="12" t="s">
        <v>1664</v>
      </c>
      <c r="C958" s="7" t="s">
        <v>100</v>
      </c>
      <c r="D958" s="7" t="s">
        <v>1632</v>
      </c>
      <c r="E958" s="7" t="s">
        <v>1633</v>
      </c>
      <c r="F958" s="7" t="s">
        <v>1661</v>
      </c>
      <c r="G958" s="7" t="s">
        <v>1662</v>
      </c>
      <c r="H958" s="8" t="s">
        <v>197</v>
      </c>
      <c r="I958" s="9">
        <v>45</v>
      </c>
      <c r="J958" s="10" t="s">
        <v>579</v>
      </c>
      <c r="K958" s="8" t="s">
        <v>107</v>
      </c>
      <c r="L958" s="10" t="s">
        <v>108</v>
      </c>
      <c r="M958" s="10" t="s">
        <v>109</v>
      </c>
      <c r="N958" s="10" t="s">
        <v>110</v>
      </c>
      <c r="O958" s="74"/>
      <c r="P958" s="27"/>
      <c r="Q958" s="27"/>
      <c r="R958" s="27">
        <v>10</v>
      </c>
      <c r="S958" s="27">
        <v>15</v>
      </c>
      <c r="T958" s="27">
        <v>15</v>
      </c>
      <c r="U958" s="27">
        <v>15</v>
      </c>
      <c r="V958" s="27">
        <v>15</v>
      </c>
      <c r="W958" s="27"/>
      <c r="X958" s="27"/>
      <c r="Y958" s="27"/>
      <c r="Z958" s="27"/>
      <c r="AA958" s="27"/>
      <c r="AB958" s="27"/>
      <c r="AC958" s="27"/>
      <c r="AD958" s="27"/>
      <c r="AE958" s="27"/>
      <c r="AF958" s="27"/>
      <c r="AG958" s="27"/>
      <c r="AH958" s="27"/>
      <c r="AI958" s="27"/>
      <c r="AJ958" s="27"/>
      <c r="AK958" s="27"/>
      <c r="AL958" s="27"/>
      <c r="AM958" s="27"/>
      <c r="AN958" s="27"/>
      <c r="AO958" s="27"/>
      <c r="AP958" s="27">
        <v>207453.87</v>
      </c>
      <c r="AQ958" s="27">
        <v>0</v>
      </c>
      <c r="AR958" s="27">
        <f t="shared" si="25"/>
        <v>0</v>
      </c>
      <c r="AS958" s="10" t="s">
        <v>111</v>
      </c>
      <c r="AT958" s="43" t="s">
        <v>241</v>
      </c>
      <c r="AU958" s="43" t="s">
        <v>1559</v>
      </c>
    </row>
    <row r="959" spans="2:47" ht="13.15" customHeight="1" x14ac:dyDescent="0.25">
      <c r="B959" s="12" t="s">
        <v>1665</v>
      </c>
      <c r="C959" s="8" t="s">
        <v>100</v>
      </c>
      <c r="D959" s="8" t="s">
        <v>1632</v>
      </c>
      <c r="E959" s="8" t="s">
        <v>1633</v>
      </c>
      <c r="F959" s="8" t="s">
        <v>1661</v>
      </c>
      <c r="G959" s="7" t="s">
        <v>1662</v>
      </c>
      <c r="H959" s="8" t="s">
        <v>197</v>
      </c>
      <c r="I959" s="9">
        <v>45</v>
      </c>
      <c r="J959" s="8" t="s">
        <v>244</v>
      </c>
      <c r="K959" s="8" t="s">
        <v>107</v>
      </c>
      <c r="L959" s="8" t="s">
        <v>108</v>
      </c>
      <c r="M959" s="10" t="s">
        <v>109</v>
      </c>
      <c r="N959" s="8" t="s">
        <v>110</v>
      </c>
      <c r="O959" s="74"/>
      <c r="P959" s="27"/>
      <c r="Q959" s="27"/>
      <c r="R959" s="27">
        <v>2</v>
      </c>
      <c r="S959" s="27">
        <v>15</v>
      </c>
      <c r="T959" s="27">
        <v>15</v>
      </c>
      <c r="U959" s="27">
        <v>15</v>
      </c>
      <c r="V959" s="27">
        <v>15</v>
      </c>
      <c r="W959" s="27"/>
      <c r="X959" s="27"/>
      <c r="Y959" s="27"/>
      <c r="Z959" s="27"/>
      <c r="AA959" s="27"/>
      <c r="AB959" s="27"/>
      <c r="AC959" s="27"/>
      <c r="AD959" s="27"/>
      <c r="AE959" s="27"/>
      <c r="AF959" s="27"/>
      <c r="AG959" s="27"/>
      <c r="AH959" s="27"/>
      <c r="AI959" s="27"/>
      <c r="AJ959" s="27"/>
      <c r="AK959" s="27"/>
      <c r="AL959" s="27"/>
      <c r="AM959" s="27"/>
      <c r="AN959" s="27"/>
      <c r="AO959" s="27"/>
      <c r="AP959" s="27">
        <v>109285.71</v>
      </c>
      <c r="AQ959" s="27">
        <v>0</v>
      </c>
      <c r="AR959" s="27">
        <f t="shared" si="25"/>
        <v>0</v>
      </c>
      <c r="AS959" s="10" t="s">
        <v>111</v>
      </c>
      <c r="AT959" s="43" t="s">
        <v>241</v>
      </c>
      <c r="AU959" s="89" t="s">
        <v>212</v>
      </c>
    </row>
    <row r="960" spans="2:47" ht="13.15" customHeight="1" x14ac:dyDescent="0.25">
      <c r="B960" s="7" t="s">
        <v>1666</v>
      </c>
      <c r="C960" s="7" t="s">
        <v>100</v>
      </c>
      <c r="D960" s="22" t="s">
        <v>1632</v>
      </c>
      <c r="E960" s="7" t="s">
        <v>1633</v>
      </c>
      <c r="F960" s="7" t="s">
        <v>1661</v>
      </c>
      <c r="G960" s="7" t="s">
        <v>1667</v>
      </c>
      <c r="H960" s="8" t="s">
        <v>197</v>
      </c>
      <c r="I960" s="9">
        <v>45</v>
      </c>
      <c r="J960" s="10" t="s">
        <v>238</v>
      </c>
      <c r="K960" s="8" t="s">
        <v>107</v>
      </c>
      <c r="L960" s="10" t="s">
        <v>108</v>
      </c>
      <c r="M960" s="10" t="s">
        <v>109</v>
      </c>
      <c r="N960" s="10" t="s">
        <v>110</v>
      </c>
      <c r="O960" s="27"/>
      <c r="P960" s="27"/>
      <c r="Q960" s="74"/>
      <c r="R960" s="27">
        <v>2</v>
      </c>
      <c r="S960" s="27">
        <v>2</v>
      </c>
      <c r="T960" s="27">
        <v>2</v>
      </c>
      <c r="U960" s="27">
        <v>2</v>
      </c>
      <c r="V960" s="27">
        <v>2</v>
      </c>
      <c r="W960" s="27"/>
      <c r="X960" s="27"/>
      <c r="Y960" s="27"/>
      <c r="Z960" s="27"/>
      <c r="AA960" s="27"/>
      <c r="AB960" s="27"/>
      <c r="AC960" s="27"/>
      <c r="AD960" s="27"/>
      <c r="AE960" s="27"/>
      <c r="AF960" s="27"/>
      <c r="AG960" s="27"/>
      <c r="AH960" s="27"/>
      <c r="AI960" s="27"/>
      <c r="AJ960" s="27"/>
      <c r="AK960" s="27"/>
      <c r="AL960" s="27"/>
      <c r="AM960" s="27"/>
      <c r="AN960" s="27"/>
      <c r="AO960" s="27"/>
      <c r="AP960" s="27">
        <v>172672.36</v>
      </c>
      <c r="AQ960" s="27">
        <v>0</v>
      </c>
      <c r="AR960" s="27">
        <f t="shared" si="25"/>
        <v>0</v>
      </c>
      <c r="AS960" s="10" t="s">
        <v>111</v>
      </c>
      <c r="AT960" s="7" t="s">
        <v>375</v>
      </c>
      <c r="AU960" s="89" t="s">
        <v>1392</v>
      </c>
    </row>
    <row r="961" spans="2:47" ht="13.15" customHeight="1" x14ac:dyDescent="0.25">
      <c r="B961" s="12" t="s">
        <v>1668</v>
      </c>
      <c r="C961" s="7" t="s">
        <v>100</v>
      </c>
      <c r="D961" s="7" t="s">
        <v>1632</v>
      </c>
      <c r="E961" s="7" t="s">
        <v>1633</v>
      </c>
      <c r="F961" s="7" t="s">
        <v>1661</v>
      </c>
      <c r="G961" s="7" t="s">
        <v>1667</v>
      </c>
      <c r="H961" s="8" t="s">
        <v>197</v>
      </c>
      <c r="I961" s="9">
        <v>45</v>
      </c>
      <c r="J961" s="10" t="s">
        <v>579</v>
      </c>
      <c r="K961" s="8" t="s">
        <v>107</v>
      </c>
      <c r="L961" s="10" t="s">
        <v>108</v>
      </c>
      <c r="M961" s="10" t="s">
        <v>109</v>
      </c>
      <c r="N961" s="10" t="s">
        <v>110</v>
      </c>
      <c r="O961" s="74"/>
      <c r="P961" s="27"/>
      <c r="Q961" s="27"/>
      <c r="R961" s="27">
        <v>2</v>
      </c>
      <c r="S961" s="27">
        <v>2</v>
      </c>
      <c r="T961" s="27">
        <v>2</v>
      </c>
      <c r="U961" s="27">
        <v>2</v>
      </c>
      <c r="V961" s="27">
        <v>2</v>
      </c>
      <c r="W961" s="27"/>
      <c r="X961" s="27"/>
      <c r="Y961" s="27"/>
      <c r="Z961" s="27"/>
      <c r="AA961" s="27"/>
      <c r="AB961" s="27"/>
      <c r="AC961" s="27"/>
      <c r="AD961" s="27"/>
      <c r="AE961" s="27"/>
      <c r="AF961" s="27"/>
      <c r="AG961" s="27"/>
      <c r="AH961" s="27"/>
      <c r="AI961" s="27"/>
      <c r="AJ961" s="27"/>
      <c r="AK961" s="27"/>
      <c r="AL961" s="27"/>
      <c r="AM961" s="27"/>
      <c r="AN961" s="27"/>
      <c r="AO961" s="27"/>
      <c r="AP961" s="27">
        <v>172672.36</v>
      </c>
      <c r="AQ961" s="27">
        <v>0</v>
      </c>
      <c r="AR961" s="27">
        <f t="shared" si="25"/>
        <v>0</v>
      </c>
      <c r="AS961" s="10" t="s">
        <v>111</v>
      </c>
      <c r="AT961" s="43" t="s">
        <v>241</v>
      </c>
      <c r="AU961" s="10" t="s">
        <v>1339</v>
      </c>
    </row>
    <row r="962" spans="2:47" ht="13.15" customHeight="1" x14ac:dyDescent="0.25">
      <c r="B962" s="12" t="s">
        <v>1669</v>
      </c>
      <c r="C962" s="7" t="s">
        <v>100</v>
      </c>
      <c r="D962" s="7" t="s">
        <v>1632</v>
      </c>
      <c r="E962" s="7" t="s">
        <v>1633</v>
      </c>
      <c r="F962" s="7" t="s">
        <v>1661</v>
      </c>
      <c r="G962" s="7" t="s">
        <v>1667</v>
      </c>
      <c r="H962" s="8" t="s">
        <v>197</v>
      </c>
      <c r="I962" s="9">
        <v>45</v>
      </c>
      <c r="J962" s="10" t="s">
        <v>579</v>
      </c>
      <c r="K962" s="8" t="s">
        <v>107</v>
      </c>
      <c r="L962" s="10" t="s">
        <v>108</v>
      </c>
      <c r="M962" s="10" t="s">
        <v>109</v>
      </c>
      <c r="N962" s="10" t="s">
        <v>110</v>
      </c>
      <c r="O962" s="74"/>
      <c r="P962" s="27"/>
      <c r="Q962" s="27"/>
      <c r="R962" s="27">
        <v>2</v>
      </c>
      <c r="S962" s="27">
        <v>2</v>
      </c>
      <c r="T962" s="27">
        <v>2</v>
      </c>
      <c r="U962" s="27">
        <v>2</v>
      </c>
      <c r="V962" s="27">
        <v>2</v>
      </c>
      <c r="W962" s="27"/>
      <c r="X962" s="27"/>
      <c r="Y962" s="27"/>
      <c r="Z962" s="27"/>
      <c r="AA962" s="27"/>
      <c r="AB962" s="27"/>
      <c r="AC962" s="27"/>
      <c r="AD962" s="27"/>
      <c r="AE962" s="27"/>
      <c r="AF962" s="27"/>
      <c r="AG962" s="27"/>
      <c r="AH962" s="27"/>
      <c r="AI962" s="27"/>
      <c r="AJ962" s="27"/>
      <c r="AK962" s="27"/>
      <c r="AL962" s="27"/>
      <c r="AM962" s="27"/>
      <c r="AN962" s="27"/>
      <c r="AO962" s="27"/>
      <c r="AP962" s="27">
        <v>200214.14</v>
      </c>
      <c r="AQ962" s="27">
        <v>0</v>
      </c>
      <c r="AR962" s="27">
        <f t="shared" si="25"/>
        <v>0</v>
      </c>
      <c r="AS962" s="10" t="s">
        <v>111</v>
      </c>
      <c r="AT962" s="43" t="s">
        <v>241</v>
      </c>
      <c r="AU962" s="43" t="s">
        <v>359</v>
      </c>
    </row>
    <row r="963" spans="2:47" ht="13.15" customHeight="1" x14ac:dyDescent="0.25">
      <c r="B963" s="12" t="s">
        <v>1670</v>
      </c>
      <c r="C963" s="8" t="s">
        <v>100</v>
      </c>
      <c r="D963" s="8" t="s">
        <v>1632</v>
      </c>
      <c r="E963" s="7" t="s">
        <v>1633</v>
      </c>
      <c r="F963" s="8" t="s">
        <v>1661</v>
      </c>
      <c r="G963" s="7" t="s">
        <v>1667</v>
      </c>
      <c r="H963" s="8" t="s">
        <v>197</v>
      </c>
      <c r="I963" s="9">
        <v>45</v>
      </c>
      <c r="J963" s="8" t="s">
        <v>244</v>
      </c>
      <c r="K963" s="8" t="s">
        <v>107</v>
      </c>
      <c r="L963" s="8" t="s">
        <v>108</v>
      </c>
      <c r="M963" s="10" t="s">
        <v>109</v>
      </c>
      <c r="N963" s="8" t="s">
        <v>110</v>
      </c>
      <c r="O963" s="74"/>
      <c r="P963" s="27"/>
      <c r="Q963" s="27"/>
      <c r="R963" s="27">
        <v>2</v>
      </c>
      <c r="S963" s="27">
        <v>2</v>
      </c>
      <c r="T963" s="27">
        <v>2</v>
      </c>
      <c r="U963" s="27">
        <v>2</v>
      </c>
      <c r="V963" s="27">
        <v>2</v>
      </c>
      <c r="W963" s="27"/>
      <c r="X963" s="27"/>
      <c r="Y963" s="27"/>
      <c r="Z963" s="27"/>
      <c r="AA963" s="27"/>
      <c r="AB963" s="27"/>
      <c r="AC963" s="27"/>
      <c r="AD963" s="27"/>
      <c r="AE963" s="27"/>
      <c r="AF963" s="27"/>
      <c r="AG963" s="27"/>
      <c r="AH963" s="27"/>
      <c r="AI963" s="27"/>
      <c r="AJ963" s="27"/>
      <c r="AK963" s="27"/>
      <c r="AL963" s="27"/>
      <c r="AM963" s="27"/>
      <c r="AN963" s="27"/>
      <c r="AO963" s="27"/>
      <c r="AP963" s="27">
        <v>120895.2</v>
      </c>
      <c r="AQ963" s="27">
        <v>0</v>
      </c>
      <c r="AR963" s="27">
        <f t="shared" si="25"/>
        <v>0</v>
      </c>
      <c r="AS963" s="10" t="s">
        <v>111</v>
      </c>
      <c r="AT963" s="43" t="s">
        <v>241</v>
      </c>
      <c r="AU963" s="89" t="s">
        <v>212</v>
      </c>
    </row>
    <row r="964" spans="2:47" ht="13.15" customHeight="1" x14ac:dyDescent="0.25">
      <c r="B964" s="7" t="s">
        <v>1671</v>
      </c>
      <c r="C964" s="7" t="s">
        <v>100</v>
      </c>
      <c r="D964" s="10" t="s">
        <v>1632</v>
      </c>
      <c r="E964" s="7" t="s">
        <v>1633</v>
      </c>
      <c r="F964" s="7" t="s">
        <v>1661</v>
      </c>
      <c r="G964" s="7" t="s">
        <v>1672</v>
      </c>
      <c r="H964" s="8" t="s">
        <v>197</v>
      </c>
      <c r="I964" s="9">
        <v>45</v>
      </c>
      <c r="J964" s="10" t="s">
        <v>238</v>
      </c>
      <c r="K964" s="7" t="s">
        <v>107</v>
      </c>
      <c r="L964" s="7" t="s">
        <v>108</v>
      </c>
      <c r="M964" s="7" t="s">
        <v>109</v>
      </c>
      <c r="N964" s="10" t="s">
        <v>110</v>
      </c>
      <c r="O964" s="27"/>
      <c r="P964" s="27"/>
      <c r="Q964" s="39"/>
      <c r="R964" s="39">
        <v>5</v>
      </c>
      <c r="S964" s="39">
        <v>5</v>
      </c>
      <c r="T964" s="39">
        <v>5</v>
      </c>
      <c r="U964" s="39">
        <v>5</v>
      </c>
      <c r="V964" s="39">
        <v>5</v>
      </c>
      <c r="W964" s="39"/>
      <c r="X964" s="39"/>
      <c r="Y964" s="39"/>
      <c r="Z964" s="39"/>
      <c r="AA964" s="39"/>
      <c r="AB964" s="39"/>
      <c r="AC964" s="39"/>
      <c r="AD964" s="39"/>
      <c r="AE964" s="39"/>
      <c r="AF964" s="39"/>
      <c r="AG964" s="39"/>
      <c r="AH964" s="39"/>
      <c r="AI964" s="39"/>
      <c r="AJ964" s="39"/>
      <c r="AK964" s="39"/>
      <c r="AL964" s="39"/>
      <c r="AM964" s="39"/>
      <c r="AN964" s="39"/>
      <c r="AO964" s="39"/>
      <c r="AP964" s="39">
        <v>4836002.29</v>
      </c>
      <c r="AQ964" s="27">
        <v>0</v>
      </c>
      <c r="AR964" s="27">
        <f t="shared" si="25"/>
        <v>0</v>
      </c>
      <c r="AS964" s="10" t="s">
        <v>111</v>
      </c>
      <c r="AT964" s="7" t="s">
        <v>375</v>
      </c>
      <c r="AU964" s="89" t="s">
        <v>239</v>
      </c>
    </row>
    <row r="965" spans="2:47" ht="13.15" customHeight="1" x14ac:dyDescent="0.25">
      <c r="B965" s="12" t="s">
        <v>1673</v>
      </c>
      <c r="C965" s="7" t="s">
        <v>100</v>
      </c>
      <c r="D965" s="7" t="s">
        <v>1632</v>
      </c>
      <c r="E965" s="7" t="s">
        <v>1633</v>
      </c>
      <c r="F965" s="7" t="s">
        <v>1661</v>
      </c>
      <c r="G965" s="7" t="s">
        <v>1672</v>
      </c>
      <c r="H965" s="8" t="s">
        <v>197</v>
      </c>
      <c r="I965" s="9">
        <v>45</v>
      </c>
      <c r="J965" s="10" t="s">
        <v>579</v>
      </c>
      <c r="K965" s="8" t="s">
        <v>107</v>
      </c>
      <c r="L965" s="10" t="s">
        <v>108</v>
      </c>
      <c r="M965" s="10" t="s">
        <v>109</v>
      </c>
      <c r="N965" s="10" t="s">
        <v>110</v>
      </c>
      <c r="O965" s="74"/>
      <c r="P965" s="27"/>
      <c r="Q965" s="27"/>
      <c r="R965" s="27"/>
      <c r="S965" s="27">
        <v>5</v>
      </c>
      <c r="T965" s="27">
        <v>5</v>
      </c>
      <c r="U965" s="27">
        <v>5</v>
      </c>
      <c r="V965" s="27">
        <v>5</v>
      </c>
      <c r="W965" s="27"/>
      <c r="X965" s="27"/>
      <c r="Y965" s="27"/>
      <c r="Z965" s="27"/>
      <c r="AA965" s="27"/>
      <c r="AB965" s="27"/>
      <c r="AC965" s="27"/>
      <c r="AD965" s="27"/>
      <c r="AE965" s="27"/>
      <c r="AF965" s="27"/>
      <c r="AG965" s="27"/>
      <c r="AH965" s="27"/>
      <c r="AI965" s="27"/>
      <c r="AJ965" s="27"/>
      <c r="AK965" s="27"/>
      <c r="AL965" s="27"/>
      <c r="AM965" s="27"/>
      <c r="AN965" s="27"/>
      <c r="AO965" s="27"/>
      <c r="AP965" s="27">
        <v>4836002.29</v>
      </c>
      <c r="AQ965" s="27">
        <v>0</v>
      </c>
      <c r="AR965" s="27">
        <f t="shared" si="25"/>
        <v>0</v>
      </c>
      <c r="AS965" s="10" t="s">
        <v>111</v>
      </c>
      <c r="AT965" s="43" t="s">
        <v>241</v>
      </c>
      <c r="AU965" s="88" t="s">
        <v>212</v>
      </c>
    </row>
    <row r="966" spans="2:47" ht="13.15" customHeight="1" x14ac:dyDescent="0.25">
      <c r="B966" s="7" t="s">
        <v>1674</v>
      </c>
      <c r="C966" s="7" t="s">
        <v>100</v>
      </c>
      <c r="D966" s="22" t="s">
        <v>193</v>
      </c>
      <c r="E966" s="7" t="s">
        <v>194</v>
      </c>
      <c r="F966" s="7" t="s">
        <v>195</v>
      </c>
      <c r="G966" s="7" t="s">
        <v>1291</v>
      </c>
      <c r="H966" s="8" t="s">
        <v>197</v>
      </c>
      <c r="I966" s="9">
        <v>50</v>
      </c>
      <c r="J966" s="10" t="s">
        <v>238</v>
      </c>
      <c r="K966" s="8" t="s">
        <v>107</v>
      </c>
      <c r="L966" s="10" t="s">
        <v>108</v>
      </c>
      <c r="M966" s="10" t="s">
        <v>109</v>
      </c>
      <c r="N966" s="10" t="s">
        <v>110</v>
      </c>
      <c r="O966" s="27"/>
      <c r="P966" s="27"/>
      <c r="Q966" s="74"/>
      <c r="R966" s="27">
        <v>37</v>
      </c>
      <c r="S966" s="27">
        <v>37</v>
      </c>
      <c r="T966" s="27">
        <v>37</v>
      </c>
      <c r="U966" s="27">
        <v>37</v>
      </c>
      <c r="V966" s="27">
        <v>37</v>
      </c>
      <c r="W966" s="27"/>
      <c r="X966" s="27"/>
      <c r="Y966" s="27"/>
      <c r="Z966" s="27"/>
      <c r="AA966" s="27"/>
      <c r="AB966" s="27"/>
      <c r="AC966" s="27"/>
      <c r="AD966" s="27"/>
      <c r="AE966" s="27"/>
      <c r="AF966" s="27"/>
      <c r="AG966" s="27"/>
      <c r="AH966" s="27"/>
      <c r="AI966" s="27"/>
      <c r="AJ966" s="27"/>
      <c r="AK966" s="27"/>
      <c r="AL966" s="27"/>
      <c r="AM966" s="27"/>
      <c r="AN966" s="27"/>
      <c r="AO966" s="27"/>
      <c r="AP966" s="27">
        <v>1683073.88</v>
      </c>
      <c r="AQ966" s="27">
        <v>0</v>
      </c>
      <c r="AR966" s="27">
        <f t="shared" si="25"/>
        <v>0</v>
      </c>
      <c r="AS966" s="10" t="s">
        <v>111</v>
      </c>
      <c r="AT966" s="7" t="s">
        <v>375</v>
      </c>
      <c r="AU966" s="89" t="s">
        <v>112</v>
      </c>
    </row>
    <row r="967" spans="2:47" ht="13.15" customHeight="1" x14ac:dyDescent="0.25">
      <c r="B967" s="12" t="s">
        <v>1675</v>
      </c>
      <c r="C967" s="7" t="s">
        <v>100</v>
      </c>
      <c r="D967" s="7" t="s">
        <v>193</v>
      </c>
      <c r="E967" s="7" t="s">
        <v>194</v>
      </c>
      <c r="F967" s="7" t="s">
        <v>195</v>
      </c>
      <c r="G967" s="7" t="s">
        <v>1291</v>
      </c>
      <c r="H967" s="8" t="s">
        <v>197</v>
      </c>
      <c r="I967" s="9">
        <v>50</v>
      </c>
      <c r="J967" s="10" t="s">
        <v>238</v>
      </c>
      <c r="K967" s="8" t="s">
        <v>107</v>
      </c>
      <c r="L967" s="10" t="s">
        <v>108</v>
      </c>
      <c r="M967" s="10" t="s">
        <v>109</v>
      </c>
      <c r="N967" s="10" t="s">
        <v>110</v>
      </c>
      <c r="O967" s="74"/>
      <c r="P967" s="27"/>
      <c r="Q967" s="27"/>
      <c r="R967" s="27">
        <v>37</v>
      </c>
      <c r="S967" s="27">
        <v>33</v>
      </c>
      <c r="T967" s="27">
        <v>27</v>
      </c>
      <c r="U967" s="27">
        <v>25</v>
      </c>
      <c r="V967" s="27"/>
      <c r="W967" s="27"/>
      <c r="X967" s="27"/>
      <c r="Y967" s="27"/>
      <c r="Z967" s="27"/>
      <c r="AA967" s="27"/>
      <c r="AB967" s="27"/>
      <c r="AC967" s="27"/>
      <c r="AD967" s="27"/>
      <c r="AE967" s="27"/>
      <c r="AF967" s="27"/>
      <c r="AG967" s="27"/>
      <c r="AH967" s="27"/>
      <c r="AI967" s="27"/>
      <c r="AJ967" s="27"/>
      <c r="AK967" s="27"/>
      <c r="AL967" s="27"/>
      <c r="AM967" s="27"/>
      <c r="AN967" s="27"/>
      <c r="AO967" s="27"/>
      <c r="AP967" s="27">
        <v>1683073.88</v>
      </c>
      <c r="AQ967" s="27">
        <v>0</v>
      </c>
      <c r="AR967" s="27">
        <f t="shared" si="25"/>
        <v>0</v>
      </c>
      <c r="AS967" s="10" t="s">
        <v>111</v>
      </c>
      <c r="AT967" s="43" t="s">
        <v>114</v>
      </c>
      <c r="AU967" s="88" t="s">
        <v>212</v>
      </c>
    </row>
    <row r="968" spans="2:47" ht="13.15" customHeight="1" x14ac:dyDescent="0.25">
      <c r="B968" s="7" t="s">
        <v>1676</v>
      </c>
      <c r="C968" s="7" t="s">
        <v>100</v>
      </c>
      <c r="D968" s="22" t="s">
        <v>1677</v>
      </c>
      <c r="E968" s="7" t="s">
        <v>1678</v>
      </c>
      <c r="F968" s="7" t="s">
        <v>1679</v>
      </c>
      <c r="G968" s="7" t="s">
        <v>1680</v>
      </c>
      <c r="H968" s="8" t="s">
        <v>197</v>
      </c>
      <c r="I968" s="9">
        <v>50</v>
      </c>
      <c r="J968" s="10" t="s">
        <v>238</v>
      </c>
      <c r="K968" s="8" t="s">
        <v>107</v>
      </c>
      <c r="L968" s="10" t="s">
        <v>108</v>
      </c>
      <c r="M968" s="10" t="s">
        <v>109</v>
      </c>
      <c r="N968" s="10" t="s">
        <v>110</v>
      </c>
      <c r="O968" s="27"/>
      <c r="P968" s="27"/>
      <c r="Q968" s="74"/>
      <c r="R968" s="27">
        <v>6</v>
      </c>
      <c r="S968" s="27">
        <v>3</v>
      </c>
      <c r="T968" s="27">
        <v>3</v>
      </c>
      <c r="U968" s="27">
        <v>3</v>
      </c>
      <c r="V968" s="27">
        <v>3</v>
      </c>
      <c r="W968" s="27"/>
      <c r="X968" s="27"/>
      <c r="Y968" s="27"/>
      <c r="Z968" s="27"/>
      <c r="AA968" s="27"/>
      <c r="AB968" s="27"/>
      <c r="AC968" s="27"/>
      <c r="AD968" s="27"/>
      <c r="AE968" s="27"/>
      <c r="AF968" s="27"/>
      <c r="AG968" s="27"/>
      <c r="AH968" s="27"/>
      <c r="AI968" s="27"/>
      <c r="AJ968" s="27"/>
      <c r="AK968" s="27"/>
      <c r="AL968" s="27"/>
      <c r="AM968" s="27"/>
      <c r="AN968" s="27"/>
      <c r="AO968" s="27"/>
      <c r="AP968" s="27">
        <v>5369200.5499999998</v>
      </c>
      <c r="AQ968" s="39">
        <v>0</v>
      </c>
      <c r="AR968" s="27">
        <f t="shared" si="25"/>
        <v>0</v>
      </c>
      <c r="AS968" s="10" t="s">
        <v>111</v>
      </c>
      <c r="AT968" s="7" t="s">
        <v>375</v>
      </c>
      <c r="AU968" s="89" t="s">
        <v>212</v>
      </c>
    </row>
    <row r="969" spans="2:47" ht="13.15" customHeight="1" x14ac:dyDescent="0.25">
      <c r="B969" s="7" t="s">
        <v>1681</v>
      </c>
      <c r="C969" s="7" t="s">
        <v>100</v>
      </c>
      <c r="D969" s="22" t="s">
        <v>1682</v>
      </c>
      <c r="E969" s="7" t="s">
        <v>1683</v>
      </c>
      <c r="F969" s="7" t="s">
        <v>1684</v>
      </c>
      <c r="G969" s="7" t="s">
        <v>1685</v>
      </c>
      <c r="H969" s="8" t="s">
        <v>197</v>
      </c>
      <c r="I969" s="9">
        <v>45</v>
      </c>
      <c r="J969" s="10" t="s">
        <v>238</v>
      </c>
      <c r="K969" s="8" t="s">
        <v>107</v>
      </c>
      <c r="L969" s="10" t="s">
        <v>108</v>
      </c>
      <c r="M969" s="10" t="s">
        <v>109</v>
      </c>
      <c r="N969" s="10" t="s">
        <v>110</v>
      </c>
      <c r="O969" s="27"/>
      <c r="P969" s="27"/>
      <c r="Q969" s="74"/>
      <c r="R969" s="27">
        <v>2</v>
      </c>
      <c r="S969" s="27">
        <v>2</v>
      </c>
      <c r="T969" s="27">
        <v>2</v>
      </c>
      <c r="U969" s="27">
        <v>2</v>
      </c>
      <c r="V969" s="27">
        <v>2</v>
      </c>
      <c r="W969" s="27"/>
      <c r="X969" s="27"/>
      <c r="Y969" s="27"/>
      <c r="Z969" s="27"/>
      <c r="AA969" s="27"/>
      <c r="AB969" s="27"/>
      <c r="AC969" s="27"/>
      <c r="AD969" s="27"/>
      <c r="AE969" s="27"/>
      <c r="AF969" s="27"/>
      <c r="AG969" s="27"/>
      <c r="AH969" s="27"/>
      <c r="AI969" s="27"/>
      <c r="AJ969" s="27"/>
      <c r="AK969" s="27"/>
      <c r="AL969" s="27"/>
      <c r="AM969" s="27"/>
      <c r="AN969" s="27"/>
      <c r="AO969" s="27"/>
      <c r="AP969" s="27">
        <v>7737603.6600000001</v>
      </c>
      <c r="AQ969" s="27">
        <v>0</v>
      </c>
      <c r="AR969" s="27">
        <f t="shared" si="25"/>
        <v>0</v>
      </c>
      <c r="AS969" s="10" t="s">
        <v>111</v>
      </c>
      <c r="AT969" s="7" t="s">
        <v>375</v>
      </c>
      <c r="AU969" s="89" t="s">
        <v>239</v>
      </c>
    </row>
    <row r="970" spans="2:47" ht="13.15" customHeight="1" x14ac:dyDescent="0.25">
      <c r="B970" s="12" t="s">
        <v>1686</v>
      </c>
      <c r="C970" s="7" t="s">
        <v>100</v>
      </c>
      <c r="D970" s="7" t="s">
        <v>1682</v>
      </c>
      <c r="E970" s="7" t="s">
        <v>1683</v>
      </c>
      <c r="F970" s="7" t="s">
        <v>1684</v>
      </c>
      <c r="G970" s="7" t="s">
        <v>1685</v>
      </c>
      <c r="H970" s="8" t="s">
        <v>197</v>
      </c>
      <c r="I970" s="9">
        <v>45</v>
      </c>
      <c r="J970" s="10" t="s">
        <v>579</v>
      </c>
      <c r="K970" s="8" t="s">
        <v>107</v>
      </c>
      <c r="L970" s="10" t="s">
        <v>108</v>
      </c>
      <c r="M970" s="10" t="s">
        <v>109</v>
      </c>
      <c r="N970" s="10" t="s">
        <v>110</v>
      </c>
      <c r="O970" s="74"/>
      <c r="P970" s="27"/>
      <c r="Q970" s="27"/>
      <c r="R970" s="27">
        <v>1</v>
      </c>
      <c r="S970" s="27">
        <v>1</v>
      </c>
      <c r="T970" s="27">
        <v>1</v>
      </c>
      <c r="U970" s="27">
        <v>1</v>
      </c>
      <c r="V970" s="27">
        <v>1</v>
      </c>
      <c r="W970" s="27"/>
      <c r="X970" s="27"/>
      <c r="Y970" s="27"/>
      <c r="Z970" s="27"/>
      <c r="AA970" s="27"/>
      <c r="AB970" s="27"/>
      <c r="AC970" s="27"/>
      <c r="AD970" s="27"/>
      <c r="AE970" s="27"/>
      <c r="AF970" s="27"/>
      <c r="AG970" s="27"/>
      <c r="AH970" s="27"/>
      <c r="AI970" s="27"/>
      <c r="AJ970" s="27"/>
      <c r="AK970" s="27"/>
      <c r="AL970" s="27"/>
      <c r="AM970" s="27"/>
      <c r="AN970" s="27"/>
      <c r="AO970" s="27"/>
      <c r="AP970" s="27">
        <v>7737603.6600000001</v>
      </c>
      <c r="AQ970" s="27">
        <v>0</v>
      </c>
      <c r="AR970" s="27">
        <f t="shared" si="25"/>
        <v>0</v>
      </c>
      <c r="AS970" s="10" t="s">
        <v>111</v>
      </c>
      <c r="AT970" s="43" t="s">
        <v>241</v>
      </c>
      <c r="AU970" s="10" t="s">
        <v>1339</v>
      </c>
    </row>
    <row r="971" spans="2:47" ht="13.15" customHeight="1" x14ac:dyDescent="0.25">
      <c r="B971" s="12" t="s">
        <v>1687</v>
      </c>
      <c r="C971" s="7" t="s">
        <v>100</v>
      </c>
      <c r="D971" s="7" t="s">
        <v>1682</v>
      </c>
      <c r="E971" s="7" t="s">
        <v>1683</v>
      </c>
      <c r="F971" s="7" t="s">
        <v>1684</v>
      </c>
      <c r="G971" s="7" t="s">
        <v>1685</v>
      </c>
      <c r="H971" s="8" t="s">
        <v>197</v>
      </c>
      <c r="I971" s="9">
        <v>45</v>
      </c>
      <c r="J971" s="10" t="s">
        <v>579</v>
      </c>
      <c r="K971" s="8" t="s">
        <v>107</v>
      </c>
      <c r="L971" s="10" t="s">
        <v>108</v>
      </c>
      <c r="M971" s="10" t="s">
        <v>109</v>
      </c>
      <c r="N971" s="10" t="s">
        <v>110</v>
      </c>
      <c r="O971" s="74"/>
      <c r="P971" s="27"/>
      <c r="Q971" s="27"/>
      <c r="R971" s="27">
        <v>1</v>
      </c>
      <c r="S971" s="27">
        <v>1</v>
      </c>
      <c r="T971" s="27">
        <v>1</v>
      </c>
      <c r="U971" s="27">
        <v>1</v>
      </c>
      <c r="V971" s="27">
        <v>1</v>
      </c>
      <c r="W971" s="27"/>
      <c r="X971" s="27"/>
      <c r="Y971" s="27"/>
      <c r="Z971" s="27"/>
      <c r="AA971" s="27"/>
      <c r="AB971" s="27"/>
      <c r="AC971" s="27"/>
      <c r="AD971" s="27"/>
      <c r="AE971" s="27"/>
      <c r="AF971" s="27"/>
      <c r="AG971" s="27"/>
      <c r="AH971" s="27"/>
      <c r="AI971" s="27"/>
      <c r="AJ971" s="27"/>
      <c r="AK971" s="27"/>
      <c r="AL971" s="27"/>
      <c r="AM971" s="27"/>
      <c r="AN971" s="27"/>
      <c r="AO971" s="27"/>
      <c r="AP971" s="27">
        <v>5877500</v>
      </c>
      <c r="AQ971" s="27">
        <v>0</v>
      </c>
      <c r="AR971" s="27">
        <f t="shared" si="25"/>
        <v>0</v>
      </c>
      <c r="AS971" s="10" t="s">
        <v>111</v>
      </c>
      <c r="AT971" s="43" t="s">
        <v>241</v>
      </c>
      <c r="AU971" s="43" t="s">
        <v>359</v>
      </c>
    </row>
    <row r="972" spans="2:47" ht="13.15" customHeight="1" x14ac:dyDescent="0.2">
      <c r="B972" s="12" t="s">
        <v>1688</v>
      </c>
      <c r="C972" s="8" t="s">
        <v>100</v>
      </c>
      <c r="D972" s="8" t="s">
        <v>1682</v>
      </c>
      <c r="E972" s="8" t="s">
        <v>1683</v>
      </c>
      <c r="F972" s="8" t="s">
        <v>1684</v>
      </c>
      <c r="G972" s="7" t="s">
        <v>1685</v>
      </c>
      <c r="H972" s="8" t="s">
        <v>197</v>
      </c>
      <c r="I972" s="9">
        <v>45</v>
      </c>
      <c r="J972" s="8" t="s">
        <v>244</v>
      </c>
      <c r="K972" s="8" t="s">
        <v>107</v>
      </c>
      <c r="L972" s="8" t="s">
        <v>108</v>
      </c>
      <c r="M972" s="10" t="s">
        <v>109</v>
      </c>
      <c r="N972" s="8" t="s">
        <v>110</v>
      </c>
      <c r="O972" s="74"/>
      <c r="P972" s="27"/>
      <c r="Q972" s="27"/>
      <c r="R972" s="27">
        <v>1</v>
      </c>
      <c r="S972" s="27">
        <v>1</v>
      </c>
      <c r="T972" s="27">
        <v>1</v>
      </c>
      <c r="U972" s="27">
        <v>1</v>
      </c>
      <c r="V972" s="27">
        <v>1</v>
      </c>
      <c r="W972" s="27"/>
      <c r="X972" s="27"/>
      <c r="Y972" s="27"/>
      <c r="Z972" s="27"/>
      <c r="AA972" s="27"/>
      <c r="AB972" s="27"/>
      <c r="AC972" s="27"/>
      <c r="AD972" s="27"/>
      <c r="AE972" s="27"/>
      <c r="AF972" s="27"/>
      <c r="AG972" s="27"/>
      <c r="AH972" s="27"/>
      <c r="AI972" s="27"/>
      <c r="AJ972" s="27"/>
      <c r="AK972" s="27"/>
      <c r="AL972" s="27"/>
      <c r="AM972" s="27"/>
      <c r="AN972" s="27"/>
      <c r="AO972" s="27"/>
      <c r="AP972" s="27">
        <v>5400000</v>
      </c>
      <c r="AQ972" s="27">
        <v>0</v>
      </c>
      <c r="AR972" s="27">
        <f t="shared" ref="AR972:AR1035" si="26">AQ972*1.12</f>
        <v>0</v>
      </c>
      <c r="AS972" s="10" t="s">
        <v>111</v>
      </c>
      <c r="AT972" s="43" t="s">
        <v>241</v>
      </c>
      <c r="AU972" s="13" t="s">
        <v>1639</v>
      </c>
    </row>
    <row r="973" spans="2:47" ht="13.15" customHeight="1" x14ac:dyDescent="0.2">
      <c r="B973" s="13" t="s">
        <v>1689</v>
      </c>
      <c r="C973" s="13" t="s">
        <v>100</v>
      </c>
      <c r="D973" s="13" t="s">
        <v>1690</v>
      </c>
      <c r="E973" s="13" t="s">
        <v>1691</v>
      </c>
      <c r="F973" s="13" t="s">
        <v>1692</v>
      </c>
      <c r="G973" s="13" t="s">
        <v>1693</v>
      </c>
      <c r="H973" s="13" t="s">
        <v>1475</v>
      </c>
      <c r="I973" s="13">
        <v>45</v>
      </c>
      <c r="J973" s="13" t="s">
        <v>614</v>
      </c>
      <c r="K973" s="13" t="s">
        <v>107</v>
      </c>
      <c r="L973" s="13" t="s">
        <v>108</v>
      </c>
      <c r="M973" s="13" t="s">
        <v>109</v>
      </c>
      <c r="N973" s="13" t="s">
        <v>110</v>
      </c>
      <c r="O973" s="39"/>
      <c r="P973" s="39"/>
      <c r="Q973" s="39"/>
      <c r="R973" s="39"/>
      <c r="S973" s="39">
        <v>1</v>
      </c>
      <c r="T973" s="39">
        <v>1</v>
      </c>
      <c r="U973" s="39">
        <v>1</v>
      </c>
      <c r="V973" s="39">
        <v>1</v>
      </c>
      <c r="W973" s="39">
        <v>1</v>
      </c>
      <c r="X973" s="39"/>
      <c r="Y973" s="39"/>
      <c r="Z973" s="39"/>
      <c r="AA973" s="39"/>
      <c r="AB973" s="39"/>
      <c r="AC973" s="39"/>
      <c r="AD973" s="39"/>
      <c r="AE973" s="39"/>
      <c r="AF973" s="39"/>
      <c r="AG973" s="39"/>
      <c r="AH973" s="39"/>
      <c r="AI973" s="39"/>
      <c r="AJ973" s="39"/>
      <c r="AK973" s="39"/>
      <c r="AL973" s="39"/>
      <c r="AM973" s="39"/>
      <c r="AN973" s="39"/>
      <c r="AO973" s="39"/>
      <c r="AP973" s="39">
        <v>5877500</v>
      </c>
      <c r="AQ973" s="39">
        <v>0</v>
      </c>
      <c r="AR973" s="27">
        <f t="shared" si="26"/>
        <v>0</v>
      </c>
      <c r="AS973" s="13" t="s">
        <v>111</v>
      </c>
      <c r="AT973" s="13">
        <v>2016</v>
      </c>
      <c r="AU973" s="13">
        <v>9.15</v>
      </c>
    </row>
    <row r="974" spans="2:47" ht="13.15" customHeight="1" x14ac:dyDescent="0.2">
      <c r="B974" s="13" t="s">
        <v>1694</v>
      </c>
      <c r="C974" s="13" t="s">
        <v>100</v>
      </c>
      <c r="D974" s="13" t="s">
        <v>1690</v>
      </c>
      <c r="E974" s="13" t="s">
        <v>1691</v>
      </c>
      <c r="F974" s="13" t="s">
        <v>1692</v>
      </c>
      <c r="G974" s="13" t="s">
        <v>1693</v>
      </c>
      <c r="H974" s="13" t="s">
        <v>1475</v>
      </c>
      <c r="I974" s="13">
        <v>45</v>
      </c>
      <c r="J974" s="13" t="s">
        <v>745</v>
      </c>
      <c r="K974" s="13" t="s">
        <v>107</v>
      </c>
      <c r="L974" s="13" t="s">
        <v>108</v>
      </c>
      <c r="M974" s="13" t="s">
        <v>109</v>
      </c>
      <c r="N974" s="13" t="s">
        <v>110</v>
      </c>
      <c r="O974" s="39"/>
      <c r="P974" s="39"/>
      <c r="Q974" s="39"/>
      <c r="R974" s="39"/>
      <c r="S974" s="39">
        <v>1</v>
      </c>
      <c r="T974" s="39">
        <v>1</v>
      </c>
      <c r="U974" s="39">
        <v>1</v>
      </c>
      <c r="V974" s="39">
        <v>1</v>
      </c>
      <c r="W974" s="39">
        <v>1</v>
      </c>
      <c r="X974" s="39"/>
      <c r="Y974" s="39"/>
      <c r="Z974" s="39"/>
      <c r="AA974" s="39"/>
      <c r="AB974" s="39"/>
      <c r="AC974" s="39"/>
      <c r="AD974" s="39"/>
      <c r="AE974" s="39"/>
      <c r="AF974" s="39"/>
      <c r="AG974" s="39"/>
      <c r="AH974" s="39"/>
      <c r="AI974" s="39"/>
      <c r="AJ974" s="39"/>
      <c r="AK974" s="39"/>
      <c r="AL974" s="39"/>
      <c r="AM974" s="39"/>
      <c r="AN974" s="39"/>
      <c r="AO974" s="39"/>
      <c r="AP974" s="39">
        <v>5399999.9999999991</v>
      </c>
      <c r="AQ974" s="39">
        <v>0</v>
      </c>
      <c r="AR974" s="27">
        <f t="shared" si="26"/>
        <v>0</v>
      </c>
      <c r="AS974" s="13" t="s">
        <v>111</v>
      </c>
      <c r="AT974" s="13">
        <v>2016</v>
      </c>
      <c r="AU974" s="13">
        <v>9.18</v>
      </c>
    </row>
    <row r="975" spans="2:47" ht="13.15" customHeight="1" x14ac:dyDescent="0.2">
      <c r="B975" s="13" t="s">
        <v>1695</v>
      </c>
      <c r="C975" s="13" t="s">
        <v>100</v>
      </c>
      <c r="D975" s="13" t="s">
        <v>1690</v>
      </c>
      <c r="E975" s="13" t="s">
        <v>1691</v>
      </c>
      <c r="F975" s="13" t="s">
        <v>1692</v>
      </c>
      <c r="G975" s="13" t="s">
        <v>1693</v>
      </c>
      <c r="H975" s="13" t="s">
        <v>1475</v>
      </c>
      <c r="I975" s="13">
        <v>45</v>
      </c>
      <c r="J975" s="13" t="s">
        <v>747</v>
      </c>
      <c r="K975" s="13" t="s">
        <v>107</v>
      </c>
      <c r="L975" s="13" t="s">
        <v>108</v>
      </c>
      <c r="M975" s="13" t="s">
        <v>109</v>
      </c>
      <c r="N975" s="13" t="s">
        <v>110</v>
      </c>
      <c r="O975" s="39"/>
      <c r="P975" s="39"/>
      <c r="Q975" s="39"/>
      <c r="R975" s="39"/>
      <c r="S975" s="39">
        <v>1</v>
      </c>
      <c r="T975" s="39">
        <v>1</v>
      </c>
      <c r="U975" s="39">
        <v>1</v>
      </c>
      <c r="V975" s="39">
        <v>1</v>
      </c>
      <c r="W975" s="39">
        <v>1</v>
      </c>
      <c r="X975" s="39"/>
      <c r="Y975" s="39"/>
      <c r="Z975" s="39"/>
      <c r="AA975" s="39"/>
      <c r="AB975" s="39"/>
      <c r="AC975" s="39"/>
      <c r="AD975" s="39"/>
      <c r="AE975" s="39"/>
      <c r="AF975" s="39"/>
      <c r="AG975" s="39"/>
      <c r="AH975" s="39"/>
      <c r="AI975" s="39"/>
      <c r="AJ975" s="39"/>
      <c r="AK975" s="39"/>
      <c r="AL975" s="39"/>
      <c r="AM975" s="39"/>
      <c r="AN975" s="39"/>
      <c r="AO975" s="39"/>
      <c r="AP975" s="39">
        <v>5399999.9999999991</v>
      </c>
      <c r="AQ975" s="39">
        <v>0</v>
      </c>
      <c r="AR975" s="27">
        <f t="shared" si="26"/>
        <v>0</v>
      </c>
      <c r="AS975" s="13" t="s">
        <v>748</v>
      </c>
      <c r="AT975" s="13">
        <v>2016</v>
      </c>
      <c r="AU975" s="13">
        <v>9.1199999999999992</v>
      </c>
    </row>
    <row r="976" spans="2:47" ht="13.15" customHeight="1" x14ac:dyDescent="0.2">
      <c r="B976" s="13" t="s">
        <v>1696</v>
      </c>
      <c r="C976" s="13" t="s">
        <v>100</v>
      </c>
      <c r="D976" s="13" t="s">
        <v>1690</v>
      </c>
      <c r="E976" s="13" t="s">
        <v>1691</v>
      </c>
      <c r="F976" s="13" t="s">
        <v>1692</v>
      </c>
      <c r="G976" s="13" t="s">
        <v>1693</v>
      </c>
      <c r="H976" s="13" t="s">
        <v>1475</v>
      </c>
      <c r="I976" s="13">
        <v>45</v>
      </c>
      <c r="J976" s="13" t="s">
        <v>751</v>
      </c>
      <c r="K976" s="13" t="s">
        <v>107</v>
      </c>
      <c r="L976" s="13" t="s">
        <v>108</v>
      </c>
      <c r="M976" s="13" t="s">
        <v>337</v>
      </c>
      <c r="N976" s="13" t="s">
        <v>110</v>
      </c>
      <c r="O976" s="39"/>
      <c r="P976" s="39"/>
      <c r="Q976" s="39"/>
      <c r="R976" s="39"/>
      <c r="S976" s="39">
        <v>1</v>
      </c>
      <c r="T976" s="39">
        <v>1</v>
      </c>
      <c r="U976" s="39">
        <v>1</v>
      </c>
      <c r="V976" s="39">
        <v>1</v>
      </c>
      <c r="W976" s="39">
        <v>1</v>
      </c>
      <c r="X976" s="39"/>
      <c r="Y976" s="39"/>
      <c r="Z976" s="39"/>
      <c r="AA976" s="39"/>
      <c r="AB976" s="39"/>
      <c r="AC976" s="39"/>
      <c r="AD976" s="39"/>
      <c r="AE976" s="39"/>
      <c r="AF976" s="39"/>
      <c r="AG976" s="39"/>
      <c r="AH976" s="39"/>
      <c r="AI976" s="39"/>
      <c r="AJ976" s="39"/>
      <c r="AK976" s="39"/>
      <c r="AL976" s="39"/>
      <c r="AM976" s="39"/>
      <c r="AN976" s="39"/>
      <c r="AO976" s="39"/>
      <c r="AP976" s="39">
        <v>5399999.9999999991</v>
      </c>
      <c r="AQ976" s="39">
        <v>0</v>
      </c>
      <c r="AR976" s="27">
        <f t="shared" si="26"/>
        <v>0</v>
      </c>
      <c r="AS976" s="13" t="s">
        <v>748</v>
      </c>
      <c r="AT976" s="13">
        <v>2016</v>
      </c>
      <c r="AU976" s="13" t="s">
        <v>212</v>
      </c>
    </row>
    <row r="977" spans="2:47" ht="13.15" customHeight="1" x14ac:dyDescent="0.25">
      <c r="B977" s="7" t="s">
        <v>1697</v>
      </c>
      <c r="C977" s="7" t="s">
        <v>100</v>
      </c>
      <c r="D977" s="22" t="s">
        <v>193</v>
      </c>
      <c r="E977" s="7" t="s">
        <v>194</v>
      </c>
      <c r="F977" s="7" t="s">
        <v>195</v>
      </c>
      <c r="G977" s="7" t="s">
        <v>229</v>
      </c>
      <c r="H977" s="8" t="s">
        <v>197</v>
      </c>
      <c r="I977" s="9">
        <v>50</v>
      </c>
      <c r="J977" s="10" t="s">
        <v>238</v>
      </c>
      <c r="K977" s="8" t="s">
        <v>107</v>
      </c>
      <c r="L977" s="10" t="s">
        <v>108</v>
      </c>
      <c r="M977" s="10" t="s">
        <v>109</v>
      </c>
      <c r="N977" s="10" t="s">
        <v>110</v>
      </c>
      <c r="O977" s="27"/>
      <c r="P977" s="27"/>
      <c r="Q977" s="74"/>
      <c r="R977" s="27">
        <v>200</v>
      </c>
      <c r="S977" s="27">
        <v>200</v>
      </c>
      <c r="T977" s="27">
        <v>200</v>
      </c>
      <c r="U977" s="27">
        <v>200</v>
      </c>
      <c r="V977" s="27">
        <v>200</v>
      </c>
      <c r="W977" s="27"/>
      <c r="X977" s="27"/>
      <c r="Y977" s="27"/>
      <c r="Z977" s="27"/>
      <c r="AA977" s="27"/>
      <c r="AB977" s="27"/>
      <c r="AC977" s="27"/>
      <c r="AD977" s="27"/>
      <c r="AE977" s="27"/>
      <c r="AF977" s="27"/>
      <c r="AG977" s="27"/>
      <c r="AH977" s="27"/>
      <c r="AI977" s="27"/>
      <c r="AJ977" s="27"/>
      <c r="AK977" s="27"/>
      <c r="AL977" s="27"/>
      <c r="AM977" s="27"/>
      <c r="AN977" s="27"/>
      <c r="AO977" s="27"/>
      <c r="AP977" s="27">
        <v>21955.61</v>
      </c>
      <c r="AQ977" s="27">
        <v>0</v>
      </c>
      <c r="AR977" s="27">
        <f t="shared" si="26"/>
        <v>0</v>
      </c>
      <c r="AS977" s="10" t="s">
        <v>111</v>
      </c>
      <c r="AT977" s="7" t="s">
        <v>375</v>
      </c>
      <c r="AU977" s="89" t="s">
        <v>1392</v>
      </c>
    </row>
    <row r="978" spans="2:47" ht="13.15" customHeight="1" x14ac:dyDescent="0.25">
      <c r="B978" s="12" t="s">
        <v>1698</v>
      </c>
      <c r="C978" s="7" t="s">
        <v>100</v>
      </c>
      <c r="D978" s="7" t="s">
        <v>193</v>
      </c>
      <c r="E978" s="7" t="s">
        <v>194</v>
      </c>
      <c r="F978" s="7" t="s">
        <v>195</v>
      </c>
      <c r="G978" s="7" t="s">
        <v>229</v>
      </c>
      <c r="H978" s="8" t="s">
        <v>197</v>
      </c>
      <c r="I978" s="9">
        <v>50</v>
      </c>
      <c r="J978" s="10" t="s">
        <v>579</v>
      </c>
      <c r="K978" s="8" t="s">
        <v>107</v>
      </c>
      <c r="L978" s="10" t="s">
        <v>108</v>
      </c>
      <c r="M978" s="10" t="s">
        <v>109</v>
      </c>
      <c r="N978" s="10" t="s">
        <v>110</v>
      </c>
      <c r="O978" s="74"/>
      <c r="P978" s="27"/>
      <c r="Q978" s="27"/>
      <c r="R978" s="27">
        <v>200</v>
      </c>
      <c r="S978" s="27">
        <v>200</v>
      </c>
      <c r="T978" s="27">
        <v>200</v>
      </c>
      <c r="U978" s="27">
        <v>200</v>
      </c>
      <c r="V978" s="27">
        <v>200</v>
      </c>
      <c r="W978" s="27"/>
      <c r="X978" s="27"/>
      <c r="Y978" s="27"/>
      <c r="Z978" s="27"/>
      <c r="AA978" s="27"/>
      <c r="AB978" s="27"/>
      <c r="AC978" s="27"/>
      <c r="AD978" s="27"/>
      <c r="AE978" s="27"/>
      <c r="AF978" s="27"/>
      <c r="AG978" s="27"/>
      <c r="AH978" s="27"/>
      <c r="AI978" s="27"/>
      <c r="AJ978" s="27"/>
      <c r="AK978" s="27"/>
      <c r="AL978" s="27"/>
      <c r="AM978" s="27"/>
      <c r="AN978" s="27"/>
      <c r="AO978" s="27"/>
      <c r="AP978" s="27">
        <v>21955.61</v>
      </c>
      <c r="AQ978" s="27">
        <v>0</v>
      </c>
      <c r="AR978" s="27">
        <f t="shared" si="26"/>
        <v>0</v>
      </c>
      <c r="AS978" s="10" t="s">
        <v>111</v>
      </c>
      <c r="AT978" s="43" t="s">
        <v>241</v>
      </c>
      <c r="AU978" s="88" t="s">
        <v>212</v>
      </c>
    </row>
    <row r="979" spans="2:47" ht="13.15" customHeight="1" x14ac:dyDescent="0.25">
      <c r="B979" s="7" t="s">
        <v>1699</v>
      </c>
      <c r="C979" s="7" t="s">
        <v>100</v>
      </c>
      <c r="D979" s="22" t="s">
        <v>193</v>
      </c>
      <c r="E979" s="7" t="s">
        <v>194</v>
      </c>
      <c r="F979" s="7" t="s">
        <v>195</v>
      </c>
      <c r="G979" s="7" t="s">
        <v>1700</v>
      </c>
      <c r="H979" s="8" t="s">
        <v>197</v>
      </c>
      <c r="I979" s="9">
        <v>50</v>
      </c>
      <c r="J979" s="10" t="s">
        <v>238</v>
      </c>
      <c r="K979" s="8" t="s">
        <v>107</v>
      </c>
      <c r="L979" s="10" t="s">
        <v>108</v>
      </c>
      <c r="M979" s="10" t="s">
        <v>109</v>
      </c>
      <c r="N979" s="10" t="s">
        <v>110</v>
      </c>
      <c r="O979" s="27"/>
      <c r="P979" s="27"/>
      <c r="Q979" s="74"/>
      <c r="R979" s="27">
        <v>280</v>
      </c>
      <c r="S979" s="27">
        <v>280</v>
      </c>
      <c r="T979" s="27">
        <v>280</v>
      </c>
      <c r="U979" s="27">
        <v>280</v>
      </c>
      <c r="V979" s="27">
        <v>280</v>
      </c>
      <c r="W979" s="27"/>
      <c r="X979" s="27"/>
      <c r="Y979" s="27"/>
      <c r="Z979" s="27"/>
      <c r="AA979" s="27"/>
      <c r="AB979" s="27"/>
      <c r="AC979" s="27"/>
      <c r="AD979" s="27"/>
      <c r="AE979" s="27"/>
      <c r="AF979" s="27"/>
      <c r="AG979" s="27"/>
      <c r="AH979" s="27"/>
      <c r="AI979" s="27"/>
      <c r="AJ979" s="27"/>
      <c r="AK979" s="27"/>
      <c r="AL979" s="27"/>
      <c r="AM979" s="27"/>
      <c r="AN979" s="27"/>
      <c r="AO979" s="27"/>
      <c r="AP979" s="27">
        <v>9842.5400000000009</v>
      </c>
      <c r="AQ979" s="27">
        <v>0</v>
      </c>
      <c r="AR979" s="27">
        <f t="shared" si="26"/>
        <v>0</v>
      </c>
      <c r="AS979" s="10" t="s">
        <v>111</v>
      </c>
      <c r="AT979" s="7" t="s">
        <v>375</v>
      </c>
      <c r="AU979" s="89" t="s">
        <v>1392</v>
      </c>
    </row>
    <row r="980" spans="2:47" ht="13.15" customHeight="1" x14ac:dyDescent="0.25">
      <c r="B980" s="12" t="s">
        <v>1701</v>
      </c>
      <c r="C980" s="7" t="s">
        <v>100</v>
      </c>
      <c r="D980" s="7" t="s">
        <v>193</v>
      </c>
      <c r="E980" s="7" t="s">
        <v>194</v>
      </c>
      <c r="F980" s="7" t="s">
        <v>195</v>
      </c>
      <c r="G980" s="7" t="s">
        <v>1700</v>
      </c>
      <c r="H980" s="8" t="s">
        <v>197</v>
      </c>
      <c r="I980" s="9">
        <v>50</v>
      </c>
      <c r="J980" s="10" t="s">
        <v>579</v>
      </c>
      <c r="K980" s="8" t="s">
        <v>107</v>
      </c>
      <c r="L980" s="10" t="s">
        <v>108</v>
      </c>
      <c r="M980" s="10" t="s">
        <v>109</v>
      </c>
      <c r="N980" s="10" t="s">
        <v>110</v>
      </c>
      <c r="O980" s="74"/>
      <c r="P980" s="27"/>
      <c r="Q980" s="27"/>
      <c r="R980" s="27">
        <v>280</v>
      </c>
      <c r="S980" s="27">
        <v>280</v>
      </c>
      <c r="T980" s="27">
        <v>280</v>
      </c>
      <c r="U980" s="27">
        <v>280</v>
      </c>
      <c r="V980" s="27">
        <v>280</v>
      </c>
      <c r="W980" s="27"/>
      <c r="X980" s="27"/>
      <c r="Y980" s="27"/>
      <c r="Z980" s="27"/>
      <c r="AA980" s="27"/>
      <c r="AB980" s="27"/>
      <c r="AC980" s="27"/>
      <c r="AD980" s="27"/>
      <c r="AE980" s="27"/>
      <c r="AF980" s="27"/>
      <c r="AG980" s="27"/>
      <c r="AH980" s="27"/>
      <c r="AI980" s="27"/>
      <c r="AJ980" s="27"/>
      <c r="AK980" s="27"/>
      <c r="AL980" s="27"/>
      <c r="AM980" s="27"/>
      <c r="AN980" s="27"/>
      <c r="AO980" s="27"/>
      <c r="AP980" s="27">
        <v>9842.5400000000009</v>
      </c>
      <c r="AQ980" s="27">
        <v>0</v>
      </c>
      <c r="AR980" s="27">
        <f t="shared" si="26"/>
        <v>0</v>
      </c>
      <c r="AS980" s="10" t="s">
        <v>111</v>
      </c>
      <c r="AT980" s="43" t="s">
        <v>241</v>
      </c>
      <c r="AU980" s="10" t="s">
        <v>1339</v>
      </c>
    </row>
    <row r="981" spans="2:47" ht="13.15" customHeight="1" x14ac:dyDescent="0.25">
      <c r="B981" s="12" t="s">
        <v>1702</v>
      </c>
      <c r="C981" s="7" t="s">
        <v>100</v>
      </c>
      <c r="D981" s="7" t="s">
        <v>193</v>
      </c>
      <c r="E981" s="7" t="s">
        <v>194</v>
      </c>
      <c r="F981" s="7" t="s">
        <v>195</v>
      </c>
      <c r="G981" s="7" t="s">
        <v>1700</v>
      </c>
      <c r="H981" s="8" t="s">
        <v>197</v>
      </c>
      <c r="I981" s="9">
        <v>50</v>
      </c>
      <c r="J981" s="10" t="s">
        <v>579</v>
      </c>
      <c r="K981" s="8" t="s">
        <v>107</v>
      </c>
      <c r="L981" s="10" t="s">
        <v>108</v>
      </c>
      <c r="M981" s="10" t="s">
        <v>109</v>
      </c>
      <c r="N981" s="10" t="s">
        <v>110</v>
      </c>
      <c r="O981" s="74"/>
      <c r="P981" s="27"/>
      <c r="Q981" s="27"/>
      <c r="R981" s="27">
        <v>280</v>
      </c>
      <c r="S981" s="27">
        <v>280</v>
      </c>
      <c r="T981" s="27">
        <v>280</v>
      </c>
      <c r="U981" s="27">
        <v>280</v>
      </c>
      <c r="V981" s="27">
        <v>280</v>
      </c>
      <c r="W981" s="27"/>
      <c r="X981" s="27"/>
      <c r="Y981" s="27"/>
      <c r="Z981" s="27"/>
      <c r="AA981" s="27"/>
      <c r="AB981" s="27"/>
      <c r="AC981" s="27"/>
      <c r="AD981" s="27"/>
      <c r="AE981" s="27"/>
      <c r="AF981" s="27"/>
      <c r="AG981" s="27"/>
      <c r="AH981" s="27"/>
      <c r="AI981" s="27"/>
      <c r="AJ981" s="27"/>
      <c r="AK981" s="27"/>
      <c r="AL981" s="27"/>
      <c r="AM981" s="27"/>
      <c r="AN981" s="27"/>
      <c r="AO981" s="27"/>
      <c r="AP981" s="27">
        <v>7360.13</v>
      </c>
      <c r="AQ981" s="27">
        <v>0</v>
      </c>
      <c r="AR981" s="27">
        <f t="shared" si="26"/>
        <v>0</v>
      </c>
      <c r="AS981" s="10" t="s">
        <v>111</v>
      </c>
      <c r="AT981" s="43" t="s">
        <v>241</v>
      </c>
      <c r="AU981" s="43" t="s">
        <v>1346</v>
      </c>
    </row>
    <row r="982" spans="2:47" ht="13.15" customHeight="1" x14ac:dyDescent="0.2">
      <c r="B982" s="12" t="s">
        <v>1703</v>
      </c>
      <c r="C982" s="8" t="s">
        <v>100</v>
      </c>
      <c r="D982" s="8" t="s">
        <v>193</v>
      </c>
      <c r="E982" s="7" t="s">
        <v>194</v>
      </c>
      <c r="F982" s="8" t="s">
        <v>195</v>
      </c>
      <c r="G982" s="7" t="s">
        <v>1700</v>
      </c>
      <c r="H982" s="8" t="s">
        <v>197</v>
      </c>
      <c r="I982" s="9">
        <v>50</v>
      </c>
      <c r="J982" s="8" t="s">
        <v>1386</v>
      </c>
      <c r="K982" s="8" t="s">
        <v>107</v>
      </c>
      <c r="L982" s="8" t="s">
        <v>108</v>
      </c>
      <c r="M982" s="10" t="s">
        <v>109</v>
      </c>
      <c r="N982" s="8" t="s">
        <v>110</v>
      </c>
      <c r="O982" s="74"/>
      <c r="P982" s="27"/>
      <c r="Q982" s="27"/>
      <c r="R982" s="27"/>
      <c r="S982" s="27">
        <v>213</v>
      </c>
      <c r="T982" s="27">
        <v>280</v>
      </c>
      <c r="U982" s="27">
        <v>280</v>
      </c>
      <c r="V982" s="27">
        <v>280</v>
      </c>
      <c r="W982" s="27"/>
      <c r="X982" s="27"/>
      <c r="Y982" s="27"/>
      <c r="Z982" s="27"/>
      <c r="AA982" s="27"/>
      <c r="AB982" s="27"/>
      <c r="AC982" s="27"/>
      <c r="AD982" s="27"/>
      <c r="AE982" s="27"/>
      <c r="AF982" s="27"/>
      <c r="AG982" s="27"/>
      <c r="AH982" s="27"/>
      <c r="AI982" s="27"/>
      <c r="AJ982" s="27"/>
      <c r="AK982" s="27"/>
      <c r="AL982" s="27"/>
      <c r="AM982" s="27"/>
      <c r="AN982" s="27"/>
      <c r="AO982" s="27"/>
      <c r="AP982" s="27">
        <v>7360.13</v>
      </c>
      <c r="AQ982" s="27">
        <v>0</v>
      </c>
      <c r="AR982" s="27">
        <f t="shared" si="26"/>
        <v>0</v>
      </c>
      <c r="AS982" s="10" t="s">
        <v>111</v>
      </c>
      <c r="AT982" s="43" t="s">
        <v>241</v>
      </c>
      <c r="AU982" s="13" t="s">
        <v>1163</v>
      </c>
    </row>
    <row r="983" spans="2:47" ht="13.15" customHeight="1" x14ac:dyDescent="0.2">
      <c r="B983" s="13" t="s">
        <v>1704</v>
      </c>
      <c r="C983" s="13" t="s">
        <v>100</v>
      </c>
      <c r="D983" s="13" t="s">
        <v>204</v>
      </c>
      <c r="E983" s="13" t="s">
        <v>194</v>
      </c>
      <c r="F983" s="13" t="s">
        <v>205</v>
      </c>
      <c r="G983" s="13" t="s">
        <v>1705</v>
      </c>
      <c r="H983" s="13" t="s">
        <v>1475</v>
      </c>
      <c r="I983" s="13">
        <v>50</v>
      </c>
      <c r="J983" s="13" t="s">
        <v>614</v>
      </c>
      <c r="K983" s="13" t="s">
        <v>107</v>
      </c>
      <c r="L983" s="13" t="s">
        <v>108</v>
      </c>
      <c r="M983" s="13" t="s">
        <v>109</v>
      </c>
      <c r="N983" s="13" t="s">
        <v>110</v>
      </c>
      <c r="O983" s="39"/>
      <c r="P983" s="39"/>
      <c r="Q983" s="39"/>
      <c r="R983" s="39"/>
      <c r="S983" s="39">
        <v>0</v>
      </c>
      <c r="T983" s="39">
        <v>142</v>
      </c>
      <c r="U983" s="39">
        <v>142</v>
      </c>
      <c r="V983" s="39">
        <v>142</v>
      </c>
      <c r="W983" s="39">
        <v>142</v>
      </c>
      <c r="X983" s="39"/>
      <c r="Y983" s="39"/>
      <c r="Z983" s="39"/>
      <c r="AA983" s="39"/>
      <c r="AB983" s="39"/>
      <c r="AC983" s="39"/>
      <c r="AD983" s="39"/>
      <c r="AE983" s="39"/>
      <c r="AF983" s="39"/>
      <c r="AG983" s="39"/>
      <c r="AH983" s="39"/>
      <c r="AI983" s="39"/>
      <c r="AJ983" s="39"/>
      <c r="AK983" s="39"/>
      <c r="AL983" s="39"/>
      <c r="AM983" s="39"/>
      <c r="AN983" s="39"/>
      <c r="AO983" s="39"/>
      <c r="AP983" s="39">
        <v>7360.13</v>
      </c>
      <c r="AQ983" s="39">
        <v>0</v>
      </c>
      <c r="AR983" s="27">
        <f t="shared" si="26"/>
        <v>0</v>
      </c>
      <c r="AS983" s="13" t="s">
        <v>111</v>
      </c>
      <c r="AT983" s="13">
        <v>2016</v>
      </c>
      <c r="AU983" s="13" t="s">
        <v>212</v>
      </c>
    </row>
    <row r="984" spans="2:47" ht="13.15" customHeight="1" x14ac:dyDescent="0.25">
      <c r="B984" s="7" t="s">
        <v>1706</v>
      </c>
      <c r="C984" s="7" t="s">
        <v>100</v>
      </c>
      <c r="D984" s="22" t="s">
        <v>193</v>
      </c>
      <c r="E984" s="7" t="s">
        <v>194</v>
      </c>
      <c r="F984" s="7" t="s">
        <v>195</v>
      </c>
      <c r="G984" s="7" t="s">
        <v>1707</v>
      </c>
      <c r="H984" s="8" t="s">
        <v>197</v>
      </c>
      <c r="I984" s="9">
        <v>50</v>
      </c>
      <c r="J984" s="10" t="s">
        <v>238</v>
      </c>
      <c r="K984" s="8" t="s">
        <v>107</v>
      </c>
      <c r="L984" s="10" t="s">
        <v>108</v>
      </c>
      <c r="M984" s="10" t="s">
        <v>337</v>
      </c>
      <c r="N984" s="10" t="s">
        <v>110</v>
      </c>
      <c r="O984" s="27"/>
      <c r="P984" s="27"/>
      <c r="Q984" s="74"/>
      <c r="R984" s="27">
        <v>20</v>
      </c>
      <c r="S984" s="27">
        <v>20</v>
      </c>
      <c r="T984" s="27">
        <v>20</v>
      </c>
      <c r="U984" s="27">
        <v>20</v>
      </c>
      <c r="V984" s="27">
        <v>20</v>
      </c>
      <c r="W984" s="27"/>
      <c r="X984" s="27"/>
      <c r="Y984" s="27"/>
      <c r="Z984" s="27"/>
      <c r="AA984" s="27"/>
      <c r="AB984" s="27"/>
      <c r="AC984" s="27"/>
      <c r="AD984" s="27"/>
      <c r="AE984" s="27"/>
      <c r="AF984" s="27"/>
      <c r="AG984" s="27"/>
      <c r="AH984" s="27"/>
      <c r="AI984" s="27"/>
      <c r="AJ984" s="27"/>
      <c r="AK984" s="27"/>
      <c r="AL984" s="27"/>
      <c r="AM984" s="27"/>
      <c r="AN984" s="27"/>
      <c r="AO984" s="27"/>
      <c r="AP984" s="27">
        <v>10566.16</v>
      </c>
      <c r="AQ984" s="27">
        <v>0</v>
      </c>
      <c r="AR984" s="27">
        <f t="shared" si="26"/>
        <v>0</v>
      </c>
      <c r="AS984" s="10" t="s">
        <v>111</v>
      </c>
      <c r="AT984" s="7" t="s">
        <v>375</v>
      </c>
      <c r="AU984" s="89" t="s">
        <v>1392</v>
      </c>
    </row>
    <row r="985" spans="2:47" ht="13.15" customHeight="1" x14ac:dyDescent="0.25">
      <c r="B985" s="12" t="s">
        <v>1708</v>
      </c>
      <c r="C985" s="7" t="s">
        <v>100</v>
      </c>
      <c r="D985" s="7" t="s">
        <v>193</v>
      </c>
      <c r="E985" s="7" t="s">
        <v>194</v>
      </c>
      <c r="F985" s="7" t="s">
        <v>195</v>
      </c>
      <c r="G985" s="7" t="s">
        <v>1707</v>
      </c>
      <c r="H985" s="8" t="s">
        <v>197</v>
      </c>
      <c r="I985" s="9">
        <v>50</v>
      </c>
      <c r="J985" s="10" t="s">
        <v>579</v>
      </c>
      <c r="K985" s="8" t="s">
        <v>107</v>
      </c>
      <c r="L985" s="10" t="s">
        <v>108</v>
      </c>
      <c r="M985" s="10" t="s">
        <v>337</v>
      </c>
      <c r="N985" s="10" t="s">
        <v>110</v>
      </c>
      <c r="O985" s="74"/>
      <c r="P985" s="27"/>
      <c r="Q985" s="27"/>
      <c r="R985" s="27">
        <v>20</v>
      </c>
      <c r="S985" s="27">
        <v>20</v>
      </c>
      <c r="T985" s="27">
        <v>20</v>
      </c>
      <c r="U985" s="27">
        <v>20</v>
      </c>
      <c r="V985" s="27">
        <v>20</v>
      </c>
      <c r="W985" s="27"/>
      <c r="X985" s="27"/>
      <c r="Y985" s="27"/>
      <c r="Z985" s="27"/>
      <c r="AA985" s="27"/>
      <c r="AB985" s="27"/>
      <c r="AC985" s="27"/>
      <c r="AD985" s="27"/>
      <c r="AE985" s="27"/>
      <c r="AF985" s="27"/>
      <c r="AG985" s="27"/>
      <c r="AH985" s="27"/>
      <c r="AI985" s="27"/>
      <c r="AJ985" s="27"/>
      <c r="AK985" s="27"/>
      <c r="AL985" s="27"/>
      <c r="AM985" s="27"/>
      <c r="AN985" s="27"/>
      <c r="AO985" s="27"/>
      <c r="AP985" s="27">
        <v>10566.16</v>
      </c>
      <c r="AQ985" s="27">
        <v>0</v>
      </c>
      <c r="AR985" s="27">
        <f t="shared" si="26"/>
        <v>0</v>
      </c>
      <c r="AS985" s="10" t="s">
        <v>111</v>
      </c>
      <c r="AT985" s="43" t="s">
        <v>241</v>
      </c>
      <c r="AU985" s="10" t="s">
        <v>1339</v>
      </c>
    </row>
    <row r="986" spans="2:47" ht="13.15" customHeight="1" x14ac:dyDescent="0.25">
      <c r="B986" s="12" t="s">
        <v>1709</v>
      </c>
      <c r="C986" s="7" t="s">
        <v>100</v>
      </c>
      <c r="D986" s="7" t="s">
        <v>193</v>
      </c>
      <c r="E986" s="7" t="s">
        <v>194</v>
      </c>
      <c r="F986" s="7" t="s">
        <v>195</v>
      </c>
      <c r="G986" s="7" t="s">
        <v>1707</v>
      </c>
      <c r="H986" s="8" t="s">
        <v>197</v>
      </c>
      <c r="I986" s="9">
        <v>50</v>
      </c>
      <c r="J986" s="10" t="s">
        <v>579</v>
      </c>
      <c r="K986" s="8" t="s">
        <v>107</v>
      </c>
      <c r="L986" s="10" t="s">
        <v>108</v>
      </c>
      <c r="M986" s="10" t="s">
        <v>337</v>
      </c>
      <c r="N986" s="10" t="s">
        <v>110</v>
      </c>
      <c r="O986" s="74"/>
      <c r="P986" s="27"/>
      <c r="Q986" s="27"/>
      <c r="R986" s="27">
        <v>20</v>
      </c>
      <c r="S986" s="27">
        <v>20</v>
      </c>
      <c r="T986" s="27">
        <v>20</v>
      </c>
      <c r="U986" s="27">
        <v>20</v>
      </c>
      <c r="V986" s="27">
        <v>20</v>
      </c>
      <c r="W986" s="27"/>
      <c r="X986" s="27"/>
      <c r="Y986" s="27"/>
      <c r="Z986" s="27"/>
      <c r="AA986" s="27"/>
      <c r="AB986" s="27"/>
      <c r="AC986" s="27"/>
      <c r="AD986" s="27"/>
      <c r="AE986" s="27"/>
      <c r="AF986" s="27"/>
      <c r="AG986" s="27"/>
      <c r="AH986" s="27"/>
      <c r="AI986" s="27"/>
      <c r="AJ986" s="27"/>
      <c r="AK986" s="27"/>
      <c r="AL986" s="27"/>
      <c r="AM986" s="27"/>
      <c r="AN986" s="27"/>
      <c r="AO986" s="27"/>
      <c r="AP986" s="27">
        <v>9405</v>
      </c>
      <c r="AQ986" s="27">
        <v>0</v>
      </c>
      <c r="AR986" s="27">
        <f t="shared" si="26"/>
        <v>0</v>
      </c>
      <c r="AS986" s="10" t="s">
        <v>111</v>
      </c>
      <c r="AT986" s="43" t="s">
        <v>241</v>
      </c>
      <c r="AU986" s="43" t="s">
        <v>1346</v>
      </c>
    </row>
    <row r="987" spans="2:47" ht="13.15" customHeight="1" x14ac:dyDescent="0.2">
      <c r="B987" s="12" t="s">
        <v>1710</v>
      </c>
      <c r="C987" s="8" t="s">
        <v>100</v>
      </c>
      <c r="D987" s="8" t="s">
        <v>193</v>
      </c>
      <c r="E987" s="7" t="s">
        <v>194</v>
      </c>
      <c r="F987" s="8" t="s">
        <v>195</v>
      </c>
      <c r="G987" s="7" t="s">
        <v>1707</v>
      </c>
      <c r="H987" s="8" t="s">
        <v>197</v>
      </c>
      <c r="I987" s="9">
        <v>50</v>
      </c>
      <c r="J987" s="8" t="s">
        <v>1386</v>
      </c>
      <c r="K987" s="8" t="s">
        <v>107</v>
      </c>
      <c r="L987" s="8" t="s">
        <v>108</v>
      </c>
      <c r="M987" s="10" t="s">
        <v>337</v>
      </c>
      <c r="N987" s="8" t="s">
        <v>110</v>
      </c>
      <c r="O987" s="74"/>
      <c r="P987" s="27"/>
      <c r="Q987" s="27"/>
      <c r="R987" s="27"/>
      <c r="S987" s="27"/>
      <c r="T987" s="27">
        <v>1</v>
      </c>
      <c r="U987" s="27">
        <v>20</v>
      </c>
      <c r="V987" s="27">
        <v>20</v>
      </c>
      <c r="W987" s="27"/>
      <c r="X987" s="27"/>
      <c r="Y987" s="27"/>
      <c r="Z987" s="27"/>
      <c r="AA987" s="27"/>
      <c r="AB987" s="27"/>
      <c r="AC987" s="27"/>
      <c r="AD987" s="27"/>
      <c r="AE987" s="27"/>
      <c r="AF987" s="27"/>
      <c r="AG987" s="27"/>
      <c r="AH987" s="27"/>
      <c r="AI987" s="27"/>
      <c r="AJ987" s="27"/>
      <c r="AK987" s="27"/>
      <c r="AL987" s="27"/>
      <c r="AM987" s="27"/>
      <c r="AN987" s="27"/>
      <c r="AO987" s="27"/>
      <c r="AP987" s="27">
        <v>9405</v>
      </c>
      <c r="AQ987" s="27">
        <v>0</v>
      </c>
      <c r="AR987" s="27">
        <f t="shared" si="26"/>
        <v>0</v>
      </c>
      <c r="AS987" s="10" t="s">
        <v>111</v>
      </c>
      <c r="AT987" s="43" t="s">
        <v>241</v>
      </c>
      <c r="AU987" s="13" t="s">
        <v>1711</v>
      </c>
    </row>
    <row r="988" spans="2:47" ht="13.15" customHeight="1" x14ac:dyDescent="0.2">
      <c r="B988" s="13" t="s">
        <v>1712</v>
      </c>
      <c r="C988" s="13" t="s">
        <v>100</v>
      </c>
      <c r="D988" s="13" t="s">
        <v>204</v>
      </c>
      <c r="E988" s="13" t="s">
        <v>194</v>
      </c>
      <c r="F988" s="13" t="s">
        <v>205</v>
      </c>
      <c r="G988" s="13" t="s">
        <v>1713</v>
      </c>
      <c r="H988" s="13" t="s">
        <v>1475</v>
      </c>
      <c r="I988" s="13">
        <v>50</v>
      </c>
      <c r="J988" s="13" t="s">
        <v>614</v>
      </c>
      <c r="K988" s="13" t="s">
        <v>107</v>
      </c>
      <c r="L988" s="13" t="s">
        <v>108</v>
      </c>
      <c r="M988" s="13" t="s">
        <v>109</v>
      </c>
      <c r="N988" s="13" t="s">
        <v>110</v>
      </c>
      <c r="O988" s="39"/>
      <c r="P988" s="39"/>
      <c r="Q988" s="39"/>
      <c r="R988" s="39"/>
      <c r="S988" s="39">
        <v>0</v>
      </c>
      <c r="T988" s="39">
        <v>10</v>
      </c>
      <c r="U988" s="39">
        <v>10</v>
      </c>
      <c r="V988" s="39">
        <v>10</v>
      </c>
      <c r="W988" s="39">
        <v>10</v>
      </c>
      <c r="X988" s="39"/>
      <c r="Y988" s="39"/>
      <c r="Z988" s="39"/>
      <c r="AA988" s="39"/>
      <c r="AB988" s="39"/>
      <c r="AC988" s="39"/>
      <c r="AD988" s="39"/>
      <c r="AE988" s="39"/>
      <c r="AF988" s="39"/>
      <c r="AG988" s="39"/>
      <c r="AH988" s="39"/>
      <c r="AI988" s="39"/>
      <c r="AJ988" s="39"/>
      <c r="AK988" s="39"/>
      <c r="AL988" s="39"/>
      <c r="AM988" s="39"/>
      <c r="AN988" s="39"/>
      <c r="AO988" s="39"/>
      <c r="AP988" s="39">
        <v>9405</v>
      </c>
      <c r="AQ988" s="39">
        <v>0</v>
      </c>
      <c r="AR988" s="27">
        <f t="shared" si="26"/>
        <v>0</v>
      </c>
      <c r="AS988" s="13" t="s">
        <v>111</v>
      </c>
      <c r="AT988" s="13">
        <v>2016</v>
      </c>
      <c r="AU988" s="13" t="s">
        <v>212</v>
      </c>
    </row>
    <row r="989" spans="2:47" ht="13.15" customHeight="1" x14ac:dyDescent="0.25">
      <c r="B989" s="7" t="s">
        <v>1714</v>
      </c>
      <c r="C989" s="7" t="s">
        <v>100</v>
      </c>
      <c r="D989" s="22" t="s">
        <v>193</v>
      </c>
      <c r="E989" s="7" t="s">
        <v>194</v>
      </c>
      <c r="F989" s="7" t="s">
        <v>195</v>
      </c>
      <c r="G989" s="7" t="s">
        <v>1715</v>
      </c>
      <c r="H989" s="8" t="s">
        <v>197</v>
      </c>
      <c r="I989" s="9">
        <v>50</v>
      </c>
      <c r="J989" s="10" t="s">
        <v>238</v>
      </c>
      <c r="K989" s="8" t="s">
        <v>107</v>
      </c>
      <c r="L989" s="10" t="s">
        <v>108</v>
      </c>
      <c r="M989" s="10" t="s">
        <v>109</v>
      </c>
      <c r="N989" s="10" t="s">
        <v>110</v>
      </c>
      <c r="O989" s="27"/>
      <c r="P989" s="27"/>
      <c r="Q989" s="74"/>
      <c r="R989" s="27">
        <v>215</v>
      </c>
      <c r="S989" s="27">
        <v>215</v>
      </c>
      <c r="T989" s="27">
        <v>215</v>
      </c>
      <c r="U989" s="27">
        <v>215</v>
      </c>
      <c r="V989" s="27">
        <v>215</v>
      </c>
      <c r="W989" s="27"/>
      <c r="X989" s="27"/>
      <c r="Y989" s="27"/>
      <c r="Z989" s="27"/>
      <c r="AA989" s="27"/>
      <c r="AB989" s="27"/>
      <c r="AC989" s="27"/>
      <c r="AD989" s="27"/>
      <c r="AE989" s="27"/>
      <c r="AF989" s="27"/>
      <c r="AG989" s="27"/>
      <c r="AH989" s="27"/>
      <c r="AI989" s="27"/>
      <c r="AJ989" s="27"/>
      <c r="AK989" s="27"/>
      <c r="AL989" s="27"/>
      <c r="AM989" s="27"/>
      <c r="AN989" s="27"/>
      <c r="AO989" s="27"/>
      <c r="AP989" s="27">
        <v>10564</v>
      </c>
      <c r="AQ989" s="27">
        <v>0</v>
      </c>
      <c r="AR989" s="27">
        <f t="shared" si="26"/>
        <v>0</v>
      </c>
      <c r="AS989" s="10" t="s">
        <v>111</v>
      </c>
      <c r="AT989" s="7" t="s">
        <v>375</v>
      </c>
      <c r="AU989" s="89" t="s">
        <v>239</v>
      </c>
    </row>
    <row r="990" spans="2:47" ht="13.15" customHeight="1" x14ac:dyDescent="0.25">
      <c r="B990" s="12" t="s">
        <v>1716</v>
      </c>
      <c r="C990" s="7" t="s">
        <v>100</v>
      </c>
      <c r="D990" s="7" t="s">
        <v>193</v>
      </c>
      <c r="E990" s="7" t="s">
        <v>194</v>
      </c>
      <c r="F990" s="7" t="s">
        <v>195</v>
      </c>
      <c r="G990" s="7" t="s">
        <v>1715</v>
      </c>
      <c r="H990" s="8" t="s">
        <v>197</v>
      </c>
      <c r="I990" s="9">
        <v>50</v>
      </c>
      <c r="J990" s="10" t="s">
        <v>579</v>
      </c>
      <c r="K990" s="8" t="s">
        <v>107</v>
      </c>
      <c r="L990" s="10" t="s">
        <v>108</v>
      </c>
      <c r="M990" s="10" t="s">
        <v>109</v>
      </c>
      <c r="N990" s="10" t="s">
        <v>110</v>
      </c>
      <c r="O990" s="74"/>
      <c r="P990" s="27"/>
      <c r="Q990" s="27"/>
      <c r="R990" s="27">
        <v>150</v>
      </c>
      <c r="S990" s="27">
        <v>215</v>
      </c>
      <c r="T990" s="27">
        <v>215</v>
      </c>
      <c r="U990" s="27">
        <v>215</v>
      </c>
      <c r="V990" s="27">
        <v>215</v>
      </c>
      <c r="W990" s="27"/>
      <c r="X990" s="27"/>
      <c r="Y990" s="27"/>
      <c r="Z990" s="27"/>
      <c r="AA990" s="27"/>
      <c r="AB990" s="27"/>
      <c r="AC990" s="27"/>
      <c r="AD990" s="27"/>
      <c r="AE990" s="27"/>
      <c r="AF990" s="27"/>
      <c r="AG990" s="27"/>
      <c r="AH990" s="27"/>
      <c r="AI990" s="27"/>
      <c r="AJ990" s="27"/>
      <c r="AK990" s="27"/>
      <c r="AL990" s="27"/>
      <c r="AM990" s="27"/>
      <c r="AN990" s="27"/>
      <c r="AO990" s="27"/>
      <c r="AP990" s="27">
        <v>10564</v>
      </c>
      <c r="AQ990" s="27">
        <v>0</v>
      </c>
      <c r="AR990" s="27">
        <f t="shared" si="26"/>
        <v>0</v>
      </c>
      <c r="AS990" s="10" t="s">
        <v>111</v>
      </c>
      <c r="AT990" s="43" t="s">
        <v>241</v>
      </c>
      <c r="AU990" s="10" t="s">
        <v>1339</v>
      </c>
    </row>
    <row r="991" spans="2:47" ht="13.15" customHeight="1" x14ac:dyDescent="0.25">
      <c r="B991" s="12" t="s">
        <v>1717</v>
      </c>
      <c r="C991" s="7" t="s">
        <v>100</v>
      </c>
      <c r="D991" s="7" t="s">
        <v>193</v>
      </c>
      <c r="E991" s="7" t="s">
        <v>194</v>
      </c>
      <c r="F991" s="7" t="s">
        <v>195</v>
      </c>
      <c r="G991" s="7" t="s">
        <v>1715</v>
      </c>
      <c r="H991" s="8" t="s">
        <v>197</v>
      </c>
      <c r="I991" s="9">
        <v>50</v>
      </c>
      <c r="J991" s="10" t="s">
        <v>579</v>
      </c>
      <c r="K991" s="8" t="s">
        <v>107</v>
      </c>
      <c r="L991" s="10" t="s">
        <v>108</v>
      </c>
      <c r="M991" s="10" t="s">
        <v>109</v>
      </c>
      <c r="N991" s="10" t="s">
        <v>110</v>
      </c>
      <c r="O991" s="74"/>
      <c r="P991" s="27"/>
      <c r="Q991" s="27"/>
      <c r="R991" s="27">
        <v>150</v>
      </c>
      <c r="S991" s="27">
        <v>215</v>
      </c>
      <c r="T991" s="27">
        <v>215</v>
      </c>
      <c r="U991" s="27">
        <v>215</v>
      </c>
      <c r="V991" s="27">
        <v>215</v>
      </c>
      <c r="W991" s="27"/>
      <c r="X991" s="27"/>
      <c r="Y991" s="27"/>
      <c r="Z991" s="27"/>
      <c r="AA991" s="27"/>
      <c r="AB991" s="27"/>
      <c r="AC991" s="27"/>
      <c r="AD991" s="27"/>
      <c r="AE991" s="27"/>
      <c r="AF991" s="27"/>
      <c r="AG991" s="27"/>
      <c r="AH991" s="27"/>
      <c r="AI991" s="27"/>
      <c r="AJ991" s="27"/>
      <c r="AK991" s="27"/>
      <c r="AL991" s="27"/>
      <c r="AM991" s="27"/>
      <c r="AN991" s="27"/>
      <c r="AO991" s="27"/>
      <c r="AP991" s="27">
        <v>7768.29</v>
      </c>
      <c r="AQ991" s="27">
        <v>0</v>
      </c>
      <c r="AR991" s="27">
        <f t="shared" si="26"/>
        <v>0</v>
      </c>
      <c r="AS991" s="10" t="s">
        <v>111</v>
      </c>
      <c r="AT991" s="43" t="s">
        <v>241</v>
      </c>
      <c r="AU991" s="43" t="s">
        <v>1346</v>
      </c>
    </row>
    <row r="992" spans="2:47" ht="13.15" customHeight="1" x14ac:dyDescent="0.2">
      <c r="B992" s="12" t="s">
        <v>1718</v>
      </c>
      <c r="C992" s="8" t="s">
        <v>100</v>
      </c>
      <c r="D992" s="8" t="s">
        <v>193</v>
      </c>
      <c r="E992" s="7" t="s">
        <v>194</v>
      </c>
      <c r="F992" s="8" t="s">
        <v>195</v>
      </c>
      <c r="G992" s="7" t="s">
        <v>1715</v>
      </c>
      <c r="H992" s="8" t="s">
        <v>197</v>
      </c>
      <c r="I992" s="9">
        <v>50</v>
      </c>
      <c r="J992" s="8" t="s">
        <v>1386</v>
      </c>
      <c r="K992" s="8" t="s">
        <v>107</v>
      </c>
      <c r="L992" s="8" t="s">
        <v>108</v>
      </c>
      <c r="M992" s="10" t="s">
        <v>109</v>
      </c>
      <c r="N992" s="8" t="s">
        <v>110</v>
      </c>
      <c r="O992" s="74"/>
      <c r="P992" s="27"/>
      <c r="Q992" s="27"/>
      <c r="R992" s="27"/>
      <c r="S992" s="27">
        <v>114</v>
      </c>
      <c r="T992" s="27">
        <v>215</v>
      </c>
      <c r="U992" s="27">
        <v>215</v>
      </c>
      <c r="V992" s="27">
        <v>215</v>
      </c>
      <c r="W992" s="27"/>
      <c r="X992" s="27"/>
      <c r="Y992" s="27"/>
      <c r="Z992" s="27"/>
      <c r="AA992" s="27"/>
      <c r="AB992" s="27"/>
      <c r="AC992" s="27"/>
      <c r="AD992" s="27"/>
      <c r="AE992" s="27"/>
      <c r="AF992" s="27"/>
      <c r="AG992" s="27"/>
      <c r="AH992" s="27"/>
      <c r="AI992" s="27"/>
      <c r="AJ992" s="27"/>
      <c r="AK992" s="27"/>
      <c r="AL992" s="27"/>
      <c r="AM992" s="27"/>
      <c r="AN992" s="27"/>
      <c r="AO992" s="27"/>
      <c r="AP992" s="27">
        <v>7768.29</v>
      </c>
      <c r="AQ992" s="27">
        <v>0</v>
      </c>
      <c r="AR992" s="27">
        <f t="shared" si="26"/>
        <v>0</v>
      </c>
      <c r="AS992" s="10" t="s">
        <v>111</v>
      </c>
      <c r="AT992" s="43" t="s">
        <v>241</v>
      </c>
      <c r="AU992" s="13" t="s">
        <v>1163</v>
      </c>
    </row>
    <row r="993" spans="2:47" ht="13.15" customHeight="1" x14ac:dyDescent="0.2">
      <c r="B993" s="13" t="s">
        <v>1719</v>
      </c>
      <c r="C993" s="13" t="s">
        <v>100</v>
      </c>
      <c r="D993" s="13" t="s">
        <v>204</v>
      </c>
      <c r="E993" s="13" t="s">
        <v>194</v>
      </c>
      <c r="F993" s="13" t="s">
        <v>205</v>
      </c>
      <c r="G993" s="13" t="s">
        <v>1720</v>
      </c>
      <c r="H993" s="13" t="s">
        <v>1475</v>
      </c>
      <c r="I993" s="13">
        <v>50</v>
      </c>
      <c r="J993" s="13" t="s">
        <v>614</v>
      </c>
      <c r="K993" s="13" t="s">
        <v>107</v>
      </c>
      <c r="L993" s="13" t="s">
        <v>108</v>
      </c>
      <c r="M993" s="13" t="s">
        <v>109</v>
      </c>
      <c r="N993" s="13" t="s">
        <v>110</v>
      </c>
      <c r="O993" s="39"/>
      <c r="P993" s="39"/>
      <c r="Q993" s="39"/>
      <c r="R993" s="39"/>
      <c r="S993" s="39">
        <v>111</v>
      </c>
      <c r="T993" s="39">
        <v>270</v>
      </c>
      <c r="U993" s="39">
        <v>270</v>
      </c>
      <c r="V993" s="39">
        <v>270</v>
      </c>
      <c r="W993" s="39">
        <v>270</v>
      </c>
      <c r="X993" s="39"/>
      <c r="Y993" s="39"/>
      <c r="Z993" s="39"/>
      <c r="AA993" s="39"/>
      <c r="AB993" s="39"/>
      <c r="AC993" s="39"/>
      <c r="AD993" s="39"/>
      <c r="AE993" s="39"/>
      <c r="AF993" s="39"/>
      <c r="AG993" s="39"/>
      <c r="AH993" s="39"/>
      <c r="AI993" s="39"/>
      <c r="AJ993" s="39"/>
      <c r="AK993" s="39"/>
      <c r="AL993" s="39"/>
      <c r="AM993" s="39"/>
      <c r="AN993" s="39"/>
      <c r="AO993" s="39"/>
      <c r="AP993" s="39">
        <v>7768.29</v>
      </c>
      <c r="AQ993" s="39">
        <v>0</v>
      </c>
      <c r="AR993" s="27">
        <f t="shared" si="26"/>
        <v>0</v>
      </c>
      <c r="AS993" s="13" t="s">
        <v>111</v>
      </c>
      <c r="AT993" s="13">
        <v>2016</v>
      </c>
      <c r="AU993" s="13">
        <v>9.15</v>
      </c>
    </row>
    <row r="994" spans="2:47" ht="13.15" customHeight="1" x14ac:dyDescent="0.2">
      <c r="B994" s="13" t="s">
        <v>1721</v>
      </c>
      <c r="C994" s="13" t="s">
        <v>100</v>
      </c>
      <c r="D994" s="13" t="s">
        <v>204</v>
      </c>
      <c r="E994" s="13" t="s">
        <v>194</v>
      </c>
      <c r="F994" s="13" t="s">
        <v>205</v>
      </c>
      <c r="G994" s="13" t="s">
        <v>1720</v>
      </c>
      <c r="H994" s="13" t="s">
        <v>1475</v>
      </c>
      <c r="I994" s="13">
        <v>50</v>
      </c>
      <c r="J994" s="13" t="s">
        <v>745</v>
      </c>
      <c r="K994" s="13" t="s">
        <v>107</v>
      </c>
      <c r="L994" s="13" t="s">
        <v>108</v>
      </c>
      <c r="M994" s="13" t="s">
        <v>109</v>
      </c>
      <c r="N994" s="13" t="s">
        <v>110</v>
      </c>
      <c r="O994" s="39"/>
      <c r="P994" s="39"/>
      <c r="Q994" s="39"/>
      <c r="R994" s="39"/>
      <c r="S994" s="39">
        <v>111</v>
      </c>
      <c r="T994" s="39">
        <v>270</v>
      </c>
      <c r="U994" s="39">
        <v>270</v>
      </c>
      <c r="V994" s="39">
        <v>270</v>
      </c>
      <c r="W994" s="39">
        <v>270</v>
      </c>
      <c r="X994" s="39"/>
      <c r="Y994" s="39"/>
      <c r="Z994" s="39"/>
      <c r="AA994" s="39"/>
      <c r="AB994" s="39"/>
      <c r="AC994" s="39"/>
      <c r="AD994" s="39"/>
      <c r="AE994" s="39"/>
      <c r="AF994" s="39"/>
      <c r="AG994" s="39"/>
      <c r="AH994" s="39"/>
      <c r="AI994" s="39"/>
      <c r="AJ994" s="39"/>
      <c r="AK994" s="39"/>
      <c r="AL994" s="39"/>
      <c r="AM994" s="39"/>
      <c r="AN994" s="39"/>
      <c r="AO994" s="39"/>
      <c r="AP994" s="39">
        <v>9751.9999999999982</v>
      </c>
      <c r="AQ994" s="39">
        <v>0</v>
      </c>
      <c r="AR994" s="27">
        <f t="shared" si="26"/>
        <v>0</v>
      </c>
      <c r="AS994" s="13" t="s">
        <v>111</v>
      </c>
      <c r="AT994" s="13">
        <v>2016</v>
      </c>
      <c r="AU994" s="13" t="s">
        <v>212</v>
      </c>
    </row>
    <row r="995" spans="2:47" ht="13.15" customHeight="1" x14ac:dyDescent="0.25">
      <c r="B995" s="7" t="s">
        <v>1722</v>
      </c>
      <c r="C995" s="7" t="s">
        <v>100</v>
      </c>
      <c r="D995" s="22" t="s">
        <v>193</v>
      </c>
      <c r="E995" s="7" t="s">
        <v>194</v>
      </c>
      <c r="F995" s="7" t="s">
        <v>195</v>
      </c>
      <c r="G995" s="7" t="s">
        <v>1723</v>
      </c>
      <c r="H995" s="8" t="s">
        <v>197</v>
      </c>
      <c r="I995" s="9">
        <v>50</v>
      </c>
      <c r="J995" s="10" t="s">
        <v>238</v>
      </c>
      <c r="K995" s="8" t="s">
        <v>107</v>
      </c>
      <c r="L995" s="10" t="s">
        <v>108</v>
      </c>
      <c r="M995" s="10" t="s">
        <v>109</v>
      </c>
      <c r="N995" s="10" t="s">
        <v>110</v>
      </c>
      <c r="O995" s="27"/>
      <c r="P995" s="27"/>
      <c r="Q995" s="74"/>
      <c r="R995" s="27">
        <v>245</v>
      </c>
      <c r="S995" s="27">
        <v>245</v>
      </c>
      <c r="T995" s="27">
        <v>245</v>
      </c>
      <c r="U995" s="27">
        <v>245</v>
      </c>
      <c r="V995" s="27">
        <v>245</v>
      </c>
      <c r="W995" s="27"/>
      <c r="X995" s="27"/>
      <c r="Y995" s="27"/>
      <c r="Z995" s="27"/>
      <c r="AA995" s="27"/>
      <c r="AB995" s="27"/>
      <c r="AC995" s="27"/>
      <c r="AD995" s="27"/>
      <c r="AE995" s="27"/>
      <c r="AF995" s="27"/>
      <c r="AG995" s="27"/>
      <c r="AH995" s="27"/>
      <c r="AI995" s="27"/>
      <c r="AJ995" s="27"/>
      <c r="AK995" s="27"/>
      <c r="AL995" s="27"/>
      <c r="AM995" s="27"/>
      <c r="AN995" s="27"/>
      <c r="AO995" s="27"/>
      <c r="AP995" s="27">
        <v>11118.63</v>
      </c>
      <c r="AQ995" s="27">
        <v>0</v>
      </c>
      <c r="AR995" s="27">
        <f t="shared" si="26"/>
        <v>0</v>
      </c>
      <c r="AS995" s="10" t="s">
        <v>111</v>
      </c>
      <c r="AT995" s="7" t="s">
        <v>375</v>
      </c>
      <c r="AU995" s="89" t="s">
        <v>239</v>
      </c>
    </row>
    <row r="996" spans="2:47" ht="13.15" customHeight="1" x14ac:dyDescent="0.25">
      <c r="B996" s="12" t="s">
        <v>1724</v>
      </c>
      <c r="C996" s="7" t="s">
        <v>100</v>
      </c>
      <c r="D996" s="7" t="s">
        <v>193</v>
      </c>
      <c r="E996" s="7" t="s">
        <v>194</v>
      </c>
      <c r="F996" s="7" t="s">
        <v>195</v>
      </c>
      <c r="G996" s="7" t="s">
        <v>1723</v>
      </c>
      <c r="H996" s="8" t="s">
        <v>197</v>
      </c>
      <c r="I996" s="9">
        <v>50</v>
      </c>
      <c r="J996" s="10" t="s">
        <v>579</v>
      </c>
      <c r="K996" s="8" t="s">
        <v>107</v>
      </c>
      <c r="L996" s="10" t="s">
        <v>108</v>
      </c>
      <c r="M996" s="10" t="s">
        <v>109</v>
      </c>
      <c r="N996" s="10" t="s">
        <v>110</v>
      </c>
      <c r="O996" s="74"/>
      <c r="P996" s="27"/>
      <c r="Q996" s="27"/>
      <c r="R996" s="27">
        <v>150</v>
      </c>
      <c r="S996" s="27">
        <v>245</v>
      </c>
      <c r="T996" s="27">
        <v>245</v>
      </c>
      <c r="U996" s="27">
        <v>245</v>
      </c>
      <c r="V996" s="27">
        <v>245</v>
      </c>
      <c r="W996" s="27"/>
      <c r="X996" s="27"/>
      <c r="Y996" s="27"/>
      <c r="Z996" s="27"/>
      <c r="AA996" s="27"/>
      <c r="AB996" s="27"/>
      <c r="AC996" s="27"/>
      <c r="AD996" s="27"/>
      <c r="AE996" s="27"/>
      <c r="AF996" s="27"/>
      <c r="AG996" s="27"/>
      <c r="AH996" s="27"/>
      <c r="AI996" s="27"/>
      <c r="AJ996" s="27"/>
      <c r="AK996" s="27"/>
      <c r="AL996" s="27"/>
      <c r="AM996" s="27"/>
      <c r="AN996" s="27"/>
      <c r="AO996" s="27"/>
      <c r="AP996" s="27">
        <v>11118.63</v>
      </c>
      <c r="AQ996" s="27">
        <v>0</v>
      </c>
      <c r="AR996" s="27">
        <f t="shared" si="26"/>
        <v>0</v>
      </c>
      <c r="AS996" s="10" t="s">
        <v>111</v>
      </c>
      <c r="AT996" s="43" t="s">
        <v>241</v>
      </c>
      <c r="AU996" s="10" t="s">
        <v>1339</v>
      </c>
    </row>
    <row r="997" spans="2:47" ht="13.15" customHeight="1" x14ac:dyDescent="0.25">
      <c r="B997" s="12" t="s">
        <v>1725</v>
      </c>
      <c r="C997" s="7" t="s">
        <v>100</v>
      </c>
      <c r="D997" s="7" t="s">
        <v>193</v>
      </c>
      <c r="E997" s="7" t="s">
        <v>194</v>
      </c>
      <c r="F997" s="7" t="s">
        <v>195</v>
      </c>
      <c r="G997" s="7" t="s">
        <v>1723</v>
      </c>
      <c r="H997" s="8" t="s">
        <v>197</v>
      </c>
      <c r="I997" s="9">
        <v>50</v>
      </c>
      <c r="J997" s="10" t="s">
        <v>579</v>
      </c>
      <c r="K997" s="8" t="s">
        <v>107</v>
      </c>
      <c r="L997" s="10" t="s">
        <v>108</v>
      </c>
      <c r="M997" s="10" t="s">
        <v>109</v>
      </c>
      <c r="N997" s="10" t="s">
        <v>110</v>
      </c>
      <c r="O997" s="74"/>
      <c r="P997" s="27"/>
      <c r="Q997" s="27"/>
      <c r="R997" s="27">
        <v>150</v>
      </c>
      <c r="S997" s="27">
        <v>245</v>
      </c>
      <c r="T997" s="27">
        <v>245</v>
      </c>
      <c r="U997" s="27">
        <v>245</v>
      </c>
      <c r="V997" s="27">
        <v>245</v>
      </c>
      <c r="W997" s="27"/>
      <c r="X997" s="27"/>
      <c r="Y997" s="27"/>
      <c r="Z997" s="27"/>
      <c r="AA997" s="27"/>
      <c r="AB997" s="27"/>
      <c r="AC997" s="27"/>
      <c r="AD997" s="27"/>
      <c r="AE997" s="27"/>
      <c r="AF997" s="27"/>
      <c r="AG997" s="27"/>
      <c r="AH997" s="27"/>
      <c r="AI997" s="27"/>
      <c r="AJ997" s="27"/>
      <c r="AK997" s="27"/>
      <c r="AL997" s="27"/>
      <c r="AM997" s="27"/>
      <c r="AN997" s="27"/>
      <c r="AO997" s="27"/>
      <c r="AP997" s="27">
        <v>8900</v>
      </c>
      <c r="AQ997" s="27">
        <v>0</v>
      </c>
      <c r="AR997" s="27">
        <f t="shared" si="26"/>
        <v>0</v>
      </c>
      <c r="AS997" s="10" t="s">
        <v>111</v>
      </c>
      <c r="AT997" s="43" t="s">
        <v>241</v>
      </c>
      <c r="AU997" s="43" t="s">
        <v>1346</v>
      </c>
    </row>
    <row r="998" spans="2:47" ht="13.15" customHeight="1" x14ac:dyDescent="0.2">
      <c r="B998" s="12" t="s">
        <v>1726</v>
      </c>
      <c r="C998" s="8" t="s">
        <v>100</v>
      </c>
      <c r="D998" s="8" t="s">
        <v>193</v>
      </c>
      <c r="E998" s="7" t="s">
        <v>194</v>
      </c>
      <c r="F998" s="8" t="s">
        <v>195</v>
      </c>
      <c r="G998" s="7" t="s">
        <v>1723</v>
      </c>
      <c r="H998" s="8" t="s">
        <v>197</v>
      </c>
      <c r="I998" s="9">
        <v>50</v>
      </c>
      <c r="J998" s="8" t="s">
        <v>1386</v>
      </c>
      <c r="K998" s="8" t="s">
        <v>107</v>
      </c>
      <c r="L998" s="8" t="s">
        <v>108</v>
      </c>
      <c r="M998" s="10" t="s">
        <v>109</v>
      </c>
      <c r="N998" s="8" t="s">
        <v>110</v>
      </c>
      <c r="O998" s="74"/>
      <c r="P998" s="27"/>
      <c r="Q998" s="27"/>
      <c r="R998" s="27"/>
      <c r="S998" s="27">
        <v>245</v>
      </c>
      <c r="T998" s="27">
        <v>245</v>
      </c>
      <c r="U998" s="27">
        <v>245</v>
      </c>
      <c r="V998" s="27">
        <v>245</v>
      </c>
      <c r="W998" s="27"/>
      <c r="X998" s="27"/>
      <c r="Y998" s="27"/>
      <c r="Z998" s="27"/>
      <c r="AA998" s="27"/>
      <c r="AB998" s="27"/>
      <c r="AC998" s="27"/>
      <c r="AD998" s="27"/>
      <c r="AE998" s="27"/>
      <c r="AF998" s="27"/>
      <c r="AG998" s="27"/>
      <c r="AH998" s="27"/>
      <c r="AI998" s="27"/>
      <c r="AJ998" s="27"/>
      <c r="AK998" s="27"/>
      <c r="AL998" s="27"/>
      <c r="AM998" s="27"/>
      <c r="AN998" s="27"/>
      <c r="AO998" s="27"/>
      <c r="AP998" s="27">
        <v>8900</v>
      </c>
      <c r="AQ998" s="27">
        <v>0</v>
      </c>
      <c r="AR998" s="27">
        <f t="shared" si="26"/>
        <v>0</v>
      </c>
      <c r="AS998" s="10" t="s">
        <v>111</v>
      </c>
      <c r="AT998" s="43" t="s">
        <v>241</v>
      </c>
      <c r="AU998" s="13" t="s">
        <v>1163</v>
      </c>
    </row>
    <row r="999" spans="2:47" ht="13.15" customHeight="1" x14ac:dyDescent="0.2">
      <c r="B999" s="13" t="s">
        <v>1727</v>
      </c>
      <c r="C999" s="13" t="s">
        <v>100</v>
      </c>
      <c r="D999" s="13" t="s">
        <v>204</v>
      </c>
      <c r="E999" s="13" t="s">
        <v>194</v>
      </c>
      <c r="F999" s="13" t="s">
        <v>205</v>
      </c>
      <c r="G999" s="13" t="s">
        <v>1728</v>
      </c>
      <c r="H999" s="13" t="s">
        <v>1475</v>
      </c>
      <c r="I999" s="13">
        <v>50</v>
      </c>
      <c r="J999" s="13" t="s">
        <v>614</v>
      </c>
      <c r="K999" s="13" t="s">
        <v>107</v>
      </c>
      <c r="L999" s="13" t="s">
        <v>108</v>
      </c>
      <c r="M999" s="13" t="s">
        <v>109</v>
      </c>
      <c r="N999" s="13" t="s">
        <v>110</v>
      </c>
      <c r="O999" s="39"/>
      <c r="P999" s="39"/>
      <c r="Q999" s="39"/>
      <c r="R999" s="39"/>
      <c r="S999" s="39">
        <v>98</v>
      </c>
      <c r="T999" s="39">
        <v>187</v>
      </c>
      <c r="U999" s="39">
        <v>187</v>
      </c>
      <c r="V999" s="39">
        <v>187</v>
      </c>
      <c r="W999" s="39">
        <v>187</v>
      </c>
      <c r="X999" s="39"/>
      <c r="Y999" s="39"/>
      <c r="Z999" s="39"/>
      <c r="AA999" s="39"/>
      <c r="AB999" s="39"/>
      <c r="AC999" s="39"/>
      <c r="AD999" s="39"/>
      <c r="AE999" s="39"/>
      <c r="AF999" s="39"/>
      <c r="AG999" s="39"/>
      <c r="AH999" s="39"/>
      <c r="AI999" s="39"/>
      <c r="AJ999" s="39"/>
      <c r="AK999" s="39"/>
      <c r="AL999" s="39"/>
      <c r="AM999" s="39"/>
      <c r="AN999" s="39"/>
      <c r="AO999" s="39"/>
      <c r="AP999" s="39">
        <v>8900</v>
      </c>
      <c r="AQ999" s="39">
        <v>0</v>
      </c>
      <c r="AR999" s="27">
        <f t="shared" si="26"/>
        <v>0</v>
      </c>
      <c r="AS999" s="13" t="s">
        <v>111</v>
      </c>
      <c r="AT999" s="13">
        <v>2016</v>
      </c>
      <c r="AU999" s="13">
        <v>9.15</v>
      </c>
    </row>
    <row r="1000" spans="2:47" ht="13.15" customHeight="1" x14ac:dyDescent="0.2">
      <c r="B1000" s="13" t="s">
        <v>1729</v>
      </c>
      <c r="C1000" s="13" t="s">
        <v>100</v>
      </c>
      <c r="D1000" s="13" t="s">
        <v>204</v>
      </c>
      <c r="E1000" s="13" t="s">
        <v>194</v>
      </c>
      <c r="F1000" s="13" t="s">
        <v>205</v>
      </c>
      <c r="G1000" s="13" t="s">
        <v>1728</v>
      </c>
      <c r="H1000" s="13" t="s">
        <v>1475</v>
      </c>
      <c r="I1000" s="13">
        <v>50</v>
      </c>
      <c r="J1000" s="13" t="s">
        <v>745</v>
      </c>
      <c r="K1000" s="13" t="s">
        <v>107</v>
      </c>
      <c r="L1000" s="13" t="s">
        <v>108</v>
      </c>
      <c r="M1000" s="13" t="s">
        <v>109</v>
      </c>
      <c r="N1000" s="13" t="s">
        <v>110</v>
      </c>
      <c r="O1000" s="39"/>
      <c r="P1000" s="39"/>
      <c r="Q1000" s="39"/>
      <c r="R1000" s="39"/>
      <c r="S1000" s="39">
        <v>98</v>
      </c>
      <c r="T1000" s="39">
        <v>187</v>
      </c>
      <c r="U1000" s="39">
        <v>187</v>
      </c>
      <c r="V1000" s="39">
        <v>187</v>
      </c>
      <c r="W1000" s="39">
        <v>187</v>
      </c>
      <c r="X1000" s="39"/>
      <c r="Y1000" s="39"/>
      <c r="Z1000" s="39"/>
      <c r="AA1000" s="39"/>
      <c r="AB1000" s="39"/>
      <c r="AC1000" s="39"/>
      <c r="AD1000" s="39"/>
      <c r="AE1000" s="39"/>
      <c r="AF1000" s="39"/>
      <c r="AG1000" s="39"/>
      <c r="AH1000" s="39"/>
      <c r="AI1000" s="39"/>
      <c r="AJ1000" s="39"/>
      <c r="AK1000" s="39"/>
      <c r="AL1000" s="39"/>
      <c r="AM1000" s="39"/>
      <c r="AN1000" s="39"/>
      <c r="AO1000" s="39"/>
      <c r="AP1000" s="39">
        <v>10264</v>
      </c>
      <c r="AQ1000" s="39">
        <v>0</v>
      </c>
      <c r="AR1000" s="27">
        <f t="shared" si="26"/>
        <v>0</v>
      </c>
      <c r="AS1000" s="13" t="s">
        <v>111</v>
      </c>
      <c r="AT1000" s="13">
        <v>2016</v>
      </c>
      <c r="AU1000" s="13" t="s">
        <v>212</v>
      </c>
    </row>
    <row r="1001" spans="2:47" ht="13.15" customHeight="1" x14ac:dyDescent="0.25">
      <c r="B1001" s="7" t="s">
        <v>1730</v>
      </c>
      <c r="C1001" s="7" t="s">
        <v>100</v>
      </c>
      <c r="D1001" s="10" t="s">
        <v>1731</v>
      </c>
      <c r="E1001" s="7" t="s">
        <v>1732</v>
      </c>
      <c r="F1001" s="7" t="s">
        <v>1733</v>
      </c>
      <c r="G1001" s="7" t="s">
        <v>1734</v>
      </c>
      <c r="H1001" s="8" t="s">
        <v>105</v>
      </c>
      <c r="I1001" s="9">
        <v>45</v>
      </c>
      <c r="J1001" s="10" t="s">
        <v>238</v>
      </c>
      <c r="K1001" s="8" t="s">
        <v>107</v>
      </c>
      <c r="L1001" s="10" t="s">
        <v>108</v>
      </c>
      <c r="M1001" s="10" t="s">
        <v>109</v>
      </c>
      <c r="N1001" s="10" t="s">
        <v>261</v>
      </c>
      <c r="O1001" s="27"/>
      <c r="P1001" s="27"/>
      <c r="Q1001" s="74"/>
      <c r="R1001" s="27">
        <v>2679</v>
      </c>
      <c r="S1001" s="27">
        <v>2679</v>
      </c>
      <c r="T1001" s="27">
        <v>2679</v>
      </c>
      <c r="U1001" s="27">
        <v>2679</v>
      </c>
      <c r="V1001" s="27">
        <v>2679</v>
      </c>
      <c r="W1001" s="27"/>
      <c r="X1001" s="27"/>
      <c r="Y1001" s="27"/>
      <c r="Z1001" s="27"/>
      <c r="AA1001" s="27"/>
      <c r="AB1001" s="27"/>
      <c r="AC1001" s="27"/>
      <c r="AD1001" s="27"/>
      <c r="AE1001" s="27"/>
      <c r="AF1001" s="27"/>
      <c r="AG1001" s="27"/>
      <c r="AH1001" s="27"/>
      <c r="AI1001" s="27"/>
      <c r="AJ1001" s="27"/>
      <c r="AK1001" s="27"/>
      <c r="AL1001" s="27"/>
      <c r="AM1001" s="27"/>
      <c r="AN1001" s="27"/>
      <c r="AO1001" s="27"/>
      <c r="AP1001" s="27">
        <v>6549.88</v>
      </c>
      <c r="AQ1001" s="27">
        <v>0</v>
      </c>
      <c r="AR1001" s="27">
        <f t="shared" si="26"/>
        <v>0</v>
      </c>
      <c r="AS1001" s="10" t="s">
        <v>111</v>
      </c>
      <c r="AT1001" s="7" t="s">
        <v>375</v>
      </c>
      <c r="AU1001" s="89" t="s">
        <v>212</v>
      </c>
    </row>
    <row r="1002" spans="2:47" ht="13.15" customHeight="1" x14ac:dyDescent="0.25">
      <c r="B1002" s="7" t="s">
        <v>1735</v>
      </c>
      <c r="C1002" s="7" t="s">
        <v>100</v>
      </c>
      <c r="D1002" s="23" t="s">
        <v>1736</v>
      </c>
      <c r="E1002" s="7" t="s">
        <v>1737</v>
      </c>
      <c r="F1002" s="7" t="s">
        <v>1738</v>
      </c>
      <c r="G1002" s="7" t="s">
        <v>1739</v>
      </c>
      <c r="H1002" s="8" t="s">
        <v>197</v>
      </c>
      <c r="I1002" s="9">
        <v>45</v>
      </c>
      <c r="J1002" s="10" t="s">
        <v>238</v>
      </c>
      <c r="K1002" s="8" t="s">
        <v>107</v>
      </c>
      <c r="L1002" s="10" t="s">
        <v>108</v>
      </c>
      <c r="M1002" s="10" t="s">
        <v>109</v>
      </c>
      <c r="N1002" s="10" t="s">
        <v>110</v>
      </c>
      <c r="O1002" s="27"/>
      <c r="P1002" s="27"/>
      <c r="Q1002" s="74"/>
      <c r="R1002" s="27">
        <v>46</v>
      </c>
      <c r="S1002" s="27">
        <v>46</v>
      </c>
      <c r="T1002" s="27">
        <v>46</v>
      </c>
      <c r="U1002" s="27">
        <v>46</v>
      </c>
      <c r="V1002" s="27">
        <v>46</v>
      </c>
      <c r="W1002" s="27"/>
      <c r="X1002" s="27"/>
      <c r="Y1002" s="27"/>
      <c r="Z1002" s="27"/>
      <c r="AA1002" s="27"/>
      <c r="AB1002" s="27"/>
      <c r="AC1002" s="27"/>
      <c r="AD1002" s="27"/>
      <c r="AE1002" s="27"/>
      <c r="AF1002" s="27"/>
      <c r="AG1002" s="27"/>
      <c r="AH1002" s="27"/>
      <c r="AI1002" s="27"/>
      <c r="AJ1002" s="27"/>
      <c r="AK1002" s="27"/>
      <c r="AL1002" s="27"/>
      <c r="AM1002" s="27"/>
      <c r="AN1002" s="27"/>
      <c r="AO1002" s="27"/>
      <c r="AP1002" s="27">
        <v>386880.18</v>
      </c>
      <c r="AQ1002" s="27">
        <v>0</v>
      </c>
      <c r="AR1002" s="27">
        <f t="shared" si="26"/>
        <v>0</v>
      </c>
      <c r="AS1002" s="10" t="s">
        <v>111</v>
      </c>
      <c r="AT1002" s="7" t="s">
        <v>375</v>
      </c>
      <c r="AU1002" s="89" t="s">
        <v>239</v>
      </c>
    </row>
    <row r="1003" spans="2:47" ht="13.15" customHeight="1" x14ac:dyDescent="0.25">
      <c r="B1003" s="12" t="s">
        <v>1740</v>
      </c>
      <c r="C1003" s="7" t="s">
        <v>100</v>
      </c>
      <c r="D1003" s="7" t="s">
        <v>1736</v>
      </c>
      <c r="E1003" s="7" t="s">
        <v>1737</v>
      </c>
      <c r="F1003" s="7" t="s">
        <v>1738</v>
      </c>
      <c r="G1003" s="7" t="s">
        <v>1739</v>
      </c>
      <c r="H1003" s="8" t="s">
        <v>197</v>
      </c>
      <c r="I1003" s="9">
        <v>45</v>
      </c>
      <c r="J1003" s="10" t="s">
        <v>579</v>
      </c>
      <c r="K1003" s="8" t="s">
        <v>107</v>
      </c>
      <c r="L1003" s="10" t="s">
        <v>108</v>
      </c>
      <c r="M1003" s="10" t="s">
        <v>109</v>
      </c>
      <c r="N1003" s="10" t="s">
        <v>110</v>
      </c>
      <c r="O1003" s="74"/>
      <c r="P1003" s="27"/>
      <c r="Q1003" s="27"/>
      <c r="R1003" s="27">
        <v>16</v>
      </c>
      <c r="S1003" s="27">
        <v>20</v>
      </c>
      <c r="T1003" s="27">
        <v>20</v>
      </c>
      <c r="U1003" s="27">
        <v>20</v>
      </c>
      <c r="V1003" s="27">
        <v>20</v>
      </c>
      <c r="W1003" s="27"/>
      <c r="X1003" s="27"/>
      <c r="Y1003" s="27"/>
      <c r="Z1003" s="27"/>
      <c r="AA1003" s="27"/>
      <c r="AB1003" s="27"/>
      <c r="AC1003" s="27"/>
      <c r="AD1003" s="27"/>
      <c r="AE1003" s="27"/>
      <c r="AF1003" s="27"/>
      <c r="AG1003" s="27"/>
      <c r="AH1003" s="27"/>
      <c r="AI1003" s="27"/>
      <c r="AJ1003" s="27"/>
      <c r="AK1003" s="27"/>
      <c r="AL1003" s="27"/>
      <c r="AM1003" s="27"/>
      <c r="AN1003" s="27"/>
      <c r="AO1003" s="27"/>
      <c r="AP1003" s="27">
        <v>386880.18</v>
      </c>
      <c r="AQ1003" s="27">
        <v>0</v>
      </c>
      <c r="AR1003" s="27">
        <f t="shared" si="26"/>
        <v>0</v>
      </c>
      <c r="AS1003" s="10" t="s">
        <v>111</v>
      </c>
      <c r="AT1003" s="43" t="s">
        <v>241</v>
      </c>
      <c r="AU1003" s="10" t="s">
        <v>1339</v>
      </c>
    </row>
    <row r="1004" spans="2:47" ht="13.15" customHeight="1" x14ac:dyDescent="0.25">
      <c r="B1004" s="12" t="s">
        <v>1741</v>
      </c>
      <c r="C1004" s="7" t="s">
        <v>100</v>
      </c>
      <c r="D1004" s="7" t="s">
        <v>1736</v>
      </c>
      <c r="E1004" s="7" t="s">
        <v>1737</v>
      </c>
      <c r="F1004" s="7" t="s">
        <v>1738</v>
      </c>
      <c r="G1004" s="7" t="s">
        <v>1739</v>
      </c>
      <c r="H1004" s="8" t="s">
        <v>197</v>
      </c>
      <c r="I1004" s="9">
        <v>45</v>
      </c>
      <c r="J1004" s="10" t="s">
        <v>579</v>
      </c>
      <c r="K1004" s="8" t="s">
        <v>107</v>
      </c>
      <c r="L1004" s="10" t="s">
        <v>108</v>
      </c>
      <c r="M1004" s="10" t="s">
        <v>109</v>
      </c>
      <c r="N1004" s="10" t="s">
        <v>110</v>
      </c>
      <c r="O1004" s="74"/>
      <c r="P1004" s="27"/>
      <c r="Q1004" s="27"/>
      <c r="R1004" s="27">
        <v>16</v>
      </c>
      <c r="S1004" s="27">
        <v>20</v>
      </c>
      <c r="T1004" s="27">
        <v>20</v>
      </c>
      <c r="U1004" s="27">
        <v>20</v>
      </c>
      <c r="V1004" s="27">
        <v>20</v>
      </c>
      <c r="W1004" s="27"/>
      <c r="X1004" s="27"/>
      <c r="Y1004" s="27"/>
      <c r="Z1004" s="27"/>
      <c r="AA1004" s="27"/>
      <c r="AB1004" s="27"/>
      <c r="AC1004" s="27"/>
      <c r="AD1004" s="27"/>
      <c r="AE1004" s="27"/>
      <c r="AF1004" s="27"/>
      <c r="AG1004" s="27"/>
      <c r="AH1004" s="27"/>
      <c r="AI1004" s="27"/>
      <c r="AJ1004" s="27"/>
      <c r="AK1004" s="27"/>
      <c r="AL1004" s="27"/>
      <c r="AM1004" s="27"/>
      <c r="AN1004" s="27"/>
      <c r="AO1004" s="27"/>
      <c r="AP1004" s="27">
        <v>380000</v>
      </c>
      <c r="AQ1004" s="27">
        <v>0</v>
      </c>
      <c r="AR1004" s="27">
        <f t="shared" si="26"/>
        <v>0</v>
      </c>
      <c r="AS1004" s="10" t="s">
        <v>111</v>
      </c>
      <c r="AT1004" s="43" t="s">
        <v>241</v>
      </c>
      <c r="AU1004" s="43" t="s">
        <v>359</v>
      </c>
    </row>
    <row r="1005" spans="2:47" ht="13.15" customHeight="1" x14ac:dyDescent="0.2">
      <c r="B1005" s="12" t="s">
        <v>1742</v>
      </c>
      <c r="C1005" s="8" t="s">
        <v>100</v>
      </c>
      <c r="D1005" s="8" t="s">
        <v>1736</v>
      </c>
      <c r="E1005" s="7" t="s">
        <v>1737</v>
      </c>
      <c r="F1005" s="8" t="s">
        <v>1738</v>
      </c>
      <c r="G1005" s="7" t="s">
        <v>1739</v>
      </c>
      <c r="H1005" s="8" t="s">
        <v>197</v>
      </c>
      <c r="I1005" s="9">
        <v>45</v>
      </c>
      <c r="J1005" s="8" t="s">
        <v>244</v>
      </c>
      <c r="K1005" s="8" t="s">
        <v>107</v>
      </c>
      <c r="L1005" s="8" t="s">
        <v>108</v>
      </c>
      <c r="M1005" s="10" t="s">
        <v>109</v>
      </c>
      <c r="N1005" s="10" t="s">
        <v>110</v>
      </c>
      <c r="O1005" s="74"/>
      <c r="P1005" s="27"/>
      <c r="Q1005" s="27"/>
      <c r="R1005" s="27">
        <v>16</v>
      </c>
      <c r="S1005" s="27">
        <v>20</v>
      </c>
      <c r="T1005" s="27">
        <v>20</v>
      </c>
      <c r="U1005" s="27">
        <v>20</v>
      </c>
      <c r="V1005" s="27">
        <v>20</v>
      </c>
      <c r="W1005" s="27"/>
      <c r="X1005" s="27"/>
      <c r="Y1005" s="27"/>
      <c r="Z1005" s="27"/>
      <c r="AA1005" s="27"/>
      <c r="AB1005" s="27"/>
      <c r="AC1005" s="27"/>
      <c r="AD1005" s="27"/>
      <c r="AE1005" s="27"/>
      <c r="AF1005" s="27"/>
      <c r="AG1005" s="27"/>
      <c r="AH1005" s="27"/>
      <c r="AI1005" s="27"/>
      <c r="AJ1005" s="27"/>
      <c r="AK1005" s="27"/>
      <c r="AL1005" s="27"/>
      <c r="AM1005" s="27"/>
      <c r="AN1005" s="27"/>
      <c r="AO1005" s="27"/>
      <c r="AP1005" s="27">
        <v>357142.86</v>
      </c>
      <c r="AQ1005" s="27">
        <v>0</v>
      </c>
      <c r="AR1005" s="27">
        <f t="shared" si="26"/>
        <v>0</v>
      </c>
      <c r="AS1005" s="10" t="s">
        <v>111</v>
      </c>
      <c r="AT1005" s="43" t="s">
        <v>241</v>
      </c>
      <c r="AU1005" s="13" t="s">
        <v>115</v>
      </c>
    </row>
    <row r="1006" spans="2:47" ht="13.15" customHeight="1" x14ac:dyDescent="0.2">
      <c r="B1006" s="13" t="s">
        <v>1743</v>
      </c>
      <c r="C1006" s="13" t="s">
        <v>100</v>
      </c>
      <c r="D1006" s="13" t="s">
        <v>1744</v>
      </c>
      <c r="E1006" s="13" t="s">
        <v>1737</v>
      </c>
      <c r="F1006" s="13" t="s">
        <v>1738</v>
      </c>
      <c r="G1006" s="13" t="s">
        <v>1745</v>
      </c>
      <c r="H1006" s="13" t="s">
        <v>197</v>
      </c>
      <c r="I1006" s="13">
        <v>45</v>
      </c>
      <c r="J1006" s="13" t="s">
        <v>244</v>
      </c>
      <c r="K1006" s="13" t="s">
        <v>107</v>
      </c>
      <c r="L1006" s="13" t="s">
        <v>108</v>
      </c>
      <c r="M1006" s="13" t="s">
        <v>109</v>
      </c>
      <c r="N1006" s="13" t="s">
        <v>110</v>
      </c>
      <c r="O1006" s="39"/>
      <c r="P1006" s="39"/>
      <c r="Q1006" s="39"/>
      <c r="R1006" s="39">
        <v>16</v>
      </c>
      <c r="S1006" s="39">
        <v>0</v>
      </c>
      <c r="T1006" s="39">
        <v>8</v>
      </c>
      <c r="U1006" s="39">
        <v>8</v>
      </c>
      <c r="V1006" s="39">
        <v>8</v>
      </c>
      <c r="W1006" s="39"/>
      <c r="X1006" s="39"/>
      <c r="Y1006" s="39"/>
      <c r="Z1006" s="39"/>
      <c r="AA1006" s="39"/>
      <c r="AB1006" s="39"/>
      <c r="AC1006" s="39"/>
      <c r="AD1006" s="39"/>
      <c r="AE1006" s="39"/>
      <c r="AF1006" s="39"/>
      <c r="AG1006" s="39"/>
      <c r="AH1006" s="39"/>
      <c r="AI1006" s="39"/>
      <c r="AJ1006" s="39"/>
      <c r="AK1006" s="39"/>
      <c r="AL1006" s="39"/>
      <c r="AM1006" s="39"/>
      <c r="AN1006" s="39"/>
      <c r="AO1006" s="39"/>
      <c r="AP1006" s="39">
        <v>357142.85</v>
      </c>
      <c r="AQ1006" s="39">
        <v>0</v>
      </c>
      <c r="AR1006" s="27">
        <f t="shared" si="26"/>
        <v>0</v>
      </c>
      <c r="AS1006" s="13" t="s">
        <v>111</v>
      </c>
      <c r="AT1006" s="13">
        <v>2015</v>
      </c>
      <c r="AU1006" s="13">
        <v>14</v>
      </c>
    </row>
    <row r="1007" spans="2:47" ht="13.15" customHeight="1" x14ac:dyDescent="0.2">
      <c r="B1007" s="13" t="s">
        <v>1746</v>
      </c>
      <c r="C1007" s="13" t="s">
        <v>100</v>
      </c>
      <c r="D1007" s="13" t="s">
        <v>1744</v>
      </c>
      <c r="E1007" s="13" t="s">
        <v>1737</v>
      </c>
      <c r="F1007" s="13" t="s">
        <v>1738</v>
      </c>
      <c r="G1007" s="13" t="s">
        <v>1745</v>
      </c>
      <c r="H1007" s="13" t="s">
        <v>197</v>
      </c>
      <c r="I1007" s="13">
        <v>45</v>
      </c>
      <c r="J1007" s="13" t="s">
        <v>244</v>
      </c>
      <c r="K1007" s="13" t="s">
        <v>107</v>
      </c>
      <c r="L1007" s="13" t="s">
        <v>108</v>
      </c>
      <c r="M1007" s="13" t="s">
        <v>122</v>
      </c>
      <c r="N1007" s="13" t="s">
        <v>110</v>
      </c>
      <c r="O1007" s="39"/>
      <c r="P1007" s="39"/>
      <c r="Q1007" s="39"/>
      <c r="R1007" s="39">
        <v>16</v>
      </c>
      <c r="S1007" s="39">
        <v>12</v>
      </c>
      <c r="T1007" s="39">
        <v>8</v>
      </c>
      <c r="U1007" s="39">
        <v>8</v>
      </c>
      <c r="V1007" s="39">
        <v>8</v>
      </c>
      <c r="W1007" s="39"/>
      <c r="X1007" s="39"/>
      <c r="Y1007" s="39"/>
      <c r="Z1007" s="39"/>
      <c r="AA1007" s="39"/>
      <c r="AB1007" s="39"/>
      <c r="AC1007" s="39"/>
      <c r="AD1007" s="39"/>
      <c r="AE1007" s="39"/>
      <c r="AF1007" s="39"/>
      <c r="AG1007" s="39"/>
      <c r="AH1007" s="39"/>
      <c r="AI1007" s="39"/>
      <c r="AJ1007" s="39"/>
      <c r="AK1007" s="39"/>
      <c r="AL1007" s="39"/>
      <c r="AM1007" s="39"/>
      <c r="AN1007" s="39"/>
      <c r="AO1007" s="39"/>
      <c r="AP1007" s="39">
        <v>357142.85</v>
      </c>
      <c r="AQ1007" s="39">
        <f>(O1007+P1007+Q1007+R1007+S1007+T1007+U1007+V1007+W1007)*AP1007</f>
        <v>18571428.199999999</v>
      </c>
      <c r="AR1007" s="27">
        <f t="shared" si="26"/>
        <v>20799999.584000003</v>
      </c>
      <c r="AS1007" s="13" t="s">
        <v>111</v>
      </c>
      <c r="AT1007" s="13">
        <v>2015</v>
      </c>
      <c r="AU1007" s="13"/>
    </row>
    <row r="1008" spans="2:47" ht="13.15" customHeight="1" x14ac:dyDescent="0.25">
      <c r="B1008" s="7" t="s">
        <v>1747</v>
      </c>
      <c r="C1008" s="7" t="s">
        <v>100</v>
      </c>
      <c r="D1008" s="22" t="s">
        <v>1748</v>
      </c>
      <c r="E1008" s="7" t="s">
        <v>1749</v>
      </c>
      <c r="F1008" s="7" t="s">
        <v>1749</v>
      </c>
      <c r="G1008" s="7" t="s">
        <v>1750</v>
      </c>
      <c r="H1008" s="8" t="s">
        <v>105</v>
      </c>
      <c r="I1008" s="9">
        <v>45</v>
      </c>
      <c r="J1008" s="10" t="s">
        <v>238</v>
      </c>
      <c r="K1008" s="8" t="s">
        <v>107</v>
      </c>
      <c r="L1008" s="10" t="s">
        <v>108</v>
      </c>
      <c r="M1008" s="10" t="s">
        <v>109</v>
      </c>
      <c r="N1008" s="10" t="s">
        <v>110</v>
      </c>
      <c r="O1008" s="27"/>
      <c r="P1008" s="27"/>
      <c r="Q1008" s="74"/>
      <c r="R1008" s="27">
        <v>16</v>
      </c>
      <c r="S1008" s="27">
        <v>16</v>
      </c>
      <c r="T1008" s="27">
        <v>16</v>
      </c>
      <c r="U1008" s="27">
        <v>16</v>
      </c>
      <c r="V1008" s="27">
        <v>16</v>
      </c>
      <c r="W1008" s="27"/>
      <c r="X1008" s="27"/>
      <c r="Y1008" s="27"/>
      <c r="Z1008" s="27"/>
      <c r="AA1008" s="27"/>
      <c r="AB1008" s="27"/>
      <c r="AC1008" s="27"/>
      <c r="AD1008" s="27"/>
      <c r="AE1008" s="27"/>
      <c r="AF1008" s="27"/>
      <c r="AG1008" s="27"/>
      <c r="AH1008" s="27"/>
      <c r="AI1008" s="27"/>
      <c r="AJ1008" s="27"/>
      <c r="AK1008" s="27"/>
      <c r="AL1008" s="27"/>
      <c r="AM1008" s="27"/>
      <c r="AN1008" s="27"/>
      <c r="AO1008" s="27"/>
      <c r="AP1008" s="27">
        <v>262150.01</v>
      </c>
      <c r="AQ1008" s="27">
        <v>0</v>
      </c>
      <c r="AR1008" s="27">
        <f t="shared" si="26"/>
        <v>0</v>
      </c>
      <c r="AS1008" s="10" t="s">
        <v>111</v>
      </c>
      <c r="AT1008" s="7" t="s">
        <v>375</v>
      </c>
      <c r="AU1008" s="89" t="s">
        <v>357</v>
      </c>
    </row>
    <row r="1009" spans="2:47" ht="13.15" customHeight="1" x14ac:dyDescent="0.25">
      <c r="B1009" s="12" t="s">
        <v>1751</v>
      </c>
      <c r="C1009" s="7" t="s">
        <v>100</v>
      </c>
      <c r="D1009" s="7" t="s">
        <v>1748</v>
      </c>
      <c r="E1009" s="7" t="s">
        <v>1749</v>
      </c>
      <c r="F1009" s="7" t="s">
        <v>1749</v>
      </c>
      <c r="G1009" s="7" t="s">
        <v>1750</v>
      </c>
      <c r="H1009" s="8" t="s">
        <v>197</v>
      </c>
      <c r="I1009" s="9">
        <v>45</v>
      </c>
      <c r="J1009" s="10" t="s">
        <v>579</v>
      </c>
      <c r="K1009" s="8" t="s">
        <v>107</v>
      </c>
      <c r="L1009" s="10" t="s">
        <v>108</v>
      </c>
      <c r="M1009" s="10" t="s">
        <v>109</v>
      </c>
      <c r="N1009" s="10" t="s">
        <v>110</v>
      </c>
      <c r="O1009" s="74"/>
      <c r="P1009" s="27"/>
      <c r="Q1009" s="27"/>
      <c r="R1009" s="27">
        <v>10</v>
      </c>
      <c r="S1009" s="27">
        <v>10</v>
      </c>
      <c r="T1009" s="27">
        <v>10</v>
      </c>
      <c r="U1009" s="27">
        <v>10</v>
      </c>
      <c r="V1009" s="27">
        <v>10</v>
      </c>
      <c r="W1009" s="27"/>
      <c r="X1009" s="27"/>
      <c r="Y1009" s="27"/>
      <c r="Z1009" s="27"/>
      <c r="AA1009" s="27"/>
      <c r="AB1009" s="27"/>
      <c r="AC1009" s="27"/>
      <c r="AD1009" s="27"/>
      <c r="AE1009" s="27"/>
      <c r="AF1009" s="27"/>
      <c r="AG1009" s="27"/>
      <c r="AH1009" s="27"/>
      <c r="AI1009" s="27"/>
      <c r="AJ1009" s="27"/>
      <c r="AK1009" s="27"/>
      <c r="AL1009" s="27"/>
      <c r="AM1009" s="27"/>
      <c r="AN1009" s="27"/>
      <c r="AO1009" s="27"/>
      <c r="AP1009" s="27">
        <v>262150.01</v>
      </c>
      <c r="AQ1009" s="27">
        <v>0</v>
      </c>
      <c r="AR1009" s="27">
        <f t="shared" si="26"/>
        <v>0</v>
      </c>
      <c r="AS1009" s="10" t="s">
        <v>111</v>
      </c>
      <c r="AT1009" s="43" t="s">
        <v>241</v>
      </c>
      <c r="AU1009" s="43" t="s">
        <v>359</v>
      </c>
    </row>
    <row r="1010" spans="2:47" ht="13.15" customHeight="1" x14ac:dyDescent="0.2">
      <c r="B1010" s="12" t="s">
        <v>1752</v>
      </c>
      <c r="C1010" s="8" t="s">
        <v>100</v>
      </c>
      <c r="D1010" s="8" t="s">
        <v>1748</v>
      </c>
      <c r="E1010" s="7" t="s">
        <v>1749</v>
      </c>
      <c r="F1010" s="8" t="s">
        <v>1749</v>
      </c>
      <c r="G1010" s="7" t="s">
        <v>1750</v>
      </c>
      <c r="H1010" s="8" t="s">
        <v>197</v>
      </c>
      <c r="I1010" s="9">
        <v>45</v>
      </c>
      <c r="J1010" s="8" t="s">
        <v>244</v>
      </c>
      <c r="K1010" s="8" t="s">
        <v>107</v>
      </c>
      <c r="L1010" s="8" t="s">
        <v>108</v>
      </c>
      <c r="M1010" s="10" t="s">
        <v>109</v>
      </c>
      <c r="N1010" s="10" t="s">
        <v>110</v>
      </c>
      <c r="O1010" s="74"/>
      <c r="P1010" s="27"/>
      <c r="Q1010" s="27"/>
      <c r="R1010" s="27">
        <v>10</v>
      </c>
      <c r="S1010" s="27">
        <v>10</v>
      </c>
      <c r="T1010" s="27">
        <v>10</v>
      </c>
      <c r="U1010" s="27">
        <v>10</v>
      </c>
      <c r="V1010" s="27">
        <v>10</v>
      </c>
      <c r="W1010" s="27"/>
      <c r="X1010" s="27"/>
      <c r="Y1010" s="27"/>
      <c r="Z1010" s="27"/>
      <c r="AA1010" s="27"/>
      <c r="AB1010" s="27"/>
      <c r="AC1010" s="27"/>
      <c r="AD1010" s="27"/>
      <c r="AE1010" s="27"/>
      <c r="AF1010" s="27"/>
      <c r="AG1010" s="27"/>
      <c r="AH1010" s="27"/>
      <c r="AI1010" s="27"/>
      <c r="AJ1010" s="27"/>
      <c r="AK1010" s="27"/>
      <c r="AL1010" s="27"/>
      <c r="AM1010" s="27"/>
      <c r="AN1010" s="27"/>
      <c r="AO1010" s="27"/>
      <c r="AP1010" s="27">
        <v>221659.38</v>
      </c>
      <c r="AQ1010" s="27">
        <v>0</v>
      </c>
      <c r="AR1010" s="27">
        <f t="shared" si="26"/>
        <v>0</v>
      </c>
      <c r="AS1010" s="10" t="s">
        <v>111</v>
      </c>
      <c r="AT1010" s="43" t="s">
        <v>241</v>
      </c>
      <c r="AU1010" s="13" t="s">
        <v>1753</v>
      </c>
    </row>
    <row r="1011" spans="2:47" ht="13.15" customHeight="1" x14ac:dyDescent="0.2">
      <c r="B1011" s="13" t="s">
        <v>1754</v>
      </c>
      <c r="C1011" s="13" t="s">
        <v>100</v>
      </c>
      <c r="D1011" s="13" t="s">
        <v>1755</v>
      </c>
      <c r="E1011" s="13" t="s">
        <v>1756</v>
      </c>
      <c r="F1011" s="13" t="s">
        <v>1738</v>
      </c>
      <c r="G1011" s="13" t="s">
        <v>1757</v>
      </c>
      <c r="H1011" s="13" t="s">
        <v>197</v>
      </c>
      <c r="I1011" s="13">
        <v>45</v>
      </c>
      <c r="J1011" s="13" t="s">
        <v>244</v>
      </c>
      <c r="K1011" s="13" t="s">
        <v>107</v>
      </c>
      <c r="L1011" s="13" t="s">
        <v>108</v>
      </c>
      <c r="M1011" s="13" t="s">
        <v>109</v>
      </c>
      <c r="N1011" s="13" t="s">
        <v>110</v>
      </c>
      <c r="O1011" s="39"/>
      <c r="P1011" s="39"/>
      <c r="Q1011" s="39"/>
      <c r="R1011" s="39">
        <v>10</v>
      </c>
      <c r="S1011" s="39">
        <v>0</v>
      </c>
      <c r="T1011" s="39">
        <v>6</v>
      </c>
      <c r="U1011" s="39">
        <v>6</v>
      </c>
      <c r="V1011" s="39">
        <v>6</v>
      </c>
      <c r="W1011" s="39"/>
      <c r="X1011" s="39"/>
      <c r="Y1011" s="39"/>
      <c r="Z1011" s="39"/>
      <c r="AA1011" s="39"/>
      <c r="AB1011" s="39"/>
      <c r="AC1011" s="39"/>
      <c r="AD1011" s="39"/>
      <c r="AE1011" s="39"/>
      <c r="AF1011" s="39"/>
      <c r="AG1011" s="39"/>
      <c r="AH1011" s="39"/>
      <c r="AI1011" s="39"/>
      <c r="AJ1011" s="39"/>
      <c r="AK1011" s="39"/>
      <c r="AL1011" s="39"/>
      <c r="AM1011" s="39"/>
      <c r="AN1011" s="39"/>
      <c r="AO1011" s="39"/>
      <c r="AP1011" s="39">
        <v>221659.38</v>
      </c>
      <c r="AQ1011" s="39">
        <v>0</v>
      </c>
      <c r="AR1011" s="27">
        <f t="shared" si="26"/>
        <v>0</v>
      </c>
      <c r="AS1011" s="13" t="s">
        <v>111</v>
      </c>
      <c r="AT1011" s="13">
        <v>2015</v>
      </c>
      <c r="AU1011" s="13">
        <v>14</v>
      </c>
    </row>
    <row r="1012" spans="2:47" ht="13.15" customHeight="1" x14ac:dyDescent="0.2">
      <c r="B1012" s="13" t="s">
        <v>1758</v>
      </c>
      <c r="C1012" s="13" t="s">
        <v>100</v>
      </c>
      <c r="D1012" s="13" t="s">
        <v>1755</v>
      </c>
      <c r="E1012" s="13" t="s">
        <v>1756</v>
      </c>
      <c r="F1012" s="13" t="s">
        <v>1738</v>
      </c>
      <c r="G1012" s="13" t="s">
        <v>1757</v>
      </c>
      <c r="H1012" s="13" t="s">
        <v>197</v>
      </c>
      <c r="I1012" s="13">
        <v>45</v>
      </c>
      <c r="J1012" s="13" t="s">
        <v>244</v>
      </c>
      <c r="K1012" s="13" t="s">
        <v>107</v>
      </c>
      <c r="L1012" s="13" t="s">
        <v>108</v>
      </c>
      <c r="M1012" s="13" t="s">
        <v>109</v>
      </c>
      <c r="N1012" s="13" t="s">
        <v>110</v>
      </c>
      <c r="O1012" s="39"/>
      <c r="P1012" s="39"/>
      <c r="Q1012" s="39"/>
      <c r="R1012" s="39">
        <v>10</v>
      </c>
      <c r="S1012" s="39">
        <v>6</v>
      </c>
      <c r="T1012" s="39">
        <v>6</v>
      </c>
      <c r="U1012" s="39">
        <v>6</v>
      </c>
      <c r="V1012" s="39">
        <v>6</v>
      </c>
      <c r="W1012" s="39"/>
      <c r="X1012" s="39"/>
      <c r="Y1012" s="39"/>
      <c r="Z1012" s="39"/>
      <c r="AA1012" s="39"/>
      <c r="AB1012" s="39"/>
      <c r="AC1012" s="39"/>
      <c r="AD1012" s="39"/>
      <c r="AE1012" s="39"/>
      <c r="AF1012" s="39"/>
      <c r="AG1012" s="39"/>
      <c r="AH1012" s="39"/>
      <c r="AI1012" s="39"/>
      <c r="AJ1012" s="39"/>
      <c r="AK1012" s="39"/>
      <c r="AL1012" s="39"/>
      <c r="AM1012" s="39"/>
      <c r="AN1012" s="39"/>
      <c r="AO1012" s="39"/>
      <c r="AP1012" s="39">
        <v>221659.38</v>
      </c>
      <c r="AQ1012" s="39">
        <v>0</v>
      </c>
      <c r="AR1012" s="27">
        <f t="shared" si="26"/>
        <v>0</v>
      </c>
      <c r="AS1012" s="13" t="s">
        <v>111</v>
      </c>
      <c r="AT1012" s="13">
        <v>2015</v>
      </c>
      <c r="AU1012" s="13">
        <v>14</v>
      </c>
    </row>
    <row r="1013" spans="2:47" ht="13.15" customHeight="1" x14ac:dyDescent="0.2">
      <c r="B1013" s="13" t="s">
        <v>1759</v>
      </c>
      <c r="C1013" s="13" t="s">
        <v>100</v>
      </c>
      <c r="D1013" s="13" t="s">
        <v>1755</v>
      </c>
      <c r="E1013" s="13" t="s">
        <v>1756</v>
      </c>
      <c r="F1013" s="13" t="s">
        <v>1738</v>
      </c>
      <c r="G1013" s="13" t="s">
        <v>1757</v>
      </c>
      <c r="H1013" s="13" t="s">
        <v>197</v>
      </c>
      <c r="I1013" s="13">
        <v>45</v>
      </c>
      <c r="J1013" s="13" t="s">
        <v>244</v>
      </c>
      <c r="K1013" s="13" t="s">
        <v>107</v>
      </c>
      <c r="L1013" s="13" t="s">
        <v>108</v>
      </c>
      <c r="M1013" s="13" t="s">
        <v>122</v>
      </c>
      <c r="N1013" s="13" t="s">
        <v>110</v>
      </c>
      <c r="O1013" s="39"/>
      <c r="P1013" s="39"/>
      <c r="Q1013" s="39"/>
      <c r="R1013" s="39">
        <v>10</v>
      </c>
      <c r="S1013" s="39">
        <v>7</v>
      </c>
      <c r="T1013" s="39">
        <v>6</v>
      </c>
      <c r="U1013" s="39">
        <v>6</v>
      </c>
      <c r="V1013" s="39">
        <v>6</v>
      </c>
      <c r="W1013" s="39"/>
      <c r="X1013" s="39"/>
      <c r="Y1013" s="39"/>
      <c r="Z1013" s="39"/>
      <c r="AA1013" s="39"/>
      <c r="AB1013" s="39"/>
      <c r="AC1013" s="39"/>
      <c r="AD1013" s="39"/>
      <c r="AE1013" s="39"/>
      <c r="AF1013" s="39"/>
      <c r="AG1013" s="39"/>
      <c r="AH1013" s="39"/>
      <c r="AI1013" s="39"/>
      <c r="AJ1013" s="39"/>
      <c r="AK1013" s="39"/>
      <c r="AL1013" s="39"/>
      <c r="AM1013" s="39"/>
      <c r="AN1013" s="39"/>
      <c r="AO1013" s="39"/>
      <c r="AP1013" s="39">
        <v>221659.38</v>
      </c>
      <c r="AQ1013" s="39">
        <f>(O1013+P1013+Q1013+R1013+S1013+T1013+U1013+V1013+W1013)*AP1013</f>
        <v>7758078.2999999998</v>
      </c>
      <c r="AR1013" s="27">
        <f t="shared" si="26"/>
        <v>8689047.6960000005</v>
      </c>
      <c r="AS1013" s="13" t="s">
        <v>111</v>
      </c>
      <c r="AT1013" s="13">
        <v>2015</v>
      </c>
      <c r="AU1013" s="13"/>
    </row>
    <row r="1014" spans="2:47" ht="13.15" customHeight="1" x14ac:dyDescent="0.25">
      <c r="B1014" s="7" t="s">
        <v>1760</v>
      </c>
      <c r="C1014" s="7" t="s">
        <v>100</v>
      </c>
      <c r="D1014" s="22" t="s">
        <v>1748</v>
      </c>
      <c r="E1014" s="7" t="s">
        <v>1749</v>
      </c>
      <c r="F1014" s="7" t="s">
        <v>1749</v>
      </c>
      <c r="G1014" s="10" t="s">
        <v>1761</v>
      </c>
      <c r="H1014" s="8" t="s">
        <v>105</v>
      </c>
      <c r="I1014" s="9">
        <v>45</v>
      </c>
      <c r="J1014" s="10" t="s">
        <v>238</v>
      </c>
      <c r="K1014" s="8" t="s">
        <v>107</v>
      </c>
      <c r="L1014" s="10" t="s">
        <v>108</v>
      </c>
      <c r="M1014" s="10" t="s">
        <v>109</v>
      </c>
      <c r="N1014" s="10" t="s">
        <v>110</v>
      </c>
      <c r="O1014" s="27"/>
      <c r="P1014" s="27"/>
      <c r="Q1014" s="74"/>
      <c r="R1014" s="27">
        <v>16</v>
      </c>
      <c r="S1014" s="27">
        <v>16</v>
      </c>
      <c r="T1014" s="27">
        <v>16</v>
      </c>
      <c r="U1014" s="27">
        <v>16</v>
      </c>
      <c r="V1014" s="27">
        <v>16</v>
      </c>
      <c r="W1014" s="27"/>
      <c r="X1014" s="27"/>
      <c r="Y1014" s="27"/>
      <c r="Z1014" s="27"/>
      <c r="AA1014" s="27"/>
      <c r="AB1014" s="27"/>
      <c r="AC1014" s="27"/>
      <c r="AD1014" s="27"/>
      <c r="AE1014" s="27"/>
      <c r="AF1014" s="27"/>
      <c r="AG1014" s="27"/>
      <c r="AH1014" s="27"/>
      <c r="AI1014" s="27"/>
      <c r="AJ1014" s="27"/>
      <c r="AK1014" s="27"/>
      <c r="AL1014" s="27"/>
      <c r="AM1014" s="27"/>
      <c r="AN1014" s="27"/>
      <c r="AO1014" s="27"/>
      <c r="AP1014" s="27">
        <v>262150.01</v>
      </c>
      <c r="AQ1014" s="27">
        <v>0</v>
      </c>
      <c r="AR1014" s="27">
        <f t="shared" si="26"/>
        <v>0</v>
      </c>
      <c r="AS1014" s="10" t="s">
        <v>111</v>
      </c>
      <c r="AT1014" s="7" t="s">
        <v>375</v>
      </c>
      <c r="AU1014" s="89" t="s">
        <v>357</v>
      </c>
    </row>
    <row r="1015" spans="2:47" ht="13.15" customHeight="1" x14ac:dyDescent="0.25">
      <c r="B1015" s="12" t="s">
        <v>1762</v>
      </c>
      <c r="C1015" s="7" t="s">
        <v>100</v>
      </c>
      <c r="D1015" s="7" t="s">
        <v>1748</v>
      </c>
      <c r="E1015" s="7" t="s">
        <v>1749</v>
      </c>
      <c r="F1015" s="7" t="s">
        <v>1749</v>
      </c>
      <c r="G1015" s="7" t="s">
        <v>1761</v>
      </c>
      <c r="H1015" s="8" t="s">
        <v>197</v>
      </c>
      <c r="I1015" s="9">
        <v>45</v>
      </c>
      <c r="J1015" s="10" t="s">
        <v>579</v>
      </c>
      <c r="K1015" s="8" t="s">
        <v>107</v>
      </c>
      <c r="L1015" s="10" t="s">
        <v>108</v>
      </c>
      <c r="M1015" s="10" t="s">
        <v>109</v>
      </c>
      <c r="N1015" s="10" t="s">
        <v>110</v>
      </c>
      <c r="O1015" s="74"/>
      <c r="P1015" s="27"/>
      <c r="Q1015" s="27"/>
      <c r="R1015" s="27">
        <v>10</v>
      </c>
      <c r="S1015" s="27">
        <v>10</v>
      </c>
      <c r="T1015" s="27">
        <v>10</v>
      </c>
      <c r="U1015" s="27">
        <v>10</v>
      </c>
      <c r="V1015" s="27">
        <v>10</v>
      </c>
      <c r="W1015" s="27"/>
      <c r="X1015" s="27"/>
      <c r="Y1015" s="27"/>
      <c r="Z1015" s="27"/>
      <c r="AA1015" s="27"/>
      <c r="AB1015" s="27"/>
      <c r="AC1015" s="27"/>
      <c r="AD1015" s="27"/>
      <c r="AE1015" s="27"/>
      <c r="AF1015" s="27"/>
      <c r="AG1015" s="27"/>
      <c r="AH1015" s="27"/>
      <c r="AI1015" s="27"/>
      <c r="AJ1015" s="27"/>
      <c r="AK1015" s="27"/>
      <c r="AL1015" s="27"/>
      <c r="AM1015" s="27"/>
      <c r="AN1015" s="27"/>
      <c r="AO1015" s="27"/>
      <c r="AP1015" s="27">
        <v>262150.01</v>
      </c>
      <c r="AQ1015" s="27">
        <v>0</v>
      </c>
      <c r="AR1015" s="27">
        <f t="shared" si="26"/>
        <v>0</v>
      </c>
      <c r="AS1015" s="10" t="s">
        <v>111</v>
      </c>
      <c r="AT1015" s="43" t="s">
        <v>241</v>
      </c>
      <c r="AU1015" s="43" t="s">
        <v>359</v>
      </c>
    </row>
    <row r="1016" spans="2:47" ht="13.15" customHeight="1" x14ac:dyDescent="0.2">
      <c r="B1016" s="12" t="s">
        <v>1763</v>
      </c>
      <c r="C1016" s="8" t="s">
        <v>100</v>
      </c>
      <c r="D1016" s="8" t="s">
        <v>1748</v>
      </c>
      <c r="E1016" s="7" t="s">
        <v>1749</v>
      </c>
      <c r="F1016" s="8" t="s">
        <v>1749</v>
      </c>
      <c r="G1016" s="7" t="s">
        <v>1761</v>
      </c>
      <c r="H1016" s="8" t="s">
        <v>197</v>
      </c>
      <c r="I1016" s="9">
        <v>45</v>
      </c>
      <c r="J1016" s="8" t="s">
        <v>244</v>
      </c>
      <c r="K1016" s="8" t="s">
        <v>107</v>
      </c>
      <c r="L1016" s="8" t="s">
        <v>108</v>
      </c>
      <c r="M1016" s="10" t="s">
        <v>109</v>
      </c>
      <c r="N1016" s="10" t="s">
        <v>110</v>
      </c>
      <c r="O1016" s="74"/>
      <c r="P1016" s="27"/>
      <c r="Q1016" s="27"/>
      <c r="R1016" s="27">
        <v>10</v>
      </c>
      <c r="S1016" s="27">
        <v>10</v>
      </c>
      <c r="T1016" s="27">
        <v>10</v>
      </c>
      <c r="U1016" s="27">
        <v>10</v>
      </c>
      <c r="V1016" s="27">
        <v>10</v>
      </c>
      <c r="W1016" s="27"/>
      <c r="X1016" s="27"/>
      <c r="Y1016" s="27"/>
      <c r="Z1016" s="27"/>
      <c r="AA1016" s="27"/>
      <c r="AB1016" s="27"/>
      <c r="AC1016" s="27"/>
      <c r="AD1016" s="27"/>
      <c r="AE1016" s="27"/>
      <c r="AF1016" s="27"/>
      <c r="AG1016" s="27"/>
      <c r="AH1016" s="27"/>
      <c r="AI1016" s="27"/>
      <c r="AJ1016" s="27"/>
      <c r="AK1016" s="27"/>
      <c r="AL1016" s="27"/>
      <c r="AM1016" s="27"/>
      <c r="AN1016" s="27"/>
      <c r="AO1016" s="27"/>
      <c r="AP1016" s="27">
        <v>194112.5</v>
      </c>
      <c r="AQ1016" s="27">
        <v>0</v>
      </c>
      <c r="AR1016" s="27">
        <f t="shared" si="26"/>
        <v>0</v>
      </c>
      <c r="AS1016" s="10" t="s">
        <v>111</v>
      </c>
      <c r="AT1016" s="43" t="s">
        <v>241</v>
      </c>
      <c r="AU1016" s="13" t="s">
        <v>1753</v>
      </c>
    </row>
    <row r="1017" spans="2:47" ht="13.15" customHeight="1" x14ac:dyDescent="0.2">
      <c r="B1017" s="13" t="s">
        <v>1764</v>
      </c>
      <c r="C1017" s="13" t="s">
        <v>100</v>
      </c>
      <c r="D1017" s="13" t="s">
        <v>1755</v>
      </c>
      <c r="E1017" s="13" t="s">
        <v>1756</v>
      </c>
      <c r="F1017" s="13" t="s">
        <v>1738</v>
      </c>
      <c r="G1017" s="13" t="s">
        <v>1765</v>
      </c>
      <c r="H1017" s="13" t="s">
        <v>197</v>
      </c>
      <c r="I1017" s="13">
        <v>45</v>
      </c>
      <c r="J1017" s="13" t="s">
        <v>244</v>
      </c>
      <c r="K1017" s="13" t="s">
        <v>107</v>
      </c>
      <c r="L1017" s="13" t="s">
        <v>108</v>
      </c>
      <c r="M1017" s="13" t="s">
        <v>109</v>
      </c>
      <c r="N1017" s="13" t="s">
        <v>110</v>
      </c>
      <c r="O1017" s="39"/>
      <c r="P1017" s="39"/>
      <c r="Q1017" s="39"/>
      <c r="R1017" s="39">
        <v>10</v>
      </c>
      <c r="S1017" s="39">
        <v>0</v>
      </c>
      <c r="T1017" s="39">
        <v>6</v>
      </c>
      <c r="U1017" s="39">
        <v>6</v>
      </c>
      <c r="V1017" s="39">
        <v>6</v>
      </c>
      <c r="W1017" s="39"/>
      <c r="X1017" s="39"/>
      <c r="Y1017" s="39"/>
      <c r="Z1017" s="39"/>
      <c r="AA1017" s="39"/>
      <c r="AB1017" s="39"/>
      <c r="AC1017" s="39"/>
      <c r="AD1017" s="39"/>
      <c r="AE1017" s="39"/>
      <c r="AF1017" s="39"/>
      <c r="AG1017" s="39"/>
      <c r="AH1017" s="39"/>
      <c r="AI1017" s="39"/>
      <c r="AJ1017" s="39"/>
      <c r="AK1017" s="39"/>
      <c r="AL1017" s="39"/>
      <c r="AM1017" s="39"/>
      <c r="AN1017" s="39"/>
      <c r="AO1017" s="39"/>
      <c r="AP1017" s="39">
        <v>194112.5</v>
      </c>
      <c r="AQ1017" s="39">
        <v>0</v>
      </c>
      <c r="AR1017" s="27">
        <f t="shared" si="26"/>
        <v>0</v>
      </c>
      <c r="AS1017" s="13" t="s">
        <v>111</v>
      </c>
      <c r="AT1017" s="13">
        <v>2015</v>
      </c>
      <c r="AU1017" s="13">
        <v>14</v>
      </c>
    </row>
    <row r="1018" spans="2:47" ht="13.15" customHeight="1" x14ac:dyDescent="0.2">
      <c r="B1018" s="13" t="s">
        <v>1766</v>
      </c>
      <c r="C1018" s="13" t="s">
        <v>100</v>
      </c>
      <c r="D1018" s="13" t="s">
        <v>1755</v>
      </c>
      <c r="E1018" s="13" t="s">
        <v>1756</v>
      </c>
      <c r="F1018" s="13" t="s">
        <v>1738</v>
      </c>
      <c r="G1018" s="13" t="s">
        <v>1765</v>
      </c>
      <c r="H1018" s="13" t="s">
        <v>197</v>
      </c>
      <c r="I1018" s="13">
        <v>45</v>
      </c>
      <c r="J1018" s="13" t="s">
        <v>244</v>
      </c>
      <c r="K1018" s="13" t="s">
        <v>107</v>
      </c>
      <c r="L1018" s="13" t="s">
        <v>108</v>
      </c>
      <c r="M1018" s="13" t="s">
        <v>122</v>
      </c>
      <c r="N1018" s="13" t="s">
        <v>110</v>
      </c>
      <c r="O1018" s="39"/>
      <c r="P1018" s="39"/>
      <c r="Q1018" s="39"/>
      <c r="R1018" s="39">
        <v>10</v>
      </c>
      <c r="S1018" s="39">
        <v>6</v>
      </c>
      <c r="T1018" s="39">
        <v>6</v>
      </c>
      <c r="U1018" s="39">
        <v>6</v>
      </c>
      <c r="V1018" s="39">
        <v>6</v>
      </c>
      <c r="W1018" s="39"/>
      <c r="X1018" s="39"/>
      <c r="Y1018" s="39"/>
      <c r="Z1018" s="39"/>
      <c r="AA1018" s="39"/>
      <c r="AB1018" s="39"/>
      <c r="AC1018" s="39"/>
      <c r="AD1018" s="39"/>
      <c r="AE1018" s="39"/>
      <c r="AF1018" s="39"/>
      <c r="AG1018" s="39"/>
      <c r="AH1018" s="39"/>
      <c r="AI1018" s="39"/>
      <c r="AJ1018" s="39"/>
      <c r="AK1018" s="39"/>
      <c r="AL1018" s="39"/>
      <c r="AM1018" s="39"/>
      <c r="AN1018" s="39"/>
      <c r="AO1018" s="39"/>
      <c r="AP1018" s="39">
        <v>194112.5</v>
      </c>
      <c r="AQ1018" s="39">
        <v>0</v>
      </c>
      <c r="AR1018" s="27">
        <f t="shared" si="26"/>
        <v>0</v>
      </c>
      <c r="AS1018" s="13" t="s">
        <v>111</v>
      </c>
      <c r="AT1018" s="13">
        <v>2015</v>
      </c>
      <c r="AU1018" s="13" t="s">
        <v>6956</v>
      </c>
    </row>
    <row r="1019" spans="2:47" ht="13.15" customHeight="1" x14ac:dyDescent="0.2">
      <c r="B1019" s="13" t="s">
        <v>6957</v>
      </c>
      <c r="C1019" s="13" t="s">
        <v>100</v>
      </c>
      <c r="D1019" s="13" t="s">
        <v>1755</v>
      </c>
      <c r="E1019" s="13" t="s">
        <v>1756</v>
      </c>
      <c r="F1019" s="13" t="s">
        <v>1738</v>
      </c>
      <c r="G1019" s="13" t="s">
        <v>1765</v>
      </c>
      <c r="H1019" s="13" t="s">
        <v>197</v>
      </c>
      <c r="I1019" s="13">
        <v>45</v>
      </c>
      <c r="J1019" s="13" t="s">
        <v>244</v>
      </c>
      <c r="K1019" s="13" t="s">
        <v>107</v>
      </c>
      <c r="L1019" s="13" t="s">
        <v>108</v>
      </c>
      <c r="M1019" s="13" t="s">
        <v>122</v>
      </c>
      <c r="N1019" s="13" t="s">
        <v>110</v>
      </c>
      <c r="O1019" s="39"/>
      <c r="P1019" s="39"/>
      <c r="Q1019" s="39"/>
      <c r="R1019" s="39">
        <v>10</v>
      </c>
      <c r="S1019" s="39">
        <v>7</v>
      </c>
      <c r="T1019" s="39">
        <v>7</v>
      </c>
      <c r="U1019" s="39">
        <v>7</v>
      </c>
      <c r="V1019" s="39">
        <v>7</v>
      </c>
      <c r="W1019" s="39"/>
      <c r="X1019" s="39"/>
      <c r="Y1019" s="39"/>
      <c r="Z1019" s="39"/>
      <c r="AA1019" s="39"/>
      <c r="AB1019" s="39"/>
      <c r="AC1019" s="39"/>
      <c r="AD1019" s="39"/>
      <c r="AE1019" s="39"/>
      <c r="AF1019" s="39"/>
      <c r="AG1019" s="39"/>
      <c r="AH1019" s="39"/>
      <c r="AI1019" s="39"/>
      <c r="AJ1019" s="39"/>
      <c r="AK1019" s="39"/>
      <c r="AL1019" s="39"/>
      <c r="AM1019" s="39"/>
      <c r="AN1019" s="39"/>
      <c r="AO1019" s="39"/>
      <c r="AP1019" s="39">
        <v>194112.5</v>
      </c>
      <c r="AQ1019" s="39">
        <f>(O1019+P1019+Q1019+R1019+S1019+T1019+U1019+V1019+W1019)*AP1019</f>
        <v>7376275</v>
      </c>
      <c r="AR1019" s="27">
        <f t="shared" si="26"/>
        <v>8261428.0000000009</v>
      </c>
      <c r="AS1019" s="13" t="s">
        <v>111</v>
      </c>
      <c r="AT1019" s="13">
        <v>2015</v>
      </c>
      <c r="AU1019" s="5"/>
    </row>
    <row r="1020" spans="2:47" ht="13.15" customHeight="1" x14ac:dyDescent="0.25">
      <c r="B1020" s="7" t="s">
        <v>1767</v>
      </c>
      <c r="C1020" s="7" t="s">
        <v>100</v>
      </c>
      <c r="D1020" s="22" t="s">
        <v>1748</v>
      </c>
      <c r="E1020" s="7" t="s">
        <v>1749</v>
      </c>
      <c r="F1020" s="7" t="s">
        <v>1749</v>
      </c>
      <c r="G1020" s="10" t="s">
        <v>1768</v>
      </c>
      <c r="H1020" s="8" t="s">
        <v>105</v>
      </c>
      <c r="I1020" s="9">
        <v>45</v>
      </c>
      <c r="J1020" s="10" t="s">
        <v>238</v>
      </c>
      <c r="K1020" s="8" t="s">
        <v>107</v>
      </c>
      <c r="L1020" s="10" t="s">
        <v>108</v>
      </c>
      <c r="M1020" s="10" t="s">
        <v>109</v>
      </c>
      <c r="N1020" s="10" t="s">
        <v>110</v>
      </c>
      <c r="O1020" s="27"/>
      <c r="P1020" s="27"/>
      <c r="Q1020" s="74"/>
      <c r="R1020" s="27">
        <v>16</v>
      </c>
      <c r="S1020" s="27">
        <v>16</v>
      </c>
      <c r="T1020" s="27">
        <v>16</v>
      </c>
      <c r="U1020" s="27">
        <v>16</v>
      </c>
      <c r="V1020" s="27">
        <v>16</v>
      </c>
      <c r="W1020" s="27"/>
      <c r="X1020" s="27"/>
      <c r="Y1020" s="27"/>
      <c r="Z1020" s="27"/>
      <c r="AA1020" s="27"/>
      <c r="AB1020" s="27"/>
      <c r="AC1020" s="27"/>
      <c r="AD1020" s="27"/>
      <c r="AE1020" s="27"/>
      <c r="AF1020" s="27"/>
      <c r="AG1020" s="27"/>
      <c r="AH1020" s="27"/>
      <c r="AI1020" s="27"/>
      <c r="AJ1020" s="27"/>
      <c r="AK1020" s="27"/>
      <c r="AL1020" s="27"/>
      <c r="AM1020" s="27"/>
      <c r="AN1020" s="27"/>
      <c r="AO1020" s="27"/>
      <c r="AP1020" s="27">
        <v>346644.64</v>
      </c>
      <c r="AQ1020" s="27">
        <v>0</v>
      </c>
      <c r="AR1020" s="27">
        <f t="shared" si="26"/>
        <v>0</v>
      </c>
      <c r="AS1020" s="10" t="s">
        <v>111</v>
      </c>
      <c r="AT1020" s="7" t="s">
        <v>375</v>
      </c>
      <c r="AU1020" s="89" t="s">
        <v>357</v>
      </c>
    </row>
    <row r="1021" spans="2:47" ht="13.15" customHeight="1" x14ac:dyDescent="0.25">
      <c r="B1021" s="12" t="s">
        <v>1769</v>
      </c>
      <c r="C1021" s="7" t="s">
        <v>100</v>
      </c>
      <c r="D1021" s="7" t="s">
        <v>1748</v>
      </c>
      <c r="E1021" s="7" t="s">
        <v>1749</v>
      </c>
      <c r="F1021" s="7" t="s">
        <v>1749</v>
      </c>
      <c r="G1021" s="7" t="s">
        <v>1768</v>
      </c>
      <c r="H1021" s="8" t="s">
        <v>197</v>
      </c>
      <c r="I1021" s="9">
        <v>45</v>
      </c>
      <c r="J1021" s="10" t="s">
        <v>579</v>
      </c>
      <c r="K1021" s="8" t="s">
        <v>107</v>
      </c>
      <c r="L1021" s="10" t="s">
        <v>108</v>
      </c>
      <c r="M1021" s="10" t="s">
        <v>109</v>
      </c>
      <c r="N1021" s="10" t="s">
        <v>110</v>
      </c>
      <c r="O1021" s="74"/>
      <c r="P1021" s="27"/>
      <c r="Q1021" s="27"/>
      <c r="R1021" s="27">
        <v>10</v>
      </c>
      <c r="S1021" s="27">
        <v>10</v>
      </c>
      <c r="T1021" s="27">
        <v>10</v>
      </c>
      <c r="U1021" s="27">
        <v>10</v>
      </c>
      <c r="V1021" s="27">
        <v>10</v>
      </c>
      <c r="W1021" s="27"/>
      <c r="X1021" s="27"/>
      <c r="Y1021" s="27"/>
      <c r="Z1021" s="27"/>
      <c r="AA1021" s="27"/>
      <c r="AB1021" s="27"/>
      <c r="AC1021" s="27"/>
      <c r="AD1021" s="27"/>
      <c r="AE1021" s="27"/>
      <c r="AF1021" s="27"/>
      <c r="AG1021" s="27"/>
      <c r="AH1021" s="27"/>
      <c r="AI1021" s="27"/>
      <c r="AJ1021" s="27"/>
      <c r="AK1021" s="27"/>
      <c r="AL1021" s="27"/>
      <c r="AM1021" s="27"/>
      <c r="AN1021" s="27"/>
      <c r="AO1021" s="27"/>
      <c r="AP1021" s="27">
        <v>346644.64</v>
      </c>
      <c r="AQ1021" s="27">
        <v>0</v>
      </c>
      <c r="AR1021" s="27">
        <f t="shared" si="26"/>
        <v>0</v>
      </c>
      <c r="AS1021" s="10" t="s">
        <v>111</v>
      </c>
      <c r="AT1021" s="43" t="s">
        <v>241</v>
      </c>
      <c r="AU1021" s="43" t="s">
        <v>359</v>
      </c>
    </row>
    <row r="1022" spans="2:47" ht="13.15" customHeight="1" x14ac:dyDescent="0.2">
      <c r="B1022" s="12" t="s">
        <v>1770</v>
      </c>
      <c r="C1022" s="8" t="s">
        <v>100</v>
      </c>
      <c r="D1022" s="8" t="s">
        <v>1748</v>
      </c>
      <c r="E1022" s="7" t="s">
        <v>1749</v>
      </c>
      <c r="F1022" s="8" t="s">
        <v>1749</v>
      </c>
      <c r="G1022" s="7" t="s">
        <v>1768</v>
      </c>
      <c r="H1022" s="8" t="s">
        <v>197</v>
      </c>
      <c r="I1022" s="9">
        <v>45</v>
      </c>
      <c r="J1022" s="8" t="s">
        <v>244</v>
      </c>
      <c r="K1022" s="8" t="s">
        <v>107</v>
      </c>
      <c r="L1022" s="8" t="s">
        <v>108</v>
      </c>
      <c r="M1022" s="10" t="s">
        <v>109</v>
      </c>
      <c r="N1022" s="10" t="s">
        <v>110</v>
      </c>
      <c r="O1022" s="74"/>
      <c r="P1022" s="27"/>
      <c r="Q1022" s="27"/>
      <c r="R1022" s="27">
        <v>10</v>
      </c>
      <c r="S1022" s="27">
        <v>10</v>
      </c>
      <c r="T1022" s="27">
        <v>10</v>
      </c>
      <c r="U1022" s="27">
        <v>10</v>
      </c>
      <c r="V1022" s="27">
        <v>10</v>
      </c>
      <c r="W1022" s="27"/>
      <c r="X1022" s="27"/>
      <c r="Y1022" s="27"/>
      <c r="Z1022" s="27"/>
      <c r="AA1022" s="27"/>
      <c r="AB1022" s="27"/>
      <c r="AC1022" s="27"/>
      <c r="AD1022" s="27"/>
      <c r="AE1022" s="27"/>
      <c r="AF1022" s="27"/>
      <c r="AG1022" s="27"/>
      <c r="AH1022" s="27"/>
      <c r="AI1022" s="27"/>
      <c r="AJ1022" s="27"/>
      <c r="AK1022" s="27"/>
      <c r="AL1022" s="27"/>
      <c r="AM1022" s="27"/>
      <c r="AN1022" s="27"/>
      <c r="AO1022" s="27"/>
      <c r="AP1022" s="27">
        <v>175700</v>
      </c>
      <c r="AQ1022" s="27">
        <v>0</v>
      </c>
      <c r="AR1022" s="27">
        <f t="shared" si="26"/>
        <v>0</v>
      </c>
      <c r="AS1022" s="10" t="s">
        <v>111</v>
      </c>
      <c r="AT1022" s="43" t="s">
        <v>241</v>
      </c>
      <c r="AU1022" s="13" t="s">
        <v>115</v>
      </c>
    </row>
    <row r="1023" spans="2:47" ht="13.15" customHeight="1" x14ac:dyDescent="0.2">
      <c r="B1023" s="13" t="s">
        <v>1771</v>
      </c>
      <c r="C1023" s="13" t="s">
        <v>100</v>
      </c>
      <c r="D1023" s="13" t="s">
        <v>1772</v>
      </c>
      <c r="E1023" s="13" t="s">
        <v>1773</v>
      </c>
      <c r="F1023" s="13" t="s">
        <v>1738</v>
      </c>
      <c r="G1023" s="13" t="s">
        <v>1774</v>
      </c>
      <c r="H1023" s="13" t="s">
        <v>197</v>
      </c>
      <c r="I1023" s="13">
        <v>45</v>
      </c>
      <c r="J1023" s="13" t="s">
        <v>244</v>
      </c>
      <c r="K1023" s="13" t="s">
        <v>107</v>
      </c>
      <c r="L1023" s="13" t="s">
        <v>108</v>
      </c>
      <c r="M1023" s="13" t="s">
        <v>109</v>
      </c>
      <c r="N1023" s="13" t="s">
        <v>110</v>
      </c>
      <c r="O1023" s="39"/>
      <c r="P1023" s="39"/>
      <c r="Q1023" s="39"/>
      <c r="R1023" s="39">
        <v>10</v>
      </c>
      <c r="S1023" s="39">
        <v>3</v>
      </c>
      <c r="T1023" s="39">
        <v>6</v>
      </c>
      <c r="U1023" s="39">
        <v>6</v>
      </c>
      <c r="V1023" s="39">
        <v>6</v>
      </c>
      <c r="W1023" s="39"/>
      <c r="X1023" s="39"/>
      <c r="Y1023" s="39"/>
      <c r="Z1023" s="39"/>
      <c r="AA1023" s="39"/>
      <c r="AB1023" s="39"/>
      <c r="AC1023" s="39"/>
      <c r="AD1023" s="39"/>
      <c r="AE1023" s="39"/>
      <c r="AF1023" s="39"/>
      <c r="AG1023" s="39"/>
      <c r="AH1023" s="39"/>
      <c r="AI1023" s="39"/>
      <c r="AJ1023" s="39"/>
      <c r="AK1023" s="39"/>
      <c r="AL1023" s="39"/>
      <c r="AM1023" s="39"/>
      <c r="AN1023" s="39"/>
      <c r="AO1023" s="39"/>
      <c r="AP1023" s="39">
        <v>175700</v>
      </c>
      <c r="AQ1023" s="39">
        <v>0</v>
      </c>
      <c r="AR1023" s="27">
        <f t="shared" si="26"/>
        <v>0</v>
      </c>
      <c r="AS1023" s="13" t="s">
        <v>111</v>
      </c>
      <c r="AT1023" s="13">
        <v>2015</v>
      </c>
      <c r="AU1023" s="13">
        <v>14</v>
      </c>
    </row>
    <row r="1024" spans="2:47" ht="13.15" customHeight="1" x14ac:dyDescent="0.2">
      <c r="B1024" s="13" t="s">
        <v>1775</v>
      </c>
      <c r="C1024" s="13" t="s">
        <v>100</v>
      </c>
      <c r="D1024" s="13" t="s">
        <v>1772</v>
      </c>
      <c r="E1024" s="13" t="s">
        <v>1773</v>
      </c>
      <c r="F1024" s="13" t="s">
        <v>1738</v>
      </c>
      <c r="G1024" s="13" t="s">
        <v>1774</v>
      </c>
      <c r="H1024" s="13" t="s">
        <v>197</v>
      </c>
      <c r="I1024" s="13">
        <v>45</v>
      </c>
      <c r="J1024" s="13" t="s">
        <v>244</v>
      </c>
      <c r="K1024" s="13" t="s">
        <v>107</v>
      </c>
      <c r="L1024" s="13" t="s">
        <v>108</v>
      </c>
      <c r="M1024" s="13" t="s">
        <v>109</v>
      </c>
      <c r="N1024" s="13" t="s">
        <v>110</v>
      </c>
      <c r="O1024" s="39"/>
      <c r="P1024" s="39"/>
      <c r="Q1024" s="39"/>
      <c r="R1024" s="39">
        <v>10</v>
      </c>
      <c r="S1024" s="39">
        <v>0</v>
      </c>
      <c r="T1024" s="39">
        <v>6</v>
      </c>
      <c r="U1024" s="39">
        <v>6</v>
      </c>
      <c r="V1024" s="39">
        <v>6</v>
      </c>
      <c r="W1024" s="39"/>
      <c r="X1024" s="39"/>
      <c r="Y1024" s="39"/>
      <c r="Z1024" s="39"/>
      <c r="AA1024" s="39"/>
      <c r="AB1024" s="39"/>
      <c r="AC1024" s="39"/>
      <c r="AD1024" s="39"/>
      <c r="AE1024" s="39"/>
      <c r="AF1024" s="39"/>
      <c r="AG1024" s="39"/>
      <c r="AH1024" s="39"/>
      <c r="AI1024" s="39"/>
      <c r="AJ1024" s="39"/>
      <c r="AK1024" s="39"/>
      <c r="AL1024" s="39"/>
      <c r="AM1024" s="39"/>
      <c r="AN1024" s="39"/>
      <c r="AO1024" s="39"/>
      <c r="AP1024" s="39">
        <v>175700</v>
      </c>
      <c r="AQ1024" s="39">
        <v>0</v>
      </c>
      <c r="AR1024" s="27">
        <f t="shared" si="26"/>
        <v>0</v>
      </c>
      <c r="AS1024" s="13" t="s">
        <v>111</v>
      </c>
      <c r="AT1024" s="13">
        <v>2015</v>
      </c>
      <c r="AU1024" s="13">
        <v>14</v>
      </c>
    </row>
    <row r="1025" spans="2:47" ht="13.15" customHeight="1" x14ac:dyDescent="0.2">
      <c r="B1025" s="13" t="s">
        <v>1776</v>
      </c>
      <c r="C1025" s="13" t="s">
        <v>100</v>
      </c>
      <c r="D1025" s="13" t="s">
        <v>1772</v>
      </c>
      <c r="E1025" s="13" t="s">
        <v>1773</v>
      </c>
      <c r="F1025" s="13" t="s">
        <v>1738</v>
      </c>
      <c r="G1025" s="13" t="s">
        <v>1774</v>
      </c>
      <c r="H1025" s="13" t="s">
        <v>197</v>
      </c>
      <c r="I1025" s="13">
        <v>45</v>
      </c>
      <c r="J1025" s="13" t="s">
        <v>244</v>
      </c>
      <c r="K1025" s="13" t="s">
        <v>107</v>
      </c>
      <c r="L1025" s="13" t="s">
        <v>108</v>
      </c>
      <c r="M1025" s="13" t="s">
        <v>109</v>
      </c>
      <c r="N1025" s="13" t="s">
        <v>110</v>
      </c>
      <c r="O1025" s="39"/>
      <c r="P1025" s="39"/>
      <c r="Q1025" s="39"/>
      <c r="R1025" s="39">
        <v>10</v>
      </c>
      <c r="S1025" s="39">
        <v>6</v>
      </c>
      <c r="T1025" s="39">
        <v>6</v>
      </c>
      <c r="U1025" s="39">
        <v>6</v>
      </c>
      <c r="V1025" s="39">
        <v>6</v>
      </c>
      <c r="W1025" s="39"/>
      <c r="X1025" s="39"/>
      <c r="Y1025" s="39"/>
      <c r="Z1025" s="39"/>
      <c r="AA1025" s="39"/>
      <c r="AB1025" s="39"/>
      <c r="AC1025" s="39"/>
      <c r="AD1025" s="39"/>
      <c r="AE1025" s="39"/>
      <c r="AF1025" s="39"/>
      <c r="AG1025" s="39"/>
      <c r="AH1025" s="39"/>
      <c r="AI1025" s="39"/>
      <c r="AJ1025" s="39"/>
      <c r="AK1025" s="39"/>
      <c r="AL1025" s="39"/>
      <c r="AM1025" s="39"/>
      <c r="AN1025" s="39"/>
      <c r="AO1025" s="39"/>
      <c r="AP1025" s="39">
        <v>175700</v>
      </c>
      <c r="AQ1025" s="39">
        <v>0</v>
      </c>
      <c r="AR1025" s="27">
        <f t="shared" si="26"/>
        <v>0</v>
      </c>
      <c r="AS1025" s="13" t="s">
        <v>111</v>
      </c>
      <c r="AT1025" s="13">
        <v>2015</v>
      </c>
      <c r="AU1025" s="13">
        <v>14</v>
      </c>
    </row>
    <row r="1026" spans="2:47" ht="13.15" customHeight="1" x14ac:dyDescent="0.2">
      <c r="B1026" s="13" t="s">
        <v>1777</v>
      </c>
      <c r="C1026" s="13" t="s">
        <v>100</v>
      </c>
      <c r="D1026" s="13" t="s">
        <v>1772</v>
      </c>
      <c r="E1026" s="13" t="s">
        <v>1773</v>
      </c>
      <c r="F1026" s="13" t="s">
        <v>1738</v>
      </c>
      <c r="G1026" s="13" t="s">
        <v>1774</v>
      </c>
      <c r="H1026" s="13" t="s">
        <v>197</v>
      </c>
      <c r="I1026" s="13">
        <v>45</v>
      </c>
      <c r="J1026" s="13" t="s">
        <v>244</v>
      </c>
      <c r="K1026" s="13" t="s">
        <v>107</v>
      </c>
      <c r="L1026" s="13" t="s">
        <v>108</v>
      </c>
      <c r="M1026" s="13" t="s">
        <v>122</v>
      </c>
      <c r="N1026" s="13" t="s">
        <v>110</v>
      </c>
      <c r="O1026" s="39"/>
      <c r="P1026" s="39"/>
      <c r="Q1026" s="39"/>
      <c r="R1026" s="39">
        <v>10</v>
      </c>
      <c r="S1026" s="39">
        <v>7</v>
      </c>
      <c r="T1026" s="39">
        <v>6</v>
      </c>
      <c r="U1026" s="39">
        <v>6</v>
      </c>
      <c r="V1026" s="39">
        <v>6</v>
      </c>
      <c r="W1026" s="39"/>
      <c r="X1026" s="39"/>
      <c r="Y1026" s="39"/>
      <c r="Z1026" s="39"/>
      <c r="AA1026" s="39"/>
      <c r="AB1026" s="39"/>
      <c r="AC1026" s="39"/>
      <c r="AD1026" s="39"/>
      <c r="AE1026" s="39"/>
      <c r="AF1026" s="39"/>
      <c r="AG1026" s="39"/>
      <c r="AH1026" s="39"/>
      <c r="AI1026" s="39"/>
      <c r="AJ1026" s="39"/>
      <c r="AK1026" s="39"/>
      <c r="AL1026" s="39"/>
      <c r="AM1026" s="39"/>
      <c r="AN1026" s="39"/>
      <c r="AO1026" s="39"/>
      <c r="AP1026" s="39">
        <v>175700</v>
      </c>
      <c r="AQ1026" s="39">
        <f>(O1026+P1026+Q1026+R1026+S1026+T1026+U1026+V1026+W1026)*AP1026</f>
        <v>6149500</v>
      </c>
      <c r="AR1026" s="27">
        <f t="shared" si="26"/>
        <v>6887440.0000000009</v>
      </c>
      <c r="AS1026" s="13" t="s">
        <v>111</v>
      </c>
      <c r="AT1026" s="13">
        <v>2015</v>
      </c>
      <c r="AU1026" s="13"/>
    </row>
    <row r="1027" spans="2:47" ht="13.15" customHeight="1" x14ac:dyDescent="0.25">
      <c r="B1027" s="7" t="s">
        <v>1778</v>
      </c>
      <c r="C1027" s="7" t="s">
        <v>100</v>
      </c>
      <c r="D1027" s="22" t="s">
        <v>1779</v>
      </c>
      <c r="E1027" s="7" t="s">
        <v>1780</v>
      </c>
      <c r="F1027" s="10" t="s">
        <v>1781</v>
      </c>
      <c r="G1027" s="10" t="s">
        <v>1782</v>
      </c>
      <c r="H1027" s="8" t="s">
        <v>105</v>
      </c>
      <c r="I1027" s="9">
        <v>45</v>
      </c>
      <c r="J1027" s="10" t="s">
        <v>238</v>
      </c>
      <c r="K1027" s="8" t="s">
        <v>107</v>
      </c>
      <c r="L1027" s="10" t="s">
        <v>108</v>
      </c>
      <c r="M1027" s="10" t="s">
        <v>109</v>
      </c>
      <c r="N1027" s="10" t="s">
        <v>110</v>
      </c>
      <c r="O1027" s="27"/>
      <c r="P1027" s="27"/>
      <c r="Q1027" s="74"/>
      <c r="R1027" s="27">
        <v>17</v>
      </c>
      <c r="S1027" s="27">
        <v>17</v>
      </c>
      <c r="T1027" s="27">
        <v>17</v>
      </c>
      <c r="U1027" s="27">
        <v>17</v>
      </c>
      <c r="V1027" s="27">
        <v>17</v>
      </c>
      <c r="W1027" s="27"/>
      <c r="X1027" s="27"/>
      <c r="Y1027" s="27"/>
      <c r="Z1027" s="27"/>
      <c r="AA1027" s="27"/>
      <c r="AB1027" s="27"/>
      <c r="AC1027" s="27"/>
      <c r="AD1027" s="27"/>
      <c r="AE1027" s="27"/>
      <c r="AF1027" s="27"/>
      <c r="AG1027" s="27"/>
      <c r="AH1027" s="27"/>
      <c r="AI1027" s="27"/>
      <c r="AJ1027" s="27"/>
      <c r="AK1027" s="27"/>
      <c r="AL1027" s="27"/>
      <c r="AM1027" s="27"/>
      <c r="AN1027" s="27"/>
      <c r="AO1027" s="27"/>
      <c r="AP1027" s="27">
        <v>2221915.0299999998</v>
      </c>
      <c r="AQ1027" s="27">
        <v>0</v>
      </c>
      <c r="AR1027" s="27">
        <f t="shared" si="26"/>
        <v>0</v>
      </c>
      <c r="AS1027" s="10" t="s">
        <v>111</v>
      </c>
      <c r="AT1027" s="7" t="s">
        <v>375</v>
      </c>
      <c r="AU1027" s="89" t="s">
        <v>357</v>
      </c>
    </row>
    <row r="1028" spans="2:47" ht="13.15" customHeight="1" x14ac:dyDescent="0.25">
      <c r="B1028" s="12" t="s">
        <v>1783</v>
      </c>
      <c r="C1028" s="7" t="s">
        <v>100</v>
      </c>
      <c r="D1028" s="7" t="s">
        <v>1779</v>
      </c>
      <c r="E1028" s="7" t="s">
        <v>1780</v>
      </c>
      <c r="F1028" s="7" t="s">
        <v>1781</v>
      </c>
      <c r="G1028" s="7" t="s">
        <v>1782</v>
      </c>
      <c r="H1028" s="8" t="s">
        <v>197</v>
      </c>
      <c r="I1028" s="9">
        <v>45</v>
      </c>
      <c r="J1028" s="10" t="s">
        <v>579</v>
      </c>
      <c r="K1028" s="8" t="s">
        <v>107</v>
      </c>
      <c r="L1028" s="10" t="s">
        <v>108</v>
      </c>
      <c r="M1028" s="10" t="s">
        <v>109</v>
      </c>
      <c r="N1028" s="10" t="s">
        <v>110</v>
      </c>
      <c r="O1028" s="74"/>
      <c r="P1028" s="27"/>
      <c r="Q1028" s="27"/>
      <c r="R1028" s="27">
        <v>10</v>
      </c>
      <c r="S1028" s="27">
        <v>8</v>
      </c>
      <c r="T1028" s="27">
        <v>8</v>
      </c>
      <c r="U1028" s="27">
        <v>8</v>
      </c>
      <c r="V1028" s="27">
        <v>8</v>
      </c>
      <c r="W1028" s="27"/>
      <c r="X1028" s="27"/>
      <c r="Y1028" s="27"/>
      <c r="Z1028" s="27"/>
      <c r="AA1028" s="27"/>
      <c r="AB1028" s="27"/>
      <c r="AC1028" s="27"/>
      <c r="AD1028" s="27"/>
      <c r="AE1028" s="27"/>
      <c r="AF1028" s="27"/>
      <c r="AG1028" s="27"/>
      <c r="AH1028" s="27"/>
      <c r="AI1028" s="27"/>
      <c r="AJ1028" s="27"/>
      <c r="AK1028" s="27"/>
      <c r="AL1028" s="27"/>
      <c r="AM1028" s="27"/>
      <c r="AN1028" s="27"/>
      <c r="AO1028" s="27"/>
      <c r="AP1028" s="27">
        <v>2221915.0299999998</v>
      </c>
      <c r="AQ1028" s="27">
        <v>0</v>
      </c>
      <c r="AR1028" s="27">
        <f t="shared" si="26"/>
        <v>0</v>
      </c>
      <c r="AS1028" s="10" t="s">
        <v>111</v>
      </c>
      <c r="AT1028" s="43" t="s">
        <v>241</v>
      </c>
      <c r="AU1028" s="88" t="s">
        <v>212</v>
      </c>
    </row>
    <row r="1029" spans="2:47" ht="13.15" customHeight="1" x14ac:dyDescent="0.25">
      <c r="B1029" s="7" t="s">
        <v>1784</v>
      </c>
      <c r="C1029" s="7" t="s">
        <v>100</v>
      </c>
      <c r="D1029" s="22" t="s">
        <v>1785</v>
      </c>
      <c r="E1029" s="7" t="s">
        <v>1786</v>
      </c>
      <c r="F1029" s="10" t="s">
        <v>1787</v>
      </c>
      <c r="G1029" s="10" t="s">
        <v>1788</v>
      </c>
      <c r="H1029" s="8" t="s">
        <v>105</v>
      </c>
      <c r="I1029" s="9">
        <v>45</v>
      </c>
      <c r="J1029" s="10" t="s">
        <v>238</v>
      </c>
      <c r="K1029" s="8" t="s">
        <v>107</v>
      </c>
      <c r="L1029" s="10" t="s">
        <v>108</v>
      </c>
      <c r="M1029" s="10" t="s">
        <v>109</v>
      </c>
      <c r="N1029" s="10" t="s">
        <v>110</v>
      </c>
      <c r="O1029" s="27"/>
      <c r="P1029" s="27"/>
      <c r="Q1029" s="74"/>
      <c r="R1029" s="27">
        <v>92</v>
      </c>
      <c r="S1029" s="27">
        <v>80</v>
      </c>
      <c r="T1029" s="27">
        <v>80</v>
      </c>
      <c r="U1029" s="27">
        <v>80</v>
      </c>
      <c r="V1029" s="27">
        <v>80</v>
      </c>
      <c r="W1029" s="27"/>
      <c r="X1029" s="27"/>
      <c r="Y1029" s="27"/>
      <c r="Z1029" s="27"/>
      <c r="AA1029" s="27"/>
      <c r="AB1029" s="27"/>
      <c r="AC1029" s="27"/>
      <c r="AD1029" s="27"/>
      <c r="AE1029" s="27"/>
      <c r="AF1029" s="27"/>
      <c r="AG1029" s="27"/>
      <c r="AH1029" s="27"/>
      <c r="AI1029" s="27"/>
      <c r="AJ1029" s="27"/>
      <c r="AK1029" s="27"/>
      <c r="AL1029" s="27"/>
      <c r="AM1029" s="27"/>
      <c r="AN1029" s="27"/>
      <c r="AO1029" s="27"/>
      <c r="AP1029" s="27">
        <v>9106.19</v>
      </c>
      <c r="AQ1029" s="27">
        <v>0</v>
      </c>
      <c r="AR1029" s="27">
        <f t="shared" si="26"/>
        <v>0</v>
      </c>
      <c r="AS1029" s="10" t="s">
        <v>111</v>
      </c>
      <c r="AT1029" s="7" t="s">
        <v>375</v>
      </c>
      <c r="AU1029" s="89" t="s">
        <v>357</v>
      </c>
    </row>
    <row r="1030" spans="2:47" ht="13.15" customHeight="1" x14ac:dyDescent="0.2">
      <c r="B1030" s="12" t="s">
        <v>1789</v>
      </c>
      <c r="C1030" s="7" t="s">
        <v>100</v>
      </c>
      <c r="D1030" s="7" t="s">
        <v>1785</v>
      </c>
      <c r="E1030" s="7" t="s">
        <v>1786</v>
      </c>
      <c r="F1030" s="7" t="s">
        <v>1787</v>
      </c>
      <c r="G1030" s="7" t="s">
        <v>1788</v>
      </c>
      <c r="H1030" s="8" t="s">
        <v>105</v>
      </c>
      <c r="I1030" s="9">
        <v>45</v>
      </c>
      <c r="J1030" s="10" t="s">
        <v>106</v>
      </c>
      <c r="K1030" s="8" t="s">
        <v>107</v>
      </c>
      <c r="L1030" s="10" t="s">
        <v>108</v>
      </c>
      <c r="M1030" s="10" t="s">
        <v>109</v>
      </c>
      <c r="N1030" s="10" t="s">
        <v>110</v>
      </c>
      <c r="O1030" s="74"/>
      <c r="P1030" s="27"/>
      <c r="Q1030" s="27"/>
      <c r="R1030" s="27">
        <v>92</v>
      </c>
      <c r="S1030" s="27">
        <v>20</v>
      </c>
      <c r="T1030" s="27">
        <v>10</v>
      </c>
      <c r="U1030" s="27">
        <v>20</v>
      </c>
      <c r="V1030" s="27">
        <v>20</v>
      </c>
      <c r="W1030" s="27"/>
      <c r="X1030" s="27"/>
      <c r="Y1030" s="27"/>
      <c r="Z1030" s="27"/>
      <c r="AA1030" s="27"/>
      <c r="AB1030" s="27"/>
      <c r="AC1030" s="27"/>
      <c r="AD1030" s="27"/>
      <c r="AE1030" s="27"/>
      <c r="AF1030" s="27"/>
      <c r="AG1030" s="27"/>
      <c r="AH1030" s="27"/>
      <c r="AI1030" s="27"/>
      <c r="AJ1030" s="27"/>
      <c r="AK1030" s="27"/>
      <c r="AL1030" s="27"/>
      <c r="AM1030" s="27"/>
      <c r="AN1030" s="27"/>
      <c r="AO1030" s="27"/>
      <c r="AP1030" s="27">
        <v>9106.19</v>
      </c>
      <c r="AQ1030" s="27">
        <v>0</v>
      </c>
      <c r="AR1030" s="27">
        <f t="shared" si="26"/>
        <v>0</v>
      </c>
      <c r="AS1030" s="10" t="s">
        <v>111</v>
      </c>
      <c r="AT1030" s="43" t="s">
        <v>241</v>
      </c>
      <c r="AU1030" s="13" t="s">
        <v>156</v>
      </c>
    </row>
    <row r="1031" spans="2:47" ht="13.15" customHeight="1" x14ac:dyDescent="0.2">
      <c r="B1031" s="13" t="s">
        <v>1790</v>
      </c>
      <c r="C1031" s="13" t="s">
        <v>100</v>
      </c>
      <c r="D1031" s="13" t="s">
        <v>1791</v>
      </c>
      <c r="E1031" s="13" t="s">
        <v>1792</v>
      </c>
      <c r="F1031" s="13" t="s">
        <v>1793</v>
      </c>
      <c r="G1031" s="13" t="s">
        <v>1788</v>
      </c>
      <c r="H1031" s="13" t="s">
        <v>105</v>
      </c>
      <c r="I1031" s="13">
        <v>45</v>
      </c>
      <c r="J1031" s="13" t="s">
        <v>106</v>
      </c>
      <c r="K1031" s="13" t="s">
        <v>107</v>
      </c>
      <c r="L1031" s="13" t="s">
        <v>108</v>
      </c>
      <c r="M1031" s="13" t="s">
        <v>109</v>
      </c>
      <c r="N1031" s="13" t="s">
        <v>110</v>
      </c>
      <c r="O1031" s="39"/>
      <c r="P1031" s="39"/>
      <c r="Q1031" s="39"/>
      <c r="R1031" s="39">
        <v>92</v>
      </c>
      <c r="S1031" s="39">
        <v>0</v>
      </c>
      <c r="T1031" s="39">
        <v>20</v>
      </c>
      <c r="U1031" s="39">
        <v>20</v>
      </c>
      <c r="V1031" s="39">
        <v>20</v>
      </c>
      <c r="W1031" s="39"/>
      <c r="X1031" s="39"/>
      <c r="Y1031" s="39"/>
      <c r="Z1031" s="39"/>
      <c r="AA1031" s="39"/>
      <c r="AB1031" s="39"/>
      <c r="AC1031" s="39"/>
      <c r="AD1031" s="39"/>
      <c r="AE1031" s="39"/>
      <c r="AF1031" s="39"/>
      <c r="AG1031" s="39"/>
      <c r="AH1031" s="39"/>
      <c r="AI1031" s="39"/>
      <c r="AJ1031" s="39"/>
      <c r="AK1031" s="39"/>
      <c r="AL1031" s="39"/>
      <c r="AM1031" s="39"/>
      <c r="AN1031" s="39"/>
      <c r="AO1031" s="39"/>
      <c r="AP1031" s="39">
        <v>9387.5</v>
      </c>
      <c r="AQ1031" s="39">
        <v>0</v>
      </c>
      <c r="AR1031" s="27">
        <f t="shared" si="26"/>
        <v>0</v>
      </c>
      <c r="AS1031" s="13" t="s">
        <v>111</v>
      </c>
      <c r="AT1031" s="13">
        <v>2015</v>
      </c>
      <c r="AU1031" s="13">
        <v>14</v>
      </c>
    </row>
    <row r="1032" spans="2:47" ht="13.15" customHeight="1" x14ac:dyDescent="0.2">
      <c r="B1032" s="13" t="s">
        <v>1794</v>
      </c>
      <c r="C1032" s="13" t="s">
        <v>100</v>
      </c>
      <c r="D1032" s="13" t="s">
        <v>1791</v>
      </c>
      <c r="E1032" s="13" t="s">
        <v>1792</v>
      </c>
      <c r="F1032" s="13" t="s">
        <v>1793</v>
      </c>
      <c r="G1032" s="13" t="s">
        <v>1788</v>
      </c>
      <c r="H1032" s="13" t="s">
        <v>105</v>
      </c>
      <c r="I1032" s="13">
        <v>45</v>
      </c>
      <c r="J1032" s="13" t="s">
        <v>106</v>
      </c>
      <c r="K1032" s="13" t="s">
        <v>107</v>
      </c>
      <c r="L1032" s="13" t="s">
        <v>108</v>
      </c>
      <c r="M1032" s="13" t="s">
        <v>122</v>
      </c>
      <c r="N1032" s="13" t="s">
        <v>110</v>
      </c>
      <c r="O1032" s="39"/>
      <c r="P1032" s="39"/>
      <c r="Q1032" s="39"/>
      <c r="R1032" s="39">
        <v>92</v>
      </c>
      <c r="S1032" s="39">
        <v>20</v>
      </c>
      <c r="T1032" s="39">
        <v>10</v>
      </c>
      <c r="U1032" s="39">
        <v>20</v>
      </c>
      <c r="V1032" s="39">
        <v>20</v>
      </c>
      <c r="W1032" s="39"/>
      <c r="X1032" s="39"/>
      <c r="Y1032" s="39"/>
      <c r="Z1032" s="39"/>
      <c r="AA1032" s="39"/>
      <c r="AB1032" s="39"/>
      <c r="AC1032" s="39"/>
      <c r="AD1032" s="39"/>
      <c r="AE1032" s="39"/>
      <c r="AF1032" s="39"/>
      <c r="AG1032" s="39"/>
      <c r="AH1032" s="39"/>
      <c r="AI1032" s="39"/>
      <c r="AJ1032" s="39"/>
      <c r="AK1032" s="39"/>
      <c r="AL1032" s="39"/>
      <c r="AM1032" s="39"/>
      <c r="AN1032" s="39"/>
      <c r="AO1032" s="39"/>
      <c r="AP1032" s="39">
        <v>9387.5</v>
      </c>
      <c r="AQ1032" s="39">
        <v>0</v>
      </c>
      <c r="AR1032" s="27">
        <f t="shared" si="26"/>
        <v>0</v>
      </c>
      <c r="AS1032" s="13" t="s">
        <v>111</v>
      </c>
      <c r="AT1032" s="13">
        <v>2015</v>
      </c>
      <c r="AU1032" s="13" t="s">
        <v>115</v>
      </c>
    </row>
    <row r="1033" spans="2:47" ht="13.15" customHeight="1" x14ac:dyDescent="0.2">
      <c r="B1033" s="13" t="s">
        <v>7210</v>
      </c>
      <c r="C1033" s="13" t="s">
        <v>100</v>
      </c>
      <c r="D1033" s="13" t="s">
        <v>1791</v>
      </c>
      <c r="E1033" s="13" t="s">
        <v>1792</v>
      </c>
      <c r="F1033" s="13" t="s">
        <v>1793</v>
      </c>
      <c r="G1033" s="13" t="s">
        <v>1788</v>
      </c>
      <c r="H1033" s="13" t="s">
        <v>105</v>
      </c>
      <c r="I1033" s="13">
        <v>45</v>
      </c>
      <c r="J1033" s="13" t="s">
        <v>106</v>
      </c>
      <c r="K1033" s="13" t="s">
        <v>107</v>
      </c>
      <c r="L1033" s="13" t="s">
        <v>108</v>
      </c>
      <c r="M1033" s="13" t="s">
        <v>122</v>
      </c>
      <c r="N1033" s="13" t="s">
        <v>110</v>
      </c>
      <c r="O1033" s="39"/>
      <c r="P1033" s="39"/>
      <c r="Q1033" s="39"/>
      <c r="R1033" s="39">
        <v>92</v>
      </c>
      <c r="S1033" s="39">
        <v>20</v>
      </c>
      <c r="T1033" s="39">
        <v>6</v>
      </c>
      <c r="U1033" s="39">
        <v>20</v>
      </c>
      <c r="V1033" s="39">
        <v>20</v>
      </c>
      <c r="W1033" s="39"/>
      <c r="X1033" s="39"/>
      <c r="Y1033" s="39"/>
      <c r="Z1033" s="39"/>
      <c r="AA1033" s="39"/>
      <c r="AB1033" s="39"/>
      <c r="AC1033" s="39"/>
      <c r="AD1033" s="39"/>
      <c r="AE1033" s="39"/>
      <c r="AF1033" s="39"/>
      <c r="AG1033" s="39"/>
      <c r="AH1033" s="39"/>
      <c r="AI1033" s="39"/>
      <c r="AJ1033" s="39"/>
      <c r="AK1033" s="39"/>
      <c r="AL1033" s="39"/>
      <c r="AM1033" s="39"/>
      <c r="AN1033" s="39"/>
      <c r="AO1033" s="39"/>
      <c r="AP1033" s="39">
        <v>10309.82</v>
      </c>
      <c r="AQ1033" s="39">
        <f>(O1033+P1033+Q1033+R1033+S1033+T1033+U1033+V1033+W1033)*AP1033</f>
        <v>1628951.56</v>
      </c>
      <c r="AR1033" s="27">
        <f t="shared" si="26"/>
        <v>1824425.7472000003</v>
      </c>
      <c r="AS1033" s="13" t="s">
        <v>111</v>
      </c>
      <c r="AT1033" s="13">
        <v>2015</v>
      </c>
      <c r="AU1033" s="13"/>
    </row>
    <row r="1034" spans="2:47" ht="13.15" customHeight="1" x14ac:dyDescent="0.25">
      <c r="B1034" s="7" t="s">
        <v>1795</v>
      </c>
      <c r="C1034" s="7" t="s">
        <v>100</v>
      </c>
      <c r="D1034" s="10" t="s">
        <v>1796</v>
      </c>
      <c r="E1034" s="7" t="s">
        <v>1797</v>
      </c>
      <c r="F1034" s="10" t="s">
        <v>1798</v>
      </c>
      <c r="G1034" s="10" t="s">
        <v>1799</v>
      </c>
      <c r="H1034" s="8" t="s">
        <v>197</v>
      </c>
      <c r="I1034" s="9">
        <v>45</v>
      </c>
      <c r="J1034" s="10" t="s">
        <v>238</v>
      </c>
      <c r="K1034" s="8" t="s">
        <v>107</v>
      </c>
      <c r="L1034" s="10" t="s">
        <v>108</v>
      </c>
      <c r="M1034" s="10" t="s">
        <v>109</v>
      </c>
      <c r="N1034" s="10" t="s">
        <v>110</v>
      </c>
      <c r="O1034" s="27"/>
      <c r="P1034" s="27"/>
      <c r="Q1034" s="74"/>
      <c r="R1034" s="27">
        <v>110</v>
      </c>
      <c r="S1034" s="27">
        <v>110</v>
      </c>
      <c r="T1034" s="27">
        <v>110</v>
      </c>
      <c r="U1034" s="27">
        <v>110</v>
      </c>
      <c r="V1034" s="27">
        <v>110</v>
      </c>
      <c r="W1034" s="27"/>
      <c r="X1034" s="27"/>
      <c r="Y1034" s="27"/>
      <c r="Z1034" s="27"/>
      <c r="AA1034" s="27"/>
      <c r="AB1034" s="27"/>
      <c r="AC1034" s="27"/>
      <c r="AD1034" s="27"/>
      <c r="AE1034" s="27"/>
      <c r="AF1034" s="27"/>
      <c r="AG1034" s="27"/>
      <c r="AH1034" s="27"/>
      <c r="AI1034" s="27"/>
      <c r="AJ1034" s="27"/>
      <c r="AK1034" s="27"/>
      <c r="AL1034" s="27"/>
      <c r="AM1034" s="27"/>
      <c r="AN1034" s="27"/>
      <c r="AO1034" s="27"/>
      <c r="AP1034" s="27">
        <v>6201.69</v>
      </c>
      <c r="AQ1034" s="27">
        <v>0</v>
      </c>
      <c r="AR1034" s="27">
        <f t="shared" si="26"/>
        <v>0</v>
      </c>
      <c r="AS1034" s="10" t="s">
        <v>111</v>
      </c>
      <c r="AT1034" s="7" t="s">
        <v>375</v>
      </c>
      <c r="AU1034" s="89" t="s">
        <v>239</v>
      </c>
    </row>
    <row r="1035" spans="2:47" ht="13.15" customHeight="1" x14ac:dyDescent="0.2">
      <c r="B1035" s="12" t="s">
        <v>1800</v>
      </c>
      <c r="C1035" s="7" t="s">
        <v>100</v>
      </c>
      <c r="D1035" s="7" t="s">
        <v>1796</v>
      </c>
      <c r="E1035" s="7" t="s">
        <v>1797</v>
      </c>
      <c r="F1035" s="7" t="s">
        <v>1798</v>
      </c>
      <c r="G1035" s="7" t="s">
        <v>1799</v>
      </c>
      <c r="H1035" s="8" t="s">
        <v>105</v>
      </c>
      <c r="I1035" s="9">
        <v>45</v>
      </c>
      <c r="J1035" s="10" t="s">
        <v>106</v>
      </c>
      <c r="K1035" s="8" t="s">
        <v>107</v>
      </c>
      <c r="L1035" s="10" t="s">
        <v>108</v>
      </c>
      <c r="M1035" s="10" t="s">
        <v>109</v>
      </c>
      <c r="N1035" s="10" t="s">
        <v>110</v>
      </c>
      <c r="O1035" s="74"/>
      <c r="P1035" s="27"/>
      <c r="Q1035" s="27"/>
      <c r="R1035" s="27">
        <v>80</v>
      </c>
      <c r="S1035" s="27">
        <v>50</v>
      </c>
      <c r="T1035" s="27">
        <v>50</v>
      </c>
      <c r="U1035" s="27">
        <v>50</v>
      </c>
      <c r="V1035" s="27">
        <v>50</v>
      </c>
      <c r="W1035" s="27"/>
      <c r="X1035" s="27"/>
      <c r="Y1035" s="27"/>
      <c r="Z1035" s="27"/>
      <c r="AA1035" s="27"/>
      <c r="AB1035" s="27"/>
      <c r="AC1035" s="27"/>
      <c r="AD1035" s="27"/>
      <c r="AE1035" s="27"/>
      <c r="AF1035" s="27"/>
      <c r="AG1035" s="27"/>
      <c r="AH1035" s="27"/>
      <c r="AI1035" s="27"/>
      <c r="AJ1035" s="27"/>
      <c r="AK1035" s="27"/>
      <c r="AL1035" s="27"/>
      <c r="AM1035" s="27"/>
      <c r="AN1035" s="27"/>
      <c r="AO1035" s="27"/>
      <c r="AP1035" s="27">
        <v>6201.69</v>
      </c>
      <c r="AQ1035" s="27">
        <v>0</v>
      </c>
      <c r="AR1035" s="27">
        <f t="shared" si="26"/>
        <v>0</v>
      </c>
      <c r="AS1035" s="10" t="s">
        <v>111</v>
      </c>
      <c r="AT1035" s="43" t="s">
        <v>241</v>
      </c>
      <c r="AU1035" s="13" t="s">
        <v>156</v>
      </c>
    </row>
    <row r="1036" spans="2:47" ht="13.15" customHeight="1" x14ac:dyDescent="0.2">
      <c r="B1036" s="13" t="s">
        <v>1801</v>
      </c>
      <c r="C1036" s="13" t="s">
        <v>100</v>
      </c>
      <c r="D1036" s="13" t="s">
        <v>1802</v>
      </c>
      <c r="E1036" s="13" t="s">
        <v>1797</v>
      </c>
      <c r="F1036" s="13" t="s">
        <v>1803</v>
      </c>
      <c r="G1036" s="13" t="s">
        <v>1799</v>
      </c>
      <c r="H1036" s="13" t="s">
        <v>105</v>
      </c>
      <c r="I1036" s="13">
        <v>45</v>
      </c>
      <c r="J1036" s="13" t="s">
        <v>106</v>
      </c>
      <c r="K1036" s="13" t="s">
        <v>107</v>
      </c>
      <c r="L1036" s="13" t="s">
        <v>108</v>
      </c>
      <c r="M1036" s="13" t="s">
        <v>109</v>
      </c>
      <c r="N1036" s="13" t="s">
        <v>110</v>
      </c>
      <c r="O1036" s="39"/>
      <c r="P1036" s="39"/>
      <c r="Q1036" s="39"/>
      <c r="R1036" s="39">
        <v>80</v>
      </c>
      <c r="S1036" s="39">
        <v>0</v>
      </c>
      <c r="T1036" s="39">
        <v>60</v>
      </c>
      <c r="U1036" s="39">
        <v>60</v>
      </c>
      <c r="V1036" s="39">
        <v>50</v>
      </c>
      <c r="W1036" s="39"/>
      <c r="X1036" s="39"/>
      <c r="Y1036" s="39"/>
      <c r="Z1036" s="39"/>
      <c r="AA1036" s="39"/>
      <c r="AB1036" s="39"/>
      <c r="AC1036" s="39"/>
      <c r="AD1036" s="39"/>
      <c r="AE1036" s="39"/>
      <c r="AF1036" s="39"/>
      <c r="AG1036" s="39"/>
      <c r="AH1036" s="39"/>
      <c r="AI1036" s="39"/>
      <c r="AJ1036" s="39"/>
      <c r="AK1036" s="39"/>
      <c r="AL1036" s="39"/>
      <c r="AM1036" s="39"/>
      <c r="AN1036" s="39"/>
      <c r="AO1036" s="39"/>
      <c r="AP1036" s="39">
        <v>8066.66</v>
      </c>
      <c r="AQ1036" s="39">
        <v>0</v>
      </c>
      <c r="AR1036" s="27">
        <f t="shared" ref="AR1036:AR1099" si="27">AQ1036*1.12</f>
        <v>0</v>
      </c>
      <c r="AS1036" s="13" t="s">
        <v>111</v>
      </c>
      <c r="AT1036" s="13">
        <v>2015</v>
      </c>
      <c r="AU1036" s="13">
        <v>14</v>
      </c>
    </row>
    <row r="1037" spans="2:47" ht="13.15" customHeight="1" x14ac:dyDescent="0.2">
      <c r="B1037" s="13" t="s">
        <v>1804</v>
      </c>
      <c r="C1037" s="13" t="s">
        <v>100</v>
      </c>
      <c r="D1037" s="13" t="s">
        <v>1802</v>
      </c>
      <c r="E1037" s="13" t="s">
        <v>1797</v>
      </c>
      <c r="F1037" s="13" t="s">
        <v>1803</v>
      </c>
      <c r="G1037" s="13" t="s">
        <v>1799</v>
      </c>
      <c r="H1037" s="13" t="s">
        <v>105</v>
      </c>
      <c r="I1037" s="13">
        <v>45</v>
      </c>
      <c r="J1037" s="13" t="s">
        <v>106</v>
      </c>
      <c r="K1037" s="13" t="s">
        <v>107</v>
      </c>
      <c r="L1037" s="13" t="s">
        <v>108</v>
      </c>
      <c r="M1037" s="13" t="s">
        <v>122</v>
      </c>
      <c r="N1037" s="13" t="s">
        <v>110</v>
      </c>
      <c r="O1037" s="39"/>
      <c r="P1037" s="39"/>
      <c r="Q1037" s="39"/>
      <c r="R1037" s="39">
        <v>80</v>
      </c>
      <c r="S1037" s="39">
        <v>50</v>
      </c>
      <c r="T1037" s="39">
        <v>50</v>
      </c>
      <c r="U1037" s="39">
        <v>50</v>
      </c>
      <c r="V1037" s="39">
        <v>50</v>
      </c>
      <c r="W1037" s="39"/>
      <c r="X1037" s="39"/>
      <c r="Y1037" s="39"/>
      <c r="Z1037" s="39"/>
      <c r="AA1037" s="39"/>
      <c r="AB1037" s="39"/>
      <c r="AC1037" s="39"/>
      <c r="AD1037" s="39"/>
      <c r="AE1037" s="39"/>
      <c r="AF1037" s="39"/>
      <c r="AG1037" s="39"/>
      <c r="AH1037" s="39"/>
      <c r="AI1037" s="39"/>
      <c r="AJ1037" s="39"/>
      <c r="AK1037" s="39"/>
      <c r="AL1037" s="39"/>
      <c r="AM1037" s="39"/>
      <c r="AN1037" s="39"/>
      <c r="AO1037" s="39"/>
      <c r="AP1037" s="39">
        <v>8066.66</v>
      </c>
      <c r="AQ1037" s="39">
        <v>0</v>
      </c>
      <c r="AR1037" s="27">
        <f t="shared" si="27"/>
        <v>0</v>
      </c>
      <c r="AS1037" s="13" t="s">
        <v>111</v>
      </c>
      <c r="AT1037" s="13">
        <v>2015</v>
      </c>
      <c r="AU1037" s="13" t="s">
        <v>115</v>
      </c>
    </row>
    <row r="1038" spans="2:47" ht="13.15" customHeight="1" x14ac:dyDescent="0.2">
      <c r="B1038" s="13" t="s">
        <v>7147</v>
      </c>
      <c r="C1038" s="13" t="s">
        <v>100</v>
      </c>
      <c r="D1038" s="13" t="s">
        <v>1802</v>
      </c>
      <c r="E1038" s="13" t="s">
        <v>1797</v>
      </c>
      <c r="F1038" s="13" t="s">
        <v>1803</v>
      </c>
      <c r="G1038" s="13" t="s">
        <v>1799</v>
      </c>
      <c r="H1038" s="13" t="s">
        <v>105</v>
      </c>
      <c r="I1038" s="13">
        <v>45</v>
      </c>
      <c r="J1038" s="13" t="s">
        <v>106</v>
      </c>
      <c r="K1038" s="13" t="s">
        <v>107</v>
      </c>
      <c r="L1038" s="13" t="s">
        <v>108</v>
      </c>
      <c r="M1038" s="13" t="s">
        <v>122</v>
      </c>
      <c r="N1038" s="13" t="s">
        <v>110</v>
      </c>
      <c r="O1038" s="39"/>
      <c r="P1038" s="39"/>
      <c r="Q1038" s="39"/>
      <c r="R1038" s="39">
        <v>80</v>
      </c>
      <c r="S1038" s="39">
        <v>50</v>
      </c>
      <c r="T1038" s="39">
        <v>0</v>
      </c>
      <c r="U1038" s="39">
        <v>50</v>
      </c>
      <c r="V1038" s="39">
        <v>50</v>
      </c>
      <c r="W1038" s="39"/>
      <c r="X1038" s="39"/>
      <c r="Y1038" s="39"/>
      <c r="Z1038" s="39"/>
      <c r="AA1038" s="39"/>
      <c r="AB1038" s="39"/>
      <c r="AC1038" s="39"/>
      <c r="AD1038" s="39"/>
      <c r="AE1038" s="39"/>
      <c r="AF1038" s="39"/>
      <c r="AG1038" s="39"/>
      <c r="AH1038" s="39"/>
      <c r="AI1038" s="39"/>
      <c r="AJ1038" s="39"/>
      <c r="AK1038" s="39"/>
      <c r="AL1038" s="39"/>
      <c r="AM1038" s="39"/>
      <c r="AN1038" s="39"/>
      <c r="AO1038" s="39"/>
      <c r="AP1038" s="39">
        <v>8066.66</v>
      </c>
      <c r="AQ1038" s="39">
        <v>1855331.8</v>
      </c>
      <c r="AR1038" s="27">
        <f t="shared" si="27"/>
        <v>2077971.6160000002</v>
      </c>
      <c r="AS1038" s="13" t="s">
        <v>111</v>
      </c>
      <c r="AT1038" s="13">
        <v>2015</v>
      </c>
      <c r="AU1038" s="13"/>
    </row>
    <row r="1039" spans="2:47" ht="13.15" customHeight="1" x14ac:dyDescent="0.25">
      <c r="B1039" s="7" t="s">
        <v>1805</v>
      </c>
      <c r="C1039" s="7" t="s">
        <v>100</v>
      </c>
      <c r="D1039" s="10" t="s">
        <v>1806</v>
      </c>
      <c r="E1039" s="7" t="s">
        <v>1807</v>
      </c>
      <c r="F1039" s="10" t="s">
        <v>1808</v>
      </c>
      <c r="G1039" s="10" t="s">
        <v>1809</v>
      </c>
      <c r="H1039" s="8" t="s">
        <v>197</v>
      </c>
      <c r="I1039" s="9">
        <v>45</v>
      </c>
      <c r="J1039" s="10" t="s">
        <v>238</v>
      </c>
      <c r="K1039" s="8" t="s">
        <v>107</v>
      </c>
      <c r="L1039" s="10" t="s">
        <v>108</v>
      </c>
      <c r="M1039" s="10" t="s">
        <v>109</v>
      </c>
      <c r="N1039" s="10" t="s">
        <v>110</v>
      </c>
      <c r="O1039" s="27"/>
      <c r="P1039" s="27"/>
      <c r="Q1039" s="74"/>
      <c r="R1039" s="27">
        <v>130</v>
      </c>
      <c r="S1039" s="27">
        <v>0</v>
      </c>
      <c r="T1039" s="27">
        <v>0</v>
      </c>
      <c r="U1039" s="27">
        <v>0</v>
      </c>
      <c r="V1039" s="27">
        <v>0</v>
      </c>
      <c r="W1039" s="27"/>
      <c r="X1039" s="27"/>
      <c r="Y1039" s="27"/>
      <c r="Z1039" s="27"/>
      <c r="AA1039" s="27"/>
      <c r="AB1039" s="27"/>
      <c r="AC1039" s="27"/>
      <c r="AD1039" s="27"/>
      <c r="AE1039" s="27"/>
      <c r="AF1039" s="27"/>
      <c r="AG1039" s="27"/>
      <c r="AH1039" s="27"/>
      <c r="AI1039" s="27"/>
      <c r="AJ1039" s="27"/>
      <c r="AK1039" s="27"/>
      <c r="AL1039" s="27"/>
      <c r="AM1039" s="27"/>
      <c r="AN1039" s="27"/>
      <c r="AO1039" s="27"/>
      <c r="AP1039" s="27">
        <v>13875</v>
      </c>
      <c r="AQ1039" s="27">
        <v>0</v>
      </c>
      <c r="AR1039" s="27">
        <f t="shared" si="27"/>
        <v>0</v>
      </c>
      <c r="AS1039" s="10" t="s">
        <v>111</v>
      </c>
      <c r="AT1039" s="7" t="s">
        <v>375</v>
      </c>
      <c r="AU1039" s="89" t="s">
        <v>239</v>
      </c>
    </row>
    <row r="1040" spans="2:47" ht="13.15" customHeight="1" x14ac:dyDescent="0.25">
      <c r="B1040" s="12" t="s">
        <v>1810</v>
      </c>
      <c r="C1040" s="7" t="s">
        <v>100</v>
      </c>
      <c r="D1040" s="7" t="s">
        <v>1806</v>
      </c>
      <c r="E1040" s="7" t="s">
        <v>1807</v>
      </c>
      <c r="F1040" s="7" t="s">
        <v>1808</v>
      </c>
      <c r="G1040" s="7" t="s">
        <v>1809</v>
      </c>
      <c r="H1040" s="8" t="s">
        <v>197</v>
      </c>
      <c r="I1040" s="9">
        <v>45</v>
      </c>
      <c r="J1040" s="10" t="s">
        <v>579</v>
      </c>
      <c r="K1040" s="8" t="s">
        <v>107</v>
      </c>
      <c r="L1040" s="10" t="s">
        <v>108</v>
      </c>
      <c r="M1040" s="10" t="s">
        <v>109</v>
      </c>
      <c r="N1040" s="10" t="s">
        <v>110</v>
      </c>
      <c r="O1040" s="74"/>
      <c r="P1040" s="27"/>
      <c r="Q1040" s="27"/>
      <c r="R1040" s="27">
        <v>40</v>
      </c>
      <c r="S1040" s="27"/>
      <c r="T1040" s="27"/>
      <c r="U1040" s="27"/>
      <c r="V1040" s="27"/>
      <c r="W1040" s="27"/>
      <c r="X1040" s="27"/>
      <c r="Y1040" s="27"/>
      <c r="Z1040" s="27"/>
      <c r="AA1040" s="27"/>
      <c r="AB1040" s="27"/>
      <c r="AC1040" s="27"/>
      <c r="AD1040" s="27"/>
      <c r="AE1040" s="27"/>
      <c r="AF1040" s="27"/>
      <c r="AG1040" s="27"/>
      <c r="AH1040" s="27"/>
      <c r="AI1040" s="27"/>
      <c r="AJ1040" s="27"/>
      <c r="AK1040" s="27"/>
      <c r="AL1040" s="27"/>
      <c r="AM1040" s="27"/>
      <c r="AN1040" s="27"/>
      <c r="AO1040" s="27"/>
      <c r="AP1040" s="27">
        <v>13875</v>
      </c>
      <c r="AQ1040" s="27">
        <v>0</v>
      </c>
      <c r="AR1040" s="27">
        <f t="shared" si="27"/>
        <v>0</v>
      </c>
      <c r="AS1040" s="10" t="s">
        <v>111</v>
      </c>
      <c r="AT1040" s="43" t="s">
        <v>241</v>
      </c>
      <c r="AU1040" s="88" t="s">
        <v>212</v>
      </c>
    </row>
    <row r="1041" spans="2:47" ht="13.15" customHeight="1" x14ac:dyDescent="0.25">
      <c r="B1041" s="7" t="s">
        <v>1811</v>
      </c>
      <c r="C1041" s="7" t="s">
        <v>100</v>
      </c>
      <c r="D1041" s="22" t="s">
        <v>1785</v>
      </c>
      <c r="E1041" s="7" t="s">
        <v>1786</v>
      </c>
      <c r="F1041" s="10" t="s">
        <v>1787</v>
      </c>
      <c r="G1041" s="10" t="s">
        <v>1812</v>
      </c>
      <c r="H1041" s="8" t="s">
        <v>105</v>
      </c>
      <c r="I1041" s="9">
        <v>45</v>
      </c>
      <c r="J1041" s="10" t="s">
        <v>238</v>
      </c>
      <c r="K1041" s="8" t="s">
        <v>107</v>
      </c>
      <c r="L1041" s="10" t="s">
        <v>108</v>
      </c>
      <c r="M1041" s="10" t="s">
        <v>109</v>
      </c>
      <c r="N1041" s="10" t="s">
        <v>110</v>
      </c>
      <c r="O1041" s="27"/>
      <c r="P1041" s="27"/>
      <c r="Q1041" s="74"/>
      <c r="R1041" s="27">
        <v>48</v>
      </c>
      <c r="S1041" s="27">
        <v>46</v>
      </c>
      <c r="T1041" s="27">
        <v>46</v>
      </c>
      <c r="U1041" s="27">
        <v>46</v>
      </c>
      <c r="V1041" s="27">
        <v>46</v>
      </c>
      <c r="W1041" s="27"/>
      <c r="X1041" s="27"/>
      <c r="Y1041" s="27"/>
      <c r="Z1041" s="27"/>
      <c r="AA1041" s="27"/>
      <c r="AB1041" s="27"/>
      <c r="AC1041" s="27"/>
      <c r="AD1041" s="27"/>
      <c r="AE1041" s="27"/>
      <c r="AF1041" s="27"/>
      <c r="AG1041" s="27"/>
      <c r="AH1041" s="27"/>
      <c r="AI1041" s="27"/>
      <c r="AJ1041" s="27"/>
      <c r="AK1041" s="27"/>
      <c r="AL1041" s="27"/>
      <c r="AM1041" s="27"/>
      <c r="AN1041" s="27"/>
      <c r="AO1041" s="27"/>
      <c r="AP1041" s="27">
        <v>70710.09</v>
      </c>
      <c r="AQ1041" s="27">
        <v>0</v>
      </c>
      <c r="AR1041" s="27">
        <f t="shared" si="27"/>
        <v>0</v>
      </c>
      <c r="AS1041" s="10" t="s">
        <v>111</v>
      </c>
      <c r="AT1041" s="7" t="s">
        <v>375</v>
      </c>
      <c r="AU1041" s="89" t="s">
        <v>357</v>
      </c>
    </row>
    <row r="1042" spans="2:47" ht="13.15" customHeight="1" x14ac:dyDescent="0.2">
      <c r="B1042" s="12" t="s">
        <v>1813</v>
      </c>
      <c r="C1042" s="7" t="s">
        <v>100</v>
      </c>
      <c r="D1042" s="7" t="s">
        <v>1785</v>
      </c>
      <c r="E1042" s="7" t="s">
        <v>1786</v>
      </c>
      <c r="F1042" s="7" t="s">
        <v>1787</v>
      </c>
      <c r="G1042" s="7" t="s">
        <v>1812</v>
      </c>
      <c r="H1042" s="8" t="s">
        <v>105</v>
      </c>
      <c r="I1042" s="9">
        <v>45</v>
      </c>
      <c r="J1042" s="10" t="s">
        <v>106</v>
      </c>
      <c r="K1042" s="8" t="s">
        <v>107</v>
      </c>
      <c r="L1042" s="10" t="s">
        <v>108</v>
      </c>
      <c r="M1042" s="10" t="s">
        <v>109</v>
      </c>
      <c r="N1042" s="10" t="s">
        <v>110</v>
      </c>
      <c r="O1042" s="74"/>
      <c r="P1042" s="27"/>
      <c r="Q1042" s="27"/>
      <c r="R1042" s="27">
        <v>23</v>
      </c>
      <c r="S1042" s="27">
        <v>20</v>
      </c>
      <c r="T1042" s="27">
        <v>20</v>
      </c>
      <c r="U1042" s="27">
        <v>20</v>
      </c>
      <c r="V1042" s="27">
        <v>20</v>
      </c>
      <c r="W1042" s="27"/>
      <c r="X1042" s="27"/>
      <c r="Y1042" s="27"/>
      <c r="Z1042" s="27"/>
      <c r="AA1042" s="27"/>
      <c r="AB1042" s="27"/>
      <c r="AC1042" s="27"/>
      <c r="AD1042" s="27"/>
      <c r="AE1042" s="27"/>
      <c r="AF1042" s="27"/>
      <c r="AG1042" s="27"/>
      <c r="AH1042" s="27"/>
      <c r="AI1042" s="27"/>
      <c r="AJ1042" s="27"/>
      <c r="AK1042" s="27"/>
      <c r="AL1042" s="27"/>
      <c r="AM1042" s="27"/>
      <c r="AN1042" s="27"/>
      <c r="AO1042" s="27"/>
      <c r="AP1042" s="27">
        <v>70710.09</v>
      </c>
      <c r="AQ1042" s="27">
        <v>0</v>
      </c>
      <c r="AR1042" s="27">
        <f t="shared" si="27"/>
        <v>0</v>
      </c>
      <c r="AS1042" s="10" t="s">
        <v>111</v>
      </c>
      <c r="AT1042" s="43" t="s">
        <v>241</v>
      </c>
      <c r="AU1042" s="13" t="s">
        <v>156</v>
      </c>
    </row>
    <row r="1043" spans="2:47" ht="13.15" customHeight="1" x14ac:dyDescent="0.2">
      <c r="B1043" s="13" t="s">
        <v>1814</v>
      </c>
      <c r="C1043" s="13" t="s">
        <v>100</v>
      </c>
      <c r="D1043" s="13" t="s">
        <v>1785</v>
      </c>
      <c r="E1043" s="13" t="s">
        <v>1786</v>
      </c>
      <c r="F1043" s="13" t="s">
        <v>1787</v>
      </c>
      <c r="G1043" s="13" t="s">
        <v>1812</v>
      </c>
      <c r="H1043" s="13" t="s">
        <v>105</v>
      </c>
      <c r="I1043" s="13">
        <v>45</v>
      </c>
      <c r="J1043" s="13" t="s">
        <v>106</v>
      </c>
      <c r="K1043" s="13" t="s">
        <v>107</v>
      </c>
      <c r="L1043" s="13" t="s">
        <v>108</v>
      </c>
      <c r="M1043" s="13" t="s">
        <v>109</v>
      </c>
      <c r="N1043" s="13" t="s">
        <v>110</v>
      </c>
      <c r="O1043" s="39"/>
      <c r="P1043" s="39"/>
      <c r="Q1043" s="39"/>
      <c r="R1043" s="39">
        <v>23</v>
      </c>
      <c r="S1043" s="39">
        <v>5</v>
      </c>
      <c r="T1043" s="39">
        <v>20</v>
      </c>
      <c r="U1043" s="39">
        <v>20</v>
      </c>
      <c r="V1043" s="39">
        <v>20</v>
      </c>
      <c r="W1043" s="39"/>
      <c r="X1043" s="39"/>
      <c r="Y1043" s="39"/>
      <c r="Z1043" s="39"/>
      <c r="AA1043" s="39"/>
      <c r="AB1043" s="39"/>
      <c r="AC1043" s="39"/>
      <c r="AD1043" s="39"/>
      <c r="AE1043" s="39"/>
      <c r="AF1043" s="39"/>
      <c r="AG1043" s="39"/>
      <c r="AH1043" s="39"/>
      <c r="AI1043" s="39"/>
      <c r="AJ1043" s="39"/>
      <c r="AK1043" s="39"/>
      <c r="AL1043" s="39"/>
      <c r="AM1043" s="39"/>
      <c r="AN1043" s="39"/>
      <c r="AO1043" s="39"/>
      <c r="AP1043" s="39">
        <v>35495.999999999993</v>
      </c>
      <c r="AQ1043" s="39">
        <v>0</v>
      </c>
      <c r="AR1043" s="27">
        <f t="shared" si="27"/>
        <v>0</v>
      </c>
      <c r="AS1043" s="13" t="s">
        <v>111</v>
      </c>
      <c r="AT1043" s="13">
        <v>2015</v>
      </c>
      <c r="AU1043" s="13">
        <v>14</v>
      </c>
    </row>
    <row r="1044" spans="2:47" ht="13.15" customHeight="1" x14ac:dyDescent="0.2">
      <c r="B1044" s="13" t="s">
        <v>1815</v>
      </c>
      <c r="C1044" s="13" t="s">
        <v>100</v>
      </c>
      <c r="D1044" s="13" t="s">
        <v>1785</v>
      </c>
      <c r="E1044" s="13" t="s">
        <v>1786</v>
      </c>
      <c r="F1044" s="13" t="s">
        <v>1787</v>
      </c>
      <c r="G1044" s="13" t="s">
        <v>1812</v>
      </c>
      <c r="H1044" s="13" t="s">
        <v>105</v>
      </c>
      <c r="I1044" s="13">
        <v>45</v>
      </c>
      <c r="J1044" s="13" t="s">
        <v>106</v>
      </c>
      <c r="K1044" s="13" t="s">
        <v>107</v>
      </c>
      <c r="L1044" s="13" t="s">
        <v>108</v>
      </c>
      <c r="M1044" s="13" t="s">
        <v>109</v>
      </c>
      <c r="N1044" s="13" t="s">
        <v>110</v>
      </c>
      <c r="O1044" s="39"/>
      <c r="P1044" s="39"/>
      <c r="Q1044" s="39"/>
      <c r="R1044" s="39">
        <v>23</v>
      </c>
      <c r="S1044" s="39">
        <v>20</v>
      </c>
      <c r="T1044" s="39">
        <v>20</v>
      </c>
      <c r="U1044" s="39">
        <v>20</v>
      </c>
      <c r="V1044" s="39">
        <v>20</v>
      </c>
      <c r="W1044" s="39"/>
      <c r="X1044" s="39"/>
      <c r="Y1044" s="39"/>
      <c r="Z1044" s="39"/>
      <c r="AA1044" s="39"/>
      <c r="AB1044" s="39"/>
      <c r="AC1044" s="39"/>
      <c r="AD1044" s="39"/>
      <c r="AE1044" s="39"/>
      <c r="AF1044" s="39"/>
      <c r="AG1044" s="39"/>
      <c r="AH1044" s="39"/>
      <c r="AI1044" s="39"/>
      <c r="AJ1044" s="39"/>
      <c r="AK1044" s="39"/>
      <c r="AL1044" s="39"/>
      <c r="AM1044" s="39"/>
      <c r="AN1044" s="39"/>
      <c r="AO1044" s="39"/>
      <c r="AP1044" s="39">
        <v>35495.999999999993</v>
      </c>
      <c r="AQ1044" s="39">
        <v>0</v>
      </c>
      <c r="AR1044" s="27">
        <f t="shared" si="27"/>
        <v>0</v>
      </c>
      <c r="AS1044" s="13" t="s">
        <v>111</v>
      </c>
      <c r="AT1044" s="13">
        <v>2015</v>
      </c>
      <c r="AU1044" s="13" t="s">
        <v>156</v>
      </c>
    </row>
    <row r="1045" spans="2:47" ht="13.15" customHeight="1" x14ac:dyDescent="0.2">
      <c r="B1045" s="13" t="s">
        <v>1816</v>
      </c>
      <c r="C1045" s="13" t="s">
        <v>100</v>
      </c>
      <c r="D1045" s="13" t="s">
        <v>1785</v>
      </c>
      <c r="E1045" s="13" t="s">
        <v>1786</v>
      </c>
      <c r="F1045" s="13" t="s">
        <v>1787</v>
      </c>
      <c r="G1045" s="13" t="s">
        <v>1812</v>
      </c>
      <c r="H1045" s="13" t="s">
        <v>105</v>
      </c>
      <c r="I1045" s="13">
        <v>45</v>
      </c>
      <c r="J1045" s="13" t="s">
        <v>106</v>
      </c>
      <c r="K1045" s="13" t="s">
        <v>107</v>
      </c>
      <c r="L1045" s="13" t="s">
        <v>108</v>
      </c>
      <c r="M1045" s="13" t="s">
        <v>122</v>
      </c>
      <c r="N1045" s="13" t="s">
        <v>110</v>
      </c>
      <c r="O1045" s="39"/>
      <c r="P1045" s="39"/>
      <c r="Q1045" s="39"/>
      <c r="R1045" s="39">
        <v>23</v>
      </c>
      <c r="S1045" s="39">
        <v>20</v>
      </c>
      <c r="T1045" s="39">
        <v>8</v>
      </c>
      <c r="U1045" s="39">
        <v>20</v>
      </c>
      <c r="V1045" s="39">
        <v>20</v>
      </c>
      <c r="W1045" s="39"/>
      <c r="X1045" s="39"/>
      <c r="Y1045" s="39"/>
      <c r="Z1045" s="39"/>
      <c r="AA1045" s="39"/>
      <c r="AB1045" s="39"/>
      <c r="AC1045" s="39"/>
      <c r="AD1045" s="39"/>
      <c r="AE1045" s="39"/>
      <c r="AF1045" s="39"/>
      <c r="AG1045" s="39"/>
      <c r="AH1045" s="39"/>
      <c r="AI1045" s="39"/>
      <c r="AJ1045" s="39"/>
      <c r="AK1045" s="39"/>
      <c r="AL1045" s="39"/>
      <c r="AM1045" s="39"/>
      <c r="AN1045" s="39"/>
      <c r="AO1045" s="39"/>
      <c r="AP1045" s="39">
        <v>79191</v>
      </c>
      <c r="AQ1045" s="39">
        <v>0</v>
      </c>
      <c r="AR1045" s="27">
        <f t="shared" si="27"/>
        <v>0</v>
      </c>
      <c r="AS1045" s="13" t="s">
        <v>111</v>
      </c>
      <c r="AT1045" s="13">
        <v>2015</v>
      </c>
      <c r="AU1045" s="13" t="s">
        <v>7145</v>
      </c>
    </row>
    <row r="1046" spans="2:47" ht="13.15" customHeight="1" x14ac:dyDescent="0.2">
      <c r="B1046" s="13" t="s">
        <v>7148</v>
      </c>
      <c r="C1046" s="13" t="s">
        <v>100</v>
      </c>
      <c r="D1046" s="13" t="s">
        <v>1840</v>
      </c>
      <c r="E1046" s="13" t="s">
        <v>1841</v>
      </c>
      <c r="F1046" s="13" t="s">
        <v>1842</v>
      </c>
      <c r="G1046" s="13" t="s">
        <v>7149</v>
      </c>
      <c r="H1046" s="13" t="s">
        <v>105</v>
      </c>
      <c r="I1046" s="13">
        <v>45</v>
      </c>
      <c r="J1046" s="13" t="s">
        <v>106</v>
      </c>
      <c r="K1046" s="13" t="s">
        <v>107</v>
      </c>
      <c r="L1046" s="13" t="s">
        <v>108</v>
      </c>
      <c r="M1046" s="13" t="s">
        <v>122</v>
      </c>
      <c r="N1046" s="13" t="s">
        <v>110</v>
      </c>
      <c r="O1046" s="39"/>
      <c r="P1046" s="39"/>
      <c r="Q1046" s="39"/>
      <c r="R1046" s="39">
        <v>23</v>
      </c>
      <c r="S1046" s="39">
        <v>20</v>
      </c>
      <c r="T1046" s="39">
        <v>14</v>
      </c>
      <c r="U1046" s="39">
        <v>20</v>
      </c>
      <c r="V1046" s="39">
        <v>20</v>
      </c>
      <c r="W1046" s="39"/>
      <c r="X1046" s="39"/>
      <c r="Y1046" s="39"/>
      <c r="Z1046" s="39"/>
      <c r="AA1046" s="39"/>
      <c r="AB1046" s="39"/>
      <c r="AC1046" s="39"/>
      <c r="AD1046" s="39"/>
      <c r="AE1046" s="39"/>
      <c r="AF1046" s="39"/>
      <c r="AG1046" s="39"/>
      <c r="AH1046" s="39"/>
      <c r="AI1046" s="39"/>
      <c r="AJ1046" s="39"/>
      <c r="AK1046" s="39"/>
      <c r="AL1046" s="39"/>
      <c r="AM1046" s="39"/>
      <c r="AN1046" s="39"/>
      <c r="AO1046" s="39"/>
      <c r="AP1046" s="39">
        <v>70706.25</v>
      </c>
      <c r="AQ1046" s="39">
        <v>6858506.25</v>
      </c>
      <c r="AR1046" s="27">
        <f t="shared" si="27"/>
        <v>7681527.0000000009</v>
      </c>
      <c r="AS1046" s="13" t="s">
        <v>111</v>
      </c>
      <c r="AT1046" s="13">
        <v>2015</v>
      </c>
      <c r="AU1046" s="13"/>
    </row>
    <row r="1047" spans="2:47" ht="13.15" customHeight="1" x14ac:dyDescent="0.25">
      <c r="B1047" s="7" t="s">
        <v>1817</v>
      </c>
      <c r="C1047" s="7" t="s">
        <v>100</v>
      </c>
      <c r="D1047" s="22" t="s">
        <v>1818</v>
      </c>
      <c r="E1047" s="7" t="s">
        <v>1819</v>
      </c>
      <c r="F1047" s="10" t="s">
        <v>1820</v>
      </c>
      <c r="G1047" s="10" t="s">
        <v>1821</v>
      </c>
      <c r="H1047" s="8" t="s">
        <v>197</v>
      </c>
      <c r="I1047" s="9">
        <v>45</v>
      </c>
      <c r="J1047" s="10" t="s">
        <v>238</v>
      </c>
      <c r="K1047" s="8" t="s">
        <v>107</v>
      </c>
      <c r="L1047" s="10" t="s">
        <v>108</v>
      </c>
      <c r="M1047" s="10" t="s">
        <v>109</v>
      </c>
      <c r="N1047" s="10" t="s">
        <v>110</v>
      </c>
      <c r="O1047" s="27"/>
      <c r="P1047" s="27"/>
      <c r="Q1047" s="74"/>
      <c r="R1047" s="27">
        <v>106</v>
      </c>
      <c r="S1047" s="27">
        <v>0</v>
      </c>
      <c r="T1047" s="27">
        <v>0</v>
      </c>
      <c r="U1047" s="27">
        <v>0</v>
      </c>
      <c r="V1047" s="27">
        <v>0</v>
      </c>
      <c r="W1047" s="27"/>
      <c r="X1047" s="27"/>
      <c r="Y1047" s="27"/>
      <c r="Z1047" s="27"/>
      <c r="AA1047" s="27"/>
      <c r="AB1047" s="27"/>
      <c r="AC1047" s="27"/>
      <c r="AD1047" s="27"/>
      <c r="AE1047" s="27"/>
      <c r="AF1047" s="27"/>
      <c r="AG1047" s="27"/>
      <c r="AH1047" s="27"/>
      <c r="AI1047" s="27"/>
      <c r="AJ1047" s="27"/>
      <c r="AK1047" s="27"/>
      <c r="AL1047" s="27"/>
      <c r="AM1047" s="27"/>
      <c r="AN1047" s="27"/>
      <c r="AO1047" s="27"/>
      <c r="AP1047" s="27">
        <v>14993.75</v>
      </c>
      <c r="AQ1047" s="27">
        <v>0</v>
      </c>
      <c r="AR1047" s="27">
        <f t="shared" si="27"/>
        <v>0</v>
      </c>
      <c r="AS1047" s="10" t="s">
        <v>111</v>
      </c>
      <c r="AT1047" s="7" t="s">
        <v>375</v>
      </c>
      <c r="AU1047" s="89" t="s">
        <v>239</v>
      </c>
    </row>
    <row r="1048" spans="2:47" ht="13.15" customHeight="1" x14ac:dyDescent="0.2">
      <c r="B1048" s="12" t="s">
        <v>1822</v>
      </c>
      <c r="C1048" s="7" t="s">
        <v>100</v>
      </c>
      <c r="D1048" s="7" t="s">
        <v>1818</v>
      </c>
      <c r="E1048" s="7" t="s">
        <v>1819</v>
      </c>
      <c r="F1048" s="7" t="s">
        <v>1820</v>
      </c>
      <c r="G1048" s="7" t="s">
        <v>1821</v>
      </c>
      <c r="H1048" s="8" t="s">
        <v>105</v>
      </c>
      <c r="I1048" s="9">
        <v>45</v>
      </c>
      <c r="J1048" s="10" t="s">
        <v>106</v>
      </c>
      <c r="K1048" s="8" t="s">
        <v>107</v>
      </c>
      <c r="L1048" s="10" t="s">
        <v>108</v>
      </c>
      <c r="M1048" s="13" t="s">
        <v>122</v>
      </c>
      <c r="N1048" s="10" t="s">
        <v>110</v>
      </c>
      <c r="O1048" s="74"/>
      <c r="P1048" s="27"/>
      <c r="Q1048" s="27"/>
      <c r="R1048" s="27">
        <v>80</v>
      </c>
      <c r="S1048" s="27">
        <v>100</v>
      </c>
      <c r="T1048" s="27">
        <v>100</v>
      </c>
      <c r="U1048" s="27">
        <v>100</v>
      </c>
      <c r="V1048" s="27">
        <v>100</v>
      </c>
      <c r="W1048" s="27"/>
      <c r="X1048" s="27"/>
      <c r="Y1048" s="27"/>
      <c r="Z1048" s="27"/>
      <c r="AA1048" s="27"/>
      <c r="AB1048" s="27"/>
      <c r="AC1048" s="27"/>
      <c r="AD1048" s="27"/>
      <c r="AE1048" s="27"/>
      <c r="AF1048" s="27"/>
      <c r="AG1048" s="27"/>
      <c r="AH1048" s="27"/>
      <c r="AI1048" s="27"/>
      <c r="AJ1048" s="27"/>
      <c r="AK1048" s="27"/>
      <c r="AL1048" s="27"/>
      <c r="AM1048" s="27"/>
      <c r="AN1048" s="27"/>
      <c r="AO1048" s="27"/>
      <c r="AP1048" s="27">
        <v>14993.75</v>
      </c>
      <c r="AQ1048" s="27">
        <v>0</v>
      </c>
      <c r="AR1048" s="27">
        <f t="shared" si="27"/>
        <v>0</v>
      </c>
      <c r="AS1048" s="10" t="s">
        <v>111</v>
      </c>
      <c r="AT1048" s="43" t="s">
        <v>241</v>
      </c>
      <c r="AU1048" s="13" t="s">
        <v>115</v>
      </c>
    </row>
    <row r="1049" spans="2:47" ht="13.15" customHeight="1" x14ac:dyDescent="0.2">
      <c r="B1049" s="12" t="s">
        <v>7150</v>
      </c>
      <c r="C1049" s="7" t="s">
        <v>100</v>
      </c>
      <c r="D1049" s="7" t="s">
        <v>1905</v>
      </c>
      <c r="E1049" s="7" t="s">
        <v>1819</v>
      </c>
      <c r="F1049" s="7" t="s">
        <v>7151</v>
      </c>
      <c r="G1049" s="7" t="s">
        <v>1821</v>
      </c>
      <c r="H1049" s="8" t="s">
        <v>105</v>
      </c>
      <c r="I1049" s="9">
        <v>45</v>
      </c>
      <c r="J1049" s="10" t="s">
        <v>106</v>
      </c>
      <c r="K1049" s="8" t="s">
        <v>107</v>
      </c>
      <c r="L1049" s="10" t="s">
        <v>108</v>
      </c>
      <c r="M1049" s="13" t="s">
        <v>122</v>
      </c>
      <c r="N1049" s="10" t="s">
        <v>110</v>
      </c>
      <c r="O1049" s="74"/>
      <c r="P1049" s="27"/>
      <c r="Q1049" s="27"/>
      <c r="R1049" s="27">
        <v>80</v>
      </c>
      <c r="S1049" s="27">
        <v>100</v>
      </c>
      <c r="T1049" s="39">
        <v>0</v>
      </c>
      <c r="U1049" s="27">
        <v>100</v>
      </c>
      <c r="V1049" s="27">
        <v>100</v>
      </c>
      <c r="W1049" s="27"/>
      <c r="X1049" s="39"/>
      <c r="Y1049" s="39"/>
      <c r="Z1049" s="39"/>
      <c r="AA1049" s="39"/>
      <c r="AB1049" s="39"/>
      <c r="AC1049" s="39"/>
      <c r="AD1049" s="39"/>
      <c r="AE1049" s="39"/>
      <c r="AF1049" s="39"/>
      <c r="AG1049" s="39"/>
      <c r="AH1049" s="39"/>
      <c r="AI1049" s="39"/>
      <c r="AJ1049" s="39"/>
      <c r="AK1049" s="39"/>
      <c r="AL1049" s="39"/>
      <c r="AM1049" s="39"/>
      <c r="AN1049" s="39"/>
      <c r="AO1049" s="39"/>
      <c r="AP1049" s="39">
        <v>14993.75</v>
      </c>
      <c r="AQ1049" s="39">
        <v>5697625</v>
      </c>
      <c r="AR1049" s="27">
        <f t="shared" si="27"/>
        <v>6381340.0000000009</v>
      </c>
      <c r="AS1049" s="10" t="s">
        <v>111</v>
      </c>
      <c r="AT1049" s="43">
        <v>2015</v>
      </c>
      <c r="AU1049" s="88"/>
    </row>
    <row r="1050" spans="2:47" ht="13.15" customHeight="1" x14ac:dyDescent="0.25">
      <c r="B1050" s="7" t="s">
        <v>1823</v>
      </c>
      <c r="C1050" s="7" t="s">
        <v>100</v>
      </c>
      <c r="D1050" s="22" t="s">
        <v>1824</v>
      </c>
      <c r="E1050" s="7" t="s">
        <v>1521</v>
      </c>
      <c r="F1050" s="10" t="s">
        <v>1798</v>
      </c>
      <c r="G1050" s="10" t="s">
        <v>1825</v>
      </c>
      <c r="H1050" s="8" t="s">
        <v>197</v>
      </c>
      <c r="I1050" s="9">
        <v>45</v>
      </c>
      <c r="J1050" s="10" t="s">
        <v>238</v>
      </c>
      <c r="K1050" s="8" t="s">
        <v>107</v>
      </c>
      <c r="L1050" s="10" t="s">
        <v>108</v>
      </c>
      <c r="M1050" s="10" t="s">
        <v>109</v>
      </c>
      <c r="N1050" s="10" t="s">
        <v>110</v>
      </c>
      <c r="O1050" s="27"/>
      <c r="P1050" s="27"/>
      <c r="Q1050" s="74"/>
      <c r="R1050" s="27">
        <v>60</v>
      </c>
      <c r="S1050" s="27">
        <v>60</v>
      </c>
      <c r="T1050" s="27">
        <v>60</v>
      </c>
      <c r="U1050" s="27">
        <v>60</v>
      </c>
      <c r="V1050" s="27">
        <v>60</v>
      </c>
      <c r="W1050" s="27"/>
      <c r="X1050" s="27"/>
      <c r="Y1050" s="27"/>
      <c r="Z1050" s="27"/>
      <c r="AA1050" s="27"/>
      <c r="AB1050" s="27"/>
      <c r="AC1050" s="27"/>
      <c r="AD1050" s="27"/>
      <c r="AE1050" s="27"/>
      <c r="AF1050" s="27"/>
      <c r="AG1050" s="27"/>
      <c r="AH1050" s="27"/>
      <c r="AI1050" s="27"/>
      <c r="AJ1050" s="27"/>
      <c r="AK1050" s="27"/>
      <c r="AL1050" s="27"/>
      <c r="AM1050" s="27"/>
      <c r="AN1050" s="27"/>
      <c r="AO1050" s="27"/>
      <c r="AP1050" s="27">
        <v>17183.28</v>
      </c>
      <c r="AQ1050" s="27">
        <v>0</v>
      </c>
      <c r="AR1050" s="27">
        <f t="shared" si="27"/>
        <v>0</v>
      </c>
      <c r="AS1050" s="10" t="s">
        <v>111</v>
      </c>
      <c r="AT1050" s="7" t="s">
        <v>375</v>
      </c>
      <c r="AU1050" s="89" t="s">
        <v>239</v>
      </c>
    </row>
    <row r="1051" spans="2:47" ht="13.15" customHeight="1" x14ac:dyDescent="0.2">
      <c r="B1051" s="12" t="s">
        <v>1826</v>
      </c>
      <c r="C1051" s="7" t="s">
        <v>100</v>
      </c>
      <c r="D1051" s="7" t="s">
        <v>1824</v>
      </c>
      <c r="E1051" s="7" t="s">
        <v>1521</v>
      </c>
      <c r="F1051" s="7" t="s">
        <v>1798</v>
      </c>
      <c r="G1051" s="7" t="s">
        <v>1825</v>
      </c>
      <c r="H1051" s="8" t="s">
        <v>105</v>
      </c>
      <c r="I1051" s="9">
        <v>45</v>
      </c>
      <c r="J1051" s="10" t="s">
        <v>106</v>
      </c>
      <c r="K1051" s="8" t="s">
        <v>107</v>
      </c>
      <c r="L1051" s="10" t="s">
        <v>108</v>
      </c>
      <c r="M1051" s="10" t="s">
        <v>109</v>
      </c>
      <c r="N1051" s="10" t="s">
        <v>110</v>
      </c>
      <c r="O1051" s="74"/>
      <c r="P1051" s="27"/>
      <c r="Q1051" s="27"/>
      <c r="R1051" s="27">
        <v>40</v>
      </c>
      <c r="S1051" s="27">
        <v>60</v>
      </c>
      <c r="T1051" s="27">
        <v>60</v>
      </c>
      <c r="U1051" s="27">
        <v>60</v>
      </c>
      <c r="V1051" s="27">
        <v>60</v>
      </c>
      <c r="W1051" s="27"/>
      <c r="X1051" s="27"/>
      <c r="Y1051" s="27"/>
      <c r="Z1051" s="27"/>
      <c r="AA1051" s="27"/>
      <c r="AB1051" s="27"/>
      <c r="AC1051" s="27"/>
      <c r="AD1051" s="27"/>
      <c r="AE1051" s="27"/>
      <c r="AF1051" s="27"/>
      <c r="AG1051" s="27"/>
      <c r="AH1051" s="27"/>
      <c r="AI1051" s="27"/>
      <c r="AJ1051" s="27"/>
      <c r="AK1051" s="27"/>
      <c r="AL1051" s="27"/>
      <c r="AM1051" s="27"/>
      <c r="AN1051" s="27"/>
      <c r="AO1051" s="27"/>
      <c r="AP1051" s="27">
        <v>17183.28</v>
      </c>
      <c r="AQ1051" s="27">
        <v>0</v>
      </c>
      <c r="AR1051" s="27">
        <f t="shared" si="27"/>
        <v>0</v>
      </c>
      <c r="AS1051" s="10" t="s">
        <v>111</v>
      </c>
      <c r="AT1051" s="43" t="s">
        <v>241</v>
      </c>
      <c r="AU1051" s="13" t="s">
        <v>458</v>
      </c>
    </row>
    <row r="1052" spans="2:47" ht="13.15" customHeight="1" x14ac:dyDescent="0.2">
      <c r="B1052" s="13" t="s">
        <v>1827</v>
      </c>
      <c r="C1052" s="13" t="s">
        <v>100</v>
      </c>
      <c r="D1052" s="13" t="s">
        <v>1828</v>
      </c>
      <c r="E1052" s="13" t="s">
        <v>1521</v>
      </c>
      <c r="F1052" s="13" t="s">
        <v>1798</v>
      </c>
      <c r="G1052" s="13" t="s">
        <v>1825</v>
      </c>
      <c r="H1052" s="13" t="s">
        <v>105</v>
      </c>
      <c r="I1052" s="13">
        <v>45</v>
      </c>
      <c r="J1052" s="13" t="s">
        <v>106</v>
      </c>
      <c r="K1052" s="13" t="s">
        <v>107</v>
      </c>
      <c r="L1052" s="13" t="s">
        <v>108</v>
      </c>
      <c r="M1052" s="13" t="s">
        <v>109</v>
      </c>
      <c r="N1052" s="13" t="s">
        <v>110</v>
      </c>
      <c r="O1052" s="39"/>
      <c r="P1052" s="39"/>
      <c r="Q1052" s="39"/>
      <c r="R1052" s="39">
        <v>40</v>
      </c>
      <c r="S1052" s="39">
        <v>16</v>
      </c>
      <c r="T1052" s="39">
        <v>60</v>
      </c>
      <c r="U1052" s="39">
        <v>60</v>
      </c>
      <c r="V1052" s="39">
        <v>60</v>
      </c>
      <c r="W1052" s="39"/>
      <c r="X1052" s="39"/>
      <c r="Y1052" s="39"/>
      <c r="Z1052" s="39"/>
      <c r="AA1052" s="39"/>
      <c r="AB1052" s="39"/>
      <c r="AC1052" s="39"/>
      <c r="AD1052" s="39"/>
      <c r="AE1052" s="39"/>
      <c r="AF1052" s="39"/>
      <c r="AG1052" s="39"/>
      <c r="AH1052" s="39"/>
      <c r="AI1052" s="39"/>
      <c r="AJ1052" s="39"/>
      <c r="AK1052" s="39"/>
      <c r="AL1052" s="39"/>
      <c r="AM1052" s="39"/>
      <c r="AN1052" s="39"/>
      <c r="AO1052" s="39"/>
      <c r="AP1052" s="39">
        <v>24175.08</v>
      </c>
      <c r="AQ1052" s="39">
        <v>0</v>
      </c>
      <c r="AR1052" s="27">
        <f t="shared" si="27"/>
        <v>0</v>
      </c>
      <c r="AS1052" s="13" t="s">
        <v>111</v>
      </c>
      <c r="AT1052" s="13">
        <v>2015</v>
      </c>
      <c r="AU1052" s="13">
        <v>14</v>
      </c>
    </row>
    <row r="1053" spans="2:47" ht="13.15" customHeight="1" x14ac:dyDescent="0.2">
      <c r="B1053" s="13" t="s">
        <v>1829</v>
      </c>
      <c r="C1053" s="13" t="s">
        <v>100</v>
      </c>
      <c r="D1053" s="13" t="s">
        <v>1828</v>
      </c>
      <c r="E1053" s="13" t="s">
        <v>1521</v>
      </c>
      <c r="F1053" s="13" t="s">
        <v>1798</v>
      </c>
      <c r="G1053" s="13" t="s">
        <v>1825</v>
      </c>
      <c r="H1053" s="13" t="s">
        <v>105</v>
      </c>
      <c r="I1053" s="13">
        <v>45</v>
      </c>
      <c r="J1053" s="13" t="s">
        <v>106</v>
      </c>
      <c r="K1053" s="13" t="s">
        <v>107</v>
      </c>
      <c r="L1053" s="13" t="s">
        <v>108</v>
      </c>
      <c r="M1053" s="13" t="s">
        <v>122</v>
      </c>
      <c r="N1053" s="13" t="s">
        <v>110</v>
      </c>
      <c r="O1053" s="39"/>
      <c r="P1053" s="39"/>
      <c r="Q1053" s="39"/>
      <c r="R1053" s="39">
        <v>40</v>
      </c>
      <c r="S1053" s="39">
        <v>60</v>
      </c>
      <c r="T1053" s="39">
        <v>60</v>
      </c>
      <c r="U1053" s="39">
        <v>60</v>
      </c>
      <c r="V1053" s="39">
        <v>60</v>
      </c>
      <c r="W1053" s="39"/>
      <c r="X1053" s="39"/>
      <c r="Y1053" s="39"/>
      <c r="Z1053" s="39"/>
      <c r="AA1053" s="39"/>
      <c r="AB1053" s="39"/>
      <c r="AC1053" s="39"/>
      <c r="AD1053" s="39"/>
      <c r="AE1053" s="39"/>
      <c r="AF1053" s="39"/>
      <c r="AG1053" s="39"/>
      <c r="AH1053" s="39"/>
      <c r="AI1053" s="39"/>
      <c r="AJ1053" s="39"/>
      <c r="AK1053" s="39"/>
      <c r="AL1053" s="39"/>
      <c r="AM1053" s="39"/>
      <c r="AN1053" s="39"/>
      <c r="AO1053" s="39"/>
      <c r="AP1053" s="39">
        <v>24175.08</v>
      </c>
      <c r="AQ1053" s="39">
        <v>0</v>
      </c>
      <c r="AR1053" s="27">
        <f t="shared" si="27"/>
        <v>0</v>
      </c>
      <c r="AS1053" s="13" t="s">
        <v>111</v>
      </c>
      <c r="AT1053" s="13">
        <v>2015</v>
      </c>
      <c r="AU1053" s="13" t="s">
        <v>115</v>
      </c>
    </row>
    <row r="1054" spans="2:47" ht="13.15" customHeight="1" x14ac:dyDescent="0.2">
      <c r="B1054" s="13" t="s">
        <v>7152</v>
      </c>
      <c r="C1054" s="13" t="s">
        <v>100</v>
      </c>
      <c r="D1054" s="13" t="s">
        <v>1828</v>
      </c>
      <c r="E1054" s="13" t="s">
        <v>1521</v>
      </c>
      <c r="F1054" s="13" t="s">
        <v>1798</v>
      </c>
      <c r="G1054" s="13" t="s">
        <v>1825</v>
      </c>
      <c r="H1054" s="13" t="s">
        <v>105</v>
      </c>
      <c r="I1054" s="13">
        <v>45</v>
      </c>
      <c r="J1054" s="13" t="s">
        <v>106</v>
      </c>
      <c r="K1054" s="13" t="s">
        <v>107</v>
      </c>
      <c r="L1054" s="13" t="s">
        <v>108</v>
      </c>
      <c r="M1054" s="13" t="s">
        <v>122</v>
      </c>
      <c r="N1054" s="13" t="s">
        <v>110</v>
      </c>
      <c r="O1054" s="39"/>
      <c r="P1054" s="39"/>
      <c r="Q1054" s="39"/>
      <c r="R1054" s="39">
        <v>40</v>
      </c>
      <c r="S1054" s="39">
        <v>60</v>
      </c>
      <c r="T1054" s="39">
        <v>10</v>
      </c>
      <c r="U1054" s="39">
        <v>60</v>
      </c>
      <c r="V1054" s="39">
        <v>60</v>
      </c>
      <c r="W1054" s="39"/>
      <c r="X1054" s="39"/>
      <c r="Y1054" s="39"/>
      <c r="Z1054" s="39"/>
      <c r="AA1054" s="39"/>
      <c r="AB1054" s="39"/>
      <c r="AC1054" s="39"/>
      <c r="AD1054" s="39"/>
      <c r="AE1054" s="39"/>
      <c r="AF1054" s="39"/>
      <c r="AG1054" s="39"/>
      <c r="AH1054" s="39"/>
      <c r="AI1054" s="39"/>
      <c r="AJ1054" s="39"/>
      <c r="AK1054" s="39"/>
      <c r="AL1054" s="39"/>
      <c r="AM1054" s="39"/>
      <c r="AN1054" s="39"/>
      <c r="AO1054" s="39"/>
      <c r="AP1054" s="39">
        <v>24175.08</v>
      </c>
      <c r="AQ1054" s="39">
        <v>5560268.4000000004</v>
      </c>
      <c r="AR1054" s="27">
        <f t="shared" si="27"/>
        <v>6227500.6080000009</v>
      </c>
      <c r="AS1054" s="13" t="s">
        <v>111</v>
      </c>
      <c r="AT1054" s="13">
        <v>2015</v>
      </c>
      <c r="AU1054" s="13"/>
    </row>
    <row r="1055" spans="2:47" ht="13.15" customHeight="1" x14ac:dyDescent="0.25">
      <c r="B1055" s="7" t="s">
        <v>1830</v>
      </c>
      <c r="C1055" s="7" t="s">
        <v>100</v>
      </c>
      <c r="D1055" s="22" t="s">
        <v>1818</v>
      </c>
      <c r="E1055" s="7" t="s">
        <v>1819</v>
      </c>
      <c r="F1055" s="7" t="s">
        <v>1820</v>
      </c>
      <c r="G1055" s="10" t="s">
        <v>1831</v>
      </c>
      <c r="H1055" s="8" t="s">
        <v>197</v>
      </c>
      <c r="I1055" s="9">
        <v>45</v>
      </c>
      <c r="J1055" s="10" t="s">
        <v>238</v>
      </c>
      <c r="K1055" s="8" t="s">
        <v>107</v>
      </c>
      <c r="L1055" s="10" t="s">
        <v>108</v>
      </c>
      <c r="M1055" s="10" t="s">
        <v>109</v>
      </c>
      <c r="N1055" s="10" t="s">
        <v>110</v>
      </c>
      <c r="O1055" s="27"/>
      <c r="P1055" s="27"/>
      <c r="Q1055" s="74"/>
      <c r="R1055" s="27">
        <v>60</v>
      </c>
      <c r="S1055" s="27">
        <v>0</v>
      </c>
      <c r="T1055" s="27">
        <v>0</v>
      </c>
      <c r="U1055" s="27">
        <v>0</v>
      </c>
      <c r="V1055" s="27">
        <v>0</v>
      </c>
      <c r="W1055" s="27"/>
      <c r="X1055" s="27"/>
      <c r="Y1055" s="27"/>
      <c r="Z1055" s="27"/>
      <c r="AA1055" s="27"/>
      <c r="AB1055" s="27"/>
      <c r="AC1055" s="27"/>
      <c r="AD1055" s="27"/>
      <c r="AE1055" s="27"/>
      <c r="AF1055" s="27"/>
      <c r="AG1055" s="27"/>
      <c r="AH1055" s="27"/>
      <c r="AI1055" s="27"/>
      <c r="AJ1055" s="27"/>
      <c r="AK1055" s="27"/>
      <c r="AL1055" s="27"/>
      <c r="AM1055" s="27"/>
      <c r="AN1055" s="27"/>
      <c r="AO1055" s="27"/>
      <c r="AP1055" s="27">
        <v>11960</v>
      </c>
      <c r="AQ1055" s="27">
        <v>0</v>
      </c>
      <c r="AR1055" s="27">
        <f t="shared" si="27"/>
        <v>0</v>
      </c>
      <c r="AS1055" s="10" t="s">
        <v>111</v>
      </c>
      <c r="AT1055" s="7" t="s">
        <v>375</v>
      </c>
      <c r="AU1055" s="89" t="s">
        <v>239</v>
      </c>
    </row>
    <row r="1056" spans="2:47" ht="13.15" customHeight="1" x14ac:dyDescent="0.2">
      <c r="B1056" s="12" t="s">
        <v>1832</v>
      </c>
      <c r="C1056" s="7" t="s">
        <v>100</v>
      </c>
      <c r="D1056" s="7" t="s">
        <v>1818</v>
      </c>
      <c r="E1056" s="7" t="s">
        <v>1819</v>
      </c>
      <c r="F1056" s="7" t="s">
        <v>1820</v>
      </c>
      <c r="G1056" s="7" t="s">
        <v>1831</v>
      </c>
      <c r="H1056" s="8" t="s">
        <v>105</v>
      </c>
      <c r="I1056" s="9">
        <v>45</v>
      </c>
      <c r="J1056" s="10" t="s">
        <v>106</v>
      </c>
      <c r="K1056" s="8" t="s">
        <v>107</v>
      </c>
      <c r="L1056" s="10" t="s">
        <v>108</v>
      </c>
      <c r="M1056" s="13" t="s">
        <v>122</v>
      </c>
      <c r="N1056" s="10" t="s">
        <v>110</v>
      </c>
      <c r="O1056" s="74"/>
      <c r="P1056" s="27"/>
      <c r="Q1056" s="27"/>
      <c r="R1056" s="27">
        <v>38</v>
      </c>
      <c r="S1056" s="27">
        <v>40</v>
      </c>
      <c r="T1056" s="27">
        <v>40</v>
      </c>
      <c r="U1056" s="27">
        <v>40</v>
      </c>
      <c r="V1056" s="27">
        <v>40</v>
      </c>
      <c r="W1056" s="27"/>
      <c r="X1056" s="27"/>
      <c r="Y1056" s="27"/>
      <c r="Z1056" s="27"/>
      <c r="AA1056" s="27"/>
      <c r="AB1056" s="27"/>
      <c r="AC1056" s="27"/>
      <c r="AD1056" s="27"/>
      <c r="AE1056" s="27"/>
      <c r="AF1056" s="27"/>
      <c r="AG1056" s="27"/>
      <c r="AH1056" s="27"/>
      <c r="AI1056" s="27"/>
      <c r="AJ1056" s="27"/>
      <c r="AK1056" s="27"/>
      <c r="AL1056" s="27"/>
      <c r="AM1056" s="27"/>
      <c r="AN1056" s="27"/>
      <c r="AO1056" s="27"/>
      <c r="AP1056" s="27">
        <v>11960</v>
      </c>
      <c r="AQ1056" s="27">
        <v>0</v>
      </c>
      <c r="AR1056" s="27">
        <f t="shared" si="27"/>
        <v>0</v>
      </c>
      <c r="AS1056" s="10" t="s">
        <v>111</v>
      </c>
      <c r="AT1056" s="43" t="s">
        <v>241</v>
      </c>
      <c r="AU1056" s="13" t="s">
        <v>115</v>
      </c>
    </row>
    <row r="1057" spans="2:47" ht="13.15" customHeight="1" x14ac:dyDescent="0.2">
      <c r="B1057" s="12" t="s">
        <v>7153</v>
      </c>
      <c r="C1057" s="7" t="s">
        <v>100</v>
      </c>
      <c r="D1057" s="7" t="s">
        <v>1905</v>
      </c>
      <c r="E1057" s="7" t="s">
        <v>1819</v>
      </c>
      <c r="F1057" s="7" t="s">
        <v>1906</v>
      </c>
      <c r="G1057" s="7" t="s">
        <v>1831</v>
      </c>
      <c r="H1057" s="8" t="s">
        <v>105</v>
      </c>
      <c r="I1057" s="9">
        <v>45</v>
      </c>
      <c r="J1057" s="10" t="s">
        <v>106</v>
      </c>
      <c r="K1057" s="8" t="s">
        <v>107</v>
      </c>
      <c r="L1057" s="10" t="s">
        <v>108</v>
      </c>
      <c r="M1057" s="13" t="s">
        <v>122</v>
      </c>
      <c r="N1057" s="10" t="s">
        <v>110</v>
      </c>
      <c r="O1057" s="74"/>
      <c r="P1057" s="27"/>
      <c r="Q1057" s="27"/>
      <c r="R1057" s="27">
        <v>38</v>
      </c>
      <c r="S1057" s="27">
        <v>40</v>
      </c>
      <c r="T1057" s="39">
        <v>0</v>
      </c>
      <c r="U1057" s="27">
        <v>40</v>
      </c>
      <c r="V1057" s="27">
        <v>40</v>
      </c>
      <c r="W1057" s="27"/>
      <c r="X1057" s="39"/>
      <c r="Y1057" s="39"/>
      <c r="Z1057" s="39"/>
      <c r="AA1057" s="39"/>
      <c r="AB1057" s="39"/>
      <c r="AC1057" s="39"/>
      <c r="AD1057" s="39"/>
      <c r="AE1057" s="39"/>
      <c r="AF1057" s="39"/>
      <c r="AG1057" s="39"/>
      <c r="AH1057" s="39"/>
      <c r="AI1057" s="39"/>
      <c r="AJ1057" s="39"/>
      <c r="AK1057" s="39"/>
      <c r="AL1057" s="39"/>
      <c r="AM1057" s="39"/>
      <c r="AN1057" s="39"/>
      <c r="AO1057" s="39"/>
      <c r="AP1057" s="39">
        <v>11960</v>
      </c>
      <c r="AQ1057" s="39">
        <v>1889680</v>
      </c>
      <c r="AR1057" s="27">
        <f t="shared" si="27"/>
        <v>2116441.6</v>
      </c>
      <c r="AS1057" s="10" t="s">
        <v>111</v>
      </c>
      <c r="AT1057" s="43">
        <v>2015</v>
      </c>
      <c r="AU1057" s="88"/>
    </row>
    <row r="1058" spans="2:47" ht="13.15" customHeight="1" x14ac:dyDescent="0.25">
      <c r="B1058" s="7" t="s">
        <v>1833</v>
      </c>
      <c r="C1058" s="7" t="s">
        <v>100</v>
      </c>
      <c r="D1058" s="22" t="s">
        <v>1818</v>
      </c>
      <c r="E1058" s="7" t="s">
        <v>1819</v>
      </c>
      <c r="F1058" s="10" t="s">
        <v>1820</v>
      </c>
      <c r="G1058" s="10" t="s">
        <v>1834</v>
      </c>
      <c r="H1058" s="8" t="s">
        <v>197</v>
      </c>
      <c r="I1058" s="9">
        <v>45</v>
      </c>
      <c r="J1058" s="10" t="s">
        <v>238</v>
      </c>
      <c r="K1058" s="8" t="s">
        <v>107</v>
      </c>
      <c r="L1058" s="10" t="s">
        <v>108</v>
      </c>
      <c r="M1058" s="10" t="s">
        <v>109</v>
      </c>
      <c r="N1058" s="10" t="s">
        <v>110</v>
      </c>
      <c r="O1058" s="27"/>
      <c r="P1058" s="27"/>
      <c r="Q1058" s="74"/>
      <c r="R1058" s="27">
        <v>118</v>
      </c>
      <c r="S1058" s="27">
        <v>0</v>
      </c>
      <c r="T1058" s="27">
        <v>0</v>
      </c>
      <c r="U1058" s="27">
        <v>0</v>
      </c>
      <c r="V1058" s="27">
        <v>0</v>
      </c>
      <c r="W1058" s="27"/>
      <c r="X1058" s="27"/>
      <c r="Y1058" s="27"/>
      <c r="Z1058" s="27"/>
      <c r="AA1058" s="27"/>
      <c r="AB1058" s="27"/>
      <c r="AC1058" s="27"/>
      <c r="AD1058" s="27"/>
      <c r="AE1058" s="27"/>
      <c r="AF1058" s="27"/>
      <c r="AG1058" s="27"/>
      <c r="AH1058" s="27"/>
      <c r="AI1058" s="27"/>
      <c r="AJ1058" s="27"/>
      <c r="AK1058" s="27"/>
      <c r="AL1058" s="27"/>
      <c r="AM1058" s="27"/>
      <c r="AN1058" s="27"/>
      <c r="AO1058" s="27"/>
      <c r="AP1058" s="27">
        <v>17331.25</v>
      </c>
      <c r="AQ1058" s="27">
        <v>0</v>
      </c>
      <c r="AR1058" s="27">
        <f t="shared" si="27"/>
        <v>0</v>
      </c>
      <c r="AS1058" s="10" t="s">
        <v>111</v>
      </c>
      <c r="AT1058" s="7" t="s">
        <v>375</v>
      </c>
      <c r="AU1058" s="89" t="s">
        <v>212</v>
      </c>
    </row>
    <row r="1059" spans="2:47" ht="13.15" customHeight="1" x14ac:dyDescent="0.25">
      <c r="B1059" s="7" t="s">
        <v>1835</v>
      </c>
      <c r="C1059" s="7" t="s">
        <v>100</v>
      </c>
      <c r="D1059" s="22" t="s">
        <v>1779</v>
      </c>
      <c r="E1059" s="7" t="s">
        <v>1780</v>
      </c>
      <c r="F1059" s="10" t="s">
        <v>1781</v>
      </c>
      <c r="G1059" s="10" t="s">
        <v>1836</v>
      </c>
      <c r="H1059" s="8" t="s">
        <v>105</v>
      </c>
      <c r="I1059" s="9">
        <v>45</v>
      </c>
      <c r="J1059" s="10" t="s">
        <v>238</v>
      </c>
      <c r="K1059" s="8" t="s">
        <v>107</v>
      </c>
      <c r="L1059" s="10" t="s">
        <v>108</v>
      </c>
      <c r="M1059" s="10" t="s">
        <v>109</v>
      </c>
      <c r="N1059" s="10" t="s">
        <v>110</v>
      </c>
      <c r="O1059" s="27"/>
      <c r="P1059" s="27"/>
      <c r="Q1059" s="74"/>
      <c r="R1059" s="27">
        <v>50</v>
      </c>
      <c r="S1059" s="27">
        <v>45</v>
      </c>
      <c r="T1059" s="27">
        <v>45</v>
      </c>
      <c r="U1059" s="27">
        <v>45</v>
      </c>
      <c r="V1059" s="27">
        <v>45</v>
      </c>
      <c r="W1059" s="27"/>
      <c r="X1059" s="27"/>
      <c r="Y1059" s="27"/>
      <c r="Z1059" s="27"/>
      <c r="AA1059" s="27"/>
      <c r="AB1059" s="27"/>
      <c r="AC1059" s="27"/>
      <c r="AD1059" s="27"/>
      <c r="AE1059" s="27"/>
      <c r="AF1059" s="27"/>
      <c r="AG1059" s="27"/>
      <c r="AH1059" s="27"/>
      <c r="AI1059" s="27"/>
      <c r="AJ1059" s="27"/>
      <c r="AK1059" s="27"/>
      <c r="AL1059" s="27"/>
      <c r="AM1059" s="27"/>
      <c r="AN1059" s="27"/>
      <c r="AO1059" s="27"/>
      <c r="AP1059" s="27">
        <v>36891.93</v>
      </c>
      <c r="AQ1059" s="27">
        <v>0</v>
      </c>
      <c r="AR1059" s="27">
        <f t="shared" si="27"/>
        <v>0</v>
      </c>
      <c r="AS1059" s="10" t="s">
        <v>111</v>
      </c>
      <c r="AT1059" s="7" t="s">
        <v>375</v>
      </c>
      <c r="AU1059" s="89" t="s">
        <v>357</v>
      </c>
    </row>
    <row r="1060" spans="2:47" ht="13.15" customHeight="1" x14ac:dyDescent="0.2">
      <c r="B1060" s="12" t="s">
        <v>1837</v>
      </c>
      <c r="C1060" s="7" t="s">
        <v>100</v>
      </c>
      <c r="D1060" s="7" t="s">
        <v>1779</v>
      </c>
      <c r="E1060" s="7" t="s">
        <v>1780</v>
      </c>
      <c r="F1060" s="7" t="s">
        <v>1781</v>
      </c>
      <c r="G1060" s="7" t="s">
        <v>1836</v>
      </c>
      <c r="H1060" s="8" t="s">
        <v>105</v>
      </c>
      <c r="I1060" s="9">
        <v>45</v>
      </c>
      <c r="J1060" s="10" t="s">
        <v>106</v>
      </c>
      <c r="K1060" s="8" t="s">
        <v>107</v>
      </c>
      <c r="L1060" s="10" t="s">
        <v>108</v>
      </c>
      <c r="M1060" s="10" t="s">
        <v>109</v>
      </c>
      <c r="N1060" s="10" t="s">
        <v>110</v>
      </c>
      <c r="O1060" s="74"/>
      <c r="P1060" s="27"/>
      <c r="Q1060" s="27"/>
      <c r="R1060" s="27">
        <v>36</v>
      </c>
      <c r="S1060" s="27">
        <v>45</v>
      </c>
      <c r="T1060" s="27">
        <v>45</v>
      </c>
      <c r="U1060" s="27">
        <v>45</v>
      </c>
      <c r="V1060" s="27">
        <v>45</v>
      </c>
      <c r="W1060" s="27"/>
      <c r="X1060" s="27"/>
      <c r="Y1060" s="27"/>
      <c r="Z1060" s="27"/>
      <c r="AA1060" s="27"/>
      <c r="AB1060" s="27"/>
      <c r="AC1060" s="27"/>
      <c r="AD1060" s="27"/>
      <c r="AE1060" s="27"/>
      <c r="AF1060" s="27"/>
      <c r="AG1060" s="27"/>
      <c r="AH1060" s="27"/>
      <c r="AI1060" s="27"/>
      <c r="AJ1060" s="27"/>
      <c r="AK1060" s="27"/>
      <c r="AL1060" s="27"/>
      <c r="AM1060" s="27"/>
      <c r="AN1060" s="27"/>
      <c r="AO1060" s="27"/>
      <c r="AP1060" s="27">
        <v>36891.93</v>
      </c>
      <c r="AQ1060" s="27">
        <v>0</v>
      </c>
      <c r="AR1060" s="27">
        <f t="shared" si="27"/>
        <v>0</v>
      </c>
      <c r="AS1060" s="10" t="s">
        <v>111</v>
      </c>
      <c r="AT1060" s="43" t="s">
        <v>241</v>
      </c>
      <c r="AU1060" s="13" t="s">
        <v>1838</v>
      </c>
    </row>
    <row r="1061" spans="2:47" ht="13.15" customHeight="1" x14ac:dyDescent="0.2">
      <c r="B1061" s="13" t="s">
        <v>1839</v>
      </c>
      <c r="C1061" s="13" t="s">
        <v>100</v>
      </c>
      <c r="D1061" s="13" t="s">
        <v>1840</v>
      </c>
      <c r="E1061" s="13" t="s">
        <v>1841</v>
      </c>
      <c r="F1061" s="13" t="s">
        <v>1842</v>
      </c>
      <c r="G1061" s="13" t="s">
        <v>1836</v>
      </c>
      <c r="H1061" s="13" t="s">
        <v>105</v>
      </c>
      <c r="I1061" s="13">
        <v>45</v>
      </c>
      <c r="J1061" s="13" t="s">
        <v>106</v>
      </c>
      <c r="K1061" s="13" t="s">
        <v>107</v>
      </c>
      <c r="L1061" s="13" t="s">
        <v>108</v>
      </c>
      <c r="M1061" s="13" t="s">
        <v>109</v>
      </c>
      <c r="N1061" s="13" t="s">
        <v>110</v>
      </c>
      <c r="O1061" s="39"/>
      <c r="P1061" s="39"/>
      <c r="Q1061" s="39"/>
      <c r="R1061" s="39">
        <v>36</v>
      </c>
      <c r="S1061" s="39">
        <v>20</v>
      </c>
      <c r="T1061" s="39">
        <v>45</v>
      </c>
      <c r="U1061" s="39">
        <v>45</v>
      </c>
      <c r="V1061" s="39">
        <v>45</v>
      </c>
      <c r="W1061" s="39"/>
      <c r="X1061" s="39"/>
      <c r="Y1061" s="39"/>
      <c r="Z1061" s="39"/>
      <c r="AA1061" s="39"/>
      <c r="AB1061" s="39"/>
      <c r="AC1061" s="39"/>
      <c r="AD1061" s="39"/>
      <c r="AE1061" s="39"/>
      <c r="AF1061" s="39"/>
      <c r="AG1061" s="39"/>
      <c r="AH1061" s="39"/>
      <c r="AI1061" s="39"/>
      <c r="AJ1061" s="39"/>
      <c r="AK1061" s="39"/>
      <c r="AL1061" s="39"/>
      <c r="AM1061" s="39"/>
      <c r="AN1061" s="39"/>
      <c r="AO1061" s="39"/>
      <c r="AP1061" s="39">
        <v>69443.75</v>
      </c>
      <c r="AQ1061" s="39">
        <v>0</v>
      </c>
      <c r="AR1061" s="27">
        <f t="shared" si="27"/>
        <v>0</v>
      </c>
      <c r="AS1061" s="13" t="s">
        <v>111</v>
      </c>
      <c r="AT1061" s="13">
        <v>2015</v>
      </c>
      <c r="AU1061" s="13">
        <v>14</v>
      </c>
    </row>
    <row r="1062" spans="2:47" ht="13.15" customHeight="1" x14ac:dyDescent="0.2">
      <c r="B1062" s="13" t="s">
        <v>1843</v>
      </c>
      <c r="C1062" s="13" t="s">
        <v>100</v>
      </c>
      <c r="D1062" s="13" t="s">
        <v>1840</v>
      </c>
      <c r="E1062" s="13" t="s">
        <v>1841</v>
      </c>
      <c r="F1062" s="13" t="s">
        <v>1842</v>
      </c>
      <c r="G1062" s="13" t="s">
        <v>1836</v>
      </c>
      <c r="H1062" s="13" t="s">
        <v>105</v>
      </c>
      <c r="I1062" s="13">
        <v>45</v>
      </c>
      <c r="J1062" s="13" t="s">
        <v>106</v>
      </c>
      <c r="K1062" s="13" t="s">
        <v>107</v>
      </c>
      <c r="L1062" s="13" t="s">
        <v>108</v>
      </c>
      <c r="M1062" s="13" t="s">
        <v>122</v>
      </c>
      <c r="N1062" s="13" t="s">
        <v>110</v>
      </c>
      <c r="O1062" s="39"/>
      <c r="P1062" s="39"/>
      <c r="Q1062" s="39"/>
      <c r="R1062" s="39">
        <v>36</v>
      </c>
      <c r="S1062" s="39">
        <v>45</v>
      </c>
      <c r="T1062" s="39">
        <v>45</v>
      </c>
      <c r="U1062" s="39">
        <v>45</v>
      </c>
      <c r="V1062" s="39">
        <v>45</v>
      </c>
      <c r="W1062" s="39"/>
      <c r="X1062" s="39"/>
      <c r="Y1062" s="39"/>
      <c r="Z1062" s="39"/>
      <c r="AA1062" s="39"/>
      <c r="AB1062" s="39"/>
      <c r="AC1062" s="39"/>
      <c r="AD1062" s="39"/>
      <c r="AE1062" s="39"/>
      <c r="AF1062" s="39"/>
      <c r="AG1062" s="39"/>
      <c r="AH1062" s="39"/>
      <c r="AI1062" s="39"/>
      <c r="AJ1062" s="39"/>
      <c r="AK1062" s="39"/>
      <c r="AL1062" s="39"/>
      <c r="AM1062" s="39"/>
      <c r="AN1062" s="39"/>
      <c r="AO1062" s="39"/>
      <c r="AP1062" s="39">
        <v>69443.75</v>
      </c>
      <c r="AQ1062" s="39">
        <v>0</v>
      </c>
      <c r="AR1062" s="27">
        <f t="shared" si="27"/>
        <v>0</v>
      </c>
      <c r="AS1062" s="13" t="s">
        <v>111</v>
      </c>
      <c r="AT1062" s="13">
        <v>2015</v>
      </c>
      <c r="AU1062" s="13" t="s">
        <v>115</v>
      </c>
    </row>
    <row r="1063" spans="2:47" ht="13.15" customHeight="1" x14ac:dyDescent="0.2">
      <c r="B1063" s="13" t="s">
        <v>1844</v>
      </c>
      <c r="C1063" s="13" t="s">
        <v>100</v>
      </c>
      <c r="D1063" s="13" t="s">
        <v>1840</v>
      </c>
      <c r="E1063" s="13" t="s">
        <v>1841</v>
      </c>
      <c r="F1063" s="13" t="s">
        <v>1842</v>
      </c>
      <c r="G1063" s="13" t="s">
        <v>1836</v>
      </c>
      <c r="H1063" s="13" t="s">
        <v>105</v>
      </c>
      <c r="I1063" s="13">
        <v>45</v>
      </c>
      <c r="J1063" s="13" t="s">
        <v>106</v>
      </c>
      <c r="K1063" s="13" t="s">
        <v>107</v>
      </c>
      <c r="L1063" s="13" t="s">
        <v>108</v>
      </c>
      <c r="M1063" s="13" t="s">
        <v>122</v>
      </c>
      <c r="N1063" s="13" t="s">
        <v>110</v>
      </c>
      <c r="O1063" s="39"/>
      <c r="P1063" s="39"/>
      <c r="Q1063" s="39"/>
      <c r="R1063" s="39">
        <v>36</v>
      </c>
      <c r="S1063" s="39">
        <v>45</v>
      </c>
      <c r="T1063" s="39">
        <v>0</v>
      </c>
      <c r="U1063" s="39">
        <v>45</v>
      </c>
      <c r="V1063" s="39">
        <v>45</v>
      </c>
      <c r="W1063" s="39"/>
      <c r="X1063" s="39"/>
      <c r="Y1063" s="39"/>
      <c r="Z1063" s="39"/>
      <c r="AA1063" s="39"/>
      <c r="AB1063" s="39"/>
      <c r="AC1063" s="39"/>
      <c r="AD1063" s="39"/>
      <c r="AE1063" s="39"/>
      <c r="AF1063" s="39"/>
      <c r="AG1063" s="39"/>
      <c r="AH1063" s="39"/>
      <c r="AI1063" s="39"/>
      <c r="AJ1063" s="39"/>
      <c r="AK1063" s="39"/>
      <c r="AL1063" s="39"/>
      <c r="AM1063" s="39"/>
      <c r="AN1063" s="39"/>
      <c r="AO1063" s="39"/>
      <c r="AP1063" s="39">
        <v>69443.75</v>
      </c>
      <c r="AQ1063" s="39">
        <f>(O1063+P1063+Q1063+R1063+S1063+T1063+U1063+V1063+W1063)*AP1063</f>
        <v>11874881.25</v>
      </c>
      <c r="AR1063" s="27">
        <f t="shared" si="27"/>
        <v>13299867.000000002</v>
      </c>
      <c r="AS1063" s="13" t="s">
        <v>111</v>
      </c>
      <c r="AT1063" s="13">
        <v>2015</v>
      </c>
      <c r="AU1063" s="13"/>
    </row>
    <row r="1064" spans="2:47" ht="13.15" customHeight="1" x14ac:dyDescent="0.25">
      <c r="B1064" s="7" t="s">
        <v>1845</v>
      </c>
      <c r="C1064" s="7" t="s">
        <v>100</v>
      </c>
      <c r="D1064" s="10" t="s">
        <v>1796</v>
      </c>
      <c r="E1064" s="7" t="s">
        <v>1797</v>
      </c>
      <c r="F1064" s="10" t="s">
        <v>1798</v>
      </c>
      <c r="G1064" s="10" t="s">
        <v>1846</v>
      </c>
      <c r="H1064" s="8" t="s">
        <v>197</v>
      </c>
      <c r="I1064" s="9">
        <v>45</v>
      </c>
      <c r="J1064" s="10" t="s">
        <v>238</v>
      </c>
      <c r="K1064" s="8" t="s">
        <v>107</v>
      </c>
      <c r="L1064" s="10" t="s">
        <v>108</v>
      </c>
      <c r="M1064" s="10" t="s">
        <v>109</v>
      </c>
      <c r="N1064" s="10" t="s">
        <v>110</v>
      </c>
      <c r="O1064" s="27"/>
      <c r="P1064" s="27"/>
      <c r="Q1064" s="74"/>
      <c r="R1064" s="27">
        <v>50</v>
      </c>
      <c r="S1064" s="27">
        <v>50</v>
      </c>
      <c r="T1064" s="27">
        <v>50</v>
      </c>
      <c r="U1064" s="27">
        <v>50</v>
      </c>
      <c r="V1064" s="27">
        <v>50</v>
      </c>
      <c r="W1064" s="27"/>
      <c r="X1064" s="27"/>
      <c r="Y1064" s="27"/>
      <c r="Z1064" s="27"/>
      <c r="AA1064" s="27"/>
      <c r="AB1064" s="27"/>
      <c r="AC1064" s="27"/>
      <c r="AD1064" s="27"/>
      <c r="AE1064" s="27"/>
      <c r="AF1064" s="27"/>
      <c r="AG1064" s="27"/>
      <c r="AH1064" s="27"/>
      <c r="AI1064" s="27"/>
      <c r="AJ1064" s="27"/>
      <c r="AK1064" s="27"/>
      <c r="AL1064" s="27"/>
      <c r="AM1064" s="27"/>
      <c r="AN1064" s="27"/>
      <c r="AO1064" s="27"/>
      <c r="AP1064" s="27">
        <v>6201.69</v>
      </c>
      <c r="AQ1064" s="27">
        <v>0</v>
      </c>
      <c r="AR1064" s="27">
        <f t="shared" si="27"/>
        <v>0</v>
      </c>
      <c r="AS1064" s="10" t="s">
        <v>111</v>
      </c>
      <c r="AT1064" s="7" t="s">
        <v>375</v>
      </c>
      <c r="AU1064" s="89" t="s">
        <v>1392</v>
      </c>
    </row>
    <row r="1065" spans="2:47" ht="13.15" customHeight="1" x14ac:dyDescent="0.2">
      <c r="B1065" s="12" t="s">
        <v>1847</v>
      </c>
      <c r="C1065" s="7" t="s">
        <v>100</v>
      </c>
      <c r="D1065" s="7" t="s">
        <v>1796</v>
      </c>
      <c r="E1065" s="7" t="s">
        <v>1797</v>
      </c>
      <c r="F1065" s="7" t="s">
        <v>1798</v>
      </c>
      <c r="G1065" s="7" t="s">
        <v>1846</v>
      </c>
      <c r="H1065" s="8" t="s">
        <v>105</v>
      </c>
      <c r="I1065" s="9">
        <v>45</v>
      </c>
      <c r="J1065" s="10" t="s">
        <v>106</v>
      </c>
      <c r="K1065" s="8" t="s">
        <v>107</v>
      </c>
      <c r="L1065" s="10" t="s">
        <v>108</v>
      </c>
      <c r="M1065" s="10" t="s">
        <v>109</v>
      </c>
      <c r="N1065" s="10" t="s">
        <v>110</v>
      </c>
      <c r="O1065" s="74"/>
      <c r="P1065" s="27"/>
      <c r="Q1065" s="27"/>
      <c r="R1065" s="27">
        <v>50</v>
      </c>
      <c r="S1065" s="27">
        <v>50</v>
      </c>
      <c r="T1065" s="27">
        <v>50</v>
      </c>
      <c r="U1065" s="27">
        <v>50</v>
      </c>
      <c r="V1065" s="27">
        <v>50</v>
      </c>
      <c r="W1065" s="27"/>
      <c r="X1065" s="27"/>
      <c r="Y1065" s="27"/>
      <c r="Z1065" s="27"/>
      <c r="AA1065" s="27"/>
      <c r="AB1065" s="27"/>
      <c r="AC1065" s="27"/>
      <c r="AD1065" s="27"/>
      <c r="AE1065" s="27"/>
      <c r="AF1065" s="27"/>
      <c r="AG1065" s="27"/>
      <c r="AH1065" s="27"/>
      <c r="AI1065" s="27"/>
      <c r="AJ1065" s="27"/>
      <c r="AK1065" s="27"/>
      <c r="AL1065" s="27"/>
      <c r="AM1065" s="27"/>
      <c r="AN1065" s="27"/>
      <c r="AO1065" s="27"/>
      <c r="AP1065" s="27">
        <v>6201.69</v>
      </c>
      <c r="AQ1065" s="27">
        <v>0</v>
      </c>
      <c r="AR1065" s="27">
        <f t="shared" si="27"/>
        <v>0</v>
      </c>
      <c r="AS1065" s="10" t="s">
        <v>111</v>
      </c>
      <c r="AT1065" s="43" t="s">
        <v>241</v>
      </c>
      <c r="AU1065" s="13" t="s">
        <v>156</v>
      </c>
    </row>
    <row r="1066" spans="2:47" ht="13.15" customHeight="1" x14ac:dyDescent="0.2">
      <c r="B1066" s="13" t="s">
        <v>1848</v>
      </c>
      <c r="C1066" s="13" t="s">
        <v>100</v>
      </c>
      <c r="D1066" s="13" t="s">
        <v>1802</v>
      </c>
      <c r="E1066" s="13" t="s">
        <v>1797</v>
      </c>
      <c r="F1066" s="13" t="s">
        <v>1803</v>
      </c>
      <c r="G1066" s="13" t="s">
        <v>1846</v>
      </c>
      <c r="H1066" s="13" t="s">
        <v>105</v>
      </c>
      <c r="I1066" s="13">
        <v>45</v>
      </c>
      <c r="J1066" s="13" t="s">
        <v>106</v>
      </c>
      <c r="K1066" s="13" t="s">
        <v>107</v>
      </c>
      <c r="L1066" s="13" t="s">
        <v>108</v>
      </c>
      <c r="M1066" s="13" t="s">
        <v>109</v>
      </c>
      <c r="N1066" s="13" t="s">
        <v>110</v>
      </c>
      <c r="O1066" s="39"/>
      <c r="P1066" s="39"/>
      <c r="Q1066" s="39"/>
      <c r="R1066" s="39">
        <v>50</v>
      </c>
      <c r="S1066" s="39">
        <v>71</v>
      </c>
      <c r="T1066" s="39">
        <v>120</v>
      </c>
      <c r="U1066" s="39">
        <v>120</v>
      </c>
      <c r="V1066" s="39">
        <v>50</v>
      </c>
      <c r="W1066" s="39"/>
      <c r="X1066" s="39"/>
      <c r="Y1066" s="39"/>
      <c r="Z1066" s="39"/>
      <c r="AA1066" s="39"/>
      <c r="AB1066" s="39"/>
      <c r="AC1066" s="39"/>
      <c r="AD1066" s="39"/>
      <c r="AE1066" s="39"/>
      <c r="AF1066" s="39"/>
      <c r="AG1066" s="39"/>
      <c r="AH1066" s="39"/>
      <c r="AI1066" s="39"/>
      <c r="AJ1066" s="39"/>
      <c r="AK1066" s="39"/>
      <c r="AL1066" s="39"/>
      <c r="AM1066" s="39"/>
      <c r="AN1066" s="39"/>
      <c r="AO1066" s="39"/>
      <c r="AP1066" s="39">
        <v>5724.9999999999991</v>
      </c>
      <c r="AQ1066" s="39">
        <v>0</v>
      </c>
      <c r="AR1066" s="27">
        <f t="shared" si="27"/>
        <v>0</v>
      </c>
      <c r="AS1066" s="13" t="s">
        <v>111</v>
      </c>
      <c r="AT1066" s="13">
        <v>2015</v>
      </c>
      <c r="AU1066" s="13">
        <v>14</v>
      </c>
    </row>
    <row r="1067" spans="2:47" ht="13.15" customHeight="1" x14ac:dyDescent="0.2">
      <c r="B1067" s="13" t="s">
        <v>1849</v>
      </c>
      <c r="C1067" s="13" t="s">
        <v>100</v>
      </c>
      <c r="D1067" s="13" t="s">
        <v>1802</v>
      </c>
      <c r="E1067" s="13" t="s">
        <v>1797</v>
      </c>
      <c r="F1067" s="13" t="s">
        <v>1803</v>
      </c>
      <c r="G1067" s="13" t="s">
        <v>1846</v>
      </c>
      <c r="H1067" s="13" t="s">
        <v>105</v>
      </c>
      <c r="I1067" s="13">
        <v>45</v>
      </c>
      <c r="J1067" s="13" t="s">
        <v>106</v>
      </c>
      <c r="K1067" s="13" t="s">
        <v>107</v>
      </c>
      <c r="L1067" s="13" t="s">
        <v>108</v>
      </c>
      <c r="M1067" s="13" t="s">
        <v>109</v>
      </c>
      <c r="N1067" s="13" t="s">
        <v>110</v>
      </c>
      <c r="O1067" s="39"/>
      <c r="P1067" s="39"/>
      <c r="Q1067" s="39"/>
      <c r="R1067" s="39">
        <v>50</v>
      </c>
      <c r="S1067" s="39">
        <v>50</v>
      </c>
      <c r="T1067" s="39">
        <v>50</v>
      </c>
      <c r="U1067" s="39">
        <v>50</v>
      </c>
      <c r="V1067" s="39">
        <v>50</v>
      </c>
      <c r="W1067" s="39"/>
      <c r="X1067" s="39"/>
      <c r="Y1067" s="39"/>
      <c r="Z1067" s="39"/>
      <c r="AA1067" s="39"/>
      <c r="AB1067" s="39"/>
      <c r="AC1067" s="39"/>
      <c r="AD1067" s="39"/>
      <c r="AE1067" s="39"/>
      <c r="AF1067" s="39"/>
      <c r="AG1067" s="39"/>
      <c r="AH1067" s="39"/>
      <c r="AI1067" s="39"/>
      <c r="AJ1067" s="39"/>
      <c r="AK1067" s="39"/>
      <c r="AL1067" s="39"/>
      <c r="AM1067" s="39"/>
      <c r="AN1067" s="39"/>
      <c r="AO1067" s="39"/>
      <c r="AP1067" s="39">
        <v>5724.9999999999991</v>
      </c>
      <c r="AQ1067" s="39">
        <v>0</v>
      </c>
      <c r="AR1067" s="27">
        <f t="shared" si="27"/>
        <v>0</v>
      </c>
      <c r="AS1067" s="13" t="s">
        <v>111</v>
      </c>
      <c r="AT1067" s="13">
        <v>2015</v>
      </c>
      <c r="AU1067" s="13" t="s">
        <v>458</v>
      </c>
    </row>
    <row r="1068" spans="2:47" ht="13.15" customHeight="1" x14ac:dyDescent="0.2">
      <c r="B1068" s="13" t="s">
        <v>1850</v>
      </c>
      <c r="C1068" s="13" t="s">
        <v>100</v>
      </c>
      <c r="D1068" s="13" t="s">
        <v>1802</v>
      </c>
      <c r="E1068" s="13" t="s">
        <v>1797</v>
      </c>
      <c r="F1068" s="13" t="s">
        <v>1803</v>
      </c>
      <c r="G1068" s="13" t="s">
        <v>1846</v>
      </c>
      <c r="H1068" s="13" t="s">
        <v>105</v>
      </c>
      <c r="I1068" s="13">
        <v>45</v>
      </c>
      <c r="J1068" s="13" t="s">
        <v>106</v>
      </c>
      <c r="K1068" s="13" t="s">
        <v>107</v>
      </c>
      <c r="L1068" s="13" t="s">
        <v>108</v>
      </c>
      <c r="M1068" s="13" t="s">
        <v>122</v>
      </c>
      <c r="N1068" s="13" t="s">
        <v>110</v>
      </c>
      <c r="O1068" s="39"/>
      <c r="P1068" s="39"/>
      <c r="Q1068" s="39"/>
      <c r="R1068" s="39">
        <v>50</v>
      </c>
      <c r="S1068" s="39">
        <v>50</v>
      </c>
      <c r="T1068" s="39">
        <v>50</v>
      </c>
      <c r="U1068" s="39">
        <v>50</v>
      </c>
      <c r="V1068" s="39">
        <v>50</v>
      </c>
      <c r="W1068" s="39"/>
      <c r="X1068" s="39"/>
      <c r="Y1068" s="39"/>
      <c r="Z1068" s="39"/>
      <c r="AA1068" s="39"/>
      <c r="AB1068" s="39"/>
      <c r="AC1068" s="39"/>
      <c r="AD1068" s="39"/>
      <c r="AE1068" s="39"/>
      <c r="AF1068" s="39"/>
      <c r="AG1068" s="39"/>
      <c r="AH1068" s="39"/>
      <c r="AI1068" s="39"/>
      <c r="AJ1068" s="39"/>
      <c r="AK1068" s="39"/>
      <c r="AL1068" s="39"/>
      <c r="AM1068" s="39"/>
      <c r="AN1068" s="39"/>
      <c r="AO1068" s="39"/>
      <c r="AP1068" s="39">
        <v>6944</v>
      </c>
      <c r="AQ1068" s="39">
        <v>0</v>
      </c>
      <c r="AR1068" s="27">
        <f t="shared" si="27"/>
        <v>0</v>
      </c>
      <c r="AS1068" s="13" t="s">
        <v>111</v>
      </c>
      <c r="AT1068" s="13">
        <v>2015</v>
      </c>
      <c r="AU1068" s="13" t="s">
        <v>156</v>
      </c>
    </row>
    <row r="1069" spans="2:47" ht="13.15" customHeight="1" x14ac:dyDescent="0.2">
      <c r="B1069" s="13" t="s">
        <v>7154</v>
      </c>
      <c r="C1069" s="13" t="s">
        <v>100</v>
      </c>
      <c r="D1069" s="13" t="s">
        <v>1802</v>
      </c>
      <c r="E1069" s="13" t="s">
        <v>1797</v>
      </c>
      <c r="F1069" s="13" t="s">
        <v>1803</v>
      </c>
      <c r="G1069" s="13" t="s">
        <v>1846</v>
      </c>
      <c r="H1069" s="13" t="s">
        <v>105</v>
      </c>
      <c r="I1069" s="13">
        <v>45</v>
      </c>
      <c r="J1069" s="13" t="s">
        <v>106</v>
      </c>
      <c r="K1069" s="13" t="s">
        <v>107</v>
      </c>
      <c r="L1069" s="13" t="s">
        <v>108</v>
      </c>
      <c r="M1069" s="13" t="s">
        <v>122</v>
      </c>
      <c r="N1069" s="13" t="s">
        <v>110</v>
      </c>
      <c r="O1069" s="39"/>
      <c r="P1069" s="39"/>
      <c r="Q1069" s="39"/>
      <c r="R1069" s="39">
        <v>50</v>
      </c>
      <c r="S1069" s="39">
        <v>50</v>
      </c>
      <c r="T1069" s="39">
        <v>45</v>
      </c>
      <c r="U1069" s="39">
        <v>50</v>
      </c>
      <c r="V1069" s="39">
        <v>50</v>
      </c>
      <c r="W1069" s="39"/>
      <c r="X1069" s="39"/>
      <c r="Y1069" s="39"/>
      <c r="Z1069" s="39"/>
      <c r="AA1069" s="39"/>
      <c r="AB1069" s="39"/>
      <c r="AC1069" s="39"/>
      <c r="AD1069" s="39"/>
      <c r="AE1069" s="39"/>
      <c r="AF1069" s="39"/>
      <c r="AG1069" s="39"/>
      <c r="AH1069" s="39"/>
      <c r="AI1069" s="39"/>
      <c r="AJ1069" s="39"/>
      <c r="AK1069" s="39"/>
      <c r="AL1069" s="39"/>
      <c r="AM1069" s="39"/>
      <c r="AN1069" s="39"/>
      <c r="AO1069" s="39"/>
      <c r="AP1069" s="39">
        <v>6224.1071428571404</v>
      </c>
      <c r="AQ1069" s="39">
        <f>(O1069+P1069+Q1069+R1069+S1069+T1069+U1069+V1069+W1069)*AP1069</f>
        <v>1524906.2499999993</v>
      </c>
      <c r="AR1069" s="27">
        <f t="shared" si="27"/>
        <v>1707894.9999999993</v>
      </c>
      <c r="AS1069" s="13" t="s">
        <v>111</v>
      </c>
      <c r="AT1069" s="13">
        <v>2015</v>
      </c>
      <c r="AU1069" s="13"/>
    </row>
    <row r="1070" spans="2:47" ht="13.15" customHeight="1" x14ac:dyDescent="0.25">
      <c r="B1070" s="7" t="s">
        <v>1851</v>
      </c>
      <c r="C1070" s="7" t="s">
        <v>100</v>
      </c>
      <c r="D1070" s="10" t="s">
        <v>1796</v>
      </c>
      <c r="E1070" s="7" t="s">
        <v>1797</v>
      </c>
      <c r="F1070" s="10" t="s">
        <v>1798</v>
      </c>
      <c r="G1070" s="10" t="s">
        <v>1852</v>
      </c>
      <c r="H1070" s="8" t="s">
        <v>197</v>
      </c>
      <c r="I1070" s="9">
        <v>45</v>
      </c>
      <c r="J1070" s="10" t="s">
        <v>238</v>
      </c>
      <c r="K1070" s="8" t="s">
        <v>107</v>
      </c>
      <c r="L1070" s="10" t="s">
        <v>108</v>
      </c>
      <c r="M1070" s="10" t="s">
        <v>109</v>
      </c>
      <c r="N1070" s="10" t="s">
        <v>110</v>
      </c>
      <c r="O1070" s="27"/>
      <c r="P1070" s="27"/>
      <c r="Q1070" s="74"/>
      <c r="R1070" s="27">
        <v>40</v>
      </c>
      <c r="S1070" s="27">
        <v>40</v>
      </c>
      <c r="T1070" s="27">
        <v>40</v>
      </c>
      <c r="U1070" s="27">
        <v>40</v>
      </c>
      <c r="V1070" s="27">
        <v>40</v>
      </c>
      <c r="W1070" s="27"/>
      <c r="X1070" s="27"/>
      <c r="Y1070" s="27"/>
      <c r="Z1070" s="27"/>
      <c r="AA1070" s="27"/>
      <c r="AB1070" s="27"/>
      <c r="AC1070" s="27"/>
      <c r="AD1070" s="27"/>
      <c r="AE1070" s="27"/>
      <c r="AF1070" s="27"/>
      <c r="AG1070" s="27"/>
      <c r="AH1070" s="27"/>
      <c r="AI1070" s="27"/>
      <c r="AJ1070" s="27"/>
      <c r="AK1070" s="27"/>
      <c r="AL1070" s="27"/>
      <c r="AM1070" s="27"/>
      <c r="AN1070" s="27"/>
      <c r="AO1070" s="27"/>
      <c r="AP1070" s="27">
        <v>6201.69</v>
      </c>
      <c r="AQ1070" s="27">
        <v>0</v>
      </c>
      <c r="AR1070" s="27">
        <f t="shared" si="27"/>
        <v>0</v>
      </c>
      <c r="AS1070" s="10" t="s">
        <v>111</v>
      </c>
      <c r="AT1070" s="7" t="s">
        <v>375</v>
      </c>
      <c r="AU1070" s="89" t="s">
        <v>239</v>
      </c>
    </row>
    <row r="1071" spans="2:47" ht="13.15" customHeight="1" x14ac:dyDescent="0.2">
      <c r="B1071" s="12" t="s">
        <v>1853</v>
      </c>
      <c r="C1071" s="7" t="s">
        <v>100</v>
      </c>
      <c r="D1071" s="7" t="s">
        <v>1796</v>
      </c>
      <c r="E1071" s="7" t="s">
        <v>1797</v>
      </c>
      <c r="F1071" s="7" t="s">
        <v>1798</v>
      </c>
      <c r="G1071" s="7" t="s">
        <v>1852</v>
      </c>
      <c r="H1071" s="8" t="s">
        <v>105</v>
      </c>
      <c r="I1071" s="9">
        <v>45</v>
      </c>
      <c r="J1071" s="10" t="s">
        <v>106</v>
      </c>
      <c r="K1071" s="8" t="s">
        <v>107</v>
      </c>
      <c r="L1071" s="10" t="s">
        <v>108</v>
      </c>
      <c r="M1071" s="10" t="s">
        <v>109</v>
      </c>
      <c r="N1071" s="10" t="s">
        <v>110</v>
      </c>
      <c r="O1071" s="74"/>
      <c r="P1071" s="27"/>
      <c r="Q1071" s="27"/>
      <c r="R1071" s="27">
        <v>30</v>
      </c>
      <c r="S1071" s="27">
        <v>40</v>
      </c>
      <c r="T1071" s="27">
        <v>40</v>
      </c>
      <c r="U1071" s="27">
        <v>40</v>
      </c>
      <c r="V1071" s="27">
        <v>40</v>
      </c>
      <c r="W1071" s="27"/>
      <c r="X1071" s="27"/>
      <c r="Y1071" s="27"/>
      <c r="Z1071" s="27"/>
      <c r="AA1071" s="27"/>
      <c r="AB1071" s="27"/>
      <c r="AC1071" s="27"/>
      <c r="AD1071" s="27"/>
      <c r="AE1071" s="27"/>
      <c r="AF1071" s="27"/>
      <c r="AG1071" s="27"/>
      <c r="AH1071" s="27"/>
      <c r="AI1071" s="27"/>
      <c r="AJ1071" s="27"/>
      <c r="AK1071" s="27"/>
      <c r="AL1071" s="27"/>
      <c r="AM1071" s="27"/>
      <c r="AN1071" s="27"/>
      <c r="AO1071" s="27"/>
      <c r="AP1071" s="27">
        <v>6201.69</v>
      </c>
      <c r="AQ1071" s="27">
        <v>0</v>
      </c>
      <c r="AR1071" s="27">
        <f t="shared" si="27"/>
        <v>0</v>
      </c>
      <c r="AS1071" s="10" t="s">
        <v>111</v>
      </c>
      <c r="AT1071" s="43" t="s">
        <v>241</v>
      </c>
      <c r="AU1071" s="13" t="s">
        <v>115</v>
      </c>
    </row>
    <row r="1072" spans="2:47" ht="13.15" customHeight="1" x14ac:dyDescent="0.2">
      <c r="B1072" s="13" t="s">
        <v>1854</v>
      </c>
      <c r="C1072" s="13" t="s">
        <v>100</v>
      </c>
      <c r="D1072" s="13" t="s">
        <v>1802</v>
      </c>
      <c r="E1072" s="13" t="s">
        <v>1797</v>
      </c>
      <c r="F1072" s="13" t="s">
        <v>1803</v>
      </c>
      <c r="G1072" s="13" t="s">
        <v>1852</v>
      </c>
      <c r="H1072" s="13" t="s">
        <v>105</v>
      </c>
      <c r="I1072" s="13">
        <v>45</v>
      </c>
      <c r="J1072" s="13" t="s">
        <v>106</v>
      </c>
      <c r="K1072" s="13" t="s">
        <v>107</v>
      </c>
      <c r="L1072" s="13" t="s">
        <v>108</v>
      </c>
      <c r="M1072" s="13" t="s">
        <v>122</v>
      </c>
      <c r="N1072" s="13" t="s">
        <v>110</v>
      </c>
      <c r="O1072" s="39"/>
      <c r="P1072" s="39"/>
      <c r="Q1072" s="39"/>
      <c r="R1072" s="39">
        <v>30</v>
      </c>
      <c r="S1072" s="39">
        <v>0</v>
      </c>
      <c r="T1072" s="39">
        <v>0</v>
      </c>
      <c r="U1072" s="39">
        <v>0</v>
      </c>
      <c r="V1072" s="39">
        <v>0</v>
      </c>
      <c r="W1072" s="39"/>
      <c r="X1072" s="39"/>
      <c r="Y1072" s="39"/>
      <c r="Z1072" s="39"/>
      <c r="AA1072" s="39"/>
      <c r="AB1072" s="39"/>
      <c r="AC1072" s="39"/>
      <c r="AD1072" s="39"/>
      <c r="AE1072" s="39"/>
      <c r="AF1072" s="39"/>
      <c r="AG1072" s="39"/>
      <c r="AH1072" s="39"/>
      <c r="AI1072" s="39"/>
      <c r="AJ1072" s="39"/>
      <c r="AK1072" s="39"/>
      <c r="AL1072" s="39"/>
      <c r="AM1072" s="39"/>
      <c r="AN1072" s="39"/>
      <c r="AO1072" s="39"/>
      <c r="AP1072" s="39">
        <v>6201.69</v>
      </c>
      <c r="AQ1072" s="39">
        <f>(O1072+P1072+Q1072+R1072+S1072+T1072+U1072+V1072+W1072)*AP1072</f>
        <v>186050.69999999998</v>
      </c>
      <c r="AR1072" s="27">
        <f t="shared" si="27"/>
        <v>208376.78400000001</v>
      </c>
      <c r="AS1072" s="13" t="s">
        <v>111</v>
      </c>
      <c r="AT1072" s="13">
        <v>2015</v>
      </c>
      <c r="AU1072" s="13"/>
    </row>
    <row r="1073" spans="2:47" ht="13.15" customHeight="1" x14ac:dyDescent="0.25">
      <c r="B1073" s="7" t="s">
        <v>1855</v>
      </c>
      <c r="C1073" s="7" t="s">
        <v>100</v>
      </c>
      <c r="D1073" s="10" t="s">
        <v>1796</v>
      </c>
      <c r="E1073" s="7" t="s">
        <v>1797</v>
      </c>
      <c r="F1073" s="10" t="s">
        <v>1798</v>
      </c>
      <c r="G1073" s="10" t="s">
        <v>1856</v>
      </c>
      <c r="H1073" s="8" t="s">
        <v>197</v>
      </c>
      <c r="I1073" s="9">
        <v>45</v>
      </c>
      <c r="J1073" s="10" t="s">
        <v>238</v>
      </c>
      <c r="K1073" s="8" t="s">
        <v>107</v>
      </c>
      <c r="L1073" s="10" t="s">
        <v>108</v>
      </c>
      <c r="M1073" s="10" t="s">
        <v>109</v>
      </c>
      <c r="N1073" s="10" t="s">
        <v>110</v>
      </c>
      <c r="O1073" s="27"/>
      <c r="P1073" s="27"/>
      <c r="Q1073" s="74"/>
      <c r="R1073" s="27">
        <v>100</v>
      </c>
      <c r="S1073" s="27">
        <v>80</v>
      </c>
      <c r="T1073" s="27">
        <v>80</v>
      </c>
      <c r="U1073" s="27">
        <v>80</v>
      </c>
      <c r="V1073" s="27">
        <v>80</v>
      </c>
      <c r="W1073" s="27"/>
      <c r="X1073" s="27"/>
      <c r="Y1073" s="27"/>
      <c r="Z1073" s="27"/>
      <c r="AA1073" s="27"/>
      <c r="AB1073" s="27"/>
      <c r="AC1073" s="27"/>
      <c r="AD1073" s="27"/>
      <c r="AE1073" s="27"/>
      <c r="AF1073" s="27"/>
      <c r="AG1073" s="27"/>
      <c r="AH1073" s="27"/>
      <c r="AI1073" s="27"/>
      <c r="AJ1073" s="27"/>
      <c r="AK1073" s="27"/>
      <c r="AL1073" s="27"/>
      <c r="AM1073" s="27"/>
      <c r="AN1073" s="27"/>
      <c r="AO1073" s="27"/>
      <c r="AP1073" s="27">
        <v>6838.11</v>
      </c>
      <c r="AQ1073" s="27">
        <v>0</v>
      </c>
      <c r="AR1073" s="27">
        <f t="shared" si="27"/>
        <v>0</v>
      </c>
      <c r="AS1073" s="10" t="s">
        <v>111</v>
      </c>
      <c r="AT1073" s="7" t="s">
        <v>375</v>
      </c>
      <c r="AU1073" s="89" t="s">
        <v>239</v>
      </c>
    </row>
    <row r="1074" spans="2:47" ht="13.15" customHeight="1" x14ac:dyDescent="0.2">
      <c r="B1074" s="12" t="s">
        <v>1857</v>
      </c>
      <c r="C1074" s="7" t="s">
        <v>100</v>
      </c>
      <c r="D1074" s="7" t="s">
        <v>1796</v>
      </c>
      <c r="E1074" s="7" t="s">
        <v>1797</v>
      </c>
      <c r="F1074" s="7" t="s">
        <v>1798</v>
      </c>
      <c r="G1074" s="7" t="s">
        <v>1856</v>
      </c>
      <c r="H1074" s="8" t="s">
        <v>105</v>
      </c>
      <c r="I1074" s="9">
        <v>45</v>
      </c>
      <c r="J1074" s="10" t="s">
        <v>106</v>
      </c>
      <c r="K1074" s="8" t="s">
        <v>107</v>
      </c>
      <c r="L1074" s="10" t="s">
        <v>108</v>
      </c>
      <c r="M1074" s="10" t="s">
        <v>109</v>
      </c>
      <c r="N1074" s="10" t="s">
        <v>110</v>
      </c>
      <c r="O1074" s="74"/>
      <c r="P1074" s="27"/>
      <c r="Q1074" s="27"/>
      <c r="R1074" s="27">
        <v>72</v>
      </c>
      <c r="S1074" s="27"/>
      <c r="T1074" s="27">
        <v>20</v>
      </c>
      <c r="U1074" s="27">
        <v>20</v>
      </c>
      <c r="V1074" s="27">
        <v>20</v>
      </c>
      <c r="W1074" s="27"/>
      <c r="X1074" s="27"/>
      <c r="Y1074" s="27"/>
      <c r="Z1074" s="27"/>
      <c r="AA1074" s="27"/>
      <c r="AB1074" s="27"/>
      <c r="AC1074" s="27"/>
      <c r="AD1074" s="27"/>
      <c r="AE1074" s="27"/>
      <c r="AF1074" s="27"/>
      <c r="AG1074" s="27"/>
      <c r="AH1074" s="27"/>
      <c r="AI1074" s="27"/>
      <c r="AJ1074" s="27"/>
      <c r="AK1074" s="27"/>
      <c r="AL1074" s="27"/>
      <c r="AM1074" s="27"/>
      <c r="AN1074" s="27"/>
      <c r="AO1074" s="27"/>
      <c r="AP1074" s="27">
        <v>6838.11</v>
      </c>
      <c r="AQ1074" s="27">
        <v>0</v>
      </c>
      <c r="AR1074" s="27">
        <f t="shared" si="27"/>
        <v>0</v>
      </c>
      <c r="AS1074" s="10" t="s">
        <v>111</v>
      </c>
      <c r="AT1074" s="43" t="s">
        <v>241</v>
      </c>
      <c r="AU1074" s="13" t="s">
        <v>115</v>
      </c>
    </row>
    <row r="1075" spans="2:47" ht="13.15" customHeight="1" x14ac:dyDescent="0.2">
      <c r="B1075" s="13" t="s">
        <v>1858</v>
      </c>
      <c r="C1075" s="13" t="s">
        <v>100</v>
      </c>
      <c r="D1075" s="13" t="s">
        <v>1802</v>
      </c>
      <c r="E1075" s="13" t="s">
        <v>1797</v>
      </c>
      <c r="F1075" s="13" t="s">
        <v>1803</v>
      </c>
      <c r="G1075" s="13" t="s">
        <v>1856</v>
      </c>
      <c r="H1075" s="13" t="s">
        <v>105</v>
      </c>
      <c r="I1075" s="13">
        <v>45</v>
      </c>
      <c r="J1075" s="13" t="s">
        <v>106</v>
      </c>
      <c r="K1075" s="13" t="s">
        <v>107</v>
      </c>
      <c r="L1075" s="13" t="s">
        <v>108</v>
      </c>
      <c r="M1075" s="13" t="s">
        <v>122</v>
      </c>
      <c r="N1075" s="13" t="s">
        <v>110</v>
      </c>
      <c r="O1075" s="39"/>
      <c r="P1075" s="39"/>
      <c r="Q1075" s="39"/>
      <c r="R1075" s="39">
        <v>72</v>
      </c>
      <c r="S1075" s="39">
        <v>0</v>
      </c>
      <c r="T1075" s="39">
        <v>0</v>
      </c>
      <c r="U1075" s="39">
        <v>0</v>
      </c>
      <c r="V1075" s="39">
        <v>0</v>
      </c>
      <c r="W1075" s="39"/>
      <c r="X1075" s="39"/>
      <c r="Y1075" s="39"/>
      <c r="Z1075" s="39"/>
      <c r="AA1075" s="39"/>
      <c r="AB1075" s="39"/>
      <c r="AC1075" s="39"/>
      <c r="AD1075" s="39"/>
      <c r="AE1075" s="39"/>
      <c r="AF1075" s="39"/>
      <c r="AG1075" s="39"/>
      <c r="AH1075" s="39"/>
      <c r="AI1075" s="39"/>
      <c r="AJ1075" s="39"/>
      <c r="AK1075" s="39"/>
      <c r="AL1075" s="39"/>
      <c r="AM1075" s="39"/>
      <c r="AN1075" s="39"/>
      <c r="AO1075" s="39"/>
      <c r="AP1075" s="39">
        <v>6838.11</v>
      </c>
      <c r="AQ1075" s="39">
        <f>(O1075+P1075+Q1075+R1075+S1075+T1075+U1075+V1075+W1075)*AP1075</f>
        <v>492343.92</v>
      </c>
      <c r="AR1075" s="27">
        <f t="shared" si="27"/>
        <v>551425.19040000008</v>
      </c>
      <c r="AS1075" s="13" t="s">
        <v>111</v>
      </c>
      <c r="AT1075" s="13">
        <v>2015</v>
      </c>
      <c r="AU1075" s="13"/>
    </row>
    <row r="1076" spans="2:47" ht="13.15" customHeight="1" x14ac:dyDescent="0.25">
      <c r="B1076" s="7" t="s">
        <v>1859</v>
      </c>
      <c r="C1076" s="7" t="s">
        <v>100</v>
      </c>
      <c r="D1076" s="22" t="s">
        <v>1796</v>
      </c>
      <c r="E1076" s="7" t="s">
        <v>1797</v>
      </c>
      <c r="F1076" s="10" t="s">
        <v>1798</v>
      </c>
      <c r="G1076" s="10" t="s">
        <v>1860</v>
      </c>
      <c r="H1076" s="8" t="s">
        <v>197</v>
      </c>
      <c r="I1076" s="9">
        <v>45</v>
      </c>
      <c r="J1076" s="10" t="s">
        <v>238</v>
      </c>
      <c r="K1076" s="8" t="s">
        <v>107</v>
      </c>
      <c r="L1076" s="10" t="s">
        <v>108</v>
      </c>
      <c r="M1076" s="10" t="s">
        <v>109</v>
      </c>
      <c r="N1076" s="10" t="s">
        <v>110</v>
      </c>
      <c r="O1076" s="27"/>
      <c r="P1076" s="27"/>
      <c r="Q1076" s="74"/>
      <c r="R1076" s="27">
        <v>120</v>
      </c>
      <c r="S1076" s="27">
        <v>80</v>
      </c>
      <c r="T1076" s="27">
        <v>80</v>
      </c>
      <c r="U1076" s="27">
        <v>80</v>
      </c>
      <c r="V1076" s="27">
        <v>80</v>
      </c>
      <c r="W1076" s="27"/>
      <c r="X1076" s="27"/>
      <c r="Y1076" s="27"/>
      <c r="Z1076" s="27"/>
      <c r="AA1076" s="27"/>
      <c r="AB1076" s="27"/>
      <c r="AC1076" s="27"/>
      <c r="AD1076" s="27"/>
      <c r="AE1076" s="27"/>
      <c r="AF1076" s="27"/>
      <c r="AG1076" s="27"/>
      <c r="AH1076" s="27"/>
      <c r="AI1076" s="27"/>
      <c r="AJ1076" s="27"/>
      <c r="AK1076" s="27"/>
      <c r="AL1076" s="27"/>
      <c r="AM1076" s="27"/>
      <c r="AN1076" s="27"/>
      <c r="AO1076" s="27"/>
      <c r="AP1076" s="27">
        <v>6838.11</v>
      </c>
      <c r="AQ1076" s="27">
        <v>0</v>
      </c>
      <c r="AR1076" s="27">
        <f t="shared" si="27"/>
        <v>0</v>
      </c>
      <c r="AS1076" s="10" t="s">
        <v>111</v>
      </c>
      <c r="AT1076" s="7" t="s">
        <v>375</v>
      </c>
      <c r="AU1076" s="89" t="s">
        <v>239</v>
      </c>
    </row>
    <row r="1077" spans="2:47" ht="13.15" customHeight="1" x14ac:dyDescent="0.2">
      <c r="B1077" s="12" t="s">
        <v>1861</v>
      </c>
      <c r="C1077" s="7" t="s">
        <v>100</v>
      </c>
      <c r="D1077" s="7" t="s">
        <v>1796</v>
      </c>
      <c r="E1077" s="7" t="s">
        <v>1797</v>
      </c>
      <c r="F1077" s="7" t="s">
        <v>1798</v>
      </c>
      <c r="G1077" s="7" t="s">
        <v>1860</v>
      </c>
      <c r="H1077" s="8" t="s">
        <v>105</v>
      </c>
      <c r="I1077" s="9">
        <v>45</v>
      </c>
      <c r="J1077" s="10" t="s">
        <v>106</v>
      </c>
      <c r="K1077" s="8" t="s">
        <v>107</v>
      </c>
      <c r="L1077" s="10" t="s">
        <v>108</v>
      </c>
      <c r="M1077" s="10" t="s">
        <v>109</v>
      </c>
      <c r="N1077" s="10" t="s">
        <v>110</v>
      </c>
      <c r="O1077" s="74"/>
      <c r="P1077" s="27"/>
      <c r="Q1077" s="27"/>
      <c r="R1077" s="27">
        <v>120</v>
      </c>
      <c r="S1077" s="27">
        <v>40</v>
      </c>
      <c r="T1077" s="27">
        <v>40</v>
      </c>
      <c r="U1077" s="27">
        <v>40</v>
      </c>
      <c r="V1077" s="27">
        <v>40</v>
      </c>
      <c r="W1077" s="27"/>
      <c r="X1077" s="27"/>
      <c r="Y1077" s="27"/>
      <c r="Z1077" s="27"/>
      <c r="AA1077" s="27"/>
      <c r="AB1077" s="27"/>
      <c r="AC1077" s="27"/>
      <c r="AD1077" s="27"/>
      <c r="AE1077" s="27"/>
      <c r="AF1077" s="27"/>
      <c r="AG1077" s="27"/>
      <c r="AH1077" s="27"/>
      <c r="AI1077" s="27"/>
      <c r="AJ1077" s="27"/>
      <c r="AK1077" s="27"/>
      <c r="AL1077" s="27"/>
      <c r="AM1077" s="27"/>
      <c r="AN1077" s="27"/>
      <c r="AO1077" s="27"/>
      <c r="AP1077" s="27">
        <v>6838.11</v>
      </c>
      <c r="AQ1077" s="27">
        <v>0</v>
      </c>
      <c r="AR1077" s="27">
        <f t="shared" si="27"/>
        <v>0</v>
      </c>
      <c r="AS1077" s="10" t="s">
        <v>111</v>
      </c>
      <c r="AT1077" s="43" t="s">
        <v>241</v>
      </c>
      <c r="AU1077" s="13" t="s">
        <v>156</v>
      </c>
    </row>
    <row r="1078" spans="2:47" ht="13.15" customHeight="1" x14ac:dyDescent="0.2">
      <c r="B1078" s="13" t="s">
        <v>1862</v>
      </c>
      <c r="C1078" s="13" t="s">
        <v>100</v>
      </c>
      <c r="D1078" s="13" t="s">
        <v>1802</v>
      </c>
      <c r="E1078" s="13" t="s">
        <v>1797</v>
      </c>
      <c r="F1078" s="13" t="s">
        <v>1803</v>
      </c>
      <c r="G1078" s="13" t="s">
        <v>1860</v>
      </c>
      <c r="H1078" s="13" t="s">
        <v>105</v>
      </c>
      <c r="I1078" s="13">
        <v>45</v>
      </c>
      <c r="J1078" s="13" t="s">
        <v>106</v>
      </c>
      <c r="K1078" s="13" t="s">
        <v>107</v>
      </c>
      <c r="L1078" s="13" t="s">
        <v>108</v>
      </c>
      <c r="M1078" s="13" t="s">
        <v>109</v>
      </c>
      <c r="N1078" s="13" t="s">
        <v>110</v>
      </c>
      <c r="O1078" s="39"/>
      <c r="P1078" s="39"/>
      <c r="Q1078" s="39"/>
      <c r="R1078" s="39">
        <v>120</v>
      </c>
      <c r="S1078" s="39">
        <v>0</v>
      </c>
      <c r="T1078" s="39">
        <v>40</v>
      </c>
      <c r="U1078" s="39">
        <v>40</v>
      </c>
      <c r="V1078" s="39">
        <v>60</v>
      </c>
      <c r="W1078" s="39"/>
      <c r="X1078" s="39"/>
      <c r="Y1078" s="39"/>
      <c r="Z1078" s="39"/>
      <c r="AA1078" s="39"/>
      <c r="AB1078" s="39"/>
      <c r="AC1078" s="39"/>
      <c r="AD1078" s="39"/>
      <c r="AE1078" s="39"/>
      <c r="AF1078" s="39"/>
      <c r="AG1078" s="39"/>
      <c r="AH1078" s="39"/>
      <c r="AI1078" s="39"/>
      <c r="AJ1078" s="39"/>
      <c r="AK1078" s="39"/>
      <c r="AL1078" s="39"/>
      <c r="AM1078" s="39"/>
      <c r="AN1078" s="39"/>
      <c r="AO1078" s="39"/>
      <c r="AP1078" s="39">
        <v>6312.4999999999991</v>
      </c>
      <c r="AQ1078" s="39">
        <v>0</v>
      </c>
      <c r="AR1078" s="27">
        <f t="shared" si="27"/>
        <v>0</v>
      </c>
      <c r="AS1078" s="13" t="s">
        <v>111</v>
      </c>
      <c r="AT1078" s="13">
        <v>2015</v>
      </c>
      <c r="AU1078" s="13">
        <v>14</v>
      </c>
    </row>
    <row r="1079" spans="2:47" ht="13.15" customHeight="1" x14ac:dyDescent="0.2">
      <c r="B1079" s="13" t="s">
        <v>1863</v>
      </c>
      <c r="C1079" s="13" t="s">
        <v>100</v>
      </c>
      <c r="D1079" s="13" t="s">
        <v>1802</v>
      </c>
      <c r="E1079" s="13" t="s">
        <v>1797</v>
      </c>
      <c r="F1079" s="13" t="s">
        <v>1803</v>
      </c>
      <c r="G1079" s="13" t="s">
        <v>1860</v>
      </c>
      <c r="H1079" s="13" t="s">
        <v>105</v>
      </c>
      <c r="I1079" s="13">
        <v>45</v>
      </c>
      <c r="J1079" s="13" t="s">
        <v>106</v>
      </c>
      <c r="K1079" s="13" t="s">
        <v>107</v>
      </c>
      <c r="L1079" s="13" t="s">
        <v>108</v>
      </c>
      <c r="M1079" s="13" t="s">
        <v>109</v>
      </c>
      <c r="N1079" s="13" t="s">
        <v>110</v>
      </c>
      <c r="O1079" s="39"/>
      <c r="P1079" s="39"/>
      <c r="Q1079" s="39"/>
      <c r="R1079" s="39">
        <v>120</v>
      </c>
      <c r="S1079" s="39">
        <v>40</v>
      </c>
      <c r="T1079" s="39">
        <v>40</v>
      </c>
      <c r="U1079" s="39">
        <v>40</v>
      </c>
      <c r="V1079" s="39">
        <v>40</v>
      </c>
      <c r="W1079" s="39"/>
      <c r="X1079" s="39"/>
      <c r="Y1079" s="39"/>
      <c r="Z1079" s="39"/>
      <c r="AA1079" s="39"/>
      <c r="AB1079" s="39"/>
      <c r="AC1079" s="39"/>
      <c r="AD1079" s="39"/>
      <c r="AE1079" s="39"/>
      <c r="AF1079" s="39"/>
      <c r="AG1079" s="39"/>
      <c r="AH1079" s="39"/>
      <c r="AI1079" s="39"/>
      <c r="AJ1079" s="39"/>
      <c r="AK1079" s="39"/>
      <c r="AL1079" s="39"/>
      <c r="AM1079" s="39"/>
      <c r="AN1079" s="39"/>
      <c r="AO1079" s="39"/>
      <c r="AP1079" s="39">
        <v>6312.4999999999991</v>
      </c>
      <c r="AQ1079" s="39">
        <v>0</v>
      </c>
      <c r="AR1079" s="27">
        <f t="shared" si="27"/>
        <v>0</v>
      </c>
      <c r="AS1079" s="13" t="s">
        <v>111</v>
      </c>
      <c r="AT1079" s="13">
        <v>2015</v>
      </c>
      <c r="AU1079" s="13" t="s">
        <v>458</v>
      </c>
    </row>
    <row r="1080" spans="2:47" ht="13.15" customHeight="1" x14ac:dyDescent="0.2">
      <c r="B1080" s="13" t="s">
        <v>1864</v>
      </c>
      <c r="C1080" s="13" t="s">
        <v>100</v>
      </c>
      <c r="D1080" s="13" t="s">
        <v>1802</v>
      </c>
      <c r="E1080" s="13" t="s">
        <v>1797</v>
      </c>
      <c r="F1080" s="13" t="s">
        <v>1803</v>
      </c>
      <c r="G1080" s="13" t="s">
        <v>1860</v>
      </c>
      <c r="H1080" s="13" t="s">
        <v>105</v>
      </c>
      <c r="I1080" s="13">
        <v>45</v>
      </c>
      <c r="J1080" s="13" t="s">
        <v>106</v>
      </c>
      <c r="K1080" s="13" t="s">
        <v>107</v>
      </c>
      <c r="L1080" s="13" t="s">
        <v>108</v>
      </c>
      <c r="M1080" s="13" t="s">
        <v>122</v>
      </c>
      <c r="N1080" s="13" t="s">
        <v>110</v>
      </c>
      <c r="O1080" s="39"/>
      <c r="P1080" s="39"/>
      <c r="Q1080" s="39"/>
      <c r="R1080" s="39">
        <v>120</v>
      </c>
      <c r="S1080" s="39">
        <v>40</v>
      </c>
      <c r="T1080" s="39">
        <v>40</v>
      </c>
      <c r="U1080" s="39">
        <v>40</v>
      </c>
      <c r="V1080" s="39">
        <v>40</v>
      </c>
      <c r="W1080" s="39"/>
      <c r="X1080" s="39"/>
      <c r="Y1080" s="39"/>
      <c r="Z1080" s="39"/>
      <c r="AA1080" s="39"/>
      <c r="AB1080" s="39"/>
      <c r="AC1080" s="39"/>
      <c r="AD1080" s="39"/>
      <c r="AE1080" s="39"/>
      <c r="AF1080" s="39"/>
      <c r="AG1080" s="39"/>
      <c r="AH1080" s="39"/>
      <c r="AI1080" s="39"/>
      <c r="AJ1080" s="39"/>
      <c r="AK1080" s="39"/>
      <c r="AL1080" s="39"/>
      <c r="AM1080" s="39"/>
      <c r="AN1080" s="39"/>
      <c r="AO1080" s="39"/>
      <c r="AP1080" s="39">
        <v>7658</v>
      </c>
      <c r="AQ1080" s="39">
        <v>0</v>
      </c>
      <c r="AR1080" s="27">
        <f t="shared" si="27"/>
        <v>0</v>
      </c>
      <c r="AS1080" s="13" t="s">
        <v>111</v>
      </c>
      <c r="AT1080" s="13">
        <v>2015</v>
      </c>
      <c r="AU1080" s="13" t="s">
        <v>115</v>
      </c>
    </row>
    <row r="1081" spans="2:47" ht="13.15" customHeight="1" x14ac:dyDescent="0.2">
      <c r="B1081" s="13" t="s">
        <v>7155</v>
      </c>
      <c r="C1081" s="13" t="s">
        <v>100</v>
      </c>
      <c r="D1081" s="13" t="s">
        <v>1802</v>
      </c>
      <c r="E1081" s="13" t="s">
        <v>1797</v>
      </c>
      <c r="F1081" s="13" t="s">
        <v>1803</v>
      </c>
      <c r="G1081" s="13" t="s">
        <v>1860</v>
      </c>
      <c r="H1081" s="13" t="s">
        <v>105</v>
      </c>
      <c r="I1081" s="13">
        <v>45</v>
      </c>
      <c r="J1081" s="13" t="s">
        <v>106</v>
      </c>
      <c r="K1081" s="13" t="s">
        <v>107</v>
      </c>
      <c r="L1081" s="13" t="s">
        <v>108</v>
      </c>
      <c r="M1081" s="13" t="s">
        <v>122</v>
      </c>
      <c r="N1081" s="13" t="s">
        <v>110</v>
      </c>
      <c r="O1081" s="39"/>
      <c r="P1081" s="39"/>
      <c r="Q1081" s="39"/>
      <c r="R1081" s="39">
        <v>120</v>
      </c>
      <c r="S1081" s="39">
        <v>40</v>
      </c>
      <c r="T1081" s="39">
        <v>20</v>
      </c>
      <c r="U1081" s="39">
        <v>40</v>
      </c>
      <c r="V1081" s="39">
        <v>40</v>
      </c>
      <c r="W1081" s="39"/>
      <c r="X1081" s="39"/>
      <c r="Y1081" s="39"/>
      <c r="Z1081" s="39"/>
      <c r="AA1081" s="39"/>
      <c r="AB1081" s="39"/>
      <c r="AC1081" s="39"/>
      <c r="AD1081" s="39"/>
      <c r="AE1081" s="39"/>
      <c r="AF1081" s="39"/>
      <c r="AG1081" s="39"/>
      <c r="AH1081" s="39"/>
      <c r="AI1081" s="39"/>
      <c r="AJ1081" s="39"/>
      <c r="AK1081" s="39"/>
      <c r="AL1081" s="39"/>
      <c r="AM1081" s="39"/>
      <c r="AN1081" s="39"/>
      <c r="AO1081" s="39"/>
      <c r="AP1081" s="39">
        <v>7658</v>
      </c>
      <c r="AQ1081" s="39">
        <f>(O1081+P1081+Q1081+R1081+S1081+T1081+U1081+V1081+W1081)*AP1081</f>
        <v>1991080</v>
      </c>
      <c r="AR1081" s="27">
        <f t="shared" si="27"/>
        <v>2230009.6</v>
      </c>
      <c r="AS1081" s="13" t="s">
        <v>111</v>
      </c>
      <c r="AT1081" s="13">
        <v>2015</v>
      </c>
      <c r="AU1081" s="13"/>
    </row>
    <row r="1082" spans="2:47" ht="13.15" customHeight="1" x14ac:dyDescent="0.25">
      <c r="B1082" s="7" t="s">
        <v>1865</v>
      </c>
      <c r="C1082" s="7" t="s">
        <v>100</v>
      </c>
      <c r="D1082" s="22" t="s">
        <v>1779</v>
      </c>
      <c r="E1082" s="7" t="s">
        <v>1780</v>
      </c>
      <c r="F1082" s="10" t="s">
        <v>1781</v>
      </c>
      <c r="G1082" s="10" t="s">
        <v>1866</v>
      </c>
      <c r="H1082" s="8" t="s">
        <v>105</v>
      </c>
      <c r="I1082" s="9">
        <v>45</v>
      </c>
      <c r="J1082" s="10" t="s">
        <v>238</v>
      </c>
      <c r="K1082" s="8" t="s">
        <v>107</v>
      </c>
      <c r="L1082" s="10" t="s">
        <v>108</v>
      </c>
      <c r="M1082" s="10" t="s">
        <v>109</v>
      </c>
      <c r="N1082" s="10" t="s">
        <v>110</v>
      </c>
      <c r="O1082" s="27"/>
      <c r="P1082" s="27"/>
      <c r="Q1082" s="74"/>
      <c r="R1082" s="27">
        <v>100</v>
      </c>
      <c r="S1082" s="27">
        <v>100</v>
      </c>
      <c r="T1082" s="27">
        <v>100</v>
      </c>
      <c r="U1082" s="27">
        <v>100</v>
      </c>
      <c r="V1082" s="27">
        <v>100</v>
      </c>
      <c r="W1082" s="27"/>
      <c r="X1082" s="27"/>
      <c r="Y1082" s="27"/>
      <c r="Z1082" s="27"/>
      <c r="AA1082" s="27"/>
      <c r="AB1082" s="27"/>
      <c r="AC1082" s="27"/>
      <c r="AD1082" s="27"/>
      <c r="AE1082" s="27"/>
      <c r="AF1082" s="27"/>
      <c r="AG1082" s="27"/>
      <c r="AH1082" s="27"/>
      <c r="AI1082" s="27"/>
      <c r="AJ1082" s="27"/>
      <c r="AK1082" s="27"/>
      <c r="AL1082" s="27"/>
      <c r="AM1082" s="27"/>
      <c r="AN1082" s="27"/>
      <c r="AO1082" s="27"/>
      <c r="AP1082" s="27">
        <v>399.45</v>
      </c>
      <c r="AQ1082" s="27">
        <v>0</v>
      </c>
      <c r="AR1082" s="27">
        <f t="shared" si="27"/>
        <v>0</v>
      </c>
      <c r="AS1082" s="10" t="s">
        <v>111</v>
      </c>
      <c r="AT1082" s="7" t="s">
        <v>375</v>
      </c>
      <c r="AU1082" s="89" t="s">
        <v>1337</v>
      </c>
    </row>
    <row r="1083" spans="2:47" ht="13.15" customHeight="1" x14ac:dyDescent="0.2">
      <c r="B1083" s="12" t="s">
        <v>1867</v>
      </c>
      <c r="C1083" s="7" t="s">
        <v>100</v>
      </c>
      <c r="D1083" s="7" t="s">
        <v>1779</v>
      </c>
      <c r="E1083" s="7" t="s">
        <v>1780</v>
      </c>
      <c r="F1083" s="7" t="s">
        <v>1781</v>
      </c>
      <c r="G1083" s="7" t="s">
        <v>1866</v>
      </c>
      <c r="H1083" s="8" t="s">
        <v>105</v>
      </c>
      <c r="I1083" s="9">
        <v>45</v>
      </c>
      <c r="J1083" s="10" t="s">
        <v>106</v>
      </c>
      <c r="K1083" s="8" t="s">
        <v>107</v>
      </c>
      <c r="L1083" s="10" t="s">
        <v>108</v>
      </c>
      <c r="M1083" s="10" t="s">
        <v>109</v>
      </c>
      <c r="N1083" s="10" t="s">
        <v>110</v>
      </c>
      <c r="O1083" s="74"/>
      <c r="P1083" s="27"/>
      <c r="Q1083" s="27"/>
      <c r="R1083" s="27">
        <v>100</v>
      </c>
      <c r="S1083" s="27">
        <v>100</v>
      </c>
      <c r="T1083" s="27">
        <v>100</v>
      </c>
      <c r="U1083" s="27">
        <v>100</v>
      </c>
      <c r="V1083" s="27">
        <v>100</v>
      </c>
      <c r="W1083" s="27"/>
      <c r="X1083" s="27"/>
      <c r="Y1083" s="27"/>
      <c r="Z1083" s="27"/>
      <c r="AA1083" s="27"/>
      <c r="AB1083" s="27"/>
      <c r="AC1083" s="27"/>
      <c r="AD1083" s="27"/>
      <c r="AE1083" s="27"/>
      <c r="AF1083" s="27"/>
      <c r="AG1083" s="27"/>
      <c r="AH1083" s="27"/>
      <c r="AI1083" s="27"/>
      <c r="AJ1083" s="27"/>
      <c r="AK1083" s="27"/>
      <c r="AL1083" s="27"/>
      <c r="AM1083" s="27"/>
      <c r="AN1083" s="27"/>
      <c r="AO1083" s="27"/>
      <c r="AP1083" s="27">
        <v>399.45</v>
      </c>
      <c r="AQ1083" s="27">
        <v>0</v>
      </c>
      <c r="AR1083" s="27">
        <f t="shared" si="27"/>
        <v>0</v>
      </c>
      <c r="AS1083" s="10" t="s">
        <v>111</v>
      </c>
      <c r="AT1083" s="43" t="s">
        <v>241</v>
      </c>
      <c r="AU1083" s="13" t="s">
        <v>156</v>
      </c>
    </row>
    <row r="1084" spans="2:47" ht="13.15" customHeight="1" x14ac:dyDescent="0.2">
      <c r="B1084" s="13" t="s">
        <v>1868</v>
      </c>
      <c r="C1084" s="13" t="s">
        <v>100</v>
      </c>
      <c r="D1084" s="13" t="s">
        <v>1869</v>
      </c>
      <c r="E1084" s="13" t="s">
        <v>1870</v>
      </c>
      <c r="F1084" s="13" t="s">
        <v>1871</v>
      </c>
      <c r="G1084" s="13" t="s">
        <v>1866</v>
      </c>
      <c r="H1084" s="13" t="s">
        <v>105</v>
      </c>
      <c r="I1084" s="13">
        <v>45</v>
      </c>
      <c r="J1084" s="13" t="s">
        <v>106</v>
      </c>
      <c r="K1084" s="13" t="s">
        <v>107</v>
      </c>
      <c r="L1084" s="13" t="s">
        <v>108</v>
      </c>
      <c r="M1084" s="13" t="s">
        <v>109</v>
      </c>
      <c r="N1084" s="13" t="s">
        <v>110</v>
      </c>
      <c r="O1084" s="39"/>
      <c r="P1084" s="39"/>
      <c r="Q1084" s="39"/>
      <c r="R1084" s="39">
        <v>100</v>
      </c>
      <c r="S1084" s="39">
        <v>200</v>
      </c>
      <c r="T1084" s="39">
        <v>200</v>
      </c>
      <c r="U1084" s="39">
        <v>200</v>
      </c>
      <c r="V1084" s="39">
        <v>50</v>
      </c>
      <c r="W1084" s="39"/>
      <c r="X1084" s="39"/>
      <c r="Y1084" s="39"/>
      <c r="Z1084" s="39"/>
      <c r="AA1084" s="39"/>
      <c r="AB1084" s="39"/>
      <c r="AC1084" s="39"/>
      <c r="AD1084" s="39"/>
      <c r="AE1084" s="39"/>
      <c r="AF1084" s="39"/>
      <c r="AG1084" s="39"/>
      <c r="AH1084" s="39"/>
      <c r="AI1084" s="39"/>
      <c r="AJ1084" s="39"/>
      <c r="AK1084" s="39"/>
      <c r="AL1084" s="39"/>
      <c r="AM1084" s="39"/>
      <c r="AN1084" s="39"/>
      <c r="AO1084" s="39"/>
      <c r="AP1084" s="39">
        <v>368.74999999999994</v>
      </c>
      <c r="AQ1084" s="39">
        <v>0</v>
      </c>
      <c r="AR1084" s="27">
        <f t="shared" si="27"/>
        <v>0</v>
      </c>
      <c r="AS1084" s="13" t="s">
        <v>111</v>
      </c>
      <c r="AT1084" s="13">
        <v>2015</v>
      </c>
      <c r="AU1084" s="13">
        <v>14</v>
      </c>
    </row>
    <row r="1085" spans="2:47" ht="13.15" customHeight="1" x14ac:dyDescent="0.2">
      <c r="B1085" s="13" t="s">
        <v>1872</v>
      </c>
      <c r="C1085" s="13" t="s">
        <v>100</v>
      </c>
      <c r="D1085" s="13" t="s">
        <v>1869</v>
      </c>
      <c r="E1085" s="13" t="s">
        <v>1870</v>
      </c>
      <c r="F1085" s="13" t="s">
        <v>1871</v>
      </c>
      <c r="G1085" s="13" t="s">
        <v>1866</v>
      </c>
      <c r="H1085" s="13" t="s">
        <v>105</v>
      </c>
      <c r="I1085" s="13">
        <v>45</v>
      </c>
      <c r="J1085" s="13" t="s">
        <v>106</v>
      </c>
      <c r="K1085" s="13" t="s">
        <v>107</v>
      </c>
      <c r="L1085" s="13" t="s">
        <v>108</v>
      </c>
      <c r="M1085" s="13" t="s">
        <v>109</v>
      </c>
      <c r="N1085" s="13" t="s">
        <v>110</v>
      </c>
      <c r="O1085" s="39"/>
      <c r="P1085" s="39"/>
      <c r="Q1085" s="39"/>
      <c r="R1085" s="39">
        <v>100</v>
      </c>
      <c r="S1085" s="39">
        <v>100</v>
      </c>
      <c r="T1085" s="39">
        <v>100</v>
      </c>
      <c r="U1085" s="39">
        <v>100</v>
      </c>
      <c r="V1085" s="39">
        <v>50</v>
      </c>
      <c r="W1085" s="39"/>
      <c r="X1085" s="39"/>
      <c r="Y1085" s="39"/>
      <c r="Z1085" s="39"/>
      <c r="AA1085" s="39"/>
      <c r="AB1085" s="39"/>
      <c r="AC1085" s="39"/>
      <c r="AD1085" s="39"/>
      <c r="AE1085" s="39"/>
      <c r="AF1085" s="39"/>
      <c r="AG1085" s="39"/>
      <c r="AH1085" s="39"/>
      <c r="AI1085" s="39"/>
      <c r="AJ1085" s="39"/>
      <c r="AK1085" s="39"/>
      <c r="AL1085" s="39"/>
      <c r="AM1085" s="39"/>
      <c r="AN1085" s="39"/>
      <c r="AO1085" s="39"/>
      <c r="AP1085" s="39">
        <v>368.74999999999994</v>
      </c>
      <c r="AQ1085" s="39">
        <v>0</v>
      </c>
      <c r="AR1085" s="27">
        <f t="shared" si="27"/>
        <v>0</v>
      </c>
      <c r="AS1085" s="13" t="s">
        <v>111</v>
      </c>
      <c r="AT1085" s="13">
        <v>2015</v>
      </c>
      <c r="AU1085" s="13" t="s">
        <v>458</v>
      </c>
    </row>
    <row r="1086" spans="2:47" ht="13.15" customHeight="1" x14ac:dyDescent="0.2">
      <c r="B1086" s="13" t="s">
        <v>1873</v>
      </c>
      <c r="C1086" s="13" t="s">
        <v>100</v>
      </c>
      <c r="D1086" s="13" t="s">
        <v>1869</v>
      </c>
      <c r="E1086" s="13" t="s">
        <v>1870</v>
      </c>
      <c r="F1086" s="13" t="s">
        <v>1871</v>
      </c>
      <c r="G1086" s="13" t="s">
        <v>1866</v>
      </c>
      <c r="H1086" s="13" t="s">
        <v>105</v>
      </c>
      <c r="I1086" s="13">
        <v>45</v>
      </c>
      <c r="J1086" s="13" t="s">
        <v>106</v>
      </c>
      <c r="K1086" s="13" t="s">
        <v>107</v>
      </c>
      <c r="L1086" s="13" t="s">
        <v>108</v>
      </c>
      <c r="M1086" s="13" t="s">
        <v>122</v>
      </c>
      <c r="N1086" s="13" t="s">
        <v>110</v>
      </c>
      <c r="O1086" s="39"/>
      <c r="P1086" s="39"/>
      <c r="Q1086" s="39"/>
      <c r="R1086" s="39">
        <v>100</v>
      </c>
      <c r="S1086" s="39">
        <v>100</v>
      </c>
      <c r="T1086" s="39">
        <v>100</v>
      </c>
      <c r="U1086" s="39">
        <v>100</v>
      </c>
      <c r="V1086" s="39">
        <v>50</v>
      </c>
      <c r="W1086" s="39"/>
      <c r="X1086" s="39"/>
      <c r="Y1086" s="39"/>
      <c r="Z1086" s="39"/>
      <c r="AA1086" s="39"/>
      <c r="AB1086" s="39"/>
      <c r="AC1086" s="39"/>
      <c r="AD1086" s="39"/>
      <c r="AE1086" s="39"/>
      <c r="AF1086" s="39"/>
      <c r="AG1086" s="39"/>
      <c r="AH1086" s="39"/>
      <c r="AI1086" s="39"/>
      <c r="AJ1086" s="39"/>
      <c r="AK1086" s="39"/>
      <c r="AL1086" s="39"/>
      <c r="AM1086" s="39"/>
      <c r="AN1086" s="39"/>
      <c r="AO1086" s="39"/>
      <c r="AP1086" s="39">
        <v>441</v>
      </c>
      <c r="AQ1086" s="39">
        <f>(P1086+Q1086+R1086+S1086+T1086+U1086+V1086+W1086)*AP1086</f>
        <v>198450</v>
      </c>
      <c r="AR1086" s="27">
        <f t="shared" si="27"/>
        <v>222264.00000000003</v>
      </c>
      <c r="AS1086" s="13" t="s">
        <v>111</v>
      </c>
      <c r="AT1086" s="13">
        <v>2015</v>
      </c>
      <c r="AU1086" s="13"/>
    </row>
    <row r="1087" spans="2:47" ht="13.15" customHeight="1" x14ac:dyDescent="0.25">
      <c r="B1087" s="7" t="s">
        <v>1874</v>
      </c>
      <c r="C1087" s="7" t="s">
        <v>100</v>
      </c>
      <c r="D1087" s="10" t="s">
        <v>1796</v>
      </c>
      <c r="E1087" s="7" t="s">
        <v>1797</v>
      </c>
      <c r="F1087" s="10" t="s">
        <v>1798</v>
      </c>
      <c r="G1087" s="10" t="s">
        <v>1875</v>
      </c>
      <c r="H1087" s="8" t="s">
        <v>197</v>
      </c>
      <c r="I1087" s="9">
        <v>45</v>
      </c>
      <c r="J1087" s="10" t="s">
        <v>238</v>
      </c>
      <c r="K1087" s="8" t="s">
        <v>107</v>
      </c>
      <c r="L1087" s="10" t="s">
        <v>108</v>
      </c>
      <c r="M1087" s="10" t="s">
        <v>109</v>
      </c>
      <c r="N1087" s="10" t="s">
        <v>110</v>
      </c>
      <c r="O1087" s="27"/>
      <c r="P1087" s="27"/>
      <c r="Q1087" s="74"/>
      <c r="R1087" s="27">
        <v>110</v>
      </c>
      <c r="S1087" s="27">
        <v>110</v>
      </c>
      <c r="T1087" s="27">
        <v>110</v>
      </c>
      <c r="U1087" s="27">
        <v>110</v>
      </c>
      <c r="V1087" s="27">
        <v>110</v>
      </c>
      <c r="W1087" s="27"/>
      <c r="X1087" s="27"/>
      <c r="Y1087" s="27"/>
      <c r="Z1087" s="27"/>
      <c r="AA1087" s="27"/>
      <c r="AB1087" s="27"/>
      <c r="AC1087" s="27"/>
      <c r="AD1087" s="27"/>
      <c r="AE1087" s="27"/>
      <c r="AF1087" s="27"/>
      <c r="AG1087" s="27"/>
      <c r="AH1087" s="27"/>
      <c r="AI1087" s="27"/>
      <c r="AJ1087" s="27"/>
      <c r="AK1087" s="27"/>
      <c r="AL1087" s="27"/>
      <c r="AM1087" s="27"/>
      <c r="AN1087" s="27"/>
      <c r="AO1087" s="27"/>
      <c r="AP1087" s="27">
        <v>6201.69</v>
      </c>
      <c r="AQ1087" s="27">
        <v>0</v>
      </c>
      <c r="AR1087" s="27">
        <f t="shared" si="27"/>
        <v>0</v>
      </c>
      <c r="AS1087" s="10" t="s">
        <v>111</v>
      </c>
      <c r="AT1087" s="7" t="s">
        <v>375</v>
      </c>
      <c r="AU1087" s="89" t="s">
        <v>239</v>
      </c>
    </row>
    <row r="1088" spans="2:47" ht="13.15" customHeight="1" x14ac:dyDescent="0.2">
      <c r="B1088" s="12" t="s">
        <v>1876</v>
      </c>
      <c r="C1088" s="7" t="s">
        <v>100</v>
      </c>
      <c r="D1088" s="7" t="s">
        <v>1796</v>
      </c>
      <c r="E1088" s="7" t="s">
        <v>1797</v>
      </c>
      <c r="F1088" s="7" t="s">
        <v>1798</v>
      </c>
      <c r="G1088" s="7" t="s">
        <v>1875</v>
      </c>
      <c r="H1088" s="8" t="s">
        <v>105</v>
      </c>
      <c r="I1088" s="9">
        <v>45</v>
      </c>
      <c r="J1088" s="10" t="s">
        <v>106</v>
      </c>
      <c r="K1088" s="8" t="s">
        <v>107</v>
      </c>
      <c r="L1088" s="10" t="s">
        <v>108</v>
      </c>
      <c r="M1088" s="10" t="s">
        <v>109</v>
      </c>
      <c r="N1088" s="10" t="s">
        <v>110</v>
      </c>
      <c r="O1088" s="74"/>
      <c r="P1088" s="27"/>
      <c r="Q1088" s="27"/>
      <c r="R1088" s="27">
        <v>58</v>
      </c>
      <c r="S1088" s="27">
        <v>50</v>
      </c>
      <c r="T1088" s="27">
        <v>50</v>
      </c>
      <c r="U1088" s="27">
        <v>50</v>
      </c>
      <c r="V1088" s="27">
        <v>50</v>
      </c>
      <c r="W1088" s="27"/>
      <c r="X1088" s="27"/>
      <c r="Y1088" s="27"/>
      <c r="Z1088" s="27"/>
      <c r="AA1088" s="27"/>
      <c r="AB1088" s="27"/>
      <c r="AC1088" s="27"/>
      <c r="AD1088" s="27"/>
      <c r="AE1088" s="27"/>
      <c r="AF1088" s="27"/>
      <c r="AG1088" s="27"/>
      <c r="AH1088" s="27"/>
      <c r="AI1088" s="27"/>
      <c r="AJ1088" s="27"/>
      <c r="AK1088" s="27"/>
      <c r="AL1088" s="27"/>
      <c r="AM1088" s="27"/>
      <c r="AN1088" s="27"/>
      <c r="AO1088" s="27"/>
      <c r="AP1088" s="27">
        <v>6201.69</v>
      </c>
      <c r="AQ1088" s="27">
        <v>0</v>
      </c>
      <c r="AR1088" s="27">
        <f t="shared" si="27"/>
        <v>0</v>
      </c>
      <c r="AS1088" s="10" t="s">
        <v>111</v>
      </c>
      <c r="AT1088" s="43" t="s">
        <v>241</v>
      </c>
      <c r="AU1088" s="13" t="s">
        <v>156</v>
      </c>
    </row>
    <row r="1089" spans="2:47" ht="13.15" customHeight="1" x14ac:dyDescent="0.2">
      <c r="B1089" s="13" t="s">
        <v>1877</v>
      </c>
      <c r="C1089" s="13" t="s">
        <v>100</v>
      </c>
      <c r="D1089" s="13" t="s">
        <v>1802</v>
      </c>
      <c r="E1089" s="13" t="s">
        <v>1797</v>
      </c>
      <c r="F1089" s="13" t="s">
        <v>1803</v>
      </c>
      <c r="G1089" s="13" t="s">
        <v>1875</v>
      </c>
      <c r="H1089" s="13" t="s">
        <v>105</v>
      </c>
      <c r="I1089" s="13">
        <v>45</v>
      </c>
      <c r="J1089" s="13" t="s">
        <v>106</v>
      </c>
      <c r="K1089" s="13" t="s">
        <v>107</v>
      </c>
      <c r="L1089" s="13" t="s">
        <v>108</v>
      </c>
      <c r="M1089" s="13" t="s">
        <v>109</v>
      </c>
      <c r="N1089" s="13" t="s">
        <v>110</v>
      </c>
      <c r="O1089" s="39"/>
      <c r="P1089" s="39"/>
      <c r="Q1089" s="39"/>
      <c r="R1089" s="39">
        <v>58</v>
      </c>
      <c r="S1089" s="39">
        <v>0</v>
      </c>
      <c r="T1089" s="39">
        <v>50</v>
      </c>
      <c r="U1089" s="39">
        <v>50</v>
      </c>
      <c r="V1089" s="39">
        <v>40</v>
      </c>
      <c r="W1089" s="39"/>
      <c r="X1089" s="39"/>
      <c r="Y1089" s="39"/>
      <c r="Z1089" s="39"/>
      <c r="AA1089" s="39"/>
      <c r="AB1089" s="39"/>
      <c r="AC1089" s="39"/>
      <c r="AD1089" s="39"/>
      <c r="AE1089" s="39"/>
      <c r="AF1089" s="39"/>
      <c r="AG1089" s="39"/>
      <c r="AH1089" s="39"/>
      <c r="AI1089" s="39"/>
      <c r="AJ1089" s="39"/>
      <c r="AK1089" s="39"/>
      <c r="AL1089" s="39"/>
      <c r="AM1089" s="39"/>
      <c r="AN1089" s="39"/>
      <c r="AO1089" s="39"/>
      <c r="AP1089" s="39">
        <v>5724.9999999999991</v>
      </c>
      <c r="AQ1089" s="39">
        <v>0</v>
      </c>
      <c r="AR1089" s="27">
        <f t="shared" si="27"/>
        <v>0</v>
      </c>
      <c r="AS1089" s="13" t="s">
        <v>111</v>
      </c>
      <c r="AT1089" s="13">
        <v>2015</v>
      </c>
      <c r="AU1089" s="13">
        <v>14</v>
      </c>
    </row>
    <row r="1090" spans="2:47" ht="13.15" customHeight="1" x14ac:dyDescent="0.2">
      <c r="B1090" s="13" t="s">
        <v>1878</v>
      </c>
      <c r="C1090" s="13" t="s">
        <v>100</v>
      </c>
      <c r="D1090" s="13" t="s">
        <v>1802</v>
      </c>
      <c r="E1090" s="13" t="s">
        <v>1797</v>
      </c>
      <c r="F1090" s="13" t="s">
        <v>1803</v>
      </c>
      <c r="G1090" s="13" t="s">
        <v>1875</v>
      </c>
      <c r="H1090" s="13" t="s">
        <v>105</v>
      </c>
      <c r="I1090" s="13">
        <v>45</v>
      </c>
      <c r="J1090" s="13" t="s">
        <v>106</v>
      </c>
      <c r="K1090" s="13" t="s">
        <v>107</v>
      </c>
      <c r="L1090" s="13" t="s">
        <v>108</v>
      </c>
      <c r="M1090" s="13" t="s">
        <v>109</v>
      </c>
      <c r="N1090" s="13" t="s">
        <v>110</v>
      </c>
      <c r="O1090" s="39"/>
      <c r="P1090" s="39"/>
      <c r="Q1090" s="39"/>
      <c r="R1090" s="39">
        <v>58</v>
      </c>
      <c r="S1090" s="39">
        <v>50</v>
      </c>
      <c r="T1090" s="39">
        <v>50</v>
      </c>
      <c r="U1090" s="39">
        <v>50</v>
      </c>
      <c r="V1090" s="39">
        <v>40</v>
      </c>
      <c r="W1090" s="39"/>
      <c r="X1090" s="39"/>
      <c r="Y1090" s="39"/>
      <c r="Z1090" s="39"/>
      <c r="AA1090" s="39"/>
      <c r="AB1090" s="39"/>
      <c r="AC1090" s="39"/>
      <c r="AD1090" s="39"/>
      <c r="AE1090" s="39"/>
      <c r="AF1090" s="39"/>
      <c r="AG1090" s="39"/>
      <c r="AH1090" s="39"/>
      <c r="AI1090" s="39"/>
      <c r="AJ1090" s="39"/>
      <c r="AK1090" s="39"/>
      <c r="AL1090" s="39"/>
      <c r="AM1090" s="39"/>
      <c r="AN1090" s="39"/>
      <c r="AO1090" s="39"/>
      <c r="AP1090" s="39">
        <v>5724.9999999999991</v>
      </c>
      <c r="AQ1090" s="39">
        <v>0</v>
      </c>
      <c r="AR1090" s="27">
        <f t="shared" si="27"/>
        <v>0</v>
      </c>
      <c r="AS1090" s="13" t="s">
        <v>111</v>
      </c>
      <c r="AT1090" s="13">
        <v>2015</v>
      </c>
      <c r="AU1090" s="13">
        <v>15</v>
      </c>
    </row>
    <row r="1091" spans="2:47" ht="13.15" customHeight="1" x14ac:dyDescent="0.2">
      <c r="B1091" s="13" t="s">
        <v>1879</v>
      </c>
      <c r="C1091" s="13" t="s">
        <v>100</v>
      </c>
      <c r="D1091" s="13" t="s">
        <v>1802</v>
      </c>
      <c r="E1091" s="13" t="s">
        <v>1797</v>
      </c>
      <c r="F1091" s="13" t="s">
        <v>1803</v>
      </c>
      <c r="G1091" s="13" t="s">
        <v>1875</v>
      </c>
      <c r="H1091" s="13" t="s">
        <v>105</v>
      </c>
      <c r="I1091" s="13">
        <v>45</v>
      </c>
      <c r="J1091" s="13" t="s">
        <v>106</v>
      </c>
      <c r="K1091" s="13" t="s">
        <v>107</v>
      </c>
      <c r="L1091" s="13" t="s">
        <v>108</v>
      </c>
      <c r="M1091" s="13" t="s">
        <v>122</v>
      </c>
      <c r="N1091" s="13" t="s">
        <v>110</v>
      </c>
      <c r="O1091" s="39"/>
      <c r="P1091" s="39"/>
      <c r="Q1091" s="39"/>
      <c r="R1091" s="39">
        <v>58</v>
      </c>
      <c r="S1091" s="39">
        <v>50</v>
      </c>
      <c r="T1091" s="39">
        <v>50</v>
      </c>
      <c r="U1091" s="39">
        <v>50</v>
      </c>
      <c r="V1091" s="39">
        <v>40</v>
      </c>
      <c r="W1091" s="39"/>
      <c r="X1091" s="39"/>
      <c r="Y1091" s="39"/>
      <c r="Z1091" s="39"/>
      <c r="AA1091" s="39"/>
      <c r="AB1091" s="39"/>
      <c r="AC1091" s="39"/>
      <c r="AD1091" s="39"/>
      <c r="AE1091" s="39"/>
      <c r="AF1091" s="39"/>
      <c r="AG1091" s="39"/>
      <c r="AH1091" s="39"/>
      <c r="AI1091" s="39"/>
      <c r="AJ1091" s="39"/>
      <c r="AK1091" s="39"/>
      <c r="AL1091" s="39"/>
      <c r="AM1091" s="39"/>
      <c r="AN1091" s="39"/>
      <c r="AO1091" s="39"/>
      <c r="AP1091" s="39">
        <v>6199.9999999999991</v>
      </c>
      <c r="AQ1091" s="39">
        <v>0</v>
      </c>
      <c r="AR1091" s="27">
        <f t="shared" si="27"/>
        <v>0</v>
      </c>
      <c r="AS1091" s="13" t="s">
        <v>111</v>
      </c>
      <c r="AT1091" s="13">
        <v>2015</v>
      </c>
      <c r="AU1091" s="13" t="s">
        <v>115</v>
      </c>
    </row>
    <row r="1092" spans="2:47" ht="13.15" customHeight="1" x14ac:dyDescent="0.2">
      <c r="B1092" s="13" t="s">
        <v>7156</v>
      </c>
      <c r="C1092" s="13" t="s">
        <v>100</v>
      </c>
      <c r="D1092" s="13" t="s">
        <v>1802</v>
      </c>
      <c r="E1092" s="13" t="s">
        <v>1797</v>
      </c>
      <c r="F1092" s="13" t="s">
        <v>1803</v>
      </c>
      <c r="G1092" s="13" t="s">
        <v>1875</v>
      </c>
      <c r="H1092" s="13" t="s">
        <v>105</v>
      </c>
      <c r="I1092" s="13">
        <v>45</v>
      </c>
      <c r="J1092" s="13" t="s">
        <v>106</v>
      </c>
      <c r="K1092" s="13" t="s">
        <v>107</v>
      </c>
      <c r="L1092" s="13" t="s">
        <v>108</v>
      </c>
      <c r="M1092" s="13" t="s">
        <v>122</v>
      </c>
      <c r="N1092" s="13" t="s">
        <v>110</v>
      </c>
      <c r="O1092" s="39"/>
      <c r="P1092" s="39"/>
      <c r="Q1092" s="39"/>
      <c r="R1092" s="39">
        <v>58</v>
      </c>
      <c r="S1092" s="39">
        <v>50</v>
      </c>
      <c r="T1092" s="39">
        <v>0</v>
      </c>
      <c r="U1092" s="39">
        <v>50</v>
      </c>
      <c r="V1092" s="39">
        <v>40</v>
      </c>
      <c r="W1092" s="39"/>
      <c r="X1092" s="39"/>
      <c r="Y1092" s="39"/>
      <c r="Z1092" s="39"/>
      <c r="AA1092" s="39"/>
      <c r="AB1092" s="39"/>
      <c r="AC1092" s="39"/>
      <c r="AD1092" s="39"/>
      <c r="AE1092" s="39"/>
      <c r="AF1092" s="39"/>
      <c r="AG1092" s="39"/>
      <c r="AH1092" s="39"/>
      <c r="AI1092" s="39"/>
      <c r="AJ1092" s="39"/>
      <c r="AK1092" s="39"/>
      <c r="AL1092" s="39"/>
      <c r="AM1092" s="39"/>
      <c r="AN1092" s="39"/>
      <c r="AO1092" s="39"/>
      <c r="AP1092" s="39">
        <v>6199.9999999999991</v>
      </c>
      <c r="AQ1092" s="39">
        <f>(P1092+Q1092+R1092+S1092+T1092+U1092+V1092+W1092)*AP1092</f>
        <v>1227599.9999999998</v>
      </c>
      <c r="AR1092" s="27">
        <f t="shared" si="27"/>
        <v>1374911.9999999998</v>
      </c>
      <c r="AS1092" s="13" t="s">
        <v>111</v>
      </c>
      <c r="AT1092" s="13">
        <v>2015</v>
      </c>
      <c r="AU1092" s="13"/>
    </row>
    <row r="1093" spans="2:47" ht="13.15" customHeight="1" x14ac:dyDescent="0.25">
      <c r="B1093" s="7" t="s">
        <v>1880</v>
      </c>
      <c r="C1093" s="7" t="s">
        <v>100</v>
      </c>
      <c r="D1093" s="22" t="s">
        <v>1818</v>
      </c>
      <c r="E1093" s="7" t="s">
        <v>1819</v>
      </c>
      <c r="F1093" s="10" t="s">
        <v>1820</v>
      </c>
      <c r="G1093" s="10" t="s">
        <v>1881</v>
      </c>
      <c r="H1093" s="8" t="s">
        <v>197</v>
      </c>
      <c r="I1093" s="9">
        <v>45</v>
      </c>
      <c r="J1093" s="10" t="s">
        <v>238</v>
      </c>
      <c r="K1093" s="8" t="s">
        <v>107</v>
      </c>
      <c r="L1093" s="10" t="s">
        <v>108</v>
      </c>
      <c r="M1093" s="10" t="s">
        <v>109</v>
      </c>
      <c r="N1093" s="10" t="s">
        <v>110</v>
      </c>
      <c r="O1093" s="27"/>
      <c r="P1093" s="27"/>
      <c r="Q1093" s="74"/>
      <c r="R1093" s="27">
        <v>70</v>
      </c>
      <c r="S1093" s="27">
        <v>0</v>
      </c>
      <c r="T1093" s="27">
        <v>0</v>
      </c>
      <c r="U1093" s="27">
        <v>0</v>
      </c>
      <c r="V1093" s="27">
        <v>0</v>
      </c>
      <c r="W1093" s="27"/>
      <c r="X1093" s="27"/>
      <c r="Y1093" s="27"/>
      <c r="Z1093" s="27"/>
      <c r="AA1093" s="27"/>
      <c r="AB1093" s="27"/>
      <c r="AC1093" s="27"/>
      <c r="AD1093" s="27"/>
      <c r="AE1093" s="27"/>
      <c r="AF1093" s="27"/>
      <c r="AG1093" s="27"/>
      <c r="AH1093" s="27"/>
      <c r="AI1093" s="27"/>
      <c r="AJ1093" s="27"/>
      <c r="AK1093" s="27"/>
      <c r="AL1093" s="27"/>
      <c r="AM1093" s="27"/>
      <c r="AN1093" s="27"/>
      <c r="AO1093" s="27"/>
      <c r="AP1093" s="27">
        <v>13350</v>
      </c>
      <c r="AQ1093" s="27">
        <v>0</v>
      </c>
      <c r="AR1093" s="27">
        <f t="shared" si="27"/>
        <v>0</v>
      </c>
      <c r="AS1093" s="10" t="s">
        <v>111</v>
      </c>
      <c r="AT1093" s="7" t="s">
        <v>375</v>
      </c>
      <c r="AU1093" s="89" t="s">
        <v>212</v>
      </c>
    </row>
    <row r="1094" spans="2:47" ht="13.15" customHeight="1" x14ac:dyDescent="0.25">
      <c r="B1094" s="7" t="s">
        <v>1882</v>
      </c>
      <c r="C1094" s="7" t="s">
        <v>100</v>
      </c>
      <c r="D1094" s="10" t="s">
        <v>1796</v>
      </c>
      <c r="E1094" s="7" t="s">
        <v>1797</v>
      </c>
      <c r="F1094" s="10" t="s">
        <v>1798</v>
      </c>
      <c r="G1094" s="10" t="s">
        <v>1883</v>
      </c>
      <c r="H1094" s="8" t="s">
        <v>197</v>
      </c>
      <c r="I1094" s="9">
        <v>45</v>
      </c>
      <c r="J1094" s="10" t="s">
        <v>238</v>
      </c>
      <c r="K1094" s="8" t="s">
        <v>107</v>
      </c>
      <c r="L1094" s="10" t="s">
        <v>108</v>
      </c>
      <c r="M1094" s="10" t="s">
        <v>109</v>
      </c>
      <c r="N1094" s="10" t="s">
        <v>110</v>
      </c>
      <c r="O1094" s="27"/>
      <c r="P1094" s="27"/>
      <c r="Q1094" s="74"/>
      <c r="R1094" s="27">
        <v>70</v>
      </c>
      <c r="S1094" s="27">
        <v>70</v>
      </c>
      <c r="T1094" s="27">
        <v>70</v>
      </c>
      <c r="U1094" s="27">
        <v>70</v>
      </c>
      <c r="V1094" s="27">
        <v>70</v>
      </c>
      <c r="W1094" s="27"/>
      <c r="X1094" s="27"/>
      <c r="Y1094" s="27"/>
      <c r="Z1094" s="27"/>
      <c r="AA1094" s="27"/>
      <c r="AB1094" s="27"/>
      <c r="AC1094" s="27"/>
      <c r="AD1094" s="27"/>
      <c r="AE1094" s="27"/>
      <c r="AF1094" s="27"/>
      <c r="AG1094" s="27"/>
      <c r="AH1094" s="27"/>
      <c r="AI1094" s="27"/>
      <c r="AJ1094" s="27"/>
      <c r="AK1094" s="27"/>
      <c r="AL1094" s="27"/>
      <c r="AM1094" s="27"/>
      <c r="AN1094" s="27"/>
      <c r="AO1094" s="27"/>
      <c r="AP1094" s="27">
        <v>6086.59</v>
      </c>
      <c r="AQ1094" s="27">
        <v>0</v>
      </c>
      <c r="AR1094" s="27">
        <f t="shared" si="27"/>
        <v>0</v>
      </c>
      <c r="AS1094" s="10" t="s">
        <v>111</v>
      </c>
      <c r="AT1094" s="7" t="s">
        <v>375</v>
      </c>
      <c r="AU1094" s="89" t="s">
        <v>239</v>
      </c>
    </row>
    <row r="1095" spans="2:47" ht="13.15" customHeight="1" x14ac:dyDescent="0.2">
      <c r="B1095" s="12" t="s">
        <v>1884</v>
      </c>
      <c r="C1095" s="7" t="s">
        <v>100</v>
      </c>
      <c r="D1095" s="7" t="s">
        <v>1796</v>
      </c>
      <c r="E1095" s="7" t="s">
        <v>1797</v>
      </c>
      <c r="F1095" s="7" t="s">
        <v>1798</v>
      </c>
      <c r="G1095" s="7" t="s">
        <v>1883</v>
      </c>
      <c r="H1095" s="8" t="s">
        <v>105</v>
      </c>
      <c r="I1095" s="9">
        <v>45</v>
      </c>
      <c r="J1095" s="10" t="s">
        <v>106</v>
      </c>
      <c r="K1095" s="8" t="s">
        <v>107</v>
      </c>
      <c r="L1095" s="10" t="s">
        <v>108</v>
      </c>
      <c r="M1095" s="10" t="s">
        <v>109</v>
      </c>
      <c r="N1095" s="10" t="s">
        <v>110</v>
      </c>
      <c r="O1095" s="74"/>
      <c r="P1095" s="27"/>
      <c r="Q1095" s="27"/>
      <c r="R1095" s="27">
        <v>20</v>
      </c>
      <c r="S1095" s="27">
        <v>70</v>
      </c>
      <c r="T1095" s="27">
        <v>70</v>
      </c>
      <c r="U1095" s="27">
        <v>70</v>
      </c>
      <c r="V1095" s="27">
        <v>70</v>
      </c>
      <c r="W1095" s="27"/>
      <c r="X1095" s="27"/>
      <c r="Y1095" s="27"/>
      <c r="Z1095" s="27"/>
      <c r="AA1095" s="27"/>
      <c r="AB1095" s="27"/>
      <c r="AC1095" s="27"/>
      <c r="AD1095" s="27"/>
      <c r="AE1095" s="27"/>
      <c r="AF1095" s="27"/>
      <c r="AG1095" s="27"/>
      <c r="AH1095" s="27"/>
      <c r="AI1095" s="27"/>
      <c r="AJ1095" s="27"/>
      <c r="AK1095" s="27"/>
      <c r="AL1095" s="27"/>
      <c r="AM1095" s="27"/>
      <c r="AN1095" s="27"/>
      <c r="AO1095" s="27"/>
      <c r="AP1095" s="27">
        <v>6086.59</v>
      </c>
      <c r="AQ1095" s="27">
        <v>0</v>
      </c>
      <c r="AR1095" s="27">
        <f t="shared" si="27"/>
        <v>0</v>
      </c>
      <c r="AS1095" s="10" t="s">
        <v>111</v>
      </c>
      <c r="AT1095" s="43" t="s">
        <v>241</v>
      </c>
      <c r="AU1095" s="13" t="s">
        <v>156</v>
      </c>
    </row>
    <row r="1096" spans="2:47" ht="13.15" customHeight="1" x14ac:dyDescent="0.2">
      <c r="B1096" s="13" t="s">
        <v>1885</v>
      </c>
      <c r="C1096" s="13" t="s">
        <v>100</v>
      </c>
      <c r="D1096" s="13" t="s">
        <v>1802</v>
      </c>
      <c r="E1096" s="13" t="s">
        <v>1797</v>
      </c>
      <c r="F1096" s="13" t="s">
        <v>1803</v>
      </c>
      <c r="G1096" s="13" t="s">
        <v>1883</v>
      </c>
      <c r="H1096" s="13" t="s">
        <v>105</v>
      </c>
      <c r="I1096" s="13">
        <v>45</v>
      </c>
      <c r="J1096" s="13" t="s">
        <v>106</v>
      </c>
      <c r="K1096" s="13" t="s">
        <v>107</v>
      </c>
      <c r="L1096" s="13" t="s">
        <v>108</v>
      </c>
      <c r="M1096" s="13" t="s">
        <v>109</v>
      </c>
      <c r="N1096" s="13" t="s">
        <v>110</v>
      </c>
      <c r="O1096" s="39"/>
      <c r="P1096" s="39"/>
      <c r="Q1096" s="39"/>
      <c r="R1096" s="39">
        <v>20</v>
      </c>
      <c r="S1096" s="39">
        <v>12</v>
      </c>
      <c r="T1096" s="39">
        <v>70</v>
      </c>
      <c r="U1096" s="39">
        <v>70</v>
      </c>
      <c r="V1096" s="39">
        <v>70</v>
      </c>
      <c r="W1096" s="39"/>
      <c r="X1096" s="39"/>
      <c r="Y1096" s="39"/>
      <c r="Z1096" s="39"/>
      <c r="AA1096" s="39"/>
      <c r="AB1096" s="39"/>
      <c r="AC1096" s="39"/>
      <c r="AD1096" s="39"/>
      <c r="AE1096" s="39"/>
      <c r="AF1096" s="39"/>
      <c r="AG1096" s="39"/>
      <c r="AH1096" s="39"/>
      <c r="AI1096" s="39"/>
      <c r="AJ1096" s="39"/>
      <c r="AK1096" s="39"/>
      <c r="AL1096" s="39"/>
      <c r="AM1096" s="39"/>
      <c r="AN1096" s="39"/>
      <c r="AO1096" s="39"/>
      <c r="AP1096" s="39">
        <v>5618.7499999999991</v>
      </c>
      <c r="AQ1096" s="39">
        <v>0</v>
      </c>
      <c r="AR1096" s="27">
        <f t="shared" si="27"/>
        <v>0</v>
      </c>
      <c r="AS1096" s="13" t="s">
        <v>111</v>
      </c>
      <c r="AT1096" s="13">
        <v>2015</v>
      </c>
      <c r="AU1096" s="13">
        <v>14</v>
      </c>
    </row>
    <row r="1097" spans="2:47" ht="13.15" customHeight="1" x14ac:dyDescent="0.2">
      <c r="B1097" s="13" t="s">
        <v>1886</v>
      </c>
      <c r="C1097" s="13" t="s">
        <v>100</v>
      </c>
      <c r="D1097" s="13" t="s">
        <v>1802</v>
      </c>
      <c r="E1097" s="13" t="s">
        <v>1797</v>
      </c>
      <c r="F1097" s="13" t="s">
        <v>1803</v>
      </c>
      <c r="G1097" s="13" t="s">
        <v>1883</v>
      </c>
      <c r="H1097" s="13" t="s">
        <v>105</v>
      </c>
      <c r="I1097" s="13">
        <v>45</v>
      </c>
      <c r="J1097" s="13" t="s">
        <v>106</v>
      </c>
      <c r="K1097" s="13" t="s">
        <v>107</v>
      </c>
      <c r="L1097" s="13" t="s">
        <v>108</v>
      </c>
      <c r="M1097" s="13" t="s">
        <v>109</v>
      </c>
      <c r="N1097" s="13" t="s">
        <v>110</v>
      </c>
      <c r="O1097" s="39"/>
      <c r="P1097" s="39"/>
      <c r="Q1097" s="39"/>
      <c r="R1097" s="39">
        <v>20</v>
      </c>
      <c r="S1097" s="39">
        <v>70</v>
      </c>
      <c r="T1097" s="39">
        <v>70</v>
      </c>
      <c r="U1097" s="39">
        <v>70</v>
      </c>
      <c r="V1097" s="39">
        <v>70</v>
      </c>
      <c r="W1097" s="39"/>
      <c r="X1097" s="39"/>
      <c r="Y1097" s="39"/>
      <c r="Z1097" s="39"/>
      <c r="AA1097" s="39"/>
      <c r="AB1097" s="39"/>
      <c r="AC1097" s="39"/>
      <c r="AD1097" s="39"/>
      <c r="AE1097" s="39"/>
      <c r="AF1097" s="39"/>
      <c r="AG1097" s="39"/>
      <c r="AH1097" s="39"/>
      <c r="AI1097" s="39"/>
      <c r="AJ1097" s="39"/>
      <c r="AK1097" s="39"/>
      <c r="AL1097" s="39"/>
      <c r="AM1097" s="39"/>
      <c r="AN1097" s="39"/>
      <c r="AO1097" s="39"/>
      <c r="AP1097" s="39">
        <v>5618.7499999999991</v>
      </c>
      <c r="AQ1097" s="39">
        <v>0</v>
      </c>
      <c r="AR1097" s="27">
        <f t="shared" si="27"/>
        <v>0</v>
      </c>
      <c r="AS1097" s="13" t="s">
        <v>111</v>
      </c>
      <c r="AT1097" s="13">
        <v>2015</v>
      </c>
      <c r="AU1097" s="13" t="s">
        <v>156</v>
      </c>
    </row>
    <row r="1098" spans="2:47" ht="13.15" customHeight="1" x14ac:dyDescent="0.2">
      <c r="B1098" s="13" t="s">
        <v>1887</v>
      </c>
      <c r="C1098" s="13" t="s">
        <v>100</v>
      </c>
      <c r="D1098" s="13" t="s">
        <v>1802</v>
      </c>
      <c r="E1098" s="13" t="s">
        <v>1797</v>
      </c>
      <c r="F1098" s="13" t="s">
        <v>1803</v>
      </c>
      <c r="G1098" s="13" t="s">
        <v>1883</v>
      </c>
      <c r="H1098" s="13" t="s">
        <v>105</v>
      </c>
      <c r="I1098" s="13">
        <v>45</v>
      </c>
      <c r="J1098" s="13" t="s">
        <v>106</v>
      </c>
      <c r="K1098" s="13" t="s">
        <v>107</v>
      </c>
      <c r="L1098" s="13" t="s">
        <v>108</v>
      </c>
      <c r="M1098" s="13" t="s">
        <v>122</v>
      </c>
      <c r="N1098" s="13" t="s">
        <v>110</v>
      </c>
      <c r="O1098" s="39"/>
      <c r="P1098" s="39"/>
      <c r="Q1098" s="39"/>
      <c r="R1098" s="39">
        <v>20</v>
      </c>
      <c r="S1098" s="39">
        <v>70</v>
      </c>
      <c r="T1098" s="39">
        <v>40</v>
      </c>
      <c r="U1098" s="39">
        <v>70</v>
      </c>
      <c r="V1098" s="39">
        <v>70</v>
      </c>
      <c r="W1098" s="39"/>
      <c r="X1098" s="39"/>
      <c r="Y1098" s="39"/>
      <c r="Z1098" s="39"/>
      <c r="AA1098" s="39"/>
      <c r="AB1098" s="39"/>
      <c r="AC1098" s="39"/>
      <c r="AD1098" s="39"/>
      <c r="AE1098" s="39"/>
      <c r="AF1098" s="39"/>
      <c r="AG1098" s="39"/>
      <c r="AH1098" s="39"/>
      <c r="AI1098" s="39"/>
      <c r="AJ1098" s="39"/>
      <c r="AK1098" s="39"/>
      <c r="AL1098" s="39"/>
      <c r="AM1098" s="39"/>
      <c r="AN1098" s="39"/>
      <c r="AO1098" s="39"/>
      <c r="AP1098" s="39">
        <v>6811</v>
      </c>
      <c r="AQ1098" s="39">
        <v>0</v>
      </c>
      <c r="AR1098" s="27">
        <f t="shared" si="27"/>
        <v>0</v>
      </c>
      <c r="AS1098" s="13" t="s">
        <v>111</v>
      </c>
      <c r="AT1098" s="13">
        <v>2015</v>
      </c>
      <c r="AU1098" s="13" t="s">
        <v>156</v>
      </c>
    </row>
    <row r="1099" spans="2:47" ht="13.15" customHeight="1" x14ac:dyDescent="0.2">
      <c r="B1099" s="13" t="s">
        <v>7157</v>
      </c>
      <c r="C1099" s="13" t="s">
        <v>100</v>
      </c>
      <c r="D1099" s="13" t="s">
        <v>1802</v>
      </c>
      <c r="E1099" s="13" t="s">
        <v>1797</v>
      </c>
      <c r="F1099" s="13" t="s">
        <v>1803</v>
      </c>
      <c r="G1099" s="13" t="s">
        <v>1883</v>
      </c>
      <c r="H1099" s="13" t="s">
        <v>105</v>
      </c>
      <c r="I1099" s="13">
        <v>45</v>
      </c>
      <c r="J1099" s="13" t="s">
        <v>106</v>
      </c>
      <c r="K1099" s="13" t="s">
        <v>107</v>
      </c>
      <c r="L1099" s="13" t="s">
        <v>108</v>
      </c>
      <c r="M1099" s="13" t="s">
        <v>122</v>
      </c>
      <c r="N1099" s="13" t="s">
        <v>110</v>
      </c>
      <c r="O1099" s="39"/>
      <c r="P1099" s="39"/>
      <c r="Q1099" s="39"/>
      <c r="R1099" s="39">
        <v>20</v>
      </c>
      <c r="S1099" s="39">
        <v>70</v>
      </c>
      <c r="T1099" s="39">
        <v>0</v>
      </c>
      <c r="U1099" s="39">
        <v>70</v>
      </c>
      <c r="V1099" s="39">
        <v>70</v>
      </c>
      <c r="W1099" s="39"/>
      <c r="X1099" s="39"/>
      <c r="Y1099" s="39"/>
      <c r="Z1099" s="39"/>
      <c r="AA1099" s="39"/>
      <c r="AB1099" s="39"/>
      <c r="AC1099" s="39"/>
      <c r="AD1099" s="39"/>
      <c r="AE1099" s="39"/>
      <c r="AF1099" s="39"/>
      <c r="AG1099" s="39"/>
      <c r="AH1099" s="39"/>
      <c r="AI1099" s="39"/>
      <c r="AJ1099" s="39"/>
      <c r="AK1099" s="39"/>
      <c r="AL1099" s="39"/>
      <c r="AM1099" s="39"/>
      <c r="AN1099" s="39"/>
      <c r="AO1099" s="39"/>
      <c r="AP1099" s="39">
        <v>6081.25</v>
      </c>
      <c r="AQ1099" s="39">
        <f>(P1099+Q1099+R1099+S1099+T1099+U1099+V1099+W1099)*AP1099</f>
        <v>1398687.5</v>
      </c>
      <c r="AR1099" s="27">
        <f t="shared" si="27"/>
        <v>1566530.0000000002</v>
      </c>
      <c r="AS1099" s="13" t="s">
        <v>111</v>
      </c>
      <c r="AT1099" s="13">
        <v>2015</v>
      </c>
      <c r="AU1099" s="13"/>
    </row>
    <row r="1100" spans="2:47" ht="13.15" customHeight="1" x14ac:dyDescent="0.25">
      <c r="B1100" s="7" t="s">
        <v>1888</v>
      </c>
      <c r="C1100" s="7" t="s">
        <v>100</v>
      </c>
      <c r="D1100" s="10" t="s">
        <v>1796</v>
      </c>
      <c r="E1100" s="7" t="s">
        <v>1797</v>
      </c>
      <c r="F1100" s="10" t="s">
        <v>1798</v>
      </c>
      <c r="G1100" s="10" t="s">
        <v>1889</v>
      </c>
      <c r="H1100" s="8" t="s">
        <v>197</v>
      </c>
      <c r="I1100" s="9">
        <v>45</v>
      </c>
      <c r="J1100" s="10" t="s">
        <v>238</v>
      </c>
      <c r="K1100" s="8" t="s">
        <v>107</v>
      </c>
      <c r="L1100" s="10" t="s">
        <v>108</v>
      </c>
      <c r="M1100" s="10" t="s">
        <v>109</v>
      </c>
      <c r="N1100" s="10" t="s">
        <v>110</v>
      </c>
      <c r="O1100" s="27"/>
      <c r="P1100" s="27"/>
      <c r="Q1100" s="74"/>
      <c r="R1100" s="27">
        <v>100</v>
      </c>
      <c r="S1100" s="27">
        <v>100</v>
      </c>
      <c r="T1100" s="27">
        <v>100</v>
      </c>
      <c r="U1100" s="27">
        <v>100</v>
      </c>
      <c r="V1100" s="27">
        <v>100</v>
      </c>
      <c r="W1100" s="27"/>
      <c r="X1100" s="27"/>
      <c r="Y1100" s="27"/>
      <c r="Z1100" s="27"/>
      <c r="AA1100" s="27"/>
      <c r="AB1100" s="27"/>
      <c r="AC1100" s="27"/>
      <c r="AD1100" s="27"/>
      <c r="AE1100" s="27"/>
      <c r="AF1100" s="27"/>
      <c r="AG1100" s="27"/>
      <c r="AH1100" s="27"/>
      <c r="AI1100" s="27"/>
      <c r="AJ1100" s="27"/>
      <c r="AK1100" s="27"/>
      <c r="AL1100" s="27"/>
      <c r="AM1100" s="27"/>
      <c r="AN1100" s="27"/>
      <c r="AO1100" s="27"/>
      <c r="AP1100" s="27">
        <v>6824.57</v>
      </c>
      <c r="AQ1100" s="27">
        <v>0</v>
      </c>
      <c r="AR1100" s="27">
        <f t="shared" ref="AR1100:AR1163" si="28">AQ1100*1.12</f>
        <v>0</v>
      </c>
      <c r="AS1100" s="10" t="s">
        <v>111</v>
      </c>
      <c r="AT1100" s="7" t="s">
        <v>375</v>
      </c>
      <c r="AU1100" s="89" t="s">
        <v>239</v>
      </c>
    </row>
    <row r="1101" spans="2:47" ht="13.15" customHeight="1" x14ac:dyDescent="0.2">
      <c r="B1101" s="12" t="s">
        <v>1890</v>
      </c>
      <c r="C1101" s="7" t="s">
        <v>100</v>
      </c>
      <c r="D1101" s="7" t="s">
        <v>1796</v>
      </c>
      <c r="E1101" s="7" t="s">
        <v>1797</v>
      </c>
      <c r="F1101" s="7" t="s">
        <v>1798</v>
      </c>
      <c r="G1101" s="7" t="s">
        <v>1889</v>
      </c>
      <c r="H1101" s="8" t="s">
        <v>105</v>
      </c>
      <c r="I1101" s="9">
        <v>45</v>
      </c>
      <c r="J1101" s="10" t="s">
        <v>106</v>
      </c>
      <c r="K1101" s="8" t="s">
        <v>107</v>
      </c>
      <c r="L1101" s="10" t="s">
        <v>108</v>
      </c>
      <c r="M1101" s="10" t="s">
        <v>109</v>
      </c>
      <c r="N1101" s="10" t="s">
        <v>110</v>
      </c>
      <c r="O1101" s="74"/>
      <c r="P1101" s="27"/>
      <c r="Q1101" s="27"/>
      <c r="R1101" s="27">
        <v>80</v>
      </c>
      <c r="S1101" s="27">
        <v>50</v>
      </c>
      <c r="T1101" s="27">
        <v>50</v>
      </c>
      <c r="U1101" s="27">
        <v>50</v>
      </c>
      <c r="V1101" s="27">
        <v>50</v>
      </c>
      <c r="W1101" s="27"/>
      <c r="X1101" s="27"/>
      <c r="Y1101" s="27"/>
      <c r="Z1101" s="27"/>
      <c r="AA1101" s="27"/>
      <c r="AB1101" s="27"/>
      <c r="AC1101" s="27"/>
      <c r="AD1101" s="27"/>
      <c r="AE1101" s="27"/>
      <c r="AF1101" s="27"/>
      <c r="AG1101" s="27"/>
      <c r="AH1101" s="27"/>
      <c r="AI1101" s="27"/>
      <c r="AJ1101" s="27"/>
      <c r="AK1101" s="27"/>
      <c r="AL1101" s="27"/>
      <c r="AM1101" s="27"/>
      <c r="AN1101" s="27"/>
      <c r="AO1101" s="27"/>
      <c r="AP1101" s="27">
        <v>6824.57</v>
      </c>
      <c r="AQ1101" s="27">
        <v>0</v>
      </c>
      <c r="AR1101" s="27">
        <f t="shared" si="28"/>
        <v>0</v>
      </c>
      <c r="AS1101" s="10" t="s">
        <v>111</v>
      </c>
      <c r="AT1101" s="43" t="s">
        <v>241</v>
      </c>
      <c r="AU1101" s="13" t="s">
        <v>156</v>
      </c>
    </row>
    <row r="1102" spans="2:47" ht="13.15" customHeight="1" x14ac:dyDescent="0.2">
      <c r="B1102" s="13" t="s">
        <v>1891</v>
      </c>
      <c r="C1102" s="13" t="s">
        <v>100</v>
      </c>
      <c r="D1102" s="13" t="s">
        <v>1802</v>
      </c>
      <c r="E1102" s="13" t="s">
        <v>1797</v>
      </c>
      <c r="F1102" s="13" t="s">
        <v>1803</v>
      </c>
      <c r="G1102" s="13" t="s">
        <v>1889</v>
      </c>
      <c r="H1102" s="13" t="s">
        <v>105</v>
      </c>
      <c r="I1102" s="13">
        <v>45</v>
      </c>
      <c r="J1102" s="13" t="s">
        <v>106</v>
      </c>
      <c r="K1102" s="13" t="s">
        <v>107</v>
      </c>
      <c r="L1102" s="13" t="s">
        <v>108</v>
      </c>
      <c r="M1102" s="13" t="s">
        <v>109</v>
      </c>
      <c r="N1102" s="13" t="s">
        <v>110</v>
      </c>
      <c r="O1102" s="39"/>
      <c r="P1102" s="39"/>
      <c r="Q1102" s="39"/>
      <c r="R1102" s="39">
        <v>80</v>
      </c>
      <c r="S1102" s="39">
        <v>0</v>
      </c>
      <c r="T1102" s="39">
        <v>50</v>
      </c>
      <c r="U1102" s="39">
        <v>50</v>
      </c>
      <c r="V1102" s="39">
        <v>50</v>
      </c>
      <c r="W1102" s="39"/>
      <c r="X1102" s="39"/>
      <c r="Y1102" s="39"/>
      <c r="Z1102" s="39"/>
      <c r="AA1102" s="39"/>
      <c r="AB1102" s="39"/>
      <c r="AC1102" s="39"/>
      <c r="AD1102" s="39"/>
      <c r="AE1102" s="39"/>
      <c r="AF1102" s="39"/>
      <c r="AG1102" s="39"/>
      <c r="AH1102" s="39"/>
      <c r="AI1102" s="39"/>
      <c r="AJ1102" s="39"/>
      <c r="AK1102" s="39"/>
      <c r="AL1102" s="39"/>
      <c r="AM1102" s="39"/>
      <c r="AN1102" s="39"/>
      <c r="AO1102" s="39"/>
      <c r="AP1102" s="39">
        <v>6299.9999999999991</v>
      </c>
      <c r="AQ1102" s="39">
        <v>0</v>
      </c>
      <c r="AR1102" s="27">
        <f t="shared" si="28"/>
        <v>0</v>
      </c>
      <c r="AS1102" s="13" t="s">
        <v>111</v>
      </c>
      <c r="AT1102" s="13">
        <v>2015</v>
      </c>
      <c r="AU1102" s="13">
        <v>14</v>
      </c>
    </row>
    <row r="1103" spans="2:47" ht="13.15" customHeight="1" x14ac:dyDescent="0.2">
      <c r="B1103" s="13" t="s">
        <v>1892</v>
      </c>
      <c r="C1103" s="13" t="s">
        <v>100</v>
      </c>
      <c r="D1103" s="13" t="s">
        <v>1802</v>
      </c>
      <c r="E1103" s="13" t="s">
        <v>1797</v>
      </c>
      <c r="F1103" s="13" t="s">
        <v>1803</v>
      </c>
      <c r="G1103" s="13" t="s">
        <v>1889</v>
      </c>
      <c r="H1103" s="13" t="s">
        <v>105</v>
      </c>
      <c r="I1103" s="13">
        <v>45</v>
      </c>
      <c r="J1103" s="13" t="s">
        <v>106</v>
      </c>
      <c r="K1103" s="13" t="s">
        <v>107</v>
      </c>
      <c r="L1103" s="13" t="s">
        <v>108</v>
      </c>
      <c r="M1103" s="13" t="s">
        <v>109</v>
      </c>
      <c r="N1103" s="13" t="s">
        <v>110</v>
      </c>
      <c r="O1103" s="39"/>
      <c r="P1103" s="39"/>
      <c r="Q1103" s="39"/>
      <c r="R1103" s="39">
        <v>80</v>
      </c>
      <c r="S1103" s="39">
        <v>50</v>
      </c>
      <c r="T1103" s="39">
        <v>50</v>
      </c>
      <c r="U1103" s="39">
        <v>50</v>
      </c>
      <c r="V1103" s="39">
        <v>50</v>
      </c>
      <c r="W1103" s="39"/>
      <c r="X1103" s="39"/>
      <c r="Y1103" s="39"/>
      <c r="Z1103" s="39"/>
      <c r="AA1103" s="39"/>
      <c r="AB1103" s="39"/>
      <c r="AC1103" s="39"/>
      <c r="AD1103" s="39"/>
      <c r="AE1103" s="39"/>
      <c r="AF1103" s="39"/>
      <c r="AG1103" s="39"/>
      <c r="AH1103" s="39"/>
      <c r="AI1103" s="39"/>
      <c r="AJ1103" s="39"/>
      <c r="AK1103" s="39"/>
      <c r="AL1103" s="39"/>
      <c r="AM1103" s="39"/>
      <c r="AN1103" s="39"/>
      <c r="AO1103" s="39"/>
      <c r="AP1103" s="39">
        <v>6299.9999999999991</v>
      </c>
      <c r="AQ1103" s="39">
        <v>0</v>
      </c>
      <c r="AR1103" s="27">
        <f t="shared" si="28"/>
        <v>0</v>
      </c>
      <c r="AS1103" s="13" t="s">
        <v>111</v>
      </c>
      <c r="AT1103" s="13">
        <v>2015</v>
      </c>
      <c r="AU1103" s="13" t="s">
        <v>458</v>
      </c>
    </row>
    <row r="1104" spans="2:47" ht="13.15" customHeight="1" x14ac:dyDescent="0.2">
      <c r="B1104" s="13" t="s">
        <v>1893</v>
      </c>
      <c r="C1104" s="13" t="s">
        <v>100</v>
      </c>
      <c r="D1104" s="13" t="s">
        <v>1802</v>
      </c>
      <c r="E1104" s="13" t="s">
        <v>1797</v>
      </c>
      <c r="F1104" s="13" t="s">
        <v>1803</v>
      </c>
      <c r="G1104" s="13" t="s">
        <v>1889</v>
      </c>
      <c r="H1104" s="13" t="s">
        <v>105</v>
      </c>
      <c r="I1104" s="13">
        <v>45</v>
      </c>
      <c r="J1104" s="13" t="s">
        <v>106</v>
      </c>
      <c r="K1104" s="13" t="s">
        <v>107</v>
      </c>
      <c r="L1104" s="13" t="s">
        <v>108</v>
      </c>
      <c r="M1104" s="13" t="s">
        <v>122</v>
      </c>
      <c r="N1104" s="13" t="s">
        <v>110</v>
      </c>
      <c r="O1104" s="39"/>
      <c r="P1104" s="39"/>
      <c r="Q1104" s="39"/>
      <c r="R1104" s="39">
        <v>80</v>
      </c>
      <c r="S1104" s="39">
        <v>50</v>
      </c>
      <c r="T1104" s="39">
        <v>50</v>
      </c>
      <c r="U1104" s="39">
        <v>50</v>
      </c>
      <c r="V1104" s="39">
        <v>50</v>
      </c>
      <c r="W1104" s="39"/>
      <c r="X1104" s="39"/>
      <c r="Y1104" s="39"/>
      <c r="Z1104" s="39"/>
      <c r="AA1104" s="39"/>
      <c r="AB1104" s="39"/>
      <c r="AC1104" s="39"/>
      <c r="AD1104" s="39"/>
      <c r="AE1104" s="39"/>
      <c r="AF1104" s="39"/>
      <c r="AG1104" s="39"/>
      <c r="AH1104" s="39"/>
      <c r="AI1104" s="39"/>
      <c r="AJ1104" s="39"/>
      <c r="AK1104" s="39"/>
      <c r="AL1104" s="39"/>
      <c r="AM1104" s="39"/>
      <c r="AN1104" s="39"/>
      <c r="AO1104" s="39"/>
      <c r="AP1104" s="39">
        <v>7637</v>
      </c>
      <c r="AQ1104" s="39">
        <v>0</v>
      </c>
      <c r="AR1104" s="27">
        <f t="shared" si="28"/>
        <v>0</v>
      </c>
      <c r="AS1104" s="13" t="s">
        <v>111</v>
      </c>
      <c r="AT1104" s="13">
        <v>2015</v>
      </c>
      <c r="AU1104" s="13" t="s">
        <v>156</v>
      </c>
    </row>
    <row r="1105" spans="2:47" ht="13.15" customHeight="1" x14ac:dyDescent="0.2">
      <c r="B1105" s="13" t="s">
        <v>7158</v>
      </c>
      <c r="C1105" s="13" t="s">
        <v>100</v>
      </c>
      <c r="D1105" s="13" t="s">
        <v>1802</v>
      </c>
      <c r="E1105" s="13" t="s">
        <v>1797</v>
      </c>
      <c r="F1105" s="13" t="s">
        <v>1803</v>
      </c>
      <c r="G1105" s="13" t="s">
        <v>1889</v>
      </c>
      <c r="H1105" s="13" t="s">
        <v>105</v>
      </c>
      <c r="I1105" s="13">
        <v>45</v>
      </c>
      <c r="J1105" s="13" t="s">
        <v>106</v>
      </c>
      <c r="K1105" s="13" t="s">
        <v>107</v>
      </c>
      <c r="L1105" s="13" t="s">
        <v>108</v>
      </c>
      <c r="M1105" s="13" t="s">
        <v>122</v>
      </c>
      <c r="N1105" s="13" t="s">
        <v>110</v>
      </c>
      <c r="O1105" s="39"/>
      <c r="P1105" s="39"/>
      <c r="Q1105" s="39"/>
      <c r="R1105" s="39">
        <v>80</v>
      </c>
      <c r="S1105" s="39">
        <v>50</v>
      </c>
      <c r="T1105" s="39">
        <v>0</v>
      </c>
      <c r="U1105" s="39">
        <v>50</v>
      </c>
      <c r="V1105" s="39">
        <v>50</v>
      </c>
      <c r="W1105" s="39"/>
      <c r="X1105" s="39"/>
      <c r="Y1105" s="39"/>
      <c r="Z1105" s="39"/>
      <c r="AA1105" s="39"/>
      <c r="AB1105" s="39"/>
      <c r="AC1105" s="39"/>
      <c r="AD1105" s="39"/>
      <c r="AE1105" s="39"/>
      <c r="AF1105" s="39"/>
      <c r="AG1105" s="39"/>
      <c r="AH1105" s="39"/>
      <c r="AI1105" s="39"/>
      <c r="AJ1105" s="39"/>
      <c r="AK1105" s="39"/>
      <c r="AL1105" s="39"/>
      <c r="AM1105" s="39"/>
      <c r="AN1105" s="39"/>
      <c r="AO1105" s="39"/>
      <c r="AP1105" s="39">
        <v>6818.75</v>
      </c>
      <c r="AQ1105" s="39">
        <f>(P1105+Q1105+R1105+S1105+T1105+U1105+V1105+W1105)*AP1105</f>
        <v>1568312.5</v>
      </c>
      <c r="AR1105" s="27">
        <f t="shared" si="28"/>
        <v>1756510.0000000002</v>
      </c>
      <c r="AS1105" s="13" t="s">
        <v>111</v>
      </c>
      <c r="AT1105" s="13">
        <v>2015</v>
      </c>
      <c r="AU1105" s="13"/>
    </row>
    <row r="1106" spans="2:47" ht="13.15" customHeight="1" x14ac:dyDescent="0.25">
      <c r="B1106" s="7" t="s">
        <v>1894</v>
      </c>
      <c r="C1106" s="7" t="s">
        <v>100</v>
      </c>
      <c r="D1106" s="10" t="s">
        <v>1796</v>
      </c>
      <c r="E1106" s="7" t="s">
        <v>1797</v>
      </c>
      <c r="F1106" s="10" t="s">
        <v>1798</v>
      </c>
      <c r="G1106" s="10" t="s">
        <v>1895</v>
      </c>
      <c r="H1106" s="8" t="s">
        <v>197</v>
      </c>
      <c r="I1106" s="9">
        <v>45</v>
      </c>
      <c r="J1106" s="10" t="s">
        <v>238</v>
      </c>
      <c r="K1106" s="8" t="s">
        <v>107</v>
      </c>
      <c r="L1106" s="10" t="s">
        <v>108</v>
      </c>
      <c r="M1106" s="10" t="s">
        <v>109</v>
      </c>
      <c r="N1106" s="10" t="s">
        <v>110</v>
      </c>
      <c r="O1106" s="27"/>
      <c r="P1106" s="27"/>
      <c r="Q1106" s="74"/>
      <c r="R1106" s="27">
        <v>82</v>
      </c>
      <c r="S1106" s="27">
        <v>82</v>
      </c>
      <c r="T1106" s="27">
        <v>82</v>
      </c>
      <c r="U1106" s="27">
        <v>82</v>
      </c>
      <c r="V1106" s="27">
        <v>82</v>
      </c>
      <c r="W1106" s="27"/>
      <c r="X1106" s="27"/>
      <c r="Y1106" s="27"/>
      <c r="Z1106" s="27"/>
      <c r="AA1106" s="27"/>
      <c r="AB1106" s="27"/>
      <c r="AC1106" s="27"/>
      <c r="AD1106" s="27"/>
      <c r="AE1106" s="27"/>
      <c r="AF1106" s="27"/>
      <c r="AG1106" s="27"/>
      <c r="AH1106" s="27"/>
      <c r="AI1106" s="27"/>
      <c r="AJ1106" s="27"/>
      <c r="AK1106" s="27"/>
      <c r="AL1106" s="27"/>
      <c r="AM1106" s="27"/>
      <c r="AN1106" s="27"/>
      <c r="AO1106" s="27"/>
      <c r="AP1106" s="27">
        <v>6398.03</v>
      </c>
      <c r="AQ1106" s="27">
        <v>0</v>
      </c>
      <c r="AR1106" s="27">
        <f t="shared" si="28"/>
        <v>0</v>
      </c>
      <c r="AS1106" s="10" t="s">
        <v>111</v>
      </c>
      <c r="AT1106" s="7" t="s">
        <v>375</v>
      </c>
      <c r="AU1106" s="89" t="s">
        <v>239</v>
      </c>
    </row>
    <row r="1107" spans="2:47" ht="13.15" customHeight="1" x14ac:dyDescent="0.2">
      <c r="B1107" s="12" t="s">
        <v>1896</v>
      </c>
      <c r="C1107" s="7" t="s">
        <v>100</v>
      </c>
      <c r="D1107" s="7" t="s">
        <v>1796</v>
      </c>
      <c r="E1107" s="7" t="s">
        <v>1797</v>
      </c>
      <c r="F1107" s="7" t="s">
        <v>1798</v>
      </c>
      <c r="G1107" s="7" t="s">
        <v>1895</v>
      </c>
      <c r="H1107" s="8" t="s">
        <v>105</v>
      </c>
      <c r="I1107" s="9">
        <v>45</v>
      </c>
      <c r="J1107" s="10" t="s">
        <v>106</v>
      </c>
      <c r="K1107" s="8" t="s">
        <v>107</v>
      </c>
      <c r="L1107" s="10" t="s">
        <v>108</v>
      </c>
      <c r="M1107" s="10" t="s">
        <v>109</v>
      </c>
      <c r="N1107" s="10" t="s">
        <v>110</v>
      </c>
      <c r="O1107" s="74"/>
      <c r="P1107" s="27"/>
      <c r="Q1107" s="27"/>
      <c r="R1107" s="27">
        <v>30</v>
      </c>
      <c r="S1107" s="27">
        <v>40</v>
      </c>
      <c r="T1107" s="27">
        <v>40</v>
      </c>
      <c r="U1107" s="27">
        <v>40</v>
      </c>
      <c r="V1107" s="27">
        <v>40</v>
      </c>
      <c r="W1107" s="27"/>
      <c r="X1107" s="27"/>
      <c r="Y1107" s="27"/>
      <c r="Z1107" s="27"/>
      <c r="AA1107" s="27"/>
      <c r="AB1107" s="27"/>
      <c r="AC1107" s="27"/>
      <c r="AD1107" s="27"/>
      <c r="AE1107" s="27"/>
      <c r="AF1107" s="27"/>
      <c r="AG1107" s="27"/>
      <c r="AH1107" s="27"/>
      <c r="AI1107" s="27"/>
      <c r="AJ1107" s="27"/>
      <c r="AK1107" s="27"/>
      <c r="AL1107" s="27"/>
      <c r="AM1107" s="27"/>
      <c r="AN1107" s="27"/>
      <c r="AO1107" s="27"/>
      <c r="AP1107" s="27">
        <v>6398.03</v>
      </c>
      <c r="AQ1107" s="27">
        <v>0</v>
      </c>
      <c r="AR1107" s="27">
        <f t="shared" si="28"/>
        <v>0</v>
      </c>
      <c r="AS1107" s="10" t="s">
        <v>111</v>
      </c>
      <c r="AT1107" s="43" t="s">
        <v>241</v>
      </c>
      <c r="AU1107" s="13" t="s">
        <v>156</v>
      </c>
    </row>
    <row r="1108" spans="2:47" ht="13.15" customHeight="1" x14ac:dyDescent="0.2">
      <c r="B1108" s="13" t="s">
        <v>1897</v>
      </c>
      <c r="C1108" s="13" t="s">
        <v>100</v>
      </c>
      <c r="D1108" s="13" t="s">
        <v>1802</v>
      </c>
      <c r="E1108" s="13" t="s">
        <v>1797</v>
      </c>
      <c r="F1108" s="13" t="s">
        <v>1803</v>
      </c>
      <c r="G1108" s="13" t="s">
        <v>1895</v>
      </c>
      <c r="H1108" s="13" t="s">
        <v>105</v>
      </c>
      <c r="I1108" s="13">
        <v>45</v>
      </c>
      <c r="J1108" s="13" t="s">
        <v>106</v>
      </c>
      <c r="K1108" s="13" t="s">
        <v>107</v>
      </c>
      <c r="L1108" s="13" t="s">
        <v>108</v>
      </c>
      <c r="M1108" s="13" t="s">
        <v>109</v>
      </c>
      <c r="N1108" s="13" t="s">
        <v>110</v>
      </c>
      <c r="O1108" s="39"/>
      <c r="P1108" s="39"/>
      <c r="Q1108" s="39"/>
      <c r="R1108" s="39">
        <v>30</v>
      </c>
      <c r="S1108" s="39">
        <v>0</v>
      </c>
      <c r="T1108" s="39">
        <v>60</v>
      </c>
      <c r="U1108" s="39">
        <v>60</v>
      </c>
      <c r="V1108" s="39">
        <v>40</v>
      </c>
      <c r="W1108" s="39"/>
      <c r="X1108" s="39"/>
      <c r="Y1108" s="39"/>
      <c r="Z1108" s="39"/>
      <c r="AA1108" s="39"/>
      <c r="AB1108" s="39"/>
      <c r="AC1108" s="39"/>
      <c r="AD1108" s="39"/>
      <c r="AE1108" s="39"/>
      <c r="AF1108" s="39"/>
      <c r="AG1108" s="39"/>
      <c r="AH1108" s="39"/>
      <c r="AI1108" s="39"/>
      <c r="AJ1108" s="39"/>
      <c r="AK1108" s="39"/>
      <c r="AL1108" s="39"/>
      <c r="AM1108" s="39"/>
      <c r="AN1108" s="39"/>
      <c r="AO1108" s="39"/>
      <c r="AP1108" s="39">
        <v>5906.2499999999991</v>
      </c>
      <c r="AQ1108" s="39">
        <v>0</v>
      </c>
      <c r="AR1108" s="27">
        <f t="shared" si="28"/>
        <v>0</v>
      </c>
      <c r="AS1108" s="13" t="s">
        <v>111</v>
      </c>
      <c r="AT1108" s="13">
        <v>2015</v>
      </c>
      <c r="AU1108" s="13">
        <v>14</v>
      </c>
    </row>
    <row r="1109" spans="2:47" ht="13.15" customHeight="1" x14ac:dyDescent="0.2">
      <c r="B1109" s="13" t="s">
        <v>1898</v>
      </c>
      <c r="C1109" s="13" t="s">
        <v>100</v>
      </c>
      <c r="D1109" s="13" t="s">
        <v>1802</v>
      </c>
      <c r="E1109" s="13" t="s">
        <v>1797</v>
      </c>
      <c r="F1109" s="13" t="s">
        <v>1803</v>
      </c>
      <c r="G1109" s="13" t="s">
        <v>1895</v>
      </c>
      <c r="H1109" s="13" t="s">
        <v>105</v>
      </c>
      <c r="I1109" s="13">
        <v>45</v>
      </c>
      <c r="J1109" s="13" t="s">
        <v>106</v>
      </c>
      <c r="K1109" s="13" t="s">
        <v>107</v>
      </c>
      <c r="L1109" s="13" t="s">
        <v>108</v>
      </c>
      <c r="M1109" s="13" t="s">
        <v>109</v>
      </c>
      <c r="N1109" s="13" t="s">
        <v>110</v>
      </c>
      <c r="O1109" s="39"/>
      <c r="P1109" s="39"/>
      <c r="Q1109" s="39"/>
      <c r="R1109" s="39">
        <v>30</v>
      </c>
      <c r="S1109" s="39">
        <v>40</v>
      </c>
      <c r="T1109" s="39">
        <v>40</v>
      </c>
      <c r="U1109" s="39">
        <v>40</v>
      </c>
      <c r="V1109" s="39">
        <v>40</v>
      </c>
      <c r="W1109" s="39"/>
      <c r="X1109" s="39"/>
      <c r="Y1109" s="39"/>
      <c r="Z1109" s="39"/>
      <c r="AA1109" s="39"/>
      <c r="AB1109" s="39"/>
      <c r="AC1109" s="39"/>
      <c r="AD1109" s="39"/>
      <c r="AE1109" s="39"/>
      <c r="AF1109" s="39"/>
      <c r="AG1109" s="39"/>
      <c r="AH1109" s="39"/>
      <c r="AI1109" s="39"/>
      <c r="AJ1109" s="39"/>
      <c r="AK1109" s="39"/>
      <c r="AL1109" s="39"/>
      <c r="AM1109" s="39"/>
      <c r="AN1109" s="39"/>
      <c r="AO1109" s="39"/>
      <c r="AP1109" s="39">
        <v>5906.2499999999991</v>
      </c>
      <c r="AQ1109" s="39">
        <v>0</v>
      </c>
      <c r="AR1109" s="27">
        <f t="shared" si="28"/>
        <v>0</v>
      </c>
      <c r="AS1109" s="13" t="s">
        <v>111</v>
      </c>
      <c r="AT1109" s="13">
        <v>2015</v>
      </c>
      <c r="AU1109" s="13" t="s">
        <v>156</v>
      </c>
    </row>
    <row r="1110" spans="2:47" ht="13.15" customHeight="1" x14ac:dyDescent="0.2">
      <c r="B1110" s="13" t="s">
        <v>1899</v>
      </c>
      <c r="C1110" s="13" t="s">
        <v>100</v>
      </c>
      <c r="D1110" s="13" t="s">
        <v>1802</v>
      </c>
      <c r="E1110" s="13" t="s">
        <v>1797</v>
      </c>
      <c r="F1110" s="13" t="s">
        <v>1803</v>
      </c>
      <c r="G1110" s="13" t="s">
        <v>1895</v>
      </c>
      <c r="H1110" s="13" t="s">
        <v>105</v>
      </c>
      <c r="I1110" s="13">
        <v>45</v>
      </c>
      <c r="J1110" s="13" t="s">
        <v>106</v>
      </c>
      <c r="K1110" s="13" t="s">
        <v>107</v>
      </c>
      <c r="L1110" s="13" t="s">
        <v>108</v>
      </c>
      <c r="M1110" s="13" t="s">
        <v>122</v>
      </c>
      <c r="N1110" s="13" t="s">
        <v>110</v>
      </c>
      <c r="O1110" s="39"/>
      <c r="P1110" s="39"/>
      <c r="Q1110" s="39"/>
      <c r="R1110" s="39">
        <v>30</v>
      </c>
      <c r="S1110" s="39">
        <v>40</v>
      </c>
      <c r="T1110" s="39">
        <v>0</v>
      </c>
      <c r="U1110" s="39">
        <v>40</v>
      </c>
      <c r="V1110" s="39">
        <v>40</v>
      </c>
      <c r="W1110" s="39"/>
      <c r="X1110" s="39"/>
      <c r="Y1110" s="39"/>
      <c r="Z1110" s="39"/>
      <c r="AA1110" s="39"/>
      <c r="AB1110" s="39"/>
      <c r="AC1110" s="39"/>
      <c r="AD1110" s="39"/>
      <c r="AE1110" s="39"/>
      <c r="AF1110" s="39"/>
      <c r="AG1110" s="39"/>
      <c r="AH1110" s="39"/>
      <c r="AI1110" s="39"/>
      <c r="AJ1110" s="39"/>
      <c r="AK1110" s="39"/>
      <c r="AL1110" s="39"/>
      <c r="AM1110" s="39"/>
      <c r="AN1110" s="39"/>
      <c r="AO1110" s="39"/>
      <c r="AP1110" s="39">
        <v>7161</v>
      </c>
      <c r="AQ1110" s="39">
        <f>(P1110+Q1110+R1110+S1110+T1110+U1110+V1110+W1110)*AP1110</f>
        <v>1074150</v>
      </c>
      <c r="AR1110" s="27">
        <f t="shared" si="28"/>
        <v>1203048</v>
      </c>
      <c r="AS1110" s="13" t="s">
        <v>111</v>
      </c>
      <c r="AT1110" s="13">
        <v>2015</v>
      </c>
      <c r="AU1110" s="13"/>
    </row>
    <row r="1111" spans="2:47" ht="13.15" customHeight="1" x14ac:dyDescent="0.25">
      <c r="B1111" s="7" t="s">
        <v>1900</v>
      </c>
      <c r="C1111" s="7" t="s">
        <v>100</v>
      </c>
      <c r="D1111" s="22" t="s">
        <v>1818</v>
      </c>
      <c r="E1111" s="7" t="s">
        <v>1819</v>
      </c>
      <c r="F1111" s="10" t="s">
        <v>1901</v>
      </c>
      <c r="G1111" s="10" t="s">
        <v>1902</v>
      </c>
      <c r="H1111" s="8" t="s">
        <v>197</v>
      </c>
      <c r="I1111" s="9">
        <v>45</v>
      </c>
      <c r="J1111" s="10" t="s">
        <v>238</v>
      </c>
      <c r="K1111" s="8" t="s">
        <v>107</v>
      </c>
      <c r="L1111" s="10" t="s">
        <v>108</v>
      </c>
      <c r="M1111" s="10" t="s">
        <v>109</v>
      </c>
      <c r="N1111" s="10" t="s">
        <v>110</v>
      </c>
      <c r="O1111" s="27"/>
      <c r="P1111" s="27"/>
      <c r="Q1111" s="74"/>
      <c r="R1111" s="27">
        <v>66</v>
      </c>
      <c r="S1111" s="27">
        <v>60</v>
      </c>
      <c r="T1111" s="27">
        <v>60</v>
      </c>
      <c r="U1111" s="27">
        <v>60</v>
      </c>
      <c r="V1111" s="27">
        <v>60</v>
      </c>
      <c r="W1111" s="27"/>
      <c r="X1111" s="27"/>
      <c r="Y1111" s="27"/>
      <c r="Z1111" s="27"/>
      <c r="AA1111" s="27"/>
      <c r="AB1111" s="27"/>
      <c r="AC1111" s="27"/>
      <c r="AD1111" s="27"/>
      <c r="AE1111" s="27"/>
      <c r="AF1111" s="27"/>
      <c r="AG1111" s="27"/>
      <c r="AH1111" s="27"/>
      <c r="AI1111" s="27"/>
      <c r="AJ1111" s="27"/>
      <c r="AK1111" s="27"/>
      <c r="AL1111" s="27"/>
      <c r="AM1111" s="27"/>
      <c r="AN1111" s="27"/>
      <c r="AO1111" s="27"/>
      <c r="AP1111" s="27">
        <v>14861.04</v>
      </c>
      <c r="AQ1111" s="27">
        <v>0</v>
      </c>
      <c r="AR1111" s="27">
        <f t="shared" si="28"/>
        <v>0</v>
      </c>
      <c r="AS1111" s="10" t="s">
        <v>111</v>
      </c>
      <c r="AT1111" s="7" t="s">
        <v>375</v>
      </c>
      <c r="AU1111" s="89" t="s">
        <v>239</v>
      </c>
    </row>
    <row r="1112" spans="2:47" ht="13.15" customHeight="1" x14ac:dyDescent="0.2">
      <c r="B1112" s="12" t="s">
        <v>1903</v>
      </c>
      <c r="C1112" s="7" t="s">
        <v>100</v>
      </c>
      <c r="D1112" s="7" t="s">
        <v>1818</v>
      </c>
      <c r="E1112" s="7" t="s">
        <v>1819</v>
      </c>
      <c r="F1112" s="7" t="s">
        <v>1901</v>
      </c>
      <c r="G1112" s="7" t="s">
        <v>1902</v>
      </c>
      <c r="H1112" s="8" t="s">
        <v>105</v>
      </c>
      <c r="I1112" s="9">
        <v>45</v>
      </c>
      <c r="J1112" s="10" t="s">
        <v>106</v>
      </c>
      <c r="K1112" s="8" t="s">
        <v>107</v>
      </c>
      <c r="L1112" s="10" t="s">
        <v>108</v>
      </c>
      <c r="M1112" s="10" t="s">
        <v>109</v>
      </c>
      <c r="N1112" s="10" t="s">
        <v>110</v>
      </c>
      <c r="O1112" s="74"/>
      <c r="P1112" s="27"/>
      <c r="Q1112" s="27"/>
      <c r="R1112" s="27">
        <v>20</v>
      </c>
      <c r="S1112" s="27">
        <v>60</v>
      </c>
      <c r="T1112" s="27">
        <v>60</v>
      </c>
      <c r="U1112" s="27">
        <v>60</v>
      </c>
      <c r="V1112" s="27">
        <v>60</v>
      </c>
      <c r="W1112" s="27"/>
      <c r="X1112" s="27"/>
      <c r="Y1112" s="27"/>
      <c r="Z1112" s="27"/>
      <c r="AA1112" s="27"/>
      <c r="AB1112" s="27"/>
      <c r="AC1112" s="27"/>
      <c r="AD1112" s="27"/>
      <c r="AE1112" s="27"/>
      <c r="AF1112" s="27"/>
      <c r="AG1112" s="27"/>
      <c r="AH1112" s="27"/>
      <c r="AI1112" s="27"/>
      <c r="AJ1112" s="27"/>
      <c r="AK1112" s="27"/>
      <c r="AL1112" s="27"/>
      <c r="AM1112" s="27"/>
      <c r="AN1112" s="27"/>
      <c r="AO1112" s="27"/>
      <c r="AP1112" s="27">
        <v>14861.04</v>
      </c>
      <c r="AQ1112" s="27">
        <v>0</v>
      </c>
      <c r="AR1112" s="27">
        <f t="shared" si="28"/>
        <v>0</v>
      </c>
      <c r="AS1112" s="10" t="s">
        <v>111</v>
      </c>
      <c r="AT1112" s="43" t="s">
        <v>241</v>
      </c>
      <c r="AU1112" s="13" t="s">
        <v>156</v>
      </c>
    </row>
    <row r="1113" spans="2:47" ht="13.15" customHeight="1" x14ac:dyDescent="0.2">
      <c r="B1113" s="13" t="s">
        <v>1904</v>
      </c>
      <c r="C1113" s="13" t="s">
        <v>100</v>
      </c>
      <c r="D1113" s="13" t="s">
        <v>1905</v>
      </c>
      <c r="E1113" s="13" t="s">
        <v>1819</v>
      </c>
      <c r="F1113" s="13" t="s">
        <v>1906</v>
      </c>
      <c r="G1113" s="13" t="s">
        <v>1902</v>
      </c>
      <c r="H1113" s="13" t="s">
        <v>105</v>
      </c>
      <c r="I1113" s="13">
        <v>45</v>
      </c>
      <c r="J1113" s="13" t="s">
        <v>106</v>
      </c>
      <c r="K1113" s="13" t="s">
        <v>107</v>
      </c>
      <c r="L1113" s="13" t="s">
        <v>108</v>
      </c>
      <c r="M1113" s="13" t="s">
        <v>109</v>
      </c>
      <c r="N1113" s="13" t="s">
        <v>110</v>
      </c>
      <c r="O1113" s="39"/>
      <c r="P1113" s="39"/>
      <c r="Q1113" s="39"/>
      <c r="R1113" s="39">
        <v>20</v>
      </c>
      <c r="S1113" s="39">
        <v>34</v>
      </c>
      <c r="T1113" s="39">
        <v>60</v>
      </c>
      <c r="U1113" s="39">
        <v>60</v>
      </c>
      <c r="V1113" s="39">
        <v>60</v>
      </c>
      <c r="W1113" s="39"/>
      <c r="X1113" s="39"/>
      <c r="Y1113" s="39"/>
      <c r="Z1113" s="39"/>
      <c r="AA1113" s="39"/>
      <c r="AB1113" s="39"/>
      <c r="AC1113" s="39"/>
      <c r="AD1113" s="39"/>
      <c r="AE1113" s="39"/>
      <c r="AF1113" s="39"/>
      <c r="AG1113" s="39"/>
      <c r="AH1113" s="39"/>
      <c r="AI1113" s="39"/>
      <c r="AJ1113" s="39"/>
      <c r="AK1113" s="39"/>
      <c r="AL1113" s="39"/>
      <c r="AM1113" s="39"/>
      <c r="AN1113" s="39"/>
      <c r="AO1113" s="39"/>
      <c r="AP1113" s="39">
        <v>13718.749999999998</v>
      </c>
      <c r="AQ1113" s="39">
        <v>0</v>
      </c>
      <c r="AR1113" s="27">
        <f t="shared" si="28"/>
        <v>0</v>
      </c>
      <c r="AS1113" s="13" t="s">
        <v>111</v>
      </c>
      <c r="AT1113" s="13">
        <v>2015</v>
      </c>
      <c r="AU1113" s="13">
        <v>14</v>
      </c>
    </row>
    <row r="1114" spans="2:47" ht="13.15" customHeight="1" x14ac:dyDescent="0.2">
      <c r="B1114" s="13" t="s">
        <v>1907</v>
      </c>
      <c r="C1114" s="13" t="s">
        <v>100</v>
      </c>
      <c r="D1114" s="13" t="s">
        <v>1905</v>
      </c>
      <c r="E1114" s="13" t="s">
        <v>1819</v>
      </c>
      <c r="F1114" s="13" t="s">
        <v>1906</v>
      </c>
      <c r="G1114" s="13" t="s">
        <v>1902</v>
      </c>
      <c r="H1114" s="13" t="s">
        <v>105</v>
      </c>
      <c r="I1114" s="13">
        <v>45</v>
      </c>
      <c r="J1114" s="13" t="s">
        <v>106</v>
      </c>
      <c r="K1114" s="13" t="s">
        <v>107</v>
      </c>
      <c r="L1114" s="13" t="s">
        <v>108</v>
      </c>
      <c r="M1114" s="13" t="s">
        <v>109</v>
      </c>
      <c r="N1114" s="13" t="s">
        <v>110</v>
      </c>
      <c r="O1114" s="39"/>
      <c r="P1114" s="39"/>
      <c r="Q1114" s="39"/>
      <c r="R1114" s="39">
        <v>20</v>
      </c>
      <c r="S1114" s="39">
        <v>60</v>
      </c>
      <c r="T1114" s="39">
        <v>60</v>
      </c>
      <c r="U1114" s="39">
        <v>60</v>
      </c>
      <c r="V1114" s="39">
        <v>60</v>
      </c>
      <c r="W1114" s="39"/>
      <c r="X1114" s="39"/>
      <c r="Y1114" s="39"/>
      <c r="Z1114" s="39"/>
      <c r="AA1114" s="39"/>
      <c r="AB1114" s="39"/>
      <c r="AC1114" s="39"/>
      <c r="AD1114" s="39"/>
      <c r="AE1114" s="39"/>
      <c r="AF1114" s="39"/>
      <c r="AG1114" s="39"/>
      <c r="AH1114" s="39"/>
      <c r="AI1114" s="39"/>
      <c r="AJ1114" s="39"/>
      <c r="AK1114" s="39"/>
      <c r="AL1114" s="39"/>
      <c r="AM1114" s="39"/>
      <c r="AN1114" s="39"/>
      <c r="AO1114" s="39"/>
      <c r="AP1114" s="39">
        <v>13718.749999999998</v>
      </c>
      <c r="AQ1114" s="39">
        <v>0</v>
      </c>
      <c r="AR1114" s="27">
        <f t="shared" si="28"/>
        <v>0</v>
      </c>
      <c r="AS1114" s="13" t="s">
        <v>111</v>
      </c>
      <c r="AT1114" s="13">
        <v>2015</v>
      </c>
      <c r="AU1114" s="13" t="s">
        <v>156</v>
      </c>
    </row>
    <row r="1115" spans="2:47" ht="13.15" customHeight="1" x14ac:dyDescent="0.2">
      <c r="B1115" s="13" t="s">
        <v>1908</v>
      </c>
      <c r="C1115" s="13" t="s">
        <v>100</v>
      </c>
      <c r="D1115" s="13" t="s">
        <v>1905</v>
      </c>
      <c r="E1115" s="13" t="s">
        <v>1819</v>
      </c>
      <c r="F1115" s="13" t="s">
        <v>1906</v>
      </c>
      <c r="G1115" s="13" t="s">
        <v>1902</v>
      </c>
      <c r="H1115" s="13" t="s">
        <v>105</v>
      </c>
      <c r="I1115" s="13">
        <v>45</v>
      </c>
      <c r="J1115" s="13" t="s">
        <v>106</v>
      </c>
      <c r="K1115" s="13" t="s">
        <v>107</v>
      </c>
      <c r="L1115" s="13" t="s">
        <v>108</v>
      </c>
      <c r="M1115" s="13" t="s">
        <v>122</v>
      </c>
      <c r="N1115" s="13" t="s">
        <v>110</v>
      </c>
      <c r="O1115" s="39"/>
      <c r="P1115" s="39"/>
      <c r="Q1115" s="39"/>
      <c r="R1115" s="39">
        <v>20</v>
      </c>
      <c r="S1115" s="39">
        <v>60</v>
      </c>
      <c r="T1115" s="39">
        <v>0</v>
      </c>
      <c r="U1115" s="39">
        <v>60</v>
      </c>
      <c r="V1115" s="39">
        <v>60</v>
      </c>
      <c r="W1115" s="39"/>
      <c r="X1115" s="39"/>
      <c r="Y1115" s="39"/>
      <c r="Z1115" s="39"/>
      <c r="AA1115" s="39"/>
      <c r="AB1115" s="39"/>
      <c r="AC1115" s="39"/>
      <c r="AD1115" s="39"/>
      <c r="AE1115" s="39"/>
      <c r="AF1115" s="39"/>
      <c r="AG1115" s="39"/>
      <c r="AH1115" s="39"/>
      <c r="AI1115" s="39"/>
      <c r="AJ1115" s="39"/>
      <c r="AK1115" s="39"/>
      <c r="AL1115" s="39"/>
      <c r="AM1115" s="39"/>
      <c r="AN1115" s="39"/>
      <c r="AO1115" s="39"/>
      <c r="AP1115" s="39">
        <v>16639</v>
      </c>
      <c r="AQ1115" s="39">
        <f>(P1115+Q1115+R1115+S1115+T1115+U1115+V1115+W1115)*AP1115</f>
        <v>3327800</v>
      </c>
      <c r="AR1115" s="27">
        <f t="shared" si="28"/>
        <v>3727136.0000000005</v>
      </c>
      <c r="AS1115" s="13" t="s">
        <v>111</v>
      </c>
      <c r="AT1115" s="13">
        <v>2015</v>
      </c>
      <c r="AU1115" s="13"/>
    </row>
    <row r="1116" spans="2:47" ht="13.15" customHeight="1" x14ac:dyDescent="0.25">
      <c r="B1116" s="7" t="s">
        <v>1909</v>
      </c>
      <c r="C1116" s="7" t="s">
        <v>100</v>
      </c>
      <c r="D1116" s="22" t="s">
        <v>1748</v>
      </c>
      <c r="E1116" s="7" t="s">
        <v>1749</v>
      </c>
      <c r="F1116" s="10" t="s">
        <v>1749</v>
      </c>
      <c r="G1116" s="10" t="s">
        <v>1910</v>
      </c>
      <c r="H1116" s="8" t="s">
        <v>105</v>
      </c>
      <c r="I1116" s="9">
        <v>45</v>
      </c>
      <c r="J1116" s="10" t="s">
        <v>238</v>
      </c>
      <c r="K1116" s="8" t="s">
        <v>107</v>
      </c>
      <c r="L1116" s="10" t="s">
        <v>108</v>
      </c>
      <c r="M1116" s="10" t="s">
        <v>109</v>
      </c>
      <c r="N1116" s="10" t="s">
        <v>110</v>
      </c>
      <c r="O1116" s="27"/>
      <c r="P1116" s="27"/>
      <c r="Q1116" s="74"/>
      <c r="R1116" s="27">
        <v>82</v>
      </c>
      <c r="S1116" s="27">
        <v>82</v>
      </c>
      <c r="T1116" s="27">
        <v>82</v>
      </c>
      <c r="U1116" s="27">
        <v>82</v>
      </c>
      <c r="V1116" s="27">
        <v>82</v>
      </c>
      <c r="W1116" s="27"/>
      <c r="X1116" s="27"/>
      <c r="Y1116" s="27"/>
      <c r="Z1116" s="27"/>
      <c r="AA1116" s="27"/>
      <c r="AB1116" s="27"/>
      <c r="AC1116" s="27"/>
      <c r="AD1116" s="27"/>
      <c r="AE1116" s="27"/>
      <c r="AF1116" s="27"/>
      <c r="AG1116" s="27"/>
      <c r="AH1116" s="27"/>
      <c r="AI1116" s="27"/>
      <c r="AJ1116" s="27"/>
      <c r="AK1116" s="27"/>
      <c r="AL1116" s="27"/>
      <c r="AM1116" s="27"/>
      <c r="AN1116" s="27"/>
      <c r="AO1116" s="27"/>
      <c r="AP1116" s="27">
        <v>467.16</v>
      </c>
      <c r="AQ1116" s="27">
        <v>0</v>
      </c>
      <c r="AR1116" s="27">
        <f t="shared" si="28"/>
        <v>0</v>
      </c>
      <c r="AS1116" s="10" t="s">
        <v>111</v>
      </c>
      <c r="AT1116" s="7" t="s">
        <v>375</v>
      </c>
      <c r="AU1116" s="89" t="s">
        <v>357</v>
      </c>
    </row>
    <row r="1117" spans="2:47" ht="13.15" customHeight="1" x14ac:dyDescent="0.2">
      <c r="B1117" s="12" t="s">
        <v>1911</v>
      </c>
      <c r="C1117" s="7" t="s">
        <v>100</v>
      </c>
      <c r="D1117" s="7" t="s">
        <v>1748</v>
      </c>
      <c r="E1117" s="7" t="s">
        <v>1749</v>
      </c>
      <c r="F1117" s="7" t="s">
        <v>1749</v>
      </c>
      <c r="G1117" s="7" t="s">
        <v>1910</v>
      </c>
      <c r="H1117" s="8" t="s">
        <v>105</v>
      </c>
      <c r="I1117" s="9">
        <v>45</v>
      </c>
      <c r="J1117" s="10" t="s">
        <v>106</v>
      </c>
      <c r="K1117" s="8" t="s">
        <v>107</v>
      </c>
      <c r="L1117" s="10" t="s">
        <v>108</v>
      </c>
      <c r="M1117" s="10" t="s">
        <v>109</v>
      </c>
      <c r="N1117" s="10" t="s">
        <v>110</v>
      </c>
      <c r="O1117" s="74"/>
      <c r="P1117" s="27"/>
      <c r="Q1117" s="27"/>
      <c r="R1117" s="27">
        <v>82</v>
      </c>
      <c r="S1117" s="27"/>
      <c r="T1117" s="27">
        <v>74</v>
      </c>
      <c r="U1117" s="27"/>
      <c r="V1117" s="27">
        <v>82</v>
      </c>
      <c r="W1117" s="27"/>
      <c r="X1117" s="27"/>
      <c r="Y1117" s="27"/>
      <c r="Z1117" s="27"/>
      <c r="AA1117" s="27"/>
      <c r="AB1117" s="27"/>
      <c r="AC1117" s="27"/>
      <c r="AD1117" s="27"/>
      <c r="AE1117" s="27"/>
      <c r="AF1117" s="27"/>
      <c r="AG1117" s="27"/>
      <c r="AH1117" s="27"/>
      <c r="AI1117" s="27"/>
      <c r="AJ1117" s="27"/>
      <c r="AK1117" s="27"/>
      <c r="AL1117" s="27"/>
      <c r="AM1117" s="27"/>
      <c r="AN1117" s="27"/>
      <c r="AO1117" s="27"/>
      <c r="AP1117" s="27">
        <v>467.16</v>
      </c>
      <c r="AQ1117" s="27">
        <v>0</v>
      </c>
      <c r="AR1117" s="27">
        <f t="shared" si="28"/>
        <v>0</v>
      </c>
      <c r="AS1117" s="10" t="s">
        <v>111</v>
      </c>
      <c r="AT1117" s="43" t="s">
        <v>241</v>
      </c>
      <c r="AU1117" s="13" t="s">
        <v>115</v>
      </c>
    </row>
    <row r="1118" spans="2:47" ht="13.15" customHeight="1" x14ac:dyDescent="0.2">
      <c r="B1118" s="13" t="s">
        <v>1912</v>
      </c>
      <c r="C1118" s="13" t="s">
        <v>100</v>
      </c>
      <c r="D1118" s="13" t="s">
        <v>1748</v>
      </c>
      <c r="E1118" s="13" t="s">
        <v>1749</v>
      </c>
      <c r="F1118" s="13" t="s">
        <v>1749</v>
      </c>
      <c r="G1118" s="13" t="s">
        <v>1910</v>
      </c>
      <c r="H1118" s="13" t="s">
        <v>105</v>
      </c>
      <c r="I1118" s="13">
        <v>45</v>
      </c>
      <c r="J1118" s="13" t="s">
        <v>106</v>
      </c>
      <c r="K1118" s="13" t="s">
        <v>107</v>
      </c>
      <c r="L1118" s="13" t="s">
        <v>108</v>
      </c>
      <c r="M1118" s="13" t="s">
        <v>109</v>
      </c>
      <c r="N1118" s="13" t="s">
        <v>110</v>
      </c>
      <c r="O1118" s="39"/>
      <c r="P1118" s="39"/>
      <c r="Q1118" s="39"/>
      <c r="R1118" s="39">
        <v>82</v>
      </c>
      <c r="S1118" s="39">
        <v>0</v>
      </c>
      <c r="T1118" s="39">
        <v>0</v>
      </c>
      <c r="U1118" s="39"/>
      <c r="V1118" s="39"/>
      <c r="W1118" s="39"/>
      <c r="X1118" s="39"/>
      <c r="Y1118" s="39"/>
      <c r="Z1118" s="39"/>
      <c r="AA1118" s="39"/>
      <c r="AB1118" s="39"/>
      <c r="AC1118" s="39"/>
      <c r="AD1118" s="39"/>
      <c r="AE1118" s="39"/>
      <c r="AF1118" s="39"/>
      <c r="AG1118" s="39"/>
      <c r="AH1118" s="39"/>
      <c r="AI1118" s="39"/>
      <c r="AJ1118" s="39"/>
      <c r="AK1118" s="39"/>
      <c r="AL1118" s="39"/>
      <c r="AM1118" s="39"/>
      <c r="AN1118" s="39"/>
      <c r="AO1118" s="39"/>
      <c r="AP1118" s="39">
        <v>467.16</v>
      </c>
      <c r="AQ1118" s="39">
        <v>0</v>
      </c>
      <c r="AR1118" s="27">
        <f t="shared" si="28"/>
        <v>0</v>
      </c>
      <c r="AS1118" s="13" t="s">
        <v>111</v>
      </c>
      <c r="AT1118" s="13">
        <v>2015</v>
      </c>
      <c r="AU1118" s="13">
        <v>14</v>
      </c>
    </row>
    <row r="1119" spans="2:47" ht="13.15" customHeight="1" x14ac:dyDescent="0.2">
      <c r="B1119" s="13" t="s">
        <v>1913</v>
      </c>
      <c r="C1119" s="13" t="s">
        <v>100</v>
      </c>
      <c r="D1119" s="13" t="s">
        <v>1748</v>
      </c>
      <c r="E1119" s="13" t="s">
        <v>1749</v>
      </c>
      <c r="F1119" s="13" t="s">
        <v>1749</v>
      </c>
      <c r="G1119" s="13" t="s">
        <v>1910</v>
      </c>
      <c r="H1119" s="13" t="s">
        <v>105</v>
      </c>
      <c r="I1119" s="13">
        <v>45</v>
      </c>
      <c r="J1119" s="13" t="s">
        <v>106</v>
      </c>
      <c r="K1119" s="13" t="s">
        <v>107</v>
      </c>
      <c r="L1119" s="13" t="s">
        <v>108</v>
      </c>
      <c r="M1119" s="13" t="s">
        <v>122</v>
      </c>
      <c r="N1119" s="13" t="s">
        <v>110</v>
      </c>
      <c r="O1119" s="39"/>
      <c r="P1119" s="39"/>
      <c r="Q1119" s="39"/>
      <c r="R1119" s="39">
        <v>82</v>
      </c>
      <c r="S1119" s="39">
        <v>0</v>
      </c>
      <c r="T1119" s="39">
        <v>0</v>
      </c>
      <c r="U1119" s="39"/>
      <c r="V1119" s="39"/>
      <c r="W1119" s="39"/>
      <c r="X1119" s="39"/>
      <c r="Y1119" s="39"/>
      <c r="Z1119" s="39"/>
      <c r="AA1119" s="39"/>
      <c r="AB1119" s="39"/>
      <c r="AC1119" s="39"/>
      <c r="AD1119" s="39"/>
      <c r="AE1119" s="39"/>
      <c r="AF1119" s="39"/>
      <c r="AG1119" s="39"/>
      <c r="AH1119" s="39"/>
      <c r="AI1119" s="39"/>
      <c r="AJ1119" s="39"/>
      <c r="AK1119" s="39"/>
      <c r="AL1119" s="39"/>
      <c r="AM1119" s="39"/>
      <c r="AN1119" s="39"/>
      <c r="AO1119" s="39"/>
      <c r="AP1119" s="39">
        <v>467.16</v>
      </c>
      <c r="AQ1119" s="39">
        <f>(O1119+P1119+Q1119+R1119+S1119+T1119+U1119+V1119+W1119)*AP1119</f>
        <v>38307.120000000003</v>
      </c>
      <c r="AR1119" s="27">
        <f t="shared" si="28"/>
        <v>42903.974400000006</v>
      </c>
      <c r="AS1119" s="13" t="s">
        <v>111</v>
      </c>
      <c r="AT1119" s="13">
        <v>2015</v>
      </c>
      <c r="AU1119" s="13"/>
    </row>
    <row r="1120" spans="2:47" ht="13.15" customHeight="1" x14ac:dyDescent="0.25">
      <c r="B1120" s="7" t="s">
        <v>1914</v>
      </c>
      <c r="C1120" s="7" t="s">
        <v>100</v>
      </c>
      <c r="D1120" s="22" t="s">
        <v>1824</v>
      </c>
      <c r="E1120" s="7" t="s">
        <v>1521</v>
      </c>
      <c r="F1120" s="10" t="s">
        <v>1798</v>
      </c>
      <c r="G1120" s="10" t="s">
        <v>1915</v>
      </c>
      <c r="H1120" s="8" t="s">
        <v>197</v>
      </c>
      <c r="I1120" s="9">
        <v>45</v>
      </c>
      <c r="J1120" s="10" t="s">
        <v>238</v>
      </c>
      <c r="K1120" s="8" t="s">
        <v>107</v>
      </c>
      <c r="L1120" s="10" t="s">
        <v>108</v>
      </c>
      <c r="M1120" s="10" t="s">
        <v>109</v>
      </c>
      <c r="N1120" s="10" t="s">
        <v>110</v>
      </c>
      <c r="O1120" s="27"/>
      <c r="P1120" s="27"/>
      <c r="Q1120" s="74"/>
      <c r="R1120" s="27">
        <v>180</v>
      </c>
      <c r="S1120" s="27">
        <v>180</v>
      </c>
      <c r="T1120" s="27">
        <v>180</v>
      </c>
      <c r="U1120" s="27">
        <v>180</v>
      </c>
      <c r="V1120" s="27">
        <v>180</v>
      </c>
      <c r="W1120" s="27"/>
      <c r="X1120" s="27"/>
      <c r="Y1120" s="27"/>
      <c r="Z1120" s="27"/>
      <c r="AA1120" s="27"/>
      <c r="AB1120" s="27"/>
      <c r="AC1120" s="27"/>
      <c r="AD1120" s="27"/>
      <c r="AE1120" s="27"/>
      <c r="AF1120" s="27"/>
      <c r="AG1120" s="27"/>
      <c r="AH1120" s="27"/>
      <c r="AI1120" s="27"/>
      <c r="AJ1120" s="27"/>
      <c r="AK1120" s="27"/>
      <c r="AL1120" s="27"/>
      <c r="AM1120" s="27"/>
      <c r="AN1120" s="27"/>
      <c r="AO1120" s="27"/>
      <c r="AP1120" s="27">
        <v>13046.57</v>
      </c>
      <c r="AQ1120" s="27">
        <v>0</v>
      </c>
      <c r="AR1120" s="27">
        <f t="shared" si="28"/>
        <v>0</v>
      </c>
      <c r="AS1120" s="10" t="s">
        <v>111</v>
      </c>
      <c r="AT1120" s="7" t="s">
        <v>375</v>
      </c>
      <c r="AU1120" s="89" t="s">
        <v>239</v>
      </c>
    </row>
    <row r="1121" spans="2:47" ht="13.15" customHeight="1" x14ac:dyDescent="0.2">
      <c r="B1121" s="12" t="s">
        <v>1916</v>
      </c>
      <c r="C1121" s="7" t="s">
        <v>100</v>
      </c>
      <c r="D1121" s="7" t="s">
        <v>1824</v>
      </c>
      <c r="E1121" s="7" t="s">
        <v>1521</v>
      </c>
      <c r="F1121" s="7" t="s">
        <v>1798</v>
      </c>
      <c r="G1121" s="7" t="s">
        <v>1915</v>
      </c>
      <c r="H1121" s="8" t="s">
        <v>105</v>
      </c>
      <c r="I1121" s="9">
        <v>45</v>
      </c>
      <c r="J1121" s="10" t="s">
        <v>106</v>
      </c>
      <c r="K1121" s="8" t="s">
        <v>107</v>
      </c>
      <c r="L1121" s="10" t="s">
        <v>108</v>
      </c>
      <c r="M1121" s="10" t="s">
        <v>109</v>
      </c>
      <c r="N1121" s="10" t="s">
        <v>110</v>
      </c>
      <c r="O1121" s="74"/>
      <c r="P1121" s="27"/>
      <c r="Q1121" s="27"/>
      <c r="R1121" s="27">
        <v>120</v>
      </c>
      <c r="S1121" s="27">
        <v>180</v>
      </c>
      <c r="T1121" s="27">
        <v>180</v>
      </c>
      <c r="U1121" s="27">
        <v>180</v>
      </c>
      <c r="V1121" s="27">
        <v>180</v>
      </c>
      <c r="W1121" s="27"/>
      <c r="X1121" s="27"/>
      <c r="Y1121" s="27"/>
      <c r="Z1121" s="27"/>
      <c r="AA1121" s="27"/>
      <c r="AB1121" s="27"/>
      <c r="AC1121" s="27"/>
      <c r="AD1121" s="27"/>
      <c r="AE1121" s="27"/>
      <c r="AF1121" s="27"/>
      <c r="AG1121" s="27"/>
      <c r="AH1121" s="27"/>
      <c r="AI1121" s="27"/>
      <c r="AJ1121" s="27"/>
      <c r="AK1121" s="27"/>
      <c r="AL1121" s="27"/>
      <c r="AM1121" s="27"/>
      <c r="AN1121" s="27"/>
      <c r="AO1121" s="27"/>
      <c r="AP1121" s="27">
        <v>13046.57</v>
      </c>
      <c r="AQ1121" s="27">
        <v>0</v>
      </c>
      <c r="AR1121" s="27">
        <f t="shared" si="28"/>
        <v>0</v>
      </c>
      <c r="AS1121" s="10" t="s">
        <v>111</v>
      </c>
      <c r="AT1121" s="43" t="s">
        <v>241</v>
      </c>
      <c r="AU1121" s="13" t="s">
        <v>156</v>
      </c>
    </row>
    <row r="1122" spans="2:47" ht="13.15" customHeight="1" x14ac:dyDescent="0.2">
      <c r="B1122" s="13" t="s">
        <v>1917</v>
      </c>
      <c r="C1122" s="13" t="s">
        <v>100</v>
      </c>
      <c r="D1122" s="13" t="s">
        <v>1828</v>
      </c>
      <c r="E1122" s="13" t="s">
        <v>1521</v>
      </c>
      <c r="F1122" s="13" t="s">
        <v>1798</v>
      </c>
      <c r="G1122" s="13" t="s">
        <v>1915</v>
      </c>
      <c r="H1122" s="13" t="s">
        <v>105</v>
      </c>
      <c r="I1122" s="13">
        <v>45</v>
      </c>
      <c r="J1122" s="13" t="s">
        <v>106</v>
      </c>
      <c r="K1122" s="13" t="s">
        <v>107</v>
      </c>
      <c r="L1122" s="13" t="s">
        <v>108</v>
      </c>
      <c r="M1122" s="13" t="s">
        <v>109</v>
      </c>
      <c r="N1122" s="13" t="s">
        <v>110</v>
      </c>
      <c r="O1122" s="39"/>
      <c r="P1122" s="39"/>
      <c r="Q1122" s="39"/>
      <c r="R1122" s="39">
        <v>120</v>
      </c>
      <c r="S1122" s="39">
        <v>124</v>
      </c>
      <c r="T1122" s="39">
        <v>180</v>
      </c>
      <c r="U1122" s="39">
        <v>180</v>
      </c>
      <c r="V1122" s="39">
        <v>180</v>
      </c>
      <c r="W1122" s="39"/>
      <c r="X1122" s="39"/>
      <c r="Y1122" s="39"/>
      <c r="Z1122" s="39"/>
      <c r="AA1122" s="39"/>
      <c r="AB1122" s="39"/>
      <c r="AC1122" s="39"/>
      <c r="AD1122" s="39"/>
      <c r="AE1122" s="39"/>
      <c r="AF1122" s="39"/>
      <c r="AG1122" s="39"/>
      <c r="AH1122" s="39"/>
      <c r="AI1122" s="39"/>
      <c r="AJ1122" s="39"/>
      <c r="AK1122" s="39"/>
      <c r="AL1122" s="39"/>
      <c r="AM1122" s="39"/>
      <c r="AN1122" s="39"/>
      <c r="AO1122" s="39"/>
      <c r="AP1122" s="39">
        <v>19947.91</v>
      </c>
      <c r="AQ1122" s="39">
        <v>0</v>
      </c>
      <c r="AR1122" s="27">
        <f t="shared" si="28"/>
        <v>0</v>
      </c>
      <c r="AS1122" s="13" t="s">
        <v>111</v>
      </c>
      <c r="AT1122" s="13">
        <v>2015</v>
      </c>
      <c r="AU1122" s="13">
        <v>14</v>
      </c>
    </row>
    <row r="1123" spans="2:47" ht="13.15" customHeight="1" x14ac:dyDescent="0.2">
      <c r="B1123" s="13" t="s">
        <v>1918</v>
      </c>
      <c r="C1123" s="13" t="s">
        <v>100</v>
      </c>
      <c r="D1123" s="13" t="s">
        <v>1828</v>
      </c>
      <c r="E1123" s="13" t="s">
        <v>1521</v>
      </c>
      <c r="F1123" s="13" t="s">
        <v>1798</v>
      </c>
      <c r="G1123" s="13" t="s">
        <v>1915</v>
      </c>
      <c r="H1123" s="13" t="s">
        <v>105</v>
      </c>
      <c r="I1123" s="13">
        <v>45</v>
      </c>
      <c r="J1123" s="13" t="s">
        <v>106</v>
      </c>
      <c r="K1123" s="13" t="s">
        <v>107</v>
      </c>
      <c r="L1123" s="13" t="s">
        <v>108</v>
      </c>
      <c r="M1123" s="13" t="s">
        <v>122</v>
      </c>
      <c r="N1123" s="13" t="s">
        <v>110</v>
      </c>
      <c r="O1123" s="39"/>
      <c r="P1123" s="39"/>
      <c r="Q1123" s="39"/>
      <c r="R1123" s="39">
        <v>120</v>
      </c>
      <c r="S1123" s="39">
        <v>180</v>
      </c>
      <c r="T1123" s="39">
        <v>180</v>
      </c>
      <c r="U1123" s="39">
        <v>180</v>
      </c>
      <c r="V1123" s="39">
        <v>180</v>
      </c>
      <c r="W1123" s="39"/>
      <c r="X1123" s="39"/>
      <c r="Y1123" s="39"/>
      <c r="Z1123" s="39"/>
      <c r="AA1123" s="39"/>
      <c r="AB1123" s="39"/>
      <c r="AC1123" s="39"/>
      <c r="AD1123" s="39"/>
      <c r="AE1123" s="39"/>
      <c r="AF1123" s="39"/>
      <c r="AG1123" s="39"/>
      <c r="AH1123" s="39"/>
      <c r="AI1123" s="39"/>
      <c r="AJ1123" s="39"/>
      <c r="AK1123" s="39"/>
      <c r="AL1123" s="39"/>
      <c r="AM1123" s="39"/>
      <c r="AN1123" s="39"/>
      <c r="AO1123" s="39"/>
      <c r="AP1123" s="39">
        <v>19947.91</v>
      </c>
      <c r="AQ1123" s="39">
        <v>0</v>
      </c>
      <c r="AR1123" s="27">
        <f t="shared" si="28"/>
        <v>0</v>
      </c>
      <c r="AS1123" s="13" t="s">
        <v>111</v>
      </c>
      <c r="AT1123" s="13">
        <v>2015</v>
      </c>
      <c r="AU1123" s="13" t="s">
        <v>115</v>
      </c>
    </row>
    <row r="1124" spans="2:47" ht="13.15" customHeight="1" x14ac:dyDescent="0.2">
      <c r="B1124" s="13" t="s">
        <v>7159</v>
      </c>
      <c r="C1124" s="13" t="s">
        <v>100</v>
      </c>
      <c r="D1124" s="13" t="s">
        <v>1828</v>
      </c>
      <c r="E1124" s="13" t="s">
        <v>1521</v>
      </c>
      <c r="F1124" s="13" t="s">
        <v>1798</v>
      </c>
      <c r="G1124" s="13" t="s">
        <v>1915</v>
      </c>
      <c r="H1124" s="13" t="s">
        <v>105</v>
      </c>
      <c r="I1124" s="13">
        <v>45</v>
      </c>
      <c r="J1124" s="13" t="s">
        <v>106</v>
      </c>
      <c r="K1124" s="13" t="s">
        <v>107</v>
      </c>
      <c r="L1124" s="13" t="s">
        <v>108</v>
      </c>
      <c r="M1124" s="13" t="s">
        <v>122</v>
      </c>
      <c r="N1124" s="13" t="s">
        <v>110</v>
      </c>
      <c r="O1124" s="39"/>
      <c r="P1124" s="39"/>
      <c r="Q1124" s="39"/>
      <c r="R1124" s="39">
        <v>120</v>
      </c>
      <c r="S1124" s="39">
        <v>180</v>
      </c>
      <c r="T1124" s="39">
        <v>0</v>
      </c>
      <c r="U1124" s="39">
        <v>180</v>
      </c>
      <c r="V1124" s="39">
        <v>180</v>
      </c>
      <c r="W1124" s="39"/>
      <c r="X1124" s="39"/>
      <c r="Y1124" s="39"/>
      <c r="Z1124" s="39"/>
      <c r="AA1124" s="39"/>
      <c r="AB1124" s="39"/>
      <c r="AC1124" s="39"/>
      <c r="AD1124" s="39"/>
      <c r="AE1124" s="39"/>
      <c r="AF1124" s="39"/>
      <c r="AG1124" s="39"/>
      <c r="AH1124" s="39"/>
      <c r="AI1124" s="39"/>
      <c r="AJ1124" s="39"/>
      <c r="AK1124" s="39"/>
      <c r="AL1124" s="39"/>
      <c r="AM1124" s="39"/>
      <c r="AN1124" s="39"/>
      <c r="AO1124" s="39"/>
      <c r="AP1124" s="39">
        <v>19947.91</v>
      </c>
      <c r="AQ1124" s="39">
        <f>(P1124+Q1124+R1124+S1124+T1124+U1124+V1124+W1124)*AP1124</f>
        <v>13165620.6</v>
      </c>
      <c r="AR1124" s="27">
        <f t="shared" si="28"/>
        <v>14745495.072000001</v>
      </c>
      <c r="AS1124" s="13" t="s">
        <v>111</v>
      </c>
      <c r="AT1124" s="13">
        <v>2015</v>
      </c>
      <c r="AU1124" s="13"/>
    </row>
    <row r="1125" spans="2:47" ht="13.15" customHeight="1" x14ac:dyDescent="0.25">
      <c r="B1125" s="7" t="s">
        <v>1919</v>
      </c>
      <c r="C1125" s="7" t="s">
        <v>100</v>
      </c>
      <c r="D1125" s="22" t="s">
        <v>1824</v>
      </c>
      <c r="E1125" s="7" t="s">
        <v>1521</v>
      </c>
      <c r="F1125" s="10" t="s">
        <v>1798</v>
      </c>
      <c r="G1125" s="10" t="s">
        <v>1920</v>
      </c>
      <c r="H1125" s="8" t="s">
        <v>197</v>
      </c>
      <c r="I1125" s="9">
        <v>45</v>
      </c>
      <c r="J1125" s="10" t="s">
        <v>238</v>
      </c>
      <c r="K1125" s="8" t="s">
        <v>107</v>
      </c>
      <c r="L1125" s="10" t="s">
        <v>108</v>
      </c>
      <c r="M1125" s="10" t="s">
        <v>109</v>
      </c>
      <c r="N1125" s="10" t="s">
        <v>110</v>
      </c>
      <c r="O1125" s="27"/>
      <c r="P1125" s="27"/>
      <c r="Q1125" s="74"/>
      <c r="R1125" s="27">
        <v>242</v>
      </c>
      <c r="S1125" s="27">
        <v>242</v>
      </c>
      <c r="T1125" s="27">
        <v>242</v>
      </c>
      <c r="U1125" s="27">
        <v>242</v>
      </c>
      <c r="V1125" s="27">
        <v>242</v>
      </c>
      <c r="W1125" s="27"/>
      <c r="X1125" s="27"/>
      <c r="Y1125" s="27"/>
      <c r="Z1125" s="27"/>
      <c r="AA1125" s="27"/>
      <c r="AB1125" s="27"/>
      <c r="AC1125" s="27"/>
      <c r="AD1125" s="27"/>
      <c r="AE1125" s="27"/>
      <c r="AF1125" s="27"/>
      <c r="AG1125" s="27"/>
      <c r="AH1125" s="27"/>
      <c r="AI1125" s="27"/>
      <c r="AJ1125" s="27"/>
      <c r="AK1125" s="27"/>
      <c r="AL1125" s="27"/>
      <c r="AM1125" s="27"/>
      <c r="AN1125" s="27"/>
      <c r="AO1125" s="27"/>
      <c r="AP1125" s="27">
        <v>17183.28</v>
      </c>
      <c r="AQ1125" s="27">
        <v>0</v>
      </c>
      <c r="AR1125" s="27">
        <f t="shared" si="28"/>
        <v>0</v>
      </c>
      <c r="AS1125" s="10" t="s">
        <v>111</v>
      </c>
      <c r="AT1125" s="7" t="s">
        <v>375</v>
      </c>
      <c r="AU1125" s="89" t="s">
        <v>239</v>
      </c>
    </row>
    <row r="1126" spans="2:47" ht="13.15" customHeight="1" x14ac:dyDescent="0.2">
      <c r="B1126" s="12" t="s">
        <v>1921</v>
      </c>
      <c r="C1126" s="7" t="s">
        <v>100</v>
      </c>
      <c r="D1126" s="7" t="s">
        <v>1824</v>
      </c>
      <c r="E1126" s="7" t="s">
        <v>1521</v>
      </c>
      <c r="F1126" s="7" t="s">
        <v>1798</v>
      </c>
      <c r="G1126" s="7" t="s">
        <v>1920</v>
      </c>
      <c r="H1126" s="8" t="s">
        <v>105</v>
      </c>
      <c r="I1126" s="9">
        <v>45</v>
      </c>
      <c r="J1126" s="10" t="s">
        <v>106</v>
      </c>
      <c r="K1126" s="8" t="s">
        <v>107</v>
      </c>
      <c r="L1126" s="10" t="s">
        <v>108</v>
      </c>
      <c r="M1126" s="10" t="s">
        <v>109</v>
      </c>
      <c r="N1126" s="10" t="s">
        <v>110</v>
      </c>
      <c r="O1126" s="74"/>
      <c r="P1126" s="27"/>
      <c r="Q1126" s="27"/>
      <c r="R1126" s="27">
        <v>180</v>
      </c>
      <c r="S1126" s="27">
        <v>242</v>
      </c>
      <c r="T1126" s="27">
        <v>242</v>
      </c>
      <c r="U1126" s="27">
        <v>242</v>
      </c>
      <c r="V1126" s="27">
        <v>242</v>
      </c>
      <c r="W1126" s="27"/>
      <c r="X1126" s="27"/>
      <c r="Y1126" s="27"/>
      <c r="Z1126" s="27"/>
      <c r="AA1126" s="27"/>
      <c r="AB1126" s="27"/>
      <c r="AC1126" s="27"/>
      <c r="AD1126" s="27"/>
      <c r="AE1126" s="27"/>
      <c r="AF1126" s="27"/>
      <c r="AG1126" s="27"/>
      <c r="AH1126" s="27"/>
      <c r="AI1126" s="27"/>
      <c r="AJ1126" s="27"/>
      <c r="AK1126" s="27"/>
      <c r="AL1126" s="27"/>
      <c r="AM1126" s="27"/>
      <c r="AN1126" s="27"/>
      <c r="AO1126" s="27"/>
      <c r="AP1126" s="27">
        <v>17183.28</v>
      </c>
      <c r="AQ1126" s="27">
        <v>0</v>
      </c>
      <c r="AR1126" s="27">
        <f t="shared" si="28"/>
        <v>0</v>
      </c>
      <c r="AS1126" s="10" t="s">
        <v>111</v>
      </c>
      <c r="AT1126" s="43" t="s">
        <v>241</v>
      </c>
      <c r="AU1126" s="13" t="s">
        <v>115</v>
      </c>
    </row>
    <row r="1127" spans="2:47" ht="13.15" customHeight="1" x14ac:dyDescent="0.2">
      <c r="B1127" s="13" t="s">
        <v>1922</v>
      </c>
      <c r="C1127" s="13" t="s">
        <v>100</v>
      </c>
      <c r="D1127" s="13" t="s">
        <v>1828</v>
      </c>
      <c r="E1127" s="13" t="s">
        <v>1521</v>
      </c>
      <c r="F1127" s="13" t="s">
        <v>1798</v>
      </c>
      <c r="G1127" s="13" t="s">
        <v>1920</v>
      </c>
      <c r="H1127" s="13" t="s">
        <v>105</v>
      </c>
      <c r="I1127" s="13">
        <v>45</v>
      </c>
      <c r="J1127" s="13" t="s">
        <v>106</v>
      </c>
      <c r="K1127" s="13" t="s">
        <v>107</v>
      </c>
      <c r="L1127" s="13" t="s">
        <v>108</v>
      </c>
      <c r="M1127" s="13" t="s">
        <v>109</v>
      </c>
      <c r="N1127" s="13" t="s">
        <v>110</v>
      </c>
      <c r="O1127" s="39"/>
      <c r="P1127" s="39"/>
      <c r="Q1127" s="39"/>
      <c r="R1127" s="39">
        <v>180</v>
      </c>
      <c r="S1127" s="39">
        <v>145</v>
      </c>
      <c r="T1127" s="39">
        <v>244</v>
      </c>
      <c r="U1127" s="39">
        <v>244</v>
      </c>
      <c r="V1127" s="39">
        <v>242</v>
      </c>
      <c r="W1127" s="39"/>
      <c r="X1127" s="39"/>
      <c r="Y1127" s="39"/>
      <c r="Z1127" s="39"/>
      <c r="AA1127" s="39"/>
      <c r="AB1127" s="39"/>
      <c r="AC1127" s="39"/>
      <c r="AD1127" s="39"/>
      <c r="AE1127" s="39"/>
      <c r="AF1127" s="39"/>
      <c r="AG1127" s="39"/>
      <c r="AH1127" s="39"/>
      <c r="AI1127" s="39"/>
      <c r="AJ1127" s="39"/>
      <c r="AK1127" s="39"/>
      <c r="AL1127" s="39"/>
      <c r="AM1127" s="39"/>
      <c r="AN1127" s="39"/>
      <c r="AO1127" s="39"/>
      <c r="AP1127" s="39">
        <v>17181.25</v>
      </c>
      <c r="AQ1127" s="39">
        <v>0</v>
      </c>
      <c r="AR1127" s="27">
        <f t="shared" si="28"/>
        <v>0</v>
      </c>
      <c r="AS1127" s="13" t="s">
        <v>111</v>
      </c>
      <c r="AT1127" s="13">
        <v>2015</v>
      </c>
      <c r="AU1127" s="13">
        <v>14</v>
      </c>
    </row>
    <row r="1128" spans="2:47" ht="13.15" customHeight="1" x14ac:dyDescent="0.2">
      <c r="B1128" s="13" t="s">
        <v>1923</v>
      </c>
      <c r="C1128" s="13" t="s">
        <v>100</v>
      </c>
      <c r="D1128" s="13" t="s">
        <v>1828</v>
      </c>
      <c r="E1128" s="13" t="s">
        <v>1521</v>
      </c>
      <c r="F1128" s="13" t="s">
        <v>1798</v>
      </c>
      <c r="G1128" s="13" t="s">
        <v>1920</v>
      </c>
      <c r="H1128" s="13" t="s">
        <v>105</v>
      </c>
      <c r="I1128" s="13">
        <v>45</v>
      </c>
      <c r="J1128" s="13" t="s">
        <v>106</v>
      </c>
      <c r="K1128" s="13" t="s">
        <v>107</v>
      </c>
      <c r="L1128" s="13" t="s">
        <v>108</v>
      </c>
      <c r="M1128" s="13" t="s">
        <v>122</v>
      </c>
      <c r="N1128" s="13" t="s">
        <v>110</v>
      </c>
      <c r="O1128" s="39"/>
      <c r="P1128" s="39"/>
      <c r="Q1128" s="39"/>
      <c r="R1128" s="39">
        <v>180</v>
      </c>
      <c r="S1128" s="39">
        <v>242</v>
      </c>
      <c r="T1128" s="39">
        <v>242</v>
      </c>
      <c r="U1128" s="39">
        <v>242</v>
      </c>
      <c r="V1128" s="39">
        <v>242</v>
      </c>
      <c r="W1128" s="39"/>
      <c r="X1128" s="39"/>
      <c r="Y1128" s="39"/>
      <c r="Z1128" s="39"/>
      <c r="AA1128" s="39"/>
      <c r="AB1128" s="39"/>
      <c r="AC1128" s="39"/>
      <c r="AD1128" s="39"/>
      <c r="AE1128" s="39"/>
      <c r="AF1128" s="39"/>
      <c r="AG1128" s="39"/>
      <c r="AH1128" s="39"/>
      <c r="AI1128" s="39"/>
      <c r="AJ1128" s="39"/>
      <c r="AK1128" s="39"/>
      <c r="AL1128" s="39"/>
      <c r="AM1128" s="39"/>
      <c r="AN1128" s="39"/>
      <c r="AO1128" s="39"/>
      <c r="AP1128" s="39">
        <v>17181.25</v>
      </c>
      <c r="AQ1128" s="39">
        <v>0</v>
      </c>
      <c r="AR1128" s="27">
        <f t="shared" si="28"/>
        <v>0</v>
      </c>
      <c r="AS1128" s="13" t="s">
        <v>111</v>
      </c>
      <c r="AT1128" s="13">
        <v>2015</v>
      </c>
      <c r="AU1128" s="13" t="s">
        <v>115</v>
      </c>
    </row>
    <row r="1129" spans="2:47" ht="13.15" customHeight="1" x14ac:dyDescent="0.2">
      <c r="B1129" s="13" t="s">
        <v>7160</v>
      </c>
      <c r="C1129" s="13" t="s">
        <v>100</v>
      </c>
      <c r="D1129" s="13" t="s">
        <v>1828</v>
      </c>
      <c r="E1129" s="13" t="s">
        <v>1521</v>
      </c>
      <c r="F1129" s="13" t="s">
        <v>1798</v>
      </c>
      <c r="G1129" s="13" t="s">
        <v>1920</v>
      </c>
      <c r="H1129" s="13" t="s">
        <v>105</v>
      </c>
      <c r="I1129" s="13">
        <v>45</v>
      </c>
      <c r="J1129" s="13" t="s">
        <v>106</v>
      </c>
      <c r="K1129" s="13" t="s">
        <v>107</v>
      </c>
      <c r="L1129" s="13" t="s">
        <v>108</v>
      </c>
      <c r="M1129" s="13" t="s">
        <v>122</v>
      </c>
      <c r="N1129" s="13" t="s">
        <v>110</v>
      </c>
      <c r="O1129" s="39"/>
      <c r="P1129" s="39"/>
      <c r="Q1129" s="39"/>
      <c r="R1129" s="39">
        <v>180</v>
      </c>
      <c r="S1129" s="39">
        <v>242</v>
      </c>
      <c r="T1129" s="39">
        <v>232</v>
      </c>
      <c r="U1129" s="39">
        <v>242</v>
      </c>
      <c r="V1129" s="39">
        <v>242</v>
      </c>
      <c r="W1129" s="39"/>
      <c r="X1129" s="39"/>
      <c r="Y1129" s="39"/>
      <c r="Z1129" s="39"/>
      <c r="AA1129" s="39"/>
      <c r="AB1129" s="39"/>
      <c r="AC1129" s="39"/>
      <c r="AD1129" s="39"/>
      <c r="AE1129" s="39"/>
      <c r="AF1129" s="39"/>
      <c r="AG1129" s="39"/>
      <c r="AH1129" s="39"/>
      <c r="AI1129" s="39"/>
      <c r="AJ1129" s="39"/>
      <c r="AK1129" s="39"/>
      <c r="AL1129" s="39"/>
      <c r="AM1129" s="39"/>
      <c r="AN1129" s="39"/>
      <c r="AO1129" s="39"/>
      <c r="AP1129" s="39">
        <v>17181.25</v>
      </c>
      <c r="AQ1129" s="39">
        <f>(P1129+Q1129+R1129+S1129+T1129+U1129+V1129+W1129)*AP1129</f>
        <v>19552262.5</v>
      </c>
      <c r="AR1129" s="27">
        <f t="shared" si="28"/>
        <v>21898534.000000004</v>
      </c>
      <c r="AS1129" s="13" t="s">
        <v>111</v>
      </c>
      <c r="AT1129" s="13">
        <v>2015</v>
      </c>
      <c r="AU1129" s="13"/>
    </row>
    <row r="1130" spans="2:47" ht="13.15" customHeight="1" x14ac:dyDescent="0.25">
      <c r="B1130" s="7" t="s">
        <v>1924</v>
      </c>
      <c r="C1130" s="7" t="s">
        <v>100</v>
      </c>
      <c r="D1130" s="22" t="s">
        <v>1824</v>
      </c>
      <c r="E1130" s="7" t="s">
        <v>1521</v>
      </c>
      <c r="F1130" s="10" t="s">
        <v>1798</v>
      </c>
      <c r="G1130" s="10" t="s">
        <v>1925</v>
      </c>
      <c r="H1130" s="8" t="s">
        <v>197</v>
      </c>
      <c r="I1130" s="9">
        <v>45</v>
      </c>
      <c r="J1130" s="10" t="s">
        <v>238</v>
      </c>
      <c r="K1130" s="8" t="s">
        <v>107</v>
      </c>
      <c r="L1130" s="10" t="s">
        <v>108</v>
      </c>
      <c r="M1130" s="10" t="s">
        <v>109</v>
      </c>
      <c r="N1130" s="10" t="s">
        <v>110</v>
      </c>
      <c r="O1130" s="27"/>
      <c r="P1130" s="27"/>
      <c r="Q1130" s="74"/>
      <c r="R1130" s="27">
        <v>240</v>
      </c>
      <c r="S1130" s="27">
        <v>240</v>
      </c>
      <c r="T1130" s="27">
        <v>240</v>
      </c>
      <c r="U1130" s="27">
        <v>240</v>
      </c>
      <c r="V1130" s="27">
        <v>240</v>
      </c>
      <c r="W1130" s="27"/>
      <c r="X1130" s="27"/>
      <c r="Y1130" s="27"/>
      <c r="Z1130" s="27"/>
      <c r="AA1130" s="27"/>
      <c r="AB1130" s="27"/>
      <c r="AC1130" s="27"/>
      <c r="AD1130" s="27"/>
      <c r="AE1130" s="27"/>
      <c r="AF1130" s="27"/>
      <c r="AG1130" s="27"/>
      <c r="AH1130" s="27"/>
      <c r="AI1130" s="27"/>
      <c r="AJ1130" s="27"/>
      <c r="AK1130" s="27"/>
      <c r="AL1130" s="27"/>
      <c r="AM1130" s="27"/>
      <c r="AN1130" s="27"/>
      <c r="AO1130" s="27"/>
      <c r="AP1130" s="27">
        <v>15504.22</v>
      </c>
      <c r="AQ1130" s="27">
        <v>0</v>
      </c>
      <c r="AR1130" s="27">
        <f t="shared" si="28"/>
        <v>0</v>
      </c>
      <c r="AS1130" s="10" t="s">
        <v>111</v>
      </c>
      <c r="AT1130" s="7" t="s">
        <v>375</v>
      </c>
      <c r="AU1130" s="89" t="s">
        <v>239</v>
      </c>
    </row>
    <row r="1131" spans="2:47" ht="13.15" customHeight="1" x14ac:dyDescent="0.2">
      <c r="B1131" s="12" t="s">
        <v>1926</v>
      </c>
      <c r="C1131" s="7" t="s">
        <v>100</v>
      </c>
      <c r="D1131" s="7" t="s">
        <v>1824</v>
      </c>
      <c r="E1131" s="7" t="s">
        <v>1521</v>
      </c>
      <c r="F1131" s="7" t="s">
        <v>1798</v>
      </c>
      <c r="G1131" s="7" t="s">
        <v>1925</v>
      </c>
      <c r="H1131" s="8" t="s">
        <v>105</v>
      </c>
      <c r="I1131" s="9">
        <v>45</v>
      </c>
      <c r="J1131" s="10" t="s">
        <v>106</v>
      </c>
      <c r="K1131" s="8" t="s">
        <v>107</v>
      </c>
      <c r="L1131" s="10" t="s">
        <v>108</v>
      </c>
      <c r="M1131" s="10" t="s">
        <v>109</v>
      </c>
      <c r="N1131" s="10" t="s">
        <v>110</v>
      </c>
      <c r="O1131" s="74"/>
      <c r="P1131" s="27"/>
      <c r="Q1131" s="27"/>
      <c r="R1131" s="27">
        <v>180</v>
      </c>
      <c r="S1131" s="27">
        <v>240</v>
      </c>
      <c r="T1131" s="27">
        <v>240</v>
      </c>
      <c r="U1131" s="27">
        <v>240</v>
      </c>
      <c r="V1131" s="27">
        <v>240</v>
      </c>
      <c r="W1131" s="27"/>
      <c r="X1131" s="27"/>
      <c r="Y1131" s="27"/>
      <c r="Z1131" s="27"/>
      <c r="AA1131" s="27"/>
      <c r="AB1131" s="27"/>
      <c r="AC1131" s="27"/>
      <c r="AD1131" s="27"/>
      <c r="AE1131" s="27"/>
      <c r="AF1131" s="27"/>
      <c r="AG1131" s="27"/>
      <c r="AH1131" s="27"/>
      <c r="AI1131" s="27"/>
      <c r="AJ1131" s="27"/>
      <c r="AK1131" s="27"/>
      <c r="AL1131" s="27"/>
      <c r="AM1131" s="27"/>
      <c r="AN1131" s="27"/>
      <c r="AO1131" s="27"/>
      <c r="AP1131" s="27">
        <v>15504.22</v>
      </c>
      <c r="AQ1131" s="27">
        <v>0</v>
      </c>
      <c r="AR1131" s="27">
        <f t="shared" si="28"/>
        <v>0</v>
      </c>
      <c r="AS1131" s="10" t="s">
        <v>111</v>
      </c>
      <c r="AT1131" s="43" t="s">
        <v>241</v>
      </c>
      <c r="AU1131" s="13" t="s">
        <v>458</v>
      </c>
    </row>
    <row r="1132" spans="2:47" ht="13.15" customHeight="1" x14ac:dyDescent="0.2">
      <c r="B1132" s="13" t="s">
        <v>1927</v>
      </c>
      <c r="C1132" s="13" t="s">
        <v>100</v>
      </c>
      <c r="D1132" s="13" t="s">
        <v>1828</v>
      </c>
      <c r="E1132" s="13" t="s">
        <v>1521</v>
      </c>
      <c r="F1132" s="13" t="s">
        <v>1798</v>
      </c>
      <c r="G1132" s="13" t="s">
        <v>1925</v>
      </c>
      <c r="H1132" s="13" t="s">
        <v>105</v>
      </c>
      <c r="I1132" s="13">
        <v>45</v>
      </c>
      <c r="J1132" s="13" t="s">
        <v>106</v>
      </c>
      <c r="K1132" s="13" t="s">
        <v>107</v>
      </c>
      <c r="L1132" s="13" t="s">
        <v>108</v>
      </c>
      <c r="M1132" s="13" t="s">
        <v>109</v>
      </c>
      <c r="N1132" s="13" t="s">
        <v>110</v>
      </c>
      <c r="O1132" s="39"/>
      <c r="P1132" s="39"/>
      <c r="Q1132" s="39"/>
      <c r="R1132" s="39">
        <v>180</v>
      </c>
      <c r="S1132" s="39">
        <v>220</v>
      </c>
      <c r="T1132" s="39">
        <v>240</v>
      </c>
      <c r="U1132" s="39">
        <v>240</v>
      </c>
      <c r="V1132" s="39">
        <v>240</v>
      </c>
      <c r="W1132" s="39"/>
      <c r="X1132" s="39"/>
      <c r="Y1132" s="39"/>
      <c r="Z1132" s="39"/>
      <c r="AA1132" s="39"/>
      <c r="AB1132" s="39"/>
      <c r="AC1132" s="39"/>
      <c r="AD1132" s="39"/>
      <c r="AE1132" s="39"/>
      <c r="AF1132" s="39"/>
      <c r="AG1132" s="39"/>
      <c r="AH1132" s="39"/>
      <c r="AI1132" s="39"/>
      <c r="AJ1132" s="39"/>
      <c r="AK1132" s="39"/>
      <c r="AL1132" s="39"/>
      <c r="AM1132" s="39"/>
      <c r="AN1132" s="39"/>
      <c r="AO1132" s="39"/>
      <c r="AP1132" s="39">
        <v>16106.249999999998</v>
      </c>
      <c r="AQ1132" s="39">
        <v>0</v>
      </c>
      <c r="AR1132" s="27">
        <f t="shared" si="28"/>
        <v>0</v>
      </c>
      <c r="AS1132" s="13" t="s">
        <v>111</v>
      </c>
      <c r="AT1132" s="13">
        <v>2015</v>
      </c>
      <c r="AU1132" s="13">
        <v>14</v>
      </c>
    </row>
    <row r="1133" spans="2:47" ht="13.15" customHeight="1" x14ac:dyDescent="0.2">
      <c r="B1133" s="13" t="s">
        <v>1928</v>
      </c>
      <c r="C1133" s="13" t="s">
        <v>100</v>
      </c>
      <c r="D1133" s="13" t="s">
        <v>1828</v>
      </c>
      <c r="E1133" s="13" t="s">
        <v>1521</v>
      </c>
      <c r="F1133" s="13" t="s">
        <v>1798</v>
      </c>
      <c r="G1133" s="13" t="s">
        <v>1925</v>
      </c>
      <c r="H1133" s="13" t="s">
        <v>105</v>
      </c>
      <c r="I1133" s="13">
        <v>45</v>
      </c>
      <c r="J1133" s="13" t="s">
        <v>106</v>
      </c>
      <c r="K1133" s="13" t="s">
        <v>107</v>
      </c>
      <c r="L1133" s="13" t="s">
        <v>108</v>
      </c>
      <c r="M1133" s="13" t="s">
        <v>122</v>
      </c>
      <c r="N1133" s="13" t="s">
        <v>110</v>
      </c>
      <c r="O1133" s="39"/>
      <c r="P1133" s="39"/>
      <c r="Q1133" s="39"/>
      <c r="R1133" s="39">
        <v>180</v>
      </c>
      <c r="S1133" s="39">
        <v>240</v>
      </c>
      <c r="T1133" s="39">
        <v>240</v>
      </c>
      <c r="U1133" s="39">
        <v>240</v>
      </c>
      <c r="V1133" s="39">
        <v>240</v>
      </c>
      <c r="W1133" s="39"/>
      <c r="X1133" s="39"/>
      <c r="Y1133" s="39"/>
      <c r="Z1133" s="39"/>
      <c r="AA1133" s="39"/>
      <c r="AB1133" s="39"/>
      <c r="AC1133" s="39"/>
      <c r="AD1133" s="39"/>
      <c r="AE1133" s="39"/>
      <c r="AF1133" s="39"/>
      <c r="AG1133" s="39"/>
      <c r="AH1133" s="39"/>
      <c r="AI1133" s="39"/>
      <c r="AJ1133" s="39"/>
      <c r="AK1133" s="39"/>
      <c r="AL1133" s="39"/>
      <c r="AM1133" s="39"/>
      <c r="AN1133" s="39"/>
      <c r="AO1133" s="39"/>
      <c r="AP1133" s="39">
        <v>16106.249999999998</v>
      </c>
      <c r="AQ1133" s="39">
        <v>0</v>
      </c>
      <c r="AR1133" s="27">
        <f t="shared" si="28"/>
        <v>0</v>
      </c>
      <c r="AS1133" s="13" t="s">
        <v>111</v>
      </c>
      <c r="AT1133" s="13">
        <v>2015</v>
      </c>
      <c r="AU1133" s="13" t="s">
        <v>115</v>
      </c>
    </row>
    <row r="1134" spans="2:47" ht="13.15" customHeight="1" x14ac:dyDescent="0.2">
      <c r="B1134" s="13" t="s">
        <v>7161</v>
      </c>
      <c r="C1134" s="13" t="s">
        <v>100</v>
      </c>
      <c r="D1134" s="13" t="s">
        <v>1828</v>
      </c>
      <c r="E1134" s="13" t="s">
        <v>1521</v>
      </c>
      <c r="F1134" s="13" t="s">
        <v>1798</v>
      </c>
      <c r="G1134" s="13" t="s">
        <v>1925</v>
      </c>
      <c r="H1134" s="13" t="s">
        <v>105</v>
      </c>
      <c r="I1134" s="13">
        <v>45</v>
      </c>
      <c r="J1134" s="13" t="s">
        <v>106</v>
      </c>
      <c r="K1134" s="13" t="s">
        <v>107</v>
      </c>
      <c r="L1134" s="13" t="s">
        <v>108</v>
      </c>
      <c r="M1134" s="13" t="s">
        <v>122</v>
      </c>
      <c r="N1134" s="13" t="s">
        <v>110</v>
      </c>
      <c r="O1134" s="39"/>
      <c r="P1134" s="39"/>
      <c r="Q1134" s="39"/>
      <c r="R1134" s="39">
        <v>180</v>
      </c>
      <c r="S1134" s="39">
        <v>240</v>
      </c>
      <c r="T1134" s="39">
        <v>16</v>
      </c>
      <c r="U1134" s="39">
        <v>240</v>
      </c>
      <c r="V1134" s="39">
        <v>240</v>
      </c>
      <c r="W1134" s="39"/>
      <c r="X1134" s="39"/>
      <c r="Y1134" s="39"/>
      <c r="Z1134" s="39"/>
      <c r="AA1134" s="39"/>
      <c r="AB1134" s="39"/>
      <c r="AC1134" s="39"/>
      <c r="AD1134" s="39"/>
      <c r="AE1134" s="39"/>
      <c r="AF1134" s="39"/>
      <c r="AG1134" s="39"/>
      <c r="AH1134" s="39"/>
      <c r="AI1134" s="39"/>
      <c r="AJ1134" s="39"/>
      <c r="AK1134" s="39"/>
      <c r="AL1134" s="39"/>
      <c r="AM1134" s="39"/>
      <c r="AN1134" s="39"/>
      <c r="AO1134" s="39"/>
      <c r="AP1134" s="39">
        <v>16106.249999999998</v>
      </c>
      <c r="AQ1134" s="39">
        <f>(P1134+Q1134+R1134+S1134+T1134+U1134+V1134+W1134)*AP1134</f>
        <v>14753324.999999998</v>
      </c>
      <c r="AR1134" s="27">
        <f t="shared" si="28"/>
        <v>16523724</v>
      </c>
      <c r="AS1134" s="13" t="s">
        <v>111</v>
      </c>
      <c r="AT1134" s="13">
        <v>2015</v>
      </c>
      <c r="AU1134" s="13"/>
    </row>
    <row r="1135" spans="2:47" ht="13.15" customHeight="1" x14ac:dyDescent="0.25">
      <c r="B1135" s="7" t="s">
        <v>1929</v>
      </c>
      <c r="C1135" s="7" t="s">
        <v>100</v>
      </c>
      <c r="D1135" s="22" t="s">
        <v>1748</v>
      </c>
      <c r="E1135" s="7" t="s">
        <v>1749</v>
      </c>
      <c r="F1135" s="10" t="s">
        <v>1749</v>
      </c>
      <c r="G1135" s="10" t="s">
        <v>1930</v>
      </c>
      <c r="H1135" s="8" t="s">
        <v>105</v>
      </c>
      <c r="I1135" s="9">
        <v>45</v>
      </c>
      <c r="J1135" s="10" t="s">
        <v>238</v>
      </c>
      <c r="K1135" s="8" t="s">
        <v>107</v>
      </c>
      <c r="L1135" s="10" t="s">
        <v>108</v>
      </c>
      <c r="M1135" s="10" t="s">
        <v>109</v>
      </c>
      <c r="N1135" s="10" t="s">
        <v>110</v>
      </c>
      <c r="O1135" s="27"/>
      <c r="P1135" s="27"/>
      <c r="Q1135" s="74"/>
      <c r="R1135" s="27">
        <v>110</v>
      </c>
      <c r="S1135" s="27">
        <v>110</v>
      </c>
      <c r="T1135" s="27">
        <v>110</v>
      </c>
      <c r="U1135" s="27">
        <v>110</v>
      </c>
      <c r="V1135" s="27">
        <v>110</v>
      </c>
      <c r="W1135" s="27"/>
      <c r="X1135" s="27"/>
      <c r="Y1135" s="27"/>
      <c r="Z1135" s="27"/>
      <c r="AA1135" s="27"/>
      <c r="AB1135" s="27"/>
      <c r="AC1135" s="27"/>
      <c r="AD1135" s="27"/>
      <c r="AE1135" s="27"/>
      <c r="AF1135" s="27"/>
      <c r="AG1135" s="27"/>
      <c r="AH1135" s="27"/>
      <c r="AI1135" s="27"/>
      <c r="AJ1135" s="27"/>
      <c r="AK1135" s="27"/>
      <c r="AL1135" s="27"/>
      <c r="AM1135" s="27"/>
      <c r="AN1135" s="27"/>
      <c r="AO1135" s="27"/>
      <c r="AP1135" s="27">
        <v>1624.9</v>
      </c>
      <c r="AQ1135" s="27">
        <v>0</v>
      </c>
      <c r="AR1135" s="27">
        <f t="shared" si="28"/>
        <v>0</v>
      </c>
      <c r="AS1135" s="10" t="s">
        <v>111</v>
      </c>
      <c r="AT1135" s="7" t="s">
        <v>375</v>
      </c>
      <c r="AU1135" s="89" t="s">
        <v>357</v>
      </c>
    </row>
    <row r="1136" spans="2:47" ht="13.15" customHeight="1" x14ac:dyDescent="0.2">
      <c r="B1136" s="12" t="s">
        <v>1931</v>
      </c>
      <c r="C1136" s="7" t="s">
        <v>100</v>
      </c>
      <c r="D1136" s="7" t="s">
        <v>1748</v>
      </c>
      <c r="E1136" s="7" t="s">
        <v>1749</v>
      </c>
      <c r="F1136" s="7" t="s">
        <v>1749</v>
      </c>
      <c r="G1136" s="7" t="s">
        <v>1930</v>
      </c>
      <c r="H1136" s="8" t="s">
        <v>105</v>
      </c>
      <c r="I1136" s="9">
        <v>45</v>
      </c>
      <c r="J1136" s="10" t="s">
        <v>106</v>
      </c>
      <c r="K1136" s="8" t="s">
        <v>107</v>
      </c>
      <c r="L1136" s="10" t="s">
        <v>108</v>
      </c>
      <c r="M1136" s="10" t="s">
        <v>109</v>
      </c>
      <c r="N1136" s="10" t="s">
        <v>110</v>
      </c>
      <c r="O1136" s="74"/>
      <c r="P1136" s="27"/>
      <c r="Q1136" s="27"/>
      <c r="R1136" s="27">
        <v>110</v>
      </c>
      <c r="S1136" s="27"/>
      <c r="T1136" s="27"/>
      <c r="U1136" s="27"/>
      <c r="V1136" s="27">
        <v>110</v>
      </c>
      <c r="W1136" s="27"/>
      <c r="X1136" s="27"/>
      <c r="Y1136" s="27"/>
      <c r="Z1136" s="27"/>
      <c r="AA1136" s="27"/>
      <c r="AB1136" s="27"/>
      <c r="AC1136" s="27"/>
      <c r="AD1136" s="27"/>
      <c r="AE1136" s="27"/>
      <c r="AF1136" s="27"/>
      <c r="AG1136" s="27"/>
      <c r="AH1136" s="27"/>
      <c r="AI1136" s="27"/>
      <c r="AJ1136" s="27"/>
      <c r="AK1136" s="27"/>
      <c r="AL1136" s="27"/>
      <c r="AM1136" s="27"/>
      <c r="AN1136" s="27"/>
      <c r="AO1136" s="27"/>
      <c r="AP1136" s="27">
        <v>1624.9</v>
      </c>
      <c r="AQ1136" s="27">
        <v>0</v>
      </c>
      <c r="AR1136" s="27">
        <f t="shared" si="28"/>
        <v>0</v>
      </c>
      <c r="AS1136" s="10" t="s">
        <v>111</v>
      </c>
      <c r="AT1136" s="43" t="s">
        <v>241</v>
      </c>
      <c r="AU1136" s="13" t="s">
        <v>115</v>
      </c>
    </row>
    <row r="1137" spans="2:47" ht="13.15" customHeight="1" x14ac:dyDescent="0.2">
      <c r="B1137" s="13" t="s">
        <v>1932</v>
      </c>
      <c r="C1137" s="13" t="s">
        <v>100</v>
      </c>
      <c r="D1137" s="13" t="s">
        <v>1748</v>
      </c>
      <c r="E1137" s="13" t="s">
        <v>1749</v>
      </c>
      <c r="F1137" s="13" t="s">
        <v>1749</v>
      </c>
      <c r="G1137" s="13" t="s">
        <v>1930</v>
      </c>
      <c r="H1137" s="13" t="s">
        <v>105</v>
      </c>
      <c r="I1137" s="13">
        <v>45</v>
      </c>
      <c r="J1137" s="13" t="s">
        <v>106</v>
      </c>
      <c r="K1137" s="13" t="s">
        <v>107</v>
      </c>
      <c r="L1137" s="13" t="s">
        <v>108</v>
      </c>
      <c r="M1137" s="13" t="s">
        <v>109</v>
      </c>
      <c r="N1137" s="13" t="s">
        <v>110</v>
      </c>
      <c r="O1137" s="39"/>
      <c r="P1137" s="39"/>
      <c r="Q1137" s="39"/>
      <c r="R1137" s="39">
        <v>110</v>
      </c>
      <c r="S1137" s="39">
        <v>0</v>
      </c>
      <c r="T1137" s="39"/>
      <c r="U1137" s="39"/>
      <c r="V1137" s="39"/>
      <c r="W1137" s="39"/>
      <c r="X1137" s="39"/>
      <c r="Y1137" s="39"/>
      <c r="Z1137" s="39"/>
      <c r="AA1137" s="39"/>
      <c r="AB1137" s="39"/>
      <c r="AC1137" s="39"/>
      <c r="AD1137" s="39"/>
      <c r="AE1137" s="39"/>
      <c r="AF1137" s="39"/>
      <c r="AG1137" s="39"/>
      <c r="AH1137" s="39"/>
      <c r="AI1137" s="39"/>
      <c r="AJ1137" s="39"/>
      <c r="AK1137" s="39"/>
      <c r="AL1137" s="39"/>
      <c r="AM1137" s="39"/>
      <c r="AN1137" s="39"/>
      <c r="AO1137" s="39"/>
      <c r="AP1137" s="39">
        <v>1624.9</v>
      </c>
      <c r="AQ1137" s="39">
        <v>0</v>
      </c>
      <c r="AR1137" s="27">
        <f t="shared" si="28"/>
        <v>0</v>
      </c>
      <c r="AS1137" s="13" t="s">
        <v>111</v>
      </c>
      <c r="AT1137" s="13">
        <v>2015</v>
      </c>
      <c r="AU1137" s="13">
        <v>14</v>
      </c>
    </row>
    <row r="1138" spans="2:47" ht="13.15" customHeight="1" x14ac:dyDescent="0.2">
      <c r="B1138" s="13" t="s">
        <v>1933</v>
      </c>
      <c r="C1138" s="13" t="s">
        <v>100</v>
      </c>
      <c r="D1138" s="13" t="s">
        <v>1748</v>
      </c>
      <c r="E1138" s="13" t="s">
        <v>1749</v>
      </c>
      <c r="F1138" s="13" t="s">
        <v>1749</v>
      </c>
      <c r="G1138" s="13" t="s">
        <v>1930</v>
      </c>
      <c r="H1138" s="13" t="s">
        <v>105</v>
      </c>
      <c r="I1138" s="13">
        <v>45</v>
      </c>
      <c r="J1138" s="13" t="s">
        <v>106</v>
      </c>
      <c r="K1138" s="13" t="s">
        <v>107</v>
      </c>
      <c r="L1138" s="13" t="s">
        <v>108</v>
      </c>
      <c r="M1138" s="13" t="s">
        <v>122</v>
      </c>
      <c r="N1138" s="13" t="s">
        <v>110</v>
      </c>
      <c r="O1138" s="39"/>
      <c r="P1138" s="39"/>
      <c r="Q1138" s="39"/>
      <c r="R1138" s="39">
        <v>110</v>
      </c>
      <c r="S1138" s="39">
        <v>0</v>
      </c>
      <c r="T1138" s="39"/>
      <c r="U1138" s="39"/>
      <c r="V1138" s="39"/>
      <c r="W1138" s="39"/>
      <c r="X1138" s="39"/>
      <c r="Y1138" s="39"/>
      <c r="Z1138" s="39"/>
      <c r="AA1138" s="39"/>
      <c r="AB1138" s="39"/>
      <c r="AC1138" s="39"/>
      <c r="AD1138" s="39"/>
      <c r="AE1138" s="39"/>
      <c r="AF1138" s="39"/>
      <c r="AG1138" s="39"/>
      <c r="AH1138" s="39"/>
      <c r="AI1138" s="39"/>
      <c r="AJ1138" s="39"/>
      <c r="AK1138" s="39"/>
      <c r="AL1138" s="39"/>
      <c r="AM1138" s="39"/>
      <c r="AN1138" s="39"/>
      <c r="AO1138" s="39"/>
      <c r="AP1138" s="39">
        <v>1624.9</v>
      </c>
      <c r="AQ1138" s="39">
        <f>(O1138+P1138+Q1138+R1138+S1138+T1138+U1138+V1138+W1138)*AP1138</f>
        <v>178739</v>
      </c>
      <c r="AR1138" s="27">
        <f t="shared" si="28"/>
        <v>200187.68000000002</v>
      </c>
      <c r="AS1138" s="13" t="s">
        <v>111</v>
      </c>
      <c r="AT1138" s="13">
        <v>2015</v>
      </c>
      <c r="AU1138" s="13"/>
    </row>
    <row r="1139" spans="2:47" ht="13.15" customHeight="1" x14ac:dyDescent="0.25">
      <c r="B1139" s="7" t="s">
        <v>1934</v>
      </c>
      <c r="C1139" s="7" t="s">
        <v>100</v>
      </c>
      <c r="D1139" s="22" t="s">
        <v>1748</v>
      </c>
      <c r="E1139" s="7" t="s">
        <v>1749</v>
      </c>
      <c r="F1139" s="10" t="s">
        <v>1749</v>
      </c>
      <c r="G1139" s="10" t="s">
        <v>1935</v>
      </c>
      <c r="H1139" s="8" t="s">
        <v>105</v>
      </c>
      <c r="I1139" s="9">
        <v>45</v>
      </c>
      <c r="J1139" s="10" t="s">
        <v>238</v>
      </c>
      <c r="K1139" s="8" t="s">
        <v>107</v>
      </c>
      <c r="L1139" s="10" t="s">
        <v>108</v>
      </c>
      <c r="M1139" s="10" t="s">
        <v>109</v>
      </c>
      <c r="N1139" s="10" t="s">
        <v>110</v>
      </c>
      <c r="O1139" s="27"/>
      <c r="P1139" s="27"/>
      <c r="Q1139" s="74"/>
      <c r="R1139" s="27">
        <v>110</v>
      </c>
      <c r="S1139" s="27">
        <v>110</v>
      </c>
      <c r="T1139" s="27">
        <v>110</v>
      </c>
      <c r="U1139" s="27">
        <v>110</v>
      </c>
      <c r="V1139" s="27">
        <v>110</v>
      </c>
      <c r="W1139" s="27"/>
      <c r="X1139" s="27"/>
      <c r="Y1139" s="27"/>
      <c r="Z1139" s="27"/>
      <c r="AA1139" s="27"/>
      <c r="AB1139" s="27"/>
      <c r="AC1139" s="27"/>
      <c r="AD1139" s="27"/>
      <c r="AE1139" s="27"/>
      <c r="AF1139" s="27"/>
      <c r="AG1139" s="27"/>
      <c r="AH1139" s="27"/>
      <c r="AI1139" s="27"/>
      <c r="AJ1139" s="27"/>
      <c r="AK1139" s="27"/>
      <c r="AL1139" s="27"/>
      <c r="AM1139" s="27"/>
      <c r="AN1139" s="27"/>
      <c r="AO1139" s="27"/>
      <c r="AP1139" s="27">
        <v>1624.9</v>
      </c>
      <c r="AQ1139" s="27">
        <v>0</v>
      </c>
      <c r="AR1139" s="27">
        <f t="shared" si="28"/>
        <v>0</v>
      </c>
      <c r="AS1139" s="10" t="s">
        <v>111</v>
      </c>
      <c r="AT1139" s="7" t="s">
        <v>375</v>
      </c>
      <c r="AU1139" s="89" t="s">
        <v>357</v>
      </c>
    </row>
    <row r="1140" spans="2:47" ht="13.15" customHeight="1" x14ac:dyDescent="0.2">
      <c r="B1140" s="12" t="s">
        <v>1936</v>
      </c>
      <c r="C1140" s="7" t="s">
        <v>100</v>
      </c>
      <c r="D1140" s="7" t="s">
        <v>1748</v>
      </c>
      <c r="E1140" s="7" t="s">
        <v>1749</v>
      </c>
      <c r="F1140" s="7" t="s">
        <v>1749</v>
      </c>
      <c r="G1140" s="7" t="s">
        <v>1935</v>
      </c>
      <c r="H1140" s="8" t="s">
        <v>105</v>
      </c>
      <c r="I1140" s="9">
        <v>45</v>
      </c>
      <c r="J1140" s="10" t="s">
        <v>106</v>
      </c>
      <c r="K1140" s="8" t="s">
        <v>107</v>
      </c>
      <c r="L1140" s="10" t="s">
        <v>108</v>
      </c>
      <c r="M1140" s="10" t="s">
        <v>109</v>
      </c>
      <c r="N1140" s="10" t="s">
        <v>110</v>
      </c>
      <c r="O1140" s="74"/>
      <c r="P1140" s="27"/>
      <c r="Q1140" s="27"/>
      <c r="R1140" s="27">
        <v>110</v>
      </c>
      <c r="S1140" s="27"/>
      <c r="T1140" s="27">
        <v>50</v>
      </c>
      <c r="U1140" s="27"/>
      <c r="V1140" s="27">
        <v>110</v>
      </c>
      <c r="W1140" s="27"/>
      <c r="X1140" s="27"/>
      <c r="Y1140" s="27"/>
      <c r="Z1140" s="27"/>
      <c r="AA1140" s="27"/>
      <c r="AB1140" s="27"/>
      <c r="AC1140" s="27"/>
      <c r="AD1140" s="27"/>
      <c r="AE1140" s="27"/>
      <c r="AF1140" s="27"/>
      <c r="AG1140" s="27"/>
      <c r="AH1140" s="27"/>
      <c r="AI1140" s="27"/>
      <c r="AJ1140" s="27"/>
      <c r="AK1140" s="27"/>
      <c r="AL1140" s="27"/>
      <c r="AM1140" s="27"/>
      <c r="AN1140" s="27"/>
      <c r="AO1140" s="27"/>
      <c r="AP1140" s="27">
        <v>1624.9</v>
      </c>
      <c r="AQ1140" s="27">
        <v>0</v>
      </c>
      <c r="AR1140" s="27">
        <f t="shared" si="28"/>
        <v>0</v>
      </c>
      <c r="AS1140" s="10" t="s">
        <v>111</v>
      </c>
      <c r="AT1140" s="43" t="s">
        <v>241</v>
      </c>
      <c r="AU1140" s="13" t="s">
        <v>115</v>
      </c>
    </row>
    <row r="1141" spans="2:47" ht="13.15" customHeight="1" x14ac:dyDescent="0.2">
      <c r="B1141" s="13" t="s">
        <v>1937</v>
      </c>
      <c r="C1141" s="13" t="s">
        <v>100</v>
      </c>
      <c r="D1141" s="13" t="s">
        <v>1748</v>
      </c>
      <c r="E1141" s="13" t="s">
        <v>1749</v>
      </c>
      <c r="F1141" s="13" t="s">
        <v>1749</v>
      </c>
      <c r="G1141" s="13" t="s">
        <v>1935</v>
      </c>
      <c r="H1141" s="13" t="s">
        <v>105</v>
      </c>
      <c r="I1141" s="13">
        <v>45</v>
      </c>
      <c r="J1141" s="13" t="s">
        <v>106</v>
      </c>
      <c r="K1141" s="13" t="s">
        <v>107</v>
      </c>
      <c r="L1141" s="13" t="s">
        <v>108</v>
      </c>
      <c r="M1141" s="13" t="s">
        <v>109</v>
      </c>
      <c r="N1141" s="13" t="s">
        <v>110</v>
      </c>
      <c r="O1141" s="39"/>
      <c r="P1141" s="39"/>
      <c r="Q1141" s="39"/>
      <c r="R1141" s="39">
        <v>110</v>
      </c>
      <c r="S1141" s="39">
        <v>0</v>
      </c>
      <c r="T1141" s="39">
        <v>0</v>
      </c>
      <c r="U1141" s="39"/>
      <c r="V1141" s="39"/>
      <c r="W1141" s="39"/>
      <c r="X1141" s="39"/>
      <c r="Y1141" s="39"/>
      <c r="Z1141" s="39"/>
      <c r="AA1141" s="39"/>
      <c r="AB1141" s="39"/>
      <c r="AC1141" s="39"/>
      <c r="AD1141" s="39"/>
      <c r="AE1141" s="39"/>
      <c r="AF1141" s="39"/>
      <c r="AG1141" s="39"/>
      <c r="AH1141" s="39"/>
      <c r="AI1141" s="39"/>
      <c r="AJ1141" s="39"/>
      <c r="AK1141" s="39"/>
      <c r="AL1141" s="39"/>
      <c r="AM1141" s="39"/>
      <c r="AN1141" s="39"/>
      <c r="AO1141" s="39"/>
      <c r="AP1141" s="39">
        <v>1624.9</v>
      </c>
      <c r="AQ1141" s="39">
        <v>0</v>
      </c>
      <c r="AR1141" s="27">
        <f t="shared" si="28"/>
        <v>0</v>
      </c>
      <c r="AS1141" s="13" t="s">
        <v>111</v>
      </c>
      <c r="AT1141" s="13">
        <v>2015</v>
      </c>
      <c r="AU1141" s="13">
        <v>14</v>
      </c>
    </row>
    <row r="1142" spans="2:47" ht="13.15" customHeight="1" x14ac:dyDescent="0.2">
      <c r="B1142" s="13" t="s">
        <v>1938</v>
      </c>
      <c r="C1142" s="13" t="s">
        <v>100</v>
      </c>
      <c r="D1142" s="13" t="s">
        <v>1748</v>
      </c>
      <c r="E1142" s="13" t="s">
        <v>1749</v>
      </c>
      <c r="F1142" s="13" t="s">
        <v>1749</v>
      </c>
      <c r="G1142" s="13" t="s">
        <v>1935</v>
      </c>
      <c r="H1142" s="13" t="s">
        <v>105</v>
      </c>
      <c r="I1142" s="13">
        <v>45</v>
      </c>
      <c r="J1142" s="13" t="s">
        <v>106</v>
      </c>
      <c r="K1142" s="13" t="s">
        <v>107</v>
      </c>
      <c r="L1142" s="13" t="s">
        <v>108</v>
      </c>
      <c r="M1142" s="13" t="s">
        <v>122</v>
      </c>
      <c r="N1142" s="13" t="s">
        <v>110</v>
      </c>
      <c r="O1142" s="39"/>
      <c r="P1142" s="39"/>
      <c r="Q1142" s="39"/>
      <c r="R1142" s="39">
        <v>110</v>
      </c>
      <c r="S1142" s="39">
        <v>0</v>
      </c>
      <c r="T1142" s="39">
        <v>0</v>
      </c>
      <c r="U1142" s="39"/>
      <c r="V1142" s="39"/>
      <c r="W1142" s="39"/>
      <c r="X1142" s="39"/>
      <c r="Y1142" s="39"/>
      <c r="Z1142" s="39"/>
      <c r="AA1142" s="39"/>
      <c r="AB1142" s="39"/>
      <c r="AC1142" s="39"/>
      <c r="AD1142" s="39"/>
      <c r="AE1142" s="39"/>
      <c r="AF1142" s="39"/>
      <c r="AG1142" s="39"/>
      <c r="AH1142" s="39"/>
      <c r="AI1142" s="39"/>
      <c r="AJ1142" s="39"/>
      <c r="AK1142" s="39"/>
      <c r="AL1142" s="39"/>
      <c r="AM1142" s="39"/>
      <c r="AN1142" s="39"/>
      <c r="AO1142" s="39"/>
      <c r="AP1142" s="39">
        <v>1624.9</v>
      </c>
      <c r="AQ1142" s="39">
        <f>(O1142+P1142+Q1142+R1142+S1142+T1142+U1142+V1142+W1142)*AP1142</f>
        <v>178739</v>
      </c>
      <c r="AR1142" s="27">
        <f t="shared" si="28"/>
        <v>200187.68000000002</v>
      </c>
      <c r="AS1142" s="13" t="s">
        <v>111</v>
      </c>
      <c r="AT1142" s="13">
        <v>2015</v>
      </c>
      <c r="AU1142" s="13"/>
    </row>
    <row r="1143" spans="2:47" ht="13.15" customHeight="1" x14ac:dyDescent="0.25">
      <c r="B1143" s="7" t="s">
        <v>1939</v>
      </c>
      <c r="C1143" s="7" t="s">
        <v>100</v>
      </c>
      <c r="D1143" s="10" t="s">
        <v>1796</v>
      </c>
      <c r="E1143" s="7" t="s">
        <v>1797</v>
      </c>
      <c r="F1143" s="10" t="s">
        <v>1798</v>
      </c>
      <c r="G1143" s="10" t="s">
        <v>1940</v>
      </c>
      <c r="H1143" s="8" t="s">
        <v>197</v>
      </c>
      <c r="I1143" s="9">
        <v>45</v>
      </c>
      <c r="J1143" s="10" t="s">
        <v>238</v>
      </c>
      <c r="K1143" s="8" t="s">
        <v>107</v>
      </c>
      <c r="L1143" s="10" t="s">
        <v>108</v>
      </c>
      <c r="M1143" s="10" t="s">
        <v>109</v>
      </c>
      <c r="N1143" s="10" t="s">
        <v>110</v>
      </c>
      <c r="O1143" s="27"/>
      <c r="P1143" s="27"/>
      <c r="Q1143" s="74"/>
      <c r="R1143" s="27">
        <v>200</v>
      </c>
      <c r="S1143" s="27">
        <v>200</v>
      </c>
      <c r="T1143" s="27">
        <v>200</v>
      </c>
      <c r="U1143" s="27">
        <v>200</v>
      </c>
      <c r="V1143" s="27">
        <v>200</v>
      </c>
      <c r="W1143" s="27"/>
      <c r="X1143" s="27"/>
      <c r="Y1143" s="27"/>
      <c r="Z1143" s="27"/>
      <c r="AA1143" s="27"/>
      <c r="AB1143" s="27"/>
      <c r="AC1143" s="27"/>
      <c r="AD1143" s="27"/>
      <c r="AE1143" s="27"/>
      <c r="AF1143" s="27"/>
      <c r="AG1143" s="27"/>
      <c r="AH1143" s="27"/>
      <c r="AI1143" s="27"/>
      <c r="AJ1143" s="27"/>
      <c r="AK1143" s="27"/>
      <c r="AL1143" s="27"/>
      <c r="AM1143" s="27"/>
      <c r="AN1143" s="27"/>
      <c r="AO1143" s="27"/>
      <c r="AP1143" s="27">
        <v>6086.59</v>
      </c>
      <c r="AQ1143" s="27">
        <v>0</v>
      </c>
      <c r="AR1143" s="27">
        <f t="shared" si="28"/>
        <v>0</v>
      </c>
      <c r="AS1143" s="10" t="s">
        <v>111</v>
      </c>
      <c r="AT1143" s="7" t="s">
        <v>375</v>
      </c>
      <c r="AU1143" s="89" t="s">
        <v>239</v>
      </c>
    </row>
    <row r="1144" spans="2:47" ht="13.15" customHeight="1" x14ac:dyDescent="0.2">
      <c r="B1144" s="12" t="s">
        <v>1941</v>
      </c>
      <c r="C1144" s="7" t="s">
        <v>100</v>
      </c>
      <c r="D1144" s="7" t="s">
        <v>1796</v>
      </c>
      <c r="E1144" s="7" t="s">
        <v>1797</v>
      </c>
      <c r="F1144" s="7" t="s">
        <v>1798</v>
      </c>
      <c r="G1144" s="7" t="s">
        <v>1940</v>
      </c>
      <c r="H1144" s="8" t="s">
        <v>105</v>
      </c>
      <c r="I1144" s="9">
        <v>45</v>
      </c>
      <c r="J1144" s="10" t="s">
        <v>106</v>
      </c>
      <c r="K1144" s="8" t="s">
        <v>107</v>
      </c>
      <c r="L1144" s="10" t="s">
        <v>108</v>
      </c>
      <c r="M1144" s="10" t="s">
        <v>109</v>
      </c>
      <c r="N1144" s="10" t="s">
        <v>110</v>
      </c>
      <c r="O1144" s="74"/>
      <c r="P1144" s="27"/>
      <c r="Q1144" s="27"/>
      <c r="R1144" s="27">
        <v>100</v>
      </c>
      <c r="S1144" s="27">
        <v>200</v>
      </c>
      <c r="T1144" s="27">
        <v>200</v>
      </c>
      <c r="U1144" s="27">
        <v>200</v>
      </c>
      <c r="V1144" s="27">
        <v>200</v>
      </c>
      <c r="W1144" s="27"/>
      <c r="X1144" s="27"/>
      <c r="Y1144" s="27"/>
      <c r="Z1144" s="27"/>
      <c r="AA1144" s="27"/>
      <c r="AB1144" s="27"/>
      <c r="AC1144" s="27"/>
      <c r="AD1144" s="27"/>
      <c r="AE1144" s="27"/>
      <c r="AF1144" s="27"/>
      <c r="AG1144" s="27"/>
      <c r="AH1144" s="27"/>
      <c r="AI1144" s="27"/>
      <c r="AJ1144" s="27"/>
      <c r="AK1144" s="27"/>
      <c r="AL1144" s="27"/>
      <c r="AM1144" s="27"/>
      <c r="AN1144" s="27"/>
      <c r="AO1144" s="27"/>
      <c r="AP1144" s="27">
        <v>6086.59</v>
      </c>
      <c r="AQ1144" s="27">
        <v>0</v>
      </c>
      <c r="AR1144" s="27">
        <f t="shared" si="28"/>
        <v>0</v>
      </c>
      <c r="AS1144" s="10" t="s">
        <v>111</v>
      </c>
      <c r="AT1144" s="43" t="s">
        <v>241</v>
      </c>
      <c r="AU1144" s="13" t="s">
        <v>156</v>
      </c>
    </row>
    <row r="1145" spans="2:47" ht="13.15" customHeight="1" x14ac:dyDescent="0.2">
      <c r="B1145" s="13" t="s">
        <v>1942</v>
      </c>
      <c r="C1145" s="13" t="s">
        <v>100</v>
      </c>
      <c r="D1145" s="13" t="s">
        <v>1802</v>
      </c>
      <c r="E1145" s="13" t="s">
        <v>1797</v>
      </c>
      <c r="F1145" s="13" t="s">
        <v>1803</v>
      </c>
      <c r="G1145" s="13" t="s">
        <v>1940</v>
      </c>
      <c r="H1145" s="13" t="s">
        <v>105</v>
      </c>
      <c r="I1145" s="13">
        <v>45</v>
      </c>
      <c r="J1145" s="13" t="s">
        <v>106</v>
      </c>
      <c r="K1145" s="13" t="s">
        <v>107</v>
      </c>
      <c r="L1145" s="13" t="s">
        <v>108</v>
      </c>
      <c r="M1145" s="13" t="s">
        <v>109</v>
      </c>
      <c r="N1145" s="13" t="s">
        <v>110</v>
      </c>
      <c r="O1145" s="39"/>
      <c r="P1145" s="39"/>
      <c r="Q1145" s="39"/>
      <c r="R1145" s="39">
        <v>100</v>
      </c>
      <c r="S1145" s="39">
        <v>146</v>
      </c>
      <c r="T1145" s="39">
        <v>230</v>
      </c>
      <c r="U1145" s="39">
        <v>230</v>
      </c>
      <c r="V1145" s="39">
        <v>200</v>
      </c>
      <c r="W1145" s="39"/>
      <c r="X1145" s="39"/>
      <c r="Y1145" s="39"/>
      <c r="Z1145" s="39"/>
      <c r="AA1145" s="39"/>
      <c r="AB1145" s="39"/>
      <c r="AC1145" s="39"/>
      <c r="AD1145" s="39"/>
      <c r="AE1145" s="39"/>
      <c r="AF1145" s="39"/>
      <c r="AG1145" s="39"/>
      <c r="AH1145" s="39"/>
      <c r="AI1145" s="39"/>
      <c r="AJ1145" s="39"/>
      <c r="AK1145" s="39"/>
      <c r="AL1145" s="39"/>
      <c r="AM1145" s="39"/>
      <c r="AN1145" s="39"/>
      <c r="AO1145" s="39"/>
      <c r="AP1145" s="39">
        <v>5618.7499999999991</v>
      </c>
      <c r="AQ1145" s="39">
        <v>0</v>
      </c>
      <c r="AR1145" s="27">
        <f t="shared" si="28"/>
        <v>0</v>
      </c>
      <c r="AS1145" s="13" t="s">
        <v>111</v>
      </c>
      <c r="AT1145" s="13">
        <v>2015</v>
      </c>
      <c r="AU1145" s="13">
        <v>14</v>
      </c>
    </row>
    <row r="1146" spans="2:47" ht="13.15" customHeight="1" x14ac:dyDescent="0.2">
      <c r="B1146" s="13" t="s">
        <v>1943</v>
      </c>
      <c r="C1146" s="13" t="s">
        <v>100</v>
      </c>
      <c r="D1146" s="13" t="s">
        <v>1802</v>
      </c>
      <c r="E1146" s="13" t="s">
        <v>1797</v>
      </c>
      <c r="F1146" s="13" t="s">
        <v>1803</v>
      </c>
      <c r="G1146" s="13" t="s">
        <v>1940</v>
      </c>
      <c r="H1146" s="13" t="s">
        <v>105</v>
      </c>
      <c r="I1146" s="13">
        <v>45</v>
      </c>
      <c r="J1146" s="13" t="s">
        <v>106</v>
      </c>
      <c r="K1146" s="13" t="s">
        <v>107</v>
      </c>
      <c r="L1146" s="13" t="s">
        <v>108</v>
      </c>
      <c r="M1146" s="13" t="s">
        <v>109</v>
      </c>
      <c r="N1146" s="13" t="s">
        <v>110</v>
      </c>
      <c r="O1146" s="39"/>
      <c r="P1146" s="39"/>
      <c r="Q1146" s="39"/>
      <c r="R1146" s="39">
        <v>100</v>
      </c>
      <c r="S1146" s="39">
        <v>200</v>
      </c>
      <c r="T1146" s="39">
        <v>200</v>
      </c>
      <c r="U1146" s="39">
        <v>200</v>
      </c>
      <c r="V1146" s="39">
        <v>200</v>
      </c>
      <c r="W1146" s="39"/>
      <c r="X1146" s="39"/>
      <c r="Y1146" s="39"/>
      <c r="Z1146" s="39"/>
      <c r="AA1146" s="39"/>
      <c r="AB1146" s="39"/>
      <c r="AC1146" s="39"/>
      <c r="AD1146" s="39"/>
      <c r="AE1146" s="39"/>
      <c r="AF1146" s="39"/>
      <c r="AG1146" s="39"/>
      <c r="AH1146" s="39"/>
      <c r="AI1146" s="39"/>
      <c r="AJ1146" s="39"/>
      <c r="AK1146" s="39"/>
      <c r="AL1146" s="39"/>
      <c r="AM1146" s="39"/>
      <c r="AN1146" s="39"/>
      <c r="AO1146" s="39"/>
      <c r="AP1146" s="39">
        <v>5618.7499999999991</v>
      </c>
      <c r="AQ1146" s="39">
        <v>0</v>
      </c>
      <c r="AR1146" s="27">
        <f t="shared" si="28"/>
        <v>0</v>
      </c>
      <c r="AS1146" s="13" t="s">
        <v>111</v>
      </c>
      <c r="AT1146" s="13">
        <v>2015</v>
      </c>
      <c r="AU1146" s="13" t="s">
        <v>156</v>
      </c>
    </row>
    <row r="1147" spans="2:47" ht="13.15" customHeight="1" x14ac:dyDescent="0.2">
      <c r="B1147" s="13" t="s">
        <v>1944</v>
      </c>
      <c r="C1147" s="13" t="s">
        <v>100</v>
      </c>
      <c r="D1147" s="13" t="s">
        <v>1802</v>
      </c>
      <c r="E1147" s="13" t="s">
        <v>1797</v>
      </c>
      <c r="F1147" s="13" t="s">
        <v>1803</v>
      </c>
      <c r="G1147" s="13" t="s">
        <v>1940</v>
      </c>
      <c r="H1147" s="13" t="s">
        <v>105</v>
      </c>
      <c r="I1147" s="13">
        <v>45</v>
      </c>
      <c r="J1147" s="13" t="s">
        <v>106</v>
      </c>
      <c r="K1147" s="13" t="s">
        <v>107</v>
      </c>
      <c r="L1147" s="13" t="s">
        <v>108</v>
      </c>
      <c r="M1147" s="13" t="s">
        <v>122</v>
      </c>
      <c r="N1147" s="13" t="s">
        <v>110</v>
      </c>
      <c r="O1147" s="39"/>
      <c r="P1147" s="39"/>
      <c r="Q1147" s="39"/>
      <c r="R1147" s="39">
        <v>100</v>
      </c>
      <c r="S1147" s="39">
        <v>200</v>
      </c>
      <c r="T1147" s="39">
        <v>120</v>
      </c>
      <c r="U1147" s="39">
        <v>200</v>
      </c>
      <c r="V1147" s="39">
        <v>200</v>
      </c>
      <c r="W1147" s="39"/>
      <c r="X1147" s="39"/>
      <c r="Y1147" s="39"/>
      <c r="Z1147" s="39"/>
      <c r="AA1147" s="39"/>
      <c r="AB1147" s="39"/>
      <c r="AC1147" s="39"/>
      <c r="AD1147" s="39"/>
      <c r="AE1147" s="39"/>
      <c r="AF1147" s="39"/>
      <c r="AG1147" s="39"/>
      <c r="AH1147" s="39"/>
      <c r="AI1147" s="39"/>
      <c r="AJ1147" s="39"/>
      <c r="AK1147" s="39"/>
      <c r="AL1147" s="39"/>
      <c r="AM1147" s="39"/>
      <c r="AN1147" s="39"/>
      <c r="AO1147" s="39"/>
      <c r="AP1147" s="39">
        <v>6811</v>
      </c>
      <c r="AQ1147" s="39">
        <v>0</v>
      </c>
      <c r="AR1147" s="27">
        <f t="shared" si="28"/>
        <v>0</v>
      </c>
      <c r="AS1147" s="13" t="s">
        <v>111</v>
      </c>
      <c r="AT1147" s="13">
        <v>2015</v>
      </c>
      <c r="AU1147" s="13" t="s">
        <v>156</v>
      </c>
    </row>
    <row r="1148" spans="2:47" ht="13.15" customHeight="1" x14ac:dyDescent="0.2">
      <c r="B1148" s="13" t="s">
        <v>7162</v>
      </c>
      <c r="C1148" s="13" t="s">
        <v>100</v>
      </c>
      <c r="D1148" s="13" t="s">
        <v>1802</v>
      </c>
      <c r="E1148" s="13" t="s">
        <v>1797</v>
      </c>
      <c r="F1148" s="13" t="s">
        <v>1803</v>
      </c>
      <c r="G1148" s="13" t="s">
        <v>1940</v>
      </c>
      <c r="H1148" s="13" t="s">
        <v>105</v>
      </c>
      <c r="I1148" s="13">
        <v>45</v>
      </c>
      <c r="J1148" s="13" t="s">
        <v>106</v>
      </c>
      <c r="K1148" s="13" t="s">
        <v>107</v>
      </c>
      <c r="L1148" s="13" t="s">
        <v>108</v>
      </c>
      <c r="M1148" s="13" t="s">
        <v>122</v>
      </c>
      <c r="N1148" s="13" t="s">
        <v>110</v>
      </c>
      <c r="O1148" s="39"/>
      <c r="P1148" s="39"/>
      <c r="Q1148" s="39"/>
      <c r="R1148" s="39">
        <v>100</v>
      </c>
      <c r="S1148" s="39">
        <v>200</v>
      </c>
      <c r="T1148" s="39">
        <v>49</v>
      </c>
      <c r="U1148" s="39">
        <v>200</v>
      </c>
      <c r="V1148" s="39">
        <v>200</v>
      </c>
      <c r="W1148" s="39"/>
      <c r="X1148" s="39"/>
      <c r="Y1148" s="39"/>
      <c r="Z1148" s="39"/>
      <c r="AA1148" s="39"/>
      <c r="AB1148" s="39"/>
      <c r="AC1148" s="39"/>
      <c r="AD1148" s="39"/>
      <c r="AE1148" s="39"/>
      <c r="AF1148" s="39"/>
      <c r="AG1148" s="39"/>
      <c r="AH1148" s="39"/>
      <c r="AI1148" s="39"/>
      <c r="AJ1148" s="39"/>
      <c r="AK1148" s="39"/>
      <c r="AL1148" s="39"/>
      <c r="AM1148" s="39"/>
      <c r="AN1148" s="39"/>
      <c r="AO1148" s="39"/>
      <c r="AP1148" s="39">
        <v>6081.2499999999991</v>
      </c>
      <c r="AQ1148" s="39">
        <f>(P1148+Q1148+R1148+S1148+T1148+U1148+V1148+W1148)*AP1148</f>
        <v>4554856.2499999991</v>
      </c>
      <c r="AR1148" s="27">
        <f t="shared" si="28"/>
        <v>5101438.9999999991</v>
      </c>
      <c r="AS1148" s="13" t="s">
        <v>111</v>
      </c>
      <c r="AT1148" s="13">
        <v>2015</v>
      </c>
      <c r="AU1148" s="13"/>
    </row>
    <row r="1149" spans="2:47" ht="13.15" customHeight="1" x14ac:dyDescent="0.25">
      <c r="B1149" s="7" t="s">
        <v>1945</v>
      </c>
      <c r="C1149" s="7" t="s">
        <v>100</v>
      </c>
      <c r="D1149" s="10" t="s">
        <v>1796</v>
      </c>
      <c r="E1149" s="7" t="s">
        <v>1797</v>
      </c>
      <c r="F1149" s="10" t="s">
        <v>1798</v>
      </c>
      <c r="G1149" s="10" t="s">
        <v>1946</v>
      </c>
      <c r="H1149" s="8" t="s">
        <v>197</v>
      </c>
      <c r="I1149" s="9">
        <v>45</v>
      </c>
      <c r="J1149" s="10" t="s">
        <v>238</v>
      </c>
      <c r="K1149" s="8" t="s">
        <v>107</v>
      </c>
      <c r="L1149" s="10" t="s">
        <v>108</v>
      </c>
      <c r="M1149" s="10" t="s">
        <v>109</v>
      </c>
      <c r="N1149" s="10" t="s">
        <v>110</v>
      </c>
      <c r="O1149" s="27"/>
      <c r="P1149" s="27"/>
      <c r="Q1149" s="74"/>
      <c r="R1149" s="27">
        <v>50</v>
      </c>
      <c r="S1149" s="27">
        <v>50</v>
      </c>
      <c r="T1149" s="27">
        <v>50</v>
      </c>
      <c r="U1149" s="27">
        <v>50</v>
      </c>
      <c r="V1149" s="27">
        <v>50</v>
      </c>
      <c r="W1149" s="27"/>
      <c r="X1149" s="27"/>
      <c r="Y1149" s="27"/>
      <c r="Z1149" s="27"/>
      <c r="AA1149" s="27"/>
      <c r="AB1149" s="27"/>
      <c r="AC1149" s="27"/>
      <c r="AD1149" s="27"/>
      <c r="AE1149" s="27"/>
      <c r="AF1149" s="27"/>
      <c r="AG1149" s="27"/>
      <c r="AH1149" s="27"/>
      <c r="AI1149" s="27"/>
      <c r="AJ1149" s="27"/>
      <c r="AK1149" s="27"/>
      <c r="AL1149" s="27"/>
      <c r="AM1149" s="27"/>
      <c r="AN1149" s="27"/>
      <c r="AO1149" s="27"/>
      <c r="AP1149" s="27">
        <v>6201.69</v>
      </c>
      <c r="AQ1149" s="27">
        <v>0</v>
      </c>
      <c r="AR1149" s="27">
        <f t="shared" si="28"/>
        <v>0</v>
      </c>
      <c r="AS1149" s="10" t="s">
        <v>111</v>
      </c>
      <c r="AT1149" s="7" t="s">
        <v>375</v>
      </c>
      <c r="AU1149" s="89" t="s">
        <v>1392</v>
      </c>
    </row>
    <row r="1150" spans="2:47" ht="13.15" customHeight="1" x14ac:dyDescent="0.2">
      <c r="B1150" s="12" t="s">
        <v>1947</v>
      </c>
      <c r="C1150" s="7" t="s">
        <v>100</v>
      </c>
      <c r="D1150" s="7" t="s">
        <v>1796</v>
      </c>
      <c r="E1150" s="7" t="s">
        <v>1797</v>
      </c>
      <c r="F1150" s="7" t="s">
        <v>1798</v>
      </c>
      <c r="G1150" s="7" t="s">
        <v>1946</v>
      </c>
      <c r="H1150" s="8" t="s">
        <v>105</v>
      </c>
      <c r="I1150" s="9">
        <v>45</v>
      </c>
      <c r="J1150" s="10" t="s">
        <v>106</v>
      </c>
      <c r="K1150" s="8" t="s">
        <v>107</v>
      </c>
      <c r="L1150" s="10" t="s">
        <v>108</v>
      </c>
      <c r="M1150" s="10" t="s">
        <v>109</v>
      </c>
      <c r="N1150" s="10" t="s">
        <v>110</v>
      </c>
      <c r="O1150" s="74"/>
      <c r="P1150" s="27"/>
      <c r="Q1150" s="27"/>
      <c r="R1150" s="27">
        <v>50</v>
      </c>
      <c r="S1150" s="27">
        <v>50</v>
      </c>
      <c r="T1150" s="27">
        <v>50</v>
      </c>
      <c r="U1150" s="27">
        <v>50</v>
      </c>
      <c r="V1150" s="27">
        <v>50</v>
      </c>
      <c r="W1150" s="27"/>
      <c r="X1150" s="27"/>
      <c r="Y1150" s="27"/>
      <c r="Z1150" s="27"/>
      <c r="AA1150" s="27"/>
      <c r="AB1150" s="27"/>
      <c r="AC1150" s="27"/>
      <c r="AD1150" s="27"/>
      <c r="AE1150" s="27"/>
      <c r="AF1150" s="27"/>
      <c r="AG1150" s="27"/>
      <c r="AH1150" s="27"/>
      <c r="AI1150" s="27"/>
      <c r="AJ1150" s="27"/>
      <c r="AK1150" s="27"/>
      <c r="AL1150" s="27"/>
      <c r="AM1150" s="27"/>
      <c r="AN1150" s="27"/>
      <c r="AO1150" s="27"/>
      <c r="AP1150" s="27">
        <v>6201.69</v>
      </c>
      <c r="AQ1150" s="27">
        <v>0</v>
      </c>
      <c r="AR1150" s="27">
        <f t="shared" si="28"/>
        <v>0</v>
      </c>
      <c r="AS1150" s="10" t="s">
        <v>111</v>
      </c>
      <c r="AT1150" s="43" t="s">
        <v>241</v>
      </c>
      <c r="AU1150" s="13" t="s">
        <v>156</v>
      </c>
    </row>
    <row r="1151" spans="2:47" ht="13.15" customHeight="1" x14ac:dyDescent="0.2">
      <c r="B1151" s="13" t="s">
        <v>1948</v>
      </c>
      <c r="C1151" s="13" t="s">
        <v>100</v>
      </c>
      <c r="D1151" s="13" t="s">
        <v>1802</v>
      </c>
      <c r="E1151" s="13" t="s">
        <v>1797</v>
      </c>
      <c r="F1151" s="13" t="s">
        <v>1803</v>
      </c>
      <c r="G1151" s="13" t="s">
        <v>1946</v>
      </c>
      <c r="H1151" s="13" t="s">
        <v>105</v>
      </c>
      <c r="I1151" s="13">
        <v>45</v>
      </c>
      <c r="J1151" s="13" t="s">
        <v>106</v>
      </c>
      <c r="K1151" s="13" t="s">
        <v>107</v>
      </c>
      <c r="L1151" s="13" t="s">
        <v>108</v>
      </c>
      <c r="M1151" s="13" t="s">
        <v>109</v>
      </c>
      <c r="N1151" s="13" t="s">
        <v>110</v>
      </c>
      <c r="O1151" s="39"/>
      <c r="P1151" s="39"/>
      <c r="Q1151" s="39"/>
      <c r="R1151" s="39">
        <v>50</v>
      </c>
      <c r="S1151" s="39">
        <v>0</v>
      </c>
      <c r="T1151" s="39">
        <v>50</v>
      </c>
      <c r="U1151" s="39">
        <v>50</v>
      </c>
      <c r="V1151" s="39">
        <v>50</v>
      </c>
      <c r="W1151" s="39"/>
      <c r="X1151" s="39"/>
      <c r="Y1151" s="39"/>
      <c r="Z1151" s="39"/>
      <c r="AA1151" s="39"/>
      <c r="AB1151" s="39"/>
      <c r="AC1151" s="39"/>
      <c r="AD1151" s="39"/>
      <c r="AE1151" s="39"/>
      <c r="AF1151" s="39"/>
      <c r="AG1151" s="39"/>
      <c r="AH1151" s="39"/>
      <c r="AI1151" s="39"/>
      <c r="AJ1151" s="39"/>
      <c r="AK1151" s="39"/>
      <c r="AL1151" s="39"/>
      <c r="AM1151" s="39"/>
      <c r="AN1151" s="39"/>
      <c r="AO1151" s="39"/>
      <c r="AP1151" s="39">
        <v>11499.999999999998</v>
      </c>
      <c r="AQ1151" s="39">
        <v>0</v>
      </c>
      <c r="AR1151" s="27">
        <f t="shared" si="28"/>
        <v>0</v>
      </c>
      <c r="AS1151" s="13" t="s">
        <v>111</v>
      </c>
      <c r="AT1151" s="13">
        <v>2015</v>
      </c>
      <c r="AU1151" s="13">
        <v>14</v>
      </c>
    </row>
    <row r="1152" spans="2:47" ht="13.15" customHeight="1" x14ac:dyDescent="0.2">
      <c r="B1152" s="13" t="s">
        <v>1949</v>
      </c>
      <c r="C1152" s="13" t="s">
        <v>100</v>
      </c>
      <c r="D1152" s="13" t="s">
        <v>1802</v>
      </c>
      <c r="E1152" s="13" t="s">
        <v>1797</v>
      </c>
      <c r="F1152" s="13" t="s">
        <v>1803</v>
      </c>
      <c r="G1152" s="13" t="s">
        <v>1946</v>
      </c>
      <c r="H1152" s="13" t="s">
        <v>105</v>
      </c>
      <c r="I1152" s="13">
        <v>45</v>
      </c>
      <c r="J1152" s="13" t="s">
        <v>106</v>
      </c>
      <c r="K1152" s="13" t="s">
        <v>107</v>
      </c>
      <c r="L1152" s="13" t="s">
        <v>108</v>
      </c>
      <c r="M1152" s="13" t="s">
        <v>122</v>
      </c>
      <c r="N1152" s="13" t="s">
        <v>110</v>
      </c>
      <c r="O1152" s="39"/>
      <c r="P1152" s="39"/>
      <c r="Q1152" s="39"/>
      <c r="R1152" s="39">
        <v>50</v>
      </c>
      <c r="S1152" s="39">
        <v>50</v>
      </c>
      <c r="T1152" s="39">
        <v>50</v>
      </c>
      <c r="U1152" s="39">
        <v>50</v>
      </c>
      <c r="V1152" s="39">
        <v>50</v>
      </c>
      <c r="W1152" s="39"/>
      <c r="X1152" s="39"/>
      <c r="Y1152" s="39"/>
      <c r="Z1152" s="39"/>
      <c r="AA1152" s="39"/>
      <c r="AB1152" s="39"/>
      <c r="AC1152" s="39"/>
      <c r="AD1152" s="39"/>
      <c r="AE1152" s="39"/>
      <c r="AF1152" s="39"/>
      <c r="AG1152" s="39"/>
      <c r="AH1152" s="39"/>
      <c r="AI1152" s="39"/>
      <c r="AJ1152" s="39"/>
      <c r="AK1152" s="39"/>
      <c r="AL1152" s="39"/>
      <c r="AM1152" s="39"/>
      <c r="AN1152" s="39"/>
      <c r="AO1152" s="39"/>
      <c r="AP1152" s="39">
        <v>11499.999999999998</v>
      </c>
      <c r="AQ1152" s="39">
        <v>0</v>
      </c>
      <c r="AR1152" s="27">
        <f t="shared" si="28"/>
        <v>0</v>
      </c>
      <c r="AS1152" s="13" t="s">
        <v>111</v>
      </c>
      <c r="AT1152" s="13">
        <v>2015</v>
      </c>
      <c r="AU1152" s="13" t="s">
        <v>115</v>
      </c>
    </row>
    <row r="1153" spans="2:47" ht="13.15" customHeight="1" x14ac:dyDescent="0.2">
      <c r="B1153" s="13" t="s">
        <v>7163</v>
      </c>
      <c r="C1153" s="13" t="s">
        <v>100</v>
      </c>
      <c r="D1153" s="13" t="s">
        <v>1802</v>
      </c>
      <c r="E1153" s="13" t="s">
        <v>1797</v>
      </c>
      <c r="F1153" s="13" t="s">
        <v>1803</v>
      </c>
      <c r="G1153" s="13" t="s">
        <v>1946</v>
      </c>
      <c r="H1153" s="13" t="s">
        <v>105</v>
      </c>
      <c r="I1153" s="13">
        <v>45</v>
      </c>
      <c r="J1153" s="13" t="s">
        <v>106</v>
      </c>
      <c r="K1153" s="13" t="s">
        <v>107</v>
      </c>
      <c r="L1153" s="13" t="s">
        <v>108</v>
      </c>
      <c r="M1153" s="13" t="s">
        <v>122</v>
      </c>
      <c r="N1153" s="13" t="s">
        <v>110</v>
      </c>
      <c r="O1153" s="39"/>
      <c r="P1153" s="39"/>
      <c r="Q1153" s="39"/>
      <c r="R1153" s="39">
        <v>50</v>
      </c>
      <c r="S1153" s="39">
        <v>50</v>
      </c>
      <c r="T1153" s="39">
        <v>0</v>
      </c>
      <c r="U1153" s="39">
        <v>50</v>
      </c>
      <c r="V1153" s="39">
        <v>50</v>
      </c>
      <c r="W1153" s="39"/>
      <c r="X1153" s="39"/>
      <c r="Y1153" s="39"/>
      <c r="Z1153" s="39"/>
      <c r="AA1153" s="39"/>
      <c r="AB1153" s="39"/>
      <c r="AC1153" s="39"/>
      <c r="AD1153" s="39"/>
      <c r="AE1153" s="39"/>
      <c r="AF1153" s="39"/>
      <c r="AG1153" s="39"/>
      <c r="AH1153" s="39"/>
      <c r="AI1153" s="39"/>
      <c r="AJ1153" s="39"/>
      <c r="AK1153" s="39"/>
      <c r="AL1153" s="39"/>
      <c r="AM1153" s="39"/>
      <c r="AN1153" s="39"/>
      <c r="AO1153" s="39"/>
      <c r="AP1153" s="39">
        <v>11499.999999999998</v>
      </c>
      <c r="AQ1153" s="39">
        <f>(P1153+Q1153+R1153+S1153+T1153+U1153+V1153+W1153)*AP1153</f>
        <v>2299999.9999999995</v>
      </c>
      <c r="AR1153" s="27">
        <f t="shared" si="28"/>
        <v>2575999.9999999995</v>
      </c>
      <c r="AS1153" s="13" t="s">
        <v>111</v>
      </c>
      <c r="AT1153" s="13">
        <v>2015</v>
      </c>
      <c r="AU1153" s="13"/>
    </row>
    <row r="1154" spans="2:47" ht="13.15" customHeight="1" x14ac:dyDescent="0.25">
      <c r="B1154" s="7" t="s">
        <v>1950</v>
      </c>
      <c r="C1154" s="7" t="s">
        <v>100</v>
      </c>
      <c r="D1154" s="7" t="s">
        <v>1951</v>
      </c>
      <c r="E1154" s="7" t="s">
        <v>1819</v>
      </c>
      <c r="F1154" s="10" t="s">
        <v>1952</v>
      </c>
      <c r="G1154" s="10" t="s">
        <v>1953</v>
      </c>
      <c r="H1154" s="8" t="s">
        <v>105</v>
      </c>
      <c r="I1154" s="9">
        <v>45</v>
      </c>
      <c r="J1154" s="10" t="s">
        <v>238</v>
      </c>
      <c r="K1154" s="8" t="s">
        <v>107</v>
      </c>
      <c r="L1154" s="10" t="s">
        <v>108</v>
      </c>
      <c r="M1154" s="10" t="s">
        <v>109</v>
      </c>
      <c r="N1154" s="10" t="s">
        <v>110</v>
      </c>
      <c r="O1154" s="27"/>
      <c r="P1154" s="27"/>
      <c r="Q1154" s="74"/>
      <c r="R1154" s="27">
        <v>50</v>
      </c>
      <c r="S1154" s="27">
        <v>0</v>
      </c>
      <c r="T1154" s="27">
        <v>0</v>
      </c>
      <c r="U1154" s="27">
        <v>0</v>
      </c>
      <c r="V1154" s="27">
        <v>0</v>
      </c>
      <c r="W1154" s="27"/>
      <c r="X1154" s="27"/>
      <c r="Y1154" s="27"/>
      <c r="Z1154" s="27"/>
      <c r="AA1154" s="27"/>
      <c r="AB1154" s="27"/>
      <c r="AC1154" s="27"/>
      <c r="AD1154" s="27"/>
      <c r="AE1154" s="27"/>
      <c r="AF1154" s="27"/>
      <c r="AG1154" s="27"/>
      <c r="AH1154" s="27"/>
      <c r="AI1154" s="27"/>
      <c r="AJ1154" s="27"/>
      <c r="AK1154" s="27"/>
      <c r="AL1154" s="27"/>
      <c r="AM1154" s="27"/>
      <c r="AN1154" s="27"/>
      <c r="AO1154" s="27"/>
      <c r="AP1154" s="27">
        <v>2000</v>
      </c>
      <c r="AQ1154" s="27">
        <v>0</v>
      </c>
      <c r="AR1154" s="27">
        <f t="shared" si="28"/>
        <v>0</v>
      </c>
      <c r="AS1154" s="10" t="s">
        <v>111</v>
      </c>
      <c r="AT1154" s="7" t="s">
        <v>375</v>
      </c>
      <c r="AU1154" s="89" t="s">
        <v>357</v>
      </c>
    </row>
    <row r="1155" spans="2:47" ht="13.15" customHeight="1" x14ac:dyDescent="0.2">
      <c r="B1155" s="12" t="s">
        <v>1954</v>
      </c>
      <c r="C1155" s="7" t="s">
        <v>100</v>
      </c>
      <c r="D1155" s="7" t="s">
        <v>1951</v>
      </c>
      <c r="E1155" s="7" t="s">
        <v>1819</v>
      </c>
      <c r="F1155" s="7" t="s">
        <v>1952</v>
      </c>
      <c r="G1155" s="7" t="s">
        <v>1953</v>
      </c>
      <c r="H1155" s="8" t="s">
        <v>105</v>
      </c>
      <c r="I1155" s="9">
        <v>45</v>
      </c>
      <c r="J1155" s="10" t="s">
        <v>106</v>
      </c>
      <c r="K1155" s="8" t="s">
        <v>107</v>
      </c>
      <c r="L1155" s="10" t="s">
        <v>108</v>
      </c>
      <c r="M1155" s="10" t="s">
        <v>109</v>
      </c>
      <c r="N1155" s="10" t="s">
        <v>110</v>
      </c>
      <c r="O1155" s="74"/>
      <c r="P1155" s="27"/>
      <c r="Q1155" s="27"/>
      <c r="R1155" s="27">
        <v>50</v>
      </c>
      <c r="S1155" s="27">
        <v>50</v>
      </c>
      <c r="T1155" s="27">
        <v>50</v>
      </c>
      <c r="U1155" s="27">
        <v>50</v>
      </c>
      <c r="V1155" s="27">
        <v>50</v>
      </c>
      <c r="W1155" s="27"/>
      <c r="X1155" s="27"/>
      <c r="Y1155" s="27"/>
      <c r="Z1155" s="27"/>
      <c r="AA1155" s="27"/>
      <c r="AB1155" s="27"/>
      <c r="AC1155" s="27"/>
      <c r="AD1155" s="27"/>
      <c r="AE1155" s="27"/>
      <c r="AF1155" s="27"/>
      <c r="AG1155" s="27"/>
      <c r="AH1155" s="27"/>
      <c r="AI1155" s="27"/>
      <c r="AJ1155" s="27"/>
      <c r="AK1155" s="27"/>
      <c r="AL1155" s="27"/>
      <c r="AM1155" s="27"/>
      <c r="AN1155" s="27"/>
      <c r="AO1155" s="27"/>
      <c r="AP1155" s="27">
        <v>2000</v>
      </c>
      <c r="AQ1155" s="27">
        <v>0</v>
      </c>
      <c r="AR1155" s="27">
        <f t="shared" si="28"/>
        <v>0</v>
      </c>
      <c r="AS1155" s="10" t="s">
        <v>111</v>
      </c>
      <c r="AT1155" s="43" t="s">
        <v>241</v>
      </c>
      <c r="AU1155" s="13" t="s">
        <v>115</v>
      </c>
    </row>
    <row r="1156" spans="2:47" ht="13.15" customHeight="1" x14ac:dyDescent="0.2">
      <c r="B1156" s="13" t="s">
        <v>1955</v>
      </c>
      <c r="C1156" s="13" t="s">
        <v>100</v>
      </c>
      <c r="D1156" s="13" t="s">
        <v>1956</v>
      </c>
      <c r="E1156" s="13" t="s">
        <v>1819</v>
      </c>
      <c r="F1156" s="13" t="s">
        <v>1957</v>
      </c>
      <c r="G1156" s="13" t="s">
        <v>1953</v>
      </c>
      <c r="H1156" s="13" t="s">
        <v>105</v>
      </c>
      <c r="I1156" s="13">
        <v>45</v>
      </c>
      <c r="J1156" s="13" t="s">
        <v>106</v>
      </c>
      <c r="K1156" s="13" t="s">
        <v>107</v>
      </c>
      <c r="L1156" s="13" t="s">
        <v>108</v>
      </c>
      <c r="M1156" s="13" t="s">
        <v>109</v>
      </c>
      <c r="N1156" s="13" t="s">
        <v>110</v>
      </c>
      <c r="O1156" s="39"/>
      <c r="P1156" s="39"/>
      <c r="Q1156" s="39"/>
      <c r="R1156" s="39">
        <v>50</v>
      </c>
      <c r="S1156" s="39">
        <v>0</v>
      </c>
      <c r="T1156" s="39">
        <v>0</v>
      </c>
      <c r="U1156" s="39">
        <v>0</v>
      </c>
      <c r="V1156" s="39">
        <v>0</v>
      </c>
      <c r="W1156" s="39"/>
      <c r="X1156" s="39"/>
      <c r="Y1156" s="39"/>
      <c r="Z1156" s="39"/>
      <c r="AA1156" s="39"/>
      <c r="AB1156" s="39"/>
      <c r="AC1156" s="39"/>
      <c r="AD1156" s="39"/>
      <c r="AE1156" s="39"/>
      <c r="AF1156" s="39"/>
      <c r="AG1156" s="39"/>
      <c r="AH1156" s="39"/>
      <c r="AI1156" s="39"/>
      <c r="AJ1156" s="39"/>
      <c r="AK1156" s="39"/>
      <c r="AL1156" s="39"/>
      <c r="AM1156" s="39"/>
      <c r="AN1156" s="39"/>
      <c r="AO1156" s="39"/>
      <c r="AP1156" s="39">
        <v>2000</v>
      </c>
      <c r="AQ1156" s="39">
        <v>0</v>
      </c>
      <c r="AR1156" s="27">
        <f t="shared" si="28"/>
        <v>0</v>
      </c>
      <c r="AS1156" s="13" t="s">
        <v>111</v>
      </c>
      <c r="AT1156" s="13">
        <v>2015</v>
      </c>
      <c r="AU1156" s="13">
        <v>14</v>
      </c>
    </row>
    <row r="1157" spans="2:47" ht="13.15" customHeight="1" x14ac:dyDescent="0.2">
      <c r="B1157" s="13" t="s">
        <v>1958</v>
      </c>
      <c r="C1157" s="13" t="s">
        <v>100</v>
      </c>
      <c r="D1157" s="13" t="s">
        <v>1956</v>
      </c>
      <c r="E1157" s="13" t="s">
        <v>1819</v>
      </c>
      <c r="F1157" s="13" t="s">
        <v>1957</v>
      </c>
      <c r="G1157" s="13" t="s">
        <v>1953</v>
      </c>
      <c r="H1157" s="13" t="s">
        <v>105</v>
      </c>
      <c r="I1157" s="13">
        <v>45</v>
      </c>
      <c r="J1157" s="13" t="s">
        <v>106</v>
      </c>
      <c r="K1157" s="13" t="s">
        <v>107</v>
      </c>
      <c r="L1157" s="13" t="s">
        <v>108</v>
      </c>
      <c r="M1157" s="13" t="s">
        <v>109</v>
      </c>
      <c r="N1157" s="13" t="s">
        <v>110</v>
      </c>
      <c r="O1157" s="39"/>
      <c r="P1157" s="39"/>
      <c r="Q1157" s="39"/>
      <c r="R1157" s="39">
        <v>50</v>
      </c>
      <c r="S1157" s="39">
        <v>0</v>
      </c>
      <c r="T1157" s="39">
        <v>0</v>
      </c>
      <c r="U1157" s="39">
        <v>0</v>
      </c>
      <c r="V1157" s="39">
        <v>0</v>
      </c>
      <c r="W1157" s="39"/>
      <c r="X1157" s="39"/>
      <c r="Y1157" s="39"/>
      <c r="Z1157" s="39"/>
      <c r="AA1157" s="39"/>
      <c r="AB1157" s="39"/>
      <c r="AC1157" s="39"/>
      <c r="AD1157" s="39"/>
      <c r="AE1157" s="39"/>
      <c r="AF1157" s="39"/>
      <c r="AG1157" s="39"/>
      <c r="AH1157" s="39"/>
      <c r="AI1157" s="39"/>
      <c r="AJ1157" s="39"/>
      <c r="AK1157" s="39"/>
      <c r="AL1157" s="39"/>
      <c r="AM1157" s="39"/>
      <c r="AN1157" s="39"/>
      <c r="AO1157" s="39"/>
      <c r="AP1157" s="39">
        <v>2000</v>
      </c>
      <c r="AQ1157" s="39">
        <v>0</v>
      </c>
      <c r="AR1157" s="27">
        <f t="shared" si="28"/>
        <v>0</v>
      </c>
      <c r="AS1157" s="13" t="s">
        <v>111</v>
      </c>
      <c r="AT1157" s="13">
        <v>2015</v>
      </c>
      <c r="AU1157" s="13">
        <v>14</v>
      </c>
    </row>
    <row r="1158" spans="2:47" ht="13.15" customHeight="1" x14ac:dyDescent="0.2">
      <c r="B1158" s="13" t="s">
        <v>1959</v>
      </c>
      <c r="C1158" s="13" t="s">
        <v>100</v>
      </c>
      <c r="D1158" s="13" t="s">
        <v>1956</v>
      </c>
      <c r="E1158" s="13" t="s">
        <v>1819</v>
      </c>
      <c r="F1158" s="13" t="s">
        <v>1957</v>
      </c>
      <c r="G1158" s="13" t="s">
        <v>1953</v>
      </c>
      <c r="H1158" s="15" t="s">
        <v>105</v>
      </c>
      <c r="I1158" s="13">
        <v>45</v>
      </c>
      <c r="J1158" s="13" t="s">
        <v>106</v>
      </c>
      <c r="K1158" s="13" t="s">
        <v>107</v>
      </c>
      <c r="L1158" s="13" t="s">
        <v>108</v>
      </c>
      <c r="M1158" s="13" t="s">
        <v>122</v>
      </c>
      <c r="N1158" s="13" t="s">
        <v>110</v>
      </c>
      <c r="O1158" s="39"/>
      <c r="P1158" s="39"/>
      <c r="Q1158" s="39"/>
      <c r="R1158" s="39">
        <v>50</v>
      </c>
      <c r="S1158" s="39">
        <v>50</v>
      </c>
      <c r="T1158" s="39">
        <v>0</v>
      </c>
      <c r="U1158" s="39">
        <v>0</v>
      </c>
      <c r="V1158" s="39">
        <v>0</v>
      </c>
      <c r="W1158" s="39"/>
      <c r="X1158" s="39"/>
      <c r="Y1158" s="39"/>
      <c r="Z1158" s="39"/>
      <c r="AA1158" s="39"/>
      <c r="AB1158" s="39"/>
      <c r="AC1158" s="39"/>
      <c r="AD1158" s="39"/>
      <c r="AE1158" s="39"/>
      <c r="AF1158" s="39"/>
      <c r="AG1158" s="39"/>
      <c r="AH1158" s="39"/>
      <c r="AI1158" s="39"/>
      <c r="AJ1158" s="39"/>
      <c r="AK1158" s="39"/>
      <c r="AL1158" s="39"/>
      <c r="AM1158" s="39"/>
      <c r="AN1158" s="39"/>
      <c r="AO1158" s="39"/>
      <c r="AP1158" s="39">
        <v>1995</v>
      </c>
      <c r="AQ1158" s="39">
        <f>(O1158+P1158+Q1158+R1158+S1158+T1158+U1158+V1158+W1158)*AP1158</f>
        <v>199500</v>
      </c>
      <c r="AR1158" s="27">
        <f t="shared" si="28"/>
        <v>223440.00000000003</v>
      </c>
      <c r="AS1158" s="13" t="s">
        <v>111</v>
      </c>
      <c r="AT1158" s="13">
        <v>2015</v>
      </c>
      <c r="AU1158" s="39"/>
    </row>
    <row r="1159" spans="2:47" ht="13.15" customHeight="1" x14ac:dyDescent="0.25">
      <c r="B1159" s="7" t="s">
        <v>1960</v>
      </c>
      <c r="C1159" s="7" t="s">
        <v>100</v>
      </c>
      <c r="D1159" s="22" t="s">
        <v>1748</v>
      </c>
      <c r="E1159" s="7" t="s">
        <v>1749</v>
      </c>
      <c r="F1159" s="10" t="s">
        <v>1749</v>
      </c>
      <c r="G1159" s="10" t="s">
        <v>1961</v>
      </c>
      <c r="H1159" s="8" t="s">
        <v>105</v>
      </c>
      <c r="I1159" s="9">
        <v>45</v>
      </c>
      <c r="J1159" s="10" t="s">
        <v>238</v>
      </c>
      <c r="K1159" s="8" t="s">
        <v>107</v>
      </c>
      <c r="L1159" s="10" t="s">
        <v>108</v>
      </c>
      <c r="M1159" s="10" t="s">
        <v>109</v>
      </c>
      <c r="N1159" s="10" t="s">
        <v>110</v>
      </c>
      <c r="O1159" s="27"/>
      <c r="P1159" s="27"/>
      <c r="Q1159" s="74"/>
      <c r="R1159" s="27">
        <v>20</v>
      </c>
      <c r="S1159" s="27">
        <v>20</v>
      </c>
      <c r="T1159" s="27">
        <v>20</v>
      </c>
      <c r="U1159" s="27">
        <v>20</v>
      </c>
      <c r="V1159" s="27">
        <v>20</v>
      </c>
      <c r="W1159" s="27"/>
      <c r="X1159" s="27"/>
      <c r="Y1159" s="27"/>
      <c r="Z1159" s="27"/>
      <c r="AA1159" s="27"/>
      <c r="AB1159" s="27"/>
      <c r="AC1159" s="27"/>
      <c r="AD1159" s="27"/>
      <c r="AE1159" s="27"/>
      <c r="AF1159" s="27"/>
      <c r="AG1159" s="27"/>
      <c r="AH1159" s="27"/>
      <c r="AI1159" s="27"/>
      <c r="AJ1159" s="27"/>
      <c r="AK1159" s="27"/>
      <c r="AL1159" s="27"/>
      <c r="AM1159" s="27"/>
      <c r="AN1159" s="27"/>
      <c r="AO1159" s="27"/>
      <c r="AP1159" s="27">
        <v>33249.449999999997</v>
      </c>
      <c r="AQ1159" s="27">
        <v>0</v>
      </c>
      <c r="AR1159" s="27">
        <f t="shared" si="28"/>
        <v>0</v>
      </c>
      <c r="AS1159" s="10" t="s">
        <v>111</v>
      </c>
      <c r="AT1159" s="7" t="s">
        <v>375</v>
      </c>
      <c r="AU1159" s="89" t="s">
        <v>357</v>
      </c>
    </row>
    <row r="1160" spans="2:47" ht="13.15" customHeight="1" x14ac:dyDescent="0.2">
      <c r="B1160" s="12" t="s">
        <v>1962</v>
      </c>
      <c r="C1160" s="7" t="s">
        <v>100</v>
      </c>
      <c r="D1160" s="7" t="s">
        <v>1748</v>
      </c>
      <c r="E1160" s="7" t="s">
        <v>1749</v>
      </c>
      <c r="F1160" s="7" t="s">
        <v>1749</v>
      </c>
      <c r="G1160" s="7" t="s">
        <v>1961</v>
      </c>
      <c r="H1160" s="8" t="s">
        <v>105</v>
      </c>
      <c r="I1160" s="9">
        <v>45</v>
      </c>
      <c r="J1160" s="10" t="s">
        <v>106</v>
      </c>
      <c r="K1160" s="8" t="s">
        <v>107</v>
      </c>
      <c r="L1160" s="10" t="s">
        <v>108</v>
      </c>
      <c r="M1160" s="10" t="s">
        <v>109</v>
      </c>
      <c r="N1160" s="10" t="s">
        <v>110</v>
      </c>
      <c r="O1160" s="74"/>
      <c r="P1160" s="27"/>
      <c r="Q1160" s="27"/>
      <c r="R1160" s="27">
        <v>16</v>
      </c>
      <c r="S1160" s="27">
        <v>20</v>
      </c>
      <c r="T1160" s="27">
        <v>20</v>
      </c>
      <c r="U1160" s="27">
        <v>20</v>
      </c>
      <c r="V1160" s="27">
        <v>20</v>
      </c>
      <c r="W1160" s="27"/>
      <c r="X1160" s="27"/>
      <c r="Y1160" s="27"/>
      <c r="Z1160" s="27"/>
      <c r="AA1160" s="27"/>
      <c r="AB1160" s="27"/>
      <c r="AC1160" s="27"/>
      <c r="AD1160" s="27"/>
      <c r="AE1160" s="27"/>
      <c r="AF1160" s="27"/>
      <c r="AG1160" s="27"/>
      <c r="AH1160" s="27"/>
      <c r="AI1160" s="27"/>
      <c r="AJ1160" s="27"/>
      <c r="AK1160" s="27"/>
      <c r="AL1160" s="27"/>
      <c r="AM1160" s="27"/>
      <c r="AN1160" s="27"/>
      <c r="AO1160" s="27"/>
      <c r="AP1160" s="27">
        <v>33249.449999999997</v>
      </c>
      <c r="AQ1160" s="27">
        <v>0</v>
      </c>
      <c r="AR1160" s="27">
        <f t="shared" si="28"/>
        <v>0</v>
      </c>
      <c r="AS1160" s="10" t="s">
        <v>111</v>
      </c>
      <c r="AT1160" s="43" t="s">
        <v>241</v>
      </c>
      <c r="AU1160" s="13" t="s">
        <v>1838</v>
      </c>
    </row>
    <row r="1161" spans="2:47" ht="13.15" customHeight="1" x14ac:dyDescent="0.2">
      <c r="B1161" s="13" t="s">
        <v>1963</v>
      </c>
      <c r="C1161" s="13" t="s">
        <v>100</v>
      </c>
      <c r="D1161" s="13" t="s">
        <v>1840</v>
      </c>
      <c r="E1161" s="13" t="s">
        <v>1841</v>
      </c>
      <c r="F1161" s="13" t="s">
        <v>1842</v>
      </c>
      <c r="G1161" s="13" t="s">
        <v>1961</v>
      </c>
      <c r="H1161" s="13" t="s">
        <v>105</v>
      </c>
      <c r="I1161" s="13">
        <v>45</v>
      </c>
      <c r="J1161" s="13" t="s">
        <v>106</v>
      </c>
      <c r="K1161" s="13" t="s">
        <v>107</v>
      </c>
      <c r="L1161" s="13" t="s">
        <v>108</v>
      </c>
      <c r="M1161" s="13" t="s">
        <v>109</v>
      </c>
      <c r="N1161" s="13" t="s">
        <v>110</v>
      </c>
      <c r="O1161" s="39"/>
      <c r="P1161" s="39"/>
      <c r="Q1161" s="39"/>
      <c r="R1161" s="39">
        <v>16</v>
      </c>
      <c r="S1161" s="39">
        <v>6</v>
      </c>
      <c r="T1161" s="39">
        <v>20</v>
      </c>
      <c r="U1161" s="39">
        <v>20</v>
      </c>
      <c r="V1161" s="39">
        <v>20</v>
      </c>
      <c r="W1161" s="39"/>
      <c r="X1161" s="39"/>
      <c r="Y1161" s="39"/>
      <c r="Z1161" s="39"/>
      <c r="AA1161" s="39"/>
      <c r="AB1161" s="39"/>
      <c r="AC1161" s="39"/>
      <c r="AD1161" s="39"/>
      <c r="AE1161" s="39"/>
      <c r="AF1161" s="39"/>
      <c r="AG1161" s="39"/>
      <c r="AH1161" s="39"/>
      <c r="AI1161" s="39"/>
      <c r="AJ1161" s="39"/>
      <c r="AK1161" s="39"/>
      <c r="AL1161" s="39"/>
      <c r="AM1161" s="39"/>
      <c r="AN1161" s="39"/>
      <c r="AO1161" s="39"/>
      <c r="AP1161" s="39">
        <v>31881.249999999996</v>
      </c>
      <c r="AQ1161" s="39">
        <v>0</v>
      </c>
      <c r="AR1161" s="27">
        <f t="shared" si="28"/>
        <v>0</v>
      </c>
      <c r="AS1161" s="13" t="s">
        <v>111</v>
      </c>
      <c r="AT1161" s="13">
        <v>2015</v>
      </c>
      <c r="AU1161" s="13">
        <v>14</v>
      </c>
    </row>
    <row r="1162" spans="2:47" ht="13.15" customHeight="1" x14ac:dyDescent="0.2">
      <c r="B1162" s="13" t="s">
        <v>1964</v>
      </c>
      <c r="C1162" s="13" t="s">
        <v>100</v>
      </c>
      <c r="D1162" s="13" t="s">
        <v>1840</v>
      </c>
      <c r="E1162" s="13" t="s">
        <v>1841</v>
      </c>
      <c r="F1162" s="13" t="s">
        <v>1842</v>
      </c>
      <c r="G1162" s="13" t="s">
        <v>1961</v>
      </c>
      <c r="H1162" s="13" t="s">
        <v>105</v>
      </c>
      <c r="I1162" s="13">
        <v>45</v>
      </c>
      <c r="J1162" s="13" t="s">
        <v>106</v>
      </c>
      <c r="K1162" s="13" t="s">
        <v>107</v>
      </c>
      <c r="L1162" s="13" t="s">
        <v>108</v>
      </c>
      <c r="M1162" s="13" t="s">
        <v>109</v>
      </c>
      <c r="N1162" s="13" t="s">
        <v>110</v>
      </c>
      <c r="O1162" s="39"/>
      <c r="P1162" s="39"/>
      <c r="Q1162" s="39"/>
      <c r="R1162" s="39">
        <v>16</v>
      </c>
      <c r="S1162" s="39">
        <v>20</v>
      </c>
      <c r="T1162" s="39">
        <v>20</v>
      </c>
      <c r="U1162" s="39">
        <v>20</v>
      </c>
      <c r="V1162" s="39">
        <v>20</v>
      </c>
      <c r="W1162" s="39"/>
      <c r="X1162" s="39"/>
      <c r="Y1162" s="39"/>
      <c r="Z1162" s="39"/>
      <c r="AA1162" s="39"/>
      <c r="AB1162" s="39"/>
      <c r="AC1162" s="39"/>
      <c r="AD1162" s="39"/>
      <c r="AE1162" s="39"/>
      <c r="AF1162" s="39"/>
      <c r="AG1162" s="39"/>
      <c r="AH1162" s="39"/>
      <c r="AI1162" s="39"/>
      <c r="AJ1162" s="39"/>
      <c r="AK1162" s="39"/>
      <c r="AL1162" s="39"/>
      <c r="AM1162" s="39"/>
      <c r="AN1162" s="39"/>
      <c r="AO1162" s="39"/>
      <c r="AP1162" s="39">
        <v>31881.249999999996</v>
      </c>
      <c r="AQ1162" s="39">
        <v>0</v>
      </c>
      <c r="AR1162" s="27">
        <f t="shared" si="28"/>
        <v>0</v>
      </c>
      <c r="AS1162" s="13" t="s">
        <v>111</v>
      </c>
      <c r="AT1162" s="13">
        <v>2015</v>
      </c>
      <c r="AU1162" s="13" t="s">
        <v>156</v>
      </c>
    </row>
    <row r="1163" spans="2:47" ht="13.15" customHeight="1" x14ac:dyDescent="0.2">
      <c r="B1163" s="13" t="s">
        <v>1965</v>
      </c>
      <c r="C1163" s="13" t="s">
        <v>100</v>
      </c>
      <c r="D1163" s="13" t="s">
        <v>1840</v>
      </c>
      <c r="E1163" s="13" t="s">
        <v>1841</v>
      </c>
      <c r="F1163" s="13" t="s">
        <v>1842</v>
      </c>
      <c r="G1163" s="13" t="s">
        <v>1961</v>
      </c>
      <c r="H1163" s="13" t="s">
        <v>105</v>
      </c>
      <c r="I1163" s="13">
        <v>45</v>
      </c>
      <c r="J1163" s="13" t="s">
        <v>106</v>
      </c>
      <c r="K1163" s="13" t="s">
        <v>107</v>
      </c>
      <c r="L1163" s="13" t="s">
        <v>108</v>
      </c>
      <c r="M1163" s="13" t="s">
        <v>122</v>
      </c>
      <c r="N1163" s="13" t="s">
        <v>110</v>
      </c>
      <c r="O1163" s="39"/>
      <c r="P1163" s="39"/>
      <c r="Q1163" s="39"/>
      <c r="R1163" s="39">
        <v>16</v>
      </c>
      <c r="S1163" s="39">
        <v>20</v>
      </c>
      <c r="T1163" s="39">
        <v>4</v>
      </c>
      <c r="U1163" s="39">
        <v>20</v>
      </c>
      <c r="V1163" s="39">
        <v>20</v>
      </c>
      <c r="W1163" s="39"/>
      <c r="X1163" s="39"/>
      <c r="Y1163" s="39"/>
      <c r="Z1163" s="39"/>
      <c r="AA1163" s="39"/>
      <c r="AB1163" s="39"/>
      <c r="AC1163" s="39"/>
      <c r="AD1163" s="39"/>
      <c r="AE1163" s="39"/>
      <c r="AF1163" s="39"/>
      <c r="AG1163" s="39"/>
      <c r="AH1163" s="39"/>
      <c r="AI1163" s="39"/>
      <c r="AJ1163" s="39"/>
      <c r="AK1163" s="39"/>
      <c r="AL1163" s="39"/>
      <c r="AM1163" s="39"/>
      <c r="AN1163" s="39"/>
      <c r="AO1163" s="39"/>
      <c r="AP1163" s="39">
        <v>37233</v>
      </c>
      <c r="AQ1163" s="39">
        <v>0</v>
      </c>
      <c r="AR1163" s="27">
        <f t="shared" si="28"/>
        <v>0</v>
      </c>
      <c r="AS1163" s="13" t="s">
        <v>111</v>
      </c>
      <c r="AT1163" s="13">
        <v>2015</v>
      </c>
      <c r="AU1163" s="13" t="s">
        <v>156</v>
      </c>
    </row>
    <row r="1164" spans="2:47" ht="13.15" customHeight="1" x14ac:dyDescent="0.2">
      <c r="B1164" s="13" t="s">
        <v>7164</v>
      </c>
      <c r="C1164" s="13" t="s">
        <v>100</v>
      </c>
      <c r="D1164" s="13" t="s">
        <v>1840</v>
      </c>
      <c r="E1164" s="13" t="s">
        <v>1841</v>
      </c>
      <c r="F1164" s="13" t="s">
        <v>1842</v>
      </c>
      <c r="G1164" s="13" t="s">
        <v>1961</v>
      </c>
      <c r="H1164" s="13" t="s">
        <v>105</v>
      </c>
      <c r="I1164" s="13">
        <v>45</v>
      </c>
      <c r="J1164" s="13" t="s">
        <v>106</v>
      </c>
      <c r="K1164" s="13" t="s">
        <v>107</v>
      </c>
      <c r="L1164" s="13" t="s">
        <v>108</v>
      </c>
      <c r="M1164" s="13" t="s">
        <v>122</v>
      </c>
      <c r="N1164" s="13" t="s">
        <v>110</v>
      </c>
      <c r="O1164" s="39"/>
      <c r="P1164" s="39"/>
      <c r="Q1164" s="39"/>
      <c r="R1164" s="39">
        <v>16</v>
      </c>
      <c r="S1164" s="39">
        <v>20</v>
      </c>
      <c r="T1164" s="39">
        <v>7</v>
      </c>
      <c r="U1164" s="39">
        <v>20</v>
      </c>
      <c r="V1164" s="39">
        <v>20</v>
      </c>
      <c r="W1164" s="39"/>
      <c r="X1164" s="39"/>
      <c r="Y1164" s="39"/>
      <c r="Z1164" s="39"/>
      <c r="AA1164" s="39"/>
      <c r="AB1164" s="39"/>
      <c r="AC1164" s="39"/>
      <c r="AD1164" s="39"/>
      <c r="AE1164" s="39"/>
      <c r="AF1164" s="39"/>
      <c r="AG1164" s="39"/>
      <c r="AH1164" s="39"/>
      <c r="AI1164" s="39"/>
      <c r="AJ1164" s="39"/>
      <c r="AK1164" s="39"/>
      <c r="AL1164" s="39"/>
      <c r="AM1164" s="39"/>
      <c r="AN1164" s="39"/>
      <c r="AO1164" s="39"/>
      <c r="AP1164" s="39">
        <v>33243.75</v>
      </c>
      <c r="AQ1164" s="39">
        <f>(P1164+Q1164+R1164+S1164+T1164+U1164+V1164+W1164)*AP1164</f>
        <v>2759231.25</v>
      </c>
      <c r="AR1164" s="27">
        <f t="shared" ref="AR1164:AR1227" si="29">AQ1164*1.12</f>
        <v>3090339.0000000005</v>
      </c>
      <c r="AS1164" s="13" t="s">
        <v>111</v>
      </c>
      <c r="AT1164" s="13">
        <v>2015</v>
      </c>
      <c r="AU1164" s="13"/>
    </row>
    <row r="1165" spans="2:47" ht="13.15" customHeight="1" x14ac:dyDescent="0.25">
      <c r="B1165" s="7" t="s">
        <v>1966</v>
      </c>
      <c r="C1165" s="7" t="s">
        <v>100</v>
      </c>
      <c r="D1165" s="22" t="s">
        <v>1748</v>
      </c>
      <c r="E1165" s="7" t="s">
        <v>1749</v>
      </c>
      <c r="F1165" s="10" t="s">
        <v>1749</v>
      </c>
      <c r="G1165" s="10" t="s">
        <v>1967</v>
      </c>
      <c r="H1165" s="8" t="s">
        <v>105</v>
      </c>
      <c r="I1165" s="9">
        <v>45</v>
      </c>
      <c r="J1165" s="10" t="s">
        <v>238</v>
      </c>
      <c r="K1165" s="8" t="s">
        <v>107</v>
      </c>
      <c r="L1165" s="10" t="s">
        <v>108</v>
      </c>
      <c r="M1165" s="10" t="s">
        <v>109</v>
      </c>
      <c r="N1165" s="10" t="s">
        <v>110</v>
      </c>
      <c r="O1165" s="27"/>
      <c r="P1165" s="27"/>
      <c r="Q1165" s="74"/>
      <c r="R1165" s="27">
        <v>378</v>
      </c>
      <c r="S1165" s="27">
        <v>80</v>
      </c>
      <c r="T1165" s="27">
        <v>80</v>
      </c>
      <c r="U1165" s="27">
        <v>80</v>
      </c>
      <c r="V1165" s="27">
        <v>80</v>
      </c>
      <c r="W1165" s="27"/>
      <c r="X1165" s="27"/>
      <c r="Y1165" s="27"/>
      <c r="Z1165" s="27"/>
      <c r="AA1165" s="27"/>
      <c r="AB1165" s="27"/>
      <c r="AC1165" s="27"/>
      <c r="AD1165" s="27"/>
      <c r="AE1165" s="27"/>
      <c r="AF1165" s="27"/>
      <c r="AG1165" s="27"/>
      <c r="AH1165" s="27"/>
      <c r="AI1165" s="27"/>
      <c r="AJ1165" s="27"/>
      <c r="AK1165" s="27"/>
      <c r="AL1165" s="27"/>
      <c r="AM1165" s="27"/>
      <c r="AN1165" s="27"/>
      <c r="AO1165" s="27"/>
      <c r="AP1165" s="27">
        <v>8930.16</v>
      </c>
      <c r="AQ1165" s="27">
        <v>0</v>
      </c>
      <c r="AR1165" s="27">
        <f t="shared" si="29"/>
        <v>0</v>
      </c>
      <c r="AS1165" s="10" t="s">
        <v>111</v>
      </c>
      <c r="AT1165" s="7" t="s">
        <v>375</v>
      </c>
      <c r="AU1165" s="89" t="s">
        <v>357</v>
      </c>
    </row>
    <row r="1166" spans="2:47" ht="13.15" customHeight="1" x14ac:dyDescent="0.2">
      <c r="B1166" s="12" t="s">
        <v>1968</v>
      </c>
      <c r="C1166" s="7" t="s">
        <v>100</v>
      </c>
      <c r="D1166" s="7" t="s">
        <v>1748</v>
      </c>
      <c r="E1166" s="7" t="s">
        <v>1749</v>
      </c>
      <c r="F1166" s="7" t="s">
        <v>1749</v>
      </c>
      <c r="G1166" s="7" t="s">
        <v>1967</v>
      </c>
      <c r="H1166" s="8" t="s">
        <v>105</v>
      </c>
      <c r="I1166" s="9">
        <v>45</v>
      </c>
      <c r="J1166" s="10" t="s">
        <v>106</v>
      </c>
      <c r="K1166" s="8" t="s">
        <v>107</v>
      </c>
      <c r="L1166" s="10" t="s">
        <v>108</v>
      </c>
      <c r="M1166" s="10" t="s">
        <v>109</v>
      </c>
      <c r="N1166" s="10" t="s">
        <v>110</v>
      </c>
      <c r="O1166" s="74"/>
      <c r="P1166" s="27"/>
      <c r="Q1166" s="27"/>
      <c r="R1166" s="27">
        <v>178</v>
      </c>
      <c r="S1166" s="27">
        <v>80</v>
      </c>
      <c r="T1166" s="27">
        <v>80</v>
      </c>
      <c r="U1166" s="27">
        <v>80</v>
      </c>
      <c r="V1166" s="27">
        <v>80</v>
      </c>
      <c r="W1166" s="27"/>
      <c r="X1166" s="27"/>
      <c r="Y1166" s="27"/>
      <c r="Z1166" s="27"/>
      <c r="AA1166" s="27"/>
      <c r="AB1166" s="27"/>
      <c r="AC1166" s="27"/>
      <c r="AD1166" s="27"/>
      <c r="AE1166" s="27"/>
      <c r="AF1166" s="27"/>
      <c r="AG1166" s="27"/>
      <c r="AH1166" s="27"/>
      <c r="AI1166" s="27"/>
      <c r="AJ1166" s="27"/>
      <c r="AK1166" s="27"/>
      <c r="AL1166" s="27"/>
      <c r="AM1166" s="27"/>
      <c r="AN1166" s="27"/>
      <c r="AO1166" s="27"/>
      <c r="AP1166" s="27">
        <v>8930.16</v>
      </c>
      <c r="AQ1166" s="27">
        <v>0</v>
      </c>
      <c r="AR1166" s="27">
        <f t="shared" si="29"/>
        <v>0</v>
      </c>
      <c r="AS1166" s="10" t="s">
        <v>111</v>
      </c>
      <c r="AT1166" s="43" t="s">
        <v>241</v>
      </c>
      <c r="AU1166" s="13" t="s">
        <v>1838</v>
      </c>
    </row>
    <row r="1167" spans="2:47" ht="13.15" customHeight="1" x14ac:dyDescent="0.2">
      <c r="B1167" s="13" t="s">
        <v>1969</v>
      </c>
      <c r="C1167" s="13" t="s">
        <v>100</v>
      </c>
      <c r="D1167" s="13" t="s">
        <v>1970</v>
      </c>
      <c r="E1167" s="13" t="s">
        <v>1545</v>
      </c>
      <c r="F1167" s="13" t="s">
        <v>1971</v>
      </c>
      <c r="G1167" s="13" t="s">
        <v>1967</v>
      </c>
      <c r="H1167" s="13" t="s">
        <v>105</v>
      </c>
      <c r="I1167" s="13">
        <v>45</v>
      </c>
      <c r="J1167" s="13" t="s">
        <v>106</v>
      </c>
      <c r="K1167" s="13" t="s">
        <v>107</v>
      </c>
      <c r="L1167" s="13" t="s">
        <v>108</v>
      </c>
      <c r="M1167" s="13" t="s">
        <v>109</v>
      </c>
      <c r="N1167" s="13" t="s">
        <v>110</v>
      </c>
      <c r="O1167" s="39"/>
      <c r="P1167" s="39"/>
      <c r="Q1167" s="39"/>
      <c r="R1167" s="39">
        <v>178</v>
      </c>
      <c r="S1167" s="39">
        <v>0</v>
      </c>
      <c r="T1167" s="39">
        <v>80</v>
      </c>
      <c r="U1167" s="39">
        <v>80</v>
      </c>
      <c r="V1167" s="39">
        <v>80</v>
      </c>
      <c r="W1167" s="39"/>
      <c r="X1167" s="39"/>
      <c r="Y1167" s="39"/>
      <c r="Z1167" s="39"/>
      <c r="AA1167" s="39"/>
      <c r="AB1167" s="39"/>
      <c r="AC1167" s="39"/>
      <c r="AD1167" s="39"/>
      <c r="AE1167" s="39"/>
      <c r="AF1167" s="39"/>
      <c r="AG1167" s="39"/>
      <c r="AH1167" s="39"/>
      <c r="AI1167" s="39"/>
      <c r="AJ1167" s="39"/>
      <c r="AK1167" s="39"/>
      <c r="AL1167" s="39"/>
      <c r="AM1167" s="39"/>
      <c r="AN1167" s="39"/>
      <c r="AO1167" s="39"/>
      <c r="AP1167" s="39">
        <v>8243.75</v>
      </c>
      <c r="AQ1167" s="39">
        <v>0</v>
      </c>
      <c r="AR1167" s="27">
        <f t="shared" si="29"/>
        <v>0</v>
      </c>
      <c r="AS1167" s="13" t="s">
        <v>111</v>
      </c>
      <c r="AT1167" s="13">
        <v>2015</v>
      </c>
      <c r="AU1167" s="13">
        <v>14</v>
      </c>
    </row>
    <row r="1168" spans="2:47" ht="13.15" customHeight="1" x14ac:dyDescent="0.2">
      <c r="B1168" s="13" t="s">
        <v>1972</v>
      </c>
      <c r="C1168" s="13" t="s">
        <v>100</v>
      </c>
      <c r="D1168" s="13" t="s">
        <v>1970</v>
      </c>
      <c r="E1168" s="13" t="s">
        <v>1545</v>
      </c>
      <c r="F1168" s="13" t="s">
        <v>1971</v>
      </c>
      <c r="G1168" s="13" t="s">
        <v>1967</v>
      </c>
      <c r="H1168" s="13" t="s">
        <v>105</v>
      </c>
      <c r="I1168" s="13">
        <v>45</v>
      </c>
      <c r="J1168" s="13" t="s">
        <v>106</v>
      </c>
      <c r="K1168" s="13" t="s">
        <v>107</v>
      </c>
      <c r="L1168" s="13" t="s">
        <v>108</v>
      </c>
      <c r="M1168" s="13" t="s">
        <v>109</v>
      </c>
      <c r="N1168" s="13" t="s">
        <v>110</v>
      </c>
      <c r="O1168" s="39"/>
      <c r="P1168" s="39"/>
      <c r="Q1168" s="39"/>
      <c r="R1168" s="39">
        <v>178</v>
      </c>
      <c r="S1168" s="39">
        <v>80</v>
      </c>
      <c r="T1168" s="39">
        <v>80</v>
      </c>
      <c r="U1168" s="39">
        <v>80</v>
      </c>
      <c r="V1168" s="39">
        <v>80</v>
      </c>
      <c r="W1168" s="39"/>
      <c r="X1168" s="39"/>
      <c r="Y1168" s="39"/>
      <c r="Z1168" s="39"/>
      <c r="AA1168" s="39"/>
      <c r="AB1168" s="39"/>
      <c r="AC1168" s="39"/>
      <c r="AD1168" s="39"/>
      <c r="AE1168" s="39"/>
      <c r="AF1168" s="39"/>
      <c r="AG1168" s="39"/>
      <c r="AH1168" s="39"/>
      <c r="AI1168" s="39"/>
      <c r="AJ1168" s="39"/>
      <c r="AK1168" s="39"/>
      <c r="AL1168" s="39"/>
      <c r="AM1168" s="39"/>
      <c r="AN1168" s="39"/>
      <c r="AO1168" s="39"/>
      <c r="AP1168" s="39">
        <v>8243.75</v>
      </c>
      <c r="AQ1168" s="39">
        <v>0</v>
      </c>
      <c r="AR1168" s="27">
        <f t="shared" si="29"/>
        <v>0</v>
      </c>
      <c r="AS1168" s="13" t="s">
        <v>111</v>
      </c>
      <c r="AT1168" s="13">
        <v>2015</v>
      </c>
      <c r="AU1168" s="13" t="s">
        <v>458</v>
      </c>
    </row>
    <row r="1169" spans="2:47" ht="13.15" customHeight="1" x14ac:dyDescent="0.2">
      <c r="B1169" s="13" t="s">
        <v>1973</v>
      </c>
      <c r="C1169" s="13" t="s">
        <v>100</v>
      </c>
      <c r="D1169" s="13" t="s">
        <v>1970</v>
      </c>
      <c r="E1169" s="13" t="s">
        <v>1545</v>
      </c>
      <c r="F1169" s="13" t="s">
        <v>1971</v>
      </c>
      <c r="G1169" s="13" t="s">
        <v>1967</v>
      </c>
      <c r="H1169" s="13" t="s">
        <v>105</v>
      </c>
      <c r="I1169" s="13">
        <v>45</v>
      </c>
      <c r="J1169" s="13" t="s">
        <v>106</v>
      </c>
      <c r="K1169" s="13" t="s">
        <v>107</v>
      </c>
      <c r="L1169" s="13" t="s">
        <v>108</v>
      </c>
      <c r="M1169" s="13" t="s">
        <v>122</v>
      </c>
      <c r="N1169" s="13" t="s">
        <v>110</v>
      </c>
      <c r="O1169" s="39"/>
      <c r="P1169" s="39"/>
      <c r="Q1169" s="39"/>
      <c r="R1169" s="39">
        <v>178</v>
      </c>
      <c r="S1169" s="39">
        <v>80</v>
      </c>
      <c r="T1169" s="39">
        <v>80</v>
      </c>
      <c r="U1169" s="39">
        <v>80</v>
      </c>
      <c r="V1169" s="39">
        <v>80</v>
      </c>
      <c r="W1169" s="39"/>
      <c r="X1169" s="39"/>
      <c r="Y1169" s="39"/>
      <c r="Z1169" s="39"/>
      <c r="AA1169" s="39"/>
      <c r="AB1169" s="39"/>
      <c r="AC1169" s="39"/>
      <c r="AD1169" s="39"/>
      <c r="AE1169" s="39"/>
      <c r="AF1169" s="39"/>
      <c r="AG1169" s="39"/>
      <c r="AH1169" s="39"/>
      <c r="AI1169" s="39"/>
      <c r="AJ1169" s="39"/>
      <c r="AK1169" s="39"/>
      <c r="AL1169" s="39"/>
      <c r="AM1169" s="39"/>
      <c r="AN1169" s="39"/>
      <c r="AO1169" s="39"/>
      <c r="AP1169" s="39">
        <v>9996</v>
      </c>
      <c r="AQ1169" s="39">
        <v>0</v>
      </c>
      <c r="AR1169" s="27">
        <f t="shared" si="29"/>
        <v>0</v>
      </c>
      <c r="AS1169" s="13" t="s">
        <v>111</v>
      </c>
      <c r="AT1169" s="13">
        <v>2015</v>
      </c>
      <c r="AU1169" s="13" t="s">
        <v>156</v>
      </c>
    </row>
    <row r="1170" spans="2:47" ht="13.15" customHeight="1" x14ac:dyDescent="0.2">
      <c r="B1170" s="13" t="s">
        <v>7165</v>
      </c>
      <c r="C1170" s="13" t="s">
        <v>100</v>
      </c>
      <c r="D1170" s="13" t="s">
        <v>1970</v>
      </c>
      <c r="E1170" s="13" t="s">
        <v>1545</v>
      </c>
      <c r="F1170" s="13" t="s">
        <v>1971</v>
      </c>
      <c r="G1170" s="13" t="s">
        <v>1967</v>
      </c>
      <c r="H1170" s="13" t="s">
        <v>105</v>
      </c>
      <c r="I1170" s="13">
        <v>45</v>
      </c>
      <c r="J1170" s="13" t="s">
        <v>106</v>
      </c>
      <c r="K1170" s="13" t="s">
        <v>107</v>
      </c>
      <c r="L1170" s="13" t="s">
        <v>108</v>
      </c>
      <c r="M1170" s="13" t="s">
        <v>122</v>
      </c>
      <c r="N1170" s="13" t="s">
        <v>110</v>
      </c>
      <c r="O1170" s="39"/>
      <c r="P1170" s="39"/>
      <c r="Q1170" s="39"/>
      <c r="R1170" s="39">
        <v>178</v>
      </c>
      <c r="S1170" s="39">
        <v>80</v>
      </c>
      <c r="T1170" s="39">
        <v>0</v>
      </c>
      <c r="U1170" s="39">
        <v>80</v>
      </c>
      <c r="V1170" s="39">
        <v>80</v>
      </c>
      <c r="W1170" s="39"/>
      <c r="X1170" s="39"/>
      <c r="Y1170" s="39"/>
      <c r="Z1170" s="39"/>
      <c r="AA1170" s="39"/>
      <c r="AB1170" s="39"/>
      <c r="AC1170" s="39"/>
      <c r="AD1170" s="39"/>
      <c r="AE1170" s="39"/>
      <c r="AF1170" s="39"/>
      <c r="AG1170" s="39"/>
      <c r="AH1170" s="39"/>
      <c r="AI1170" s="39"/>
      <c r="AJ1170" s="39"/>
      <c r="AK1170" s="39"/>
      <c r="AL1170" s="39"/>
      <c r="AM1170" s="39"/>
      <c r="AN1170" s="39"/>
      <c r="AO1170" s="39"/>
      <c r="AP1170" s="39">
        <v>8925</v>
      </c>
      <c r="AQ1170" s="39">
        <f>(P1170+Q1170+R1170+S1170+T1170+U1170+V1170+W1170)*AP1170</f>
        <v>3730650</v>
      </c>
      <c r="AR1170" s="27">
        <f t="shared" si="29"/>
        <v>4178328.0000000005</v>
      </c>
      <c r="AS1170" s="13" t="s">
        <v>111</v>
      </c>
      <c r="AT1170" s="13">
        <v>2015</v>
      </c>
      <c r="AU1170" s="13"/>
    </row>
    <row r="1171" spans="2:47" ht="13.15" customHeight="1" x14ac:dyDescent="0.25">
      <c r="B1171" s="7" t="s">
        <v>1974</v>
      </c>
      <c r="C1171" s="7" t="s">
        <v>100</v>
      </c>
      <c r="D1171" s="22" t="s">
        <v>1748</v>
      </c>
      <c r="E1171" s="7" t="s">
        <v>1749</v>
      </c>
      <c r="F1171" s="10" t="s">
        <v>1749</v>
      </c>
      <c r="G1171" s="10" t="s">
        <v>1975</v>
      </c>
      <c r="H1171" s="8" t="s">
        <v>105</v>
      </c>
      <c r="I1171" s="9">
        <v>45</v>
      </c>
      <c r="J1171" s="10" t="s">
        <v>238</v>
      </c>
      <c r="K1171" s="8" t="s">
        <v>107</v>
      </c>
      <c r="L1171" s="10" t="s">
        <v>108</v>
      </c>
      <c r="M1171" s="10" t="s">
        <v>109</v>
      </c>
      <c r="N1171" s="10" t="s">
        <v>110</v>
      </c>
      <c r="O1171" s="27"/>
      <c r="P1171" s="27"/>
      <c r="Q1171" s="74"/>
      <c r="R1171" s="27">
        <v>270</v>
      </c>
      <c r="S1171" s="27">
        <v>240</v>
      </c>
      <c r="T1171" s="27">
        <v>240</v>
      </c>
      <c r="U1171" s="27">
        <v>240</v>
      </c>
      <c r="V1171" s="27">
        <v>240</v>
      </c>
      <c r="W1171" s="27"/>
      <c r="X1171" s="27"/>
      <c r="Y1171" s="27"/>
      <c r="Z1171" s="27"/>
      <c r="AA1171" s="27"/>
      <c r="AB1171" s="27"/>
      <c r="AC1171" s="27"/>
      <c r="AD1171" s="27"/>
      <c r="AE1171" s="27"/>
      <c r="AF1171" s="27"/>
      <c r="AG1171" s="27"/>
      <c r="AH1171" s="27"/>
      <c r="AI1171" s="27"/>
      <c r="AJ1171" s="27"/>
      <c r="AK1171" s="27"/>
      <c r="AL1171" s="27"/>
      <c r="AM1171" s="27"/>
      <c r="AN1171" s="27"/>
      <c r="AO1171" s="27"/>
      <c r="AP1171" s="27">
        <v>250.5</v>
      </c>
      <c r="AQ1171" s="27">
        <v>0</v>
      </c>
      <c r="AR1171" s="27">
        <f t="shared" si="29"/>
        <v>0</v>
      </c>
      <c r="AS1171" s="10" t="s">
        <v>111</v>
      </c>
      <c r="AT1171" s="7" t="s">
        <v>375</v>
      </c>
      <c r="AU1171" s="89" t="s">
        <v>1337</v>
      </c>
    </row>
    <row r="1172" spans="2:47" ht="13.15" customHeight="1" x14ac:dyDescent="0.2">
      <c r="B1172" s="12" t="s">
        <v>1976</v>
      </c>
      <c r="C1172" s="7" t="s">
        <v>100</v>
      </c>
      <c r="D1172" s="7" t="s">
        <v>1748</v>
      </c>
      <c r="E1172" s="7" t="s">
        <v>1749</v>
      </c>
      <c r="F1172" s="7" t="s">
        <v>1749</v>
      </c>
      <c r="G1172" s="7" t="s">
        <v>1975</v>
      </c>
      <c r="H1172" s="8" t="s">
        <v>105</v>
      </c>
      <c r="I1172" s="9">
        <v>45</v>
      </c>
      <c r="J1172" s="10" t="s">
        <v>106</v>
      </c>
      <c r="K1172" s="8" t="s">
        <v>107</v>
      </c>
      <c r="L1172" s="10" t="s">
        <v>108</v>
      </c>
      <c r="M1172" s="10" t="s">
        <v>109</v>
      </c>
      <c r="N1172" s="10" t="s">
        <v>110</v>
      </c>
      <c r="O1172" s="74"/>
      <c r="P1172" s="27"/>
      <c r="Q1172" s="27"/>
      <c r="R1172" s="27">
        <v>270</v>
      </c>
      <c r="S1172" s="27">
        <v>240</v>
      </c>
      <c r="T1172" s="27">
        <v>240</v>
      </c>
      <c r="U1172" s="27">
        <v>240</v>
      </c>
      <c r="V1172" s="27">
        <v>240</v>
      </c>
      <c r="W1172" s="27"/>
      <c r="X1172" s="27"/>
      <c r="Y1172" s="27"/>
      <c r="Z1172" s="27"/>
      <c r="AA1172" s="27"/>
      <c r="AB1172" s="27"/>
      <c r="AC1172" s="27"/>
      <c r="AD1172" s="27"/>
      <c r="AE1172" s="27"/>
      <c r="AF1172" s="27"/>
      <c r="AG1172" s="27"/>
      <c r="AH1172" s="27"/>
      <c r="AI1172" s="27"/>
      <c r="AJ1172" s="27"/>
      <c r="AK1172" s="27"/>
      <c r="AL1172" s="27"/>
      <c r="AM1172" s="27"/>
      <c r="AN1172" s="27"/>
      <c r="AO1172" s="27"/>
      <c r="AP1172" s="27">
        <v>250.5</v>
      </c>
      <c r="AQ1172" s="27">
        <v>0</v>
      </c>
      <c r="AR1172" s="27">
        <f t="shared" si="29"/>
        <v>0</v>
      </c>
      <c r="AS1172" s="10" t="s">
        <v>111</v>
      </c>
      <c r="AT1172" s="43" t="s">
        <v>241</v>
      </c>
      <c r="AU1172" s="13" t="s">
        <v>458</v>
      </c>
    </row>
    <row r="1173" spans="2:47" ht="13.15" customHeight="1" x14ac:dyDescent="0.2">
      <c r="B1173" s="13" t="s">
        <v>1977</v>
      </c>
      <c r="C1173" s="13" t="s">
        <v>100</v>
      </c>
      <c r="D1173" s="13" t="s">
        <v>1748</v>
      </c>
      <c r="E1173" s="13" t="s">
        <v>1749</v>
      </c>
      <c r="F1173" s="13" t="s">
        <v>1749</v>
      </c>
      <c r="G1173" s="13" t="s">
        <v>1975</v>
      </c>
      <c r="H1173" s="13" t="s">
        <v>105</v>
      </c>
      <c r="I1173" s="13">
        <v>45</v>
      </c>
      <c r="J1173" s="13" t="s">
        <v>106</v>
      </c>
      <c r="K1173" s="13" t="s">
        <v>107</v>
      </c>
      <c r="L1173" s="13" t="s">
        <v>108</v>
      </c>
      <c r="M1173" s="13" t="s">
        <v>109</v>
      </c>
      <c r="N1173" s="13" t="s">
        <v>110</v>
      </c>
      <c r="O1173" s="39"/>
      <c r="P1173" s="39"/>
      <c r="Q1173" s="39"/>
      <c r="R1173" s="39">
        <v>270</v>
      </c>
      <c r="S1173" s="39">
        <v>98</v>
      </c>
      <c r="T1173" s="39">
        <v>240</v>
      </c>
      <c r="U1173" s="39">
        <v>240</v>
      </c>
      <c r="V1173" s="39">
        <v>240</v>
      </c>
      <c r="W1173" s="39"/>
      <c r="X1173" s="39"/>
      <c r="Y1173" s="39"/>
      <c r="Z1173" s="39"/>
      <c r="AA1173" s="39"/>
      <c r="AB1173" s="39"/>
      <c r="AC1173" s="39"/>
      <c r="AD1173" s="39"/>
      <c r="AE1173" s="39"/>
      <c r="AF1173" s="39"/>
      <c r="AG1173" s="39"/>
      <c r="AH1173" s="39"/>
      <c r="AI1173" s="39"/>
      <c r="AJ1173" s="39"/>
      <c r="AK1173" s="39"/>
      <c r="AL1173" s="39"/>
      <c r="AM1173" s="39"/>
      <c r="AN1173" s="39"/>
      <c r="AO1173" s="39"/>
      <c r="AP1173" s="39">
        <v>1025</v>
      </c>
      <c r="AQ1173" s="39">
        <v>0</v>
      </c>
      <c r="AR1173" s="27">
        <f t="shared" si="29"/>
        <v>0</v>
      </c>
      <c r="AS1173" s="13" t="s">
        <v>111</v>
      </c>
      <c r="AT1173" s="13">
        <v>2015</v>
      </c>
      <c r="AU1173" s="13">
        <v>14</v>
      </c>
    </row>
    <row r="1174" spans="2:47" ht="13.15" customHeight="1" x14ac:dyDescent="0.2">
      <c r="B1174" s="13" t="s">
        <v>1978</v>
      </c>
      <c r="C1174" s="13" t="s">
        <v>100</v>
      </c>
      <c r="D1174" s="13" t="s">
        <v>1748</v>
      </c>
      <c r="E1174" s="13" t="s">
        <v>1749</v>
      </c>
      <c r="F1174" s="13" t="s">
        <v>1749</v>
      </c>
      <c r="G1174" s="13" t="s">
        <v>1975</v>
      </c>
      <c r="H1174" s="13" t="s">
        <v>105</v>
      </c>
      <c r="I1174" s="13">
        <v>45</v>
      </c>
      <c r="J1174" s="13" t="s">
        <v>106</v>
      </c>
      <c r="K1174" s="13" t="s">
        <v>107</v>
      </c>
      <c r="L1174" s="13" t="s">
        <v>108</v>
      </c>
      <c r="M1174" s="13" t="s">
        <v>122</v>
      </c>
      <c r="N1174" s="13" t="s">
        <v>110</v>
      </c>
      <c r="O1174" s="39"/>
      <c r="P1174" s="39"/>
      <c r="Q1174" s="39"/>
      <c r="R1174" s="39">
        <v>270</v>
      </c>
      <c r="S1174" s="39">
        <v>240</v>
      </c>
      <c r="T1174" s="39">
        <v>240</v>
      </c>
      <c r="U1174" s="39">
        <v>240</v>
      </c>
      <c r="V1174" s="39">
        <v>240</v>
      </c>
      <c r="W1174" s="39"/>
      <c r="X1174" s="39"/>
      <c r="Y1174" s="39"/>
      <c r="Z1174" s="39"/>
      <c r="AA1174" s="39"/>
      <c r="AB1174" s="39"/>
      <c r="AC1174" s="39"/>
      <c r="AD1174" s="39"/>
      <c r="AE1174" s="39"/>
      <c r="AF1174" s="39"/>
      <c r="AG1174" s="39"/>
      <c r="AH1174" s="39"/>
      <c r="AI1174" s="39"/>
      <c r="AJ1174" s="39"/>
      <c r="AK1174" s="39"/>
      <c r="AL1174" s="39"/>
      <c r="AM1174" s="39"/>
      <c r="AN1174" s="39"/>
      <c r="AO1174" s="39"/>
      <c r="AP1174" s="39">
        <v>1025</v>
      </c>
      <c r="AQ1174" s="39">
        <v>0</v>
      </c>
      <c r="AR1174" s="27">
        <f t="shared" si="29"/>
        <v>0</v>
      </c>
      <c r="AS1174" s="13" t="s">
        <v>111</v>
      </c>
      <c r="AT1174" s="13">
        <v>2015</v>
      </c>
      <c r="AU1174" s="13" t="s">
        <v>7146</v>
      </c>
    </row>
    <row r="1175" spans="2:47" ht="13.15" customHeight="1" x14ac:dyDescent="0.2">
      <c r="B1175" s="13" t="s">
        <v>7166</v>
      </c>
      <c r="C1175" s="13" t="s">
        <v>100</v>
      </c>
      <c r="D1175" s="13" t="s">
        <v>7167</v>
      </c>
      <c r="E1175" s="13" t="s">
        <v>5053</v>
      </c>
      <c r="F1175" s="13" t="s">
        <v>7168</v>
      </c>
      <c r="G1175" s="13" t="s">
        <v>7169</v>
      </c>
      <c r="H1175" s="13" t="s">
        <v>105</v>
      </c>
      <c r="I1175" s="13">
        <v>45</v>
      </c>
      <c r="J1175" s="13" t="s">
        <v>106</v>
      </c>
      <c r="K1175" s="13" t="s">
        <v>107</v>
      </c>
      <c r="L1175" s="13" t="s">
        <v>108</v>
      </c>
      <c r="M1175" s="13" t="s">
        <v>122</v>
      </c>
      <c r="N1175" s="13" t="s">
        <v>110</v>
      </c>
      <c r="O1175" s="39"/>
      <c r="P1175" s="39"/>
      <c r="Q1175" s="39"/>
      <c r="R1175" s="39">
        <v>270</v>
      </c>
      <c r="S1175" s="39">
        <v>240</v>
      </c>
      <c r="T1175" s="39">
        <v>32</v>
      </c>
      <c r="U1175" s="39">
        <v>240</v>
      </c>
      <c r="V1175" s="39">
        <v>240</v>
      </c>
      <c r="W1175" s="39"/>
      <c r="X1175" s="39"/>
      <c r="Y1175" s="39"/>
      <c r="Z1175" s="39"/>
      <c r="AA1175" s="39"/>
      <c r="AB1175" s="39"/>
      <c r="AC1175" s="39"/>
      <c r="AD1175" s="39"/>
      <c r="AE1175" s="39"/>
      <c r="AF1175" s="39"/>
      <c r="AG1175" s="39"/>
      <c r="AH1175" s="39"/>
      <c r="AI1175" s="39"/>
      <c r="AJ1175" s="39"/>
      <c r="AK1175" s="39"/>
      <c r="AL1175" s="39"/>
      <c r="AM1175" s="39"/>
      <c r="AN1175" s="39"/>
      <c r="AO1175" s="39"/>
      <c r="AP1175" s="39">
        <v>1025</v>
      </c>
      <c r="AQ1175" s="39">
        <f>(P1175+Q1175+R1175+S1175+T1175+U1175+V1175+W1175)*AP1175</f>
        <v>1047550</v>
      </c>
      <c r="AR1175" s="27">
        <f t="shared" si="29"/>
        <v>1173256</v>
      </c>
      <c r="AS1175" s="13" t="s">
        <v>111</v>
      </c>
      <c r="AT1175" s="13">
        <v>2015</v>
      </c>
      <c r="AU1175" s="13"/>
    </row>
    <row r="1176" spans="2:47" ht="13.15" customHeight="1" x14ac:dyDescent="0.25">
      <c r="B1176" s="7" t="s">
        <v>1979</v>
      </c>
      <c r="C1176" s="7" t="s">
        <v>100</v>
      </c>
      <c r="D1176" s="10" t="s">
        <v>1748</v>
      </c>
      <c r="E1176" s="7" t="s">
        <v>1749</v>
      </c>
      <c r="F1176" s="10" t="s">
        <v>1749</v>
      </c>
      <c r="G1176" s="10" t="s">
        <v>1980</v>
      </c>
      <c r="H1176" s="8" t="s">
        <v>105</v>
      </c>
      <c r="I1176" s="9">
        <v>45</v>
      </c>
      <c r="J1176" s="10" t="s">
        <v>238</v>
      </c>
      <c r="K1176" s="8" t="s">
        <v>107</v>
      </c>
      <c r="L1176" s="10" t="s">
        <v>108</v>
      </c>
      <c r="M1176" s="10" t="s">
        <v>109</v>
      </c>
      <c r="N1176" s="10" t="s">
        <v>110</v>
      </c>
      <c r="O1176" s="27"/>
      <c r="P1176" s="27"/>
      <c r="Q1176" s="74"/>
      <c r="R1176" s="27">
        <v>380</v>
      </c>
      <c r="S1176" s="27">
        <v>380</v>
      </c>
      <c r="T1176" s="27">
        <v>380</v>
      </c>
      <c r="U1176" s="27">
        <v>380</v>
      </c>
      <c r="V1176" s="27">
        <v>380</v>
      </c>
      <c r="W1176" s="27"/>
      <c r="X1176" s="27"/>
      <c r="Y1176" s="27"/>
      <c r="Z1176" s="27"/>
      <c r="AA1176" s="27"/>
      <c r="AB1176" s="27"/>
      <c r="AC1176" s="27"/>
      <c r="AD1176" s="27"/>
      <c r="AE1176" s="27"/>
      <c r="AF1176" s="27"/>
      <c r="AG1176" s="27"/>
      <c r="AH1176" s="27"/>
      <c r="AI1176" s="27"/>
      <c r="AJ1176" s="27"/>
      <c r="AK1176" s="27"/>
      <c r="AL1176" s="27"/>
      <c r="AM1176" s="27"/>
      <c r="AN1176" s="27"/>
      <c r="AO1176" s="27"/>
      <c r="AP1176" s="27">
        <v>399.45</v>
      </c>
      <c r="AQ1176" s="27">
        <v>0</v>
      </c>
      <c r="AR1176" s="27">
        <f t="shared" si="29"/>
        <v>0</v>
      </c>
      <c r="AS1176" s="10" t="s">
        <v>111</v>
      </c>
      <c r="AT1176" s="7" t="s">
        <v>375</v>
      </c>
      <c r="AU1176" s="89" t="s">
        <v>357</v>
      </c>
    </row>
    <row r="1177" spans="2:47" ht="13.15" customHeight="1" x14ac:dyDescent="0.2">
      <c r="B1177" s="12" t="s">
        <v>1981</v>
      </c>
      <c r="C1177" s="7" t="s">
        <v>100</v>
      </c>
      <c r="D1177" s="7" t="s">
        <v>1748</v>
      </c>
      <c r="E1177" s="7" t="s">
        <v>1749</v>
      </c>
      <c r="F1177" s="7" t="s">
        <v>1749</v>
      </c>
      <c r="G1177" s="7" t="s">
        <v>1980</v>
      </c>
      <c r="H1177" s="8" t="s">
        <v>105</v>
      </c>
      <c r="I1177" s="9">
        <v>45</v>
      </c>
      <c r="J1177" s="10" t="s">
        <v>106</v>
      </c>
      <c r="K1177" s="8" t="s">
        <v>107</v>
      </c>
      <c r="L1177" s="10" t="s">
        <v>108</v>
      </c>
      <c r="M1177" s="10" t="s">
        <v>109</v>
      </c>
      <c r="N1177" s="10" t="s">
        <v>110</v>
      </c>
      <c r="O1177" s="74"/>
      <c r="P1177" s="27"/>
      <c r="Q1177" s="27"/>
      <c r="R1177" s="27">
        <v>200</v>
      </c>
      <c r="S1177" s="27">
        <v>380</v>
      </c>
      <c r="T1177" s="27">
        <v>380</v>
      </c>
      <c r="U1177" s="27">
        <v>380</v>
      </c>
      <c r="V1177" s="27">
        <v>380</v>
      </c>
      <c r="W1177" s="27"/>
      <c r="X1177" s="27"/>
      <c r="Y1177" s="27"/>
      <c r="Z1177" s="27"/>
      <c r="AA1177" s="27"/>
      <c r="AB1177" s="27"/>
      <c r="AC1177" s="27"/>
      <c r="AD1177" s="27"/>
      <c r="AE1177" s="27"/>
      <c r="AF1177" s="27"/>
      <c r="AG1177" s="27"/>
      <c r="AH1177" s="27"/>
      <c r="AI1177" s="27"/>
      <c r="AJ1177" s="27"/>
      <c r="AK1177" s="27"/>
      <c r="AL1177" s="27"/>
      <c r="AM1177" s="27"/>
      <c r="AN1177" s="27"/>
      <c r="AO1177" s="27"/>
      <c r="AP1177" s="27">
        <v>399.45</v>
      </c>
      <c r="AQ1177" s="27">
        <v>0</v>
      </c>
      <c r="AR1177" s="27">
        <f t="shared" si="29"/>
        <v>0</v>
      </c>
      <c r="AS1177" s="10" t="s">
        <v>111</v>
      </c>
      <c r="AT1177" s="43" t="s">
        <v>241</v>
      </c>
      <c r="AU1177" s="13" t="s">
        <v>1838</v>
      </c>
    </row>
    <row r="1178" spans="2:47" ht="13.15" customHeight="1" x14ac:dyDescent="0.2">
      <c r="B1178" s="13" t="s">
        <v>1982</v>
      </c>
      <c r="C1178" s="13" t="s">
        <v>100</v>
      </c>
      <c r="D1178" s="13" t="s">
        <v>1869</v>
      </c>
      <c r="E1178" s="13" t="s">
        <v>1870</v>
      </c>
      <c r="F1178" s="13" t="s">
        <v>1871</v>
      </c>
      <c r="G1178" s="13" t="s">
        <v>1980</v>
      </c>
      <c r="H1178" s="13" t="s">
        <v>105</v>
      </c>
      <c r="I1178" s="13">
        <v>45</v>
      </c>
      <c r="J1178" s="13" t="s">
        <v>106</v>
      </c>
      <c r="K1178" s="13" t="s">
        <v>107</v>
      </c>
      <c r="L1178" s="13" t="s">
        <v>108</v>
      </c>
      <c r="M1178" s="13" t="s">
        <v>109</v>
      </c>
      <c r="N1178" s="13" t="s">
        <v>110</v>
      </c>
      <c r="O1178" s="39"/>
      <c r="P1178" s="39"/>
      <c r="Q1178" s="39"/>
      <c r="R1178" s="39">
        <v>200</v>
      </c>
      <c r="S1178" s="39">
        <v>623</v>
      </c>
      <c r="T1178" s="39">
        <v>660</v>
      </c>
      <c r="U1178" s="39">
        <v>660</v>
      </c>
      <c r="V1178" s="39">
        <v>380</v>
      </c>
      <c r="W1178" s="39"/>
      <c r="X1178" s="39"/>
      <c r="Y1178" s="39"/>
      <c r="Z1178" s="39"/>
      <c r="AA1178" s="39"/>
      <c r="AB1178" s="39"/>
      <c r="AC1178" s="39"/>
      <c r="AD1178" s="39"/>
      <c r="AE1178" s="39"/>
      <c r="AF1178" s="39"/>
      <c r="AG1178" s="39"/>
      <c r="AH1178" s="39"/>
      <c r="AI1178" s="39"/>
      <c r="AJ1178" s="39"/>
      <c r="AK1178" s="39"/>
      <c r="AL1178" s="39"/>
      <c r="AM1178" s="39"/>
      <c r="AN1178" s="39"/>
      <c r="AO1178" s="39"/>
      <c r="AP1178" s="39">
        <v>1396.87</v>
      </c>
      <c r="AQ1178" s="39">
        <v>0</v>
      </c>
      <c r="AR1178" s="27">
        <f t="shared" si="29"/>
        <v>0</v>
      </c>
      <c r="AS1178" s="13" t="s">
        <v>111</v>
      </c>
      <c r="AT1178" s="13">
        <v>2015</v>
      </c>
      <c r="AU1178" s="13">
        <v>14</v>
      </c>
    </row>
    <row r="1179" spans="2:47" ht="13.15" customHeight="1" x14ac:dyDescent="0.2">
      <c r="B1179" s="13" t="s">
        <v>1983</v>
      </c>
      <c r="C1179" s="13" t="s">
        <v>100</v>
      </c>
      <c r="D1179" s="13" t="s">
        <v>1869</v>
      </c>
      <c r="E1179" s="13" t="s">
        <v>1870</v>
      </c>
      <c r="F1179" s="13" t="s">
        <v>1871</v>
      </c>
      <c r="G1179" s="13" t="s">
        <v>1980</v>
      </c>
      <c r="H1179" s="13" t="s">
        <v>105</v>
      </c>
      <c r="I1179" s="13">
        <v>45</v>
      </c>
      <c r="J1179" s="13" t="s">
        <v>106</v>
      </c>
      <c r="K1179" s="13" t="s">
        <v>107</v>
      </c>
      <c r="L1179" s="13" t="s">
        <v>108</v>
      </c>
      <c r="M1179" s="13" t="s">
        <v>122</v>
      </c>
      <c r="N1179" s="13" t="s">
        <v>110</v>
      </c>
      <c r="O1179" s="39"/>
      <c r="P1179" s="39"/>
      <c r="Q1179" s="39"/>
      <c r="R1179" s="39">
        <v>200</v>
      </c>
      <c r="S1179" s="39">
        <v>380</v>
      </c>
      <c r="T1179" s="39">
        <v>380</v>
      </c>
      <c r="U1179" s="39">
        <v>380</v>
      </c>
      <c r="V1179" s="39">
        <v>380</v>
      </c>
      <c r="W1179" s="39"/>
      <c r="X1179" s="39"/>
      <c r="Y1179" s="39"/>
      <c r="Z1179" s="39"/>
      <c r="AA1179" s="39"/>
      <c r="AB1179" s="39"/>
      <c r="AC1179" s="39"/>
      <c r="AD1179" s="39"/>
      <c r="AE1179" s="39"/>
      <c r="AF1179" s="39"/>
      <c r="AG1179" s="39"/>
      <c r="AH1179" s="39"/>
      <c r="AI1179" s="39"/>
      <c r="AJ1179" s="39"/>
      <c r="AK1179" s="39"/>
      <c r="AL1179" s="39"/>
      <c r="AM1179" s="39"/>
      <c r="AN1179" s="39"/>
      <c r="AO1179" s="39"/>
      <c r="AP1179" s="39">
        <v>1396.87</v>
      </c>
      <c r="AQ1179" s="39">
        <f>(O1179+P1179+Q1179+R1179+S1179+T1179+U1179+V1179+W1179)*AP1179</f>
        <v>2402616.4</v>
      </c>
      <c r="AR1179" s="27">
        <f t="shared" si="29"/>
        <v>2690930.3680000002</v>
      </c>
      <c r="AS1179" s="13" t="s">
        <v>111</v>
      </c>
      <c r="AT1179" s="13">
        <v>2015</v>
      </c>
      <c r="AU1179" s="13"/>
    </row>
    <row r="1180" spans="2:47" ht="13.15" customHeight="1" x14ac:dyDescent="0.25">
      <c r="B1180" s="7" t="s">
        <v>1984</v>
      </c>
      <c r="C1180" s="7" t="s">
        <v>100</v>
      </c>
      <c r="D1180" s="10" t="s">
        <v>1748</v>
      </c>
      <c r="E1180" s="7" t="s">
        <v>1749</v>
      </c>
      <c r="F1180" s="10" t="s">
        <v>1749</v>
      </c>
      <c r="G1180" s="10" t="s">
        <v>1985</v>
      </c>
      <c r="H1180" s="8" t="s">
        <v>105</v>
      </c>
      <c r="I1180" s="9">
        <v>45</v>
      </c>
      <c r="J1180" s="10" t="s">
        <v>238</v>
      </c>
      <c r="K1180" s="8" t="s">
        <v>107</v>
      </c>
      <c r="L1180" s="10" t="s">
        <v>108</v>
      </c>
      <c r="M1180" s="10" t="s">
        <v>109</v>
      </c>
      <c r="N1180" s="10" t="s">
        <v>110</v>
      </c>
      <c r="O1180" s="27"/>
      <c r="P1180" s="27"/>
      <c r="Q1180" s="74"/>
      <c r="R1180" s="27">
        <v>370</v>
      </c>
      <c r="S1180" s="27">
        <v>370</v>
      </c>
      <c r="T1180" s="27">
        <v>370</v>
      </c>
      <c r="U1180" s="27">
        <v>370</v>
      </c>
      <c r="V1180" s="27">
        <v>370</v>
      </c>
      <c r="W1180" s="27"/>
      <c r="X1180" s="27"/>
      <c r="Y1180" s="27"/>
      <c r="Z1180" s="27"/>
      <c r="AA1180" s="27"/>
      <c r="AB1180" s="27"/>
      <c r="AC1180" s="27"/>
      <c r="AD1180" s="27"/>
      <c r="AE1180" s="27"/>
      <c r="AF1180" s="27"/>
      <c r="AG1180" s="27"/>
      <c r="AH1180" s="27"/>
      <c r="AI1180" s="27"/>
      <c r="AJ1180" s="27"/>
      <c r="AK1180" s="27"/>
      <c r="AL1180" s="27"/>
      <c r="AM1180" s="27"/>
      <c r="AN1180" s="27"/>
      <c r="AO1180" s="27"/>
      <c r="AP1180" s="27">
        <v>433.31</v>
      </c>
      <c r="AQ1180" s="27">
        <v>0</v>
      </c>
      <c r="AR1180" s="27">
        <f t="shared" si="29"/>
        <v>0</v>
      </c>
      <c r="AS1180" s="10" t="s">
        <v>111</v>
      </c>
      <c r="AT1180" s="7" t="s">
        <v>375</v>
      </c>
      <c r="AU1180" s="89" t="s">
        <v>357</v>
      </c>
    </row>
    <row r="1181" spans="2:47" ht="13.15" customHeight="1" x14ac:dyDescent="0.2">
      <c r="B1181" s="12" t="s">
        <v>1986</v>
      </c>
      <c r="C1181" s="7" t="s">
        <v>100</v>
      </c>
      <c r="D1181" s="7" t="s">
        <v>1748</v>
      </c>
      <c r="E1181" s="7" t="s">
        <v>1749</v>
      </c>
      <c r="F1181" s="7" t="s">
        <v>1749</v>
      </c>
      <c r="G1181" s="7" t="s">
        <v>1985</v>
      </c>
      <c r="H1181" s="8" t="s">
        <v>105</v>
      </c>
      <c r="I1181" s="9">
        <v>45</v>
      </c>
      <c r="J1181" s="10" t="s">
        <v>106</v>
      </c>
      <c r="K1181" s="8" t="s">
        <v>107</v>
      </c>
      <c r="L1181" s="10" t="s">
        <v>108</v>
      </c>
      <c r="M1181" s="10" t="s">
        <v>109</v>
      </c>
      <c r="N1181" s="10" t="s">
        <v>110</v>
      </c>
      <c r="O1181" s="74"/>
      <c r="P1181" s="27"/>
      <c r="Q1181" s="27"/>
      <c r="R1181" s="27">
        <v>200</v>
      </c>
      <c r="S1181" s="27">
        <v>370</v>
      </c>
      <c r="T1181" s="27">
        <v>370</v>
      </c>
      <c r="U1181" s="27">
        <v>370</v>
      </c>
      <c r="V1181" s="27">
        <v>370</v>
      </c>
      <c r="W1181" s="27"/>
      <c r="X1181" s="27"/>
      <c r="Y1181" s="27"/>
      <c r="Z1181" s="27"/>
      <c r="AA1181" s="27"/>
      <c r="AB1181" s="27"/>
      <c r="AC1181" s="27"/>
      <c r="AD1181" s="27"/>
      <c r="AE1181" s="27"/>
      <c r="AF1181" s="27"/>
      <c r="AG1181" s="27"/>
      <c r="AH1181" s="27"/>
      <c r="AI1181" s="27"/>
      <c r="AJ1181" s="27"/>
      <c r="AK1181" s="27"/>
      <c r="AL1181" s="27"/>
      <c r="AM1181" s="27"/>
      <c r="AN1181" s="27"/>
      <c r="AO1181" s="27"/>
      <c r="AP1181" s="27">
        <v>433.31</v>
      </c>
      <c r="AQ1181" s="27">
        <v>0</v>
      </c>
      <c r="AR1181" s="27">
        <f t="shared" si="29"/>
        <v>0</v>
      </c>
      <c r="AS1181" s="10" t="s">
        <v>111</v>
      </c>
      <c r="AT1181" s="43" t="s">
        <v>241</v>
      </c>
      <c r="AU1181" s="13" t="s">
        <v>1838</v>
      </c>
    </row>
    <row r="1182" spans="2:47" ht="13.15" customHeight="1" x14ac:dyDescent="0.2">
      <c r="B1182" s="13" t="s">
        <v>1987</v>
      </c>
      <c r="C1182" s="13" t="s">
        <v>100</v>
      </c>
      <c r="D1182" s="13" t="s">
        <v>1869</v>
      </c>
      <c r="E1182" s="13" t="s">
        <v>1870</v>
      </c>
      <c r="F1182" s="13" t="s">
        <v>1871</v>
      </c>
      <c r="G1182" s="13" t="s">
        <v>1985</v>
      </c>
      <c r="H1182" s="13" t="s">
        <v>105</v>
      </c>
      <c r="I1182" s="13">
        <v>45</v>
      </c>
      <c r="J1182" s="13" t="s">
        <v>106</v>
      </c>
      <c r="K1182" s="13" t="s">
        <v>107</v>
      </c>
      <c r="L1182" s="13" t="s">
        <v>108</v>
      </c>
      <c r="M1182" s="13" t="s">
        <v>109</v>
      </c>
      <c r="N1182" s="13" t="s">
        <v>110</v>
      </c>
      <c r="O1182" s="39"/>
      <c r="P1182" s="39"/>
      <c r="Q1182" s="39"/>
      <c r="R1182" s="39">
        <v>200</v>
      </c>
      <c r="S1182" s="39">
        <v>634</v>
      </c>
      <c r="T1182" s="39">
        <v>676</v>
      </c>
      <c r="U1182" s="39">
        <v>676</v>
      </c>
      <c r="V1182" s="39">
        <v>370</v>
      </c>
      <c r="W1182" s="39"/>
      <c r="X1182" s="39"/>
      <c r="Y1182" s="39"/>
      <c r="Z1182" s="39"/>
      <c r="AA1182" s="39"/>
      <c r="AB1182" s="39"/>
      <c r="AC1182" s="39"/>
      <c r="AD1182" s="39"/>
      <c r="AE1182" s="39"/>
      <c r="AF1182" s="39"/>
      <c r="AG1182" s="39"/>
      <c r="AH1182" s="39"/>
      <c r="AI1182" s="39"/>
      <c r="AJ1182" s="39"/>
      <c r="AK1182" s="39"/>
      <c r="AL1182" s="39"/>
      <c r="AM1182" s="39"/>
      <c r="AN1182" s="39"/>
      <c r="AO1182" s="39"/>
      <c r="AP1182" s="39">
        <v>1130.4100000000001</v>
      </c>
      <c r="AQ1182" s="39">
        <v>0</v>
      </c>
      <c r="AR1182" s="27">
        <f t="shared" si="29"/>
        <v>0</v>
      </c>
      <c r="AS1182" s="13" t="s">
        <v>111</v>
      </c>
      <c r="AT1182" s="13">
        <v>2015</v>
      </c>
      <c r="AU1182" s="13">
        <v>14</v>
      </c>
    </row>
    <row r="1183" spans="2:47" ht="13.15" customHeight="1" x14ac:dyDescent="0.2">
      <c r="B1183" s="13" t="s">
        <v>1988</v>
      </c>
      <c r="C1183" s="13" t="s">
        <v>100</v>
      </c>
      <c r="D1183" s="13" t="s">
        <v>1869</v>
      </c>
      <c r="E1183" s="13" t="s">
        <v>1870</v>
      </c>
      <c r="F1183" s="13" t="s">
        <v>1871</v>
      </c>
      <c r="G1183" s="13" t="s">
        <v>1985</v>
      </c>
      <c r="H1183" s="13" t="s">
        <v>105</v>
      </c>
      <c r="I1183" s="13">
        <v>45</v>
      </c>
      <c r="J1183" s="13" t="s">
        <v>106</v>
      </c>
      <c r="K1183" s="13" t="s">
        <v>107</v>
      </c>
      <c r="L1183" s="13" t="s">
        <v>108</v>
      </c>
      <c r="M1183" s="13" t="s">
        <v>122</v>
      </c>
      <c r="N1183" s="13" t="s">
        <v>110</v>
      </c>
      <c r="O1183" s="39"/>
      <c r="P1183" s="39"/>
      <c r="Q1183" s="39"/>
      <c r="R1183" s="39">
        <v>200</v>
      </c>
      <c r="S1183" s="39">
        <v>370</v>
      </c>
      <c r="T1183" s="39">
        <v>370</v>
      </c>
      <c r="U1183" s="39">
        <v>370</v>
      </c>
      <c r="V1183" s="39">
        <v>370</v>
      </c>
      <c r="W1183" s="39"/>
      <c r="X1183" s="39"/>
      <c r="Y1183" s="39"/>
      <c r="Z1183" s="39"/>
      <c r="AA1183" s="39"/>
      <c r="AB1183" s="39"/>
      <c r="AC1183" s="39"/>
      <c r="AD1183" s="39"/>
      <c r="AE1183" s="39"/>
      <c r="AF1183" s="39"/>
      <c r="AG1183" s="39"/>
      <c r="AH1183" s="39"/>
      <c r="AI1183" s="39"/>
      <c r="AJ1183" s="39"/>
      <c r="AK1183" s="39"/>
      <c r="AL1183" s="39"/>
      <c r="AM1183" s="39"/>
      <c r="AN1183" s="39"/>
      <c r="AO1183" s="39"/>
      <c r="AP1183" s="39">
        <v>1130.4100000000001</v>
      </c>
      <c r="AQ1183" s="39">
        <f>(O1183+P1183+Q1183+R1183+S1183+T1183+U1183+V1183+W1183)*AP1183</f>
        <v>1899088.8</v>
      </c>
      <c r="AR1183" s="27">
        <f t="shared" si="29"/>
        <v>2126979.4560000002</v>
      </c>
      <c r="AS1183" s="13" t="s">
        <v>111</v>
      </c>
      <c r="AT1183" s="13">
        <v>2015</v>
      </c>
      <c r="AU1183" s="13"/>
    </row>
    <row r="1184" spans="2:47" ht="13.15" customHeight="1" x14ac:dyDescent="0.25">
      <c r="B1184" s="7" t="s">
        <v>1989</v>
      </c>
      <c r="C1184" s="7" t="s">
        <v>100</v>
      </c>
      <c r="D1184" s="10" t="s">
        <v>1748</v>
      </c>
      <c r="E1184" s="7" t="s">
        <v>1749</v>
      </c>
      <c r="F1184" s="10" t="s">
        <v>1749</v>
      </c>
      <c r="G1184" s="10" t="s">
        <v>1990</v>
      </c>
      <c r="H1184" s="8" t="s">
        <v>105</v>
      </c>
      <c r="I1184" s="9">
        <v>45</v>
      </c>
      <c r="J1184" s="10" t="s">
        <v>238</v>
      </c>
      <c r="K1184" s="8" t="s">
        <v>107</v>
      </c>
      <c r="L1184" s="10" t="s">
        <v>108</v>
      </c>
      <c r="M1184" s="10" t="s">
        <v>109</v>
      </c>
      <c r="N1184" s="10" t="s">
        <v>110</v>
      </c>
      <c r="O1184" s="27"/>
      <c r="P1184" s="27"/>
      <c r="Q1184" s="74"/>
      <c r="R1184" s="27">
        <v>960</v>
      </c>
      <c r="S1184" s="27">
        <v>960</v>
      </c>
      <c r="T1184" s="27">
        <v>960</v>
      </c>
      <c r="U1184" s="27">
        <v>960</v>
      </c>
      <c r="V1184" s="27">
        <v>960</v>
      </c>
      <c r="W1184" s="27"/>
      <c r="X1184" s="27"/>
      <c r="Y1184" s="27"/>
      <c r="Z1184" s="27"/>
      <c r="AA1184" s="27"/>
      <c r="AB1184" s="27"/>
      <c r="AC1184" s="27"/>
      <c r="AD1184" s="27"/>
      <c r="AE1184" s="27"/>
      <c r="AF1184" s="27"/>
      <c r="AG1184" s="27"/>
      <c r="AH1184" s="27"/>
      <c r="AI1184" s="27"/>
      <c r="AJ1184" s="27"/>
      <c r="AK1184" s="27"/>
      <c r="AL1184" s="27"/>
      <c r="AM1184" s="27"/>
      <c r="AN1184" s="27"/>
      <c r="AO1184" s="27"/>
      <c r="AP1184" s="27">
        <v>358.83</v>
      </c>
      <c r="AQ1184" s="27">
        <v>0</v>
      </c>
      <c r="AR1184" s="27">
        <f t="shared" si="29"/>
        <v>0</v>
      </c>
      <c r="AS1184" s="10" t="s">
        <v>111</v>
      </c>
      <c r="AT1184" s="7" t="s">
        <v>375</v>
      </c>
      <c r="AU1184" s="89" t="s">
        <v>357</v>
      </c>
    </row>
    <row r="1185" spans="2:47" ht="13.15" customHeight="1" x14ac:dyDescent="0.2">
      <c r="B1185" s="12" t="s">
        <v>1991</v>
      </c>
      <c r="C1185" s="7" t="s">
        <v>100</v>
      </c>
      <c r="D1185" s="7" t="s">
        <v>1748</v>
      </c>
      <c r="E1185" s="7" t="s">
        <v>1749</v>
      </c>
      <c r="F1185" s="7" t="s">
        <v>1749</v>
      </c>
      <c r="G1185" s="7" t="s">
        <v>1990</v>
      </c>
      <c r="H1185" s="8" t="s">
        <v>105</v>
      </c>
      <c r="I1185" s="9">
        <v>45</v>
      </c>
      <c r="J1185" s="10" t="s">
        <v>106</v>
      </c>
      <c r="K1185" s="8" t="s">
        <v>107</v>
      </c>
      <c r="L1185" s="10" t="s">
        <v>108</v>
      </c>
      <c r="M1185" s="10" t="s">
        <v>109</v>
      </c>
      <c r="N1185" s="10" t="s">
        <v>110</v>
      </c>
      <c r="O1185" s="74"/>
      <c r="P1185" s="27"/>
      <c r="Q1185" s="27"/>
      <c r="R1185" s="27">
        <v>560</v>
      </c>
      <c r="S1185" s="27">
        <v>960</v>
      </c>
      <c r="T1185" s="27">
        <v>960</v>
      </c>
      <c r="U1185" s="27">
        <v>960</v>
      </c>
      <c r="V1185" s="27">
        <v>960</v>
      </c>
      <c r="W1185" s="27"/>
      <c r="X1185" s="27"/>
      <c r="Y1185" s="27"/>
      <c r="Z1185" s="27"/>
      <c r="AA1185" s="27"/>
      <c r="AB1185" s="27"/>
      <c r="AC1185" s="27"/>
      <c r="AD1185" s="27"/>
      <c r="AE1185" s="27"/>
      <c r="AF1185" s="27"/>
      <c r="AG1185" s="27"/>
      <c r="AH1185" s="27"/>
      <c r="AI1185" s="27"/>
      <c r="AJ1185" s="27"/>
      <c r="AK1185" s="27"/>
      <c r="AL1185" s="27"/>
      <c r="AM1185" s="27"/>
      <c r="AN1185" s="27"/>
      <c r="AO1185" s="27"/>
      <c r="AP1185" s="27">
        <v>358.83</v>
      </c>
      <c r="AQ1185" s="27">
        <v>0</v>
      </c>
      <c r="AR1185" s="27">
        <f t="shared" si="29"/>
        <v>0</v>
      </c>
      <c r="AS1185" s="10" t="s">
        <v>111</v>
      </c>
      <c r="AT1185" s="43" t="s">
        <v>241</v>
      </c>
      <c r="AU1185" s="13" t="s">
        <v>458</v>
      </c>
    </row>
    <row r="1186" spans="2:47" ht="13.15" customHeight="1" x14ac:dyDescent="0.2">
      <c r="B1186" s="13" t="s">
        <v>1992</v>
      </c>
      <c r="C1186" s="13" t="s">
        <v>100</v>
      </c>
      <c r="D1186" s="13" t="s">
        <v>1748</v>
      </c>
      <c r="E1186" s="13" t="s">
        <v>1749</v>
      </c>
      <c r="F1186" s="13" t="s">
        <v>1749</v>
      </c>
      <c r="G1186" s="13" t="s">
        <v>1990</v>
      </c>
      <c r="H1186" s="13" t="s">
        <v>105</v>
      </c>
      <c r="I1186" s="13">
        <v>45</v>
      </c>
      <c r="J1186" s="13" t="s">
        <v>106</v>
      </c>
      <c r="K1186" s="13" t="s">
        <v>107</v>
      </c>
      <c r="L1186" s="13" t="s">
        <v>108</v>
      </c>
      <c r="M1186" s="13" t="s">
        <v>109</v>
      </c>
      <c r="N1186" s="13" t="s">
        <v>110</v>
      </c>
      <c r="O1186" s="39"/>
      <c r="P1186" s="39"/>
      <c r="Q1186" s="39"/>
      <c r="R1186" s="39">
        <v>560</v>
      </c>
      <c r="S1186" s="39">
        <v>851</v>
      </c>
      <c r="T1186" s="39">
        <v>960</v>
      </c>
      <c r="U1186" s="39">
        <v>960</v>
      </c>
      <c r="V1186" s="39">
        <v>960</v>
      </c>
      <c r="W1186" s="39"/>
      <c r="X1186" s="39"/>
      <c r="Y1186" s="39"/>
      <c r="Z1186" s="39"/>
      <c r="AA1186" s="39"/>
      <c r="AB1186" s="39"/>
      <c r="AC1186" s="39"/>
      <c r="AD1186" s="39"/>
      <c r="AE1186" s="39"/>
      <c r="AF1186" s="39"/>
      <c r="AG1186" s="39"/>
      <c r="AH1186" s="39"/>
      <c r="AI1186" s="39"/>
      <c r="AJ1186" s="39"/>
      <c r="AK1186" s="39"/>
      <c r="AL1186" s="39"/>
      <c r="AM1186" s="39"/>
      <c r="AN1186" s="39"/>
      <c r="AO1186" s="39"/>
      <c r="AP1186" s="39">
        <v>331.24999999999994</v>
      </c>
      <c r="AQ1186" s="39">
        <v>0</v>
      </c>
      <c r="AR1186" s="27">
        <f t="shared" si="29"/>
        <v>0</v>
      </c>
      <c r="AS1186" s="13" t="s">
        <v>111</v>
      </c>
      <c r="AT1186" s="13">
        <v>2015</v>
      </c>
      <c r="AU1186" s="13">
        <v>14</v>
      </c>
    </row>
    <row r="1187" spans="2:47" ht="13.15" customHeight="1" x14ac:dyDescent="0.2">
      <c r="B1187" s="13" t="s">
        <v>1993</v>
      </c>
      <c r="C1187" s="13" t="s">
        <v>100</v>
      </c>
      <c r="D1187" s="13" t="s">
        <v>1748</v>
      </c>
      <c r="E1187" s="13" t="s">
        <v>1749</v>
      </c>
      <c r="F1187" s="13" t="s">
        <v>1749</v>
      </c>
      <c r="G1187" s="13" t="s">
        <v>1990</v>
      </c>
      <c r="H1187" s="13" t="s">
        <v>105</v>
      </c>
      <c r="I1187" s="13">
        <v>45</v>
      </c>
      <c r="J1187" s="13" t="s">
        <v>106</v>
      </c>
      <c r="K1187" s="13" t="s">
        <v>107</v>
      </c>
      <c r="L1187" s="13" t="s">
        <v>108</v>
      </c>
      <c r="M1187" s="13" t="s">
        <v>109</v>
      </c>
      <c r="N1187" s="13" t="s">
        <v>110</v>
      </c>
      <c r="O1187" s="39"/>
      <c r="P1187" s="39"/>
      <c r="Q1187" s="39"/>
      <c r="R1187" s="39">
        <v>560</v>
      </c>
      <c r="S1187" s="39">
        <v>960</v>
      </c>
      <c r="T1187" s="39">
        <v>960</v>
      </c>
      <c r="U1187" s="39">
        <v>960</v>
      </c>
      <c r="V1187" s="39">
        <v>960</v>
      </c>
      <c r="W1187" s="39"/>
      <c r="X1187" s="39"/>
      <c r="Y1187" s="39"/>
      <c r="Z1187" s="39"/>
      <c r="AA1187" s="39"/>
      <c r="AB1187" s="39"/>
      <c r="AC1187" s="39"/>
      <c r="AD1187" s="39"/>
      <c r="AE1187" s="39"/>
      <c r="AF1187" s="39"/>
      <c r="AG1187" s="39"/>
      <c r="AH1187" s="39"/>
      <c r="AI1187" s="39"/>
      <c r="AJ1187" s="39"/>
      <c r="AK1187" s="39"/>
      <c r="AL1187" s="39"/>
      <c r="AM1187" s="39"/>
      <c r="AN1187" s="39"/>
      <c r="AO1187" s="39"/>
      <c r="AP1187" s="39">
        <v>331.24999999999994</v>
      </c>
      <c r="AQ1187" s="39">
        <v>0</v>
      </c>
      <c r="AR1187" s="27">
        <f t="shared" si="29"/>
        <v>0</v>
      </c>
      <c r="AS1187" s="13" t="s">
        <v>111</v>
      </c>
      <c r="AT1187" s="13">
        <v>2015</v>
      </c>
      <c r="AU1187" s="13" t="s">
        <v>156</v>
      </c>
    </row>
    <row r="1188" spans="2:47" ht="13.15" customHeight="1" x14ac:dyDescent="0.2">
      <c r="B1188" s="13" t="s">
        <v>1994</v>
      </c>
      <c r="C1188" s="13" t="s">
        <v>100</v>
      </c>
      <c r="D1188" s="13" t="s">
        <v>1748</v>
      </c>
      <c r="E1188" s="13" t="s">
        <v>1749</v>
      </c>
      <c r="F1188" s="13" t="s">
        <v>1749</v>
      </c>
      <c r="G1188" s="13" t="s">
        <v>1990</v>
      </c>
      <c r="H1188" s="13" t="s">
        <v>105</v>
      </c>
      <c r="I1188" s="13">
        <v>45</v>
      </c>
      <c r="J1188" s="13" t="s">
        <v>106</v>
      </c>
      <c r="K1188" s="13" t="s">
        <v>107</v>
      </c>
      <c r="L1188" s="13" t="s">
        <v>108</v>
      </c>
      <c r="M1188" s="13" t="s">
        <v>122</v>
      </c>
      <c r="N1188" s="13" t="s">
        <v>110</v>
      </c>
      <c r="O1188" s="39"/>
      <c r="P1188" s="39"/>
      <c r="Q1188" s="39"/>
      <c r="R1188" s="39">
        <v>560</v>
      </c>
      <c r="S1188" s="39">
        <v>960</v>
      </c>
      <c r="T1188" s="39">
        <v>120</v>
      </c>
      <c r="U1188" s="39">
        <v>960</v>
      </c>
      <c r="V1188" s="39">
        <v>960</v>
      </c>
      <c r="W1188" s="39"/>
      <c r="X1188" s="39"/>
      <c r="Y1188" s="39"/>
      <c r="Z1188" s="39"/>
      <c r="AA1188" s="39"/>
      <c r="AB1188" s="39"/>
      <c r="AC1188" s="39"/>
      <c r="AD1188" s="39"/>
      <c r="AE1188" s="39"/>
      <c r="AF1188" s="39"/>
      <c r="AG1188" s="39"/>
      <c r="AH1188" s="39"/>
      <c r="AI1188" s="39"/>
      <c r="AJ1188" s="39"/>
      <c r="AK1188" s="39"/>
      <c r="AL1188" s="39"/>
      <c r="AM1188" s="39"/>
      <c r="AN1188" s="39"/>
      <c r="AO1188" s="39"/>
      <c r="AP1188" s="39">
        <v>399</v>
      </c>
      <c r="AQ1188" s="39">
        <v>0</v>
      </c>
      <c r="AR1188" s="27">
        <f t="shared" si="29"/>
        <v>0</v>
      </c>
      <c r="AS1188" s="13" t="s">
        <v>111</v>
      </c>
      <c r="AT1188" s="13">
        <v>2015</v>
      </c>
      <c r="AU1188" s="13" t="s">
        <v>7145</v>
      </c>
    </row>
    <row r="1189" spans="2:47" ht="13.15" customHeight="1" x14ac:dyDescent="0.2">
      <c r="B1189" s="13" t="s">
        <v>7170</v>
      </c>
      <c r="C1189" s="13" t="s">
        <v>100</v>
      </c>
      <c r="D1189" s="13" t="s">
        <v>7171</v>
      </c>
      <c r="E1189" s="13" t="s">
        <v>7172</v>
      </c>
      <c r="F1189" s="13" t="s">
        <v>1803</v>
      </c>
      <c r="G1189" s="13" t="s">
        <v>7173</v>
      </c>
      <c r="H1189" s="13" t="s">
        <v>105</v>
      </c>
      <c r="I1189" s="13">
        <v>45</v>
      </c>
      <c r="J1189" s="13" t="s">
        <v>106</v>
      </c>
      <c r="K1189" s="13" t="s">
        <v>107</v>
      </c>
      <c r="L1189" s="13" t="s">
        <v>108</v>
      </c>
      <c r="M1189" s="13" t="s">
        <v>122</v>
      </c>
      <c r="N1189" s="13" t="s">
        <v>110</v>
      </c>
      <c r="O1189" s="39"/>
      <c r="P1189" s="39"/>
      <c r="Q1189" s="39"/>
      <c r="R1189" s="39">
        <v>560</v>
      </c>
      <c r="S1189" s="39">
        <v>960</v>
      </c>
      <c r="T1189" s="39">
        <v>177</v>
      </c>
      <c r="U1189" s="39">
        <v>960</v>
      </c>
      <c r="V1189" s="39">
        <v>960</v>
      </c>
      <c r="W1189" s="39"/>
      <c r="X1189" s="39"/>
      <c r="Y1189" s="39"/>
      <c r="Z1189" s="39"/>
      <c r="AA1189" s="39"/>
      <c r="AB1189" s="39"/>
      <c r="AC1189" s="39"/>
      <c r="AD1189" s="39"/>
      <c r="AE1189" s="39"/>
      <c r="AF1189" s="39"/>
      <c r="AG1189" s="39"/>
      <c r="AH1189" s="39"/>
      <c r="AI1189" s="39"/>
      <c r="AJ1189" s="39"/>
      <c r="AK1189" s="39"/>
      <c r="AL1189" s="39"/>
      <c r="AM1189" s="39"/>
      <c r="AN1189" s="39"/>
      <c r="AO1189" s="39"/>
      <c r="AP1189" s="39">
        <v>356.25</v>
      </c>
      <c r="AQ1189" s="39">
        <f>(P1189+Q1189+R1189+S1189+T1189+U1189+V1189+W1189)*AP1189</f>
        <v>1288556.25</v>
      </c>
      <c r="AR1189" s="27">
        <f t="shared" si="29"/>
        <v>1443183.0000000002</v>
      </c>
      <c r="AS1189" s="13" t="s">
        <v>111</v>
      </c>
      <c r="AT1189" s="13">
        <v>2015</v>
      </c>
      <c r="AU1189" s="13"/>
    </row>
    <row r="1190" spans="2:47" ht="13.15" customHeight="1" x14ac:dyDescent="0.25">
      <c r="B1190" s="7" t="s">
        <v>1995</v>
      </c>
      <c r="C1190" s="7" t="s">
        <v>100</v>
      </c>
      <c r="D1190" s="22" t="s">
        <v>1824</v>
      </c>
      <c r="E1190" s="7" t="s">
        <v>1521</v>
      </c>
      <c r="F1190" s="10" t="s">
        <v>1798</v>
      </c>
      <c r="G1190" s="10" t="s">
        <v>1996</v>
      </c>
      <c r="H1190" s="8" t="s">
        <v>197</v>
      </c>
      <c r="I1190" s="9">
        <v>45</v>
      </c>
      <c r="J1190" s="10" t="s">
        <v>238</v>
      </c>
      <c r="K1190" s="8" t="s">
        <v>107</v>
      </c>
      <c r="L1190" s="10" t="s">
        <v>108</v>
      </c>
      <c r="M1190" s="10" t="s">
        <v>109</v>
      </c>
      <c r="N1190" s="10" t="s">
        <v>110</v>
      </c>
      <c r="O1190" s="27"/>
      <c r="P1190" s="27"/>
      <c r="Q1190" s="74"/>
      <c r="R1190" s="27">
        <v>10</v>
      </c>
      <c r="S1190" s="27">
        <v>10</v>
      </c>
      <c r="T1190" s="27">
        <v>10</v>
      </c>
      <c r="U1190" s="27">
        <v>10</v>
      </c>
      <c r="V1190" s="27">
        <v>10</v>
      </c>
      <c r="W1190" s="27"/>
      <c r="X1190" s="27"/>
      <c r="Y1190" s="27"/>
      <c r="Z1190" s="27"/>
      <c r="AA1190" s="27"/>
      <c r="AB1190" s="27"/>
      <c r="AC1190" s="27"/>
      <c r="AD1190" s="27"/>
      <c r="AE1190" s="27"/>
      <c r="AF1190" s="27"/>
      <c r="AG1190" s="27"/>
      <c r="AH1190" s="27"/>
      <c r="AI1190" s="27"/>
      <c r="AJ1190" s="27"/>
      <c r="AK1190" s="27"/>
      <c r="AL1190" s="27"/>
      <c r="AM1190" s="27"/>
      <c r="AN1190" s="27"/>
      <c r="AO1190" s="27"/>
      <c r="AP1190" s="27">
        <v>11374.28</v>
      </c>
      <c r="AQ1190" s="27">
        <v>0</v>
      </c>
      <c r="AR1190" s="27">
        <f t="shared" si="29"/>
        <v>0</v>
      </c>
      <c r="AS1190" s="10" t="s">
        <v>111</v>
      </c>
      <c r="AT1190" s="7" t="s">
        <v>375</v>
      </c>
      <c r="AU1190" s="89" t="s">
        <v>1392</v>
      </c>
    </row>
    <row r="1191" spans="2:47" ht="13.15" customHeight="1" x14ac:dyDescent="0.25">
      <c r="B1191" s="12" t="s">
        <v>1997</v>
      </c>
      <c r="C1191" s="7" t="s">
        <v>100</v>
      </c>
      <c r="D1191" s="7" t="s">
        <v>1824</v>
      </c>
      <c r="E1191" s="7" t="s">
        <v>1521</v>
      </c>
      <c r="F1191" s="7" t="s">
        <v>1798</v>
      </c>
      <c r="G1191" s="7" t="s">
        <v>1996</v>
      </c>
      <c r="H1191" s="8" t="s">
        <v>105</v>
      </c>
      <c r="I1191" s="9">
        <v>45</v>
      </c>
      <c r="J1191" s="10" t="s">
        <v>106</v>
      </c>
      <c r="K1191" s="8" t="s">
        <v>107</v>
      </c>
      <c r="L1191" s="10" t="s">
        <v>108</v>
      </c>
      <c r="M1191" s="10" t="s">
        <v>109</v>
      </c>
      <c r="N1191" s="10" t="s">
        <v>110</v>
      </c>
      <c r="O1191" s="74"/>
      <c r="P1191" s="27"/>
      <c r="Q1191" s="27"/>
      <c r="R1191" s="27">
        <v>10</v>
      </c>
      <c r="S1191" s="27">
        <v>10</v>
      </c>
      <c r="T1191" s="27">
        <v>10</v>
      </c>
      <c r="U1191" s="27">
        <v>10</v>
      </c>
      <c r="V1191" s="27">
        <v>10</v>
      </c>
      <c r="W1191" s="27"/>
      <c r="X1191" s="27"/>
      <c r="Y1191" s="27"/>
      <c r="Z1191" s="27"/>
      <c r="AA1191" s="27"/>
      <c r="AB1191" s="27"/>
      <c r="AC1191" s="27"/>
      <c r="AD1191" s="27"/>
      <c r="AE1191" s="27"/>
      <c r="AF1191" s="27"/>
      <c r="AG1191" s="27"/>
      <c r="AH1191" s="27"/>
      <c r="AI1191" s="27"/>
      <c r="AJ1191" s="27"/>
      <c r="AK1191" s="27"/>
      <c r="AL1191" s="27"/>
      <c r="AM1191" s="27"/>
      <c r="AN1191" s="27"/>
      <c r="AO1191" s="27"/>
      <c r="AP1191" s="27">
        <v>11374.28</v>
      </c>
      <c r="AQ1191" s="27">
        <v>0</v>
      </c>
      <c r="AR1191" s="27">
        <f t="shared" si="29"/>
        <v>0</v>
      </c>
      <c r="AS1191" s="10" t="s">
        <v>111</v>
      </c>
      <c r="AT1191" s="43" t="s">
        <v>241</v>
      </c>
      <c r="AU1191" s="10" t="s">
        <v>1998</v>
      </c>
    </row>
    <row r="1192" spans="2:47" ht="13.15" customHeight="1" x14ac:dyDescent="0.2">
      <c r="B1192" s="12" t="s">
        <v>1999</v>
      </c>
      <c r="C1192" s="7" t="s">
        <v>100</v>
      </c>
      <c r="D1192" s="7" t="s">
        <v>1824</v>
      </c>
      <c r="E1192" s="7" t="s">
        <v>1521</v>
      </c>
      <c r="F1192" s="7" t="s">
        <v>1798</v>
      </c>
      <c r="G1192" s="7" t="s">
        <v>1996</v>
      </c>
      <c r="H1192" s="8" t="s">
        <v>105</v>
      </c>
      <c r="I1192" s="9">
        <v>45</v>
      </c>
      <c r="J1192" s="10" t="s">
        <v>2000</v>
      </c>
      <c r="K1192" s="8" t="s">
        <v>107</v>
      </c>
      <c r="L1192" s="10" t="s">
        <v>108</v>
      </c>
      <c r="M1192" s="10" t="s">
        <v>109</v>
      </c>
      <c r="N1192" s="10" t="s">
        <v>110</v>
      </c>
      <c r="O1192" s="74"/>
      <c r="P1192" s="27"/>
      <c r="Q1192" s="27"/>
      <c r="R1192" s="27">
        <v>10</v>
      </c>
      <c r="S1192" s="27">
        <v>10</v>
      </c>
      <c r="T1192" s="27">
        <v>10</v>
      </c>
      <c r="U1192" s="27">
        <v>10</v>
      </c>
      <c r="V1192" s="27">
        <v>10</v>
      </c>
      <c r="W1192" s="27"/>
      <c r="X1192" s="27"/>
      <c r="Y1192" s="27"/>
      <c r="Z1192" s="27"/>
      <c r="AA1192" s="27"/>
      <c r="AB1192" s="27"/>
      <c r="AC1192" s="27"/>
      <c r="AD1192" s="27"/>
      <c r="AE1192" s="27"/>
      <c r="AF1192" s="27"/>
      <c r="AG1192" s="27"/>
      <c r="AH1192" s="27"/>
      <c r="AI1192" s="27"/>
      <c r="AJ1192" s="27"/>
      <c r="AK1192" s="27"/>
      <c r="AL1192" s="27"/>
      <c r="AM1192" s="27"/>
      <c r="AN1192" s="27"/>
      <c r="AO1192" s="27"/>
      <c r="AP1192" s="27">
        <v>10689</v>
      </c>
      <c r="AQ1192" s="27">
        <v>0</v>
      </c>
      <c r="AR1192" s="27">
        <f t="shared" si="29"/>
        <v>0</v>
      </c>
      <c r="AS1192" s="10" t="s">
        <v>111</v>
      </c>
      <c r="AT1192" s="43" t="s">
        <v>241</v>
      </c>
      <c r="AU1192" s="13" t="s">
        <v>156</v>
      </c>
    </row>
    <row r="1193" spans="2:47" ht="13.15" customHeight="1" x14ac:dyDescent="0.2">
      <c r="B1193" s="12" t="s">
        <v>2001</v>
      </c>
      <c r="C1193" s="7" t="s">
        <v>100</v>
      </c>
      <c r="D1193" s="7" t="s">
        <v>1824</v>
      </c>
      <c r="E1193" s="7" t="s">
        <v>1521</v>
      </c>
      <c r="F1193" s="7" t="s">
        <v>1798</v>
      </c>
      <c r="G1193" s="7" t="s">
        <v>1996</v>
      </c>
      <c r="H1193" s="8" t="s">
        <v>105</v>
      </c>
      <c r="I1193" s="9">
        <v>45</v>
      </c>
      <c r="J1193" s="10" t="s">
        <v>2000</v>
      </c>
      <c r="K1193" s="8" t="s">
        <v>107</v>
      </c>
      <c r="L1193" s="10" t="s">
        <v>108</v>
      </c>
      <c r="M1193" s="13" t="s">
        <v>122</v>
      </c>
      <c r="N1193" s="10" t="s">
        <v>110</v>
      </c>
      <c r="O1193" s="74"/>
      <c r="P1193" s="27"/>
      <c r="Q1193" s="27"/>
      <c r="R1193" s="27">
        <v>10</v>
      </c>
      <c r="S1193" s="27">
        <v>10</v>
      </c>
      <c r="T1193" s="27">
        <v>4</v>
      </c>
      <c r="U1193" s="27">
        <v>10</v>
      </c>
      <c r="V1193" s="27">
        <v>10</v>
      </c>
      <c r="W1193" s="27"/>
      <c r="X1193" s="27"/>
      <c r="Y1193" s="27"/>
      <c r="Z1193" s="27"/>
      <c r="AA1193" s="27"/>
      <c r="AB1193" s="27"/>
      <c r="AC1193" s="27"/>
      <c r="AD1193" s="27"/>
      <c r="AE1193" s="27"/>
      <c r="AF1193" s="27"/>
      <c r="AG1193" s="27"/>
      <c r="AH1193" s="27"/>
      <c r="AI1193" s="27"/>
      <c r="AJ1193" s="27"/>
      <c r="AK1193" s="27"/>
      <c r="AL1193" s="27"/>
      <c r="AM1193" s="27"/>
      <c r="AN1193" s="27"/>
      <c r="AO1193" s="27"/>
      <c r="AP1193" s="27">
        <v>12733</v>
      </c>
      <c r="AQ1193" s="39">
        <v>0</v>
      </c>
      <c r="AR1193" s="27">
        <f t="shared" si="29"/>
        <v>0</v>
      </c>
      <c r="AS1193" s="10" t="s">
        <v>111</v>
      </c>
      <c r="AT1193" s="43" t="s">
        <v>241</v>
      </c>
      <c r="AU1193" s="13" t="s">
        <v>156</v>
      </c>
    </row>
    <row r="1194" spans="2:47" ht="13.15" customHeight="1" x14ac:dyDescent="0.2">
      <c r="B1194" s="12" t="s">
        <v>7174</v>
      </c>
      <c r="C1194" s="7" t="s">
        <v>100</v>
      </c>
      <c r="D1194" s="7" t="s">
        <v>1828</v>
      </c>
      <c r="E1194" s="7" t="s">
        <v>1521</v>
      </c>
      <c r="F1194" s="7" t="s">
        <v>1798</v>
      </c>
      <c r="G1194" s="7" t="s">
        <v>1996</v>
      </c>
      <c r="H1194" s="8" t="s">
        <v>105</v>
      </c>
      <c r="I1194" s="9">
        <v>45</v>
      </c>
      <c r="J1194" s="10" t="s">
        <v>2000</v>
      </c>
      <c r="K1194" s="8" t="s">
        <v>107</v>
      </c>
      <c r="L1194" s="10" t="s">
        <v>108</v>
      </c>
      <c r="M1194" s="13" t="s">
        <v>122</v>
      </c>
      <c r="N1194" s="10" t="s">
        <v>110</v>
      </c>
      <c r="O1194" s="74"/>
      <c r="P1194" s="27"/>
      <c r="Q1194" s="27"/>
      <c r="R1194" s="27">
        <v>10</v>
      </c>
      <c r="S1194" s="27">
        <v>10</v>
      </c>
      <c r="T1194" s="39">
        <v>0</v>
      </c>
      <c r="U1194" s="27">
        <v>10</v>
      </c>
      <c r="V1194" s="27">
        <v>10</v>
      </c>
      <c r="W1194" s="27"/>
      <c r="X1194" s="39"/>
      <c r="Y1194" s="39"/>
      <c r="Z1194" s="39"/>
      <c r="AA1194" s="39"/>
      <c r="AB1194" s="39"/>
      <c r="AC1194" s="39"/>
      <c r="AD1194" s="39"/>
      <c r="AE1194" s="39"/>
      <c r="AF1194" s="39"/>
      <c r="AG1194" s="39"/>
      <c r="AH1194" s="39"/>
      <c r="AI1194" s="39"/>
      <c r="AJ1194" s="39"/>
      <c r="AK1194" s="39"/>
      <c r="AL1194" s="39"/>
      <c r="AM1194" s="39"/>
      <c r="AN1194" s="39"/>
      <c r="AO1194" s="39"/>
      <c r="AP1194" s="39">
        <v>11368.75</v>
      </c>
      <c r="AQ1194" s="39">
        <f>(P1194+Q1194+R1194+S1194+T1194+U1194+V1194+W1194)*AP1194</f>
        <v>454750</v>
      </c>
      <c r="AR1194" s="27">
        <f t="shared" si="29"/>
        <v>509320.00000000006</v>
      </c>
      <c r="AS1194" s="10" t="s">
        <v>111</v>
      </c>
      <c r="AT1194" s="43">
        <v>2015</v>
      </c>
      <c r="AU1194" s="13"/>
    </row>
    <row r="1195" spans="2:47" ht="13.15" customHeight="1" x14ac:dyDescent="0.25">
      <c r="B1195" s="7" t="s">
        <v>2002</v>
      </c>
      <c r="C1195" s="7" t="s">
        <v>100</v>
      </c>
      <c r="D1195" s="22" t="s">
        <v>1824</v>
      </c>
      <c r="E1195" s="7" t="s">
        <v>1521</v>
      </c>
      <c r="F1195" s="10" t="s">
        <v>1798</v>
      </c>
      <c r="G1195" s="10" t="s">
        <v>2003</v>
      </c>
      <c r="H1195" s="8" t="s">
        <v>197</v>
      </c>
      <c r="I1195" s="9">
        <v>45</v>
      </c>
      <c r="J1195" s="10" t="s">
        <v>238</v>
      </c>
      <c r="K1195" s="8" t="s">
        <v>107</v>
      </c>
      <c r="L1195" s="10" t="s">
        <v>108</v>
      </c>
      <c r="M1195" s="10" t="s">
        <v>109</v>
      </c>
      <c r="N1195" s="10" t="s">
        <v>110</v>
      </c>
      <c r="O1195" s="27"/>
      <c r="P1195" s="27"/>
      <c r="Q1195" s="74"/>
      <c r="R1195" s="27">
        <v>110</v>
      </c>
      <c r="S1195" s="27">
        <v>110</v>
      </c>
      <c r="T1195" s="27">
        <v>110</v>
      </c>
      <c r="U1195" s="27">
        <v>110</v>
      </c>
      <c r="V1195" s="27">
        <v>110</v>
      </c>
      <c r="W1195" s="27"/>
      <c r="X1195" s="27"/>
      <c r="Y1195" s="27"/>
      <c r="Z1195" s="27"/>
      <c r="AA1195" s="27"/>
      <c r="AB1195" s="27"/>
      <c r="AC1195" s="27"/>
      <c r="AD1195" s="27"/>
      <c r="AE1195" s="27"/>
      <c r="AF1195" s="27"/>
      <c r="AG1195" s="27"/>
      <c r="AH1195" s="27"/>
      <c r="AI1195" s="27"/>
      <c r="AJ1195" s="27"/>
      <c r="AK1195" s="27"/>
      <c r="AL1195" s="27"/>
      <c r="AM1195" s="27"/>
      <c r="AN1195" s="27"/>
      <c r="AO1195" s="27"/>
      <c r="AP1195" s="27">
        <v>11374.28</v>
      </c>
      <c r="AQ1195" s="27">
        <v>0</v>
      </c>
      <c r="AR1195" s="27">
        <f t="shared" si="29"/>
        <v>0</v>
      </c>
      <c r="AS1195" s="10" t="s">
        <v>111</v>
      </c>
      <c r="AT1195" s="7" t="s">
        <v>375</v>
      </c>
      <c r="AU1195" s="89" t="s">
        <v>1392</v>
      </c>
    </row>
    <row r="1196" spans="2:47" ht="13.15" customHeight="1" x14ac:dyDescent="0.2">
      <c r="B1196" s="12" t="s">
        <v>2004</v>
      </c>
      <c r="C1196" s="7" t="s">
        <v>100</v>
      </c>
      <c r="D1196" s="7" t="s">
        <v>1824</v>
      </c>
      <c r="E1196" s="7" t="s">
        <v>1521</v>
      </c>
      <c r="F1196" s="7" t="s">
        <v>1798</v>
      </c>
      <c r="G1196" s="7" t="s">
        <v>2003</v>
      </c>
      <c r="H1196" s="8" t="s">
        <v>105</v>
      </c>
      <c r="I1196" s="9">
        <v>45</v>
      </c>
      <c r="J1196" s="10" t="s">
        <v>106</v>
      </c>
      <c r="K1196" s="8" t="s">
        <v>107</v>
      </c>
      <c r="L1196" s="10" t="s">
        <v>108</v>
      </c>
      <c r="M1196" s="10" t="s">
        <v>109</v>
      </c>
      <c r="N1196" s="10" t="s">
        <v>110</v>
      </c>
      <c r="O1196" s="74"/>
      <c r="P1196" s="27"/>
      <c r="Q1196" s="27"/>
      <c r="R1196" s="27">
        <v>110</v>
      </c>
      <c r="S1196" s="27">
        <v>110</v>
      </c>
      <c r="T1196" s="27">
        <v>110</v>
      </c>
      <c r="U1196" s="27">
        <v>110</v>
      </c>
      <c r="V1196" s="27">
        <v>110</v>
      </c>
      <c r="W1196" s="27"/>
      <c r="X1196" s="27"/>
      <c r="Y1196" s="27"/>
      <c r="Z1196" s="27"/>
      <c r="AA1196" s="27"/>
      <c r="AB1196" s="27"/>
      <c r="AC1196" s="27"/>
      <c r="AD1196" s="27"/>
      <c r="AE1196" s="27"/>
      <c r="AF1196" s="27"/>
      <c r="AG1196" s="27"/>
      <c r="AH1196" s="27"/>
      <c r="AI1196" s="27"/>
      <c r="AJ1196" s="27"/>
      <c r="AK1196" s="27"/>
      <c r="AL1196" s="27"/>
      <c r="AM1196" s="27"/>
      <c r="AN1196" s="27"/>
      <c r="AO1196" s="27"/>
      <c r="AP1196" s="27">
        <v>11374.28</v>
      </c>
      <c r="AQ1196" s="27">
        <v>0</v>
      </c>
      <c r="AR1196" s="27">
        <f t="shared" si="29"/>
        <v>0</v>
      </c>
      <c r="AS1196" s="10" t="s">
        <v>111</v>
      </c>
      <c r="AT1196" s="43" t="s">
        <v>241</v>
      </c>
      <c r="AU1196" s="13" t="s">
        <v>458</v>
      </c>
    </row>
    <row r="1197" spans="2:47" ht="13.15" customHeight="1" x14ac:dyDescent="0.2">
      <c r="B1197" s="13" t="s">
        <v>2005</v>
      </c>
      <c r="C1197" s="13" t="s">
        <v>100</v>
      </c>
      <c r="D1197" s="13" t="s">
        <v>1828</v>
      </c>
      <c r="E1197" s="13" t="s">
        <v>1521</v>
      </c>
      <c r="F1197" s="13" t="s">
        <v>1798</v>
      </c>
      <c r="G1197" s="13" t="s">
        <v>2003</v>
      </c>
      <c r="H1197" s="13" t="s">
        <v>105</v>
      </c>
      <c r="I1197" s="13">
        <v>45</v>
      </c>
      <c r="J1197" s="13" t="s">
        <v>106</v>
      </c>
      <c r="K1197" s="13" t="s">
        <v>107</v>
      </c>
      <c r="L1197" s="13" t="s">
        <v>108</v>
      </c>
      <c r="M1197" s="13" t="s">
        <v>109</v>
      </c>
      <c r="N1197" s="13" t="s">
        <v>110</v>
      </c>
      <c r="O1197" s="39"/>
      <c r="P1197" s="39"/>
      <c r="Q1197" s="39"/>
      <c r="R1197" s="39">
        <v>110</v>
      </c>
      <c r="S1197" s="39">
        <v>37</v>
      </c>
      <c r="T1197" s="39">
        <v>110</v>
      </c>
      <c r="U1197" s="39">
        <v>110</v>
      </c>
      <c r="V1197" s="39">
        <v>110</v>
      </c>
      <c r="W1197" s="39"/>
      <c r="X1197" s="39"/>
      <c r="Y1197" s="39"/>
      <c r="Z1197" s="39"/>
      <c r="AA1197" s="39"/>
      <c r="AB1197" s="39"/>
      <c r="AC1197" s="39"/>
      <c r="AD1197" s="39"/>
      <c r="AE1197" s="39"/>
      <c r="AF1197" s="39"/>
      <c r="AG1197" s="39"/>
      <c r="AH1197" s="39"/>
      <c r="AI1197" s="39"/>
      <c r="AJ1197" s="39"/>
      <c r="AK1197" s="39"/>
      <c r="AL1197" s="39"/>
      <c r="AM1197" s="39"/>
      <c r="AN1197" s="39"/>
      <c r="AO1197" s="39"/>
      <c r="AP1197" s="39">
        <v>10499.999999999998</v>
      </c>
      <c r="AQ1197" s="39">
        <v>0</v>
      </c>
      <c r="AR1197" s="27">
        <f t="shared" si="29"/>
        <v>0</v>
      </c>
      <c r="AS1197" s="13" t="s">
        <v>111</v>
      </c>
      <c r="AT1197" s="13">
        <v>2015</v>
      </c>
      <c r="AU1197" s="13">
        <v>14</v>
      </c>
    </row>
    <row r="1198" spans="2:47" ht="13.15" customHeight="1" x14ac:dyDescent="0.2">
      <c r="B1198" s="13" t="s">
        <v>2006</v>
      </c>
      <c r="C1198" s="13" t="s">
        <v>100</v>
      </c>
      <c r="D1198" s="13" t="s">
        <v>1828</v>
      </c>
      <c r="E1198" s="13" t="s">
        <v>1521</v>
      </c>
      <c r="F1198" s="13" t="s">
        <v>1798</v>
      </c>
      <c r="G1198" s="13" t="s">
        <v>2003</v>
      </c>
      <c r="H1198" s="13" t="s">
        <v>105</v>
      </c>
      <c r="I1198" s="13">
        <v>45</v>
      </c>
      <c r="J1198" s="13" t="s">
        <v>106</v>
      </c>
      <c r="K1198" s="13" t="s">
        <v>107</v>
      </c>
      <c r="L1198" s="13" t="s">
        <v>108</v>
      </c>
      <c r="M1198" s="13" t="s">
        <v>109</v>
      </c>
      <c r="N1198" s="13" t="s">
        <v>110</v>
      </c>
      <c r="O1198" s="39"/>
      <c r="P1198" s="39"/>
      <c r="Q1198" s="39"/>
      <c r="R1198" s="39">
        <v>110</v>
      </c>
      <c r="S1198" s="39">
        <v>110</v>
      </c>
      <c r="T1198" s="39">
        <v>110</v>
      </c>
      <c r="U1198" s="39">
        <v>110</v>
      </c>
      <c r="V1198" s="39">
        <v>110</v>
      </c>
      <c r="W1198" s="39"/>
      <c r="X1198" s="39"/>
      <c r="Y1198" s="39"/>
      <c r="Z1198" s="39"/>
      <c r="AA1198" s="39"/>
      <c r="AB1198" s="39"/>
      <c r="AC1198" s="39"/>
      <c r="AD1198" s="39"/>
      <c r="AE1198" s="39"/>
      <c r="AF1198" s="39"/>
      <c r="AG1198" s="39"/>
      <c r="AH1198" s="39"/>
      <c r="AI1198" s="39"/>
      <c r="AJ1198" s="39"/>
      <c r="AK1198" s="39"/>
      <c r="AL1198" s="39"/>
      <c r="AM1198" s="39"/>
      <c r="AN1198" s="39"/>
      <c r="AO1198" s="39"/>
      <c r="AP1198" s="39">
        <v>10499.999999999998</v>
      </c>
      <c r="AQ1198" s="39">
        <v>0</v>
      </c>
      <c r="AR1198" s="27">
        <f t="shared" si="29"/>
        <v>0</v>
      </c>
      <c r="AS1198" s="13" t="s">
        <v>111</v>
      </c>
      <c r="AT1198" s="13">
        <v>2015</v>
      </c>
      <c r="AU1198" s="13" t="s">
        <v>156</v>
      </c>
    </row>
    <row r="1199" spans="2:47" ht="13.15" customHeight="1" x14ac:dyDescent="0.2">
      <c r="B1199" s="13" t="s">
        <v>2007</v>
      </c>
      <c r="C1199" s="13" t="s">
        <v>100</v>
      </c>
      <c r="D1199" s="13" t="s">
        <v>1828</v>
      </c>
      <c r="E1199" s="13" t="s">
        <v>1521</v>
      </c>
      <c r="F1199" s="13" t="s">
        <v>1798</v>
      </c>
      <c r="G1199" s="13" t="s">
        <v>2003</v>
      </c>
      <c r="H1199" s="13" t="s">
        <v>105</v>
      </c>
      <c r="I1199" s="13">
        <v>45</v>
      </c>
      <c r="J1199" s="13" t="s">
        <v>106</v>
      </c>
      <c r="K1199" s="13" t="s">
        <v>107</v>
      </c>
      <c r="L1199" s="13" t="s">
        <v>108</v>
      </c>
      <c r="M1199" s="13" t="s">
        <v>122</v>
      </c>
      <c r="N1199" s="13" t="s">
        <v>110</v>
      </c>
      <c r="O1199" s="39"/>
      <c r="P1199" s="39"/>
      <c r="Q1199" s="39"/>
      <c r="R1199" s="39">
        <v>110</v>
      </c>
      <c r="S1199" s="39">
        <v>110</v>
      </c>
      <c r="T1199" s="39">
        <v>4</v>
      </c>
      <c r="U1199" s="39">
        <v>110</v>
      </c>
      <c r="V1199" s="39">
        <v>110</v>
      </c>
      <c r="W1199" s="39"/>
      <c r="X1199" s="39"/>
      <c r="Y1199" s="39"/>
      <c r="Z1199" s="39"/>
      <c r="AA1199" s="39"/>
      <c r="AB1199" s="39"/>
      <c r="AC1199" s="39"/>
      <c r="AD1199" s="39"/>
      <c r="AE1199" s="39"/>
      <c r="AF1199" s="39"/>
      <c r="AG1199" s="39"/>
      <c r="AH1199" s="39"/>
      <c r="AI1199" s="39"/>
      <c r="AJ1199" s="39"/>
      <c r="AK1199" s="39"/>
      <c r="AL1199" s="39"/>
      <c r="AM1199" s="39"/>
      <c r="AN1199" s="39"/>
      <c r="AO1199" s="39"/>
      <c r="AP1199" s="39">
        <v>12733</v>
      </c>
      <c r="AQ1199" s="39">
        <v>0</v>
      </c>
      <c r="AR1199" s="27">
        <f t="shared" si="29"/>
        <v>0</v>
      </c>
      <c r="AS1199" s="13" t="s">
        <v>111</v>
      </c>
      <c r="AT1199" s="13">
        <v>2015</v>
      </c>
      <c r="AU1199" s="13" t="s">
        <v>156</v>
      </c>
    </row>
    <row r="1200" spans="2:47" ht="13.15" customHeight="1" x14ac:dyDescent="0.2">
      <c r="B1200" s="13" t="s">
        <v>7175</v>
      </c>
      <c r="C1200" s="13" t="s">
        <v>100</v>
      </c>
      <c r="D1200" s="13" t="s">
        <v>1828</v>
      </c>
      <c r="E1200" s="13" t="s">
        <v>1521</v>
      </c>
      <c r="F1200" s="13" t="s">
        <v>1798</v>
      </c>
      <c r="G1200" s="13" t="s">
        <v>2003</v>
      </c>
      <c r="H1200" s="13" t="s">
        <v>105</v>
      </c>
      <c r="I1200" s="13">
        <v>45</v>
      </c>
      <c r="J1200" s="13" t="s">
        <v>106</v>
      </c>
      <c r="K1200" s="13" t="s">
        <v>107</v>
      </c>
      <c r="L1200" s="13" t="s">
        <v>108</v>
      </c>
      <c r="M1200" s="13" t="s">
        <v>122</v>
      </c>
      <c r="N1200" s="13" t="s">
        <v>110</v>
      </c>
      <c r="O1200" s="39"/>
      <c r="P1200" s="39"/>
      <c r="Q1200" s="39"/>
      <c r="R1200" s="39">
        <v>110</v>
      </c>
      <c r="S1200" s="39">
        <v>110</v>
      </c>
      <c r="T1200" s="39">
        <v>0</v>
      </c>
      <c r="U1200" s="39">
        <v>110</v>
      </c>
      <c r="V1200" s="39">
        <v>110</v>
      </c>
      <c r="W1200" s="39"/>
      <c r="X1200" s="39"/>
      <c r="Y1200" s="39"/>
      <c r="Z1200" s="39"/>
      <c r="AA1200" s="39"/>
      <c r="AB1200" s="39"/>
      <c r="AC1200" s="39"/>
      <c r="AD1200" s="39"/>
      <c r="AE1200" s="39"/>
      <c r="AF1200" s="39"/>
      <c r="AG1200" s="39"/>
      <c r="AH1200" s="39"/>
      <c r="AI1200" s="39"/>
      <c r="AJ1200" s="39"/>
      <c r="AK1200" s="39"/>
      <c r="AL1200" s="39"/>
      <c r="AM1200" s="39"/>
      <c r="AN1200" s="39"/>
      <c r="AO1200" s="39"/>
      <c r="AP1200" s="39">
        <v>11368.75</v>
      </c>
      <c r="AQ1200" s="39">
        <f>(P1200+Q1200+R1200+S1200+T1200+U1200+V1200+W1200)*AP1200</f>
        <v>5002250</v>
      </c>
      <c r="AR1200" s="27">
        <f t="shared" si="29"/>
        <v>5602520.0000000009</v>
      </c>
      <c r="AS1200" s="13" t="s">
        <v>111</v>
      </c>
      <c r="AT1200" s="13">
        <v>2015</v>
      </c>
      <c r="AU1200" s="13"/>
    </row>
    <row r="1201" spans="2:47" ht="13.15" customHeight="1" x14ac:dyDescent="0.25">
      <c r="B1201" s="7" t="s">
        <v>2008</v>
      </c>
      <c r="C1201" s="7" t="s">
        <v>100</v>
      </c>
      <c r="D1201" s="22" t="s">
        <v>1824</v>
      </c>
      <c r="E1201" s="7" t="s">
        <v>1521</v>
      </c>
      <c r="F1201" s="10" t="s">
        <v>1798</v>
      </c>
      <c r="G1201" s="10" t="s">
        <v>2009</v>
      </c>
      <c r="H1201" s="8" t="s">
        <v>197</v>
      </c>
      <c r="I1201" s="9">
        <v>45</v>
      </c>
      <c r="J1201" s="10" t="s">
        <v>238</v>
      </c>
      <c r="K1201" s="8" t="s">
        <v>107</v>
      </c>
      <c r="L1201" s="10" t="s">
        <v>108</v>
      </c>
      <c r="M1201" s="10" t="s">
        <v>109</v>
      </c>
      <c r="N1201" s="10" t="s">
        <v>110</v>
      </c>
      <c r="O1201" s="27"/>
      <c r="P1201" s="27"/>
      <c r="Q1201" s="74"/>
      <c r="R1201" s="27">
        <v>110</v>
      </c>
      <c r="S1201" s="27">
        <v>110</v>
      </c>
      <c r="T1201" s="27">
        <v>110</v>
      </c>
      <c r="U1201" s="27">
        <v>110</v>
      </c>
      <c r="V1201" s="27">
        <v>110</v>
      </c>
      <c r="W1201" s="27"/>
      <c r="X1201" s="27"/>
      <c r="Y1201" s="27"/>
      <c r="Z1201" s="27"/>
      <c r="AA1201" s="27"/>
      <c r="AB1201" s="27"/>
      <c r="AC1201" s="27"/>
      <c r="AD1201" s="27"/>
      <c r="AE1201" s="27"/>
      <c r="AF1201" s="27"/>
      <c r="AG1201" s="27"/>
      <c r="AH1201" s="27"/>
      <c r="AI1201" s="27"/>
      <c r="AJ1201" s="27"/>
      <c r="AK1201" s="27"/>
      <c r="AL1201" s="27"/>
      <c r="AM1201" s="27"/>
      <c r="AN1201" s="27"/>
      <c r="AO1201" s="27"/>
      <c r="AP1201" s="27">
        <v>10291.01</v>
      </c>
      <c r="AQ1201" s="27">
        <v>0</v>
      </c>
      <c r="AR1201" s="27">
        <f t="shared" si="29"/>
        <v>0</v>
      </c>
      <c r="AS1201" s="10" t="s">
        <v>111</v>
      </c>
      <c r="AT1201" s="7" t="s">
        <v>375</v>
      </c>
      <c r="AU1201" s="89" t="s">
        <v>239</v>
      </c>
    </row>
    <row r="1202" spans="2:47" ht="13.15" customHeight="1" x14ac:dyDescent="0.2">
      <c r="B1202" s="12" t="s">
        <v>2010</v>
      </c>
      <c r="C1202" s="7" t="s">
        <v>100</v>
      </c>
      <c r="D1202" s="7" t="s">
        <v>1824</v>
      </c>
      <c r="E1202" s="7" t="s">
        <v>1521</v>
      </c>
      <c r="F1202" s="7" t="s">
        <v>1798</v>
      </c>
      <c r="G1202" s="7" t="s">
        <v>2009</v>
      </c>
      <c r="H1202" s="8" t="s">
        <v>105</v>
      </c>
      <c r="I1202" s="9">
        <v>45</v>
      </c>
      <c r="J1202" s="10" t="s">
        <v>106</v>
      </c>
      <c r="K1202" s="8" t="s">
        <v>107</v>
      </c>
      <c r="L1202" s="10" t="s">
        <v>108</v>
      </c>
      <c r="M1202" s="10" t="s">
        <v>109</v>
      </c>
      <c r="N1202" s="10" t="s">
        <v>110</v>
      </c>
      <c r="O1202" s="74"/>
      <c r="P1202" s="27"/>
      <c r="Q1202" s="27"/>
      <c r="R1202" s="27">
        <v>80</v>
      </c>
      <c r="S1202" s="27">
        <v>110</v>
      </c>
      <c r="T1202" s="27">
        <v>110</v>
      </c>
      <c r="U1202" s="27">
        <v>110</v>
      </c>
      <c r="V1202" s="27">
        <v>110</v>
      </c>
      <c r="W1202" s="27"/>
      <c r="X1202" s="27"/>
      <c r="Y1202" s="27"/>
      <c r="Z1202" s="27"/>
      <c r="AA1202" s="27"/>
      <c r="AB1202" s="27"/>
      <c r="AC1202" s="27"/>
      <c r="AD1202" s="27"/>
      <c r="AE1202" s="27"/>
      <c r="AF1202" s="27"/>
      <c r="AG1202" s="27"/>
      <c r="AH1202" s="27"/>
      <c r="AI1202" s="27"/>
      <c r="AJ1202" s="27"/>
      <c r="AK1202" s="27"/>
      <c r="AL1202" s="27"/>
      <c r="AM1202" s="27"/>
      <c r="AN1202" s="27"/>
      <c r="AO1202" s="27"/>
      <c r="AP1202" s="27">
        <v>10291.01</v>
      </c>
      <c r="AQ1202" s="27">
        <v>0</v>
      </c>
      <c r="AR1202" s="27">
        <f t="shared" si="29"/>
        <v>0</v>
      </c>
      <c r="AS1202" s="10" t="s">
        <v>111</v>
      </c>
      <c r="AT1202" s="43" t="s">
        <v>241</v>
      </c>
      <c r="AU1202" s="13" t="s">
        <v>458</v>
      </c>
    </row>
    <row r="1203" spans="2:47" ht="13.15" customHeight="1" x14ac:dyDescent="0.2">
      <c r="B1203" s="13" t="s">
        <v>2011</v>
      </c>
      <c r="C1203" s="13" t="s">
        <v>100</v>
      </c>
      <c r="D1203" s="13" t="s">
        <v>1828</v>
      </c>
      <c r="E1203" s="13" t="s">
        <v>1521</v>
      </c>
      <c r="F1203" s="13" t="s">
        <v>1798</v>
      </c>
      <c r="G1203" s="13" t="s">
        <v>2009</v>
      </c>
      <c r="H1203" s="13" t="s">
        <v>105</v>
      </c>
      <c r="I1203" s="13">
        <v>45</v>
      </c>
      <c r="J1203" s="13" t="s">
        <v>106</v>
      </c>
      <c r="K1203" s="13" t="s">
        <v>107</v>
      </c>
      <c r="L1203" s="13" t="s">
        <v>108</v>
      </c>
      <c r="M1203" s="13" t="s">
        <v>109</v>
      </c>
      <c r="N1203" s="13" t="s">
        <v>110</v>
      </c>
      <c r="O1203" s="39"/>
      <c r="P1203" s="39"/>
      <c r="Q1203" s="39"/>
      <c r="R1203" s="39">
        <v>80</v>
      </c>
      <c r="S1203" s="39">
        <v>68</v>
      </c>
      <c r="T1203" s="39">
        <v>110</v>
      </c>
      <c r="U1203" s="39">
        <v>110</v>
      </c>
      <c r="V1203" s="39">
        <v>110</v>
      </c>
      <c r="W1203" s="39"/>
      <c r="X1203" s="39"/>
      <c r="Y1203" s="39"/>
      <c r="Z1203" s="39"/>
      <c r="AA1203" s="39"/>
      <c r="AB1203" s="39"/>
      <c r="AC1203" s="39"/>
      <c r="AD1203" s="39"/>
      <c r="AE1203" s="39"/>
      <c r="AF1203" s="39"/>
      <c r="AG1203" s="39"/>
      <c r="AH1203" s="39"/>
      <c r="AI1203" s="39"/>
      <c r="AJ1203" s="39"/>
      <c r="AK1203" s="39"/>
      <c r="AL1203" s="39"/>
      <c r="AM1203" s="39"/>
      <c r="AN1203" s="39"/>
      <c r="AO1203" s="39"/>
      <c r="AP1203" s="39">
        <v>10287.499999999998</v>
      </c>
      <c r="AQ1203" s="39">
        <v>0</v>
      </c>
      <c r="AR1203" s="27">
        <f t="shared" si="29"/>
        <v>0</v>
      </c>
      <c r="AS1203" s="13" t="s">
        <v>111</v>
      </c>
      <c r="AT1203" s="13">
        <v>2015</v>
      </c>
      <c r="AU1203" s="13">
        <v>14</v>
      </c>
    </row>
    <row r="1204" spans="2:47" ht="13.15" customHeight="1" x14ac:dyDescent="0.2">
      <c r="B1204" s="13" t="s">
        <v>2012</v>
      </c>
      <c r="C1204" s="13" t="s">
        <v>100</v>
      </c>
      <c r="D1204" s="13" t="s">
        <v>1828</v>
      </c>
      <c r="E1204" s="13" t="s">
        <v>1521</v>
      </c>
      <c r="F1204" s="13" t="s">
        <v>1798</v>
      </c>
      <c r="G1204" s="13" t="s">
        <v>2009</v>
      </c>
      <c r="H1204" s="13" t="s">
        <v>105</v>
      </c>
      <c r="I1204" s="13">
        <v>45</v>
      </c>
      <c r="J1204" s="13" t="s">
        <v>106</v>
      </c>
      <c r="K1204" s="13" t="s">
        <v>107</v>
      </c>
      <c r="L1204" s="13" t="s">
        <v>108</v>
      </c>
      <c r="M1204" s="13" t="s">
        <v>122</v>
      </c>
      <c r="N1204" s="13" t="s">
        <v>110</v>
      </c>
      <c r="O1204" s="39"/>
      <c r="P1204" s="39"/>
      <c r="Q1204" s="39"/>
      <c r="R1204" s="39">
        <v>80</v>
      </c>
      <c r="S1204" s="39">
        <v>110</v>
      </c>
      <c r="T1204" s="39">
        <v>110</v>
      </c>
      <c r="U1204" s="39">
        <v>110</v>
      </c>
      <c r="V1204" s="39">
        <v>110</v>
      </c>
      <c r="W1204" s="39"/>
      <c r="X1204" s="39"/>
      <c r="Y1204" s="39"/>
      <c r="Z1204" s="39"/>
      <c r="AA1204" s="39"/>
      <c r="AB1204" s="39"/>
      <c r="AC1204" s="39"/>
      <c r="AD1204" s="39"/>
      <c r="AE1204" s="39"/>
      <c r="AF1204" s="39"/>
      <c r="AG1204" s="39"/>
      <c r="AH1204" s="39"/>
      <c r="AI1204" s="39"/>
      <c r="AJ1204" s="39"/>
      <c r="AK1204" s="39"/>
      <c r="AL1204" s="39"/>
      <c r="AM1204" s="39"/>
      <c r="AN1204" s="39"/>
      <c r="AO1204" s="39"/>
      <c r="AP1204" s="39">
        <v>10287.499999999998</v>
      </c>
      <c r="AQ1204" s="39">
        <v>0</v>
      </c>
      <c r="AR1204" s="27">
        <f t="shared" si="29"/>
        <v>0</v>
      </c>
      <c r="AS1204" s="13" t="s">
        <v>111</v>
      </c>
      <c r="AT1204" s="13">
        <v>2015</v>
      </c>
      <c r="AU1204" s="13" t="s">
        <v>115</v>
      </c>
    </row>
    <row r="1205" spans="2:47" ht="13.15" customHeight="1" x14ac:dyDescent="0.2">
      <c r="B1205" s="13" t="s">
        <v>7176</v>
      </c>
      <c r="C1205" s="13" t="s">
        <v>100</v>
      </c>
      <c r="D1205" s="13" t="s">
        <v>1828</v>
      </c>
      <c r="E1205" s="13" t="s">
        <v>1521</v>
      </c>
      <c r="F1205" s="13" t="s">
        <v>1798</v>
      </c>
      <c r="G1205" s="13" t="s">
        <v>2009</v>
      </c>
      <c r="H1205" s="13" t="s">
        <v>105</v>
      </c>
      <c r="I1205" s="13">
        <v>45</v>
      </c>
      <c r="J1205" s="13" t="s">
        <v>106</v>
      </c>
      <c r="K1205" s="13" t="s">
        <v>107</v>
      </c>
      <c r="L1205" s="13" t="s">
        <v>108</v>
      </c>
      <c r="M1205" s="13" t="s">
        <v>122</v>
      </c>
      <c r="N1205" s="13" t="s">
        <v>110</v>
      </c>
      <c r="O1205" s="39"/>
      <c r="P1205" s="39"/>
      <c r="Q1205" s="39"/>
      <c r="R1205" s="39">
        <v>80</v>
      </c>
      <c r="S1205" s="39">
        <v>110</v>
      </c>
      <c r="T1205" s="39">
        <v>0</v>
      </c>
      <c r="U1205" s="39">
        <v>110</v>
      </c>
      <c r="V1205" s="39">
        <v>110</v>
      </c>
      <c r="W1205" s="39"/>
      <c r="X1205" s="39"/>
      <c r="Y1205" s="39"/>
      <c r="Z1205" s="39"/>
      <c r="AA1205" s="39"/>
      <c r="AB1205" s="39"/>
      <c r="AC1205" s="39"/>
      <c r="AD1205" s="39"/>
      <c r="AE1205" s="39"/>
      <c r="AF1205" s="39"/>
      <c r="AG1205" s="39"/>
      <c r="AH1205" s="39"/>
      <c r="AI1205" s="39"/>
      <c r="AJ1205" s="39"/>
      <c r="AK1205" s="39"/>
      <c r="AL1205" s="39"/>
      <c r="AM1205" s="39"/>
      <c r="AN1205" s="39"/>
      <c r="AO1205" s="39"/>
      <c r="AP1205" s="39">
        <v>10287.499999999998</v>
      </c>
      <c r="AQ1205" s="39">
        <f>(P1205+Q1205+R1205+S1205+T1205+U1205+V1205+W1205)*AP1205</f>
        <v>4217874.9999999991</v>
      </c>
      <c r="AR1205" s="27">
        <f t="shared" si="29"/>
        <v>4724019.9999999991</v>
      </c>
      <c r="AS1205" s="13" t="s">
        <v>111</v>
      </c>
      <c r="AT1205" s="13">
        <v>2015</v>
      </c>
      <c r="AU1205" s="13"/>
    </row>
    <row r="1206" spans="2:47" ht="13.15" customHeight="1" x14ac:dyDescent="0.25">
      <c r="B1206" s="7" t="s">
        <v>2013</v>
      </c>
      <c r="C1206" s="7" t="s">
        <v>100</v>
      </c>
      <c r="D1206" s="22" t="s">
        <v>1818</v>
      </c>
      <c r="E1206" s="7" t="s">
        <v>1819</v>
      </c>
      <c r="F1206" s="10" t="s">
        <v>1820</v>
      </c>
      <c r="G1206" s="10" t="s">
        <v>2014</v>
      </c>
      <c r="H1206" s="8" t="s">
        <v>197</v>
      </c>
      <c r="I1206" s="9">
        <v>45</v>
      </c>
      <c r="J1206" s="10" t="s">
        <v>238</v>
      </c>
      <c r="K1206" s="8" t="s">
        <v>107</v>
      </c>
      <c r="L1206" s="10" t="s">
        <v>108</v>
      </c>
      <c r="M1206" s="10" t="s">
        <v>109</v>
      </c>
      <c r="N1206" s="10" t="s">
        <v>110</v>
      </c>
      <c r="O1206" s="27"/>
      <c r="P1206" s="27"/>
      <c r="Q1206" s="74"/>
      <c r="R1206" s="27">
        <v>128</v>
      </c>
      <c r="S1206" s="27">
        <v>110</v>
      </c>
      <c r="T1206" s="27">
        <v>110</v>
      </c>
      <c r="U1206" s="27">
        <v>110</v>
      </c>
      <c r="V1206" s="27">
        <v>110</v>
      </c>
      <c r="W1206" s="27"/>
      <c r="X1206" s="27"/>
      <c r="Y1206" s="27"/>
      <c r="Z1206" s="27"/>
      <c r="AA1206" s="27"/>
      <c r="AB1206" s="27"/>
      <c r="AC1206" s="27"/>
      <c r="AD1206" s="27"/>
      <c r="AE1206" s="27"/>
      <c r="AF1206" s="27"/>
      <c r="AG1206" s="27"/>
      <c r="AH1206" s="27"/>
      <c r="AI1206" s="27"/>
      <c r="AJ1206" s="27"/>
      <c r="AK1206" s="27"/>
      <c r="AL1206" s="27"/>
      <c r="AM1206" s="27"/>
      <c r="AN1206" s="27"/>
      <c r="AO1206" s="27"/>
      <c r="AP1206" s="27">
        <v>21218.44</v>
      </c>
      <c r="AQ1206" s="27">
        <v>0</v>
      </c>
      <c r="AR1206" s="27">
        <f t="shared" si="29"/>
        <v>0</v>
      </c>
      <c r="AS1206" s="10" t="s">
        <v>111</v>
      </c>
      <c r="AT1206" s="7" t="s">
        <v>375</v>
      </c>
      <c r="AU1206" s="89" t="s">
        <v>239</v>
      </c>
    </row>
    <row r="1207" spans="2:47" ht="13.15" customHeight="1" x14ac:dyDescent="0.2">
      <c r="B1207" s="12" t="s">
        <v>2015</v>
      </c>
      <c r="C1207" s="7" t="s">
        <v>100</v>
      </c>
      <c r="D1207" s="7" t="s">
        <v>1818</v>
      </c>
      <c r="E1207" s="7" t="s">
        <v>1819</v>
      </c>
      <c r="F1207" s="7" t="s">
        <v>1820</v>
      </c>
      <c r="G1207" s="7" t="s">
        <v>2014</v>
      </c>
      <c r="H1207" s="8" t="s">
        <v>105</v>
      </c>
      <c r="I1207" s="9">
        <v>45</v>
      </c>
      <c r="J1207" s="10" t="s">
        <v>106</v>
      </c>
      <c r="K1207" s="8" t="s">
        <v>107</v>
      </c>
      <c r="L1207" s="10" t="s">
        <v>108</v>
      </c>
      <c r="M1207" s="10" t="s">
        <v>109</v>
      </c>
      <c r="N1207" s="10" t="s">
        <v>110</v>
      </c>
      <c r="O1207" s="74"/>
      <c r="P1207" s="27"/>
      <c r="Q1207" s="27"/>
      <c r="R1207" s="27">
        <v>100</v>
      </c>
      <c r="S1207" s="27">
        <v>230</v>
      </c>
      <c r="T1207" s="27">
        <v>230</v>
      </c>
      <c r="U1207" s="27">
        <v>230</v>
      </c>
      <c r="V1207" s="27">
        <v>230</v>
      </c>
      <c r="W1207" s="27"/>
      <c r="X1207" s="27"/>
      <c r="Y1207" s="27"/>
      <c r="Z1207" s="27"/>
      <c r="AA1207" s="27"/>
      <c r="AB1207" s="27"/>
      <c r="AC1207" s="27"/>
      <c r="AD1207" s="27"/>
      <c r="AE1207" s="27"/>
      <c r="AF1207" s="27"/>
      <c r="AG1207" s="27"/>
      <c r="AH1207" s="27"/>
      <c r="AI1207" s="27"/>
      <c r="AJ1207" s="27"/>
      <c r="AK1207" s="27"/>
      <c r="AL1207" s="27"/>
      <c r="AM1207" s="27"/>
      <c r="AN1207" s="27"/>
      <c r="AO1207" s="27"/>
      <c r="AP1207" s="27">
        <v>21218.44</v>
      </c>
      <c r="AQ1207" s="27">
        <v>0</v>
      </c>
      <c r="AR1207" s="27">
        <f t="shared" si="29"/>
        <v>0</v>
      </c>
      <c r="AS1207" s="10" t="s">
        <v>111</v>
      </c>
      <c r="AT1207" s="43" t="s">
        <v>241</v>
      </c>
      <c r="AU1207" s="13" t="s">
        <v>458</v>
      </c>
    </row>
    <row r="1208" spans="2:47" ht="13.15" customHeight="1" x14ac:dyDescent="0.2">
      <c r="B1208" s="13" t="s">
        <v>2016</v>
      </c>
      <c r="C1208" s="13" t="s">
        <v>100</v>
      </c>
      <c r="D1208" s="13" t="s">
        <v>1905</v>
      </c>
      <c r="E1208" s="13" t="s">
        <v>1819</v>
      </c>
      <c r="F1208" s="13" t="s">
        <v>1906</v>
      </c>
      <c r="G1208" s="13" t="s">
        <v>2014</v>
      </c>
      <c r="H1208" s="13" t="s">
        <v>105</v>
      </c>
      <c r="I1208" s="13">
        <v>45</v>
      </c>
      <c r="J1208" s="13" t="s">
        <v>106</v>
      </c>
      <c r="K1208" s="13" t="s">
        <v>107</v>
      </c>
      <c r="L1208" s="13" t="s">
        <v>108</v>
      </c>
      <c r="M1208" s="13" t="s">
        <v>109</v>
      </c>
      <c r="N1208" s="13" t="s">
        <v>110</v>
      </c>
      <c r="O1208" s="39"/>
      <c r="P1208" s="39"/>
      <c r="Q1208" s="39"/>
      <c r="R1208" s="39">
        <v>100</v>
      </c>
      <c r="S1208" s="39">
        <v>156</v>
      </c>
      <c r="T1208" s="39">
        <v>230</v>
      </c>
      <c r="U1208" s="39">
        <v>230</v>
      </c>
      <c r="V1208" s="39">
        <v>230</v>
      </c>
      <c r="W1208" s="39"/>
      <c r="X1208" s="39"/>
      <c r="Y1208" s="39"/>
      <c r="Z1208" s="39"/>
      <c r="AA1208" s="39"/>
      <c r="AB1208" s="39"/>
      <c r="AC1208" s="39"/>
      <c r="AD1208" s="39"/>
      <c r="AE1208" s="39"/>
      <c r="AF1208" s="39"/>
      <c r="AG1208" s="39"/>
      <c r="AH1208" s="39"/>
      <c r="AI1208" s="39"/>
      <c r="AJ1208" s="39"/>
      <c r="AK1208" s="39"/>
      <c r="AL1208" s="39"/>
      <c r="AM1208" s="39"/>
      <c r="AN1208" s="39"/>
      <c r="AO1208" s="39"/>
      <c r="AP1208" s="39">
        <v>19587.499999999996</v>
      </c>
      <c r="AQ1208" s="39">
        <v>0</v>
      </c>
      <c r="AR1208" s="27">
        <f t="shared" si="29"/>
        <v>0</v>
      </c>
      <c r="AS1208" s="13" t="s">
        <v>111</v>
      </c>
      <c r="AT1208" s="13">
        <v>2015</v>
      </c>
      <c r="AU1208" s="13">
        <v>14</v>
      </c>
    </row>
    <row r="1209" spans="2:47" ht="13.15" customHeight="1" x14ac:dyDescent="0.2">
      <c r="B1209" s="13" t="s">
        <v>2017</v>
      </c>
      <c r="C1209" s="13" t="s">
        <v>100</v>
      </c>
      <c r="D1209" s="13" t="s">
        <v>1905</v>
      </c>
      <c r="E1209" s="13" t="s">
        <v>1819</v>
      </c>
      <c r="F1209" s="13" t="s">
        <v>1906</v>
      </c>
      <c r="G1209" s="13" t="s">
        <v>2014</v>
      </c>
      <c r="H1209" s="13" t="s">
        <v>105</v>
      </c>
      <c r="I1209" s="13">
        <v>45</v>
      </c>
      <c r="J1209" s="13" t="s">
        <v>106</v>
      </c>
      <c r="K1209" s="13" t="s">
        <v>107</v>
      </c>
      <c r="L1209" s="13" t="s">
        <v>108</v>
      </c>
      <c r="M1209" s="13" t="s">
        <v>109</v>
      </c>
      <c r="N1209" s="13" t="s">
        <v>110</v>
      </c>
      <c r="O1209" s="39"/>
      <c r="P1209" s="39"/>
      <c r="Q1209" s="39"/>
      <c r="R1209" s="39">
        <v>100</v>
      </c>
      <c r="S1209" s="39">
        <v>230</v>
      </c>
      <c r="T1209" s="39">
        <v>230</v>
      </c>
      <c r="U1209" s="39">
        <v>230</v>
      </c>
      <c r="V1209" s="39">
        <v>230</v>
      </c>
      <c r="W1209" s="39"/>
      <c r="X1209" s="39"/>
      <c r="Y1209" s="39"/>
      <c r="Z1209" s="39"/>
      <c r="AA1209" s="39"/>
      <c r="AB1209" s="39"/>
      <c r="AC1209" s="39"/>
      <c r="AD1209" s="39"/>
      <c r="AE1209" s="39"/>
      <c r="AF1209" s="39"/>
      <c r="AG1209" s="39"/>
      <c r="AH1209" s="39"/>
      <c r="AI1209" s="39"/>
      <c r="AJ1209" s="39"/>
      <c r="AK1209" s="39"/>
      <c r="AL1209" s="39"/>
      <c r="AM1209" s="39"/>
      <c r="AN1209" s="39"/>
      <c r="AO1209" s="39"/>
      <c r="AP1209" s="39">
        <v>19587.499999999996</v>
      </c>
      <c r="AQ1209" s="39">
        <v>0</v>
      </c>
      <c r="AR1209" s="27">
        <f t="shared" si="29"/>
        <v>0</v>
      </c>
      <c r="AS1209" s="13" t="s">
        <v>111</v>
      </c>
      <c r="AT1209" s="13">
        <v>2015</v>
      </c>
      <c r="AU1209" s="13" t="s">
        <v>156</v>
      </c>
    </row>
    <row r="1210" spans="2:47" ht="13.15" customHeight="1" x14ac:dyDescent="0.2">
      <c r="B1210" s="13" t="s">
        <v>2018</v>
      </c>
      <c r="C1210" s="13" t="s">
        <v>100</v>
      </c>
      <c r="D1210" s="13" t="s">
        <v>1905</v>
      </c>
      <c r="E1210" s="13" t="s">
        <v>1819</v>
      </c>
      <c r="F1210" s="13" t="s">
        <v>1906</v>
      </c>
      <c r="G1210" s="13" t="s">
        <v>2014</v>
      </c>
      <c r="H1210" s="13" t="s">
        <v>105</v>
      </c>
      <c r="I1210" s="13">
        <v>45</v>
      </c>
      <c r="J1210" s="13" t="s">
        <v>106</v>
      </c>
      <c r="K1210" s="13" t="s">
        <v>107</v>
      </c>
      <c r="L1210" s="13" t="s">
        <v>108</v>
      </c>
      <c r="M1210" s="13" t="s">
        <v>122</v>
      </c>
      <c r="N1210" s="13" t="s">
        <v>110</v>
      </c>
      <c r="O1210" s="39"/>
      <c r="P1210" s="39"/>
      <c r="Q1210" s="39"/>
      <c r="R1210" s="39">
        <v>100</v>
      </c>
      <c r="S1210" s="39">
        <v>230</v>
      </c>
      <c r="T1210" s="39">
        <v>22</v>
      </c>
      <c r="U1210" s="39">
        <v>230</v>
      </c>
      <c r="V1210" s="39">
        <v>230</v>
      </c>
      <c r="W1210" s="39"/>
      <c r="X1210" s="39"/>
      <c r="Y1210" s="39"/>
      <c r="Z1210" s="39"/>
      <c r="AA1210" s="39"/>
      <c r="AB1210" s="39"/>
      <c r="AC1210" s="39"/>
      <c r="AD1210" s="39"/>
      <c r="AE1210" s="39"/>
      <c r="AF1210" s="39"/>
      <c r="AG1210" s="39"/>
      <c r="AH1210" s="39"/>
      <c r="AI1210" s="39"/>
      <c r="AJ1210" s="39"/>
      <c r="AK1210" s="39"/>
      <c r="AL1210" s="39"/>
      <c r="AM1210" s="39"/>
      <c r="AN1210" s="39"/>
      <c r="AO1210" s="39"/>
      <c r="AP1210" s="39">
        <v>23758</v>
      </c>
      <c r="AQ1210" s="39">
        <v>0</v>
      </c>
      <c r="AR1210" s="27">
        <f t="shared" si="29"/>
        <v>0</v>
      </c>
      <c r="AS1210" s="13" t="s">
        <v>111</v>
      </c>
      <c r="AT1210" s="13">
        <v>2015</v>
      </c>
      <c r="AU1210" s="13" t="s">
        <v>156</v>
      </c>
    </row>
    <row r="1211" spans="2:47" ht="13.15" customHeight="1" x14ac:dyDescent="0.2">
      <c r="B1211" s="13" t="s">
        <v>7177</v>
      </c>
      <c r="C1211" s="13" t="s">
        <v>100</v>
      </c>
      <c r="D1211" s="13" t="s">
        <v>1905</v>
      </c>
      <c r="E1211" s="13" t="s">
        <v>1819</v>
      </c>
      <c r="F1211" s="13" t="s">
        <v>1906</v>
      </c>
      <c r="G1211" s="13" t="s">
        <v>2014</v>
      </c>
      <c r="H1211" s="13" t="s">
        <v>105</v>
      </c>
      <c r="I1211" s="13">
        <v>45</v>
      </c>
      <c r="J1211" s="13" t="s">
        <v>106</v>
      </c>
      <c r="K1211" s="13" t="s">
        <v>107</v>
      </c>
      <c r="L1211" s="13" t="s">
        <v>108</v>
      </c>
      <c r="M1211" s="13" t="s">
        <v>122</v>
      </c>
      <c r="N1211" s="13" t="s">
        <v>110</v>
      </c>
      <c r="O1211" s="39"/>
      <c r="P1211" s="39"/>
      <c r="Q1211" s="39"/>
      <c r="R1211" s="39">
        <v>100</v>
      </c>
      <c r="S1211" s="39">
        <v>230</v>
      </c>
      <c r="T1211" s="39">
        <v>0</v>
      </c>
      <c r="U1211" s="39">
        <v>230</v>
      </c>
      <c r="V1211" s="39">
        <v>230</v>
      </c>
      <c r="W1211" s="39"/>
      <c r="X1211" s="39"/>
      <c r="Y1211" s="39"/>
      <c r="Z1211" s="39"/>
      <c r="AA1211" s="39"/>
      <c r="AB1211" s="39"/>
      <c r="AC1211" s="39"/>
      <c r="AD1211" s="39"/>
      <c r="AE1211" s="39"/>
      <c r="AF1211" s="39"/>
      <c r="AG1211" s="39"/>
      <c r="AH1211" s="39"/>
      <c r="AI1211" s="39"/>
      <c r="AJ1211" s="39"/>
      <c r="AK1211" s="39"/>
      <c r="AL1211" s="39"/>
      <c r="AM1211" s="39"/>
      <c r="AN1211" s="39"/>
      <c r="AO1211" s="39"/>
      <c r="AP1211" s="39">
        <v>21212.5</v>
      </c>
      <c r="AQ1211" s="39">
        <f>(P1211+Q1211+R1211+S1211+T1211+U1211+V1211+W1211)*AP1211</f>
        <v>16757875</v>
      </c>
      <c r="AR1211" s="27">
        <f t="shared" si="29"/>
        <v>18768820</v>
      </c>
      <c r="AS1211" s="13" t="s">
        <v>111</v>
      </c>
      <c r="AT1211" s="13">
        <v>2015</v>
      </c>
      <c r="AU1211" s="13"/>
    </row>
    <row r="1212" spans="2:47" ht="13.15" customHeight="1" x14ac:dyDescent="0.25">
      <c r="B1212" s="7" t="s">
        <v>2019</v>
      </c>
      <c r="C1212" s="7" t="s">
        <v>100</v>
      </c>
      <c r="D1212" s="22" t="s">
        <v>1806</v>
      </c>
      <c r="E1212" s="7" t="s">
        <v>1807</v>
      </c>
      <c r="F1212" s="7" t="s">
        <v>1808</v>
      </c>
      <c r="G1212" s="10" t="s">
        <v>2020</v>
      </c>
      <c r="H1212" s="8" t="s">
        <v>197</v>
      </c>
      <c r="I1212" s="9">
        <v>45</v>
      </c>
      <c r="J1212" s="10" t="s">
        <v>238</v>
      </c>
      <c r="K1212" s="8" t="s">
        <v>107</v>
      </c>
      <c r="L1212" s="10" t="s">
        <v>108</v>
      </c>
      <c r="M1212" s="10" t="s">
        <v>109</v>
      </c>
      <c r="N1212" s="10" t="s">
        <v>110</v>
      </c>
      <c r="O1212" s="27"/>
      <c r="P1212" s="27"/>
      <c r="Q1212" s="74"/>
      <c r="R1212" s="27">
        <v>105</v>
      </c>
      <c r="S1212" s="27">
        <v>100</v>
      </c>
      <c r="T1212" s="27">
        <v>100</v>
      </c>
      <c r="U1212" s="27">
        <v>100</v>
      </c>
      <c r="V1212" s="27">
        <v>100</v>
      </c>
      <c r="W1212" s="27"/>
      <c r="X1212" s="27"/>
      <c r="Y1212" s="27"/>
      <c r="Z1212" s="27"/>
      <c r="AA1212" s="27"/>
      <c r="AB1212" s="27"/>
      <c r="AC1212" s="27"/>
      <c r="AD1212" s="27"/>
      <c r="AE1212" s="27"/>
      <c r="AF1212" s="27"/>
      <c r="AG1212" s="27"/>
      <c r="AH1212" s="27"/>
      <c r="AI1212" s="27"/>
      <c r="AJ1212" s="27"/>
      <c r="AK1212" s="27"/>
      <c r="AL1212" s="27"/>
      <c r="AM1212" s="27"/>
      <c r="AN1212" s="27"/>
      <c r="AO1212" s="27"/>
      <c r="AP1212" s="27">
        <v>9268.68</v>
      </c>
      <c r="AQ1212" s="27">
        <v>0</v>
      </c>
      <c r="AR1212" s="27">
        <f t="shared" si="29"/>
        <v>0</v>
      </c>
      <c r="AS1212" s="10" t="s">
        <v>111</v>
      </c>
      <c r="AT1212" s="7" t="s">
        <v>375</v>
      </c>
      <c r="AU1212" s="89" t="s">
        <v>1392</v>
      </c>
    </row>
    <row r="1213" spans="2:47" ht="13.15" customHeight="1" x14ac:dyDescent="0.2">
      <c r="B1213" s="12" t="s">
        <v>2021</v>
      </c>
      <c r="C1213" s="7" t="s">
        <v>100</v>
      </c>
      <c r="D1213" s="7" t="s">
        <v>1806</v>
      </c>
      <c r="E1213" s="7" t="s">
        <v>1807</v>
      </c>
      <c r="F1213" s="7" t="s">
        <v>1808</v>
      </c>
      <c r="G1213" s="7" t="s">
        <v>2020</v>
      </c>
      <c r="H1213" s="8" t="s">
        <v>105</v>
      </c>
      <c r="I1213" s="9">
        <v>45</v>
      </c>
      <c r="J1213" s="10" t="s">
        <v>106</v>
      </c>
      <c r="K1213" s="8" t="s">
        <v>107</v>
      </c>
      <c r="L1213" s="10" t="s">
        <v>108</v>
      </c>
      <c r="M1213" s="10" t="s">
        <v>109</v>
      </c>
      <c r="N1213" s="10" t="s">
        <v>110</v>
      </c>
      <c r="O1213" s="74"/>
      <c r="P1213" s="27"/>
      <c r="Q1213" s="27"/>
      <c r="R1213" s="27">
        <v>105</v>
      </c>
      <c r="S1213" s="27">
        <v>100</v>
      </c>
      <c r="T1213" s="27">
        <v>100</v>
      </c>
      <c r="U1213" s="27">
        <v>100</v>
      </c>
      <c r="V1213" s="27">
        <v>100</v>
      </c>
      <c r="W1213" s="27"/>
      <c r="X1213" s="27"/>
      <c r="Y1213" s="27"/>
      <c r="Z1213" s="27"/>
      <c r="AA1213" s="27"/>
      <c r="AB1213" s="27"/>
      <c r="AC1213" s="27"/>
      <c r="AD1213" s="27"/>
      <c r="AE1213" s="27"/>
      <c r="AF1213" s="27"/>
      <c r="AG1213" s="27"/>
      <c r="AH1213" s="27"/>
      <c r="AI1213" s="27"/>
      <c r="AJ1213" s="27"/>
      <c r="AK1213" s="27"/>
      <c r="AL1213" s="27"/>
      <c r="AM1213" s="27"/>
      <c r="AN1213" s="27"/>
      <c r="AO1213" s="27"/>
      <c r="AP1213" s="27">
        <v>9268.68</v>
      </c>
      <c r="AQ1213" s="27">
        <v>0</v>
      </c>
      <c r="AR1213" s="27">
        <f t="shared" si="29"/>
        <v>0</v>
      </c>
      <c r="AS1213" s="10" t="s">
        <v>111</v>
      </c>
      <c r="AT1213" s="43" t="s">
        <v>241</v>
      </c>
      <c r="AU1213" s="13" t="s">
        <v>156</v>
      </c>
    </row>
    <row r="1214" spans="2:47" ht="13.15" customHeight="1" x14ac:dyDescent="0.2">
      <c r="B1214" s="13" t="s">
        <v>2022</v>
      </c>
      <c r="C1214" s="13" t="s">
        <v>100</v>
      </c>
      <c r="D1214" s="13" t="s">
        <v>2023</v>
      </c>
      <c r="E1214" s="13" t="s">
        <v>1807</v>
      </c>
      <c r="F1214" s="13" t="s">
        <v>2024</v>
      </c>
      <c r="G1214" s="13" t="s">
        <v>2020</v>
      </c>
      <c r="H1214" s="13" t="s">
        <v>105</v>
      </c>
      <c r="I1214" s="13">
        <v>45</v>
      </c>
      <c r="J1214" s="13" t="s">
        <v>106</v>
      </c>
      <c r="K1214" s="13" t="s">
        <v>107</v>
      </c>
      <c r="L1214" s="13" t="s">
        <v>108</v>
      </c>
      <c r="M1214" s="13" t="s">
        <v>109</v>
      </c>
      <c r="N1214" s="13" t="s">
        <v>110</v>
      </c>
      <c r="O1214" s="39"/>
      <c r="P1214" s="39"/>
      <c r="Q1214" s="39"/>
      <c r="R1214" s="39">
        <v>105</v>
      </c>
      <c r="S1214" s="39">
        <v>0</v>
      </c>
      <c r="T1214" s="39">
        <v>10</v>
      </c>
      <c r="U1214" s="39">
        <v>10</v>
      </c>
      <c r="V1214" s="39">
        <v>20</v>
      </c>
      <c r="W1214" s="39"/>
      <c r="X1214" s="39"/>
      <c r="Y1214" s="39"/>
      <c r="Z1214" s="39"/>
      <c r="AA1214" s="39"/>
      <c r="AB1214" s="39"/>
      <c r="AC1214" s="39"/>
      <c r="AD1214" s="39"/>
      <c r="AE1214" s="39"/>
      <c r="AF1214" s="39"/>
      <c r="AG1214" s="39"/>
      <c r="AH1214" s="39"/>
      <c r="AI1214" s="39"/>
      <c r="AJ1214" s="39"/>
      <c r="AK1214" s="39"/>
      <c r="AL1214" s="39"/>
      <c r="AM1214" s="39"/>
      <c r="AN1214" s="39"/>
      <c r="AO1214" s="39"/>
      <c r="AP1214" s="39">
        <v>11111.25</v>
      </c>
      <c r="AQ1214" s="39">
        <v>0</v>
      </c>
      <c r="AR1214" s="27">
        <f t="shared" si="29"/>
        <v>0</v>
      </c>
      <c r="AS1214" s="13" t="s">
        <v>111</v>
      </c>
      <c r="AT1214" s="13">
        <v>2015</v>
      </c>
      <c r="AU1214" s="13">
        <v>14</v>
      </c>
    </row>
    <row r="1215" spans="2:47" ht="13.15" customHeight="1" x14ac:dyDescent="0.2">
      <c r="B1215" s="13" t="s">
        <v>2025</v>
      </c>
      <c r="C1215" s="13" t="s">
        <v>100</v>
      </c>
      <c r="D1215" s="13" t="s">
        <v>2023</v>
      </c>
      <c r="E1215" s="13" t="s">
        <v>1807</v>
      </c>
      <c r="F1215" s="13" t="s">
        <v>2024</v>
      </c>
      <c r="G1215" s="13" t="s">
        <v>2020</v>
      </c>
      <c r="H1215" s="13" t="s">
        <v>105</v>
      </c>
      <c r="I1215" s="13">
        <v>45</v>
      </c>
      <c r="J1215" s="13" t="s">
        <v>106</v>
      </c>
      <c r="K1215" s="13" t="s">
        <v>107</v>
      </c>
      <c r="L1215" s="13" t="s">
        <v>108</v>
      </c>
      <c r="M1215" s="13" t="s">
        <v>122</v>
      </c>
      <c r="N1215" s="13" t="s">
        <v>110</v>
      </c>
      <c r="O1215" s="39"/>
      <c r="P1215" s="39"/>
      <c r="Q1215" s="39"/>
      <c r="R1215" s="39">
        <v>105</v>
      </c>
      <c r="S1215" s="39">
        <v>100</v>
      </c>
      <c r="T1215" s="39">
        <v>10</v>
      </c>
      <c r="U1215" s="39">
        <v>10</v>
      </c>
      <c r="V1215" s="39">
        <v>20</v>
      </c>
      <c r="W1215" s="39"/>
      <c r="X1215" s="39"/>
      <c r="Y1215" s="39"/>
      <c r="Z1215" s="39"/>
      <c r="AA1215" s="39"/>
      <c r="AB1215" s="39"/>
      <c r="AC1215" s="39"/>
      <c r="AD1215" s="39"/>
      <c r="AE1215" s="39"/>
      <c r="AF1215" s="39"/>
      <c r="AG1215" s="39"/>
      <c r="AH1215" s="39"/>
      <c r="AI1215" s="39"/>
      <c r="AJ1215" s="39"/>
      <c r="AK1215" s="39"/>
      <c r="AL1215" s="39"/>
      <c r="AM1215" s="39"/>
      <c r="AN1215" s="39"/>
      <c r="AO1215" s="39"/>
      <c r="AP1215" s="39">
        <v>11111.25</v>
      </c>
      <c r="AQ1215" s="39">
        <v>0</v>
      </c>
      <c r="AR1215" s="27">
        <f t="shared" si="29"/>
        <v>0</v>
      </c>
      <c r="AS1215" s="13" t="s">
        <v>111</v>
      </c>
      <c r="AT1215" s="13">
        <v>2015</v>
      </c>
      <c r="AU1215" s="13" t="s">
        <v>115</v>
      </c>
    </row>
    <row r="1216" spans="2:47" ht="13.15" customHeight="1" x14ac:dyDescent="0.2">
      <c r="B1216" s="13" t="s">
        <v>7178</v>
      </c>
      <c r="C1216" s="13" t="s">
        <v>100</v>
      </c>
      <c r="D1216" s="13" t="s">
        <v>2023</v>
      </c>
      <c r="E1216" s="13" t="s">
        <v>1807</v>
      </c>
      <c r="F1216" s="13" t="s">
        <v>2024</v>
      </c>
      <c r="G1216" s="13" t="s">
        <v>2020</v>
      </c>
      <c r="H1216" s="13" t="s">
        <v>105</v>
      </c>
      <c r="I1216" s="13">
        <v>45</v>
      </c>
      <c r="J1216" s="13" t="s">
        <v>106</v>
      </c>
      <c r="K1216" s="13" t="s">
        <v>107</v>
      </c>
      <c r="L1216" s="13" t="s">
        <v>108</v>
      </c>
      <c r="M1216" s="13" t="s">
        <v>122</v>
      </c>
      <c r="N1216" s="13" t="s">
        <v>110</v>
      </c>
      <c r="O1216" s="39"/>
      <c r="P1216" s="39"/>
      <c r="Q1216" s="39"/>
      <c r="R1216" s="39">
        <v>105</v>
      </c>
      <c r="S1216" s="39">
        <v>100</v>
      </c>
      <c r="T1216" s="39">
        <v>0</v>
      </c>
      <c r="U1216" s="39">
        <v>10</v>
      </c>
      <c r="V1216" s="39">
        <v>20</v>
      </c>
      <c r="W1216" s="39"/>
      <c r="X1216" s="39"/>
      <c r="Y1216" s="39"/>
      <c r="Z1216" s="39"/>
      <c r="AA1216" s="39"/>
      <c r="AB1216" s="39"/>
      <c r="AC1216" s="39"/>
      <c r="AD1216" s="39"/>
      <c r="AE1216" s="39"/>
      <c r="AF1216" s="39"/>
      <c r="AG1216" s="39"/>
      <c r="AH1216" s="39"/>
      <c r="AI1216" s="39"/>
      <c r="AJ1216" s="39"/>
      <c r="AK1216" s="39"/>
      <c r="AL1216" s="39"/>
      <c r="AM1216" s="39"/>
      <c r="AN1216" s="39"/>
      <c r="AO1216" s="39"/>
      <c r="AP1216" s="39">
        <v>11111.25</v>
      </c>
      <c r="AQ1216" s="39">
        <f>(P1216+Q1216+R1216+S1216+T1216+U1216+V1216+W1216)*AP1216</f>
        <v>2611143.75</v>
      </c>
      <c r="AR1216" s="27">
        <f t="shared" si="29"/>
        <v>2924481.0000000005</v>
      </c>
      <c r="AS1216" s="13" t="s">
        <v>111</v>
      </c>
      <c r="AT1216" s="13">
        <v>2015</v>
      </c>
      <c r="AU1216" s="13"/>
    </row>
    <row r="1217" spans="2:47" ht="13.15" customHeight="1" x14ac:dyDescent="0.25">
      <c r="B1217" s="7" t="s">
        <v>2026</v>
      </c>
      <c r="C1217" s="7" t="s">
        <v>100</v>
      </c>
      <c r="D1217" s="10" t="s">
        <v>1796</v>
      </c>
      <c r="E1217" s="7" t="s">
        <v>1797</v>
      </c>
      <c r="F1217" s="10" t="s">
        <v>1798</v>
      </c>
      <c r="G1217" s="10" t="s">
        <v>2027</v>
      </c>
      <c r="H1217" s="8" t="s">
        <v>197</v>
      </c>
      <c r="I1217" s="9">
        <v>45</v>
      </c>
      <c r="J1217" s="10" t="s">
        <v>238</v>
      </c>
      <c r="K1217" s="8" t="s">
        <v>107</v>
      </c>
      <c r="L1217" s="10" t="s">
        <v>108</v>
      </c>
      <c r="M1217" s="10" t="s">
        <v>109</v>
      </c>
      <c r="N1217" s="10" t="s">
        <v>110</v>
      </c>
      <c r="O1217" s="27"/>
      <c r="P1217" s="27"/>
      <c r="Q1217" s="74"/>
      <c r="R1217" s="27">
        <v>90</v>
      </c>
      <c r="S1217" s="27">
        <v>90</v>
      </c>
      <c r="T1217" s="27">
        <v>90</v>
      </c>
      <c r="U1217" s="27">
        <v>90</v>
      </c>
      <c r="V1217" s="27">
        <v>90</v>
      </c>
      <c r="W1217" s="27"/>
      <c r="X1217" s="27"/>
      <c r="Y1217" s="27"/>
      <c r="Z1217" s="27"/>
      <c r="AA1217" s="27"/>
      <c r="AB1217" s="27"/>
      <c r="AC1217" s="27"/>
      <c r="AD1217" s="27"/>
      <c r="AE1217" s="27"/>
      <c r="AF1217" s="27"/>
      <c r="AG1217" s="27"/>
      <c r="AH1217" s="27"/>
      <c r="AI1217" s="27"/>
      <c r="AJ1217" s="27"/>
      <c r="AK1217" s="27"/>
      <c r="AL1217" s="27"/>
      <c r="AM1217" s="27"/>
      <c r="AN1217" s="27"/>
      <c r="AO1217" s="27"/>
      <c r="AP1217" s="27">
        <v>23791.200000000001</v>
      </c>
      <c r="AQ1217" s="27">
        <v>0</v>
      </c>
      <c r="AR1217" s="27">
        <f t="shared" si="29"/>
        <v>0</v>
      </c>
      <c r="AS1217" s="10" t="s">
        <v>111</v>
      </c>
      <c r="AT1217" s="7" t="s">
        <v>375</v>
      </c>
      <c r="AU1217" s="89" t="s">
        <v>239</v>
      </c>
    </row>
    <row r="1218" spans="2:47" ht="13.15" customHeight="1" x14ac:dyDescent="0.2">
      <c r="B1218" s="12" t="s">
        <v>2028</v>
      </c>
      <c r="C1218" s="7" t="s">
        <v>100</v>
      </c>
      <c r="D1218" s="7" t="s">
        <v>1796</v>
      </c>
      <c r="E1218" s="7" t="s">
        <v>1797</v>
      </c>
      <c r="F1218" s="7" t="s">
        <v>1798</v>
      </c>
      <c r="G1218" s="7" t="s">
        <v>2027</v>
      </c>
      <c r="H1218" s="8" t="s">
        <v>105</v>
      </c>
      <c r="I1218" s="9">
        <v>45</v>
      </c>
      <c r="J1218" s="10" t="s">
        <v>106</v>
      </c>
      <c r="K1218" s="8" t="s">
        <v>107</v>
      </c>
      <c r="L1218" s="10" t="s">
        <v>108</v>
      </c>
      <c r="M1218" s="10" t="s">
        <v>109</v>
      </c>
      <c r="N1218" s="10" t="s">
        <v>110</v>
      </c>
      <c r="O1218" s="74"/>
      <c r="P1218" s="27"/>
      <c r="Q1218" s="27"/>
      <c r="R1218" s="27">
        <v>60</v>
      </c>
      <c r="S1218" s="27">
        <v>60</v>
      </c>
      <c r="T1218" s="27">
        <v>60</v>
      </c>
      <c r="U1218" s="27">
        <v>60</v>
      </c>
      <c r="V1218" s="27">
        <v>70</v>
      </c>
      <c r="W1218" s="27"/>
      <c r="X1218" s="27"/>
      <c r="Y1218" s="27"/>
      <c r="Z1218" s="27"/>
      <c r="AA1218" s="27"/>
      <c r="AB1218" s="27"/>
      <c r="AC1218" s="27"/>
      <c r="AD1218" s="27"/>
      <c r="AE1218" s="27"/>
      <c r="AF1218" s="27"/>
      <c r="AG1218" s="27"/>
      <c r="AH1218" s="27"/>
      <c r="AI1218" s="27"/>
      <c r="AJ1218" s="27"/>
      <c r="AK1218" s="27"/>
      <c r="AL1218" s="27"/>
      <c r="AM1218" s="27"/>
      <c r="AN1218" s="27"/>
      <c r="AO1218" s="27"/>
      <c r="AP1218" s="27">
        <v>23791.200000000001</v>
      </c>
      <c r="AQ1218" s="27">
        <v>0</v>
      </c>
      <c r="AR1218" s="27">
        <f t="shared" si="29"/>
        <v>0</v>
      </c>
      <c r="AS1218" s="10" t="s">
        <v>111</v>
      </c>
      <c r="AT1218" s="43" t="s">
        <v>241</v>
      </c>
      <c r="AU1218" s="13" t="s">
        <v>156</v>
      </c>
    </row>
    <row r="1219" spans="2:47" ht="13.15" customHeight="1" x14ac:dyDescent="0.2">
      <c r="B1219" s="13" t="s">
        <v>2029</v>
      </c>
      <c r="C1219" s="13" t="s">
        <v>100</v>
      </c>
      <c r="D1219" s="13" t="s">
        <v>1802</v>
      </c>
      <c r="E1219" s="13" t="s">
        <v>1797</v>
      </c>
      <c r="F1219" s="13" t="s">
        <v>1803</v>
      </c>
      <c r="G1219" s="13" t="s">
        <v>2027</v>
      </c>
      <c r="H1219" s="13" t="s">
        <v>105</v>
      </c>
      <c r="I1219" s="13">
        <v>45</v>
      </c>
      <c r="J1219" s="13" t="s">
        <v>106</v>
      </c>
      <c r="K1219" s="13" t="s">
        <v>107</v>
      </c>
      <c r="L1219" s="13" t="s">
        <v>108</v>
      </c>
      <c r="M1219" s="13" t="s">
        <v>109</v>
      </c>
      <c r="N1219" s="13" t="s">
        <v>110</v>
      </c>
      <c r="O1219" s="39"/>
      <c r="P1219" s="39"/>
      <c r="Q1219" s="39"/>
      <c r="R1219" s="39">
        <v>60</v>
      </c>
      <c r="S1219" s="39">
        <v>0</v>
      </c>
      <c r="T1219" s="39">
        <v>70</v>
      </c>
      <c r="U1219" s="39">
        <v>70</v>
      </c>
      <c r="V1219" s="39">
        <v>70</v>
      </c>
      <c r="W1219" s="39"/>
      <c r="X1219" s="39"/>
      <c r="Y1219" s="39"/>
      <c r="Z1219" s="39"/>
      <c r="AA1219" s="39"/>
      <c r="AB1219" s="39"/>
      <c r="AC1219" s="39"/>
      <c r="AD1219" s="39"/>
      <c r="AE1219" s="39"/>
      <c r="AF1219" s="39"/>
      <c r="AG1219" s="39"/>
      <c r="AH1219" s="39"/>
      <c r="AI1219" s="39"/>
      <c r="AJ1219" s="39"/>
      <c r="AK1219" s="39"/>
      <c r="AL1219" s="39"/>
      <c r="AM1219" s="39"/>
      <c r="AN1219" s="39"/>
      <c r="AO1219" s="39"/>
      <c r="AP1219" s="39">
        <v>19402.75</v>
      </c>
      <c r="AQ1219" s="39">
        <v>0</v>
      </c>
      <c r="AR1219" s="27">
        <f t="shared" si="29"/>
        <v>0</v>
      </c>
      <c r="AS1219" s="13" t="s">
        <v>111</v>
      </c>
      <c r="AT1219" s="13">
        <v>2015</v>
      </c>
      <c r="AU1219" s="13">
        <v>14</v>
      </c>
    </row>
    <row r="1220" spans="2:47" ht="13.15" customHeight="1" x14ac:dyDescent="0.2">
      <c r="B1220" s="13" t="s">
        <v>2030</v>
      </c>
      <c r="C1220" s="13" t="s">
        <v>100</v>
      </c>
      <c r="D1220" s="13" t="s">
        <v>1802</v>
      </c>
      <c r="E1220" s="13" t="s">
        <v>1797</v>
      </c>
      <c r="F1220" s="13" t="s">
        <v>1803</v>
      </c>
      <c r="G1220" s="13" t="s">
        <v>2027</v>
      </c>
      <c r="H1220" s="13" t="s">
        <v>105</v>
      </c>
      <c r="I1220" s="13">
        <v>45</v>
      </c>
      <c r="J1220" s="13" t="s">
        <v>106</v>
      </c>
      <c r="K1220" s="13" t="s">
        <v>107</v>
      </c>
      <c r="L1220" s="13" t="s">
        <v>108</v>
      </c>
      <c r="M1220" s="13" t="s">
        <v>109</v>
      </c>
      <c r="N1220" s="13" t="s">
        <v>110</v>
      </c>
      <c r="O1220" s="39"/>
      <c r="P1220" s="39"/>
      <c r="Q1220" s="39"/>
      <c r="R1220" s="39">
        <v>60</v>
      </c>
      <c r="S1220" s="39">
        <v>60</v>
      </c>
      <c r="T1220" s="39">
        <v>60</v>
      </c>
      <c r="U1220" s="39">
        <v>60</v>
      </c>
      <c r="V1220" s="39">
        <v>70</v>
      </c>
      <c r="W1220" s="39"/>
      <c r="X1220" s="39"/>
      <c r="Y1220" s="39"/>
      <c r="Z1220" s="39"/>
      <c r="AA1220" s="39"/>
      <c r="AB1220" s="39"/>
      <c r="AC1220" s="39"/>
      <c r="AD1220" s="39"/>
      <c r="AE1220" s="39"/>
      <c r="AF1220" s="39"/>
      <c r="AG1220" s="39"/>
      <c r="AH1220" s="39"/>
      <c r="AI1220" s="39"/>
      <c r="AJ1220" s="39"/>
      <c r="AK1220" s="39"/>
      <c r="AL1220" s="39"/>
      <c r="AM1220" s="39"/>
      <c r="AN1220" s="39"/>
      <c r="AO1220" s="39"/>
      <c r="AP1220" s="39">
        <v>19402.75</v>
      </c>
      <c r="AQ1220" s="39">
        <v>0</v>
      </c>
      <c r="AR1220" s="27">
        <f t="shared" si="29"/>
        <v>0</v>
      </c>
      <c r="AS1220" s="13" t="s">
        <v>111</v>
      </c>
      <c r="AT1220" s="13">
        <v>2015</v>
      </c>
      <c r="AU1220" s="13" t="s">
        <v>156</v>
      </c>
    </row>
    <row r="1221" spans="2:47" ht="13.15" customHeight="1" x14ac:dyDescent="0.2">
      <c r="B1221" s="13" t="s">
        <v>2031</v>
      </c>
      <c r="C1221" s="13" t="s">
        <v>100</v>
      </c>
      <c r="D1221" s="13" t="s">
        <v>1802</v>
      </c>
      <c r="E1221" s="13" t="s">
        <v>1797</v>
      </c>
      <c r="F1221" s="13" t="s">
        <v>1803</v>
      </c>
      <c r="G1221" s="13" t="s">
        <v>2027</v>
      </c>
      <c r="H1221" s="13" t="s">
        <v>105</v>
      </c>
      <c r="I1221" s="13">
        <v>45</v>
      </c>
      <c r="J1221" s="13" t="s">
        <v>106</v>
      </c>
      <c r="K1221" s="13" t="s">
        <v>107</v>
      </c>
      <c r="L1221" s="13" t="s">
        <v>108</v>
      </c>
      <c r="M1221" s="13" t="s">
        <v>122</v>
      </c>
      <c r="N1221" s="13" t="s">
        <v>110</v>
      </c>
      <c r="O1221" s="39"/>
      <c r="P1221" s="39"/>
      <c r="Q1221" s="39"/>
      <c r="R1221" s="39">
        <v>60</v>
      </c>
      <c r="S1221" s="39">
        <v>60</v>
      </c>
      <c r="T1221" s="39">
        <v>30</v>
      </c>
      <c r="U1221" s="39">
        <v>60</v>
      </c>
      <c r="V1221" s="39">
        <v>70</v>
      </c>
      <c r="W1221" s="39"/>
      <c r="X1221" s="39"/>
      <c r="Y1221" s="39"/>
      <c r="Z1221" s="39"/>
      <c r="AA1221" s="39"/>
      <c r="AB1221" s="39"/>
      <c r="AC1221" s="39"/>
      <c r="AD1221" s="39"/>
      <c r="AE1221" s="39"/>
      <c r="AF1221" s="39"/>
      <c r="AG1221" s="39"/>
      <c r="AH1221" s="39"/>
      <c r="AI1221" s="39"/>
      <c r="AJ1221" s="39"/>
      <c r="AK1221" s="39"/>
      <c r="AL1221" s="39"/>
      <c r="AM1221" s="39"/>
      <c r="AN1221" s="39"/>
      <c r="AO1221" s="39"/>
      <c r="AP1221" s="39">
        <v>26642</v>
      </c>
      <c r="AQ1221" s="39">
        <v>0</v>
      </c>
      <c r="AR1221" s="27">
        <f t="shared" si="29"/>
        <v>0</v>
      </c>
      <c r="AS1221" s="13" t="s">
        <v>111</v>
      </c>
      <c r="AT1221" s="13">
        <v>2015</v>
      </c>
      <c r="AU1221" s="13" t="s">
        <v>156</v>
      </c>
    </row>
    <row r="1222" spans="2:47" ht="13.15" customHeight="1" x14ac:dyDescent="0.2">
      <c r="B1222" s="13" t="s">
        <v>7179</v>
      </c>
      <c r="C1222" s="13" t="s">
        <v>100</v>
      </c>
      <c r="D1222" s="13" t="s">
        <v>1802</v>
      </c>
      <c r="E1222" s="13" t="s">
        <v>1797</v>
      </c>
      <c r="F1222" s="13" t="s">
        <v>1803</v>
      </c>
      <c r="G1222" s="13" t="s">
        <v>2027</v>
      </c>
      <c r="H1222" s="13" t="s">
        <v>105</v>
      </c>
      <c r="I1222" s="13">
        <v>45</v>
      </c>
      <c r="J1222" s="13" t="s">
        <v>106</v>
      </c>
      <c r="K1222" s="13" t="s">
        <v>107</v>
      </c>
      <c r="L1222" s="13" t="s">
        <v>108</v>
      </c>
      <c r="M1222" s="13" t="s">
        <v>122</v>
      </c>
      <c r="N1222" s="13" t="s">
        <v>110</v>
      </c>
      <c r="O1222" s="39"/>
      <c r="P1222" s="39"/>
      <c r="Q1222" s="39"/>
      <c r="R1222" s="39">
        <v>60</v>
      </c>
      <c r="S1222" s="39">
        <v>60</v>
      </c>
      <c r="T1222" s="39">
        <v>0</v>
      </c>
      <c r="U1222" s="39">
        <v>60</v>
      </c>
      <c r="V1222" s="39">
        <v>70</v>
      </c>
      <c r="W1222" s="39"/>
      <c r="X1222" s="39"/>
      <c r="Y1222" s="39"/>
      <c r="Z1222" s="39"/>
      <c r="AA1222" s="39"/>
      <c r="AB1222" s="39"/>
      <c r="AC1222" s="39"/>
      <c r="AD1222" s="39"/>
      <c r="AE1222" s="39"/>
      <c r="AF1222" s="39"/>
      <c r="AG1222" s="39"/>
      <c r="AH1222" s="39"/>
      <c r="AI1222" s="39"/>
      <c r="AJ1222" s="39"/>
      <c r="AK1222" s="39"/>
      <c r="AL1222" s="39"/>
      <c r="AM1222" s="39"/>
      <c r="AN1222" s="39"/>
      <c r="AO1222" s="39"/>
      <c r="AP1222" s="39">
        <v>23787.5</v>
      </c>
      <c r="AQ1222" s="39">
        <f>(P1222+Q1222+R1222+S1222+T1222+U1222+V1222+W1222)*AP1222</f>
        <v>5946875</v>
      </c>
      <c r="AR1222" s="27">
        <f t="shared" si="29"/>
        <v>6660500.0000000009</v>
      </c>
      <c r="AS1222" s="13" t="s">
        <v>111</v>
      </c>
      <c r="AT1222" s="13">
        <v>2015</v>
      </c>
      <c r="AU1222" s="13"/>
    </row>
    <row r="1223" spans="2:47" ht="13.15" customHeight="1" x14ac:dyDescent="0.25">
      <c r="B1223" s="7" t="s">
        <v>2032</v>
      </c>
      <c r="C1223" s="7" t="s">
        <v>100</v>
      </c>
      <c r="D1223" s="22" t="s">
        <v>1818</v>
      </c>
      <c r="E1223" s="7" t="s">
        <v>1819</v>
      </c>
      <c r="F1223" s="10" t="s">
        <v>1820</v>
      </c>
      <c r="G1223" s="10" t="s">
        <v>2033</v>
      </c>
      <c r="H1223" s="8" t="s">
        <v>197</v>
      </c>
      <c r="I1223" s="9">
        <v>45</v>
      </c>
      <c r="J1223" s="10" t="s">
        <v>238</v>
      </c>
      <c r="K1223" s="8" t="s">
        <v>107</v>
      </c>
      <c r="L1223" s="10" t="s">
        <v>108</v>
      </c>
      <c r="M1223" s="10" t="s">
        <v>109</v>
      </c>
      <c r="N1223" s="10" t="s">
        <v>110</v>
      </c>
      <c r="O1223" s="27"/>
      <c r="P1223" s="27"/>
      <c r="Q1223" s="74"/>
      <c r="R1223" s="27">
        <v>76</v>
      </c>
      <c r="S1223" s="27">
        <v>0</v>
      </c>
      <c r="T1223" s="27">
        <v>0</v>
      </c>
      <c r="U1223" s="27">
        <v>0</v>
      </c>
      <c r="V1223" s="27">
        <v>0</v>
      </c>
      <c r="W1223" s="27"/>
      <c r="X1223" s="27"/>
      <c r="Y1223" s="27"/>
      <c r="Z1223" s="27"/>
      <c r="AA1223" s="27"/>
      <c r="AB1223" s="27"/>
      <c r="AC1223" s="27"/>
      <c r="AD1223" s="27"/>
      <c r="AE1223" s="27"/>
      <c r="AF1223" s="27"/>
      <c r="AG1223" s="27"/>
      <c r="AH1223" s="27"/>
      <c r="AI1223" s="27"/>
      <c r="AJ1223" s="27"/>
      <c r="AK1223" s="27"/>
      <c r="AL1223" s="27"/>
      <c r="AM1223" s="27"/>
      <c r="AN1223" s="27"/>
      <c r="AO1223" s="27"/>
      <c r="AP1223" s="27">
        <v>19887.5</v>
      </c>
      <c r="AQ1223" s="27">
        <v>0</v>
      </c>
      <c r="AR1223" s="27">
        <f t="shared" si="29"/>
        <v>0</v>
      </c>
      <c r="AS1223" s="10" t="s">
        <v>111</v>
      </c>
      <c r="AT1223" s="7" t="s">
        <v>375</v>
      </c>
      <c r="AU1223" s="89" t="s">
        <v>212</v>
      </c>
    </row>
    <row r="1224" spans="2:47" ht="13.15" customHeight="1" x14ac:dyDescent="0.25">
      <c r="B1224" s="7" t="s">
        <v>2034</v>
      </c>
      <c r="C1224" s="7" t="s">
        <v>100</v>
      </c>
      <c r="D1224" s="22" t="s">
        <v>1818</v>
      </c>
      <c r="E1224" s="7" t="s">
        <v>1819</v>
      </c>
      <c r="F1224" s="10" t="s">
        <v>1820</v>
      </c>
      <c r="G1224" s="10" t="s">
        <v>2035</v>
      </c>
      <c r="H1224" s="8" t="s">
        <v>197</v>
      </c>
      <c r="I1224" s="9">
        <v>45</v>
      </c>
      <c r="J1224" s="10" t="s">
        <v>238</v>
      </c>
      <c r="K1224" s="8" t="s">
        <v>107</v>
      </c>
      <c r="L1224" s="10" t="s">
        <v>108</v>
      </c>
      <c r="M1224" s="10" t="s">
        <v>109</v>
      </c>
      <c r="N1224" s="10" t="s">
        <v>110</v>
      </c>
      <c r="O1224" s="27"/>
      <c r="P1224" s="27"/>
      <c r="Q1224" s="74"/>
      <c r="R1224" s="27">
        <v>30</v>
      </c>
      <c r="S1224" s="27">
        <v>0</v>
      </c>
      <c r="T1224" s="27">
        <v>0</v>
      </c>
      <c r="U1224" s="27">
        <v>0</v>
      </c>
      <c r="V1224" s="27">
        <v>0</v>
      </c>
      <c r="W1224" s="27"/>
      <c r="X1224" s="27"/>
      <c r="Y1224" s="27"/>
      <c r="Z1224" s="27"/>
      <c r="AA1224" s="27"/>
      <c r="AB1224" s="27"/>
      <c r="AC1224" s="27"/>
      <c r="AD1224" s="27"/>
      <c r="AE1224" s="27"/>
      <c r="AF1224" s="27"/>
      <c r="AG1224" s="27"/>
      <c r="AH1224" s="27"/>
      <c r="AI1224" s="27"/>
      <c r="AJ1224" s="27"/>
      <c r="AK1224" s="27"/>
      <c r="AL1224" s="27"/>
      <c r="AM1224" s="27"/>
      <c r="AN1224" s="27"/>
      <c r="AO1224" s="27"/>
      <c r="AP1224" s="27">
        <v>4168.75</v>
      </c>
      <c r="AQ1224" s="27">
        <v>0</v>
      </c>
      <c r="AR1224" s="27">
        <f t="shared" si="29"/>
        <v>0</v>
      </c>
      <c r="AS1224" s="10" t="s">
        <v>111</v>
      </c>
      <c r="AT1224" s="7" t="s">
        <v>375</v>
      </c>
      <c r="AU1224" s="89" t="s">
        <v>212</v>
      </c>
    </row>
    <row r="1225" spans="2:47" ht="13.15" customHeight="1" x14ac:dyDescent="0.25">
      <c r="B1225" s="7" t="s">
        <v>2036</v>
      </c>
      <c r="C1225" s="7" t="s">
        <v>100</v>
      </c>
      <c r="D1225" s="10" t="s">
        <v>1748</v>
      </c>
      <c r="E1225" s="7" t="s">
        <v>1749</v>
      </c>
      <c r="F1225" s="10" t="s">
        <v>1749</v>
      </c>
      <c r="G1225" s="10" t="s">
        <v>2037</v>
      </c>
      <c r="H1225" s="8" t="s">
        <v>105</v>
      </c>
      <c r="I1225" s="9">
        <v>45</v>
      </c>
      <c r="J1225" s="10" t="s">
        <v>238</v>
      </c>
      <c r="K1225" s="8" t="s">
        <v>107</v>
      </c>
      <c r="L1225" s="10" t="s">
        <v>108</v>
      </c>
      <c r="M1225" s="10" t="s">
        <v>109</v>
      </c>
      <c r="N1225" s="10" t="s">
        <v>110</v>
      </c>
      <c r="O1225" s="27"/>
      <c r="P1225" s="27"/>
      <c r="Q1225" s="74"/>
      <c r="R1225" s="27">
        <v>30</v>
      </c>
      <c r="S1225" s="27">
        <v>25</v>
      </c>
      <c r="T1225" s="27">
        <v>25</v>
      </c>
      <c r="U1225" s="27">
        <v>25</v>
      </c>
      <c r="V1225" s="27">
        <v>25</v>
      </c>
      <c r="W1225" s="27"/>
      <c r="X1225" s="27"/>
      <c r="Y1225" s="27"/>
      <c r="Z1225" s="27"/>
      <c r="AA1225" s="27"/>
      <c r="AB1225" s="27"/>
      <c r="AC1225" s="27"/>
      <c r="AD1225" s="27"/>
      <c r="AE1225" s="27"/>
      <c r="AF1225" s="27"/>
      <c r="AG1225" s="27"/>
      <c r="AH1225" s="27"/>
      <c r="AI1225" s="27"/>
      <c r="AJ1225" s="27"/>
      <c r="AK1225" s="27"/>
      <c r="AL1225" s="27"/>
      <c r="AM1225" s="27"/>
      <c r="AN1225" s="27"/>
      <c r="AO1225" s="27"/>
      <c r="AP1225" s="27">
        <v>18638.919999999998</v>
      </c>
      <c r="AQ1225" s="27">
        <v>0</v>
      </c>
      <c r="AR1225" s="27">
        <f t="shared" si="29"/>
        <v>0</v>
      </c>
      <c r="AS1225" s="10" t="s">
        <v>111</v>
      </c>
      <c r="AT1225" s="7" t="s">
        <v>375</v>
      </c>
      <c r="AU1225" s="89" t="s">
        <v>357</v>
      </c>
    </row>
    <row r="1226" spans="2:47" ht="13.15" customHeight="1" x14ac:dyDescent="0.2">
      <c r="B1226" s="12" t="s">
        <v>2038</v>
      </c>
      <c r="C1226" s="7" t="s">
        <v>100</v>
      </c>
      <c r="D1226" s="7" t="s">
        <v>1748</v>
      </c>
      <c r="E1226" s="7" t="s">
        <v>1749</v>
      </c>
      <c r="F1226" s="7" t="s">
        <v>1749</v>
      </c>
      <c r="G1226" s="7" t="s">
        <v>2037</v>
      </c>
      <c r="H1226" s="8" t="s">
        <v>105</v>
      </c>
      <c r="I1226" s="9">
        <v>45</v>
      </c>
      <c r="J1226" s="10" t="s">
        <v>106</v>
      </c>
      <c r="K1226" s="8" t="s">
        <v>107</v>
      </c>
      <c r="L1226" s="10" t="s">
        <v>108</v>
      </c>
      <c r="M1226" s="10" t="s">
        <v>109</v>
      </c>
      <c r="N1226" s="10" t="s">
        <v>110</v>
      </c>
      <c r="O1226" s="74"/>
      <c r="P1226" s="27"/>
      <c r="Q1226" s="27"/>
      <c r="R1226" s="27">
        <v>20</v>
      </c>
      <c r="S1226" s="27">
        <v>25</v>
      </c>
      <c r="T1226" s="27">
        <v>25</v>
      </c>
      <c r="U1226" s="27">
        <v>25</v>
      </c>
      <c r="V1226" s="27">
        <v>25</v>
      </c>
      <c r="W1226" s="27"/>
      <c r="X1226" s="27"/>
      <c r="Y1226" s="27"/>
      <c r="Z1226" s="27"/>
      <c r="AA1226" s="27"/>
      <c r="AB1226" s="27"/>
      <c r="AC1226" s="27"/>
      <c r="AD1226" s="27"/>
      <c r="AE1226" s="27"/>
      <c r="AF1226" s="27"/>
      <c r="AG1226" s="27"/>
      <c r="AH1226" s="27"/>
      <c r="AI1226" s="27"/>
      <c r="AJ1226" s="27"/>
      <c r="AK1226" s="27"/>
      <c r="AL1226" s="27"/>
      <c r="AM1226" s="27"/>
      <c r="AN1226" s="27"/>
      <c r="AO1226" s="27"/>
      <c r="AP1226" s="27">
        <v>18638.919999999998</v>
      </c>
      <c r="AQ1226" s="27">
        <v>0</v>
      </c>
      <c r="AR1226" s="27">
        <f t="shared" si="29"/>
        <v>0</v>
      </c>
      <c r="AS1226" s="10" t="s">
        <v>111</v>
      </c>
      <c r="AT1226" s="43" t="s">
        <v>241</v>
      </c>
      <c r="AU1226" s="13" t="s">
        <v>1838</v>
      </c>
    </row>
    <row r="1227" spans="2:47" ht="13.15" customHeight="1" x14ac:dyDescent="0.2">
      <c r="B1227" s="13" t="s">
        <v>2039</v>
      </c>
      <c r="C1227" s="13" t="s">
        <v>100</v>
      </c>
      <c r="D1227" s="13" t="s">
        <v>2040</v>
      </c>
      <c r="E1227" s="13" t="s">
        <v>2041</v>
      </c>
      <c r="F1227" s="13" t="s">
        <v>1871</v>
      </c>
      <c r="G1227" s="13" t="s">
        <v>2037</v>
      </c>
      <c r="H1227" s="13" t="s">
        <v>105</v>
      </c>
      <c r="I1227" s="13">
        <v>45</v>
      </c>
      <c r="J1227" s="13" t="s">
        <v>106</v>
      </c>
      <c r="K1227" s="13" t="s">
        <v>107</v>
      </c>
      <c r="L1227" s="13" t="s">
        <v>108</v>
      </c>
      <c r="M1227" s="13" t="s">
        <v>109</v>
      </c>
      <c r="N1227" s="13" t="s">
        <v>110</v>
      </c>
      <c r="O1227" s="39"/>
      <c r="P1227" s="39"/>
      <c r="Q1227" s="39"/>
      <c r="R1227" s="39">
        <v>20</v>
      </c>
      <c r="S1227" s="39">
        <v>0</v>
      </c>
      <c r="T1227" s="39">
        <v>25</v>
      </c>
      <c r="U1227" s="39">
        <v>25</v>
      </c>
      <c r="V1227" s="39">
        <v>25</v>
      </c>
      <c r="W1227" s="39"/>
      <c r="X1227" s="39"/>
      <c r="Y1227" s="39"/>
      <c r="Z1227" s="39"/>
      <c r="AA1227" s="39"/>
      <c r="AB1227" s="39"/>
      <c r="AC1227" s="39"/>
      <c r="AD1227" s="39"/>
      <c r="AE1227" s="39"/>
      <c r="AF1227" s="39"/>
      <c r="AG1227" s="39"/>
      <c r="AH1227" s="39"/>
      <c r="AI1227" s="39"/>
      <c r="AJ1227" s="39"/>
      <c r="AK1227" s="39"/>
      <c r="AL1227" s="39"/>
      <c r="AM1227" s="39"/>
      <c r="AN1227" s="39"/>
      <c r="AO1227" s="39"/>
      <c r="AP1227" s="39">
        <v>19218.749999999996</v>
      </c>
      <c r="AQ1227" s="39">
        <v>0</v>
      </c>
      <c r="AR1227" s="27">
        <f t="shared" si="29"/>
        <v>0</v>
      </c>
      <c r="AS1227" s="13" t="s">
        <v>111</v>
      </c>
      <c r="AT1227" s="13">
        <v>2015</v>
      </c>
      <c r="AU1227" s="13">
        <v>14</v>
      </c>
    </row>
    <row r="1228" spans="2:47" ht="13.15" customHeight="1" x14ac:dyDescent="0.2">
      <c r="B1228" s="13" t="s">
        <v>2042</v>
      </c>
      <c r="C1228" s="13" t="s">
        <v>100</v>
      </c>
      <c r="D1228" s="13" t="s">
        <v>2040</v>
      </c>
      <c r="E1228" s="13" t="s">
        <v>2041</v>
      </c>
      <c r="F1228" s="13" t="s">
        <v>1871</v>
      </c>
      <c r="G1228" s="13" t="s">
        <v>2037</v>
      </c>
      <c r="H1228" s="13" t="s">
        <v>105</v>
      </c>
      <c r="I1228" s="13">
        <v>45</v>
      </c>
      <c r="J1228" s="13" t="s">
        <v>106</v>
      </c>
      <c r="K1228" s="13" t="s">
        <v>107</v>
      </c>
      <c r="L1228" s="13" t="s">
        <v>108</v>
      </c>
      <c r="M1228" s="13" t="s">
        <v>122</v>
      </c>
      <c r="N1228" s="13" t="s">
        <v>110</v>
      </c>
      <c r="O1228" s="39"/>
      <c r="P1228" s="39"/>
      <c r="Q1228" s="39"/>
      <c r="R1228" s="39">
        <v>20</v>
      </c>
      <c r="S1228" s="39">
        <v>25</v>
      </c>
      <c r="T1228" s="39">
        <v>25</v>
      </c>
      <c r="U1228" s="39">
        <v>25</v>
      </c>
      <c r="V1228" s="39">
        <v>25</v>
      </c>
      <c r="W1228" s="39"/>
      <c r="X1228" s="39"/>
      <c r="Y1228" s="39"/>
      <c r="Z1228" s="39"/>
      <c r="AA1228" s="39"/>
      <c r="AB1228" s="39"/>
      <c r="AC1228" s="39"/>
      <c r="AD1228" s="39"/>
      <c r="AE1228" s="39"/>
      <c r="AF1228" s="39"/>
      <c r="AG1228" s="39"/>
      <c r="AH1228" s="39"/>
      <c r="AI1228" s="39"/>
      <c r="AJ1228" s="39"/>
      <c r="AK1228" s="39"/>
      <c r="AL1228" s="39"/>
      <c r="AM1228" s="39"/>
      <c r="AN1228" s="39"/>
      <c r="AO1228" s="39"/>
      <c r="AP1228" s="39">
        <v>19218.749999999996</v>
      </c>
      <c r="AQ1228" s="39">
        <v>0</v>
      </c>
      <c r="AR1228" s="27">
        <f t="shared" ref="AR1228:AR1291" si="30">AQ1228*1.12</f>
        <v>0</v>
      </c>
      <c r="AS1228" s="13" t="s">
        <v>111</v>
      </c>
      <c r="AT1228" s="13">
        <v>2015</v>
      </c>
      <c r="AU1228" s="13" t="s">
        <v>115</v>
      </c>
    </row>
    <row r="1229" spans="2:47" ht="13.15" customHeight="1" x14ac:dyDescent="0.2">
      <c r="B1229" s="13" t="s">
        <v>2043</v>
      </c>
      <c r="C1229" s="13" t="s">
        <v>100</v>
      </c>
      <c r="D1229" s="13" t="s">
        <v>2040</v>
      </c>
      <c r="E1229" s="13" t="s">
        <v>2041</v>
      </c>
      <c r="F1229" s="13" t="s">
        <v>1871</v>
      </c>
      <c r="G1229" s="13" t="s">
        <v>2037</v>
      </c>
      <c r="H1229" s="13" t="s">
        <v>105</v>
      </c>
      <c r="I1229" s="13">
        <v>45</v>
      </c>
      <c r="J1229" s="13" t="s">
        <v>106</v>
      </c>
      <c r="K1229" s="13" t="s">
        <v>107</v>
      </c>
      <c r="L1229" s="13" t="s">
        <v>108</v>
      </c>
      <c r="M1229" s="13" t="s">
        <v>122</v>
      </c>
      <c r="N1229" s="13" t="s">
        <v>110</v>
      </c>
      <c r="O1229" s="39"/>
      <c r="P1229" s="39"/>
      <c r="Q1229" s="39"/>
      <c r="R1229" s="39">
        <v>20</v>
      </c>
      <c r="S1229" s="39">
        <v>25</v>
      </c>
      <c r="T1229" s="39">
        <v>25</v>
      </c>
      <c r="U1229" s="39">
        <v>25</v>
      </c>
      <c r="V1229" s="39">
        <v>25</v>
      </c>
      <c r="W1229" s="39"/>
      <c r="X1229" s="39"/>
      <c r="Y1229" s="39"/>
      <c r="Z1229" s="39"/>
      <c r="AA1229" s="39"/>
      <c r="AB1229" s="39"/>
      <c r="AC1229" s="39"/>
      <c r="AD1229" s="39"/>
      <c r="AE1229" s="39"/>
      <c r="AF1229" s="39"/>
      <c r="AG1229" s="39"/>
      <c r="AH1229" s="39"/>
      <c r="AI1229" s="39"/>
      <c r="AJ1229" s="39"/>
      <c r="AK1229" s="39"/>
      <c r="AL1229" s="39"/>
      <c r="AM1229" s="39"/>
      <c r="AN1229" s="39"/>
      <c r="AO1229" s="39"/>
      <c r="AP1229" s="39">
        <v>19218.749999999996</v>
      </c>
      <c r="AQ1229" s="39">
        <v>0</v>
      </c>
      <c r="AR1229" s="27">
        <f t="shared" si="30"/>
        <v>0</v>
      </c>
      <c r="AS1229" s="13" t="s">
        <v>111</v>
      </c>
      <c r="AT1229" s="13">
        <v>2015</v>
      </c>
      <c r="AU1229" s="13" t="s">
        <v>115</v>
      </c>
    </row>
    <row r="1230" spans="2:47" ht="13.15" customHeight="1" x14ac:dyDescent="0.2">
      <c r="B1230" s="13" t="s">
        <v>7180</v>
      </c>
      <c r="C1230" s="13" t="s">
        <v>100</v>
      </c>
      <c r="D1230" s="13" t="s">
        <v>2040</v>
      </c>
      <c r="E1230" s="13" t="s">
        <v>2041</v>
      </c>
      <c r="F1230" s="13" t="s">
        <v>1871</v>
      </c>
      <c r="G1230" s="13" t="s">
        <v>2037</v>
      </c>
      <c r="H1230" s="13" t="s">
        <v>105</v>
      </c>
      <c r="I1230" s="13">
        <v>45</v>
      </c>
      <c r="J1230" s="13" t="s">
        <v>106</v>
      </c>
      <c r="K1230" s="13" t="s">
        <v>107</v>
      </c>
      <c r="L1230" s="13" t="s">
        <v>108</v>
      </c>
      <c r="M1230" s="13" t="s">
        <v>122</v>
      </c>
      <c r="N1230" s="13" t="s">
        <v>110</v>
      </c>
      <c r="O1230" s="39"/>
      <c r="P1230" s="39"/>
      <c r="Q1230" s="39"/>
      <c r="R1230" s="39">
        <v>20</v>
      </c>
      <c r="S1230" s="39">
        <v>25</v>
      </c>
      <c r="T1230" s="39">
        <v>10</v>
      </c>
      <c r="U1230" s="39">
        <v>25</v>
      </c>
      <c r="V1230" s="39">
        <v>25</v>
      </c>
      <c r="W1230" s="39"/>
      <c r="X1230" s="39"/>
      <c r="Y1230" s="39"/>
      <c r="Z1230" s="39"/>
      <c r="AA1230" s="39"/>
      <c r="AB1230" s="39"/>
      <c r="AC1230" s="39"/>
      <c r="AD1230" s="39"/>
      <c r="AE1230" s="39"/>
      <c r="AF1230" s="39"/>
      <c r="AG1230" s="39"/>
      <c r="AH1230" s="39"/>
      <c r="AI1230" s="39"/>
      <c r="AJ1230" s="39"/>
      <c r="AK1230" s="39"/>
      <c r="AL1230" s="39"/>
      <c r="AM1230" s="39"/>
      <c r="AN1230" s="39"/>
      <c r="AO1230" s="39"/>
      <c r="AP1230" s="39">
        <v>19218.749999999996</v>
      </c>
      <c r="AQ1230" s="39">
        <f>(P1230+Q1230+R1230+S1230+T1230+U1230+V1230+W1230)*AP1230</f>
        <v>2017968.7499999995</v>
      </c>
      <c r="AR1230" s="27">
        <f t="shared" si="30"/>
        <v>2260124.9999999995</v>
      </c>
      <c r="AS1230" s="13" t="s">
        <v>111</v>
      </c>
      <c r="AT1230" s="13">
        <v>2015</v>
      </c>
      <c r="AU1230" s="13"/>
    </row>
    <row r="1231" spans="2:47" ht="13.15" customHeight="1" x14ac:dyDescent="0.25">
      <c r="B1231" s="7" t="s">
        <v>2044</v>
      </c>
      <c r="C1231" s="7" t="s">
        <v>100</v>
      </c>
      <c r="D1231" s="22" t="s">
        <v>1748</v>
      </c>
      <c r="E1231" s="7" t="s">
        <v>1749</v>
      </c>
      <c r="F1231" s="10" t="s">
        <v>1749</v>
      </c>
      <c r="G1231" s="10" t="s">
        <v>2045</v>
      </c>
      <c r="H1231" s="8" t="s">
        <v>105</v>
      </c>
      <c r="I1231" s="9">
        <v>45</v>
      </c>
      <c r="J1231" s="10" t="s">
        <v>238</v>
      </c>
      <c r="K1231" s="8" t="s">
        <v>107</v>
      </c>
      <c r="L1231" s="10" t="s">
        <v>108</v>
      </c>
      <c r="M1231" s="10" t="s">
        <v>109</v>
      </c>
      <c r="N1231" s="10" t="s">
        <v>110</v>
      </c>
      <c r="O1231" s="27"/>
      <c r="P1231" s="27"/>
      <c r="Q1231" s="74"/>
      <c r="R1231" s="27">
        <v>92</v>
      </c>
      <c r="S1231" s="27">
        <v>50</v>
      </c>
      <c r="T1231" s="27">
        <v>50</v>
      </c>
      <c r="U1231" s="27">
        <v>50</v>
      </c>
      <c r="V1231" s="27">
        <v>50</v>
      </c>
      <c r="W1231" s="27"/>
      <c r="X1231" s="27"/>
      <c r="Y1231" s="27"/>
      <c r="Z1231" s="27"/>
      <c r="AA1231" s="27"/>
      <c r="AB1231" s="27"/>
      <c r="AC1231" s="27"/>
      <c r="AD1231" s="27"/>
      <c r="AE1231" s="27"/>
      <c r="AF1231" s="27"/>
      <c r="AG1231" s="27"/>
      <c r="AH1231" s="27"/>
      <c r="AI1231" s="27"/>
      <c r="AJ1231" s="27"/>
      <c r="AK1231" s="27"/>
      <c r="AL1231" s="27"/>
      <c r="AM1231" s="27"/>
      <c r="AN1231" s="27"/>
      <c r="AO1231" s="27"/>
      <c r="AP1231" s="27">
        <v>6973.52</v>
      </c>
      <c r="AQ1231" s="27">
        <v>0</v>
      </c>
      <c r="AR1231" s="27">
        <f t="shared" si="30"/>
        <v>0</v>
      </c>
      <c r="AS1231" s="10" t="s">
        <v>111</v>
      </c>
      <c r="AT1231" s="7" t="s">
        <v>375</v>
      </c>
      <c r="AU1231" s="89" t="s">
        <v>357</v>
      </c>
    </row>
    <row r="1232" spans="2:47" ht="13.15" customHeight="1" x14ac:dyDescent="0.2">
      <c r="B1232" s="12" t="s">
        <v>2046</v>
      </c>
      <c r="C1232" s="7" t="s">
        <v>100</v>
      </c>
      <c r="D1232" s="7" t="s">
        <v>1748</v>
      </c>
      <c r="E1232" s="7" t="s">
        <v>1749</v>
      </c>
      <c r="F1232" s="7" t="s">
        <v>1749</v>
      </c>
      <c r="G1232" s="7" t="s">
        <v>2045</v>
      </c>
      <c r="H1232" s="8" t="s">
        <v>105</v>
      </c>
      <c r="I1232" s="9">
        <v>45</v>
      </c>
      <c r="J1232" s="10" t="s">
        <v>106</v>
      </c>
      <c r="K1232" s="8" t="s">
        <v>107</v>
      </c>
      <c r="L1232" s="10" t="s">
        <v>108</v>
      </c>
      <c r="M1232" s="10" t="s">
        <v>109</v>
      </c>
      <c r="N1232" s="10" t="s">
        <v>110</v>
      </c>
      <c r="O1232" s="74"/>
      <c r="P1232" s="27"/>
      <c r="Q1232" s="27"/>
      <c r="R1232" s="27">
        <v>62</v>
      </c>
      <c r="S1232" s="27">
        <v>50</v>
      </c>
      <c r="T1232" s="27">
        <v>50</v>
      </c>
      <c r="U1232" s="27">
        <v>50</v>
      </c>
      <c r="V1232" s="27">
        <v>50</v>
      </c>
      <c r="W1232" s="27"/>
      <c r="X1232" s="27"/>
      <c r="Y1232" s="27"/>
      <c r="Z1232" s="27"/>
      <c r="AA1232" s="27"/>
      <c r="AB1232" s="27"/>
      <c r="AC1232" s="27"/>
      <c r="AD1232" s="27"/>
      <c r="AE1232" s="27"/>
      <c r="AF1232" s="27"/>
      <c r="AG1232" s="27"/>
      <c r="AH1232" s="27"/>
      <c r="AI1232" s="27"/>
      <c r="AJ1232" s="27"/>
      <c r="AK1232" s="27"/>
      <c r="AL1232" s="27"/>
      <c r="AM1232" s="27"/>
      <c r="AN1232" s="27"/>
      <c r="AO1232" s="27"/>
      <c r="AP1232" s="27">
        <v>6973.52</v>
      </c>
      <c r="AQ1232" s="27">
        <v>0</v>
      </c>
      <c r="AR1232" s="27">
        <f t="shared" si="30"/>
        <v>0</v>
      </c>
      <c r="AS1232" s="10" t="s">
        <v>111</v>
      </c>
      <c r="AT1232" s="43" t="s">
        <v>241</v>
      </c>
      <c r="AU1232" s="13" t="s">
        <v>610</v>
      </c>
    </row>
    <row r="1233" spans="2:47" ht="13.15" customHeight="1" x14ac:dyDescent="0.2">
      <c r="B1233" s="13" t="s">
        <v>2047</v>
      </c>
      <c r="C1233" s="13" t="s">
        <v>100</v>
      </c>
      <c r="D1233" s="13" t="s">
        <v>1748</v>
      </c>
      <c r="E1233" s="13" t="s">
        <v>1749</v>
      </c>
      <c r="F1233" s="13" t="s">
        <v>1749</v>
      </c>
      <c r="G1233" s="13" t="s">
        <v>2045</v>
      </c>
      <c r="H1233" s="13" t="s">
        <v>1475</v>
      </c>
      <c r="I1233" s="13">
        <v>45</v>
      </c>
      <c r="J1233" s="13" t="s">
        <v>614</v>
      </c>
      <c r="K1233" s="13" t="s">
        <v>107</v>
      </c>
      <c r="L1233" s="13" t="s">
        <v>108</v>
      </c>
      <c r="M1233" s="13" t="s">
        <v>109</v>
      </c>
      <c r="N1233" s="13" t="s">
        <v>110</v>
      </c>
      <c r="O1233" s="39"/>
      <c r="P1233" s="39"/>
      <c r="Q1233" s="39"/>
      <c r="R1233" s="39"/>
      <c r="S1233" s="39">
        <v>80</v>
      </c>
      <c r="T1233" s="39">
        <v>80</v>
      </c>
      <c r="U1233" s="39">
        <v>80</v>
      </c>
      <c r="V1233" s="39">
        <v>80</v>
      </c>
      <c r="W1233" s="39">
        <v>80</v>
      </c>
      <c r="X1233" s="39"/>
      <c r="Y1233" s="39"/>
      <c r="Z1233" s="39"/>
      <c r="AA1233" s="39"/>
      <c r="AB1233" s="39"/>
      <c r="AC1233" s="39"/>
      <c r="AD1233" s="39"/>
      <c r="AE1233" s="39"/>
      <c r="AF1233" s="39"/>
      <c r="AG1233" s="39"/>
      <c r="AH1233" s="39"/>
      <c r="AI1233" s="39"/>
      <c r="AJ1233" s="39"/>
      <c r="AK1233" s="39"/>
      <c r="AL1233" s="39"/>
      <c r="AM1233" s="39"/>
      <c r="AN1233" s="39"/>
      <c r="AO1233" s="39"/>
      <c r="AP1233" s="39">
        <v>25256</v>
      </c>
      <c r="AQ1233" s="39">
        <v>0</v>
      </c>
      <c r="AR1233" s="27">
        <f t="shared" si="30"/>
        <v>0</v>
      </c>
      <c r="AS1233" s="13" t="s">
        <v>111</v>
      </c>
      <c r="AT1233" s="13">
        <v>2016</v>
      </c>
      <c r="AU1233" s="13" t="s">
        <v>2048</v>
      </c>
    </row>
    <row r="1234" spans="2:47" ht="13.15" customHeight="1" x14ac:dyDescent="0.2">
      <c r="B1234" s="13" t="s">
        <v>2049</v>
      </c>
      <c r="C1234" s="13" t="s">
        <v>100</v>
      </c>
      <c r="D1234" s="13" t="s">
        <v>1970</v>
      </c>
      <c r="E1234" s="13" t="s">
        <v>1545</v>
      </c>
      <c r="F1234" s="13" t="s">
        <v>1971</v>
      </c>
      <c r="G1234" s="13" t="s">
        <v>2045</v>
      </c>
      <c r="H1234" s="13" t="s">
        <v>1475</v>
      </c>
      <c r="I1234" s="13">
        <v>45</v>
      </c>
      <c r="J1234" s="13" t="s">
        <v>747</v>
      </c>
      <c r="K1234" s="13" t="s">
        <v>107</v>
      </c>
      <c r="L1234" s="13" t="s">
        <v>108</v>
      </c>
      <c r="M1234" s="13" t="s">
        <v>109</v>
      </c>
      <c r="N1234" s="13" t="s">
        <v>110</v>
      </c>
      <c r="O1234" s="39"/>
      <c r="P1234" s="39"/>
      <c r="Q1234" s="39"/>
      <c r="R1234" s="39"/>
      <c r="S1234" s="39">
        <v>80</v>
      </c>
      <c r="T1234" s="39">
        <v>80</v>
      </c>
      <c r="U1234" s="39">
        <v>80</v>
      </c>
      <c r="V1234" s="39">
        <v>80</v>
      </c>
      <c r="W1234" s="39">
        <v>80</v>
      </c>
      <c r="X1234" s="39"/>
      <c r="Y1234" s="39"/>
      <c r="Z1234" s="39"/>
      <c r="AA1234" s="39"/>
      <c r="AB1234" s="39"/>
      <c r="AC1234" s="39"/>
      <c r="AD1234" s="39"/>
      <c r="AE1234" s="39"/>
      <c r="AF1234" s="39"/>
      <c r="AG1234" s="39"/>
      <c r="AH1234" s="39"/>
      <c r="AI1234" s="39"/>
      <c r="AJ1234" s="39"/>
      <c r="AK1234" s="39"/>
      <c r="AL1234" s="39"/>
      <c r="AM1234" s="39"/>
      <c r="AN1234" s="39"/>
      <c r="AO1234" s="39"/>
      <c r="AP1234" s="39">
        <v>25256</v>
      </c>
      <c r="AQ1234" s="39">
        <v>0</v>
      </c>
      <c r="AR1234" s="27">
        <f t="shared" si="30"/>
        <v>0</v>
      </c>
      <c r="AS1234" s="13" t="s">
        <v>748</v>
      </c>
      <c r="AT1234" s="13">
        <v>2016</v>
      </c>
      <c r="AU1234" s="13">
        <v>9.1199999999999992</v>
      </c>
    </row>
    <row r="1235" spans="2:47" ht="13.15" customHeight="1" x14ac:dyDescent="0.2">
      <c r="B1235" s="13" t="s">
        <v>2050</v>
      </c>
      <c r="C1235" s="13" t="s">
        <v>100</v>
      </c>
      <c r="D1235" s="13" t="s">
        <v>1970</v>
      </c>
      <c r="E1235" s="13" t="s">
        <v>1545</v>
      </c>
      <c r="F1235" s="13" t="s">
        <v>1971</v>
      </c>
      <c r="G1235" s="13" t="s">
        <v>2045</v>
      </c>
      <c r="H1235" s="13" t="s">
        <v>1475</v>
      </c>
      <c r="I1235" s="13">
        <v>45</v>
      </c>
      <c r="J1235" s="13" t="s">
        <v>462</v>
      </c>
      <c r="K1235" s="13" t="s">
        <v>107</v>
      </c>
      <c r="L1235" s="13" t="s">
        <v>108</v>
      </c>
      <c r="M1235" s="13" t="s">
        <v>337</v>
      </c>
      <c r="N1235" s="13" t="s">
        <v>110</v>
      </c>
      <c r="O1235" s="39"/>
      <c r="P1235" s="39"/>
      <c r="Q1235" s="39"/>
      <c r="R1235" s="39"/>
      <c r="S1235" s="39">
        <v>80</v>
      </c>
      <c r="T1235" s="39">
        <v>80</v>
      </c>
      <c r="U1235" s="39">
        <v>80</v>
      </c>
      <c r="V1235" s="39">
        <v>80</v>
      </c>
      <c r="W1235" s="39">
        <v>80</v>
      </c>
      <c r="X1235" s="39"/>
      <c r="Y1235" s="39"/>
      <c r="Z1235" s="39"/>
      <c r="AA1235" s="39"/>
      <c r="AB1235" s="39"/>
      <c r="AC1235" s="39"/>
      <c r="AD1235" s="39"/>
      <c r="AE1235" s="39"/>
      <c r="AF1235" s="39"/>
      <c r="AG1235" s="39"/>
      <c r="AH1235" s="39"/>
      <c r="AI1235" s="39"/>
      <c r="AJ1235" s="39"/>
      <c r="AK1235" s="39"/>
      <c r="AL1235" s="39"/>
      <c r="AM1235" s="39"/>
      <c r="AN1235" s="39"/>
      <c r="AO1235" s="39"/>
      <c r="AP1235" s="39">
        <v>25256</v>
      </c>
      <c r="AQ1235" s="39">
        <v>0</v>
      </c>
      <c r="AR1235" s="27">
        <f t="shared" si="30"/>
        <v>0</v>
      </c>
      <c r="AS1235" s="13" t="s">
        <v>748</v>
      </c>
      <c r="AT1235" s="13">
        <v>2016</v>
      </c>
      <c r="AU1235" s="13" t="s">
        <v>212</v>
      </c>
    </row>
    <row r="1236" spans="2:47" ht="13.15" customHeight="1" x14ac:dyDescent="0.25">
      <c r="B1236" s="7" t="s">
        <v>2051</v>
      </c>
      <c r="C1236" s="7" t="s">
        <v>100</v>
      </c>
      <c r="D1236" s="22" t="s">
        <v>1748</v>
      </c>
      <c r="E1236" s="7" t="s">
        <v>1749</v>
      </c>
      <c r="F1236" s="10" t="s">
        <v>1749</v>
      </c>
      <c r="G1236" s="10" t="s">
        <v>2052</v>
      </c>
      <c r="H1236" s="8" t="s">
        <v>105</v>
      </c>
      <c r="I1236" s="9">
        <v>45</v>
      </c>
      <c r="J1236" s="10" t="s">
        <v>238</v>
      </c>
      <c r="K1236" s="8" t="s">
        <v>107</v>
      </c>
      <c r="L1236" s="10" t="s">
        <v>108</v>
      </c>
      <c r="M1236" s="10" t="s">
        <v>109</v>
      </c>
      <c r="N1236" s="10" t="s">
        <v>110</v>
      </c>
      <c r="O1236" s="27"/>
      <c r="P1236" s="27"/>
      <c r="Q1236" s="74"/>
      <c r="R1236" s="27">
        <v>58</v>
      </c>
      <c r="S1236" s="27">
        <v>70</v>
      </c>
      <c r="T1236" s="27">
        <v>70</v>
      </c>
      <c r="U1236" s="27">
        <v>70</v>
      </c>
      <c r="V1236" s="27">
        <v>70</v>
      </c>
      <c r="W1236" s="27"/>
      <c r="X1236" s="27"/>
      <c r="Y1236" s="27"/>
      <c r="Z1236" s="27"/>
      <c r="AA1236" s="27"/>
      <c r="AB1236" s="27"/>
      <c r="AC1236" s="27"/>
      <c r="AD1236" s="27"/>
      <c r="AE1236" s="27"/>
      <c r="AF1236" s="27"/>
      <c r="AG1236" s="27"/>
      <c r="AH1236" s="27"/>
      <c r="AI1236" s="27"/>
      <c r="AJ1236" s="27"/>
      <c r="AK1236" s="27"/>
      <c r="AL1236" s="27"/>
      <c r="AM1236" s="27"/>
      <c r="AN1236" s="27"/>
      <c r="AO1236" s="27"/>
      <c r="AP1236" s="27">
        <v>3886.21</v>
      </c>
      <c r="AQ1236" s="27">
        <v>0</v>
      </c>
      <c r="AR1236" s="27">
        <f t="shared" si="30"/>
        <v>0</v>
      </c>
      <c r="AS1236" s="10" t="s">
        <v>111</v>
      </c>
      <c r="AT1236" s="7" t="s">
        <v>375</v>
      </c>
      <c r="AU1236" s="89" t="s">
        <v>1337</v>
      </c>
    </row>
    <row r="1237" spans="2:47" ht="13.15" customHeight="1" x14ac:dyDescent="0.2">
      <c r="B1237" s="12" t="s">
        <v>2053</v>
      </c>
      <c r="C1237" s="7" t="s">
        <v>100</v>
      </c>
      <c r="D1237" s="7" t="s">
        <v>1748</v>
      </c>
      <c r="E1237" s="7" t="s">
        <v>1749</v>
      </c>
      <c r="F1237" s="7" t="s">
        <v>1749</v>
      </c>
      <c r="G1237" s="7" t="s">
        <v>2052</v>
      </c>
      <c r="H1237" s="8" t="s">
        <v>105</v>
      </c>
      <c r="I1237" s="9">
        <v>45</v>
      </c>
      <c r="J1237" s="10" t="s">
        <v>106</v>
      </c>
      <c r="K1237" s="8" t="s">
        <v>107</v>
      </c>
      <c r="L1237" s="10" t="s">
        <v>108</v>
      </c>
      <c r="M1237" s="10" t="s">
        <v>109</v>
      </c>
      <c r="N1237" s="10" t="s">
        <v>110</v>
      </c>
      <c r="O1237" s="74"/>
      <c r="P1237" s="27"/>
      <c r="Q1237" s="27"/>
      <c r="R1237" s="27">
        <v>58</v>
      </c>
      <c r="S1237" s="27">
        <v>70</v>
      </c>
      <c r="T1237" s="27">
        <v>70</v>
      </c>
      <c r="U1237" s="27">
        <v>70</v>
      </c>
      <c r="V1237" s="27">
        <v>70</v>
      </c>
      <c r="W1237" s="27"/>
      <c r="X1237" s="27"/>
      <c r="Y1237" s="27"/>
      <c r="Z1237" s="27"/>
      <c r="AA1237" s="27"/>
      <c r="AB1237" s="27"/>
      <c r="AC1237" s="27"/>
      <c r="AD1237" s="27"/>
      <c r="AE1237" s="27"/>
      <c r="AF1237" s="27"/>
      <c r="AG1237" s="27"/>
      <c r="AH1237" s="27"/>
      <c r="AI1237" s="27"/>
      <c r="AJ1237" s="27"/>
      <c r="AK1237" s="27"/>
      <c r="AL1237" s="27"/>
      <c r="AM1237" s="27"/>
      <c r="AN1237" s="27"/>
      <c r="AO1237" s="27"/>
      <c r="AP1237" s="27">
        <v>3886.21</v>
      </c>
      <c r="AQ1237" s="27">
        <v>0</v>
      </c>
      <c r="AR1237" s="27">
        <f t="shared" si="30"/>
        <v>0</v>
      </c>
      <c r="AS1237" s="10" t="s">
        <v>111</v>
      </c>
      <c r="AT1237" s="43" t="s">
        <v>241</v>
      </c>
      <c r="AU1237" s="13" t="s">
        <v>458</v>
      </c>
    </row>
    <row r="1238" spans="2:47" ht="13.15" customHeight="1" x14ac:dyDescent="0.2">
      <c r="B1238" s="13" t="s">
        <v>2054</v>
      </c>
      <c r="C1238" s="13" t="s">
        <v>100</v>
      </c>
      <c r="D1238" s="13" t="s">
        <v>1748</v>
      </c>
      <c r="E1238" s="13" t="s">
        <v>1749</v>
      </c>
      <c r="F1238" s="13" t="s">
        <v>1749</v>
      </c>
      <c r="G1238" s="13" t="s">
        <v>2052</v>
      </c>
      <c r="H1238" s="13" t="s">
        <v>105</v>
      </c>
      <c r="I1238" s="13">
        <v>45</v>
      </c>
      <c r="J1238" s="13" t="s">
        <v>106</v>
      </c>
      <c r="K1238" s="13" t="s">
        <v>107</v>
      </c>
      <c r="L1238" s="13" t="s">
        <v>108</v>
      </c>
      <c r="M1238" s="13" t="s">
        <v>109</v>
      </c>
      <c r="N1238" s="13" t="s">
        <v>110</v>
      </c>
      <c r="O1238" s="39"/>
      <c r="P1238" s="39"/>
      <c r="Q1238" s="39"/>
      <c r="R1238" s="39">
        <v>58</v>
      </c>
      <c r="S1238" s="39">
        <v>50</v>
      </c>
      <c r="T1238" s="39">
        <v>70</v>
      </c>
      <c r="U1238" s="39">
        <v>70</v>
      </c>
      <c r="V1238" s="39">
        <v>70</v>
      </c>
      <c r="W1238" s="39"/>
      <c r="X1238" s="39"/>
      <c r="Y1238" s="39"/>
      <c r="Z1238" s="39"/>
      <c r="AA1238" s="39"/>
      <c r="AB1238" s="39"/>
      <c r="AC1238" s="39"/>
      <c r="AD1238" s="39"/>
      <c r="AE1238" s="39"/>
      <c r="AF1238" s="39"/>
      <c r="AG1238" s="39"/>
      <c r="AH1238" s="39"/>
      <c r="AI1238" s="39"/>
      <c r="AJ1238" s="39"/>
      <c r="AK1238" s="39"/>
      <c r="AL1238" s="39"/>
      <c r="AM1238" s="39"/>
      <c r="AN1238" s="39"/>
      <c r="AO1238" s="39"/>
      <c r="AP1238" s="39">
        <v>3587.4999999999995</v>
      </c>
      <c r="AQ1238" s="39">
        <v>0</v>
      </c>
      <c r="AR1238" s="27">
        <f t="shared" si="30"/>
        <v>0</v>
      </c>
      <c r="AS1238" s="13" t="s">
        <v>111</v>
      </c>
      <c r="AT1238" s="13">
        <v>2015</v>
      </c>
      <c r="AU1238" s="13">
        <v>14</v>
      </c>
    </row>
    <row r="1239" spans="2:47" ht="13.15" customHeight="1" x14ac:dyDescent="0.2">
      <c r="B1239" s="13" t="s">
        <v>2055</v>
      </c>
      <c r="C1239" s="13" t="s">
        <v>100</v>
      </c>
      <c r="D1239" s="13" t="s">
        <v>1748</v>
      </c>
      <c r="E1239" s="13" t="s">
        <v>1749</v>
      </c>
      <c r="F1239" s="13" t="s">
        <v>1749</v>
      </c>
      <c r="G1239" s="13" t="s">
        <v>2052</v>
      </c>
      <c r="H1239" s="13" t="s">
        <v>105</v>
      </c>
      <c r="I1239" s="13">
        <v>45</v>
      </c>
      <c r="J1239" s="13" t="s">
        <v>106</v>
      </c>
      <c r="K1239" s="13" t="s">
        <v>107</v>
      </c>
      <c r="L1239" s="13" t="s">
        <v>108</v>
      </c>
      <c r="M1239" s="13" t="s">
        <v>109</v>
      </c>
      <c r="N1239" s="13" t="s">
        <v>110</v>
      </c>
      <c r="O1239" s="39"/>
      <c r="P1239" s="39"/>
      <c r="Q1239" s="39"/>
      <c r="R1239" s="39">
        <v>58</v>
      </c>
      <c r="S1239" s="39">
        <v>70</v>
      </c>
      <c r="T1239" s="39">
        <v>70</v>
      </c>
      <c r="U1239" s="39">
        <v>70</v>
      </c>
      <c r="V1239" s="39">
        <v>70</v>
      </c>
      <c r="W1239" s="39"/>
      <c r="X1239" s="39"/>
      <c r="Y1239" s="39"/>
      <c r="Z1239" s="39"/>
      <c r="AA1239" s="39"/>
      <c r="AB1239" s="39"/>
      <c r="AC1239" s="39"/>
      <c r="AD1239" s="39"/>
      <c r="AE1239" s="39"/>
      <c r="AF1239" s="39"/>
      <c r="AG1239" s="39"/>
      <c r="AH1239" s="39"/>
      <c r="AI1239" s="39"/>
      <c r="AJ1239" s="39"/>
      <c r="AK1239" s="39"/>
      <c r="AL1239" s="39"/>
      <c r="AM1239" s="39"/>
      <c r="AN1239" s="39"/>
      <c r="AO1239" s="39"/>
      <c r="AP1239" s="39">
        <v>3587.4999999999995</v>
      </c>
      <c r="AQ1239" s="39">
        <v>0</v>
      </c>
      <c r="AR1239" s="27">
        <f t="shared" si="30"/>
        <v>0</v>
      </c>
      <c r="AS1239" s="13" t="s">
        <v>111</v>
      </c>
      <c r="AT1239" s="13">
        <v>2015</v>
      </c>
      <c r="AU1239" s="13" t="s">
        <v>156</v>
      </c>
    </row>
    <row r="1240" spans="2:47" ht="13.15" customHeight="1" x14ac:dyDescent="0.2">
      <c r="B1240" s="13" t="s">
        <v>2056</v>
      </c>
      <c r="C1240" s="13" t="s">
        <v>100</v>
      </c>
      <c r="D1240" s="13" t="s">
        <v>1748</v>
      </c>
      <c r="E1240" s="13" t="s">
        <v>1749</v>
      </c>
      <c r="F1240" s="13" t="s">
        <v>1749</v>
      </c>
      <c r="G1240" s="13" t="s">
        <v>2052</v>
      </c>
      <c r="H1240" s="13" t="s">
        <v>105</v>
      </c>
      <c r="I1240" s="13">
        <v>45</v>
      </c>
      <c r="J1240" s="13" t="s">
        <v>106</v>
      </c>
      <c r="K1240" s="13" t="s">
        <v>107</v>
      </c>
      <c r="L1240" s="13" t="s">
        <v>108</v>
      </c>
      <c r="M1240" s="13" t="s">
        <v>122</v>
      </c>
      <c r="N1240" s="13" t="s">
        <v>110</v>
      </c>
      <c r="O1240" s="39"/>
      <c r="P1240" s="39"/>
      <c r="Q1240" s="39"/>
      <c r="R1240" s="39">
        <v>58</v>
      </c>
      <c r="S1240" s="39">
        <v>70</v>
      </c>
      <c r="T1240" s="39">
        <v>60</v>
      </c>
      <c r="U1240" s="39">
        <v>70</v>
      </c>
      <c r="V1240" s="39">
        <v>70</v>
      </c>
      <c r="W1240" s="39"/>
      <c r="X1240" s="39"/>
      <c r="Y1240" s="39"/>
      <c r="Z1240" s="39"/>
      <c r="AA1240" s="39"/>
      <c r="AB1240" s="39"/>
      <c r="AC1240" s="39"/>
      <c r="AD1240" s="39"/>
      <c r="AE1240" s="39"/>
      <c r="AF1240" s="39"/>
      <c r="AG1240" s="39"/>
      <c r="AH1240" s="39"/>
      <c r="AI1240" s="39"/>
      <c r="AJ1240" s="39"/>
      <c r="AK1240" s="39"/>
      <c r="AL1240" s="39"/>
      <c r="AM1240" s="39"/>
      <c r="AN1240" s="39"/>
      <c r="AO1240" s="39"/>
      <c r="AP1240" s="39">
        <v>4347</v>
      </c>
      <c r="AQ1240" s="39">
        <v>0</v>
      </c>
      <c r="AR1240" s="27">
        <f t="shared" si="30"/>
        <v>0</v>
      </c>
      <c r="AS1240" s="13" t="s">
        <v>111</v>
      </c>
      <c r="AT1240" s="13">
        <v>2015</v>
      </c>
      <c r="AU1240" s="13" t="s">
        <v>431</v>
      </c>
    </row>
    <row r="1241" spans="2:47" ht="13.15" customHeight="1" x14ac:dyDescent="0.2">
      <c r="B1241" s="13" t="s">
        <v>7181</v>
      </c>
      <c r="C1241" s="13" t="s">
        <v>100</v>
      </c>
      <c r="D1241" s="13" t="s">
        <v>7182</v>
      </c>
      <c r="E1241" s="13" t="s">
        <v>1545</v>
      </c>
      <c r="F1241" s="13" t="s">
        <v>7183</v>
      </c>
      <c r="G1241" s="13" t="s">
        <v>2052</v>
      </c>
      <c r="H1241" s="13" t="s">
        <v>105</v>
      </c>
      <c r="I1241" s="13">
        <v>45</v>
      </c>
      <c r="J1241" s="13" t="s">
        <v>106</v>
      </c>
      <c r="K1241" s="13" t="s">
        <v>107</v>
      </c>
      <c r="L1241" s="13" t="s">
        <v>108</v>
      </c>
      <c r="M1241" s="13" t="s">
        <v>122</v>
      </c>
      <c r="N1241" s="13" t="s">
        <v>110</v>
      </c>
      <c r="O1241" s="39"/>
      <c r="P1241" s="39"/>
      <c r="Q1241" s="39"/>
      <c r="R1241" s="39">
        <v>58</v>
      </c>
      <c r="S1241" s="39">
        <v>70</v>
      </c>
      <c r="T1241" s="39">
        <v>34</v>
      </c>
      <c r="U1241" s="39">
        <v>70</v>
      </c>
      <c r="V1241" s="39">
        <v>70</v>
      </c>
      <c r="W1241" s="39"/>
      <c r="X1241" s="39"/>
      <c r="Y1241" s="39"/>
      <c r="Z1241" s="39"/>
      <c r="AA1241" s="39"/>
      <c r="AB1241" s="39"/>
      <c r="AC1241" s="39"/>
      <c r="AD1241" s="39"/>
      <c r="AE1241" s="39"/>
      <c r="AF1241" s="39"/>
      <c r="AG1241" s="39"/>
      <c r="AH1241" s="39"/>
      <c r="AI1241" s="39"/>
      <c r="AJ1241" s="39"/>
      <c r="AK1241" s="39"/>
      <c r="AL1241" s="39"/>
      <c r="AM1241" s="39"/>
      <c r="AN1241" s="39"/>
      <c r="AO1241" s="39"/>
      <c r="AP1241" s="39">
        <v>3881.25</v>
      </c>
      <c r="AQ1241" s="39">
        <f>(P1241+Q1241+R1241+S1241+T1241+U1241+V1241+W1241)*AP1241</f>
        <v>1172137.5</v>
      </c>
      <c r="AR1241" s="27">
        <f t="shared" si="30"/>
        <v>1312794.0000000002</v>
      </c>
      <c r="AS1241" s="13" t="s">
        <v>111</v>
      </c>
      <c r="AT1241" s="13">
        <v>2015</v>
      </c>
      <c r="AU1241" s="13"/>
    </row>
    <row r="1242" spans="2:47" ht="13.15" customHeight="1" x14ac:dyDescent="0.25">
      <c r="B1242" s="7" t="s">
        <v>2057</v>
      </c>
      <c r="C1242" s="7" t="s">
        <v>100</v>
      </c>
      <c r="D1242" s="22" t="s">
        <v>1748</v>
      </c>
      <c r="E1242" s="7" t="s">
        <v>1749</v>
      </c>
      <c r="F1242" s="10" t="s">
        <v>1749</v>
      </c>
      <c r="G1242" s="10" t="s">
        <v>2058</v>
      </c>
      <c r="H1242" s="8" t="s">
        <v>105</v>
      </c>
      <c r="I1242" s="9">
        <v>45</v>
      </c>
      <c r="J1242" s="10" t="s">
        <v>238</v>
      </c>
      <c r="K1242" s="8" t="s">
        <v>107</v>
      </c>
      <c r="L1242" s="10" t="s">
        <v>108</v>
      </c>
      <c r="M1242" s="10" t="s">
        <v>109</v>
      </c>
      <c r="N1242" s="10" t="s">
        <v>110</v>
      </c>
      <c r="O1242" s="27"/>
      <c r="P1242" s="27"/>
      <c r="Q1242" s="74"/>
      <c r="R1242" s="27">
        <v>88</v>
      </c>
      <c r="S1242" s="27">
        <v>0</v>
      </c>
      <c r="T1242" s="27">
        <v>0</v>
      </c>
      <c r="U1242" s="27">
        <v>0</v>
      </c>
      <c r="V1242" s="27">
        <v>0</v>
      </c>
      <c r="W1242" s="27"/>
      <c r="X1242" s="27"/>
      <c r="Y1242" s="27"/>
      <c r="Z1242" s="27"/>
      <c r="AA1242" s="27"/>
      <c r="AB1242" s="27"/>
      <c r="AC1242" s="27"/>
      <c r="AD1242" s="27"/>
      <c r="AE1242" s="27"/>
      <c r="AF1242" s="27"/>
      <c r="AG1242" s="27"/>
      <c r="AH1242" s="27"/>
      <c r="AI1242" s="27"/>
      <c r="AJ1242" s="27"/>
      <c r="AK1242" s="27"/>
      <c r="AL1242" s="27"/>
      <c r="AM1242" s="27"/>
      <c r="AN1242" s="27"/>
      <c r="AO1242" s="27"/>
      <c r="AP1242" s="27">
        <v>4775</v>
      </c>
      <c r="AQ1242" s="27">
        <v>0</v>
      </c>
      <c r="AR1242" s="27">
        <f t="shared" si="30"/>
        <v>0</v>
      </c>
      <c r="AS1242" s="10" t="s">
        <v>111</v>
      </c>
      <c r="AT1242" s="7" t="s">
        <v>375</v>
      </c>
      <c r="AU1242" s="89" t="s">
        <v>212</v>
      </c>
    </row>
    <row r="1243" spans="2:47" ht="13.15" customHeight="1" x14ac:dyDescent="0.25">
      <c r="B1243" s="7" t="s">
        <v>2059</v>
      </c>
      <c r="C1243" s="7" t="s">
        <v>100</v>
      </c>
      <c r="D1243" s="22" t="s">
        <v>1748</v>
      </c>
      <c r="E1243" s="7" t="s">
        <v>1749</v>
      </c>
      <c r="F1243" s="7" t="s">
        <v>1749</v>
      </c>
      <c r="G1243" s="10" t="s">
        <v>2060</v>
      </c>
      <c r="H1243" s="8" t="s">
        <v>105</v>
      </c>
      <c r="I1243" s="9">
        <v>45</v>
      </c>
      <c r="J1243" s="10" t="s">
        <v>238</v>
      </c>
      <c r="K1243" s="8" t="s">
        <v>107</v>
      </c>
      <c r="L1243" s="10" t="s">
        <v>108</v>
      </c>
      <c r="M1243" s="10" t="s">
        <v>109</v>
      </c>
      <c r="N1243" s="10" t="s">
        <v>110</v>
      </c>
      <c r="O1243" s="27"/>
      <c r="P1243" s="27"/>
      <c r="Q1243" s="74"/>
      <c r="R1243" s="27">
        <v>238</v>
      </c>
      <c r="S1243" s="27">
        <v>0</v>
      </c>
      <c r="T1243" s="27">
        <v>0</v>
      </c>
      <c r="U1243" s="27">
        <v>0</v>
      </c>
      <c r="V1243" s="27">
        <v>0</v>
      </c>
      <c r="W1243" s="27"/>
      <c r="X1243" s="27"/>
      <c r="Y1243" s="27"/>
      <c r="Z1243" s="27"/>
      <c r="AA1243" s="27"/>
      <c r="AB1243" s="27"/>
      <c r="AC1243" s="27"/>
      <c r="AD1243" s="27"/>
      <c r="AE1243" s="27"/>
      <c r="AF1243" s="27"/>
      <c r="AG1243" s="27"/>
      <c r="AH1243" s="27"/>
      <c r="AI1243" s="27"/>
      <c r="AJ1243" s="27"/>
      <c r="AK1243" s="27"/>
      <c r="AL1243" s="27"/>
      <c r="AM1243" s="27"/>
      <c r="AN1243" s="27"/>
      <c r="AO1243" s="27"/>
      <c r="AP1243" s="27">
        <v>4775</v>
      </c>
      <c r="AQ1243" s="27">
        <v>0</v>
      </c>
      <c r="AR1243" s="27">
        <f t="shared" si="30"/>
        <v>0</v>
      </c>
      <c r="AS1243" s="10" t="s">
        <v>111</v>
      </c>
      <c r="AT1243" s="7" t="s">
        <v>375</v>
      </c>
      <c r="AU1243" s="89" t="s">
        <v>212</v>
      </c>
    </row>
    <row r="1244" spans="2:47" ht="13.15" customHeight="1" x14ac:dyDescent="0.25">
      <c r="B1244" s="7" t="s">
        <v>2061</v>
      </c>
      <c r="C1244" s="7" t="s">
        <v>100</v>
      </c>
      <c r="D1244" s="22" t="s">
        <v>2062</v>
      </c>
      <c r="E1244" s="7" t="s">
        <v>2063</v>
      </c>
      <c r="F1244" s="10" t="s">
        <v>2064</v>
      </c>
      <c r="G1244" s="10" t="s">
        <v>2065</v>
      </c>
      <c r="H1244" s="8" t="s">
        <v>197</v>
      </c>
      <c r="I1244" s="9">
        <v>45</v>
      </c>
      <c r="J1244" s="10" t="s">
        <v>238</v>
      </c>
      <c r="K1244" s="8" t="s">
        <v>107</v>
      </c>
      <c r="L1244" s="10" t="s">
        <v>108</v>
      </c>
      <c r="M1244" s="10" t="s">
        <v>109</v>
      </c>
      <c r="N1244" s="10" t="s">
        <v>110</v>
      </c>
      <c r="O1244" s="27"/>
      <c r="P1244" s="27"/>
      <c r="Q1244" s="74"/>
      <c r="R1244" s="27">
        <v>40</v>
      </c>
      <c r="S1244" s="27">
        <v>40</v>
      </c>
      <c r="T1244" s="27">
        <v>40</v>
      </c>
      <c r="U1244" s="27">
        <v>40</v>
      </c>
      <c r="V1244" s="27">
        <v>40</v>
      </c>
      <c r="W1244" s="27"/>
      <c r="X1244" s="27"/>
      <c r="Y1244" s="27"/>
      <c r="Z1244" s="27"/>
      <c r="AA1244" s="27"/>
      <c r="AB1244" s="27"/>
      <c r="AC1244" s="27"/>
      <c r="AD1244" s="27"/>
      <c r="AE1244" s="27"/>
      <c r="AF1244" s="27"/>
      <c r="AG1244" s="27"/>
      <c r="AH1244" s="27"/>
      <c r="AI1244" s="27"/>
      <c r="AJ1244" s="27"/>
      <c r="AK1244" s="27"/>
      <c r="AL1244" s="27"/>
      <c r="AM1244" s="27"/>
      <c r="AN1244" s="27"/>
      <c r="AO1244" s="27"/>
      <c r="AP1244" s="27">
        <v>223.42</v>
      </c>
      <c r="AQ1244" s="27">
        <v>0</v>
      </c>
      <c r="AR1244" s="27">
        <f t="shared" si="30"/>
        <v>0</v>
      </c>
      <c r="AS1244" s="10" t="s">
        <v>111</v>
      </c>
      <c r="AT1244" s="7" t="s">
        <v>375</v>
      </c>
      <c r="AU1244" s="89" t="s">
        <v>1392</v>
      </c>
    </row>
    <row r="1245" spans="2:47" ht="13.15" customHeight="1" x14ac:dyDescent="0.2">
      <c r="B1245" s="12" t="s">
        <v>2066</v>
      </c>
      <c r="C1245" s="7" t="s">
        <v>100</v>
      </c>
      <c r="D1245" s="7" t="s">
        <v>2062</v>
      </c>
      <c r="E1245" s="7" t="s">
        <v>2063</v>
      </c>
      <c r="F1245" s="7" t="s">
        <v>2064</v>
      </c>
      <c r="G1245" s="7" t="s">
        <v>2065</v>
      </c>
      <c r="H1245" s="8" t="s">
        <v>105</v>
      </c>
      <c r="I1245" s="9">
        <v>45</v>
      </c>
      <c r="J1245" s="10" t="s">
        <v>106</v>
      </c>
      <c r="K1245" s="8" t="s">
        <v>107</v>
      </c>
      <c r="L1245" s="10" t="s">
        <v>108</v>
      </c>
      <c r="M1245" s="10" t="s">
        <v>109</v>
      </c>
      <c r="N1245" s="10" t="s">
        <v>110</v>
      </c>
      <c r="O1245" s="74"/>
      <c r="P1245" s="27"/>
      <c r="Q1245" s="27"/>
      <c r="R1245" s="27">
        <v>40</v>
      </c>
      <c r="S1245" s="27">
        <v>40</v>
      </c>
      <c r="T1245" s="27">
        <v>40</v>
      </c>
      <c r="U1245" s="27">
        <v>40</v>
      </c>
      <c r="V1245" s="27">
        <v>40</v>
      </c>
      <c r="W1245" s="27"/>
      <c r="X1245" s="27"/>
      <c r="Y1245" s="27"/>
      <c r="Z1245" s="27"/>
      <c r="AA1245" s="27"/>
      <c r="AB1245" s="27"/>
      <c r="AC1245" s="27"/>
      <c r="AD1245" s="27"/>
      <c r="AE1245" s="27"/>
      <c r="AF1245" s="27"/>
      <c r="AG1245" s="27"/>
      <c r="AH1245" s="27"/>
      <c r="AI1245" s="27"/>
      <c r="AJ1245" s="27"/>
      <c r="AK1245" s="27"/>
      <c r="AL1245" s="27"/>
      <c r="AM1245" s="27"/>
      <c r="AN1245" s="27"/>
      <c r="AO1245" s="27"/>
      <c r="AP1245" s="27">
        <v>223.42</v>
      </c>
      <c r="AQ1245" s="27">
        <v>0</v>
      </c>
      <c r="AR1245" s="27">
        <f t="shared" si="30"/>
        <v>0</v>
      </c>
      <c r="AS1245" s="10" t="s">
        <v>111</v>
      </c>
      <c r="AT1245" s="43" t="s">
        <v>241</v>
      </c>
      <c r="AU1245" s="13" t="s">
        <v>458</v>
      </c>
    </row>
    <row r="1246" spans="2:47" ht="13.15" customHeight="1" x14ac:dyDescent="0.2">
      <c r="B1246" s="13" t="s">
        <v>2067</v>
      </c>
      <c r="C1246" s="13" t="s">
        <v>100</v>
      </c>
      <c r="D1246" s="13" t="s">
        <v>2062</v>
      </c>
      <c r="E1246" s="13" t="s">
        <v>2063</v>
      </c>
      <c r="F1246" s="13" t="s">
        <v>2064</v>
      </c>
      <c r="G1246" s="13" t="s">
        <v>2065</v>
      </c>
      <c r="H1246" s="13" t="s">
        <v>105</v>
      </c>
      <c r="I1246" s="13">
        <v>45</v>
      </c>
      <c r="J1246" s="13" t="s">
        <v>106</v>
      </c>
      <c r="K1246" s="13" t="s">
        <v>107</v>
      </c>
      <c r="L1246" s="13" t="s">
        <v>108</v>
      </c>
      <c r="M1246" s="13" t="s">
        <v>109</v>
      </c>
      <c r="N1246" s="13" t="s">
        <v>110</v>
      </c>
      <c r="O1246" s="39"/>
      <c r="P1246" s="39"/>
      <c r="Q1246" s="39"/>
      <c r="R1246" s="39">
        <v>40</v>
      </c>
      <c r="S1246" s="39">
        <v>0</v>
      </c>
      <c r="T1246" s="39">
        <v>40</v>
      </c>
      <c r="U1246" s="39">
        <v>40</v>
      </c>
      <c r="V1246" s="39">
        <v>40</v>
      </c>
      <c r="W1246" s="39"/>
      <c r="X1246" s="39"/>
      <c r="Y1246" s="39"/>
      <c r="Z1246" s="39"/>
      <c r="AA1246" s="39"/>
      <c r="AB1246" s="39"/>
      <c r="AC1246" s="39"/>
      <c r="AD1246" s="39"/>
      <c r="AE1246" s="39"/>
      <c r="AF1246" s="39"/>
      <c r="AG1246" s="39"/>
      <c r="AH1246" s="39"/>
      <c r="AI1246" s="39"/>
      <c r="AJ1246" s="39"/>
      <c r="AK1246" s="39"/>
      <c r="AL1246" s="39"/>
      <c r="AM1246" s="39"/>
      <c r="AN1246" s="39"/>
      <c r="AO1246" s="39"/>
      <c r="AP1246" s="39">
        <v>1041.25</v>
      </c>
      <c r="AQ1246" s="39">
        <v>0</v>
      </c>
      <c r="AR1246" s="27">
        <f t="shared" si="30"/>
        <v>0</v>
      </c>
      <c r="AS1246" s="13" t="s">
        <v>111</v>
      </c>
      <c r="AT1246" s="13">
        <v>2015</v>
      </c>
      <c r="AU1246" s="13">
        <v>14</v>
      </c>
    </row>
    <row r="1247" spans="2:47" ht="13.15" customHeight="1" x14ac:dyDescent="0.2">
      <c r="B1247" s="13" t="s">
        <v>2068</v>
      </c>
      <c r="C1247" s="13" t="s">
        <v>100</v>
      </c>
      <c r="D1247" s="13" t="s">
        <v>2062</v>
      </c>
      <c r="E1247" s="13" t="s">
        <v>2063</v>
      </c>
      <c r="F1247" s="13" t="s">
        <v>2064</v>
      </c>
      <c r="G1247" s="13" t="s">
        <v>2065</v>
      </c>
      <c r="H1247" s="13" t="s">
        <v>105</v>
      </c>
      <c r="I1247" s="13">
        <v>45</v>
      </c>
      <c r="J1247" s="13" t="s">
        <v>106</v>
      </c>
      <c r="K1247" s="13" t="s">
        <v>107</v>
      </c>
      <c r="L1247" s="13" t="s">
        <v>108</v>
      </c>
      <c r="M1247" s="13" t="s">
        <v>122</v>
      </c>
      <c r="N1247" s="13" t="s">
        <v>110</v>
      </c>
      <c r="O1247" s="39"/>
      <c r="P1247" s="39"/>
      <c r="Q1247" s="39"/>
      <c r="R1247" s="39">
        <v>40</v>
      </c>
      <c r="S1247" s="39">
        <v>40</v>
      </c>
      <c r="T1247" s="39">
        <v>40</v>
      </c>
      <c r="U1247" s="39">
        <v>40</v>
      </c>
      <c r="V1247" s="39">
        <v>40</v>
      </c>
      <c r="W1247" s="39"/>
      <c r="X1247" s="39"/>
      <c r="Y1247" s="39"/>
      <c r="Z1247" s="39"/>
      <c r="AA1247" s="39"/>
      <c r="AB1247" s="39"/>
      <c r="AC1247" s="39"/>
      <c r="AD1247" s="39"/>
      <c r="AE1247" s="39"/>
      <c r="AF1247" s="39"/>
      <c r="AG1247" s="39"/>
      <c r="AH1247" s="39"/>
      <c r="AI1247" s="39"/>
      <c r="AJ1247" s="39"/>
      <c r="AK1247" s="39"/>
      <c r="AL1247" s="39"/>
      <c r="AM1247" s="39"/>
      <c r="AN1247" s="39"/>
      <c r="AO1247" s="39"/>
      <c r="AP1247" s="39">
        <v>1041.25</v>
      </c>
      <c r="AQ1247" s="39">
        <v>0</v>
      </c>
      <c r="AR1247" s="27">
        <f t="shared" si="30"/>
        <v>0</v>
      </c>
      <c r="AS1247" s="13" t="s">
        <v>111</v>
      </c>
      <c r="AT1247" s="13">
        <v>2015</v>
      </c>
      <c r="AU1247" s="13" t="s">
        <v>7146</v>
      </c>
    </row>
    <row r="1248" spans="2:47" ht="13.15" customHeight="1" x14ac:dyDescent="0.2">
      <c r="B1248" s="13" t="s">
        <v>7184</v>
      </c>
      <c r="C1248" s="13" t="s">
        <v>100</v>
      </c>
      <c r="D1248" s="145" t="s">
        <v>7185</v>
      </c>
      <c r="E1248" s="13" t="s">
        <v>5165</v>
      </c>
      <c r="F1248" s="13" t="s">
        <v>7186</v>
      </c>
      <c r="G1248" s="13" t="s">
        <v>7187</v>
      </c>
      <c r="H1248" s="13" t="s">
        <v>105</v>
      </c>
      <c r="I1248" s="13">
        <v>45</v>
      </c>
      <c r="J1248" s="13" t="s">
        <v>106</v>
      </c>
      <c r="K1248" s="13" t="s">
        <v>107</v>
      </c>
      <c r="L1248" s="13" t="s">
        <v>108</v>
      </c>
      <c r="M1248" s="13" t="s">
        <v>122</v>
      </c>
      <c r="N1248" s="13" t="s">
        <v>110</v>
      </c>
      <c r="O1248" s="39"/>
      <c r="P1248" s="39"/>
      <c r="Q1248" s="39"/>
      <c r="R1248" s="39">
        <v>40</v>
      </c>
      <c r="S1248" s="39">
        <v>40</v>
      </c>
      <c r="T1248" s="39">
        <v>0</v>
      </c>
      <c r="U1248" s="39">
        <v>40</v>
      </c>
      <c r="V1248" s="39">
        <v>40</v>
      </c>
      <c r="W1248" s="39"/>
      <c r="X1248" s="39"/>
      <c r="Y1248" s="39"/>
      <c r="Z1248" s="39"/>
      <c r="AA1248" s="39"/>
      <c r="AB1248" s="39"/>
      <c r="AC1248" s="39"/>
      <c r="AD1248" s="39"/>
      <c r="AE1248" s="39"/>
      <c r="AF1248" s="39"/>
      <c r="AG1248" s="39"/>
      <c r="AH1248" s="39"/>
      <c r="AI1248" s="39"/>
      <c r="AJ1248" s="39"/>
      <c r="AK1248" s="39"/>
      <c r="AL1248" s="39"/>
      <c r="AM1248" s="39"/>
      <c r="AN1248" s="39"/>
      <c r="AO1248" s="39"/>
      <c r="AP1248" s="39">
        <v>1041.25</v>
      </c>
      <c r="AQ1248" s="39">
        <f>(P1248+Q1248+R1248+S1248+T1248+U1248+V1248+W1248)*AP1248</f>
        <v>166600</v>
      </c>
      <c r="AR1248" s="27">
        <f t="shared" si="30"/>
        <v>186592.00000000003</v>
      </c>
      <c r="AS1248" s="13" t="s">
        <v>111</v>
      </c>
      <c r="AT1248" s="13">
        <v>2015</v>
      </c>
      <c r="AU1248" s="13"/>
    </row>
    <row r="1249" spans="2:47" ht="13.15" customHeight="1" x14ac:dyDescent="0.25">
      <c r="B1249" s="7" t="s">
        <v>2069</v>
      </c>
      <c r="C1249" s="7" t="s">
        <v>100</v>
      </c>
      <c r="D1249" s="22" t="s">
        <v>2070</v>
      </c>
      <c r="E1249" s="7" t="s">
        <v>2071</v>
      </c>
      <c r="F1249" s="10" t="s">
        <v>2072</v>
      </c>
      <c r="G1249" s="10" t="s">
        <v>2073</v>
      </c>
      <c r="H1249" s="8" t="s">
        <v>105</v>
      </c>
      <c r="I1249" s="9">
        <v>45</v>
      </c>
      <c r="J1249" s="10" t="s">
        <v>238</v>
      </c>
      <c r="K1249" s="8" t="s">
        <v>107</v>
      </c>
      <c r="L1249" s="10" t="s">
        <v>108</v>
      </c>
      <c r="M1249" s="10" t="s">
        <v>109</v>
      </c>
      <c r="N1249" s="10" t="s">
        <v>110</v>
      </c>
      <c r="O1249" s="27"/>
      <c r="P1249" s="27"/>
      <c r="Q1249" s="74"/>
      <c r="R1249" s="27">
        <v>60</v>
      </c>
      <c r="S1249" s="27">
        <v>60</v>
      </c>
      <c r="T1249" s="27">
        <v>60</v>
      </c>
      <c r="U1249" s="27">
        <v>60</v>
      </c>
      <c r="V1249" s="27">
        <v>60</v>
      </c>
      <c r="W1249" s="27"/>
      <c r="X1249" s="27"/>
      <c r="Y1249" s="27"/>
      <c r="Z1249" s="27"/>
      <c r="AA1249" s="27"/>
      <c r="AB1249" s="27"/>
      <c r="AC1249" s="27"/>
      <c r="AD1249" s="27"/>
      <c r="AE1249" s="27"/>
      <c r="AF1249" s="27"/>
      <c r="AG1249" s="27"/>
      <c r="AH1249" s="27"/>
      <c r="AI1249" s="27"/>
      <c r="AJ1249" s="27"/>
      <c r="AK1249" s="27"/>
      <c r="AL1249" s="27"/>
      <c r="AM1249" s="27"/>
      <c r="AN1249" s="27"/>
      <c r="AO1249" s="27"/>
      <c r="AP1249" s="27">
        <v>534.86</v>
      </c>
      <c r="AQ1249" s="27">
        <v>0</v>
      </c>
      <c r="AR1249" s="27">
        <f t="shared" si="30"/>
        <v>0</v>
      </c>
      <c r="AS1249" s="10" t="s">
        <v>111</v>
      </c>
      <c r="AT1249" s="7" t="s">
        <v>375</v>
      </c>
      <c r="AU1249" s="89" t="s">
        <v>1337</v>
      </c>
    </row>
    <row r="1250" spans="2:47" ht="13.15" customHeight="1" x14ac:dyDescent="0.2">
      <c r="B1250" s="12" t="s">
        <v>2074</v>
      </c>
      <c r="C1250" s="7" t="s">
        <v>100</v>
      </c>
      <c r="D1250" s="7" t="s">
        <v>2070</v>
      </c>
      <c r="E1250" s="7" t="s">
        <v>2071</v>
      </c>
      <c r="F1250" s="7" t="s">
        <v>2072</v>
      </c>
      <c r="G1250" s="7" t="s">
        <v>2073</v>
      </c>
      <c r="H1250" s="8" t="s">
        <v>105</v>
      </c>
      <c r="I1250" s="9">
        <v>45</v>
      </c>
      <c r="J1250" s="10" t="s">
        <v>106</v>
      </c>
      <c r="K1250" s="8" t="s">
        <v>107</v>
      </c>
      <c r="L1250" s="10" t="s">
        <v>108</v>
      </c>
      <c r="M1250" s="10" t="s">
        <v>109</v>
      </c>
      <c r="N1250" s="10" t="s">
        <v>110</v>
      </c>
      <c r="O1250" s="74"/>
      <c r="P1250" s="27"/>
      <c r="Q1250" s="27"/>
      <c r="R1250" s="27">
        <v>60</v>
      </c>
      <c r="S1250" s="27">
        <v>60</v>
      </c>
      <c r="T1250" s="27">
        <v>60</v>
      </c>
      <c r="U1250" s="27">
        <v>60</v>
      </c>
      <c r="V1250" s="27">
        <v>60</v>
      </c>
      <c r="W1250" s="27"/>
      <c r="X1250" s="27"/>
      <c r="Y1250" s="27"/>
      <c r="Z1250" s="27"/>
      <c r="AA1250" s="27"/>
      <c r="AB1250" s="27"/>
      <c r="AC1250" s="27"/>
      <c r="AD1250" s="27"/>
      <c r="AE1250" s="27"/>
      <c r="AF1250" s="27"/>
      <c r="AG1250" s="27"/>
      <c r="AH1250" s="27"/>
      <c r="AI1250" s="27"/>
      <c r="AJ1250" s="27"/>
      <c r="AK1250" s="27"/>
      <c r="AL1250" s="27"/>
      <c r="AM1250" s="27"/>
      <c r="AN1250" s="27"/>
      <c r="AO1250" s="27"/>
      <c r="AP1250" s="27">
        <v>534.86</v>
      </c>
      <c r="AQ1250" s="27">
        <v>0</v>
      </c>
      <c r="AR1250" s="27">
        <f t="shared" si="30"/>
        <v>0</v>
      </c>
      <c r="AS1250" s="10" t="s">
        <v>111</v>
      </c>
      <c r="AT1250" s="43" t="s">
        <v>241</v>
      </c>
      <c r="AU1250" s="13" t="s">
        <v>115</v>
      </c>
    </row>
    <row r="1251" spans="2:47" ht="13.15" customHeight="1" x14ac:dyDescent="0.2">
      <c r="B1251" s="13" t="s">
        <v>2075</v>
      </c>
      <c r="C1251" s="13" t="s">
        <v>100</v>
      </c>
      <c r="D1251" s="13" t="s">
        <v>2076</v>
      </c>
      <c r="E1251" s="13" t="s">
        <v>2077</v>
      </c>
      <c r="F1251" s="13" t="s">
        <v>2078</v>
      </c>
      <c r="G1251" s="13" t="s">
        <v>2073</v>
      </c>
      <c r="H1251" s="13" t="s">
        <v>105</v>
      </c>
      <c r="I1251" s="13">
        <v>45</v>
      </c>
      <c r="J1251" s="13" t="s">
        <v>106</v>
      </c>
      <c r="K1251" s="13" t="s">
        <v>107</v>
      </c>
      <c r="L1251" s="13" t="s">
        <v>108</v>
      </c>
      <c r="M1251" s="13" t="s">
        <v>109</v>
      </c>
      <c r="N1251" s="13" t="s">
        <v>110</v>
      </c>
      <c r="O1251" s="39"/>
      <c r="P1251" s="39"/>
      <c r="Q1251" s="39"/>
      <c r="R1251" s="39">
        <v>60</v>
      </c>
      <c r="S1251" s="39">
        <v>0</v>
      </c>
      <c r="T1251" s="39">
        <v>0</v>
      </c>
      <c r="U1251" s="39">
        <v>0</v>
      </c>
      <c r="V1251" s="39">
        <v>0</v>
      </c>
      <c r="W1251" s="39"/>
      <c r="X1251" s="39"/>
      <c r="Y1251" s="39"/>
      <c r="Z1251" s="39"/>
      <c r="AA1251" s="39"/>
      <c r="AB1251" s="39"/>
      <c r="AC1251" s="39"/>
      <c r="AD1251" s="39"/>
      <c r="AE1251" s="39"/>
      <c r="AF1251" s="39"/>
      <c r="AG1251" s="39"/>
      <c r="AH1251" s="39"/>
      <c r="AI1251" s="39"/>
      <c r="AJ1251" s="39"/>
      <c r="AK1251" s="39"/>
      <c r="AL1251" s="39"/>
      <c r="AM1251" s="39"/>
      <c r="AN1251" s="39"/>
      <c r="AO1251" s="39"/>
      <c r="AP1251" s="39">
        <v>534.86</v>
      </c>
      <c r="AQ1251" s="39">
        <v>0</v>
      </c>
      <c r="AR1251" s="27">
        <f t="shared" si="30"/>
        <v>0</v>
      </c>
      <c r="AS1251" s="13" t="s">
        <v>111</v>
      </c>
      <c r="AT1251" s="13">
        <v>2015</v>
      </c>
      <c r="AU1251" s="13">
        <v>14</v>
      </c>
    </row>
    <row r="1252" spans="2:47" ht="13.15" customHeight="1" x14ac:dyDescent="0.2">
      <c r="B1252" s="13" t="s">
        <v>2079</v>
      </c>
      <c r="C1252" s="13" t="s">
        <v>100</v>
      </c>
      <c r="D1252" s="13" t="s">
        <v>2076</v>
      </c>
      <c r="E1252" s="13" t="s">
        <v>2077</v>
      </c>
      <c r="F1252" s="13" t="s">
        <v>2078</v>
      </c>
      <c r="G1252" s="13" t="s">
        <v>2073</v>
      </c>
      <c r="H1252" s="15" t="s">
        <v>105</v>
      </c>
      <c r="I1252" s="13">
        <v>45</v>
      </c>
      <c r="J1252" s="13" t="s">
        <v>106</v>
      </c>
      <c r="K1252" s="13" t="s">
        <v>107</v>
      </c>
      <c r="L1252" s="13" t="s">
        <v>108</v>
      </c>
      <c r="M1252" s="13" t="s">
        <v>122</v>
      </c>
      <c r="N1252" s="13" t="s">
        <v>110</v>
      </c>
      <c r="O1252" s="39"/>
      <c r="P1252" s="39"/>
      <c r="Q1252" s="39"/>
      <c r="R1252" s="39">
        <v>60</v>
      </c>
      <c r="S1252" s="39">
        <v>60</v>
      </c>
      <c r="T1252" s="39">
        <v>0</v>
      </c>
      <c r="U1252" s="39">
        <v>0</v>
      </c>
      <c r="V1252" s="39">
        <v>0</v>
      </c>
      <c r="W1252" s="39"/>
      <c r="X1252" s="39"/>
      <c r="Y1252" s="39"/>
      <c r="Z1252" s="39"/>
      <c r="AA1252" s="39"/>
      <c r="AB1252" s="39"/>
      <c r="AC1252" s="39"/>
      <c r="AD1252" s="39"/>
      <c r="AE1252" s="39"/>
      <c r="AF1252" s="39"/>
      <c r="AG1252" s="39"/>
      <c r="AH1252" s="39"/>
      <c r="AI1252" s="39"/>
      <c r="AJ1252" s="39"/>
      <c r="AK1252" s="39"/>
      <c r="AL1252" s="39"/>
      <c r="AM1252" s="39"/>
      <c r="AN1252" s="39"/>
      <c r="AO1252" s="39"/>
      <c r="AP1252" s="39">
        <v>531.25</v>
      </c>
      <c r="AQ1252" s="39">
        <f>(O1252+P1252+Q1252+R1252+S1252+T1252+U1252+V1252+W1252)*AP1252</f>
        <v>63750</v>
      </c>
      <c r="AR1252" s="27">
        <f t="shared" si="30"/>
        <v>71400</v>
      </c>
      <c r="AS1252" s="13" t="s">
        <v>111</v>
      </c>
      <c r="AT1252" s="13">
        <v>2015</v>
      </c>
      <c r="AU1252" s="39"/>
    </row>
    <row r="1253" spans="2:47" ht="13.15" customHeight="1" x14ac:dyDescent="0.25">
      <c r="B1253" s="7" t="s">
        <v>2080</v>
      </c>
      <c r="C1253" s="7" t="s">
        <v>100</v>
      </c>
      <c r="D1253" s="22" t="s">
        <v>2070</v>
      </c>
      <c r="E1253" s="7" t="s">
        <v>2071</v>
      </c>
      <c r="F1253" s="10" t="s">
        <v>2072</v>
      </c>
      <c r="G1253" s="10" t="s">
        <v>2081</v>
      </c>
      <c r="H1253" s="8" t="s">
        <v>105</v>
      </c>
      <c r="I1253" s="9">
        <v>45</v>
      </c>
      <c r="J1253" s="10" t="s">
        <v>238</v>
      </c>
      <c r="K1253" s="8" t="s">
        <v>107</v>
      </c>
      <c r="L1253" s="10" t="s">
        <v>108</v>
      </c>
      <c r="M1253" s="10" t="s">
        <v>109</v>
      </c>
      <c r="N1253" s="10" t="s">
        <v>110</v>
      </c>
      <c r="O1253" s="27"/>
      <c r="P1253" s="27"/>
      <c r="Q1253" s="74"/>
      <c r="R1253" s="27">
        <v>1000</v>
      </c>
      <c r="S1253" s="27">
        <v>800</v>
      </c>
      <c r="T1253" s="27">
        <v>800</v>
      </c>
      <c r="U1253" s="27">
        <v>800</v>
      </c>
      <c r="V1253" s="27">
        <v>800</v>
      </c>
      <c r="W1253" s="27"/>
      <c r="X1253" s="27"/>
      <c r="Y1253" s="27"/>
      <c r="Z1253" s="27"/>
      <c r="AA1253" s="27"/>
      <c r="AB1253" s="27"/>
      <c r="AC1253" s="27"/>
      <c r="AD1253" s="27"/>
      <c r="AE1253" s="27"/>
      <c r="AF1253" s="27"/>
      <c r="AG1253" s="27"/>
      <c r="AH1253" s="27"/>
      <c r="AI1253" s="27"/>
      <c r="AJ1253" s="27"/>
      <c r="AK1253" s="27"/>
      <c r="AL1253" s="27"/>
      <c r="AM1253" s="27"/>
      <c r="AN1253" s="27"/>
      <c r="AO1253" s="27"/>
      <c r="AP1253" s="27">
        <v>314.33999999999997</v>
      </c>
      <c r="AQ1253" s="27">
        <v>0</v>
      </c>
      <c r="AR1253" s="27">
        <f t="shared" si="30"/>
        <v>0</v>
      </c>
      <c r="AS1253" s="10" t="s">
        <v>111</v>
      </c>
      <c r="AT1253" s="7" t="s">
        <v>375</v>
      </c>
      <c r="AU1253" s="89" t="s">
        <v>357</v>
      </c>
    </row>
    <row r="1254" spans="2:47" ht="13.15" customHeight="1" x14ac:dyDescent="0.2">
      <c r="B1254" s="12" t="s">
        <v>2082</v>
      </c>
      <c r="C1254" s="7" t="s">
        <v>100</v>
      </c>
      <c r="D1254" s="7" t="s">
        <v>2070</v>
      </c>
      <c r="E1254" s="7" t="s">
        <v>2071</v>
      </c>
      <c r="F1254" s="7" t="s">
        <v>2072</v>
      </c>
      <c r="G1254" s="7" t="s">
        <v>2081</v>
      </c>
      <c r="H1254" s="8" t="s">
        <v>105</v>
      </c>
      <c r="I1254" s="9">
        <v>45</v>
      </c>
      <c r="J1254" s="10" t="s">
        <v>106</v>
      </c>
      <c r="K1254" s="8" t="s">
        <v>107</v>
      </c>
      <c r="L1254" s="10" t="s">
        <v>108</v>
      </c>
      <c r="M1254" s="10" t="s">
        <v>109</v>
      </c>
      <c r="N1254" s="10" t="s">
        <v>110</v>
      </c>
      <c r="O1254" s="74"/>
      <c r="P1254" s="27"/>
      <c r="Q1254" s="27"/>
      <c r="R1254" s="27">
        <v>1000</v>
      </c>
      <c r="S1254" s="27">
        <v>200</v>
      </c>
      <c r="T1254" s="27">
        <v>200</v>
      </c>
      <c r="U1254" s="27">
        <v>200</v>
      </c>
      <c r="V1254" s="27">
        <v>200</v>
      </c>
      <c r="W1254" s="27"/>
      <c r="X1254" s="27"/>
      <c r="Y1254" s="27"/>
      <c r="Z1254" s="27"/>
      <c r="AA1254" s="27"/>
      <c r="AB1254" s="27"/>
      <c r="AC1254" s="27"/>
      <c r="AD1254" s="27"/>
      <c r="AE1254" s="27"/>
      <c r="AF1254" s="27"/>
      <c r="AG1254" s="27"/>
      <c r="AH1254" s="27"/>
      <c r="AI1254" s="27"/>
      <c r="AJ1254" s="27"/>
      <c r="AK1254" s="27"/>
      <c r="AL1254" s="27"/>
      <c r="AM1254" s="27"/>
      <c r="AN1254" s="27"/>
      <c r="AO1254" s="27"/>
      <c r="AP1254" s="27">
        <v>314.33999999999997</v>
      </c>
      <c r="AQ1254" s="27">
        <v>0</v>
      </c>
      <c r="AR1254" s="27">
        <f t="shared" si="30"/>
        <v>0</v>
      </c>
      <c r="AS1254" s="10" t="s">
        <v>111</v>
      </c>
      <c r="AT1254" s="43" t="s">
        <v>241</v>
      </c>
      <c r="AU1254" s="13" t="s">
        <v>458</v>
      </c>
    </row>
    <row r="1255" spans="2:47" ht="13.15" customHeight="1" x14ac:dyDescent="0.2">
      <c r="B1255" s="13" t="s">
        <v>2083</v>
      </c>
      <c r="C1255" s="13" t="s">
        <v>100</v>
      </c>
      <c r="D1255" s="13" t="s">
        <v>2076</v>
      </c>
      <c r="E1255" s="13" t="s">
        <v>2077</v>
      </c>
      <c r="F1255" s="13" t="s">
        <v>2078</v>
      </c>
      <c r="G1255" s="13" t="s">
        <v>2081</v>
      </c>
      <c r="H1255" s="13" t="s">
        <v>105</v>
      </c>
      <c r="I1255" s="13">
        <v>45</v>
      </c>
      <c r="J1255" s="13" t="s">
        <v>106</v>
      </c>
      <c r="K1255" s="13" t="s">
        <v>107</v>
      </c>
      <c r="L1255" s="13" t="s">
        <v>108</v>
      </c>
      <c r="M1255" s="13" t="s">
        <v>109</v>
      </c>
      <c r="N1255" s="13" t="s">
        <v>110</v>
      </c>
      <c r="O1255" s="39"/>
      <c r="P1255" s="39"/>
      <c r="Q1255" s="39"/>
      <c r="R1255" s="39">
        <v>1000</v>
      </c>
      <c r="S1255" s="39">
        <v>0</v>
      </c>
      <c r="T1255" s="39">
        <v>200</v>
      </c>
      <c r="U1255" s="39">
        <v>200</v>
      </c>
      <c r="V1255" s="39">
        <v>200</v>
      </c>
      <c r="W1255" s="39"/>
      <c r="X1255" s="39"/>
      <c r="Y1255" s="39"/>
      <c r="Z1255" s="39"/>
      <c r="AA1255" s="39"/>
      <c r="AB1255" s="39"/>
      <c r="AC1255" s="39"/>
      <c r="AD1255" s="39"/>
      <c r="AE1255" s="39"/>
      <c r="AF1255" s="39"/>
      <c r="AG1255" s="39"/>
      <c r="AH1255" s="39"/>
      <c r="AI1255" s="39"/>
      <c r="AJ1255" s="39"/>
      <c r="AK1255" s="39"/>
      <c r="AL1255" s="39"/>
      <c r="AM1255" s="39"/>
      <c r="AN1255" s="39"/>
      <c r="AO1255" s="39"/>
      <c r="AP1255" s="39">
        <v>726.83</v>
      </c>
      <c r="AQ1255" s="39">
        <v>0</v>
      </c>
      <c r="AR1255" s="27">
        <f t="shared" si="30"/>
        <v>0</v>
      </c>
      <c r="AS1255" s="13" t="s">
        <v>111</v>
      </c>
      <c r="AT1255" s="13">
        <v>2015</v>
      </c>
      <c r="AU1255" s="13">
        <v>14</v>
      </c>
    </row>
    <row r="1256" spans="2:47" ht="13.15" customHeight="1" x14ac:dyDescent="0.2">
      <c r="B1256" s="13" t="s">
        <v>2084</v>
      </c>
      <c r="C1256" s="13" t="s">
        <v>100</v>
      </c>
      <c r="D1256" s="13" t="s">
        <v>2076</v>
      </c>
      <c r="E1256" s="13" t="s">
        <v>2077</v>
      </c>
      <c r="F1256" s="13" t="s">
        <v>2078</v>
      </c>
      <c r="G1256" s="13" t="s">
        <v>2081</v>
      </c>
      <c r="H1256" s="13" t="s">
        <v>105</v>
      </c>
      <c r="I1256" s="13">
        <v>45</v>
      </c>
      <c r="J1256" s="13" t="s">
        <v>106</v>
      </c>
      <c r="K1256" s="13" t="s">
        <v>107</v>
      </c>
      <c r="L1256" s="13" t="s">
        <v>108</v>
      </c>
      <c r="M1256" s="13" t="s">
        <v>122</v>
      </c>
      <c r="N1256" s="13" t="s">
        <v>110</v>
      </c>
      <c r="O1256" s="39"/>
      <c r="P1256" s="39"/>
      <c r="Q1256" s="39"/>
      <c r="R1256" s="39">
        <v>1000</v>
      </c>
      <c r="S1256" s="39">
        <v>200</v>
      </c>
      <c r="T1256" s="39">
        <v>200</v>
      </c>
      <c r="U1256" s="39">
        <v>200</v>
      </c>
      <c r="V1256" s="39">
        <v>200</v>
      </c>
      <c r="W1256" s="39"/>
      <c r="X1256" s="39"/>
      <c r="Y1256" s="39"/>
      <c r="Z1256" s="39"/>
      <c r="AA1256" s="39"/>
      <c r="AB1256" s="39"/>
      <c r="AC1256" s="39"/>
      <c r="AD1256" s="39"/>
      <c r="AE1256" s="39"/>
      <c r="AF1256" s="39"/>
      <c r="AG1256" s="39"/>
      <c r="AH1256" s="39"/>
      <c r="AI1256" s="39"/>
      <c r="AJ1256" s="39"/>
      <c r="AK1256" s="39"/>
      <c r="AL1256" s="39"/>
      <c r="AM1256" s="39"/>
      <c r="AN1256" s="39"/>
      <c r="AO1256" s="39"/>
      <c r="AP1256" s="39">
        <v>726.83</v>
      </c>
      <c r="AQ1256" s="39">
        <f>(O1256+P1256+Q1256+R1256+S1256+T1256+U1256+V1256+W1256)*AP1256</f>
        <v>1308294</v>
      </c>
      <c r="AR1256" s="27">
        <f t="shared" si="30"/>
        <v>1465289.28</v>
      </c>
      <c r="AS1256" s="13" t="s">
        <v>111</v>
      </c>
      <c r="AT1256" s="13">
        <v>2015</v>
      </c>
      <c r="AU1256" s="13"/>
    </row>
    <row r="1257" spans="2:47" ht="13.15" customHeight="1" x14ac:dyDescent="0.25">
      <c r="B1257" s="7" t="s">
        <v>2085</v>
      </c>
      <c r="C1257" s="7" t="s">
        <v>100</v>
      </c>
      <c r="D1257" s="10" t="s">
        <v>2070</v>
      </c>
      <c r="E1257" s="7" t="s">
        <v>2071</v>
      </c>
      <c r="F1257" s="7" t="s">
        <v>2072</v>
      </c>
      <c r="G1257" s="10" t="s">
        <v>2086</v>
      </c>
      <c r="H1257" s="8" t="s">
        <v>105</v>
      </c>
      <c r="I1257" s="9">
        <v>45</v>
      </c>
      <c r="J1257" s="10" t="s">
        <v>238</v>
      </c>
      <c r="K1257" s="8" t="s">
        <v>107</v>
      </c>
      <c r="L1257" s="10" t="s">
        <v>108</v>
      </c>
      <c r="M1257" s="10" t="s">
        <v>109</v>
      </c>
      <c r="N1257" s="10" t="s">
        <v>110</v>
      </c>
      <c r="O1257" s="27"/>
      <c r="P1257" s="27"/>
      <c r="Q1257" s="74"/>
      <c r="R1257" s="27">
        <v>330</v>
      </c>
      <c r="S1257" s="27">
        <v>330</v>
      </c>
      <c r="T1257" s="27">
        <v>330</v>
      </c>
      <c r="U1257" s="27">
        <v>330</v>
      </c>
      <c r="V1257" s="27">
        <v>330</v>
      </c>
      <c r="W1257" s="27"/>
      <c r="X1257" s="27"/>
      <c r="Y1257" s="27"/>
      <c r="Z1257" s="27"/>
      <c r="AA1257" s="27"/>
      <c r="AB1257" s="27"/>
      <c r="AC1257" s="27"/>
      <c r="AD1257" s="27"/>
      <c r="AE1257" s="27"/>
      <c r="AF1257" s="27"/>
      <c r="AG1257" s="27"/>
      <c r="AH1257" s="27"/>
      <c r="AI1257" s="27"/>
      <c r="AJ1257" s="27"/>
      <c r="AK1257" s="27"/>
      <c r="AL1257" s="27"/>
      <c r="AM1257" s="27"/>
      <c r="AN1257" s="27"/>
      <c r="AO1257" s="27"/>
      <c r="AP1257" s="27">
        <v>331.75</v>
      </c>
      <c r="AQ1257" s="27">
        <v>0</v>
      </c>
      <c r="AR1257" s="27">
        <f t="shared" si="30"/>
        <v>0</v>
      </c>
      <c r="AS1257" s="10" t="s">
        <v>111</v>
      </c>
      <c r="AT1257" s="7" t="s">
        <v>375</v>
      </c>
      <c r="AU1257" s="89" t="s">
        <v>357</v>
      </c>
    </row>
    <row r="1258" spans="2:47" ht="13.15" customHeight="1" x14ac:dyDescent="0.2">
      <c r="B1258" s="12" t="s">
        <v>2087</v>
      </c>
      <c r="C1258" s="7" t="s">
        <v>100</v>
      </c>
      <c r="D1258" s="7" t="s">
        <v>2070</v>
      </c>
      <c r="E1258" s="7" t="s">
        <v>2071</v>
      </c>
      <c r="F1258" s="7" t="s">
        <v>2072</v>
      </c>
      <c r="G1258" s="7" t="s">
        <v>2086</v>
      </c>
      <c r="H1258" s="8" t="s">
        <v>105</v>
      </c>
      <c r="I1258" s="9">
        <v>45</v>
      </c>
      <c r="J1258" s="10" t="s">
        <v>106</v>
      </c>
      <c r="K1258" s="8" t="s">
        <v>107</v>
      </c>
      <c r="L1258" s="10" t="s">
        <v>108</v>
      </c>
      <c r="M1258" s="10" t="s">
        <v>109</v>
      </c>
      <c r="N1258" s="10" t="s">
        <v>110</v>
      </c>
      <c r="O1258" s="74"/>
      <c r="P1258" s="27"/>
      <c r="Q1258" s="27"/>
      <c r="R1258" s="27">
        <v>200</v>
      </c>
      <c r="S1258" s="27">
        <v>330</v>
      </c>
      <c r="T1258" s="27">
        <v>330</v>
      </c>
      <c r="U1258" s="27">
        <v>330</v>
      </c>
      <c r="V1258" s="27">
        <v>330</v>
      </c>
      <c r="W1258" s="27"/>
      <c r="X1258" s="27"/>
      <c r="Y1258" s="27"/>
      <c r="Z1258" s="27"/>
      <c r="AA1258" s="27"/>
      <c r="AB1258" s="27"/>
      <c r="AC1258" s="27"/>
      <c r="AD1258" s="27"/>
      <c r="AE1258" s="27"/>
      <c r="AF1258" s="27"/>
      <c r="AG1258" s="27"/>
      <c r="AH1258" s="27"/>
      <c r="AI1258" s="27"/>
      <c r="AJ1258" s="27"/>
      <c r="AK1258" s="27"/>
      <c r="AL1258" s="27"/>
      <c r="AM1258" s="27"/>
      <c r="AN1258" s="27"/>
      <c r="AO1258" s="27"/>
      <c r="AP1258" s="27">
        <v>331.75</v>
      </c>
      <c r="AQ1258" s="27">
        <v>0</v>
      </c>
      <c r="AR1258" s="27">
        <f t="shared" si="30"/>
        <v>0</v>
      </c>
      <c r="AS1258" s="10" t="s">
        <v>111</v>
      </c>
      <c r="AT1258" s="43" t="s">
        <v>241</v>
      </c>
      <c r="AU1258" s="13" t="s">
        <v>458</v>
      </c>
    </row>
    <row r="1259" spans="2:47" ht="13.15" customHeight="1" x14ac:dyDescent="0.2">
      <c r="B1259" s="13" t="s">
        <v>2088</v>
      </c>
      <c r="C1259" s="13" t="s">
        <v>100</v>
      </c>
      <c r="D1259" s="13" t="s">
        <v>2076</v>
      </c>
      <c r="E1259" s="13" t="s">
        <v>2077</v>
      </c>
      <c r="F1259" s="13" t="s">
        <v>2078</v>
      </c>
      <c r="G1259" s="13" t="s">
        <v>2086</v>
      </c>
      <c r="H1259" s="13" t="s">
        <v>105</v>
      </c>
      <c r="I1259" s="13">
        <v>45</v>
      </c>
      <c r="J1259" s="13" t="s">
        <v>106</v>
      </c>
      <c r="K1259" s="13" t="s">
        <v>107</v>
      </c>
      <c r="L1259" s="13" t="s">
        <v>108</v>
      </c>
      <c r="M1259" s="13" t="s">
        <v>109</v>
      </c>
      <c r="N1259" s="13" t="s">
        <v>110</v>
      </c>
      <c r="O1259" s="39"/>
      <c r="P1259" s="39"/>
      <c r="Q1259" s="39"/>
      <c r="R1259" s="39">
        <v>200</v>
      </c>
      <c r="S1259" s="39">
        <v>114</v>
      </c>
      <c r="T1259" s="39">
        <v>330</v>
      </c>
      <c r="U1259" s="39">
        <v>330</v>
      </c>
      <c r="V1259" s="39">
        <v>330</v>
      </c>
      <c r="W1259" s="39"/>
      <c r="X1259" s="39"/>
      <c r="Y1259" s="39"/>
      <c r="Z1259" s="39"/>
      <c r="AA1259" s="39"/>
      <c r="AB1259" s="39"/>
      <c r="AC1259" s="39"/>
      <c r="AD1259" s="39"/>
      <c r="AE1259" s="39"/>
      <c r="AF1259" s="39"/>
      <c r="AG1259" s="39"/>
      <c r="AH1259" s="39"/>
      <c r="AI1259" s="39"/>
      <c r="AJ1259" s="39"/>
      <c r="AK1259" s="39"/>
      <c r="AL1259" s="39"/>
      <c r="AM1259" s="39"/>
      <c r="AN1259" s="39"/>
      <c r="AO1259" s="39"/>
      <c r="AP1259" s="39">
        <v>977.06</v>
      </c>
      <c r="AQ1259" s="39">
        <v>0</v>
      </c>
      <c r="AR1259" s="27">
        <f t="shared" si="30"/>
        <v>0</v>
      </c>
      <c r="AS1259" s="13" t="s">
        <v>111</v>
      </c>
      <c r="AT1259" s="13">
        <v>2015</v>
      </c>
      <c r="AU1259" s="13">
        <v>14</v>
      </c>
    </row>
    <row r="1260" spans="2:47" ht="13.15" customHeight="1" x14ac:dyDescent="0.2">
      <c r="B1260" s="13" t="s">
        <v>2089</v>
      </c>
      <c r="C1260" s="13" t="s">
        <v>100</v>
      </c>
      <c r="D1260" s="13" t="s">
        <v>2076</v>
      </c>
      <c r="E1260" s="13" t="s">
        <v>2077</v>
      </c>
      <c r="F1260" s="13" t="s">
        <v>2078</v>
      </c>
      <c r="G1260" s="13" t="s">
        <v>2086</v>
      </c>
      <c r="H1260" s="13" t="s">
        <v>105</v>
      </c>
      <c r="I1260" s="13">
        <v>45</v>
      </c>
      <c r="J1260" s="13" t="s">
        <v>106</v>
      </c>
      <c r="K1260" s="13" t="s">
        <v>107</v>
      </c>
      <c r="L1260" s="13" t="s">
        <v>108</v>
      </c>
      <c r="M1260" s="13" t="s">
        <v>122</v>
      </c>
      <c r="N1260" s="13" t="s">
        <v>110</v>
      </c>
      <c r="O1260" s="39"/>
      <c r="P1260" s="39"/>
      <c r="Q1260" s="39"/>
      <c r="R1260" s="39">
        <v>200</v>
      </c>
      <c r="S1260" s="39">
        <v>330</v>
      </c>
      <c r="T1260" s="39">
        <v>330</v>
      </c>
      <c r="U1260" s="39">
        <v>330</v>
      </c>
      <c r="V1260" s="39">
        <v>330</v>
      </c>
      <c r="W1260" s="39"/>
      <c r="X1260" s="39"/>
      <c r="Y1260" s="39"/>
      <c r="Z1260" s="39"/>
      <c r="AA1260" s="39"/>
      <c r="AB1260" s="39"/>
      <c r="AC1260" s="39"/>
      <c r="AD1260" s="39"/>
      <c r="AE1260" s="39"/>
      <c r="AF1260" s="39"/>
      <c r="AG1260" s="39"/>
      <c r="AH1260" s="39"/>
      <c r="AI1260" s="39"/>
      <c r="AJ1260" s="39"/>
      <c r="AK1260" s="39"/>
      <c r="AL1260" s="39"/>
      <c r="AM1260" s="39"/>
      <c r="AN1260" s="39"/>
      <c r="AO1260" s="39"/>
      <c r="AP1260" s="39">
        <v>977.06</v>
      </c>
      <c r="AQ1260" s="39">
        <v>0</v>
      </c>
      <c r="AR1260" s="27">
        <f t="shared" si="30"/>
        <v>0</v>
      </c>
      <c r="AS1260" s="13" t="s">
        <v>111</v>
      </c>
      <c r="AT1260" s="13">
        <v>2015</v>
      </c>
      <c r="AU1260" s="13" t="s">
        <v>115</v>
      </c>
    </row>
    <row r="1261" spans="2:47" ht="13.15" customHeight="1" x14ac:dyDescent="0.2">
      <c r="B1261" s="13" t="s">
        <v>7188</v>
      </c>
      <c r="C1261" s="13" t="s">
        <v>100</v>
      </c>
      <c r="D1261" s="13" t="s">
        <v>2076</v>
      </c>
      <c r="E1261" s="13" t="s">
        <v>2077</v>
      </c>
      <c r="F1261" s="13" t="s">
        <v>2078</v>
      </c>
      <c r="G1261" s="13" t="s">
        <v>2086</v>
      </c>
      <c r="H1261" s="13" t="s">
        <v>105</v>
      </c>
      <c r="I1261" s="13">
        <v>45</v>
      </c>
      <c r="J1261" s="13" t="s">
        <v>106</v>
      </c>
      <c r="K1261" s="13" t="s">
        <v>107</v>
      </c>
      <c r="L1261" s="13" t="s">
        <v>108</v>
      </c>
      <c r="M1261" s="13" t="s">
        <v>122</v>
      </c>
      <c r="N1261" s="13" t="s">
        <v>110</v>
      </c>
      <c r="O1261" s="39"/>
      <c r="P1261" s="39"/>
      <c r="Q1261" s="39"/>
      <c r="R1261" s="39">
        <v>200</v>
      </c>
      <c r="S1261" s="39">
        <v>330</v>
      </c>
      <c r="T1261" s="39">
        <v>0</v>
      </c>
      <c r="U1261" s="39">
        <v>330</v>
      </c>
      <c r="V1261" s="39">
        <v>330</v>
      </c>
      <c r="W1261" s="39"/>
      <c r="X1261" s="39"/>
      <c r="Y1261" s="39"/>
      <c r="Z1261" s="39"/>
      <c r="AA1261" s="39"/>
      <c r="AB1261" s="39"/>
      <c r="AC1261" s="39"/>
      <c r="AD1261" s="39"/>
      <c r="AE1261" s="39"/>
      <c r="AF1261" s="39"/>
      <c r="AG1261" s="39"/>
      <c r="AH1261" s="39"/>
      <c r="AI1261" s="39"/>
      <c r="AJ1261" s="39"/>
      <c r="AK1261" s="39"/>
      <c r="AL1261" s="39"/>
      <c r="AM1261" s="39"/>
      <c r="AN1261" s="39"/>
      <c r="AO1261" s="39"/>
      <c r="AP1261" s="39">
        <v>977.06</v>
      </c>
      <c r="AQ1261" s="39">
        <f>(P1261+Q1261+R1261+S1261+T1261+U1261+V1261+W1261)*AP1261</f>
        <v>1162701.3999999999</v>
      </c>
      <c r="AR1261" s="27">
        <f t="shared" si="30"/>
        <v>1302225.568</v>
      </c>
      <c r="AS1261" s="13" t="s">
        <v>111</v>
      </c>
      <c r="AT1261" s="13">
        <v>2015</v>
      </c>
      <c r="AU1261" s="13"/>
    </row>
    <row r="1262" spans="2:47" ht="13.15" customHeight="1" x14ac:dyDescent="0.25">
      <c r="B1262" s="7" t="s">
        <v>2090</v>
      </c>
      <c r="C1262" s="7" t="s">
        <v>100</v>
      </c>
      <c r="D1262" s="22" t="s">
        <v>2070</v>
      </c>
      <c r="E1262" s="7" t="s">
        <v>2071</v>
      </c>
      <c r="F1262" s="10" t="s">
        <v>2072</v>
      </c>
      <c r="G1262" s="10" t="s">
        <v>2091</v>
      </c>
      <c r="H1262" s="8" t="s">
        <v>105</v>
      </c>
      <c r="I1262" s="9">
        <v>45</v>
      </c>
      <c r="J1262" s="10" t="s">
        <v>238</v>
      </c>
      <c r="K1262" s="8" t="s">
        <v>107</v>
      </c>
      <c r="L1262" s="10" t="s">
        <v>108</v>
      </c>
      <c r="M1262" s="10" t="s">
        <v>109</v>
      </c>
      <c r="N1262" s="10" t="s">
        <v>110</v>
      </c>
      <c r="O1262" s="27"/>
      <c r="P1262" s="27"/>
      <c r="Q1262" s="74"/>
      <c r="R1262" s="27">
        <v>180</v>
      </c>
      <c r="S1262" s="27">
        <v>180</v>
      </c>
      <c r="T1262" s="27">
        <v>180</v>
      </c>
      <c r="U1262" s="27">
        <v>180</v>
      </c>
      <c r="V1262" s="27">
        <v>180</v>
      </c>
      <c r="W1262" s="27"/>
      <c r="X1262" s="27"/>
      <c r="Y1262" s="27"/>
      <c r="Z1262" s="27"/>
      <c r="AA1262" s="27"/>
      <c r="AB1262" s="27"/>
      <c r="AC1262" s="27"/>
      <c r="AD1262" s="27"/>
      <c r="AE1262" s="27"/>
      <c r="AF1262" s="27"/>
      <c r="AG1262" s="27"/>
      <c r="AH1262" s="27"/>
      <c r="AI1262" s="27"/>
      <c r="AJ1262" s="27"/>
      <c r="AK1262" s="27"/>
      <c r="AL1262" s="27"/>
      <c r="AM1262" s="27"/>
      <c r="AN1262" s="27"/>
      <c r="AO1262" s="27"/>
      <c r="AP1262" s="27">
        <v>514.54999999999995</v>
      </c>
      <c r="AQ1262" s="27">
        <v>0</v>
      </c>
      <c r="AR1262" s="27">
        <f t="shared" si="30"/>
        <v>0</v>
      </c>
      <c r="AS1262" s="10" t="s">
        <v>111</v>
      </c>
      <c r="AT1262" s="7" t="s">
        <v>375</v>
      </c>
      <c r="AU1262" s="89" t="s">
        <v>1337</v>
      </c>
    </row>
    <row r="1263" spans="2:47" ht="13.15" customHeight="1" x14ac:dyDescent="0.2">
      <c r="B1263" s="12" t="s">
        <v>2092</v>
      </c>
      <c r="C1263" s="7" t="s">
        <v>100</v>
      </c>
      <c r="D1263" s="7" t="s">
        <v>2070</v>
      </c>
      <c r="E1263" s="7" t="s">
        <v>2071</v>
      </c>
      <c r="F1263" s="7" t="s">
        <v>2072</v>
      </c>
      <c r="G1263" s="7" t="s">
        <v>2091</v>
      </c>
      <c r="H1263" s="8" t="s">
        <v>105</v>
      </c>
      <c r="I1263" s="9">
        <v>45</v>
      </c>
      <c r="J1263" s="10" t="s">
        <v>106</v>
      </c>
      <c r="K1263" s="8" t="s">
        <v>107</v>
      </c>
      <c r="L1263" s="10" t="s">
        <v>108</v>
      </c>
      <c r="M1263" s="10" t="s">
        <v>109</v>
      </c>
      <c r="N1263" s="10" t="s">
        <v>110</v>
      </c>
      <c r="O1263" s="74"/>
      <c r="P1263" s="27"/>
      <c r="Q1263" s="27"/>
      <c r="R1263" s="27">
        <v>180</v>
      </c>
      <c r="S1263" s="27">
        <v>180</v>
      </c>
      <c r="T1263" s="27">
        <v>180</v>
      </c>
      <c r="U1263" s="27">
        <v>180</v>
      </c>
      <c r="V1263" s="27">
        <v>180</v>
      </c>
      <c r="W1263" s="27"/>
      <c r="X1263" s="27"/>
      <c r="Y1263" s="27"/>
      <c r="Z1263" s="27"/>
      <c r="AA1263" s="27"/>
      <c r="AB1263" s="27"/>
      <c r="AC1263" s="27"/>
      <c r="AD1263" s="27"/>
      <c r="AE1263" s="27"/>
      <c r="AF1263" s="27"/>
      <c r="AG1263" s="27"/>
      <c r="AH1263" s="27"/>
      <c r="AI1263" s="27"/>
      <c r="AJ1263" s="27"/>
      <c r="AK1263" s="27"/>
      <c r="AL1263" s="27"/>
      <c r="AM1263" s="27"/>
      <c r="AN1263" s="27"/>
      <c r="AO1263" s="27"/>
      <c r="AP1263" s="27">
        <v>514.54999999999995</v>
      </c>
      <c r="AQ1263" s="27">
        <v>0</v>
      </c>
      <c r="AR1263" s="27">
        <f t="shared" si="30"/>
        <v>0</v>
      </c>
      <c r="AS1263" s="10" t="s">
        <v>111</v>
      </c>
      <c r="AT1263" s="43" t="s">
        <v>241</v>
      </c>
      <c r="AU1263" s="13" t="s">
        <v>458</v>
      </c>
    </row>
    <row r="1264" spans="2:47" ht="13.15" customHeight="1" x14ac:dyDescent="0.2">
      <c r="B1264" s="13" t="s">
        <v>2093</v>
      </c>
      <c r="C1264" s="13" t="s">
        <v>100</v>
      </c>
      <c r="D1264" s="13" t="s">
        <v>2076</v>
      </c>
      <c r="E1264" s="13" t="s">
        <v>2077</v>
      </c>
      <c r="F1264" s="13" t="s">
        <v>2078</v>
      </c>
      <c r="G1264" s="13" t="s">
        <v>2091</v>
      </c>
      <c r="H1264" s="13" t="s">
        <v>105</v>
      </c>
      <c r="I1264" s="13">
        <v>45</v>
      </c>
      <c r="J1264" s="13" t="s">
        <v>106</v>
      </c>
      <c r="K1264" s="13" t="s">
        <v>107</v>
      </c>
      <c r="L1264" s="13" t="s">
        <v>108</v>
      </c>
      <c r="M1264" s="13" t="s">
        <v>109</v>
      </c>
      <c r="N1264" s="13" t="s">
        <v>110</v>
      </c>
      <c r="O1264" s="39"/>
      <c r="P1264" s="39"/>
      <c r="Q1264" s="39"/>
      <c r="R1264" s="39">
        <v>180</v>
      </c>
      <c r="S1264" s="39">
        <v>120</v>
      </c>
      <c r="T1264" s="39">
        <v>180</v>
      </c>
      <c r="U1264" s="39">
        <v>180</v>
      </c>
      <c r="V1264" s="39">
        <v>180</v>
      </c>
      <c r="W1264" s="39"/>
      <c r="X1264" s="39"/>
      <c r="Y1264" s="39"/>
      <c r="Z1264" s="39"/>
      <c r="AA1264" s="39"/>
      <c r="AB1264" s="39"/>
      <c r="AC1264" s="39"/>
      <c r="AD1264" s="39"/>
      <c r="AE1264" s="39"/>
      <c r="AF1264" s="39"/>
      <c r="AG1264" s="39"/>
      <c r="AH1264" s="39"/>
      <c r="AI1264" s="39"/>
      <c r="AJ1264" s="39"/>
      <c r="AK1264" s="39"/>
      <c r="AL1264" s="39"/>
      <c r="AM1264" s="39"/>
      <c r="AN1264" s="39"/>
      <c r="AO1264" s="39"/>
      <c r="AP1264" s="39">
        <v>1187.1600000000001</v>
      </c>
      <c r="AQ1264" s="39">
        <v>0</v>
      </c>
      <c r="AR1264" s="27">
        <f t="shared" si="30"/>
        <v>0</v>
      </c>
      <c r="AS1264" s="13" t="s">
        <v>111</v>
      </c>
      <c r="AT1264" s="13">
        <v>2015</v>
      </c>
      <c r="AU1264" s="13">
        <v>14</v>
      </c>
    </row>
    <row r="1265" spans="2:47" ht="13.15" customHeight="1" x14ac:dyDescent="0.2">
      <c r="B1265" s="13" t="s">
        <v>2094</v>
      </c>
      <c r="C1265" s="13" t="s">
        <v>100</v>
      </c>
      <c r="D1265" s="13" t="s">
        <v>2076</v>
      </c>
      <c r="E1265" s="13" t="s">
        <v>2077</v>
      </c>
      <c r="F1265" s="13" t="s">
        <v>2078</v>
      </c>
      <c r="G1265" s="13" t="s">
        <v>2091</v>
      </c>
      <c r="H1265" s="13" t="s">
        <v>105</v>
      </c>
      <c r="I1265" s="13">
        <v>45</v>
      </c>
      <c r="J1265" s="13" t="s">
        <v>106</v>
      </c>
      <c r="K1265" s="13" t="s">
        <v>107</v>
      </c>
      <c r="L1265" s="13" t="s">
        <v>108</v>
      </c>
      <c r="M1265" s="13" t="s">
        <v>122</v>
      </c>
      <c r="N1265" s="13" t="s">
        <v>110</v>
      </c>
      <c r="O1265" s="39"/>
      <c r="P1265" s="39"/>
      <c r="Q1265" s="39"/>
      <c r="R1265" s="39">
        <v>180</v>
      </c>
      <c r="S1265" s="39">
        <v>180</v>
      </c>
      <c r="T1265" s="39">
        <v>180</v>
      </c>
      <c r="U1265" s="39">
        <v>180</v>
      </c>
      <c r="V1265" s="39">
        <v>180</v>
      </c>
      <c r="W1265" s="39"/>
      <c r="X1265" s="39"/>
      <c r="Y1265" s="39"/>
      <c r="Z1265" s="39"/>
      <c r="AA1265" s="39"/>
      <c r="AB1265" s="39"/>
      <c r="AC1265" s="39"/>
      <c r="AD1265" s="39"/>
      <c r="AE1265" s="39"/>
      <c r="AF1265" s="39"/>
      <c r="AG1265" s="39"/>
      <c r="AH1265" s="39"/>
      <c r="AI1265" s="39"/>
      <c r="AJ1265" s="39"/>
      <c r="AK1265" s="39"/>
      <c r="AL1265" s="39"/>
      <c r="AM1265" s="39"/>
      <c r="AN1265" s="39"/>
      <c r="AO1265" s="39"/>
      <c r="AP1265" s="39">
        <v>1187.1600000000001</v>
      </c>
      <c r="AQ1265" s="39">
        <v>0</v>
      </c>
      <c r="AR1265" s="27">
        <f t="shared" si="30"/>
        <v>0</v>
      </c>
      <c r="AS1265" s="13" t="s">
        <v>111</v>
      </c>
      <c r="AT1265" s="13">
        <v>2015</v>
      </c>
      <c r="AU1265" s="13" t="s">
        <v>115</v>
      </c>
    </row>
    <row r="1266" spans="2:47" ht="13.15" customHeight="1" x14ac:dyDescent="0.2">
      <c r="B1266" s="13" t="s">
        <v>7189</v>
      </c>
      <c r="C1266" s="13" t="s">
        <v>100</v>
      </c>
      <c r="D1266" s="13" t="s">
        <v>2076</v>
      </c>
      <c r="E1266" s="13" t="s">
        <v>2077</v>
      </c>
      <c r="F1266" s="13" t="s">
        <v>2078</v>
      </c>
      <c r="G1266" s="13" t="s">
        <v>2091</v>
      </c>
      <c r="H1266" s="13" t="s">
        <v>105</v>
      </c>
      <c r="I1266" s="13">
        <v>45</v>
      </c>
      <c r="J1266" s="13" t="s">
        <v>106</v>
      </c>
      <c r="K1266" s="13" t="s">
        <v>107</v>
      </c>
      <c r="L1266" s="13" t="s">
        <v>108</v>
      </c>
      <c r="M1266" s="13" t="s">
        <v>122</v>
      </c>
      <c r="N1266" s="13" t="s">
        <v>110</v>
      </c>
      <c r="O1266" s="39"/>
      <c r="P1266" s="39"/>
      <c r="Q1266" s="39"/>
      <c r="R1266" s="39">
        <v>180</v>
      </c>
      <c r="S1266" s="39">
        <v>180</v>
      </c>
      <c r="T1266" s="39">
        <v>10</v>
      </c>
      <c r="U1266" s="39">
        <v>180</v>
      </c>
      <c r="V1266" s="39">
        <v>180</v>
      </c>
      <c r="W1266" s="39"/>
      <c r="X1266" s="39"/>
      <c r="Y1266" s="39"/>
      <c r="Z1266" s="39"/>
      <c r="AA1266" s="39"/>
      <c r="AB1266" s="39"/>
      <c r="AC1266" s="39"/>
      <c r="AD1266" s="39"/>
      <c r="AE1266" s="39"/>
      <c r="AF1266" s="39"/>
      <c r="AG1266" s="39"/>
      <c r="AH1266" s="39"/>
      <c r="AI1266" s="39"/>
      <c r="AJ1266" s="39"/>
      <c r="AK1266" s="39"/>
      <c r="AL1266" s="39"/>
      <c r="AM1266" s="39"/>
      <c r="AN1266" s="39"/>
      <c r="AO1266" s="39"/>
      <c r="AP1266" s="39">
        <v>1187.1600000000001</v>
      </c>
      <c r="AQ1266" s="39">
        <f>(P1266+Q1266+R1266+S1266+T1266+U1266+V1266+W1266)*AP1266</f>
        <v>866626.8</v>
      </c>
      <c r="AR1266" s="27">
        <f t="shared" si="30"/>
        <v>970622.01600000018</v>
      </c>
      <c r="AS1266" s="13" t="s">
        <v>111</v>
      </c>
      <c r="AT1266" s="13">
        <v>2015</v>
      </c>
      <c r="AU1266" s="13"/>
    </row>
    <row r="1267" spans="2:47" ht="13.15" customHeight="1" x14ac:dyDescent="0.25">
      <c r="B1267" s="7" t="s">
        <v>2095</v>
      </c>
      <c r="C1267" s="7" t="s">
        <v>100</v>
      </c>
      <c r="D1267" s="10" t="s">
        <v>2070</v>
      </c>
      <c r="E1267" s="7" t="s">
        <v>2071</v>
      </c>
      <c r="F1267" s="10" t="s">
        <v>2072</v>
      </c>
      <c r="G1267" s="10" t="s">
        <v>2096</v>
      </c>
      <c r="H1267" s="8" t="s">
        <v>105</v>
      </c>
      <c r="I1267" s="9">
        <v>45</v>
      </c>
      <c r="J1267" s="10" t="s">
        <v>238</v>
      </c>
      <c r="K1267" s="8" t="s">
        <v>107</v>
      </c>
      <c r="L1267" s="10" t="s">
        <v>108</v>
      </c>
      <c r="M1267" s="10" t="s">
        <v>109</v>
      </c>
      <c r="N1267" s="10" t="s">
        <v>110</v>
      </c>
      <c r="O1267" s="27"/>
      <c r="P1267" s="27"/>
      <c r="Q1267" s="74"/>
      <c r="R1267" s="27">
        <v>480</v>
      </c>
      <c r="S1267" s="27">
        <v>480</v>
      </c>
      <c r="T1267" s="27">
        <v>480</v>
      </c>
      <c r="U1267" s="27">
        <v>480</v>
      </c>
      <c r="V1267" s="27">
        <v>480</v>
      </c>
      <c r="W1267" s="27"/>
      <c r="X1267" s="27"/>
      <c r="Y1267" s="27"/>
      <c r="Z1267" s="27"/>
      <c r="AA1267" s="27"/>
      <c r="AB1267" s="27"/>
      <c r="AC1267" s="27"/>
      <c r="AD1267" s="27"/>
      <c r="AE1267" s="27"/>
      <c r="AF1267" s="27"/>
      <c r="AG1267" s="27"/>
      <c r="AH1267" s="27"/>
      <c r="AI1267" s="27"/>
      <c r="AJ1267" s="27"/>
      <c r="AK1267" s="27"/>
      <c r="AL1267" s="27"/>
      <c r="AM1267" s="27"/>
      <c r="AN1267" s="27"/>
      <c r="AO1267" s="27"/>
      <c r="AP1267" s="27">
        <v>487.47</v>
      </c>
      <c r="AQ1267" s="27">
        <v>0</v>
      </c>
      <c r="AR1267" s="27">
        <f t="shared" si="30"/>
        <v>0</v>
      </c>
      <c r="AS1267" s="10" t="s">
        <v>111</v>
      </c>
      <c r="AT1267" s="7" t="s">
        <v>375</v>
      </c>
      <c r="AU1267" s="89" t="s">
        <v>1337</v>
      </c>
    </row>
    <row r="1268" spans="2:47" ht="13.15" customHeight="1" x14ac:dyDescent="0.2">
      <c r="B1268" s="12" t="s">
        <v>2097</v>
      </c>
      <c r="C1268" s="7" t="s">
        <v>100</v>
      </c>
      <c r="D1268" s="7" t="s">
        <v>2070</v>
      </c>
      <c r="E1268" s="7" t="s">
        <v>2071</v>
      </c>
      <c r="F1268" s="7" t="s">
        <v>2072</v>
      </c>
      <c r="G1268" s="7" t="s">
        <v>2096</v>
      </c>
      <c r="H1268" s="8" t="s">
        <v>105</v>
      </c>
      <c r="I1268" s="9">
        <v>45</v>
      </c>
      <c r="J1268" s="10" t="s">
        <v>106</v>
      </c>
      <c r="K1268" s="8" t="s">
        <v>107</v>
      </c>
      <c r="L1268" s="10" t="s">
        <v>108</v>
      </c>
      <c r="M1268" s="10" t="s">
        <v>109</v>
      </c>
      <c r="N1268" s="10" t="s">
        <v>110</v>
      </c>
      <c r="O1268" s="74"/>
      <c r="P1268" s="27"/>
      <c r="Q1268" s="27"/>
      <c r="R1268" s="27">
        <v>480</v>
      </c>
      <c r="S1268" s="27">
        <v>480</v>
      </c>
      <c r="T1268" s="27">
        <v>480</v>
      </c>
      <c r="U1268" s="27">
        <v>480</v>
      </c>
      <c r="V1268" s="27">
        <v>480</v>
      </c>
      <c r="W1268" s="27"/>
      <c r="X1268" s="27"/>
      <c r="Y1268" s="27"/>
      <c r="Z1268" s="27"/>
      <c r="AA1268" s="27"/>
      <c r="AB1268" s="27"/>
      <c r="AC1268" s="27"/>
      <c r="AD1268" s="27"/>
      <c r="AE1268" s="27"/>
      <c r="AF1268" s="27"/>
      <c r="AG1268" s="27"/>
      <c r="AH1268" s="27"/>
      <c r="AI1268" s="27"/>
      <c r="AJ1268" s="27"/>
      <c r="AK1268" s="27"/>
      <c r="AL1268" s="27"/>
      <c r="AM1268" s="27"/>
      <c r="AN1268" s="27"/>
      <c r="AO1268" s="27"/>
      <c r="AP1268" s="27">
        <v>487.47</v>
      </c>
      <c r="AQ1268" s="27">
        <v>0</v>
      </c>
      <c r="AR1268" s="27">
        <f t="shared" si="30"/>
        <v>0</v>
      </c>
      <c r="AS1268" s="10" t="s">
        <v>111</v>
      </c>
      <c r="AT1268" s="43" t="s">
        <v>241</v>
      </c>
      <c r="AU1268" s="13" t="s">
        <v>458</v>
      </c>
    </row>
    <row r="1269" spans="2:47" ht="13.15" customHeight="1" x14ac:dyDescent="0.2">
      <c r="B1269" s="13" t="s">
        <v>2098</v>
      </c>
      <c r="C1269" s="13" t="s">
        <v>100</v>
      </c>
      <c r="D1269" s="13" t="s">
        <v>2076</v>
      </c>
      <c r="E1269" s="13" t="s">
        <v>2077</v>
      </c>
      <c r="F1269" s="13" t="s">
        <v>2078</v>
      </c>
      <c r="G1269" s="13" t="s">
        <v>2096</v>
      </c>
      <c r="H1269" s="13" t="s">
        <v>105</v>
      </c>
      <c r="I1269" s="13">
        <v>45</v>
      </c>
      <c r="J1269" s="13" t="s">
        <v>106</v>
      </c>
      <c r="K1269" s="13" t="s">
        <v>107</v>
      </c>
      <c r="L1269" s="13" t="s">
        <v>108</v>
      </c>
      <c r="M1269" s="13" t="s">
        <v>109</v>
      </c>
      <c r="N1269" s="13" t="s">
        <v>110</v>
      </c>
      <c r="O1269" s="39"/>
      <c r="P1269" s="39"/>
      <c r="Q1269" s="39"/>
      <c r="R1269" s="39">
        <v>480</v>
      </c>
      <c r="S1269" s="39">
        <v>0</v>
      </c>
      <c r="T1269" s="39">
        <v>480</v>
      </c>
      <c r="U1269" s="39">
        <v>480</v>
      </c>
      <c r="V1269" s="39">
        <v>480</v>
      </c>
      <c r="W1269" s="39"/>
      <c r="X1269" s="39"/>
      <c r="Y1269" s="39"/>
      <c r="Z1269" s="39"/>
      <c r="AA1269" s="39"/>
      <c r="AB1269" s="39"/>
      <c r="AC1269" s="39"/>
      <c r="AD1269" s="39"/>
      <c r="AE1269" s="39"/>
      <c r="AF1269" s="39"/>
      <c r="AG1269" s="39"/>
      <c r="AH1269" s="39"/>
      <c r="AI1269" s="39"/>
      <c r="AJ1269" s="39"/>
      <c r="AK1269" s="39"/>
      <c r="AL1269" s="39"/>
      <c r="AM1269" s="39"/>
      <c r="AN1269" s="39"/>
      <c r="AO1269" s="39"/>
      <c r="AP1269" s="39">
        <v>1590.62</v>
      </c>
      <c r="AQ1269" s="39">
        <v>0</v>
      </c>
      <c r="AR1269" s="27">
        <f t="shared" si="30"/>
        <v>0</v>
      </c>
      <c r="AS1269" s="13" t="s">
        <v>111</v>
      </c>
      <c r="AT1269" s="13">
        <v>2015</v>
      </c>
      <c r="AU1269" s="13">
        <v>14</v>
      </c>
    </row>
    <row r="1270" spans="2:47" ht="13.15" customHeight="1" x14ac:dyDescent="0.2">
      <c r="B1270" s="13" t="s">
        <v>2099</v>
      </c>
      <c r="C1270" s="13" t="s">
        <v>100</v>
      </c>
      <c r="D1270" s="13" t="s">
        <v>2076</v>
      </c>
      <c r="E1270" s="13" t="s">
        <v>2077</v>
      </c>
      <c r="F1270" s="13" t="s">
        <v>2078</v>
      </c>
      <c r="G1270" s="13" t="s">
        <v>2096</v>
      </c>
      <c r="H1270" s="13" t="s">
        <v>105</v>
      </c>
      <c r="I1270" s="13">
        <v>45</v>
      </c>
      <c r="J1270" s="13" t="s">
        <v>106</v>
      </c>
      <c r="K1270" s="13" t="s">
        <v>107</v>
      </c>
      <c r="L1270" s="13" t="s">
        <v>108</v>
      </c>
      <c r="M1270" s="13" t="s">
        <v>122</v>
      </c>
      <c r="N1270" s="13" t="s">
        <v>110</v>
      </c>
      <c r="O1270" s="39"/>
      <c r="P1270" s="39"/>
      <c r="Q1270" s="39"/>
      <c r="R1270" s="39">
        <v>480</v>
      </c>
      <c r="S1270" s="39">
        <v>480</v>
      </c>
      <c r="T1270" s="39">
        <v>480</v>
      </c>
      <c r="U1270" s="39">
        <v>480</v>
      </c>
      <c r="V1270" s="39">
        <v>480</v>
      </c>
      <c r="W1270" s="39"/>
      <c r="X1270" s="39"/>
      <c r="Y1270" s="39"/>
      <c r="Z1270" s="39"/>
      <c r="AA1270" s="39"/>
      <c r="AB1270" s="39"/>
      <c r="AC1270" s="39"/>
      <c r="AD1270" s="39"/>
      <c r="AE1270" s="39"/>
      <c r="AF1270" s="39"/>
      <c r="AG1270" s="39"/>
      <c r="AH1270" s="39"/>
      <c r="AI1270" s="39"/>
      <c r="AJ1270" s="39"/>
      <c r="AK1270" s="39"/>
      <c r="AL1270" s="39"/>
      <c r="AM1270" s="39"/>
      <c r="AN1270" s="39"/>
      <c r="AO1270" s="39"/>
      <c r="AP1270" s="39">
        <v>1590.62</v>
      </c>
      <c r="AQ1270" s="39">
        <v>0</v>
      </c>
      <c r="AR1270" s="27">
        <f t="shared" si="30"/>
        <v>0</v>
      </c>
      <c r="AS1270" s="13" t="s">
        <v>111</v>
      </c>
      <c r="AT1270" s="13">
        <v>2015</v>
      </c>
      <c r="AU1270" s="13" t="s">
        <v>115</v>
      </c>
    </row>
    <row r="1271" spans="2:47" ht="13.15" customHeight="1" x14ac:dyDescent="0.2">
      <c r="B1271" s="13" t="s">
        <v>7190</v>
      </c>
      <c r="C1271" s="13" t="s">
        <v>100</v>
      </c>
      <c r="D1271" s="13" t="s">
        <v>2076</v>
      </c>
      <c r="E1271" s="13" t="s">
        <v>2077</v>
      </c>
      <c r="F1271" s="13" t="s">
        <v>2078</v>
      </c>
      <c r="G1271" s="13" t="s">
        <v>2096</v>
      </c>
      <c r="H1271" s="13" t="s">
        <v>105</v>
      </c>
      <c r="I1271" s="13">
        <v>45</v>
      </c>
      <c r="J1271" s="13" t="s">
        <v>106</v>
      </c>
      <c r="K1271" s="13" t="s">
        <v>107</v>
      </c>
      <c r="L1271" s="13" t="s">
        <v>108</v>
      </c>
      <c r="M1271" s="13" t="s">
        <v>122</v>
      </c>
      <c r="N1271" s="13" t="s">
        <v>110</v>
      </c>
      <c r="O1271" s="39"/>
      <c r="P1271" s="39"/>
      <c r="Q1271" s="39"/>
      <c r="R1271" s="39">
        <v>480</v>
      </c>
      <c r="S1271" s="39">
        <v>480</v>
      </c>
      <c r="T1271" s="39">
        <v>0</v>
      </c>
      <c r="U1271" s="39">
        <v>480</v>
      </c>
      <c r="V1271" s="39">
        <v>480</v>
      </c>
      <c r="W1271" s="39"/>
      <c r="X1271" s="39"/>
      <c r="Y1271" s="39"/>
      <c r="Z1271" s="39"/>
      <c r="AA1271" s="39"/>
      <c r="AB1271" s="39"/>
      <c r="AC1271" s="39"/>
      <c r="AD1271" s="39"/>
      <c r="AE1271" s="39"/>
      <c r="AF1271" s="39"/>
      <c r="AG1271" s="39"/>
      <c r="AH1271" s="39"/>
      <c r="AI1271" s="39"/>
      <c r="AJ1271" s="39"/>
      <c r="AK1271" s="39"/>
      <c r="AL1271" s="39"/>
      <c r="AM1271" s="39"/>
      <c r="AN1271" s="39"/>
      <c r="AO1271" s="39"/>
      <c r="AP1271" s="39">
        <v>1590.62</v>
      </c>
      <c r="AQ1271" s="39">
        <f>(P1271+Q1271+R1271+S1271+T1271+U1271+V1271+W1271)*AP1271</f>
        <v>3053990.4</v>
      </c>
      <c r="AR1271" s="27">
        <f t="shared" si="30"/>
        <v>3420469.2480000001</v>
      </c>
      <c r="AS1271" s="13" t="s">
        <v>111</v>
      </c>
      <c r="AT1271" s="13">
        <v>2015</v>
      </c>
      <c r="AU1271" s="13"/>
    </row>
    <row r="1272" spans="2:47" ht="13.15" customHeight="1" x14ac:dyDescent="0.25">
      <c r="B1272" s="7" t="s">
        <v>2100</v>
      </c>
      <c r="C1272" s="7" t="s">
        <v>100</v>
      </c>
      <c r="D1272" s="22" t="s">
        <v>2101</v>
      </c>
      <c r="E1272" s="7" t="s">
        <v>2102</v>
      </c>
      <c r="F1272" s="10" t="s">
        <v>2103</v>
      </c>
      <c r="G1272" s="10" t="s">
        <v>2104</v>
      </c>
      <c r="H1272" s="8" t="s">
        <v>105</v>
      </c>
      <c r="I1272" s="9">
        <v>45</v>
      </c>
      <c r="J1272" s="10" t="s">
        <v>238</v>
      </c>
      <c r="K1272" s="8" t="s">
        <v>107</v>
      </c>
      <c r="L1272" s="10" t="s">
        <v>108</v>
      </c>
      <c r="M1272" s="10" t="s">
        <v>109</v>
      </c>
      <c r="N1272" s="10" t="s">
        <v>2105</v>
      </c>
      <c r="O1272" s="27"/>
      <c r="P1272" s="27"/>
      <c r="Q1272" s="74"/>
      <c r="R1272" s="27">
        <v>90</v>
      </c>
      <c r="S1272" s="27">
        <v>90</v>
      </c>
      <c r="T1272" s="27">
        <v>90</v>
      </c>
      <c r="U1272" s="27">
        <v>90</v>
      </c>
      <c r="V1272" s="27">
        <v>90</v>
      </c>
      <c r="W1272" s="27"/>
      <c r="X1272" s="27"/>
      <c r="Y1272" s="27"/>
      <c r="Z1272" s="27"/>
      <c r="AA1272" s="27"/>
      <c r="AB1272" s="27"/>
      <c r="AC1272" s="27"/>
      <c r="AD1272" s="27"/>
      <c r="AE1272" s="27"/>
      <c r="AF1272" s="27"/>
      <c r="AG1272" s="27"/>
      <c r="AH1272" s="27"/>
      <c r="AI1272" s="27"/>
      <c r="AJ1272" s="27"/>
      <c r="AK1272" s="27"/>
      <c r="AL1272" s="27"/>
      <c r="AM1272" s="27"/>
      <c r="AN1272" s="27"/>
      <c r="AO1272" s="27"/>
      <c r="AP1272" s="27">
        <v>2127.84</v>
      </c>
      <c r="AQ1272" s="27">
        <v>0</v>
      </c>
      <c r="AR1272" s="27">
        <f t="shared" si="30"/>
        <v>0</v>
      </c>
      <c r="AS1272" s="10" t="s">
        <v>111</v>
      </c>
      <c r="AT1272" s="7" t="s">
        <v>375</v>
      </c>
      <c r="AU1272" s="89" t="s">
        <v>357</v>
      </c>
    </row>
    <row r="1273" spans="2:47" ht="13.15" customHeight="1" x14ac:dyDescent="0.2">
      <c r="B1273" s="12" t="s">
        <v>2106</v>
      </c>
      <c r="C1273" s="7" t="s">
        <v>100</v>
      </c>
      <c r="D1273" s="7" t="s">
        <v>2101</v>
      </c>
      <c r="E1273" s="7" t="s">
        <v>2102</v>
      </c>
      <c r="F1273" s="7" t="s">
        <v>2103</v>
      </c>
      <c r="G1273" s="7" t="s">
        <v>2104</v>
      </c>
      <c r="H1273" s="8" t="s">
        <v>105</v>
      </c>
      <c r="I1273" s="9">
        <v>45</v>
      </c>
      <c r="J1273" s="10" t="s">
        <v>106</v>
      </c>
      <c r="K1273" s="8" t="s">
        <v>107</v>
      </c>
      <c r="L1273" s="10" t="s">
        <v>108</v>
      </c>
      <c r="M1273" s="10" t="s">
        <v>109</v>
      </c>
      <c r="N1273" s="10" t="s">
        <v>2105</v>
      </c>
      <c r="O1273" s="74"/>
      <c r="P1273" s="27"/>
      <c r="Q1273" s="27"/>
      <c r="R1273" s="27">
        <v>74</v>
      </c>
      <c r="S1273" s="27">
        <v>90</v>
      </c>
      <c r="T1273" s="27">
        <v>90</v>
      </c>
      <c r="U1273" s="27">
        <v>90</v>
      </c>
      <c r="V1273" s="27">
        <v>90</v>
      </c>
      <c r="W1273" s="27"/>
      <c r="X1273" s="27"/>
      <c r="Y1273" s="27"/>
      <c r="Z1273" s="27"/>
      <c r="AA1273" s="27"/>
      <c r="AB1273" s="27"/>
      <c r="AC1273" s="27"/>
      <c r="AD1273" s="27"/>
      <c r="AE1273" s="27"/>
      <c r="AF1273" s="27"/>
      <c r="AG1273" s="27"/>
      <c r="AH1273" s="27"/>
      <c r="AI1273" s="27"/>
      <c r="AJ1273" s="27"/>
      <c r="AK1273" s="27"/>
      <c r="AL1273" s="27"/>
      <c r="AM1273" s="27"/>
      <c r="AN1273" s="27"/>
      <c r="AO1273" s="27"/>
      <c r="AP1273" s="27">
        <v>2127.84</v>
      </c>
      <c r="AQ1273" s="27">
        <v>0</v>
      </c>
      <c r="AR1273" s="27">
        <f t="shared" si="30"/>
        <v>0</v>
      </c>
      <c r="AS1273" s="10" t="s">
        <v>111</v>
      </c>
      <c r="AT1273" s="43" t="s">
        <v>241</v>
      </c>
      <c r="AU1273" s="13" t="s">
        <v>458</v>
      </c>
    </row>
    <row r="1274" spans="2:47" ht="13.15" customHeight="1" x14ac:dyDescent="0.2">
      <c r="B1274" s="13" t="s">
        <v>2107</v>
      </c>
      <c r="C1274" s="13" t="s">
        <v>100</v>
      </c>
      <c r="D1274" s="13" t="s">
        <v>2108</v>
      </c>
      <c r="E1274" s="13" t="s">
        <v>2109</v>
      </c>
      <c r="F1274" s="13" t="s">
        <v>2110</v>
      </c>
      <c r="G1274" s="13" t="s">
        <v>2104</v>
      </c>
      <c r="H1274" s="13" t="s">
        <v>105</v>
      </c>
      <c r="I1274" s="13">
        <v>45</v>
      </c>
      <c r="J1274" s="13" t="s">
        <v>106</v>
      </c>
      <c r="K1274" s="13" t="s">
        <v>107</v>
      </c>
      <c r="L1274" s="13" t="s">
        <v>108</v>
      </c>
      <c r="M1274" s="13" t="s">
        <v>109</v>
      </c>
      <c r="N1274" s="13" t="s">
        <v>2105</v>
      </c>
      <c r="O1274" s="39"/>
      <c r="P1274" s="39"/>
      <c r="Q1274" s="39"/>
      <c r="R1274" s="39">
        <v>74</v>
      </c>
      <c r="S1274" s="39">
        <v>38</v>
      </c>
      <c r="T1274" s="39">
        <v>90</v>
      </c>
      <c r="U1274" s="39">
        <v>90</v>
      </c>
      <c r="V1274" s="39">
        <v>90</v>
      </c>
      <c r="W1274" s="39"/>
      <c r="X1274" s="39"/>
      <c r="Y1274" s="39"/>
      <c r="Z1274" s="39"/>
      <c r="AA1274" s="39"/>
      <c r="AB1274" s="39"/>
      <c r="AC1274" s="39"/>
      <c r="AD1274" s="39"/>
      <c r="AE1274" s="39"/>
      <c r="AF1274" s="39"/>
      <c r="AG1274" s="39"/>
      <c r="AH1274" s="39"/>
      <c r="AI1274" s="39"/>
      <c r="AJ1274" s="39"/>
      <c r="AK1274" s="39"/>
      <c r="AL1274" s="39"/>
      <c r="AM1274" s="39"/>
      <c r="AN1274" s="39"/>
      <c r="AO1274" s="39"/>
      <c r="AP1274" s="39">
        <v>1964.28</v>
      </c>
      <c r="AQ1274" s="39">
        <v>0</v>
      </c>
      <c r="AR1274" s="27">
        <f t="shared" si="30"/>
        <v>0</v>
      </c>
      <c r="AS1274" s="13" t="s">
        <v>111</v>
      </c>
      <c r="AT1274" s="13">
        <v>2015</v>
      </c>
      <c r="AU1274" s="13">
        <v>14</v>
      </c>
    </row>
    <row r="1275" spans="2:47" ht="13.15" customHeight="1" x14ac:dyDescent="0.2">
      <c r="B1275" s="13" t="s">
        <v>2111</v>
      </c>
      <c r="C1275" s="13" t="s">
        <v>100</v>
      </c>
      <c r="D1275" s="13" t="s">
        <v>2108</v>
      </c>
      <c r="E1275" s="13" t="s">
        <v>2109</v>
      </c>
      <c r="F1275" s="13" t="s">
        <v>2110</v>
      </c>
      <c r="G1275" s="13" t="s">
        <v>2104</v>
      </c>
      <c r="H1275" s="13" t="s">
        <v>105</v>
      </c>
      <c r="I1275" s="13">
        <v>45</v>
      </c>
      <c r="J1275" s="13" t="s">
        <v>106</v>
      </c>
      <c r="K1275" s="13" t="s">
        <v>107</v>
      </c>
      <c r="L1275" s="13" t="s">
        <v>108</v>
      </c>
      <c r="M1275" s="13" t="s">
        <v>109</v>
      </c>
      <c r="N1275" s="13" t="s">
        <v>2105</v>
      </c>
      <c r="O1275" s="39"/>
      <c r="P1275" s="39"/>
      <c r="Q1275" s="39"/>
      <c r="R1275" s="39">
        <v>74</v>
      </c>
      <c r="S1275" s="39">
        <v>0</v>
      </c>
      <c r="T1275" s="39">
        <v>90</v>
      </c>
      <c r="U1275" s="39">
        <v>90</v>
      </c>
      <c r="V1275" s="39">
        <v>90</v>
      </c>
      <c r="W1275" s="39"/>
      <c r="X1275" s="39"/>
      <c r="Y1275" s="39"/>
      <c r="Z1275" s="39"/>
      <c r="AA1275" s="39"/>
      <c r="AB1275" s="39"/>
      <c r="AC1275" s="39"/>
      <c r="AD1275" s="39"/>
      <c r="AE1275" s="39"/>
      <c r="AF1275" s="39"/>
      <c r="AG1275" s="39"/>
      <c r="AH1275" s="39"/>
      <c r="AI1275" s="39"/>
      <c r="AJ1275" s="39"/>
      <c r="AK1275" s="39"/>
      <c r="AL1275" s="39"/>
      <c r="AM1275" s="39"/>
      <c r="AN1275" s="39"/>
      <c r="AO1275" s="39"/>
      <c r="AP1275" s="39">
        <v>1964.28</v>
      </c>
      <c r="AQ1275" s="39">
        <v>0</v>
      </c>
      <c r="AR1275" s="27">
        <f t="shared" si="30"/>
        <v>0</v>
      </c>
      <c r="AS1275" s="13" t="s">
        <v>111</v>
      </c>
      <c r="AT1275" s="13">
        <v>2015</v>
      </c>
      <c r="AU1275" s="13">
        <v>14</v>
      </c>
    </row>
    <row r="1276" spans="2:47" ht="13.15" customHeight="1" x14ac:dyDescent="0.2">
      <c r="B1276" s="13" t="s">
        <v>2112</v>
      </c>
      <c r="C1276" s="13" t="s">
        <v>100</v>
      </c>
      <c r="D1276" s="13" t="s">
        <v>2108</v>
      </c>
      <c r="E1276" s="13" t="s">
        <v>2109</v>
      </c>
      <c r="F1276" s="13" t="s">
        <v>2110</v>
      </c>
      <c r="G1276" s="13" t="s">
        <v>2104</v>
      </c>
      <c r="H1276" s="13" t="s">
        <v>105</v>
      </c>
      <c r="I1276" s="13">
        <v>45</v>
      </c>
      <c r="J1276" s="13" t="s">
        <v>106</v>
      </c>
      <c r="K1276" s="13" t="s">
        <v>107</v>
      </c>
      <c r="L1276" s="13" t="s">
        <v>108</v>
      </c>
      <c r="M1276" s="13" t="s">
        <v>109</v>
      </c>
      <c r="N1276" s="13" t="s">
        <v>2105</v>
      </c>
      <c r="O1276" s="39"/>
      <c r="P1276" s="39"/>
      <c r="Q1276" s="39"/>
      <c r="R1276" s="39">
        <v>74</v>
      </c>
      <c r="S1276" s="39">
        <v>90</v>
      </c>
      <c r="T1276" s="39">
        <v>90</v>
      </c>
      <c r="U1276" s="39">
        <v>90</v>
      </c>
      <c r="V1276" s="39">
        <v>90</v>
      </c>
      <c r="W1276" s="39"/>
      <c r="X1276" s="39"/>
      <c r="Y1276" s="39"/>
      <c r="Z1276" s="39"/>
      <c r="AA1276" s="39"/>
      <c r="AB1276" s="39"/>
      <c r="AC1276" s="39"/>
      <c r="AD1276" s="39"/>
      <c r="AE1276" s="39"/>
      <c r="AF1276" s="39"/>
      <c r="AG1276" s="39"/>
      <c r="AH1276" s="39"/>
      <c r="AI1276" s="39"/>
      <c r="AJ1276" s="39"/>
      <c r="AK1276" s="39"/>
      <c r="AL1276" s="39"/>
      <c r="AM1276" s="39"/>
      <c r="AN1276" s="39"/>
      <c r="AO1276" s="39"/>
      <c r="AP1276" s="39">
        <v>1964.28</v>
      </c>
      <c r="AQ1276" s="39">
        <v>0</v>
      </c>
      <c r="AR1276" s="27">
        <f t="shared" si="30"/>
        <v>0</v>
      </c>
      <c r="AS1276" s="13" t="s">
        <v>111</v>
      </c>
      <c r="AT1276" s="13">
        <v>2015</v>
      </c>
      <c r="AU1276" s="13" t="s">
        <v>156</v>
      </c>
    </row>
    <row r="1277" spans="2:47" ht="13.15" customHeight="1" x14ac:dyDescent="0.2">
      <c r="B1277" s="13" t="s">
        <v>2113</v>
      </c>
      <c r="C1277" s="13" t="s">
        <v>100</v>
      </c>
      <c r="D1277" s="13" t="s">
        <v>2108</v>
      </c>
      <c r="E1277" s="13" t="s">
        <v>2109</v>
      </c>
      <c r="F1277" s="13" t="s">
        <v>2110</v>
      </c>
      <c r="G1277" s="13" t="s">
        <v>2104</v>
      </c>
      <c r="H1277" s="13" t="s">
        <v>105</v>
      </c>
      <c r="I1277" s="13">
        <v>45</v>
      </c>
      <c r="J1277" s="13" t="s">
        <v>106</v>
      </c>
      <c r="K1277" s="13" t="s">
        <v>107</v>
      </c>
      <c r="L1277" s="13" t="s">
        <v>108</v>
      </c>
      <c r="M1277" s="13" t="s">
        <v>122</v>
      </c>
      <c r="N1277" s="13" t="s">
        <v>2105</v>
      </c>
      <c r="O1277" s="39"/>
      <c r="P1277" s="39"/>
      <c r="Q1277" s="39"/>
      <c r="R1277" s="39">
        <v>74</v>
      </c>
      <c r="S1277" s="39">
        <v>90</v>
      </c>
      <c r="T1277" s="39">
        <v>60</v>
      </c>
      <c r="U1277" s="39">
        <v>90</v>
      </c>
      <c r="V1277" s="39">
        <v>90</v>
      </c>
      <c r="W1277" s="39"/>
      <c r="X1277" s="39"/>
      <c r="Y1277" s="39"/>
      <c r="Z1277" s="39"/>
      <c r="AA1277" s="39"/>
      <c r="AB1277" s="39"/>
      <c r="AC1277" s="39"/>
      <c r="AD1277" s="39"/>
      <c r="AE1277" s="39"/>
      <c r="AF1277" s="39"/>
      <c r="AG1277" s="39"/>
      <c r="AH1277" s="39"/>
      <c r="AI1277" s="39"/>
      <c r="AJ1277" s="39"/>
      <c r="AK1277" s="39"/>
      <c r="AL1277" s="39"/>
      <c r="AM1277" s="39"/>
      <c r="AN1277" s="39"/>
      <c r="AO1277" s="39"/>
      <c r="AP1277" s="39">
        <v>2375.52</v>
      </c>
      <c r="AQ1277" s="39">
        <v>0</v>
      </c>
      <c r="AR1277" s="27">
        <f t="shared" si="30"/>
        <v>0</v>
      </c>
      <c r="AS1277" s="13" t="s">
        <v>111</v>
      </c>
      <c r="AT1277" s="13">
        <v>2015</v>
      </c>
      <c r="AU1277" s="13" t="s">
        <v>156</v>
      </c>
    </row>
    <row r="1278" spans="2:47" ht="13.15" customHeight="1" x14ac:dyDescent="0.2">
      <c r="B1278" s="13" t="s">
        <v>7191</v>
      </c>
      <c r="C1278" s="13" t="s">
        <v>100</v>
      </c>
      <c r="D1278" s="13" t="s">
        <v>2108</v>
      </c>
      <c r="E1278" s="13" t="s">
        <v>2109</v>
      </c>
      <c r="F1278" s="13" t="s">
        <v>2110</v>
      </c>
      <c r="G1278" s="13" t="s">
        <v>2104</v>
      </c>
      <c r="H1278" s="13" t="s">
        <v>105</v>
      </c>
      <c r="I1278" s="13">
        <v>45</v>
      </c>
      <c r="J1278" s="13" t="s">
        <v>106</v>
      </c>
      <c r="K1278" s="13" t="s">
        <v>107</v>
      </c>
      <c r="L1278" s="13" t="s">
        <v>108</v>
      </c>
      <c r="M1278" s="13" t="s">
        <v>122</v>
      </c>
      <c r="N1278" s="13" t="s">
        <v>2105</v>
      </c>
      <c r="O1278" s="39"/>
      <c r="P1278" s="39"/>
      <c r="Q1278" s="39"/>
      <c r="R1278" s="39">
        <v>74</v>
      </c>
      <c r="S1278" s="39">
        <v>90</v>
      </c>
      <c r="T1278" s="39">
        <v>83</v>
      </c>
      <c r="U1278" s="39">
        <v>90</v>
      </c>
      <c r="V1278" s="39">
        <v>90</v>
      </c>
      <c r="W1278" s="39"/>
      <c r="X1278" s="39"/>
      <c r="Y1278" s="39"/>
      <c r="Z1278" s="39"/>
      <c r="AA1278" s="39"/>
      <c r="AB1278" s="39"/>
      <c r="AC1278" s="39"/>
      <c r="AD1278" s="39"/>
      <c r="AE1278" s="39"/>
      <c r="AF1278" s="39"/>
      <c r="AG1278" s="39"/>
      <c r="AH1278" s="39"/>
      <c r="AI1278" s="39"/>
      <c r="AJ1278" s="39"/>
      <c r="AK1278" s="39"/>
      <c r="AL1278" s="39"/>
      <c r="AM1278" s="39"/>
      <c r="AN1278" s="39"/>
      <c r="AO1278" s="39"/>
      <c r="AP1278" s="39">
        <v>2121</v>
      </c>
      <c r="AQ1278" s="39">
        <f>(P1278+Q1278+R1278+S1278+T1278+U1278+V1278+W1278)*AP1278</f>
        <v>905667</v>
      </c>
      <c r="AR1278" s="27">
        <f t="shared" si="30"/>
        <v>1014347.0400000002</v>
      </c>
      <c r="AS1278" s="13" t="s">
        <v>111</v>
      </c>
      <c r="AT1278" s="13">
        <v>2015</v>
      </c>
      <c r="AU1278" s="13"/>
    </row>
    <row r="1279" spans="2:47" ht="13.15" customHeight="1" x14ac:dyDescent="0.25">
      <c r="B1279" s="7" t="s">
        <v>2114</v>
      </c>
      <c r="C1279" s="7" t="s">
        <v>100</v>
      </c>
      <c r="D1279" s="22" t="s">
        <v>1748</v>
      </c>
      <c r="E1279" s="7" t="s">
        <v>1749</v>
      </c>
      <c r="F1279" s="10" t="s">
        <v>1749</v>
      </c>
      <c r="G1279" s="10" t="s">
        <v>2115</v>
      </c>
      <c r="H1279" s="8" t="s">
        <v>105</v>
      </c>
      <c r="I1279" s="9">
        <v>45</v>
      </c>
      <c r="J1279" s="10" t="s">
        <v>238</v>
      </c>
      <c r="K1279" s="8" t="s">
        <v>107</v>
      </c>
      <c r="L1279" s="10" t="s">
        <v>108</v>
      </c>
      <c r="M1279" s="10" t="s">
        <v>109</v>
      </c>
      <c r="N1279" s="10" t="s">
        <v>110</v>
      </c>
      <c r="O1279" s="27"/>
      <c r="P1279" s="27"/>
      <c r="Q1279" s="74"/>
      <c r="R1279" s="27">
        <v>100</v>
      </c>
      <c r="S1279" s="27">
        <v>80</v>
      </c>
      <c r="T1279" s="27">
        <v>80</v>
      </c>
      <c r="U1279" s="27">
        <v>80</v>
      </c>
      <c r="V1279" s="27">
        <v>80</v>
      </c>
      <c r="W1279" s="27"/>
      <c r="X1279" s="27"/>
      <c r="Y1279" s="27"/>
      <c r="Z1279" s="27"/>
      <c r="AA1279" s="27"/>
      <c r="AB1279" s="27"/>
      <c r="AC1279" s="27"/>
      <c r="AD1279" s="27"/>
      <c r="AE1279" s="27"/>
      <c r="AF1279" s="27"/>
      <c r="AG1279" s="27"/>
      <c r="AH1279" s="27"/>
      <c r="AI1279" s="27"/>
      <c r="AJ1279" s="27"/>
      <c r="AK1279" s="27"/>
      <c r="AL1279" s="27"/>
      <c r="AM1279" s="27"/>
      <c r="AN1279" s="27"/>
      <c r="AO1279" s="27"/>
      <c r="AP1279" s="27">
        <v>20642.96</v>
      </c>
      <c r="AQ1279" s="27">
        <v>0</v>
      </c>
      <c r="AR1279" s="27">
        <f t="shared" si="30"/>
        <v>0</v>
      </c>
      <c r="AS1279" s="10" t="s">
        <v>111</v>
      </c>
      <c r="AT1279" s="7" t="s">
        <v>375</v>
      </c>
      <c r="AU1279" s="89" t="s">
        <v>357</v>
      </c>
    </row>
    <row r="1280" spans="2:47" ht="13.15" customHeight="1" x14ac:dyDescent="0.2">
      <c r="B1280" s="12" t="s">
        <v>2116</v>
      </c>
      <c r="C1280" s="7" t="s">
        <v>100</v>
      </c>
      <c r="D1280" s="7" t="s">
        <v>1748</v>
      </c>
      <c r="E1280" s="7" t="s">
        <v>1749</v>
      </c>
      <c r="F1280" s="7" t="s">
        <v>1749</v>
      </c>
      <c r="G1280" s="7" t="s">
        <v>2115</v>
      </c>
      <c r="H1280" s="8" t="s">
        <v>105</v>
      </c>
      <c r="I1280" s="9">
        <v>45</v>
      </c>
      <c r="J1280" s="10" t="s">
        <v>106</v>
      </c>
      <c r="K1280" s="8" t="s">
        <v>107</v>
      </c>
      <c r="L1280" s="10" t="s">
        <v>108</v>
      </c>
      <c r="M1280" s="10" t="s">
        <v>109</v>
      </c>
      <c r="N1280" s="10" t="s">
        <v>110</v>
      </c>
      <c r="O1280" s="74"/>
      <c r="P1280" s="27"/>
      <c r="Q1280" s="27"/>
      <c r="R1280" s="27">
        <v>60</v>
      </c>
      <c r="S1280" s="27">
        <v>40</v>
      </c>
      <c r="T1280" s="27">
        <v>35</v>
      </c>
      <c r="U1280" s="27">
        <v>40</v>
      </c>
      <c r="V1280" s="27">
        <v>40</v>
      </c>
      <c r="W1280" s="27"/>
      <c r="X1280" s="27"/>
      <c r="Y1280" s="27"/>
      <c r="Z1280" s="27"/>
      <c r="AA1280" s="27"/>
      <c r="AB1280" s="27"/>
      <c r="AC1280" s="27"/>
      <c r="AD1280" s="27"/>
      <c r="AE1280" s="27"/>
      <c r="AF1280" s="27"/>
      <c r="AG1280" s="27"/>
      <c r="AH1280" s="27"/>
      <c r="AI1280" s="27"/>
      <c r="AJ1280" s="27"/>
      <c r="AK1280" s="27"/>
      <c r="AL1280" s="27"/>
      <c r="AM1280" s="27"/>
      <c r="AN1280" s="27"/>
      <c r="AO1280" s="27"/>
      <c r="AP1280" s="27">
        <v>20642.96</v>
      </c>
      <c r="AQ1280" s="27">
        <v>0</v>
      </c>
      <c r="AR1280" s="27">
        <f t="shared" si="30"/>
        <v>0</v>
      </c>
      <c r="AS1280" s="10" t="s">
        <v>111</v>
      </c>
      <c r="AT1280" s="43" t="s">
        <v>241</v>
      </c>
      <c r="AU1280" s="13" t="s">
        <v>156</v>
      </c>
    </row>
    <row r="1281" spans="2:47" ht="13.15" customHeight="1" x14ac:dyDescent="0.2">
      <c r="B1281" s="13" t="s">
        <v>2117</v>
      </c>
      <c r="C1281" s="13" t="s">
        <v>100</v>
      </c>
      <c r="D1281" s="13" t="s">
        <v>1748</v>
      </c>
      <c r="E1281" s="13" t="s">
        <v>1749</v>
      </c>
      <c r="F1281" s="13" t="s">
        <v>1749</v>
      </c>
      <c r="G1281" s="13" t="s">
        <v>2115</v>
      </c>
      <c r="H1281" s="13" t="s">
        <v>105</v>
      </c>
      <c r="I1281" s="13">
        <v>45</v>
      </c>
      <c r="J1281" s="13" t="s">
        <v>106</v>
      </c>
      <c r="K1281" s="13" t="s">
        <v>107</v>
      </c>
      <c r="L1281" s="13" t="s">
        <v>108</v>
      </c>
      <c r="M1281" s="13" t="s">
        <v>109</v>
      </c>
      <c r="N1281" s="13" t="s">
        <v>110</v>
      </c>
      <c r="O1281" s="39"/>
      <c r="P1281" s="39"/>
      <c r="Q1281" s="39"/>
      <c r="R1281" s="39">
        <v>60</v>
      </c>
      <c r="S1281" s="39">
        <v>9</v>
      </c>
      <c r="T1281" s="39">
        <v>40</v>
      </c>
      <c r="U1281" s="39">
        <v>40</v>
      </c>
      <c r="V1281" s="39">
        <v>40</v>
      </c>
      <c r="W1281" s="39"/>
      <c r="X1281" s="39"/>
      <c r="Y1281" s="39"/>
      <c r="Z1281" s="39"/>
      <c r="AA1281" s="39"/>
      <c r="AB1281" s="39"/>
      <c r="AC1281" s="39"/>
      <c r="AD1281" s="39"/>
      <c r="AE1281" s="39"/>
      <c r="AF1281" s="39"/>
      <c r="AG1281" s="39"/>
      <c r="AH1281" s="39"/>
      <c r="AI1281" s="39"/>
      <c r="AJ1281" s="39"/>
      <c r="AK1281" s="39"/>
      <c r="AL1281" s="39"/>
      <c r="AM1281" s="39"/>
      <c r="AN1281" s="39"/>
      <c r="AO1281" s="39"/>
      <c r="AP1281" s="39">
        <v>19056.25</v>
      </c>
      <c r="AQ1281" s="39">
        <v>0</v>
      </c>
      <c r="AR1281" s="27">
        <f t="shared" si="30"/>
        <v>0</v>
      </c>
      <c r="AS1281" s="13" t="s">
        <v>111</v>
      </c>
      <c r="AT1281" s="13">
        <v>2015</v>
      </c>
      <c r="AU1281" s="13">
        <v>14</v>
      </c>
    </row>
    <row r="1282" spans="2:47" ht="13.15" customHeight="1" x14ac:dyDescent="0.2">
      <c r="B1282" s="13" t="s">
        <v>2118</v>
      </c>
      <c r="C1282" s="13" t="s">
        <v>100</v>
      </c>
      <c r="D1282" s="13" t="s">
        <v>1748</v>
      </c>
      <c r="E1282" s="13" t="s">
        <v>1749</v>
      </c>
      <c r="F1282" s="13" t="s">
        <v>1749</v>
      </c>
      <c r="G1282" s="13" t="s">
        <v>2115</v>
      </c>
      <c r="H1282" s="13" t="s">
        <v>105</v>
      </c>
      <c r="I1282" s="13">
        <v>45</v>
      </c>
      <c r="J1282" s="13" t="s">
        <v>106</v>
      </c>
      <c r="K1282" s="13" t="s">
        <v>107</v>
      </c>
      <c r="L1282" s="13" t="s">
        <v>108</v>
      </c>
      <c r="M1282" s="13" t="s">
        <v>109</v>
      </c>
      <c r="N1282" s="13" t="s">
        <v>110</v>
      </c>
      <c r="O1282" s="39"/>
      <c r="P1282" s="39"/>
      <c r="Q1282" s="39"/>
      <c r="R1282" s="39">
        <v>60</v>
      </c>
      <c r="S1282" s="39">
        <v>40</v>
      </c>
      <c r="T1282" s="39">
        <v>35</v>
      </c>
      <c r="U1282" s="39">
        <v>40</v>
      </c>
      <c r="V1282" s="39">
        <v>40</v>
      </c>
      <c r="W1282" s="39"/>
      <c r="X1282" s="39"/>
      <c r="Y1282" s="39"/>
      <c r="Z1282" s="39"/>
      <c r="AA1282" s="39"/>
      <c r="AB1282" s="39"/>
      <c r="AC1282" s="39"/>
      <c r="AD1282" s="39"/>
      <c r="AE1282" s="39"/>
      <c r="AF1282" s="39"/>
      <c r="AG1282" s="39"/>
      <c r="AH1282" s="39"/>
      <c r="AI1282" s="39"/>
      <c r="AJ1282" s="39"/>
      <c r="AK1282" s="39"/>
      <c r="AL1282" s="39"/>
      <c r="AM1282" s="39"/>
      <c r="AN1282" s="39"/>
      <c r="AO1282" s="39"/>
      <c r="AP1282" s="39">
        <v>19056.25</v>
      </c>
      <c r="AQ1282" s="39">
        <v>0</v>
      </c>
      <c r="AR1282" s="27">
        <f t="shared" si="30"/>
        <v>0</v>
      </c>
      <c r="AS1282" s="13" t="s">
        <v>111</v>
      </c>
      <c r="AT1282" s="13">
        <v>2015</v>
      </c>
      <c r="AU1282" s="13" t="s">
        <v>156</v>
      </c>
    </row>
    <row r="1283" spans="2:47" ht="13.15" customHeight="1" x14ac:dyDescent="0.2">
      <c r="B1283" s="13" t="s">
        <v>2119</v>
      </c>
      <c r="C1283" s="13" t="s">
        <v>100</v>
      </c>
      <c r="D1283" s="13" t="s">
        <v>1748</v>
      </c>
      <c r="E1283" s="13" t="s">
        <v>1749</v>
      </c>
      <c r="F1283" s="13" t="s">
        <v>1749</v>
      </c>
      <c r="G1283" s="13" t="s">
        <v>2115</v>
      </c>
      <c r="H1283" s="13" t="s">
        <v>105</v>
      </c>
      <c r="I1283" s="13">
        <v>45</v>
      </c>
      <c r="J1283" s="13" t="s">
        <v>106</v>
      </c>
      <c r="K1283" s="13" t="s">
        <v>107</v>
      </c>
      <c r="L1283" s="13" t="s">
        <v>108</v>
      </c>
      <c r="M1283" s="13" t="s">
        <v>122</v>
      </c>
      <c r="N1283" s="13" t="s">
        <v>110</v>
      </c>
      <c r="O1283" s="39"/>
      <c r="P1283" s="39"/>
      <c r="Q1283" s="39"/>
      <c r="R1283" s="39">
        <v>60</v>
      </c>
      <c r="S1283" s="39">
        <v>40</v>
      </c>
      <c r="T1283" s="39">
        <v>25</v>
      </c>
      <c r="U1283" s="39">
        <v>40</v>
      </c>
      <c r="V1283" s="39">
        <v>40</v>
      </c>
      <c r="W1283" s="39"/>
      <c r="X1283" s="39"/>
      <c r="Y1283" s="39"/>
      <c r="Z1283" s="39"/>
      <c r="AA1283" s="39"/>
      <c r="AB1283" s="39"/>
      <c r="AC1283" s="39"/>
      <c r="AD1283" s="39"/>
      <c r="AE1283" s="39"/>
      <c r="AF1283" s="39"/>
      <c r="AG1283" s="39"/>
      <c r="AH1283" s="39"/>
      <c r="AI1283" s="39"/>
      <c r="AJ1283" s="39"/>
      <c r="AK1283" s="39"/>
      <c r="AL1283" s="39"/>
      <c r="AM1283" s="39"/>
      <c r="AN1283" s="39"/>
      <c r="AO1283" s="39"/>
      <c r="AP1283" s="39">
        <v>23114</v>
      </c>
      <c r="AQ1283" s="39">
        <v>0</v>
      </c>
      <c r="AR1283" s="27">
        <f t="shared" si="30"/>
        <v>0</v>
      </c>
      <c r="AS1283" s="13" t="s">
        <v>111</v>
      </c>
      <c r="AT1283" s="13">
        <v>2015</v>
      </c>
      <c r="AU1283" s="13" t="s">
        <v>7145</v>
      </c>
    </row>
    <row r="1284" spans="2:47" ht="13.15" customHeight="1" x14ac:dyDescent="0.2">
      <c r="B1284" s="13" t="s">
        <v>7192</v>
      </c>
      <c r="C1284" s="13" t="s">
        <v>100</v>
      </c>
      <c r="D1284" s="13" t="s">
        <v>5543</v>
      </c>
      <c r="E1284" s="13" t="s">
        <v>5539</v>
      </c>
      <c r="F1284" s="13" t="s">
        <v>5540</v>
      </c>
      <c r="G1284" s="13" t="s">
        <v>7193</v>
      </c>
      <c r="H1284" s="13" t="s">
        <v>105</v>
      </c>
      <c r="I1284" s="13">
        <v>45</v>
      </c>
      <c r="J1284" s="13" t="s">
        <v>106</v>
      </c>
      <c r="K1284" s="13" t="s">
        <v>107</v>
      </c>
      <c r="L1284" s="13" t="s">
        <v>108</v>
      </c>
      <c r="M1284" s="13" t="s">
        <v>122</v>
      </c>
      <c r="N1284" s="13" t="s">
        <v>110</v>
      </c>
      <c r="O1284" s="39"/>
      <c r="P1284" s="39"/>
      <c r="Q1284" s="39"/>
      <c r="R1284" s="39">
        <v>60</v>
      </c>
      <c r="S1284" s="39">
        <v>40</v>
      </c>
      <c r="T1284" s="39">
        <v>18</v>
      </c>
      <c r="U1284" s="39">
        <v>40</v>
      </c>
      <c r="V1284" s="39">
        <v>40</v>
      </c>
      <c r="W1284" s="39"/>
      <c r="X1284" s="39"/>
      <c r="Y1284" s="39"/>
      <c r="Z1284" s="39"/>
      <c r="AA1284" s="39"/>
      <c r="AB1284" s="39"/>
      <c r="AC1284" s="39"/>
      <c r="AD1284" s="39"/>
      <c r="AE1284" s="39"/>
      <c r="AF1284" s="39"/>
      <c r="AG1284" s="39"/>
      <c r="AH1284" s="39"/>
      <c r="AI1284" s="39"/>
      <c r="AJ1284" s="39"/>
      <c r="AK1284" s="39"/>
      <c r="AL1284" s="39"/>
      <c r="AM1284" s="39"/>
      <c r="AN1284" s="39"/>
      <c r="AO1284" s="39"/>
      <c r="AP1284" s="39">
        <v>20637.5</v>
      </c>
      <c r="AQ1284" s="39">
        <f>(P1284+Q1284+R1284+S1284+T1284+U1284+V1284+W1284)*AP1284</f>
        <v>4086225</v>
      </c>
      <c r="AR1284" s="27">
        <f t="shared" si="30"/>
        <v>4576572</v>
      </c>
      <c r="AS1284" s="13" t="s">
        <v>111</v>
      </c>
      <c r="AT1284" s="13">
        <v>2015</v>
      </c>
      <c r="AU1284" s="13"/>
    </row>
    <row r="1285" spans="2:47" ht="13.15" customHeight="1" x14ac:dyDescent="0.25">
      <c r="B1285" s="7" t="s">
        <v>2120</v>
      </c>
      <c r="C1285" s="7" t="s">
        <v>100</v>
      </c>
      <c r="D1285" s="22" t="s">
        <v>1748</v>
      </c>
      <c r="E1285" s="7" t="s">
        <v>1749</v>
      </c>
      <c r="F1285" s="10" t="s">
        <v>1749</v>
      </c>
      <c r="G1285" s="10" t="s">
        <v>2121</v>
      </c>
      <c r="H1285" s="8" t="s">
        <v>105</v>
      </c>
      <c r="I1285" s="9">
        <v>45</v>
      </c>
      <c r="J1285" s="10" t="s">
        <v>238</v>
      </c>
      <c r="K1285" s="8" t="s">
        <v>107</v>
      </c>
      <c r="L1285" s="10" t="s">
        <v>108</v>
      </c>
      <c r="M1285" s="10" t="s">
        <v>109</v>
      </c>
      <c r="N1285" s="10" t="s">
        <v>110</v>
      </c>
      <c r="O1285" s="27"/>
      <c r="P1285" s="27"/>
      <c r="Q1285" s="74"/>
      <c r="R1285" s="27">
        <v>120</v>
      </c>
      <c r="S1285" s="27">
        <v>100</v>
      </c>
      <c r="T1285" s="27">
        <v>100</v>
      </c>
      <c r="U1285" s="27">
        <v>100</v>
      </c>
      <c r="V1285" s="27">
        <v>100</v>
      </c>
      <c r="W1285" s="27"/>
      <c r="X1285" s="27"/>
      <c r="Y1285" s="27"/>
      <c r="Z1285" s="27"/>
      <c r="AA1285" s="27"/>
      <c r="AB1285" s="27"/>
      <c r="AC1285" s="27"/>
      <c r="AD1285" s="27"/>
      <c r="AE1285" s="27"/>
      <c r="AF1285" s="27"/>
      <c r="AG1285" s="27"/>
      <c r="AH1285" s="27"/>
      <c r="AI1285" s="27"/>
      <c r="AJ1285" s="27"/>
      <c r="AK1285" s="27"/>
      <c r="AL1285" s="27"/>
      <c r="AM1285" s="27"/>
      <c r="AN1285" s="27"/>
      <c r="AO1285" s="27"/>
      <c r="AP1285" s="27">
        <v>20439.849999999999</v>
      </c>
      <c r="AQ1285" s="27">
        <v>0</v>
      </c>
      <c r="AR1285" s="27">
        <f t="shared" si="30"/>
        <v>0</v>
      </c>
      <c r="AS1285" s="10" t="s">
        <v>111</v>
      </c>
      <c r="AT1285" s="7" t="s">
        <v>375</v>
      </c>
      <c r="AU1285" s="89" t="s">
        <v>357</v>
      </c>
    </row>
    <row r="1286" spans="2:47" ht="13.15" customHeight="1" x14ac:dyDescent="0.2">
      <c r="B1286" s="12" t="s">
        <v>2122</v>
      </c>
      <c r="C1286" s="7" t="s">
        <v>100</v>
      </c>
      <c r="D1286" s="7" t="s">
        <v>1748</v>
      </c>
      <c r="E1286" s="7" t="s">
        <v>1749</v>
      </c>
      <c r="F1286" s="7" t="s">
        <v>1749</v>
      </c>
      <c r="G1286" s="7" t="s">
        <v>2121</v>
      </c>
      <c r="H1286" s="8" t="s">
        <v>105</v>
      </c>
      <c r="I1286" s="9">
        <v>45</v>
      </c>
      <c r="J1286" s="10" t="s">
        <v>106</v>
      </c>
      <c r="K1286" s="8" t="s">
        <v>107</v>
      </c>
      <c r="L1286" s="10" t="s">
        <v>108</v>
      </c>
      <c r="M1286" s="10" t="s">
        <v>109</v>
      </c>
      <c r="N1286" s="10" t="s">
        <v>110</v>
      </c>
      <c r="O1286" s="74"/>
      <c r="P1286" s="27"/>
      <c r="Q1286" s="27"/>
      <c r="R1286" s="27">
        <v>80</v>
      </c>
      <c r="S1286" s="27">
        <v>40</v>
      </c>
      <c r="T1286" s="27">
        <v>35</v>
      </c>
      <c r="U1286" s="27">
        <v>40</v>
      </c>
      <c r="V1286" s="27">
        <v>40</v>
      </c>
      <c r="W1286" s="27"/>
      <c r="X1286" s="27"/>
      <c r="Y1286" s="27"/>
      <c r="Z1286" s="27"/>
      <c r="AA1286" s="27"/>
      <c r="AB1286" s="27"/>
      <c r="AC1286" s="27"/>
      <c r="AD1286" s="27"/>
      <c r="AE1286" s="27"/>
      <c r="AF1286" s="27"/>
      <c r="AG1286" s="27"/>
      <c r="AH1286" s="27"/>
      <c r="AI1286" s="27"/>
      <c r="AJ1286" s="27"/>
      <c r="AK1286" s="27"/>
      <c r="AL1286" s="27"/>
      <c r="AM1286" s="27"/>
      <c r="AN1286" s="27"/>
      <c r="AO1286" s="27"/>
      <c r="AP1286" s="27">
        <v>20439.849999999999</v>
      </c>
      <c r="AQ1286" s="27">
        <v>0</v>
      </c>
      <c r="AR1286" s="27">
        <f t="shared" si="30"/>
        <v>0</v>
      </c>
      <c r="AS1286" s="10" t="s">
        <v>111</v>
      </c>
      <c r="AT1286" s="43" t="s">
        <v>241</v>
      </c>
      <c r="AU1286" s="13" t="s">
        <v>156</v>
      </c>
    </row>
    <row r="1287" spans="2:47" ht="13.15" customHeight="1" x14ac:dyDescent="0.2">
      <c r="B1287" s="13" t="s">
        <v>2123</v>
      </c>
      <c r="C1287" s="13" t="s">
        <v>100</v>
      </c>
      <c r="D1287" s="13" t="s">
        <v>1748</v>
      </c>
      <c r="E1287" s="13" t="s">
        <v>1749</v>
      </c>
      <c r="F1287" s="13" t="s">
        <v>1749</v>
      </c>
      <c r="G1287" s="13" t="s">
        <v>2121</v>
      </c>
      <c r="H1287" s="13" t="s">
        <v>105</v>
      </c>
      <c r="I1287" s="13">
        <v>45</v>
      </c>
      <c r="J1287" s="13" t="s">
        <v>106</v>
      </c>
      <c r="K1287" s="13" t="s">
        <v>107</v>
      </c>
      <c r="L1287" s="13" t="s">
        <v>108</v>
      </c>
      <c r="M1287" s="13" t="s">
        <v>109</v>
      </c>
      <c r="N1287" s="13" t="s">
        <v>110</v>
      </c>
      <c r="O1287" s="39"/>
      <c r="P1287" s="39"/>
      <c r="Q1287" s="39"/>
      <c r="R1287" s="39">
        <v>80</v>
      </c>
      <c r="S1287" s="39">
        <v>0</v>
      </c>
      <c r="T1287" s="39">
        <v>40</v>
      </c>
      <c r="U1287" s="39">
        <v>40</v>
      </c>
      <c r="V1287" s="39">
        <v>40</v>
      </c>
      <c r="W1287" s="39"/>
      <c r="X1287" s="39"/>
      <c r="Y1287" s="39"/>
      <c r="Z1287" s="39"/>
      <c r="AA1287" s="39"/>
      <c r="AB1287" s="39"/>
      <c r="AC1287" s="39"/>
      <c r="AD1287" s="39"/>
      <c r="AE1287" s="39"/>
      <c r="AF1287" s="39"/>
      <c r="AG1287" s="39"/>
      <c r="AH1287" s="39"/>
      <c r="AI1287" s="39"/>
      <c r="AJ1287" s="39"/>
      <c r="AK1287" s="39"/>
      <c r="AL1287" s="39"/>
      <c r="AM1287" s="39"/>
      <c r="AN1287" s="39"/>
      <c r="AO1287" s="39"/>
      <c r="AP1287" s="39">
        <v>18868.75</v>
      </c>
      <c r="AQ1287" s="39">
        <v>0</v>
      </c>
      <c r="AR1287" s="27">
        <f t="shared" si="30"/>
        <v>0</v>
      </c>
      <c r="AS1287" s="13" t="s">
        <v>111</v>
      </c>
      <c r="AT1287" s="13">
        <v>2015</v>
      </c>
      <c r="AU1287" s="13">
        <v>14</v>
      </c>
    </row>
    <row r="1288" spans="2:47" ht="13.15" customHeight="1" x14ac:dyDescent="0.2">
      <c r="B1288" s="13" t="s">
        <v>2124</v>
      </c>
      <c r="C1288" s="13" t="s">
        <v>100</v>
      </c>
      <c r="D1288" s="13" t="s">
        <v>1748</v>
      </c>
      <c r="E1288" s="13" t="s">
        <v>1749</v>
      </c>
      <c r="F1288" s="13" t="s">
        <v>1749</v>
      </c>
      <c r="G1288" s="13" t="s">
        <v>2121</v>
      </c>
      <c r="H1288" s="13" t="s">
        <v>105</v>
      </c>
      <c r="I1288" s="13">
        <v>45</v>
      </c>
      <c r="J1288" s="13" t="s">
        <v>106</v>
      </c>
      <c r="K1288" s="13" t="s">
        <v>107</v>
      </c>
      <c r="L1288" s="13" t="s">
        <v>108</v>
      </c>
      <c r="M1288" s="13" t="s">
        <v>109</v>
      </c>
      <c r="N1288" s="13" t="s">
        <v>110</v>
      </c>
      <c r="O1288" s="39"/>
      <c r="P1288" s="39"/>
      <c r="Q1288" s="39"/>
      <c r="R1288" s="39">
        <v>80</v>
      </c>
      <c r="S1288" s="39">
        <v>40</v>
      </c>
      <c r="T1288" s="39">
        <v>35</v>
      </c>
      <c r="U1288" s="39">
        <v>40</v>
      </c>
      <c r="V1288" s="39">
        <v>40</v>
      </c>
      <c r="W1288" s="39"/>
      <c r="X1288" s="39"/>
      <c r="Y1288" s="39"/>
      <c r="Z1288" s="39"/>
      <c r="AA1288" s="39"/>
      <c r="AB1288" s="39"/>
      <c r="AC1288" s="39"/>
      <c r="AD1288" s="39"/>
      <c r="AE1288" s="39"/>
      <c r="AF1288" s="39"/>
      <c r="AG1288" s="39"/>
      <c r="AH1288" s="39"/>
      <c r="AI1288" s="39"/>
      <c r="AJ1288" s="39"/>
      <c r="AK1288" s="39"/>
      <c r="AL1288" s="39"/>
      <c r="AM1288" s="39"/>
      <c r="AN1288" s="39"/>
      <c r="AO1288" s="39"/>
      <c r="AP1288" s="39">
        <v>18868.75</v>
      </c>
      <c r="AQ1288" s="39">
        <v>0</v>
      </c>
      <c r="AR1288" s="27">
        <f t="shared" si="30"/>
        <v>0</v>
      </c>
      <c r="AS1288" s="13" t="s">
        <v>111</v>
      </c>
      <c r="AT1288" s="13">
        <v>2015</v>
      </c>
      <c r="AU1288" s="13" t="s">
        <v>156</v>
      </c>
    </row>
    <row r="1289" spans="2:47" ht="13.15" customHeight="1" x14ac:dyDescent="0.2">
      <c r="B1289" s="13" t="s">
        <v>2125</v>
      </c>
      <c r="C1289" s="13" t="s">
        <v>100</v>
      </c>
      <c r="D1289" s="13" t="s">
        <v>1748</v>
      </c>
      <c r="E1289" s="13" t="s">
        <v>1749</v>
      </c>
      <c r="F1289" s="13" t="s">
        <v>1749</v>
      </c>
      <c r="G1289" s="13" t="s">
        <v>2121</v>
      </c>
      <c r="H1289" s="13" t="s">
        <v>105</v>
      </c>
      <c r="I1289" s="13">
        <v>45</v>
      </c>
      <c r="J1289" s="13" t="s">
        <v>106</v>
      </c>
      <c r="K1289" s="13" t="s">
        <v>107</v>
      </c>
      <c r="L1289" s="13" t="s">
        <v>108</v>
      </c>
      <c r="M1289" s="13" t="s">
        <v>122</v>
      </c>
      <c r="N1289" s="13" t="s">
        <v>110</v>
      </c>
      <c r="O1289" s="39"/>
      <c r="P1289" s="39"/>
      <c r="Q1289" s="39"/>
      <c r="R1289" s="39">
        <v>80</v>
      </c>
      <c r="S1289" s="39">
        <v>40</v>
      </c>
      <c r="T1289" s="39">
        <v>25</v>
      </c>
      <c r="U1289" s="39">
        <v>40</v>
      </c>
      <c r="V1289" s="39">
        <v>40</v>
      </c>
      <c r="W1289" s="39"/>
      <c r="X1289" s="39"/>
      <c r="Y1289" s="39"/>
      <c r="Z1289" s="39"/>
      <c r="AA1289" s="39"/>
      <c r="AB1289" s="39"/>
      <c r="AC1289" s="39"/>
      <c r="AD1289" s="39"/>
      <c r="AE1289" s="39"/>
      <c r="AF1289" s="39"/>
      <c r="AG1289" s="39"/>
      <c r="AH1289" s="39"/>
      <c r="AI1289" s="39"/>
      <c r="AJ1289" s="39"/>
      <c r="AK1289" s="39"/>
      <c r="AL1289" s="39"/>
      <c r="AM1289" s="39"/>
      <c r="AN1289" s="39"/>
      <c r="AO1289" s="39"/>
      <c r="AP1289" s="39">
        <v>22890</v>
      </c>
      <c r="AQ1289" s="39">
        <v>0</v>
      </c>
      <c r="AR1289" s="27">
        <f t="shared" si="30"/>
        <v>0</v>
      </c>
      <c r="AS1289" s="13" t="s">
        <v>111</v>
      </c>
      <c r="AT1289" s="13">
        <v>2015</v>
      </c>
      <c r="AU1289" s="13" t="s">
        <v>7145</v>
      </c>
    </row>
    <row r="1290" spans="2:47" ht="13.15" customHeight="1" x14ac:dyDescent="0.2">
      <c r="B1290" s="13" t="s">
        <v>7194</v>
      </c>
      <c r="C1290" s="13" t="s">
        <v>100</v>
      </c>
      <c r="D1290" s="13" t="s">
        <v>5543</v>
      </c>
      <c r="E1290" s="13" t="s">
        <v>5539</v>
      </c>
      <c r="F1290" s="13" t="s">
        <v>5540</v>
      </c>
      <c r="G1290" s="13" t="s">
        <v>7195</v>
      </c>
      <c r="H1290" s="13" t="s">
        <v>105</v>
      </c>
      <c r="I1290" s="13">
        <v>45</v>
      </c>
      <c r="J1290" s="13" t="s">
        <v>106</v>
      </c>
      <c r="K1290" s="13" t="s">
        <v>107</v>
      </c>
      <c r="L1290" s="13" t="s">
        <v>108</v>
      </c>
      <c r="M1290" s="13" t="s">
        <v>122</v>
      </c>
      <c r="N1290" s="13" t="s">
        <v>110</v>
      </c>
      <c r="O1290" s="39"/>
      <c r="P1290" s="39"/>
      <c r="Q1290" s="39"/>
      <c r="R1290" s="39">
        <v>80</v>
      </c>
      <c r="S1290" s="39">
        <v>40</v>
      </c>
      <c r="T1290" s="39">
        <v>21</v>
      </c>
      <c r="U1290" s="39">
        <v>40</v>
      </c>
      <c r="V1290" s="39">
        <v>40</v>
      </c>
      <c r="W1290" s="39"/>
      <c r="X1290" s="39"/>
      <c r="Y1290" s="39"/>
      <c r="Z1290" s="39"/>
      <c r="AA1290" s="39"/>
      <c r="AB1290" s="39"/>
      <c r="AC1290" s="39"/>
      <c r="AD1290" s="39"/>
      <c r="AE1290" s="39"/>
      <c r="AF1290" s="39"/>
      <c r="AG1290" s="39"/>
      <c r="AH1290" s="39"/>
      <c r="AI1290" s="39"/>
      <c r="AJ1290" s="39"/>
      <c r="AK1290" s="39"/>
      <c r="AL1290" s="39"/>
      <c r="AM1290" s="39"/>
      <c r="AN1290" s="39"/>
      <c r="AO1290" s="39"/>
      <c r="AP1290" s="39">
        <v>20437.5</v>
      </c>
      <c r="AQ1290" s="39">
        <f>(P1290+Q1290+R1290+S1290+T1290+U1290+V1290+W1290)*AP1290</f>
        <v>4516687.5</v>
      </c>
      <c r="AR1290" s="27">
        <f t="shared" si="30"/>
        <v>5058690.0000000009</v>
      </c>
      <c r="AS1290" s="13" t="s">
        <v>111</v>
      </c>
      <c r="AT1290" s="13">
        <v>2015</v>
      </c>
      <c r="AU1290" s="13"/>
    </row>
    <row r="1291" spans="2:47" ht="13.15" customHeight="1" x14ac:dyDescent="0.25">
      <c r="B1291" s="7" t="s">
        <v>2126</v>
      </c>
      <c r="C1291" s="7" t="s">
        <v>100</v>
      </c>
      <c r="D1291" s="22" t="s">
        <v>2070</v>
      </c>
      <c r="E1291" s="7" t="s">
        <v>2071</v>
      </c>
      <c r="F1291" s="10" t="s">
        <v>2072</v>
      </c>
      <c r="G1291" s="10" t="s">
        <v>2127</v>
      </c>
      <c r="H1291" s="8" t="s">
        <v>105</v>
      </c>
      <c r="I1291" s="9">
        <v>45</v>
      </c>
      <c r="J1291" s="10" t="s">
        <v>238</v>
      </c>
      <c r="K1291" s="8" t="s">
        <v>107</v>
      </c>
      <c r="L1291" s="10" t="s">
        <v>108</v>
      </c>
      <c r="M1291" s="10" t="s">
        <v>109</v>
      </c>
      <c r="N1291" s="10" t="s">
        <v>110</v>
      </c>
      <c r="O1291" s="27"/>
      <c r="P1291" s="27"/>
      <c r="Q1291" s="74"/>
      <c r="R1291" s="27">
        <v>690</v>
      </c>
      <c r="S1291" s="27">
        <v>500</v>
      </c>
      <c r="T1291" s="27">
        <v>500</v>
      </c>
      <c r="U1291" s="27">
        <v>500</v>
      </c>
      <c r="V1291" s="27">
        <v>500</v>
      </c>
      <c r="W1291" s="27"/>
      <c r="X1291" s="27"/>
      <c r="Y1291" s="27"/>
      <c r="Z1291" s="27"/>
      <c r="AA1291" s="27"/>
      <c r="AB1291" s="27"/>
      <c r="AC1291" s="27"/>
      <c r="AD1291" s="27"/>
      <c r="AE1291" s="27"/>
      <c r="AF1291" s="27"/>
      <c r="AG1291" s="27"/>
      <c r="AH1291" s="27"/>
      <c r="AI1291" s="27"/>
      <c r="AJ1291" s="27"/>
      <c r="AK1291" s="27"/>
      <c r="AL1291" s="27"/>
      <c r="AM1291" s="27"/>
      <c r="AN1291" s="27"/>
      <c r="AO1291" s="27"/>
      <c r="AP1291" s="27">
        <v>331.75</v>
      </c>
      <c r="AQ1291" s="27">
        <v>0</v>
      </c>
      <c r="AR1291" s="27">
        <f t="shared" si="30"/>
        <v>0</v>
      </c>
      <c r="AS1291" s="10" t="s">
        <v>111</v>
      </c>
      <c r="AT1291" s="7" t="s">
        <v>375</v>
      </c>
      <c r="AU1291" s="89" t="s">
        <v>357</v>
      </c>
    </row>
    <row r="1292" spans="2:47" ht="13.15" customHeight="1" x14ac:dyDescent="0.2">
      <c r="B1292" s="12" t="s">
        <v>2128</v>
      </c>
      <c r="C1292" s="7" t="s">
        <v>100</v>
      </c>
      <c r="D1292" s="7" t="s">
        <v>2070</v>
      </c>
      <c r="E1292" s="7" t="s">
        <v>2071</v>
      </c>
      <c r="F1292" s="7" t="s">
        <v>2072</v>
      </c>
      <c r="G1292" s="7" t="s">
        <v>2127</v>
      </c>
      <c r="H1292" s="8" t="s">
        <v>105</v>
      </c>
      <c r="I1292" s="9">
        <v>45</v>
      </c>
      <c r="J1292" s="10" t="s">
        <v>106</v>
      </c>
      <c r="K1292" s="8" t="s">
        <v>107</v>
      </c>
      <c r="L1292" s="10" t="s">
        <v>108</v>
      </c>
      <c r="M1292" s="10" t="s">
        <v>109</v>
      </c>
      <c r="N1292" s="10" t="s">
        <v>110</v>
      </c>
      <c r="O1292" s="74"/>
      <c r="P1292" s="27"/>
      <c r="Q1292" s="27"/>
      <c r="R1292" s="27">
        <v>200</v>
      </c>
      <c r="S1292" s="27">
        <v>200</v>
      </c>
      <c r="T1292" s="27">
        <v>200</v>
      </c>
      <c r="U1292" s="27">
        <v>200</v>
      </c>
      <c r="V1292" s="27">
        <v>200</v>
      </c>
      <c r="W1292" s="27"/>
      <c r="X1292" s="27"/>
      <c r="Y1292" s="27"/>
      <c r="Z1292" s="27"/>
      <c r="AA1292" s="27"/>
      <c r="AB1292" s="27"/>
      <c r="AC1292" s="27"/>
      <c r="AD1292" s="27"/>
      <c r="AE1292" s="27"/>
      <c r="AF1292" s="27"/>
      <c r="AG1292" s="27"/>
      <c r="AH1292" s="27"/>
      <c r="AI1292" s="27"/>
      <c r="AJ1292" s="27"/>
      <c r="AK1292" s="27"/>
      <c r="AL1292" s="27"/>
      <c r="AM1292" s="27"/>
      <c r="AN1292" s="27"/>
      <c r="AO1292" s="27"/>
      <c r="AP1292" s="27">
        <v>331.75</v>
      </c>
      <c r="AQ1292" s="27">
        <v>0</v>
      </c>
      <c r="AR1292" s="27">
        <f t="shared" ref="AR1292:AR1355" si="31">AQ1292*1.12</f>
        <v>0</v>
      </c>
      <c r="AS1292" s="10" t="s">
        <v>111</v>
      </c>
      <c r="AT1292" s="43" t="s">
        <v>241</v>
      </c>
      <c r="AU1292" s="13" t="s">
        <v>458</v>
      </c>
    </row>
    <row r="1293" spans="2:47" ht="13.15" customHeight="1" x14ac:dyDescent="0.2">
      <c r="B1293" s="13" t="s">
        <v>2129</v>
      </c>
      <c r="C1293" s="13" t="s">
        <v>100</v>
      </c>
      <c r="D1293" s="13" t="s">
        <v>2076</v>
      </c>
      <c r="E1293" s="13" t="s">
        <v>2077</v>
      </c>
      <c r="F1293" s="13" t="s">
        <v>2078</v>
      </c>
      <c r="G1293" s="13" t="s">
        <v>2127</v>
      </c>
      <c r="H1293" s="13" t="s">
        <v>105</v>
      </c>
      <c r="I1293" s="13">
        <v>45</v>
      </c>
      <c r="J1293" s="13" t="s">
        <v>106</v>
      </c>
      <c r="K1293" s="13" t="s">
        <v>107</v>
      </c>
      <c r="L1293" s="13" t="s">
        <v>108</v>
      </c>
      <c r="M1293" s="13" t="s">
        <v>109</v>
      </c>
      <c r="N1293" s="13" t="s">
        <v>110</v>
      </c>
      <c r="O1293" s="39"/>
      <c r="P1293" s="39"/>
      <c r="Q1293" s="39"/>
      <c r="R1293" s="39">
        <v>200</v>
      </c>
      <c r="S1293" s="39">
        <v>97</v>
      </c>
      <c r="T1293" s="39">
        <v>200</v>
      </c>
      <c r="U1293" s="39">
        <v>200</v>
      </c>
      <c r="V1293" s="39">
        <v>200</v>
      </c>
      <c r="W1293" s="39"/>
      <c r="X1293" s="39"/>
      <c r="Y1293" s="39"/>
      <c r="Z1293" s="39"/>
      <c r="AA1293" s="39"/>
      <c r="AB1293" s="39"/>
      <c r="AC1293" s="39"/>
      <c r="AD1293" s="39"/>
      <c r="AE1293" s="39"/>
      <c r="AF1293" s="39"/>
      <c r="AG1293" s="39"/>
      <c r="AH1293" s="39"/>
      <c r="AI1293" s="39"/>
      <c r="AJ1293" s="39"/>
      <c r="AK1293" s="39"/>
      <c r="AL1293" s="39"/>
      <c r="AM1293" s="39"/>
      <c r="AN1293" s="39"/>
      <c r="AO1293" s="39"/>
      <c r="AP1293" s="39">
        <v>732.41</v>
      </c>
      <c r="AQ1293" s="39">
        <v>0</v>
      </c>
      <c r="AR1293" s="27">
        <f t="shared" si="31"/>
        <v>0</v>
      </c>
      <c r="AS1293" s="13" t="s">
        <v>111</v>
      </c>
      <c r="AT1293" s="13">
        <v>2015</v>
      </c>
      <c r="AU1293" s="13">
        <v>14</v>
      </c>
    </row>
    <row r="1294" spans="2:47" ht="13.15" customHeight="1" x14ac:dyDescent="0.2">
      <c r="B1294" s="13" t="s">
        <v>2130</v>
      </c>
      <c r="C1294" s="13" t="s">
        <v>100</v>
      </c>
      <c r="D1294" s="13" t="s">
        <v>2076</v>
      </c>
      <c r="E1294" s="13" t="s">
        <v>2077</v>
      </c>
      <c r="F1294" s="13" t="s">
        <v>2078</v>
      </c>
      <c r="G1294" s="13" t="s">
        <v>2127</v>
      </c>
      <c r="H1294" s="13" t="s">
        <v>105</v>
      </c>
      <c r="I1294" s="13">
        <v>45</v>
      </c>
      <c r="J1294" s="13" t="s">
        <v>106</v>
      </c>
      <c r="K1294" s="13" t="s">
        <v>107</v>
      </c>
      <c r="L1294" s="13" t="s">
        <v>108</v>
      </c>
      <c r="M1294" s="13" t="s">
        <v>122</v>
      </c>
      <c r="N1294" s="13" t="s">
        <v>110</v>
      </c>
      <c r="O1294" s="39"/>
      <c r="P1294" s="39"/>
      <c r="Q1294" s="39"/>
      <c r="R1294" s="39">
        <v>200</v>
      </c>
      <c r="S1294" s="39">
        <v>200</v>
      </c>
      <c r="T1294" s="39">
        <v>200</v>
      </c>
      <c r="U1294" s="39">
        <v>200</v>
      </c>
      <c r="V1294" s="39">
        <v>200</v>
      </c>
      <c r="W1294" s="39"/>
      <c r="X1294" s="39"/>
      <c r="Y1294" s="39"/>
      <c r="Z1294" s="39"/>
      <c r="AA1294" s="39"/>
      <c r="AB1294" s="39"/>
      <c r="AC1294" s="39"/>
      <c r="AD1294" s="39"/>
      <c r="AE1294" s="39"/>
      <c r="AF1294" s="39"/>
      <c r="AG1294" s="39"/>
      <c r="AH1294" s="39"/>
      <c r="AI1294" s="39"/>
      <c r="AJ1294" s="39"/>
      <c r="AK1294" s="39"/>
      <c r="AL1294" s="39"/>
      <c r="AM1294" s="39"/>
      <c r="AN1294" s="39"/>
      <c r="AO1294" s="39"/>
      <c r="AP1294" s="39">
        <v>732.41</v>
      </c>
      <c r="AQ1294" s="39">
        <f>(O1294+P1294+Q1294+R1294+S1294+T1294+U1294+V1294+W1294)*AP1294</f>
        <v>732410</v>
      </c>
      <c r="AR1294" s="27">
        <f t="shared" si="31"/>
        <v>820299.20000000007</v>
      </c>
      <c r="AS1294" s="13" t="s">
        <v>111</v>
      </c>
      <c r="AT1294" s="13">
        <v>2015</v>
      </c>
      <c r="AU1294" s="13"/>
    </row>
    <row r="1295" spans="2:47" ht="13.15" customHeight="1" x14ac:dyDescent="0.25">
      <c r="B1295" s="7" t="s">
        <v>2131</v>
      </c>
      <c r="C1295" s="7" t="s">
        <v>100</v>
      </c>
      <c r="D1295" s="22" t="s">
        <v>2070</v>
      </c>
      <c r="E1295" s="7" t="s">
        <v>2071</v>
      </c>
      <c r="F1295" s="10" t="s">
        <v>2072</v>
      </c>
      <c r="G1295" s="10" t="s">
        <v>2132</v>
      </c>
      <c r="H1295" s="8" t="s">
        <v>105</v>
      </c>
      <c r="I1295" s="9">
        <v>45</v>
      </c>
      <c r="J1295" s="10" t="s">
        <v>238</v>
      </c>
      <c r="K1295" s="8" t="s">
        <v>107</v>
      </c>
      <c r="L1295" s="10" t="s">
        <v>108</v>
      </c>
      <c r="M1295" s="10" t="s">
        <v>109</v>
      </c>
      <c r="N1295" s="10" t="s">
        <v>110</v>
      </c>
      <c r="O1295" s="27"/>
      <c r="P1295" s="27"/>
      <c r="Q1295" s="74"/>
      <c r="R1295" s="27">
        <v>490</v>
      </c>
      <c r="S1295" s="27">
        <v>300</v>
      </c>
      <c r="T1295" s="27">
        <v>300</v>
      </c>
      <c r="U1295" s="27">
        <v>300</v>
      </c>
      <c r="V1295" s="27">
        <v>300</v>
      </c>
      <c r="W1295" s="27"/>
      <c r="X1295" s="27"/>
      <c r="Y1295" s="27"/>
      <c r="Z1295" s="27"/>
      <c r="AA1295" s="27"/>
      <c r="AB1295" s="27"/>
      <c r="AC1295" s="27"/>
      <c r="AD1295" s="27"/>
      <c r="AE1295" s="27"/>
      <c r="AF1295" s="27"/>
      <c r="AG1295" s="27"/>
      <c r="AH1295" s="27"/>
      <c r="AI1295" s="27"/>
      <c r="AJ1295" s="27"/>
      <c r="AK1295" s="27"/>
      <c r="AL1295" s="27"/>
      <c r="AM1295" s="27"/>
      <c r="AN1295" s="27"/>
      <c r="AO1295" s="27"/>
      <c r="AP1295" s="27">
        <v>331.75</v>
      </c>
      <c r="AQ1295" s="27">
        <v>0</v>
      </c>
      <c r="AR1295" s="27">
        <f t="shared" si="31"/>
        <v>0</v>
      </c>
      <c r="AS1295" s="10" t="s">
        <v>111</v>
      </c>
      <c r="AT1295" s="7" t="s">
        <v>375</v>
      </c>
      <c r="AU1295" s="89" t="s">
        <v>1337</v>
      </c>
    </row>
    <row r="1296" spans="2:47" ht="13.15" customHeight="1" x14ac:dyDescent="0.25">
      <c r="B1296" s="12" t="s">
        <v>2133</v>
      </c>
      <c r="C1296" s="7" t="s">
        <v>100</v>
      </c>
      <c r="D1296" s="7" t="s">
        <v>2070</v>
      </c>
      <c r="E1296" s="7" t="s">
        <v>2071</v>
      </c>
      <c r="F1296" s="7" t="s">
        <v>2072</v>
      </c>
      <c r="G1296" s="7" t="s">
        <v>2132</v>
      </c>
      <c r="H1296" s="8" t="s">
        <v>105</v>
      </c>
      <c r="I1296" s="9">
        <v>45</v>
      </c>
      <c r="J1296" s="10" t="s">
        <v>106</v>
      </c>
      <c r="K1296" s="8" t="s">
        <v>107</v>
      </c>
      <c r="L1296" s="10" t="s">
        <v>108</v>
      </c>
      <c r="M1296" s="10" t="s">
        <v>109</v>
      </c>
      <c r="N1296" s="10" t="s">
        <v>110</v>
      </c>
      <c r="O1296" s="74"/>
      <c r="P1296" s="27"/>
      <c r="Q1296" s="27"/>
      <c r="R1296" s="27">
        <v>490</v>
      </c>
      <c r="S1296" s="27">
        <v>300</v>
      </c>
      <c r="T1296" s="27">
        <v>300</v>
      </c>
      <c r="U1296" s="27">
        <v>300</v>
      </c>
      <c r="V1296" s="27">
        <v>300</v>
      </c>
      <c r="W1296" s="27"/>
      <c r="X1296" s="27"/>
      <c r="Y1296" s="27"/>
      <c r="Z1296" s="27"/>
      <c r="AA1296" s="27"/>
      <c r="AB1296" s="27"/>
      <c r="AC1296" s="27"/>
      <c r="AD1296" s="27"/>
      <c r="AE1296" s="27"/>
      <c r="AF1296" s="27"/>
      <c r="AG1296" s="27"/>
      <c r="AH1296" s="27"/>
      <c r="AI1296" s="27"/>
      <c r="AJ1296" s="27"/>
      <c r="AK1296" s="27"/>
      <c r="AL1296" s="27"/>
      <c r="AM1296" s="27"/>
      <c r="AN1296" s="27"/>
      <c r="AO1296" s="27"/>
      <c r="AP1296" s="27">
        <v>331.75</v>
      </c>
      <c r="AQ1296" s="27">
        <v>0</v>
      </c>
      <c r="AR1296" s="27">
        <f t="shared" si="31"/>
        <v>0</v>
      </c>
      <c r="AS1296" s="10" t="s">
        <v>111</v>
      </c>
      <c r="AT1296" s="43" t="s">
        <v>241</v>
      </c>
      <c r="AU1296" s="43" t="s">
        <v>1559</v>
      </c>
    </row>
    <row r="1297" spans="2:47" ht="13.15" customHeight="1" x14ac:dyDescent="0.2">
      <c r="B1297" s="12" t="s">
        <v>2134</v>
      </c>
      <c r="C1297" s="8" t="s">
        <v>100</v>
      </c>
      <c r="D1297" s="8" t="s">
        <v>2070</v>
      </c>
      <c r="E1297" s="8" t="s">
        <v>2071</v>
      </c>
      <c r="F1297" s="8" t="s">
        <v>2072</v>
      </c>
      <c r="G1297" s="7" t="s">
        <v>2132</v>
      </c>
      <c r="H1297" s="8" t="s">
        <v>105</v>
      </c>
      <c r="I1297" s="9">
        <v>45</v>
      </c>
      <c r="J1297" s="8" t="s">
        <v>244</v>
      </c>
      <c r="K1297" s="8" t="s">
        <v>107</v>
      </c>
      <c r="L1297" s="8" t="s">
        <v>108</v>
      </c>
      <c r="M1297" s="10" t="s">
        <v>109</v>
      </c>
      <c r="N1297" s="10" t="s">
        <v>110</v>
      </c>
      <c r="O1297" s="74"/>
      <c r="P1297" s="27"/>
      <c r="Q1297" s="27"/>
      <c r="R1297" s="27">
        <v>17</v>
      </c>
      <c r="S1297" s="27">
        <v>300</v>
      </c>
      <c r="T1297" s="27">
        <v>300</v>
      </c>
      <c r="U1297" s="27">
        <v>300</v>
      </c>
      <c r="V1297" s="27">
        <v>300</v>
      </c>
      <c r="W1297" s="27"/>
      <c r="X1297" s="27"/>
      <c r="Y1297" s="27"/>
      <c r="Z1297" s="27"/>
      <c r="AA1297" s="27"/>
      <c r="AB1297" s="27"/>
      <c r="AC1297" s="27"/>
      <c r="AD1297" s="27"/>
      <c r="AE1297" s="27"/>
      <c r="AF1297" s="27"/>
      <c r="AG1297" s="27"/>
      <c r="AH1297" s="27"/>
      <c r="AI1297" s="27"/>
      <c r="AJ1297" s="27"/>
      <c r="AK1297" s="27"/>
      <c r="AL1297" s="27"/>
      <c r="AM1297" s="27"/>
      <c r="AN1297" s="27"/>
      <c r="AO1297" s="27"/>
      <c r="AP1297" s="27">
        <v>318.5</v>
      </c>
      <c r="AQ1297" s="27">
        <v>0</v>
      </c>
      <c r="AR1297" s="27">
        <f t="shared" si="31"/>
        <v>0</v>
      </c>
      <c r="AS1297" s="10" t="s">
        <v>111</v>
      </c>
      <c r="AT1297" s="43" t="s">
        <v>241</v>
      </c>
      <c r="AU1297" s="13" t="s">
        <v>610</v>
      </c>
    </row>
    <row r="1298" spans="2:47" ht="13.15" customHeight="1" x14ac:dyDescent="0.2">
      <c r="B1298" s="13" t="s">
        <v>2135</v>
      </c>
      <c r="C1298" s="13" t="s">
        <v>100</v>
      </c>
      <c r="D1298" s="13" t="s">
        <v>2076</v>
      </c>
      <c r="E1298" s="13" t="s">
        <v>2077</v>
      </c>
      <c r="F1298" s="13" t="s">
        <v>2078</v>
      </c>
      <c r="G1298" s="13" t="s">
        <v>2136</v>
      </c>
      <c r="H1298" s="13" t="s">
        <v>1475</v>
      </c>
      <c r="I1298" s="13">
        <v>45</v>
      </c>
      <c r="J1298" s="13" t="s">
        <v>614</v>
      </c>
      <c r="K1298" s="13" t="s">
        <v>107</v>
      </c>
      <c r="L1298" s="13" t="s">
        <v>108</v>
      </c>
      <c r="M1298" s="13" t="s">
        <v>109</v>
      </c>
      <c r="N1298" s="13" t="s">
        <v>110</v>
      </c>
      <c r="O1298" s="39"/>
      <c r="P1298" s="39"/>
      <c r="Q1298" s="39"/>
      <c r="R1298" s="39"/>
      <c r="S1298" s="39">
        <v>0</v>
      </c>
      <c r="T1298" s="39">
        <v>190</v>
      </c>
      <c r="U1298" s="39">
        <v>190</v>
      </c>
      <c r="V1298" s="39">
        <v>300</v>
      </c>
      <c r="W1298" s="39">
        <v>300</v>
      </c>
      <c r="X1298" s="39"/>
      <c r="Y1298" s="39"/>
      <c r="Z1298" s="39"/>
      <c r="AA1298" s="39"/>
      <c r="AB1298" s="39"/>
      <c r="AC1298" s="39"/>
      <c r="AD1298" s="39"/>
      <c r="AE1298" s="39"/>
      <c r="AF1298" s="39"/>
      <c r="AG1298" s="39"/>
      <c r="AH1298" s="39"/>
      <c r="AI1298" s="39"/>
      <c r="AJ1298" s="39"/>
      <c r="AK1298" s="39"/>
      <c r="AL1298" s="39"/>
      <c r="AM1298" s="39"/>
      <c r="AN1298" s="39"/>
      <c r="AO1298" s="39"/>
      <c r="AP1298" s="39">
        <v>975.62</v>
      </c>
      <c r="AQ1298" s="39">
        <v>0</v>
      </c>
      <c r="AR1298" s="27">
        <f t="shared" si="31"/>
        <v>0</v>
      </c>
      <c r="AS1298" s="13" t="s">
        <v>111</v>
      </c>
      <c r="AT1298" s="13">
        <v>2016</v>
      </c>
      <c r="AU1298" s="13" t="s">
        <v>212</v>
      </c>
    </row>
    <row r="1299" spans="2:47" ht="13.15" customHeight="1" x14ac:dyDescent="0.25">
      <c r="B1299" s="7" t="s">
        <v>2137</v>
      </c>
      <c r="C1299" s="7" t="s">
        <v>100</v>
      </c>
      <c r="D1299" s="10" t="s">
        <v>2070</v>
      </c>
      <c r="E1299" s="7" t="s">
        <v>2071</v>
      </c>
      <c r="F1299" s="7" t="s">
        <v>2072</v>
      </c>
      <c r="G1299" s="10" t="s">
        <v>2138</v>
      </c>
      <c r="H1299" s="8" t="s">
        <v>105</v>
      </c>
      <c r="I1299" s="9">
        <v>45</v>
      </c>
      <c r="J1299" s="10" t="s">
        <v>238</v>
      </c>
      <c r="K1299" s="8" t="s">
        <v>107</v>
      </c>
      <c r="L1299" s="10" t="s">
        <v>108</v>
      </c>
      <c r="M1299" s="10" t="s">
        <v>109</v>
      </c>
      <c r="N1299" s="10" t="s">
        <v>110</v>
      </c>
      <c r="O1299" s="27"/>
      <c r="P1299" s="27"/>
      <c r="Q1299" s="74"/>
      <c r="R1299" s="27">
        <v>630</v>
      </c>
      <c r="S1299" s="27">
        <v>630</v>
      </c>
      <c r="T1299" s="27">
        <v>630</v>
      </c>
      <c r="U1299" s="27">
        <v>630</v>
      </c>
      <c r="V1299" s="27">
        <v>630</v>
      </c>
      <c r="W1299" s="27"/>
      <c r="X1299" s="27"/>
      <c r="Y1299" s="27"/>
      <c r="Z1299" s="27"/>
      <c r="AA1299" s="27"/>
      <c r="AB1299" s="27"/>
      <c r="AC1299" s="27"/>
      <c r="AD1299" s="27"/>
      <c r="AE1299" s="27"/>
      <c r="AF1299" s="27"/>
      <c r="AG1299" s="27"/>
      <c r="AH1299" s="27"/>
      <c r="AI1299" s="27"/>
      <c r="AJ1299" s="27"/>
      <c r="AK1299" s="27"/>
      <c r="AL1299" s="27"/>
      <c r="AM1299" s="27"/>
      <c r="AN1299" s="27"/>
      <c r="AO1299" s="27"/>
      <c r="AP1299" s="27">
        <v>236.96</v>
      </c>
      <c r="AQ1299" s="27">
        <v>0</v>
      </c>
      <c r="AR1299" s="27">
        <f t="shared" si="31"/>
        <v>0</v>
      </c>
      <c r="AS1299" s="10" t="s">
        <v>111</v>
      </c>
      <c r="AT1299" s="7" t="s">
        <v>375</v>
      </c>
      <c r="AU1299" s="89" t="s">
        <v>357</v>
      </c>
    </row>
    <row r="1300" spans="2:47" ht="13.15" customHeight="1" x14ac:dyDescent="0.2">
      <c r="B1300" s="12" t="s">
        <v>2139</v>
      </c>
      <c r="C1300" s="7" t="s">
        <v>100</v>
      </c>
      <c r="D1300" s="7" t="s">
        <v>2070</v>
      </c>
      <c r="E1300" s="7" t="s">
        <v>2071</v>
      </c>
      <c r="F1300" s="7" t="s">
        <v>2072</v>
      </c>
      <c r="G1300" s="7" t="s">
        <v>2138</v>
      </c>
      <c r="H1300" s="8" t="s">
        <v>105</v>
      </c>
      <c r="I1300" s="9">
        <v>45</v>
      </c>
      <c r="J1300" s="10" t="s">
        <v>106</v>
      </c>
      <c r="K1300" s="8" t="s">
        <v>107</v>
      </c>
      <c r="L1300" s="10" t="s">
        <v>108</v>
      </c>
      <c r="M1300" s="10" t="s">
        <v>109</v>
      </c>
      <c r="N1300" s="10" t="s">
        <v>110</v>
      </c>
      <c r="O1300" s="74"/>
      <c r="P1300" s="27"/>
      <c r="Q1300" s="27"/>
      <c r="R1300" s="27">
        <v>230</v>
      </c>
      <c r="S1300" s="27">
        <v>630</v>
      </c>
      <c r="T1300" s="27">
        <v>630</v>
      </c>
      <c r="U1300" s="27">
        <v>630</v>
      </c>
      <c r="V1300" s="27">
        <v>630</v>
      </c>
      <c r="W1300" s="27"/>
      <c r="X1300" s="27"/>
      <c r="Y1300" s="27"/>
      <c r="Z1300" s="27"/>
      <c r="AA1300" s="27"/>
      <c r="AB1300" s="27"/>
      <c r="AC1300" s="27"/>
      <c r="AD1300" s="27"/>
      <c r="AE1300" s="27"/>
      <c r="AF1300" s="27"/>
      <c r="AG1300" s="27"/>
      <c r="AH1300" s="27"/>
      <c r="AI1300" s="27"/>
      <c r="AJ1300" s="27"/>
      <c r="AK1300" s="27"/>
      <c r="AL1300" s="27"/>
      <c r="AM1300" s="27"/>
      <c r="AN1300" s="27"/>
      <c r="AO1300" s="27"/>
      <c r="AP1300" s="27">
        <v>236.96</v>
      </c>
      <c r="AQ1300" s="27">
        <v>0</v>
      </c>
      <c r="AR1300" s="27">
        <f t="shared" si="31"/>
        <v>0</v>
      </c>
      <c r="AS1300" s="10" t="s">
        <v>111</v>
      </c>
      <c r="AT1300" s="43" t="s">
        <v>241</v>
      </c>
      <c r="AU1300" s="13" t="s">
        <v>458</v>
      </c>
    </row>
    <row r="1301" spans="2:47" ht="13.15" customHeight="1" x14ac:dyDescent="0.2">
      <c r="B1301" s="13" t="s">
        <v>2140</v>
      </c>
      <c r="C1301" s="13" t="s">
        <v>100</v>
      </c>
      <c r="D1301" s="13" t="s">
        <v>2076</v>
      </c>
      <c r="E1301" s="13" t="s">
        <v>2077</v>
      </c>
      <c r="F1301" s="13" t="s">
        <v>2078</v>
      </c>
      <c r="G1301" s="13" t="s">
        <v>2138</v>
      </c>
      <c r="H1301" s="13" t="s">
        <v>105</v>
      </c>
      <c r="I1301" s="13">
        <v>45</v>
      </c>
      <c r="J1301" s="13" t="s">
        <v>106</v>
      </c>
      <c r="K1301" s="13" t="s">
        <v>107</v>
      </c>
      <c r="L1301" s="13" t="s">
        <v>108</v>
      </c>
      <c r="M1301" s="13" t="s">
        <v>109</v>
      </c>
      <c r="N1301" s="13" t="s">
        <v>110</v>
      </c>
      <c r="O1301" s="39"/>
      <c r="P1301" s="39"/>
      <c r="Q1301" s="39"/>
      <c r="R1301" s="39">
        <v>230</v>
      </c>
      <c r="S1301" s="39">
        <v>495</v>
      </c>
      <c r="T1301" s="39">
        <v>630</v>
      </c>
      <c r="U1301" s="39">
        <v>630</v>
      </c>
      <c r="V1301" s="39">
        <v>630</v>
      </c>
      <c r="W1301" s="39"/>
      <c r="X1301" s="39"/>
      <c r="Y1301" s="39"/>
      <c r="Z1301" s="39"/>
      <c r="AA1301" s="39"/>
      <c r="AB1301" s="39"/>
      <c r="AC1301" s="39"/>
      <c r="AD1301" s="39"/>
      <c r="AE1301" s="39"/>
      <c r="AF1301" s="39"/>
      <c r="AG1301" s="39"/>
      <c r="AH1301" s="39"/>
      <c r="AI1301" s="39"/>
      <c r="AJ1301" s="39"/>
      <c r="AK1301" s="39"/>
      <c r="AL1301" s="39"/>
      <c r="AM1301" s="39"/>
      <c r="AN1301" s="39"/>
      <c r="AO1301" s="39"/>
      <c r="AP1301" s="39">
        <v>368.41</v>
      </c>
      <c r="AQ1301" s="39">
        <v>0</v>
      </c>
      <c r="AR1301" s="27">
        <f t="shared" si="31"/>
        <v>0</v>
      </c>
      <c r="AS1301" s="13" t="s">
        <v>111</v>
      </c>
      <c r="AT1301" s="13">
        <v>2015</v>
      </c>
      <c r="AU1301" s="13">
        <v>14</v>
      </c>
    </row>
    <row r="1302" spans="2:47" ht="13.15" customHeight="1" x14ac:dyDescent="0.2">
      <c r="B1302" s="13" t="s">
        <v>2141</v>
      </c>
      <c r="C1302" s="13" t="s">
        <v>100</v>
      </c>
      <c r="D1302" s="13" t="s">
        <v>2076</v>
      </c>
      <c r="E1302" s="13" t="s">
        <v>2077</v>
      </c>
      <c r="F1302" s="13" t="s">
        <v>2078</v>
      </c>
      <c r="G1302" s="13" t="s">
        <v>2138</v>
      </c>
      <c r="H1302" s="13" t="s">
        <v>105</v>
      </c>
      <c r="I1302" s="13">
        <v>45</v>
      </c>
      <c r="J1302" s="13" t="s">
        <v>106</v>
      </c>
      <c r="K1302" s="13" t="s">
        <v>107</v>
      </c>
      <c r="L1302" s="13" t="s">
        <v>108</v>
      </c>
      <c r="M1302" s="13" t="s">
        <v>122</v>
      </c>
      <c r="N1302" s="13" t="s">
        <v>110</v>
      </c>
      <c r="O1302" s="39"/>
      <c r="P1302" s="39"/>
      <c r="Q1302" s="39"/>
      <c r="R1302" s="39">
        <v>230</v>
      </c>
      <c r="S1302" s="39">
        <v>630</v>
      </c>
      <c r="T1302" s="39">
        <v>630</v>
      </c>
      <c r="U1302" s="39">
        <v>630</v>
      </c>
      <c r="V1302" s="39">
        <v>630</v>
      </c>
      <c r="W1302" s="39"/>
      <c r="X1302" s="39"/>
      <c r="Y1302" s="39"/>
      <c r="Z1302" s="39"/>
      <c r="AA1302" s="39"/>
      <c r="AB1302" s="39"/>
      <c r="AC1302" s="39"/>
      <c r="AD1302" s="39"/>
      <c r="AE1302" s="39"/>
      <c r="AF1302" s="39"/>
      <c r="AG1302" s="39"/>
      <c r="AH1302" s="39"/>
      <c r="AI1302" s="39"/>
      <c r="AJ1302" s="39"/>
      <c r="AK1302" s="39"/>
      <c r="AL1302" s="39"/>
      <c r="AM1302" s="39"/>
      <c r="AN1302" s="39"/>
      <c r="AO1302" s="39"/>
      <c r="AP1302" s="39">
        <v>368.41</v>
      </c>
      <c r="AQ1302" s="39">
        <v>0</v>
      </c>
      <c r="AR1302" s="27">
        <f t="shared" si="31"/>
        <v>0</v>
      </c>
      <c r="AS1302" s="13" t="s">
        <v>111</v>
      </c>
      <c r="AT1302" s="13">
        <v>2015</v>
      </c>
      <c r="AU1302" s="13" t="s">
        <v>115</v>
      </c>
    </row>
    <row r="1303" spans="2:47" ht="13.15" customHeight="1" x14ac:dyDescent="0.2">
      <c r="B1303" s="13" t="s">
        <v>7196</v>
      </c>
      <c r="C1303" s="13" t="s">
        <v>100</v>
      </c>
      <c r="D1303" s="13" t="s">
        <v>2076</v>
      </c>
      <c r="E1303" s="13" t="s">
        <v>2077</v>
      </c>
      <c r="F1303" s="13" t="s">
        <v>2078</v>
      </c>
      <c r="G1303" s="13" t="s">
        <v>2138</v>
      </c>
      <c r="H1303" s="13" t="s">
        <v>105</v>
      </c>
      <c r="I1303" s="13">
        <v>45</v>
      </c>
      <c r="J1303" s="13" t="s">
        <v>106</v>
      </c>
      <c r="K1303" s="13" t="s">
        <v>107</v>
      </c>
      <c r="L1303" s="13" t="s">
        <v>108</v>
      </c>
      <c r="M1303" s="13" t="s">
        <v>122</v>
      </c>
      <c r="N1303" s="13" t="s">
        <v>110</v>
      </c>
      <c r="O1303" s="39"/>
      <c r="P1303" s="39"/>
      <c r="Q1303" s="39"/>
      <c r="R1303" s="39">
        <v>230</v>
      </c>
      <c r="S1303" s="39">
        <v>630</v>
      </c>
      <c r="T1303" s="39">
        <v>0</v>
      </c>
      <c r="U1303" s="39">
        <v>630</v>
      </c>
      <c r="V1303" s="39">
        <v>630</v>
      </c>
      <c r="W1303" s="39"/>
      <c r="X1303" s="39"/>
      <c r="Y1303" s="39"/>
      <c r="Z1303" s="39"/>
      <c r="AA1303" s="39"/>
      <c r="AB1303" s="39"/>
      <c r="AC1303" s="39"/>
      <c r="AD1303" s="39"/>
      <c r="AE1303" s="39"/>
      <c r="AF1303" s="39"/>
      <c r="AG1303" s="39"/>
      <c r="AH1303" s="39"/>
      <c r="AI1303" s="39"/>
      <c r="AJ1303" s="39"/>
      <c r="AK1303" s="39"/>
      <c r="AL1303" s="39"/>
      <c r="AM1303" s="39"/>
      <c r="AN1303" s="39"/>
      <c r="AO1303" s="39"/>
      <c r="AP1303" s="39">
        <v>368.41</v>
      </c>
      <c r="AQ1303" s="39">
        <f>(P1303+Q1303+R1303+S1303+T1303+U1303+V1303+W1303)*AP1303</f>
        <v>781029.20000000007</v>
      </c>
      <c r="AR1303" s="27">
        <f t="shared" si="31"/>
        <v>874752.70400000014</v>
      </c>
      <c r="AS1303" s="13" t="s">
        <v>111</v>
      </c>
      <c r="AT1303" s="13">
        <v>2015</v>
      </c>
      <c r="AU1303" s="13"/>
    </row>
    <row r="1304" spans="2:47" ht="13.15" customHeight="1" x14ac:dyDescent="0.25">
      <c r="B1304" s="7" t="s">
        <v>2142</v>
      </c>
      <c r="C1304" s="7" t="s">
        <v>100</v>
      </c>
      <c r="D1304" s="10" t="s">
        <v>2070</v>
      </c>
      <c r="E1304" s="7" t="s">
        <v>2071</v>
      </c>
      <c r="F1304" s="10" t="s">
        <v>2072</v>
      </c>
      <c r="G1304" s="10" t="s">
        <v>2143</v>
      </c>
      <c r="H1304" s="8" t="s">
        <v>105</v>
      </c>
      <c r="I1304" s="9">
        <v>45</v>
      </c>
      <c r="J1304" s="10" t="s">
        <v>238</v>
      </c>
      <c r="K1304" s="8" t="s">
        <v>107</v>
      </c>
      <c r="L1304" s="10" t="s">
        <v>108</v>
      </c>
      <c r="M1304" s="10" t="s">
        <v>109</v>
      </c>
      <c r="N1304" s="10" t="s">
        <v>110</v>
      </c>
      <c r="O1304" s="27"/>
      <c r="P1304" s="27"/>
      <c r="Q1304" s="74"/>
      <c r="R1304" s="27">
        <v>280</v>
      </c>
      <c r="S1304" s="27">
        <v>280</v>
      </c>
      <c r="T1304" s="27">
        <v>280</v>
      </c>
      <c r="U1304" s="27">
        <v>280</v>
      </c>
      <c r="V1304" s="27">
        <v>280</v>
      </c>
      <c r="W1304" s="27"/>
      <c r="X1304" s="27"/>
      <c r="Y1304" s="27"/>
      <c r="Z1304" s="27"/>
      <c r="AA1304" s="27"/>
      <c r="AB1304" s="27"/>
      <c r="AC1304" s="27"/>
      <c r="AD1304" s="27"/>
      <c r="AE1304" s="27"/>
      <c r="AF1304" s="27"/>
      <c r="AG1304" s="27"/>
      <c r="AH1304" s="27"/>
      <c r="AI1304" s="27"/>
      <c r="AJ1304" s="27"/>
      <c r="AK1304" s="27"/>
      <c r="AL1304" s="27"/>
      <c r="AM1304" s="27"/>
      <c r="AN1304" s="27"/>
      <c r="AO1304" s="27"/>
      <c r="AP1304" s="27">
        <v>291.13</v>
      </c>
      <c r="AQ1304" s="27">
        <v>0</v>
      </c>
      <c r="AR1304" s="27">
        <f t="shared" si="31"/>
        <v>0</v>
      </c>
      <c r="AS1304" s="10" t="s">
        <v>111</v>
      </c>
      <c r="AT1304" s="7" t="s">
        <v>375</v>
      </c>
      <c r="AU1304" s="89" t="s">
        <v>357</v>
      </c>
    </row>
    <row r="1305" spans="2:47" ht="13.15" customHeight="1" x14ac:dyDescent="0.2">
      <c r="B1305" s="12" t="s">
        <v>2144</v>
      </c>
      <c r="C1305" s="7" t="s">
        <v>100</v>
      </c>
      <c r="D1305" s="7" t="s">
        <v>2070</v>
      </c>
      <c r="E1305" s="7" t="s">
        <v>2071</v>
      </c>
      <c r="F1305" s="7" t="s">
        <v>2072</v>
      </c>
      <c r="G1305" s="7" t="s">
        <v>2143</v>
      </c>
      <c r="H1305" s="8" t="s">
        <v>105</v>
      </c>
      <c r="I1305" s="9">
        <v>45</v>
      </c>
      <c r="J1305" s="10" t="s">
        <v>106</v>
      </c>
      <c r="K1305" s="8" t="s">
        <v>107</v>
      </c>
      <c r="L1305" s="10" t="s">
        <v>108</v>
      </c>
      <c r="M1305" s="10" t="s">
        <v>109</v>
      </c>
      <c r="N1305" s="10" t="s">
        <v>110</v>
      </c>
      <c r="O1305" s="74"/>
      <c r="P1305" s="27"/>
      <c r="Q1305" s="27"/>
      <c r="R1305" s="27">
        <v>110</v>
      </c>
      <c r="S1305" s="27">
        <v>280</v>
      </c>
      <c r="T1305" s="27">
        <v>280</v>
      </c>
      <c r="U1305" s="27">
        <v>280</v>
      </c>
      <c r="V1305" s="27">
        <v>280</v>
      </c>
      <c r="W1305" s="27"/>
      <c r="X1305" s="27"/>
      <c r="Y1305" s="27"/>
      <c r="Z1305" s="27"/>
      <c r="AA1305" s="27"/>
      <c r="AB1305" s="27"/>
      <c r="AC1305" s="27"/>
      <c r="AD1305" s="27"/>
      <c r="AE1305" s="27"/>
      <c r="AF1305" s="27"/>
      <c r="AG1305" s="27"/>
      <c r="AH1305" s="27"/>
      <c r="AI1305" s="27"/>
      <c r="AJ1305" s="27"/>
      <c r="AK1305" s="27"/>
      <c r="AL1305" s="27"/>
      <c r="AM1305" s="27"/>
      <c r="AN1305" s="27"/>
      <c r="AO1305" s="27"/>
      <c r="AP1305" s="27">
        <v>291.13</v>
      </c>
      <c r="AQ1305" s="27">
        <v>0</v>
      </c>
      <c r="AR1305" s="27">
        <f t="shared" si="31"/>
        <v>0</v>
      </c>
      <c r="AS1305" s="10" t="s">
        <v>111</v>
      </c>
      <c r="AT1305" s="43" t="s">
        <v>241</v>
      </c>
      <c r="AU1305" s="13" t="s">
        <v>458</v>
      </c>
    </row>
    <row r="1306" spans="2:47" ht="13.15" customHeight="1" x14ac:dyDescent="0.2">
      <c r="B1306" s="13" t="s">
        <v>2145</v>
      </c>
      <c r="C1306" s="13" t="s">
        <v>100</v>
      </c>
      <c r="D1306" s="13" t="s">
        <v>2076</v>
      </c>
      <c r="E1306" s="13" t="s">
        <v>2077</v>
      </c>
      <c r="F1306" s="13" t="s">
        <v>2078</v>
      </c>
      <c r="G1306" s="13" t="s">
        <v>2143</v>
      </c>
      <c r="H1306" s="13" t="s">
        <v>105</v>
      </c>
      <c r="I1306" s="13">
        <v>45</v>
      </c>
      <c r="J1306" s="13" t="s">
        <v>106</v>
      </c>
      <c r="K1306" s="13" t="s">
        <v>107</v>
      </c>
      <c r="L1306" s="13" t="s">
        <v>108</v>
      </c>
      <c r="M1306" s="13" t="s">
        <v>109</v>
      </c>
      <c r="N1306" s="13" t="s">
        <v>110</v>
      </c>
      <c r="O1306" s="39"/>
      <c r="P1306" s="39"/>
      <c r="Q1306" s="39"/>
      <c r="R1306" s="39">
        <v>110</v>
      </c>
      <c r="S1306" s="39">
        <v>99</v>
      </c>
      <c r="T1306" s="39">
        <v>280</v>
      </c>
      <c r="U1306" s="39">
        <v>280</v>
      </c>
      <c r="V1306" s="39">
        <v>280</v>
      </c>
      <c r="W1306" s="39"/>
      <c r="X1306" s="39"/>
      <c r="Y1306" s="39"/>
      <c r="Z1306" s="39"/>
      <c r="AA1306" s="39"/>
      <c r="AB1306" s="39"/>
      <c r="AC1306" s="39"/>
      <c r="AD1306" s="39"/>
      <c r="AE1306" s="39"/>
      <c r="AF1306" s="39"/>
      <c r="AG1306" s="39"/>
      <c r="AH1306" s="39"/>
      <c r="AI1306" s="39"/>
      <c r="AJ1306" s="39"/>
      <c r="AK1306" s="39"/>
      <c r="AL1306" s="39"/>
      <c r="AM1306" s="39"/>
      <c r="AN1306" s="39"/>
      <c r="AO1306" s="39"/>
      <c r="AP1306" s="39">
        <v>1278.5</v>
      </c>
      <c r="AQ1306" s="39">
        <v>0</v>
      </c>
      <c r="AR1306" s="27">
        <f t="shared" si="31"/>
        <v>0</v>
      </c>
      <c r="AS1306" s="13" t="s">
        <v>111</v>
      </c>
      <c r="AT1306" s="13">
        <v>2015</v>
      </c>
      <c r="AU1306" s="13">
        <v>14</v>
      </c>
    </row>
    <row r="1307" spans="2:47" ht="13.15" customHeight="1" x14ac:dyDescent="0.2">
      <c r="B1307" s="13" t="s">
        <v>2146</v>
      </c>
      <c r="C1307" s="13" t="s">
        <v>100</v>
      </c>
      <c r="D1307" s="13" t="s">
        <v>2076</v>
      </c>
      <c r="E1307" s="13" t="s">
        <v>2077</v>
      </c>
      <c r="F1307" s="13" t="s">
        <v>2078</v>
      </c>
      <c r="G1307" s="13" t="s">
        <v>2143</v>
      </c>
      <c r="H1307" s="13" t="s">
        <v>105</v>
      </c>
      <c r="I1307" s="13">
        <v>45</v>
      </c>
      <c r="J1307" s="13" t="s">
        <v>106</v>
      </c>
      <c r="K1307" s="13" t="s">
        <v>107</v>
      </c>
      <c r="L1307" s="13" t="s">
        <v>108</v>
      </c>
      <c r="M1307" s="13" t="s">
        <v>122</v>
      </c>
      <c r="N1307" s="13" t="s">
        <v>110</v>
      </c>
      <c r="O1307" s="39"/>
      <c r="P1307" s="39"/>
      <c r="Q1307" s="39"/>
      <c r="R1307" s="39">
        <v>110</v>
      </c>
      <c r="S1307" s="39">
        <v>280</v>
      </c>
      <c r="T1307" s="39">
        <v>280</v>
      </c>
      <c r="U1307" s="39">
        <v>280</v>
      </c>
      <c r="V1307" s="39">
        <v>280</v>
      </c>
      <c r="W1307" s="39"/>
      <c r="X1307" s="39"/>
      <c r="Y1307" s="39"/>
      <c r="Z1307" s="39"/>
      <c r="AA1307" s="39"/>
      <c r="AB1307" s="39"/>
      <c r="AC1307" s="39"/>
      <c r="AD1307" s="39"/>
      <c r="AE1307" s="39"/>
      <c r="AF1307" s="39"/>
      <c r="AG1307" s="39"/>
      <c r="AH1307" s="39"/>
      <c r="AI1307" s="39"/>
      <c r="AJ1307" s="39"/>
      <c r="AK1307" s="39"/>
      <c r="AL1307" s="39"/>
      <c r="AM1307" s="39"/>
      <c r="AN1307" s="39"/>
      <c r="AO1307" s="39"/>
      <c r="AP1307" s="39">
        <v>1278.5</v>
      </c>
      <c r="AQ1307" s="39">
        <v>0</v>
      </c>
      <c r="AR1307" s="27">
        <f t="shared" si="31"/>
        <v>0</v>
      </c>
      <c r="AS1307" s="13" t="s">
        <v>111</v>
      </c>
      <c r="AT1307" s="13">
        <v>2015</v>
      </c>
      <c r="AU1307" s="13" t="s">
        <v>115</v>
      </c>
    </row>
    <row r="1308" spans="2:47" ht="13.15" customHeight="1" x14ac:dyDescent="0.2">
      <c r="B1308" s="13" t="s">
        <v>7197</v>
      </c>
      <c r="C1308" s="13" t="s">
        <v>100</v>
      </c>
      <c r="D1308" s="13" t="s">
        <v>2076</v>
      </c>
      <c r="E1308" s="13" t="s">
        <v>2077</v>
      </c>
      <c r="F1308" s="13" t="s">
        <v>2078</v>
      </c>
      <c r="G1308" s="13" t="s">
        <v>2143</v>
      </c>
      <c r="H1308" s="13" t="s">
        <v>105</v>
      </c>
      <c r="I1308" s="13">
        <v>45</v>
      </c>
      <c r="J1308" s="13" t="s">
        <v>106</v>
      </c>
      <c r="K1308" s="13" t="s">
        <v>107</v>
      </c>
      <c r="L1308" s="13" t="s">
        <v>108</v>
      </c>
      <c r="M1308" s="13" t="s">
        <v>122</v>
      </c>
      <c r="N1308" s="13" t="s">
        <v>110</v>
      </c>
      <c r="O1308" s="39"/>
      <c r="P1308" s="39"/>
      <c r="Q1308" s="39"/>
      <c r="R1308" s="39">
        <v>110</v>
      </c>
      <c r="S1308" s="39">
        <v>280</v>
      </c>
      <c r="T1308" s="39">
        <v>0</v>
      </c>
      <c r="U1308" s="39">
        <v>280</v>
      </c>
      <c r="V1308" s="39">
        <v>280</v>
      </c>
      <c r="W1308" s="39"/>
      <c r="X1308" s="39"/>
      <c r="Y1308" s="39"/>
      <c r="Z1308" s="39"/>
      <c r="AA1308" s="39"/>
      <c r="AB1308" s="39"/>
      <c r="AC1308" s="39"/>
      <c r="AD1308" s="39"/>
      <c r="AE1308" s="39"/>
      <c r="AF1308" s="39"/>
      <c r="AG1308" s="39"/>
      <c r="AH1308" s="39"/>
      <c r="AI1308" s="39"/>
      <c r="AJ1308" s="39"/>
      <c r="AK1308" s="39"/>
      <c r="AL1308" s="39"/>
      <c r="AM1308" s="39"/>
      <c r="AN1308" s="39"/>
      <c r="AO1308" s="39"/>
      <c r="AP1308" s="39">
        <v>1278.5</v>
      </c>
      <c r="AQ1308" s="39">
        <f>(P1308+Q1308+R1308+S1308+T1308+U1308+V1308+W1308)*AP1308</f>
        <v>1214575</v>
      </c>
      <c r="AR1308" s="27">
        <f t="shared" si="31"/>
        <v>1360324.0000000002</v>
      </c>
      <c r="AS1308" s="13" t="s">
        <v>111</v>
      </c>
      <c r="AT1308" s="13">
        <v>2015</v>
      </c>
      <c r="AU1308" s="13"/>
    </row>
    <row r="1309" spans="2:47" ht="13.15" customHeight="1" x14ac:dyDescent="0.25">
      <c r="B1309" s="7" t="s">
        <v>2147</v>
      </c>
      <c r="C1309" s="7" t="s">
        <v>100</v>
      </c>
      <c r="D1309" s="22" t="s">
        <v>2101</v>
      </c>
      <c r="E1309" s="7" t="s">
        <v>2102</v>
      </c>
      <c r="F1309" s="10" t="s">
        <v>2103</v>
      </c>
      <c r="G1309" s="10" t="s">
        <v>2148</v>
      </c>
      <c r="H1309" s="8" t="s">
        <v>105</v>
      </c>
      <c r="I1309" s="9">
        <v>45</v>
      </c>
      <c r="J1309" s="10" t="s">
        <v>238</v>
      </c>
      <c r="K1309" s="8" t="s">
        <v>107</v>
      </c>
      <c r="L1309" s="10" t="s">
        <v>108</v>
      </c>
      <c r="M1309" s="10" t="s">
        <v>109</v>
      </c>
      <c r="N1309" s="10" t="s">
        <v>2105</v>
      </c>
      <c r="O1309" s="27"/>
      <c r="P1309" s="27"/>
      <c r="Q1309" s="74"/>
      <c r="R1309" s="27">
        <v>98</v>
      </c>
      <c r="S1309" s="27">
        <v>98</v>
      </c>
      <c r="T1309" s="27">
        <v>98</v>
      </c>
      <c r="U1309" s="27">
        <v>98</v>
      </c>
      <c r="V1309" s="27">
        <v>98</v>
      </c>
      <c r="W1309" s="27"/>
      <c r="X1309" s="27"/>
      <c r="Y1309" s="27"/>
      <c r="Z1309" s="27"/>
      <c r="AA1309" s="27"/>
      <c r="AB1309" s="27"/>
      <c r="AC1309" s="27"/>
      <c r="AD1309" s="27"/>
      <c r="AE1309" s="27"/>
      <c r="AF1309" s="27"/>
      <c r="AG1309" s="27"/>
      <c r="AH1309" s="27"/>
      <c r="AI1309" s="27"/>
      <c r="AJ1309" s="27"/>
      <c r="AK1309" s="27"/>
      <c r="AL1309" s="27"/>
      <c r="AM1309" s="27"/>
      <c r="AN1309" s="27"/>
      <c r="AO1309" s="27"/>
      <c r="AP1309" s="27">
        <v>1798.99</v>
      </c>
      <c r="AQ1309" s="27">
        <v>0</v>
      </c>
      <c r="AR1309" s="27">
        <f t="shared" si="31"/>
        <v>0</v>
      </c>
      <c r="AS1309" s="10" t="s">
        <v>111</v>
      </c>
      <c r="AT1309" s="7" t="s">
        <v>375</v>
      </c>
      <c r="AU1309" s="89" t="s">
        <v>357</v>
      </c>
    </row>
    <row r="1310" spans="2:47" ht="13.15" customHeight="1" x14ac:dyDescent="0.2">
      <c r="B1310" s="12" t="s">
        <v>2149</v>
      </c>
      <c r="C1310" s="7" t="s">
        <v>100</v>
      </c>
      <c r="D1310" s="7" t="s">
        <v>2101</v>
      </c>
      <c r="E1310" s="7" t="s">
        <v>2102</v>
      </c>
      <c r="F1310" s="7" t="s">
        <v>2103</v>
      </c>
      <c r="G1310" s="7" t="s">
        <v>2148</v>
      </c>
      <c r="H1310" s="8" t="s">
        <v>105</v>
      </c>
      <c r="I1310" s="9">
        <v>45</v>
      </c>
      <c r="J1310" s="10" t="s">
        <v>106</v>
      </c>
      <c r="K1310" s="8" t="s">
        <v>107</v>
      </c>
      <c r="L1310" s="10" t="s">
        <v>108</v>
      </c>
      <c r="M1310" s="10" t="s">
        <v>109</v>
      </c>
      <c r="N1310" s="10" t="s">
        <v>2105</v>
      </c>
      <c r="O1310" s="74"/>
      <c r="P1310" s="27"/>
      <c r="Q1310" s="27"/>
      <c r="R1310" s="27">
        <v>58</v>
      </c>
      <c r="S1310" s="27">
        <v>98</v>
      </c>
      <c r="T1310" s="27">
        <v>98</v>
      </c>
      <c r="U1310" s="27">
        <v>98</v>
      </c>
      <c r="V1310" s="27">
        <v>98</v>
      </c>
      <c r="W1310" s="27"/>
      <c r="X1310" s="27"/>
      <c r="Y1310" s="27"/>
      <c r="Z1310" s="27"/>
      <c r="AA1310" s="27"/>
      <c r="AB1310" s="27"/>
      <c r="AC1310" s="27"/>
      <c r="AD1310" s="27"/>
      <c r="AE1310" s="27"/>
      <c r="AF1310" s="27"/>
      <c r="AG1310" s="27"/>
      <c r="AH1310" s="27"/>
      <c r="AI1310" s="27"/>
      <c r="AJ1310" s="27"/>
      <c r="AK1310" s="27"/>
      <c r="AL1310" s="27"/>
      <c r="AM1310" s="27"/>
      <c r="AN1310" s="27"/>
      <c r="AO1310" s="27"/>
      <c r="AP1310" s="27">
        <v>1798.99</v>
      </c>
      <c r="AQ1310" s="27">
        <v>0</v>
      </c>
      <c r="AR1310" s="27">
        <f t="shared" si="31"/>
        <v>0</v>
      </c>
      <c r="AS1310" s="10" t="s">
        <v>111</v>
      </c>
      <c r="AT1310" s="43" t="s">
        <v>241</v>
      </c>
      <c r="AU1310" s="13" t="s">
        <v>458</v>
      </c>
    </row>
    <row r="1311" spans="2:47" ht="13.15" customHeight="1" x14ac:dyDescent="0.2">
      <c r="B1311" s="13" t="s">
        <v>2150</v>
      </c>
      <c r="C1311" s="13" t="s">
        <v>100</v>
      </c>
      <c r="D1311" s="13" t="s">
        <v>2108</v>
      </c>
      <c r="E1311" s="13" t="s">
        <v>2109</v>
      </c>
      <c r="F1311" s="13" t="s">
        <v>2110</v>
      </c>
      <c r="G1311" s="13" t="s">
        <v>2148</v>
      </c>
      <c r="H1311" s="13" t="s">
        <v>105</v>
      </c>
      <c r="I1311" s="13">
        <v>45</v>
      </c>
      <c r="J1311" s="13" t="s">
        <v>106</v>
      </c>
      <c r="K1311" s="13" t="s">
        <v>107</v>
      </c>
      <c r="L1311" s="13" t="s">
        <v>108</v>
      </c>
      <c r="M1311" s="13" t="s">
        <v>109</v>
      </c>
      <c r="N1311" s="13" t="s">
        <v>2105</v>
      </c>
      <c r="O1311" s="39"/>
      <c r="P1311" s="39"/>
      <c r="Q1311" s="39"/>
      <c r="R1311" s="39">
        <v>58</v>
      </c>
      <c r="S1311" s="39">
        <v>65</v>
      </c>
      <c r="T1311" s="39">
        <v>98</v>
      </c>
      <c r="U1311" s="39">
        <v>98</v>
      </c>
      <c r="V1311" s="39">
        <v>98</v>
      </c>
      <c r="W1311" s="39"/>
      <c r="X1311" s="39"/>
      <c r="Y1311" s="39"/>
      <c r="Z1311" s="39"/>
      <c r="AA1311" s="39"/>
      <c r="AB1311" s="39"/>
      <c r="AC1311" s="39"/>
      <c r="AD1311" s="39"/>
      <c r="AE1311" s="39"/>
      <c r="AF1311" s="39"/>
      <c r="AG1311" s="39"/>
      <c r="AH1311" s="39"/>
      <c r="AI1311" s="39"/>
      <c r="AJ1311" s="39"/>
      <c r="AK1311" s="39"/>
      <c r="AL1311" s="39"/>
      <c r="AM1311" s="39"/>
      <c r="AN1311" s="39"/>
      <c r="AO1311" s="39"/>
      <c r="AP1311" s="39">
        <v>1660.71</v>
      </c>
      <c r="AQ1311" s="39">
        <v>0</v>
      </c>
      <c r="AR1311" s="27">
        <f t="shared" si="31"/>
        <v>0</v>
      </c>
      <c r="AS1311" s="13" t="s">
        <v>111</v>
      </c>
      <c r="AT1311" s="13">
        <v>2015</v>
      </c>
      <c r="AU1311" s="13">
        <v>14</v>
      </c>
    </row>
    <row r="1312" spans="2:47" ht="13.15" customHeight="1" x14ac:dyDescent="0.2">
      <c r="B1312" s="13" t="s">
        <v>2151</v>
      </c>
      <c r="C1312" s="13" t="s">
        <v>100</v>
      </c>
      <c r="D1312" s="13" t="s">
        <v>2108</v>
      </c>
      <c r="E1312" s="13" t="s">
        <v>2109</v>
      </c>
      <c r="F1312" s="13" t="s">
        <v>2110</v>
      </c>
      <c r="G1312" s="13" t="s">
        <v>2148</v>
      </c>
      <c r="H1312" s="13" t="s">
        <v>105</v>
      </c>
      <c r="I1312" s="13">
        <v>45</v>
      </c>
      <c r="J1312" s="13" t="s">
        <v>106</v>
      </c>
      <c r="K1312" s="13" t="s">
        <v>107</v>
      </c>
      <c r="L1312" s="13" t="s">
        <v>108</v>
      </c>
      <c r="M1312" s="13" t="s">
        <v>109</v>
      </c>
      <c r="N1312" s="13" t="s">
        <v>2105</v>
      </c>
      <c r="O1312" s="39"/>
      <c r="P1312" s="39"/>
      <c r="Q1312" s="39"/>
      <c r="R1312" s="39">
        <v>58</v>
      </c>
      <c r="S1312" s="39">
        <v>32</v>
      </c>
      <c r="T1312" s="39">
        <v>98</v>
      </c>
      <c r="U1312" s="39">
        <v>98</v>
      </c>
      <c r="V1312" s="39">
        <v>98</v>
      </c>
      <c r="W1312" s="39"/>
      <c r="X1312" s="39"/>
      <c r="Y1312" s="39"/>
      <c r="Z1312" s="39"/>
      <c r="AA1312" s="39"/>
      <c r="AB1312" s="39"/>
      <c r="AC1312" s="39"/>
      <c r="AD1312" s="39"/>
      <c r="AE1312" s="39"/>
      <c r="AF1312" s="39"/>
      <c r="AG1312" s="39"/>
      <c r="AH1312" s="39"/>
      <c r="AI1312" s="39"/>
      <c r="AJ1312" s="39"/>
      <c r="AK1312" s="39"/>
      <c r="AL1312" s="39"/>
      <c r="AM1312" s="39"/>
      <c r="AN1312" s="39"/>
      <c r="AO1312" s="39"/>
      <c r="AP1312" s="39">
        <v>1660.71</v>
      </c>
      <c r="AQ1312" s="39">
        <v>0</v>
      </c>
      <c r="AR1312" s="27">
        <f t="shared" si="31"/>
        <v>0</v>
      </c>
      <c r="AS1312" s="13" t="s">
        <v>111</v>
      </c>
      <c r="AT1312" s="13">
        <v>2015</v>
      </c>
      <c r="AU1312" s="13">
        <v>14</v>
      </c>
    </row>
    <row r="1313" spans="2:47" ht="13.15" customHeight="1" x14ac:dyDescent="0.2">
      <c r="B1313" s="13" t="s">
        <v>2152</v>
      </c>
      <c r="C1313" s="13" t="s">
        <v>100</v>
      </c>
      <c r="D1313" s="13" t="s">
        <v>2108</v>
      </c>
      <c r="E1313" s="13" t="s">
        <v>2109</v>
      </c>
      <c r="F1313" s="13" t="s">
        <v>2110</v>
      </c>
      <c r="G1313" s="13" t="s">
        <v>2148</v>
      </c>
      <c r="H1313" s="13" t="s">
        <v>105</v>
      </c>
      <c r="I1313" s="13">
        <v>45</v>
      </c>
      <c r="J1313" s="13" t="s">
        <v>106</v>
      </c>
      <c r="K1313" s="13" t="s">
        <v>107</v>
      </c>
      <c r="L1313" s="13" t="s">
        <v>108</v>
      </c>
      <c r="M1313" s="13" t="s">
        <v>109</v>
      </c>
      <c r="N1313" s="13" t="s">
        <v>2105</v>
      </c>
      <c r="O1313" s="39"/>
      <c r="P1313" s="39"/>
      <c r="Q1313" s="39"/>
      <c r="R1313" s="39">
        <v>58</v>
      </c>
      <c r="S1313" s="39">
        <v>98</v>
      </c>
      <c r="T1313" s="39">
        <v>98</v>
      </c>
      <c r="U1313" s="39">
        <v>98</v>
      </c>
      <c r="V1313" s="39">
        <v>98</v>
      </c>
      <c r="W1313" s="39"/>
      <c r="X1313" s="39"/>
      <c r="Y1313" s="39"/>
      <c r="Z1313" s="39"/>
      <c r="AA1313" s="39"/>
      <c r="AB1313" s="39"/>
      <c r="AC1313" s="39"/>
      <c r="AD1313" s="39"/>
      <c r="AE1313" s="39"/>
      <c r="AF1313" s="39"/>
      <c r="AG1313" s="39"/>
      <c r="AH1313" s="39"/>
      <c r="AI1313" s="39"/>
      <c r="AJ1313" s="39"/>
      <c r="AK1313" s="39"/>
      <c r="AL1313" s="39"/>
      <c r="AM1313" s="39"/>
      <c r="AN1313" s="39"/>
      <c r="AO1313" s="39"/>
      <c r="AP1313" s="39">
        <v>1660.71</v>
      </c>
      <c r="AQ1313" s="39">
        <v>0</v>
      </c>
      <c r="AR1313" s="27">
        <f t="shared" si="31"/>
        <v>0</v>
      </c>
      <c r="AS1313" s="13" t="s">
        <v>111</v>
      </c>
      <c r="AT1313" s="13">
        <v>2015</v>
      </c>
      <c r="AU1313" s="13" t="s">
        <v>156</v>
      </c>
    </row>
    <row r="1314" spans="2:47" ht="13.15" customHeight="1" x14ac:dyDescent="0.2">
      <c r="B1314" s="13" t="s">
        <v>2153</v>
      </c>
      <c r="C1314" s="13" t="s">
        <v>100</v>
      </c>
      <c r="D1314" s="13" t="s">
        <v>2108</v>
      </c>
      <c r="E1314" s="13" t="s">
        <v>2109</v>
      </c>
      <c r="F1314" s="13" t="s">
        <v>2110</v>
      </c>
      <c r="G1314" s="13" t="s">
        <v>2148</v>
      </c>
      <c r="H1314" s="13" t="s">
        <v>105</v>
      </c>
      <c r="I1314" s="13">
        <v>45</v>
      </c>
      <c r="J1314" s="13" t="s">
        <v>106</v>
      </c>
      <c r="K1314" s="13" t="s">
        <v>107</v>
      </c>
      <c r="L1314" s="13" t="s">
        <v>108</v>
      </c>
      <c r="M1314" s="13" t="s">
        <v>122</v>
      </c>
      <c r="N1314" s="13" t="s">
        <v>2105</v>
      </c>
      <c r="O1314" s="39"/>
      <c r="P1314" s="39"/>
      <c r="Q1314" s="39"/>
      <c r="R1314" s="39">
        <v>58</v>
      </c>
      <c r="S1314" s="39">
        <v>98</v>
      </c>
      <c r="T1314" s="39">
        <v>70</v>
      </c>
      <c r="U1314" s="39">
        <v>98</v>
      </c>
      <c r="V1314" s="39">
        <v>98</v>
      </c>
      <c r="W1314" s="39"/>
      <c r="X1314" s="39"/>
      <c r="Y1314" s="39"/>
      <c r="Z1314" s="39"/>
      <c r="AA1314" s="39"/>
      <c r="AB1314" s="39"/>
      <c r="AC1314" s="39"/>
      <c r="AD1314" s="39"/>
      <c r="AE1314" s="39"/>
      <c r="AF1314" s="39"/>
      <c r="AG1314" s="39"/>
      <c r="AH1314" s="39"/>
      <c r="AI1314" s="39"/>
      <c r="AJ1314" s="39"/>
      <c r="AK1314" s="39"/>
      <c r="AL1314" s="39"/>
      <c r="AM1314" s="39"/>
      <c r="AN1314" s="39"/>
      <c r="AO1314" s="39"/>
      <c r="AP1314" s="39">
        <v>2007.04</v>
      </c>
      <c r="AQ1314" s="39">
        <v>0</v>
      </c>
      <c r="AR1314" s="27">
        <f t="shared" si="31"/>
        <v>0</v>
      </c>
      <c r="AS1314" s="13" t="s">
        <v>111</v>
      </c>
      <c r="AT1314" s="13">
        <v>2015</v>
      </c>
      <c r="AU1314" s="13" t="s">
        <v>156</v>
      </c>
    </row>
    <row r="1315" spans="2:47" ht="13.15" customHeight="1" x14ac:dyDescent="0.2">
      <c r="B1315" s="13" t="s">
        <v>7198</v>
      </c>
      <c r="C1315" s="13" t="s">
        <v>100</v>
      </c>
      <c r="D1315" s="13" t="s">
        <v>2108</v>
      </c>
      <c r="E1315" s="13" t="s">
        <v>5371</v>
      </c>
      <c r="F1315" s="13" t="s">
        <v>2110</v>
      </c>
      <c r="G1315" s="13" t="s">
        <v>2148</v>
      </c>
      <c r="H1315" s="13" t="s">
        <v>105</v>
      </c>
      <c r="I1315" s="13">
        <v>45</v>
      </c>
      <c r="J1315" s="13" t="s">
        <v>106</v>
      </c>
      <c r="K1315" s="13" t="s">
        <v>107</v>
      </c>
      <c r="L1315" s="13" t="s">
        <v>108</v>
      </c>
      <c r="M1315" s="13" t="s">
        <v>122</v>
      </c>
      <c r="N1315" s="13" t="s">
        <v>2105</v>
      </c>
      <c r="O1315" s="39"/>
      <c r="P1315" s="39"/>
      <c r="Q1315" s="39"/>
      <c r="R1315" s="39">
        <v>58</v>
      </c>
      <c r="S1315" s="39">
        <v>98</v>
      </c>
      <c r="T1315" s="39">
        <v>88</v>
      </c>
      <c r="U1315" s="39">
        <v>98</v>
      </c>
      <c r="V1315" s="39">
        <v>98</v>
      </c>
      <c r="W1315" s="39"/>
      <c r="X1315" s="39"/>
      <c r="Y1315" s="39"/>
      <c r="Z1315" s="39"/>
      <c r="AA1315" s="39"/>
      <c r="AB1315" s="39"/>
      <c r="AC1315" s="39"/>
      <c r="AD1315" s="39"/>
      <c r="AE1315" s="39"/>
      <c r="AF1315" s="39"/>
      <c r="AG1315" s="39"/>
      <c r="AH1315" s="39"/>
      <c r="AI1315" s="39"/>
      <c r="AJ1315" s="39"/>
      <c r="AK1315" s="39"/>
      <c r="AL1315" s="39"/>
      <c r="AM1315" s="39"/>
      <c r="AN1315" s="39"/>
      <c r="AO1315" s="39"/>
      <c r="AP1315" s="39">
        <v>1791.9999999999998</v>
      </c>
      <c r="AQ1315" s="39">
        <f>(P1315+Q1315+R1315+S1315+T1315+U1315+V1315+W1315)*AP1315</f>
        <v>788479.99999999988</v>
      </c>
      <c r="AR1315" s="27">
        <f t="shared" si="31"/>
        <v>883097.59999999998</v>
      </c>
      <c r="AS1315" s="13" t="s">
        <v>111</v>
      </c>
      <c r="AT1315" s="13">
        <v>2015</v>
      </c>
      <c r="AU1315" s="13"/>
    </row>
    <row r="1316" spans="2:47" ht="13.15" customHeight="1" x14ac:dyDescent="0.25">
      <c r="B1316" s="7" t="s">
        <v>2154</v>
      </c>
      <c r="C1316" s="7" t="s">
        <v>100</v>
      </c>
      <c r="D1316" s="10" t="s">
        <v>2070</v>
      </c>
      <c r="E1316" s="7" t="s">
        <v>2071</v>
      </c>
      <c r="F1316" s="10" t="s">
        <v>2072</v>
      </c>
      <c r="G1316" s="10" t="s">
        <v>2155</v>
      </c>
      <c r="H1316" s="8" t="s">
        <v>105</v>
      </c>
      <c r="I1316" s="9">
        <v>45</v>
      </c>
      <c r="J1316" s="10" t="s">
        <v>238</v>
      </c>
      <c r="K1316" s="8" t="s">
        <v>107</v>
      </c>
      <c r="L1316" s="10" t="s">
        <v>108</v>
      </c>
      <c r="M1316" s="10" t="s">
        <v>109</v>
      </c>
      <c r="N1316" s="10" t="s">
        <v>110</v>
      </c>
      <c r="O1316" s="27"/>
      <c r="P1316" s="27"/>
      <c r="Q1316" s="74"/>
      <c r="R1316" s="27">
        <v>460</v>
      </c>
      <c r="S1316" s="27">
        <v>460</v>
      </c>
      <c r="T1316" s="27">
        <v>460</v>
      </c>
      <c r="U1316" s="27">
        <v>460</v>
      </c>
      <c r="V1316" s="27">
        <v>460</v>
      </c>
      <c r="W1316" s="27"/>
      <c r="X1316" s="27"/>
      <c r="Y1316" s="27"/>
      <c r="Z1316" s="27"/>
      <c r="AA1316" s="27"/>
      <c r="AB1316" s="27"/>
      <c r="AC1316" s="27"/>
      <c r="AD1316" s="27"/>
      <c r="AE1316" s="27"/>
      <c r="AF1316" s="27"/>
      <c r="AG1316" s="27"/>
      <c r="AH1316" s="27"/>
      <c r="AI1316" s="27"/>
      <c r="AJ1316" s="27"/>
      <c r="AK1316" s="27"/>
      <c r="AL1316" s="27"/>
      <c r="AM1316" s="27"/>
      <c r="AN1316" s="27"/>
      <c r="AO1316" s="27"/>
      <c r="AP1316" s="27">
        <v>629.65</v>
      </c>
      <c r="AQ1316" s="27">
        <v>0</v>
      </c>
      <c r="AR1316" s="27">
        <f t="shared" si="31"/>
        <v>0</v>
      </c>
      <c r="AS1316" s="10" t="s">
        <v>111</v>
      </c>
      <c r="AT1316" s="7" t="s">
        <v>375</v>
      </c>
      <c r="AU1316" s="89" t="s">
        <v>1337</v>
      </c>
    </row>
    <row r="1317" spans="2:47" ht="13.15" customHeight="1" x14ac:dyDescent="0.2">
      <c r="B1317" s="12" t="s">
        <v>2156</v>
      </c>
      <c r="C1317" s="7" t="s">
        <v>100</v>
      </c>
      <c r="D1317" s="7" t="s">
        <v>2070</v>
      </c>
      <c r="E1317" s="7" t="s">
        <v>2071</v>
      </c>
      <c r="F1317" s="7" t="s">
        <v>2072</v>
      </c>
      <c r="G1317" s="7" t="s">
        <v>2155</v>
      </c>
      <c r="H1317" s="8" t="s">
        <v>105</v>
      </c>
      <c r="I1317" s="9">
        <v>45</v>
      </c>
      <c r="J1317" s="10" t="s">
        <v>106</v>
      </c>
      <c r="K1317" s="8" t="s">
        <v>107</v>
      </c>
      <c r="L1317" s="10" t="s">
        <v>108</v>
      </c>
      <c r="M1317" s="10" t="s">
        <v>109</v>
      </c>
      <c r="N1317" s="10" t="s">
        <v>110</v>
      </c>
      <c r="O1317" s="74"/>
      <c r="P1317" s="27"/>
      <c r="Q1317" s="27"/>
      <c r="R1317" s="27">
        <v>460</v>
      </c>
      <c r="S1317" s="27">
        <v>460</v>
      </c>
      <c r="T1317" s="27">
        <v>460</v>
      </c>
      <c r="U1317" s="27">
        <v>460</v>
      </c>
      <c r="V1317" s="27">
        <v>460</v>
      </c>
      <c r="W1317" s="27"/>
      <c r="X1317" s="27"/>
      <c r="Y1317" s="27"/>
      <c r="Z1317" s="27"/>
      <c r="AA1317" s="27"/>
      <c r="AB1317" s="27"/>
      <c r="AC1317" s="27"/>
      <c r="AD1317" s="27"/>
      <c r="AE1317" s="27"/>
      <c r="AF1317" s="27"/>
      <c r="AG1317" s="27"/>
      <c r="AH1317" s="27"/>
      <c r="AI1317" s="27"/>
      <c r="AJ1317" s="27"/>
      <c r="AK1317" s="27"/>
      <c r="AL1317" s="27"/>
      <c r="AM1317" s="27"/>
      <c r="AN1317" s="27"/>
      <c r="AO1317" s="27"/>
      <c r="AP1317" s="27">
        <v>629.65</v>
      </c>
      <c r="AQ1317" s="27">
        <v>0</v>
      </c>
      <c r="AR1317" s="27">
        <f t="shared" si="31"/>
        <v>0</v>
      </c>
      <c r="AS1317" s="10" t="s">
        <v>111</v>
      </c>
      <c r="AT1317" s="43" t="s">
        <v>241</v>
      </c>
      <c r="AU1317" s="13" t="s">
        <v>458</v>
      </c>
    </row>
    <row r="1318" spans="2:47" ht="13.15" customHeight="1" x14ac:dyDescent="0.2">
      <c r="B1318" s="13" t="s">
        <v>2157</v>
      </c>
      <c r="C1318" s="13" t="s">
        <v>100</v>
      </c>
      <c r="D1318" s="13" t="s">
        <v>2076</v>
      </c>
      <c r="E1318" s="13" t="s">
        <v>2077</v>
      </c>
      <c r="F1318" s="13" t="s">
        <v>2078</v>
      </c>
      <c r="G1318" s="13" t="s">
        <v>2155</v>
      </c>
      <c r="H1318" s="13" t="s">
        <v>105</v>
      </c>
      <c r="I1318" s="13">
        <v>45</v>
      </c>
      <c r="J1318" s="13" t="s">
        <v>106</v>
      </c>
      <c r="K1318" s="13" t="s">
        <v>107</v>
      </c>
      <c r="L1318" s="13" t="s">
        <v>108</v>
      </c>
      <c r="M1318" s="13" t="s">
        <v>109</v>
      </c>
      <c r="N1318" s="13" t="s">
        <v>110</v>
      </c>
      <c r="O1318" s="39"/>
      <c r="P1318" s="39"/>
      <c r="Q1318" s="39"/>
      <c r="R1318" s="39">
        <v>460</v>
      </c>
      <c r="S1318" s="39">
        <v>0</v>
      </c>
      <c r="T1318" s="39">
        <v>460</v>
      </c>
      <c r="U1318" s="39">
        <v>460</v>
      </c>
      <c r="V1318" s="39">
        <v>460</v>
      </c>
      <c r="W1318" s="39"/>
      <c r="X1318" s="39"/>
      <c r="Y1318" s="39"/>
      <c r="Z1318" s="39"/>
      <c r="AA1318" s="39"/>
      <c r="AB1318" s="39"/>
      <c r="AC1318" s="39"/>
      <c r="AD1318" s="39"/>
      <c r="AE1318" s="39"/>
      <c r="AF1318" s="39"/>
      <c r="AG1318" s="39"/>
      <c r="AH1318" s="39"/>
      <c r="AI1318" s="39"/>
      <c r="AJ1318" s="39"/>
      <c r="AK1318" s="39"/>
      <c r="AL1318" s="39"/>
      <c r="AM1318" s="39"/>
      <c r="AN1318" s="39"/>
      <c r="AO1318" s="39"/>
      <c r="AP1318" s="39">
        <v>1662.4999999999998</v>
      </c>
      <c r="AQ1318" s="39">
        <v>0</v>
      </c>
      <c r="AR1318" s="27">
        <f t="shared" si="31"/>
        <v>0</v>
      </c>
      <c r="AS1318" s="13" t="s">
        <v>111</v>
      </c>
      <c r="AT1318" s="13">
        <v>2015</v>
      </c>
      <c r="AU1318" s="13">
        <v>14</v>
      </c>
    </row>
    <row r="1319" spans="2:47" ht="13.15" customHeight="1" x14ac:dyDescent="0.2">
      <c r="B1319" s="13" t="s">
        <v>2158</v>
      </c>
      <c r="C1319" s="13" t="s">
        <v>100</v>
      </c>
      <c r="D1319" s="13" t="s">
        <v>2076</v>
      </c>
      <c r="E1319" s="13" t="s">
        <v>2077</v>
      </c>
      <c r="F1319" s="13" t="s">
        <v>2078</v>
      </c>
      <c r="G1319" s="13" t="s">
        <v>2155</v>
      </c>
      <c r="H1319" s="13" t="s">
        <v>105</v>
      </c>
      <c r="I1319" s="13">
        <v>45</v>
      </c>
      <c r="J1319" s="13" t="s">
        <v>106</v>
      </c>
      <c r="K1319" s="13" t="s">
        <v>107</v>
      </c>
      <c r="L1319" s="13" t="s">
        <v>108</v>
      </c>
      <c r="M1319" s="13" t="s">
        <v>122</v>
      </c>
      <c r="N1319" s="13" t="s">
        <v>110</v>
      </c>
      <c r="O1319" s="39"/>
      <c r="P1319" s="39"/>
      <c r="Q1319" s="39"/>
      <c r="R1319" s="39">
        <v>460</v>
      </c>
      <c r="S1319" s="39">
        <v>460</v>
      </c>
      <c r="T1319" s="39">
        <v>460</v>
      </c>
      <c r="U1319" s="39">
        <v>460</v>
      </c>
      <c r="V1319" s="39">
        <v>460</v>
      </c>
      <c r="W1319" s="39"/>
      <c r="X1319" s="39"/>
      <c r="Y1319" s="39"/>
      <c r="Z1319" s="39"/>
      <c r="AA1319" s="39"/>
      <c r="AB1319" s="39"/>
      <c r="AC1319" s="39"/>
      <c r="AD1319" s="39"/>
      <c r="AE1319" s="39"/>
      <c r="AF1319" s="39"/>
      <c r="AG1319" s="39"/>
      <c r="AH1319" s="39"/>
      <c r="AI1319" s="39"/>
      <c r="AJ1319" s="39"/>
      <c r="AK1319" s="39"/>
      <c r="AL1319" s="39"/>
      <c r="AM1319" s="39"/>
      <c r="AN1319" s="39"/>
      <c r="AO1319" s="39"/>
      <c r="AP1319" s="39">
        <v>1662.4999999999998</v>
      </c>
      <c r="AQ1319" s="39">
        <v>0</v>
      </c>
      <c r="AR1319" s="27">
        <f t="shared" si="31"/>
        <v>0</v>
      </c>
      <c r="AS1319" s="13" t="s">
        <v>111</v>
      </c>
      <c r="AT1319" s="13">
        <v>2015</v>
      </c>
      <c r="AU1319" s="13" t="s">
        <v>115</v>
      </c>
    </row>
    <row r="1320" spans="2:47" ht="13.15" customHeight="1" x14ac:dyDescent="0.2">
      <c r="B1320" s="13" t="s">
        <v>7199</v>
      </c>
      <c r="C1320" s="13" t="s">
        <v>100</v>
      </c>
      <c r="D1320" s="13" t="s">
        <v>2076</v>
      </c>
      <c r="E1320" s="13" t="s">
        <v>2077</v>
      </c>
      <c r="F1320" s="13" t="s">
        <v>2078</v>
      </c>
      <c r="G1320" s="13" t="s">
        <v>2155</v>
      </c>
      <c r="H1320" s="13" t="s">
        <v>105</v>
      </c>
      <c r="I1320" s="13">
        <v>45</v>
      </c>
      <c r="J1320" s="13" t="s">
        <v>106</v>
      </c>
      <c r="K1320" s="13" t="s">
        <v>107</v>
      </c>
      <c r="L1320" s="13" t="s">
        <v>108</v>
      </c>
      <c r="M1320" s="13" t="s">
        <v>122</v>
      </c>
      <c r="N1320" s="13" t="s">
        <v>110</v>
      </c>
      <c r="O1320" s="39"/>
      <c r="P1320" s="39"/>
      <c r="Q1320" s="39"/>
      <c r="R1320" s="39">
        <v>460</v>
      </c>
      <c r="S1320" s="39">
        <v>460</v>
      </c>
      <c r="T1320" s="39">
        <v>0</v>
      </c>
      <c r="U1320" s="39">
        <v>460</v>
      </c>
      <c r="V1320" s="39">
        <v>460</v>
      </c>
      <c r="W1320" s="39"/>
      <c r="X1320" s="39"/>
      <c r="Y1320" s="39"/>
      <c r="Z1320" s="39"/>
      <c r="AA1320" s="39"/>
      <c r="AB1320" s="39"/>
      <c r="AC1320" s="39"/>
      <c r="AD1320" s="39"/>
      <c r="AE1320" s="39"/>
      <c r="AF1320" s="39"/>
      <c r="AG1320" s="39"/>
      <c r="AH1320" s="39"/>
      <c r="AI1320" s="39"/>
      <c r="AJ1320" s="39"/>
      <c r="AK1320" s="39"/>
      <c r="AL1320" s="39"/>
      <c r="AM1320" s="39"/>
      <c r="AN1320" s="39"/>
      <c r="AO1320" s="39"/>
      <c r="AP1320" s="39">
        <v>1662.4999999999998</v>
      </c>
      <c r="AQ1320" s="39">
        <f>(P1320+Q1320+R1320+S1320+T1320+U1320+V1320+W1320)*AP1320</f>
        <v>3058999.9999999995</v>
      </c>
      <c r="AR1320" s="27">
        <f t="shared" si="31"/>
        <v>3426080</v>
      </c>
      <c r="AS1320" s="13" t="s">
        <v>111</v>
      </c>
      <c r="AT1320" s="13">
        <v>2015</v>
      </c>
      <c r="AU1320" s="13"/>
    </row>
    <row r="1321" spans="2:47" ht="13.15" customHeight="1" x14ac:dyDescent="0.25">
      <c r="B1321" s="7" t="s">
        <v>2159</v>
      </c>
      <c r="C1321" s="7" t="s">
        <v>100</v>
      </c>
      <c r="D1321" s="22" t="s">
        <v>2070</v>
      </c>
      <c r="E1321" s="7" t="s">
        <v>2071</v>
      </c>
      <c r="F1321" s="10" t="s">
        <v>2072</v>
      </c>
      <c r="G1321" s="10" t="s">
        <v>2160</v>
      </c>
      <c r="H1321" s="8" t="s">
        <v>105</v>
      </c>
      <c r="I1321" s="9">
        <v>45</v>
      </c>
      <c r="J1321" s="10" t="s">
        <v>238</v>
      </c>
      <c r="K1321" s="8" t="s">
        <v>107</v>
      </c>
      <c r="L1321" s="10" t="s">
        <v>108</v>
      </c>
      <c r="M1321" s="10" t="s">
        <v>109</v>
      </c>
      <c r="N1321" s="10" t="s">
        <v>110</v>
      </c>
      <c r="O1321" s="27"/>
      <c r="P1321" s="27"/>
      <c r="Q1321" s="74"/>
      <c r="R1321" s="27">
        <v>260</v>
      </c>
      <c r="S1321" s="27">
        <v>260</v>
      </c>
      <c r="T1321" s="27">
        <v>260</v>
      </c>
      <c r="U1321" s="27">
        <v>260</v>
      </c>
      <c r="V1321" s="27">
        <v>260</v>
      </c>
      <c r="W1321" s="27"/>
      <c r="X1321" s="27"/>
      <c r="Y1321" s="27"/>
      <c r="Z1321" s="27"/>
      <c r="AA1321" s="27"/>
      <c r="AB1321" s="27"/>
      <c r="AC1321" s="27"/>
      <c r="AD1321" s="27"/>
      <c r="AE1321" s="27"/>
      <c r="AF1321" s="27"/>
      <c r="AG1321" s="27"/>
      <c r="AH1321" s="27"/>
      <c r="AI1321" s="27"/>
      <c r="AJ1321" s="27"/>
      <c r="AK1321" s="27"/>
      <c r="AL1321" s="27"/>
      <c r="AM1321" s="27"/>
      <c r="AN1321" s="27"/>
      <c r="AO1321" s="27"/>
      <c r="AP1321" s="27">
        <v>534.86</v>
      </c>
      <c r="AQ1321" s="27">
        <v>0</v>
      </c>
      <c r="AR1321" s="27">
        <f t="shared" si="31"/>
        <v>0</v>
      </c>
      <c r="AS1321" s="10" t="s">
        <v>111</v>
      </c>
      <c r="AT1321" s="7" t="s">
        <v>375</v>
      </c>
      <c r="AU1321" s="89" t="s">
        <v>357</v>
      </c>
    </row>
    <row r="1322" spans="2:47" ht="13.15" customHeight="1" x14ac:dyDescent="0.2">
      <c r="B1322" s="12" t="s">
        <v>2161</v>
      </c>
      <c r="C1322" s="7" t="s">
        <v>100</v>
      </c>
      <c r="D1322" s="7" t="s">
        <v>2070</v>
      </c>
      <c r="E1322" s="7" t="s">
        <v>2071</v>
      </c>
      <c r="F1322" s="7" t="s">
        <v>2072</v>
      </c>
      <c r="G1322" s="7" t="s">
        <v>2160</v>
      </c>
      <c r="H1322" s="8" t="s">
        <v>105</v>
      </c>
      <c r="I1322" s="9">
        <v>45</v>
      </c>
      <c r="J1322" s="10" t="s">
        <v>106</v>
      </c>
      <c r="K1322" s="8" t="s">
        <v>107</v>
      </c>
      <c r="L1322" s="10" t="s">
        <v>108</v>
      </c>
      <c r="M1322" s="10" t="s">
        <v>109</v>
      </c>
      <c r="N1322" s="10" t="s">
        <v>110</v>
      </c>
      <c r="O1322" s="74"/>
      <c r="P1322" s="27"/>
      <c r="Q1322" s="27"/>
      <c r="R1322" s="27">
        <v>224</v>
      </c>
      <c r="S1322" s="27">
        <v>260</v>
      </c>
      <c r="T1322" s="27">
        <v>260</v>
      </c>
      <c r="U1322" s="27">
        <v>260</v>
      </c>
      <c r="V1322" s="27">
        <v>260</v>
      </c>
      <c r="W1322" s="27"/>
      <c r="X1322" s="27"/>
      <c r="Y1322" s="27"/>
      <c r="Z1322" s="27"/>
      <c r="AA1322" s="27"/>
      <c r="AB1322" s="27"/>
      <c r="AC1322" s="27"/>
      <c r="AD1322" s="27"/>
      <c r="AE1322" s="27"/>
      <c r="AF1322" s="27"/>
      <c r="AG1322" s="27"/>
      <c r="AH1322" s="27"/>
      <c r="AI1322" s="27"/>
      <c r="AJ1322" s="27"/>
      <c r="AK1322" s="27"/>
      <c r="AL1322" s="27"/>
      <c r="AM1322" s="27"/>
      <c r="AN1322" s="27"/>
      <c r="AO1322" s="27"/>
      <c r="AP1322" s="27">
        <v>534.86</v>
      </c>
      <c r="AQ1322" s="27">
        <v>0</v>
      </c>
      <c r="AR1322" s="27">
        <f t="shared" si="31"/>
        <v>0</v>
      </c>
      <c r="AS1322" s="10" t="s">
        <v>111</v>
      </c>
      <c r="AT1322" s="43" t="s">
        <v>241</v>
      </c>
      <c r="AU1322" s="13" t="s">
        <v>458</v>
      </c>
    </row>
    <row r="1323" spans="2:47" ht="13.15" customHeight="1" x14ac:dyDescent="0.2">
      <c r="B1323" s="13" t="s">
        <v>2162</v>
      </c>
      <c r="C1323" s="13" t="s">
        <v>100</v>
      </c>
      <c r="D1323" s="13" t="s">
        <v>2076</v>
      </c>
      <c r="E1323" s="13" t="s">
        <v>2077</v>
      </c>
      <c r="F1323" s="13" t="s">
        <v>2078</v>
      </c>
      <c r="G1323" s="13" t="s">
        <v>2160</v>
      </c>
      <c r="H1323" s="13" t="s">
        <v>105</v>
      </c>
      <c r="I1323" s="13">
        <v>45</v>
      </c>
      <c r="J1323" s="13" t="s">
        <v>106</v>
      </c>
      <c r="K1323" s="13" t="s">
        <v>107</v>
      </c>
      <c r="L1323" s="13" t="s">
        <v>108</v>
      </c>
      <c r="M1323" s="13" t="s">
        <v>109</v>
      </c>
      <c r="N1323" s="13" t="s">
        <v>110</v>
      </c>
      <c r="O1323" s="39"/>
      <c r="P1323" s="39"/>
      <c r="Q1323" s="39"/>
      <c r="R1323" s="39">
        <v>224</v>
      </c>
      <c r="S1323" s="39">
        <v>0</v>
      </c>
      <c r="T1323" s="39">
        <v>260</v>
      </c>
      <c r="U1323" s="39">
        <v>260</v>
      </c>
      <c r="V1323" s="39">
        <v>260</v>
      </c>
      <c r="W1323" s="39"/>
      <c r="X1323" s="39"/>
      <c r="Y1323" s="39"/>
      <c r="Z1323" s="39"/>
      <c r="AA1323" s="39"/>
      <c r="AB1323" s="39"/>
      <c r="AC1323" s="39"/>
      <c r="AD1323" s="39"/>
      <c r="AE1323" s="39"/>
      <c r="AF1323" s="39"/>
      <c r="AG1323" s="39"/>
      <c r="AH1323" s="39"/>
      <c r="AI1323" s="39"/>
      <c r="AJ1323" s="39"/>
      <c r="AK1323" s="39"/>
      <c r="AL1323" s="39"/>
      <c r="AM1323" s="39"/>
      <c r="AN1323" s="39"/>
      <c r="AO1323" s="39"/>
      <c r="AP1323" s="39">
        <v>419.62</v>
      </c>
      <c r="AQ1323" s="39">
        <v>0</v>
      </c>
      <c r="AR1323" s="27">
        <f t="shared" si="31"/>
        <v>0</v>
      </c>
      <c r="AS1323" s="13" t="s">
        <v>111</v>
      </c>
      <c r="AT1323" s="13">
        <v>2015</v>
      </c>
      <c r="AU1323" s="13">
        <v>14</v>
      </c>
    </row>
    <row r="1324" spans="2:47" ht="13.15" customHeight="1" x14ac:dyDescent="0.2">
      <c r="B1324" s="13" t="s">
        <v>2163</v>
      </c>
      <c r="C1324" s="13" t="s">
        <v>100</v>
      </c>
      <c r="D1324" s="13" t="s">
        <v>2076</v>
      </c>
      <c r="E1324" s="13" t="s">
        <v>2077</v>
      </c>
      <c r="F1324" s="13" t="s">
        <v>2078</v>
      </c>
      <c r="G1324" s="13" t="s">
        <v>2160</v>
      </c>
      <c r="H1324" s="13" t="s">
        <v>105</v>
      </c>
      <c r="I1324" s="13">
        <v>45</v>
      </c>
      <c r="J1324" s="13" t="s">
        <v>106</v>
      </c>
      <c r="K1324" s="13" t="s">
        <v>107</v>
      </c>
      <c r="L1324" s="13" t="s">
        <v>108</v>
      </c>
      <c r="M1324" s="13" t="s">
        <v>109</v>
      </c>
      <c r="N1324" s="13" t="s">
        <v>110</v>
      </c>
      <c r="O1324" s="39"/>
      <c r="P1324" s="39"/>
      <c r="Q1324" s="39"/>
      <c r="R1324" s="39">
        <v>224</v>
      </c>
      <c r="S1324" s="39">
        <v>260</v>
      </c>
      <c r="T1324" s="39">
        <v>260</v>
      </c>
      <c r="U1324" s="39">
        <v>260</v>
      </c>
      <c r="V1324" s="39">
        <v>260</v>
      </c>
      <c r="W1324" s="39"/>
      <c r="X1324" s="39"/>
      <c r="Y1324" s="39"/>
      <c r="Z1324" s="39"/>
      <c r="AA1324" s="39"/>
      <c r="AB1324" s="39"/>
      <c r="AC1324" s="39"/>
      <c r="AD1324" s="39"/>
      <c r="AE1324" s="39"/>
      <c r="AF1324" s="39"/>
      <c r="AG1324" s="39"/>
      <c r="AH1324" s="39"/>
      <c r="AI1324" s="39"/>
      <c r="AJ1324" s="39"/>
      <c r="AK1324" s="39"/>
      <c r="AL1324" s="39"/>
      <c r="AM1324" s="39"/>
      <c r="AN1324" s="39"/>
      <c r="AO1324" s="39"/>
      <c r="AP1324" s="39">
        <v>419.62</v>
      </c>
      <c r="AQ1324" s="39">
        <v>0</v>
      </c>
      <c r="AR1324" s="27">
        <f t="shared" si="31"/>
        <v>0</v>
      </c>
      <c r="AS1324" s="13" t="s">
        <v>111</v>
      </c>
      <c r="AT1324" s="13">
        <v>2015</v>
      </c>
      <c r="AU1324" s="13" t="s">
        <v>156</v>
      </c>
    </row>
    <row r="1325" spans="2:47" ht="13.15" customHeight="1" x14ac:dyDescent="0.2">
      <c r="B1325" s="13" t="s">
        <v>2164</v>
      </c>
      <c r="C1325" s="13" t="s">
        <v>100</v>
      </c>
      <c r="D1325" s="13" t="s">
        <v>2076</v>
      </c>
      <c r="E1325" s="13" t="s">
        <v>2077</v>
      </c>
      <c r="F1325" s="13" t="s">
        <v>2078</v>
      </c>
      <c r="G1325" s="13" t="s">
        <v>2160</v>
      </c>
      <c r="H1325" s="13" t="s">
        <v>105</v>
      </c>
      <c r="I1325" s="13">
        <v>45</v>
      </c>
      <c r="J1325" s="13" t="s">
        <v>106</v>
      </c>
      <c r="K1325" s="13" t="s">
        <v>107</v>
      </c>
      <c r="L1325" s="13" t="s">
        <v>108</v>
      </c>
      <c r="M1325" s="13" t="s">
        <v>122</v>
      </c>
      <c r="N1325" s="13" t="s">
        <v>110</v>
      </c>
      <c r="O1325" s="39"/>
      <c r="P1325" s="39"/>
      <c r="Q1325" s="39"/>
      <c r="R1325" s="39">
        <v>224</v>
      </c>
      <c r="S1325" s="39">
        <v>260</v>
      </c>
      <c r="T1325" s="39">
        <v>20</v>
      </c>
      <c r="U1325" s="39">
        <v>260</v>
      </c>
      <c r="V1325" s="39">
        <v>260</v>
      </c>
      <c r="W1325" s="39"/>
      <c r="X1325" s="39"/>
      <c r="Y1325" s="39"/>
      <c r="Z1325" s="39"/>
      <c r="AA1325" s="39"/>
      <c r="AB1325" s="39"/>
      <c r="AC1325" s="39"/>
      <c r="AD1325" s="39"/>
      <c r="AE1325" s="39"/>
      <c r="AF1325" s="39"/>
      <c r="AG1325" s="39"/>
      <c r="AH1325" s="39"/>
      <c r="AI1325" s="39"/>
      <c r="AJ1325" s="39"/>
      <c r="AK1325" s="39"/>
      <c r="AL1325" s="39"/>
      <c r="AM1325" s="39"/>
      <c r="AN1325" s="39"/>
      <c r="AO1325" s="39"/>
      <c r="AP1325" s="39">
        <v>595</v>
      </c>
      <c r="AQ1325" s="39">
        <v>0</v>
      </c>
      <c r="AR1325" s="27">
        <f t="shared" si="31"/>
        <v>0</v>
      </c>
      <c r="AS1325" s="13" t="s">
        <v>111</v>
      </c>
      <c r="AT1325" s="13">
        <v>2015</v>
      </c>
      <c r="AU1325" s="13" t="s">
        <v>156</v>
      </c>
    </row>
    <row r="1326" spans="2:47" ht="13.15" customHeight="1" x14ac:dyDescent="0.2">
      <c r="B1326" s="13" t="s">
        <v>7200</v>
      </c>
      <c r="C1326" s="13" t="s">
        <v>100</v>
      </c>
      <c r="D1326" s="13" t="s">
        <v>2076</v>
      </c>
      <c r="E1326" s="13" t="s">
        <v>2077</v>
      </c>
      <c r="F1326" s="13" t="s">
        <v>2078</v>
      </c>
      <c r="G1326" s="13" t="s">
        <v>2160</v>
      </c>
      <c r="H1326" s="13" t="s">
        <v>105</v>
      </c>
      <c r="I1326" s="13">
        <v>45</v>
      </c>
      <c r="J1326" s="13" t="s">
        <v>106</v>
      </c>
      <c r="K1326" s="13" t="s">
        <v>107</v>
      </c>
      <c r="L1326" s="13" t="s">
        <v>108</v>
      </c>
      <c r="M1326" s="13" t="s">
        <v>122</v>
      </c>
      <c r="N1326" s="13" t="s">
        <v>110</v>
      </c>
      <c r="O1326" s="39"/>
      <c r="P1326" s="39"/>
      <c r="Q1326" s="39"/>
      <c r="R1326" s="39">
        <v>224</v>
      </c>
      <c r="S1326" s="39">
        <v>260</v>
      </c>
      <c r="T1326" s="39">
        <v>0</v>
      </c>
      <c r="U1326" s="39">
        <v>260</v>
      </c>
      <c r="V1326" s="39">
        <v>260</v>
      </c>
      <c r="W1326" s="39"/>
      <c r="X1326" s="39"/>
      <c r="Y1326" s="39"/>
      <c r="Z1326" s="39"/>
      <c r="AA1326" s="39"/>
      <c r="AB1326" s="39"/>
      <c r="AC1326" s="39"/>
      <c r="AD1326" s="39"/>
      <c r="AE1326" s="39"/>
      <c r="AF1326" s="39"/>
      <c r="AG1326" s="39"/>
      <c r="AH1326" s="39"/>
      <c r="AI1326" s="39"/>
      <c r="AJ1326" s="39"/>
      <c r="AK1326" s="39"/>
      <c r="AL1326" s="39"/>
      <c r="AM1326" s="39"/>
      <c r="AN1326" s="39"/>
      <c r="AO1326" s="39"/>
      <c r="AP1326" s="39">
        <v>531.25</v>
      </c>
      <c r="AQ1326" s="39">
        <f>(P1326+Q1326+R1326+S1326+T1326+U1326+V1326+W1326)*AP1326</f>
        <v>533375</v>
      </c>
      <c r="AR1326" s="27">
        <f t="shared" si="31"/>
        <v>597380</v>
      </c>
      <c r="AS1326" s="13" t="s">
        <v>111</v>
      </c>
      <c r="AT1326" s="13">
        <v>2015</v>
      </c>
      <c r="AU1326" s="13"/>
    </row>
    <row r="1327" spans="2:47" ht="13.15" customHeight="1" x14ac:dyDescent="0.25">
      <c r="B1327" s="7" t="s">
        <v>2165</v>
      </c>
      <c r="C1327" s="7" t="s">
        <v>100</v>
      </c>
      <c r="D1327" s="22" t="s">
        <v>2101</v>
      </c>
      <c r="E1327" s="7" t="s">
        <v>2102</v>
      </c>
      <c r="F1327" s="10" t="s">
        <v>2103</v>
      </c>
      <c r="G1327" s="10" t="s">
        <v>2166</v>
      </c>
      <c r="H1327" s="8" t="s">
        <v>105</v>
      </c>
      <c r="I1327" s="9">
        <v>45</v>
      </c>
      <c r="J1327" s="10" t="s">
        <v>238</v>
      </c>
      <c r="K1327" s="8" t="s">
        <v>107</v>
      </c>
      <c r="L1327" s="10" t="s">
        <v>108</v>
      </c>
      <c r="M1327" s="10" t="s">
        <v>109</v>
      </c>
      <c r="N1327" s="10" t="s">
        <v>2105</v>
      </c>
      <c r="O1327" s="27"/>
      <c r="P1327" s="27"/>
      <c r="Q1327" s="74"/>
      <c r="R1327" s="27">
        <v>86</v>
      </c>
      <c r="S1327" s="27">
        <v>86</v>
      </c>
      <c r="T1327" s="27">
        <v>86</v>
      </c>
      <c r="U1327" s="27">
        <v>86</v>
      </c>
      <c r="V1327" s="27">
        <v>86</v>
      </c>
      <c r="W1327" s="27"/>
      <c r="X1327" s="27"/>
      <c r="Y1327" s="27"/>
      <c r="Z1327" s="27"/>
      <c r="AA1327" s="27"/>
      <c r="AB1327" s="27"/>
      <c r="AC1327" s="27"/>
      <c r="AD1327" s="27"/>
      <c r="AE1327" s="27"/>
      <c r="AF1327" s="27"/>
      <c r="AG1327" s="27"/>
      <c r="AH1327" s="27"/>
      <c r="AI1327" s="27"/>
      <c r="AJ1327" s="27"/>
      <c r="AK1327" s="27"/>
      <c r="AL1327" s="27"/>
      <c r="AM1327" s="27"/>
      <c r="AN1327" s="27"/>
      <c r="AO1327" s="27"/>
      <c r="AP1327" s="27">
        <v>1876.37</v>
      </c>
      <c r="AQ1327" s="27">
        <v>0</v>
      </c>
      <c r="AR1327" s="27">
        <f t="shared" si="31"/>
        <v>0</v>
      </c>
      <c r="AS1327" s="10" t="s">
        <v>111</v>
      </c>
      <c r="AT1327" s="7" t="s">
        <v>375</v>
      </c>
      <c r="AU1327" s="89" t="s">
        <v>357</v>
      </c>
    </row>
    <row r="1328" spans="2:47" ht="13.15" customHeight="1" x14ac:dyDescent="0.2">
      <c r="B1328" s="12" t="s">
        <v>2167</v>
      </c>
      <c r="C1328" s="7" t="s">
        <v>100</v>
      </c>
      <c r="D1328" s="7" t="s">
        <v>2101</v>
      </c>
      <c r="E1328" s="7" t="s">
        <v>2102</v>
      </c>
      <c r="F1328" s="7" t="s">
        <v>2103</v>
      </c>
      <c r="G1328" s="7" t="s">
        <v>2166</v>
      </c>
      <c r="H1328" s="8" t="s">
        <v>105</v>
      </c>
      <c r="I1328" s="9">
        <v>45</v>
      </c>
      <c r="J1328" s="10" t="s">
        <v>106</v>
      </c>
      <c r="K1328" s="8" t="s">
        <v>107</v>
      </c>
      <c r="L1328" s="10" t="s">
        <v>108</v>
      </c>
      <c r="M1328" s="10" t="s">
        <v>109</v>
      </c>
      <c r="N1328" s="10" t="s">
        <v>2105</v>
      </c>
      <c r="O1328" s="74"/>
      <c r="P1328" s="27"/>
      <c r="Q1328" s="27"/>
      <c r="R1328" s="27">
        <v>46</v>
      </c>
      <c r="S1328" s="27">
        <v>86</v>
      </c>
      <c r="T1328" s="27">
        <v>86</v>
      </c>
      <c r="U1328" s="27">
        <v>86</v>
      </c>
      <c r="V1328" s="27">
        <v>86</v>
      </c>
      <c r="W1328" s="27"/>
      <c r="X1328" s="27"/>
      <c r="Y1328" s="27"/>
      <c r="Z1328" s="27"/>
      <c r="AA1328" s="27"/>
      <c r="AB1328" s="27"/>
      <c r="AC1328" s="27"/>
      <c r="AD1328" s="27"/>
      <c r="AE1328" s="27"/>
      <c r="AF1328" s="27"/>
      <c r="AG1328" s="27"/>
      <c r="AH1328" s="27"/>
      <c r="AI1328" s="27"/>
      <c r="AJ1328" s="27"/>
      <c r="AK1328" s="27"/>
      <c r="AL1328" s="27"/>
      <c r="AM1328" s="27"/>
      <c r="AN1328" s="27"/>
      <c r="AO1328" s="27"/>
      <c r="AP1328" s="27">
        <v>1876.37</v>
      </c>
      <c r="AQ1328" s="27">
        <v>0</v>
      </c>
      <c r="AR1328" s="27">
        <f t="shared" si="31"/>
        <v>0</v>
      </c>
      <c r="AS1328" s="10" t="s">
        <v>111</v>
      </c>
      <c r="AT1328" s="43" t="s">
        <v>241</v>
      </c>
      <c r="AU1328" s="13" t="s">
        <v>458</v>
      </c>
    </row>
    <row r="1329" spans="2:47" ht="13.15" customHeight="1" x14ac:dyDescent="0.2">
      <c r="B1329" s="13" t="s">
        <v>2168</v>
      </c>
      <c r="C1329" s="13" t="s">
        <v>100</v>
      </c>
      <c r="D1329" s="13" t="s">
        <v>2108</v>
      </c>
      <c r="E1329" s="13" t="s">
        <v>2109</v>
      </c>
      <c r="F1329" s="13" t="s">
        <v>2110</v>
      </c>
      <c r="G1329" s="13" t="s">
        <v>2166</v>
      </c>
      <c r="H1329" s="13" t="s">
        <v>105</v>
      </c>
      <c r="I1329" s="13">
        <v>45</v>
      </c>
      <c r="J1329" s="13" t="s">
        <v>106</v>
      </c>
      <c r="K1329" s="13" t="s">
        <v>107</v>
      </c>
      <c r="L1329" s="13" t="s">
        <v>108</v>
      </c>
      <c r="M1329" s="13" t="s">
        <v>109</v>
      </c>
      <c r="N1329" s="13" t="s">
        <v>2105</v>
      </c>
      <c r="O1329" s="39"/>
      <c r="P1329" s="39"/>
      <c r="Q1329" s="39"/>
      <c r="R1329" s="39">
        <v>46</v>
      </c>
      <c r="S1329" s="39">
        <v>60</v>
      </c>
      <c r="T1329" s="39">
        <v>86</v>
      </c>
      <c r="U1329" s="39">
        <v>86</v>
      </c>
      <c r="V1329" s="39">
        <v>86</v>
      </c>
      <c r="W1329" s="39"/>
      <c r="X1329" s="39"/>
      <c r="Y1329" s="39"/>
      <c r="Z1329" s="39"/>
      <c r="AA1329" s="39"/>
      <c r="AB1329" s="39"/>
      <c r="AC1329" s="39"/>
      <c r="AD1329" s="39"/>
      <c r="AE1329" s="39"/>
      <c r="AF1329" s="39"/>
      <c r="AG1329" s="39"/>
      <c r="AH1329" s="39"/>
      <c r="AI1329" s="39"/>
      <c r="AJ1329" s="39"/>
      <c r="AK1329" s="39"/>
      <c r="AL1329" s="39"/>
      <c r="AM1329" s="39"/>
      <c r="AN1329" s="39"/>
      <c r="AO1329" s="39"/>
      <c r="AP1329" s="39">
        <v>1732.14</v>
      </c>
      <c r="AQ1329" s="39">
        <v>0</v>
      </c>
      <c r="AR1329" s="27">
        <f t="shared" si="31"/>
        <v>0</v>
      </c>
      <c r="AS1329" s="13" t="s">
        <v>111</v>
      </c>
      <c r="AT1329" s="13">
        <v>2015</v>
      </c>
      <c r="AU1329" s="13">
        <v>14</v>
      </c>
    </row>
    <row r="1330" spans="2:47" ht="13.15" customHeight="1" x14ac:dyDescent="0.2">
      <c r="B1330" s="13" t="s">
        <v>2169</v>
      </c>
      <c r="C1330" s="13" t="s">
        <v>100</v>
      </c>
      <c r="D1330" s="13" t="s">
        <v>2108</v>
      </c>
      <c r="E1330" s="13" t="s">
        <v>2109</v>
      </c>
      <c r="F1330" s="13" t="s">
        <v>2110</v>
      </c>
      <c r="G1330" s="13" t="s">
        <v>2166</v>
      </c>
      <c r="H1330" s="13" t="s">
        <v>105</v>
      </c>
      <c r="I1330" s="13">
        <v>45</v>
      </c>
      <c r="J1330" s="13" t="s">
        <v>106</v>
      </c>
      <c r="K1330" s="13" t="s">
        <v>107</v>
      </c>
      <c r="L1330" s="13" t="s">
        <v>108</v>
      </c>
      <c r="M1330" s="13" t="s">
        <v>109</v>
      </c>
      <c r="N1330" s="13" t="s">
        <v>2105</v>
      </c>
      <c r="O1330" s="39"/>
      <c r="P1330" s="39"/>
      <c r="Q1330" s="39"/>
      <c r="R1330" s="39">
        <v>46</v>
      </c>
      <c r="S1330" s="39">
        <v>34</v>
      </c>
      <c r="T1330" s="39">
        <v>86</v>
      </c>
      <c r="U1330" s="39">
        <v>86</v>
      </c>
      <c r="V1330" s="39">
        <v>86</v>
      </c>
      <c r="W1330" s="39"/>
      <c r="X1330" s="39"/>
      <c r="Y1330" s="39"/>
      <c r="Z1330" s="39"/>
      <c r="AA1330" s="39"/>
      <c r="AB1330" s="39"/>
      <c r="AC1330" s="39"/>
      <c r="AD1330" s="39"/>
      <c r="AE1330" s="39"/>
      <c r="AF1330" s="39"/>
      <c r="AG1330" s="39"/>
      <c r="AH1330" s="39"/>
      <c r="AI1330" s="39"/>
      <c r="AJ1330" s="39"/>
      <c r="AK1330" s="39"/>
      <c r="AL1330" s="39"/>
      <c r="AM1330" s="39"/>
      <c r="AN1330" s="39"/>
      <c r="AO1330" s="39"/>
      <c r="AP1330" s="39">
        <v>1732.14</v>
      </c>
      <c r="AQ1330" s="39">
        <v>0</v>
      </c>
      <c r="AR1330" s="27">
        <f t="shared" si="31"/>
        <v>0</v>
      </c>
      <c r="AS1330" s="13" t="s">
        <v>111</v>
      </c>
      <c r="AT1330" s="13">
        <v>2015</v>
      </c>
      <c r="AU1330" s="13">
        <v>14</v>
      </c>
    </row>
    <row r="1331" spans="2:47" ht="13.15" customHeight="1" x14ac:dyDescent="0.2">
      <c r="B1331" s="13" t="s">
        <v>2170</v>
      </c>
      <c r="C1331" s="13" t="s">
        <v>100</v>
      </c>
      <c r="D1331" s="13" t="s">
        <v>2108</v>
      </c>
      <c r="E1331" s="13" t="s">
        <v>2109</v>
      </c>
      <c r="F1331" s="13" t="s">
        <v>2110</v>
      </c>
      <c r="G1331" s="13" t="s">
        <v>2166</v>
      </c>
      <c r="H1331" s="13" t="s">
        <v>105</v>
      </c>
      <c r="I1331" s="13">
        <v>45</v>
      </c>
      <c r="J1331" s="13" t="s">
        <v>106</v>
      </c>
      <c r="K1331" s="13" t="s">
        <v>107</v>
      </c>
      <c r="L1331" s="13" t="s">
        <v>108</v>
      </c>
      <c r="M1331" s="13" t="s">
        <v>109</v>
      </c>
      <c r="N1331" s="13" t="s">
        <v>2105</v>
      </c>
      <c r="O1331" s="39"/>
      <c r="P1331" s="39"/>
      <c r="Q1331" s="39"/>
      <c r="R1331" s="39">
        <v>46</v>
      </c>
      <c r="S1331" s="39">
        <v>86</v>
      </c>
      <c r="T1331" s="39">
        <v>86</v>
      </c>
      <c r="U1331" s="39">
        <v>86</v>
      </c>
      <c r="V1331" s="39">
        <v>86</v>
      </c>
      <c r="W1331" s="39"/>
      <c r="X1331" s="39"/>
      <c r="Y1331" s="39"/>
      <c r="Z1331" s="39"/>
      <c r="AA1331" s="39"/>
      <c r="AB1331" s="39"/>
      <c r="AC1331" s="39"/>
      <c r="AD1331" s="39"/>
      <c r="AE1331" s="39"/>
      <c r="AF1331" s="39"/>
      <c r="AG1331" s="39"/>
      <c r="AH1331" s="39"/>
      <c r="AI1331" s="39"/>
      <c r="AJ1331" s="39"/>
      <c r="AK1331" s="39"/>
      <c r="AL1331" s="39"/>
      <c r="AM1331" s="39"/>
      <c r="AN1331" s="39"/>
      <c r="AO1331" s="39"/>
      <c r="AP1331" s="39">
        <v>1732.14</v>
      </c>
      <c r="AQ1331" s="39">
        <v>0</v>
      </c>
      <c r="AR1331" s="27">
        <f t="shared" si="31"/>
        <v>0</v>
      </c>
      <c r="AS1331" s="13" t="s">
        <v>111</v>
      </c>
      <c r="AT1331" s="13">
        <v>2015</v>
      </c>
      <c r="AU1331" s="13" t="s">
        <v>156</v>
      </c>
    </row>
    <row r="1332" spans="2:47" ht="13.15" customHeight="1" x14ac:dyDescent="0.2">
      <c r="B1332" s="13" t="s">
        <v>2171</v>
      </c>
      <c r="C1332" s="13" t="s">
        <v>100</v>
      </c>
      <c r="D1332" s="13" t="s">
        <v>2108</v>
      </c>
      <c r="E1332" s="13" t="s">
        <v>2109</v>
      </c>
      <c r="F1332" s="13" t="s">
        <v>2110</v>
      </c>
      <c r="G1332" s="13" t="s">
        <v>2166</v>
      </c>
      <c r="H1332" s="13" t="s">
        <v>105</v>
      </c>
      <c r="I1332" s="13">
        <v>45</v>
      </c>
      <c r="J1332" s="13" t="s">
        <v>106</v>
      </c>
      <c r="K1332" s="13" t="s">
        <v>107</v>
      </c>
      <c r="L1332" s="13" t="s">
        <v>108</v>
      </c>
      <c r="M1332" s="13" t="s">
        <v>122</v>
      </c>
      <c r="N1332" s="13" t="s">
        <v>2105</v>
      </c>
      <c r="O1332" s="39"/>
      <c r="P1332" s="39"/>
      <c r="Q1332" s="39"/>
      <c r="R1332" s="39">
        <v>46</v>
      </c>
      <c r="S1332" s="39">
        <v>86</v>
      </c>
      <c r="T1332" s="39">
        <v>20</v>
      </c>
      <c r="U1332" s="39">
        <v>86</v>
      </c>
      <c r="V1332" s="39">
        <v>86</v>
      </c>
      <c r="W1332" s="39"/>
      <c r="X1332" s="39"/>
      <c r="Y1332" s="39"/>
      <c r="Z1332" s="39"/>
      <c r="AA1332" s="39"/>
      <c r="AB1332" s="39"/>
      <c r="AC1332" s="39"/>
      <c r="AD1332" s="39"/>
      <c r="AE1332" s="39"/>
      <c r="AF1332" s="39"/>
      <c r="AG1332" s="39"/>
      <c r="AH1332" s="39"/>
      <c r="AI1332" s="39"/>
      <c r="AJ1332" s="39"/>
      <c r="AK1332" s="39"/>
      <c r="AL1332" s="39"/>
      <c r="AM1332" s="39"/>
      <c r="AN1332" s="39"/>
      <c r="AO1332" s="39"/>
      <c r="AP1332" s="39">
        <v>2101.12</v>
      </c>
      <c r="AQ1332" s="39">
        <v>0</v>
      </c>
      <c r="AR1332" s="27">
        <f t="shared" si="31"/>
        <v>0</v>
      </c>
      <c r="AS1332" s="13" t="s">
        <v>111</v>
      </c>
      <c r="AT1332" s="13">
        <v>2015</v>
      </c>
      <c r="AU1332" s="13" t="s">
        <v>156</v>
      </c>
    </row>
    <row r="1333" spans="2:47" ht="13.15" customHeight="1" x14ac:dyDescent="0.2">
      <c r="B1333" s="13" t="s">
        <v>7201</v>
      </c>
      <c r="C1333" s="13" t="s">
        <v>100</v>
      </c>
      <c r="D1333" s="13" t="s">
        <v>2108</v>
      </c>
      <c r="E1333" s="13" t="s">
        <v>2109</v>
      </c>
      <c r="F1333" s="13" t="s">
        <v>2110</v>
      </c>
      <c r="G1333" s="13" t="s">
        <v>2166</v>
      </c>
      <c r="H1333" s="13" t="s">
        <v>105</v>
      </c>
      <c r="I1333" s="13">
        <v>45</v>
      </c>
      <c r="J1333" s="13" t="s">
        <v>106</v>
      </c>
      <c r="K1333" s="13" t="s">
        <v>107</v>
      </c>
      <c r="L1333" s="13" t="s">
        <v>108</v>
      </c>
      <c r="M1333" s="13" t="s">
        <v>122</v>
      </c>
      <c r="N1333" s="13" t="s">
        <v>2105</v>
      </c>
      <c r="O1333" s="39"/>
      <c r="P1333" s="39"/>
      <c r="Q1333" s="39"/>
      <c r="R1333" s="39">
        <v>46</v>
      </c>
      <c r="S1333" s="39">
        <v>86</v>
      </c>
      <c r="T1333" s="39">
        <v>10</v>
      </c>
      <c r="U1333" s="39">
        <v>86</v>
      </c>
      <c r="V1333" s="39">
        <v>86</v>
      </c>
      <c r="W1333" s="39"/>
      <c r="X1333" s="39"/>
      <c r="Y1333" s="39"/>
      <c r="Z1333" s="39"/>
      <c r="AA1333" s="39"/>
      <c r="AB1333" s="39"/>
      <c r="AC1333" s="39"/>
      <c r="AD1333" s="39"/>
      <c r="AE1333" s="39"/>
      <c r="AF1333" s="39"/>
      <c r="AG1333" s="39"/>
      <c r="AH1333" s="39"/>
      <c r="AI1333" s="39"/>
      <c r="AJ1333" s="39"/>
      <c r="AK1333" s="39"/>
      <c r="AL1333" s="39"/>
      <c r="AM1333" s="39"/>
      <c r="AN1333" s="39"/>
      <c r="AO1333" s="39"/>
      <c r="AP1333" s="39">
        <v>1875.9999999999998</v>
      </c>
      <c r="AQ1333" s="39">
        <f>(P1333+Q1333+R1333+S1333+T1333+U1333+V1333+W1333)*AP1333</f>
        <v>589063.99999999988</v>
      </c>
      <c r="AR1333" s="27">
        <f t="shared" si="31"/>
        <v>659751.67999999993</v>
      </c>
      <c r="AS1333" s="13" t="s">
        <v>111</v>
      </c>
      <c r="AT1333" s="13">
        <v>2015</v>
      </c>
      <c r="AU1333" s="13"/>
    </row>
    <row r="1334" spans="2:47" ht="13.15" customHeight="1" x14ac:dyDescent="0.25">
      <c r="B1334" s="7" t="s">
        <v>2172</v>
      </c>
      <c r="C1334" s="7" t="s">
        <v>100</v>
      </c>
      <c r="D1334" s="22" t="s">
        <v>2101</v>
      </c>
      <c r="E1334" s="7" t="s">
        <v>2102</v>
      </c>
      <c r="F1334" s="10" t="s">
        <v>2103</v>
      </c>
      <c r="G1334" s="10" t="s">
        <v>2173</v>
      </c>
      <c r="H1334" s="8" t="s">
        <v>105</v>
      </c>
      <c r="I1334" s="9">
        <v>45</v>
      </c>
      <c r="J1334" s="10" t="s">
        <v>238</v>
      </c>
      <c r="K1334" s="8" t="s">
        <v>107</v>
      </c>
      <c r="L1334" s="10" t="s">
        <v>108</v>
      </c>
      <c r="M1334" s="10" t="s">
        <v>109</v>
      </c>
      <c r="N1334" s="10" t="s">
        <v>2105</v>
      </c>
      <c r="O1334" s="27"/>
      <c r="P1334" s="27"/>
      <c r="Q1334" s="74"/>
      <c r="R1334" s="27">
        <v>102</v>
      </c>
      <c r="S1334" s="27">
        <v>102</v>
      </c>
      <c r="T1334" s="27">
        <v>102</v>
      </c>
      <c r="U1334" s="27">
        <v>102</v>
      </c>
      <c r="V1334" s="27">
        <v>102</v>
      </c>
      <c r="W1334" s="27"/>
      <c r="X1334" s="27"/>
      <c r="Y1334" s="27"/>
      <c r="Z1334" s="27"/>
      <c r="AA1334" s="27"/>
      <c r="AB1334" s="27"/>
      <c r="AC1334" s="27"/>
      <c r="AD1334" s="27"/>
      <c r="AE1334" s="27"/>
      <c r="AF1334" s="27"/>
      <c r="AG1334" s="27"/>
      <c r="AH1334" s="27"/>
      <c r="AI1334" s="27"/>
      <c r="AJ1334" s="27"/>
      <c r="AK1334" s="27"/>
      <c r="AL1334" s="27"/>
      <c r="AM1334" s="27"/>
      <c r="AN1334" s="27"/>
      <c r="AO1334" s="27"/>
      <c r="AP1334" s="27">
        <v>2068.21</v>
      </c>
      <c r="AQ1334" s="27">
        <v>0</v>
      </c>
      <c r="AR1334" s="27">
        <f t="shared" si="31"/>
        <v>0</v>
      </c>
      <c r="AS1334" s="10" t="s">
        <v>111</v>
      </c>
      <c r="AT1334" s="7" t="s">
        <v>375</v>
      </c>
      <c r="AU1334" s="89" t="s">
        <v>357</v>
      </c>
    </row>
    <row r="1335" spans="2:47" ht="13.15" customHeight="1" x14ac:dyDescent="0.2">
      <c r="B1335" s="12" t="s">
        <v>2174</v>
      </c>
      <c r="C1335" s="7" t="s">
        <v>100</v>
      </c>
      <c r="D1335" s="7" t="s">
        <v>2101</v>
      </c>
      <c r="E1335" s="7" t="s">
        <v>2102</v>
      </c>
      <c r="F1335" s="7" t="s">
        <v>2103</v>
      </c>
      <c r="G1335" s="7" t="s">
        <v>2173</v>
      </c>
      <c r="H1335" s="8" t="s">
        <v>105</v>
      </c>
      <c r="I1335" s="9">
        <v>45</v>
      </c>
      <c r="J1335" s="10" t="s">
        <v>106</v>
      </c>
      <c r="K1335" s="8" t="s">
        <v>107</v>
      </c>
      <c r="L1335" s="10" t="s">
        <v>108</v>
      </c>
      <c r="M1335" s="10" t="s">
        <v>109</v>
      </c>
      <c r="N1335" s="10" t="s">
        <v>2105</v>
      </c>
      <c r="O1335" s="74"/>
      <c r="P1335" s="27"/>
      <c r="Q1335" s="27"/>
      <c r="R1335" s="27">
        <v>90</v>
      </c>
      <c r="S1335" s="27">
        <v>102</v>
      </c>
      <c r="T1335" s="27">
        <v>102</v>
      </c>
      <c r="U1335" s="27">
        <v>102</v>
      </c>
      <c r="V1335" s="27">
        <v>102</v>
      </c>
      <c r="W1335" s="27"/>
      <c r="X1335" s="27"/>
      <c r="Y1335" s="27"/>
      <c r="Z1335" s="27"/>
      <c r="AA1335" s="27"/>
      <c r="AB1335" s="27"/>
      <c r="AC1335" s="27"/>
      <c r="AD1335" s="27"/>
      <c r="AE1335" s="27"/>
      <c r="AF1335" s="27"/>
      <c r="AG1335" s="27"/>
      <c r="AH1335" s="27"/>
      <c r="AI1335" s="27"/>
      <c r="AJ1335" s="27"/>
      <c r="AK1335" s="27"/>
      <c r="AL1335" s="27"/>
      <c r="AM1335" s="27"/>
      <c r="AN1335" s="27"/>
      <c r="AO1335" s="27"/>
      <c r="AP1335" s="27">
        <v>2068.21</v>
      </c>
      <c r="AQ1335" s="27">
        <v>0</v>
      </c>
      <c r="AR1335" s="27">
        <f t="shared" si="31"/>
        <v>0</v>
      </c>
      <c r="AS1335" s="10" t="s">
        <v>111</v>
      </c>
      <c r="AT1335" s="43" t="s">
        <v>241</v>
      </c>
      <c r="AU1335" s="13" t="s">
        <v>156</v>
      </c>
    </row>
    <row r="1336" spans="2:47" ht="13.15" customHeight="1" x14ac:dyDescent="0.2">
      <c r="B1336" s="13" t="s">
        <v>2175</v>
      </c>
      <c r="C1336" s="13" t="s">
        <v>100</v>
      </c>
      <c r="D1336" s="13" t="s">
        <v>2108</v>
      </c>
      <c r="E1336" s="13" t="s">
        <v>2109</v>
      </c>
      <c r="F1336" s="13" t="s">
        <v>2110</v>
      </c>
      <c r="G1336" s="13" t="s">
        <v>2173</v>
      </c>
      <c r="H1336" s="13" t="s">
        <v>105</v>
      </c>
      <c r="I1336" s="13">
        <v>45</v>
      </c>
      <c r="J1336" s="13" t="s">
        <v>106</v>
      </c>
      <c r="K1336" s="13" t="s">
        <v>107</v>
      </c>
      <c r="L1336" s="13" t="s">
        <v>108</v>
      </c>
      <c r="M1336" s="13" t="s">
        <v>109</v>
      </c>
      <c r="N1336" s="13" t="s">
        <v>2105</v>
      </c>
      <c r="O1336" s="39"/>
      <c r="P1336" s="39"/>
      <c r="Q1336" s="39"/>
      <c r="R1336" s="39">
        <v>90</v>
      </c>
      <c r="S1336" s="39">
        <v>0</v>
      </c>
      <c r="T1336" s="39">
        <v>32</v>
      </c>
      <c r="U1336" s="39">
        <v>32</v>
      </c>
      <c r="V1336" s="39">
        <v>30</v>
      </c>
      <c r="W1336" s="39"/>
      <c r="X1336" s="39"/>
      <c r="Y1336" s="39"/>
      <c r="Z1336" s="39"/>
      <c r="AA1336" s="39"/>
      <c r="AB1336" s="39"/>
      <c r="AC1336" s="39"/>
      <c r="AD1336" s="39"/>
      <c r="AE1336" s="39"/>
      <c r="AF1336" s="39"/>
      <c r="AG1336" s="39"/>
      <c r="AH1336" s="39"/>
      <c r="AI1336" s="39"/>
      <c r="AJ1336" s="39"/>
      <c r="AK1336" s="39"/>
      <c r="AL1336" s="39"/>
      <c r="AM1336" s="39"/>
      <c r="AN1336" s="39"/>
      <c r="AO1336" s="39"/>
      <c r="AP1336" s="39">
        <v>1909.24</v>
      </c>
      <c r="AQ1336" s="39">
        <v>0</v>
      </c>
      <c r="AR1336" s="27">
        <f t="shared" si="31"/>
        <v>0</v>
      </c>
      <c r="AS1336" s="13" t="s">
        <v>111</v>
      </c>
      <c r="AT1336" s="13">
        <v>2015</v>
      </c>
      <c r="AU1336" s="13">
        <v>14</v>
      </c>
    </row>
    <row r="1337" spans="2:47" ht="13.15" customHeight="1" x14ac:dyDescent="0.2">
      <c r="B1337" s="13" t="s">
        <v>2176</v>
      </c>
      <c r="C1337" s="13" t="s">
        <v>100</v>
      </c>
      <c r="D1337" s="13" t="s">
        <v>2108</v>
      </c>
      <c r="E1337" s="13" t="s">
        <v>2109</v>
      </c>
      <c r="F1337" s="13" t="s">
        <v>2110</v>
      </c>
      <c r="G1337" s="13" t="s">
        <v>2173</v>
      </c>
      <c r="H1337" s="13" t="s">
        <v>105</v>
      </c>
      <c r="I1337" s="13">
        <v>45</v>
      </c>
      <c r="J1337" s="13" t="s">
        <v>106</v>
      </c>
      <c r="K1337" s="13" t="s">
        <v>107</v>
      </c>
      <c r="L1337" s="13" t="s">
        <v>108</v>
      </c>
      <c r="M1337" s="13" t="s">
        <v>109</v>
      </c>
      <c r="N1337" s="13" t="s">
        <v>2105</v>
      </c>
      <c r="O1337" s="39"/>
      <c r="P1337" s="39"/>
      <c r="Q1337" s="39"/>
      <c r="R1337" s="39">
        <v>90</v>
      </c>
      <c r="S1337" s="39">
        <v>102</v>
      </c>
      <c r="T1337" s="39">
        <v>32</v>
      </c>
      <c r="U1337" s="39">
        <v>32</v>
      </c>
      <c r="V1337" s="39">
        <v>30</v>
      </c>
      <c r="W1337" s="39"/>
      <c r="X1337" s="39"/>
      <c r="Y1337" s="39"/>
      <c r="Z1337" s="39"/>
      <c r="AA1337" s="39"/>
      <c r="AB1337" s="39"/>
      <c r="AC1337" s="39"/>
      <c r="AD1337" s="39"/>
      <c r="AE1337" s="39"/>
      <c r="AF1337" s="39"/>
      <c r="AG1337" s="39"/>
      <c r="AH1337" s="39"/>
      <c r="AI1337" s="39"/>
      <c r="AJ1337" s="39"/>
      <c r="AK1337" s="39"/>
      <c r="AL1337" s="39"/>
      <c r="AM1337" s="39"/>
      <c r="AN1337" s="39"/>
      <c r="AO1337" s="39"/>
      <c r="AP1337" s="39">
        <v>1909.24</v>
      </c>
      <c r="AQ1337" s="39">
        <v>0</v>
      </c>
      <c r="AR1337" s="27">
        <f t="shared" si="31"/>
        <v>0</v>
      </c>
      <c r="AS1337" s="13" t="s">
        <v>111</v>
      </c>
      <c r="AT1337" s="13">
        <v>2015</v>
      </c>
      <c r="AU1337" s="13" t="s">
        <v>458</v>
      </c>
    </row>
    <row r="1338" spans="2:47" ht="13.15" customHeight="1" x14ac:dyDescent="0.2">
      <c r="B1338" s="13" t="s">
        <v>2177</v>
      </c>
      <c r="C1338" s="13" t="s">
        <v>100</v>
      </c>
      <c r="D1338" s="13" t="s">
        <v>2108</v>
      </c>
      <c r="E1338" s="13" t="s">
        <v>2109</v>
      </c>
      <c r="F1338" s="13" t="s">
        <v>2110</v>
      </c>
      <c r="G1338" s="13" t="s">
        <v>2173</v>
      </c>
      <c r="H1338" s="13" t="s">
        <v>105</v>
      </c>
      <c r="I1338" s="13">
        <v>45</v>
      </c>
      <c r="J1338" s="13" t="s">
        <v>106</v>
      </c>
      <c r="K1338" s="13" t="s">
        <v>107</v>
      </c>
      <c r="L1338" s="13" t="s">
        <v>108</v>
      </c>
      <c r="M1338" s="13" t="s">
        <v>122</v>
      </c>
      <c r="N1338" s="13" t="s">
        <v>2105</v>
      </c>
      <c r="O1338" s="39"/>
      <c r="P1338" s="39"/>
      <c r="Q1338" s="39"/>
      <c r="R1338" s="39">
        <v>90</v>
      </c>
      <c r="S1338" s="39">
        <v>102</v>
      </c>
      <c r="T1338" s="39">
        <v>32</v>
      </c>
      <c r="U1338" s="39">
        <v>32</v>
      </c>
      <c r="V1338" s="39">
        <v>30</v>
      </c>
      <c r="W1338" s="39"/>
      <c r="X1338" s="39"/>
      <c r="Y1338" s="39"/>
      <c r="Z1338" s="39"/>
      <c r="AA1338" s="39"/>
      <c r="AB1338" s="39"/>
      <c r="AC1338" s="39"/>
      <c r="AD1338" s="39"/>
      <c r="AE1338" s="39"/>
      <c r="AF1338" s="39"/>
      <c r="AG1338" s="39"/>
      <c r="AH1338" s="39"/>
      <c r="AI1338" s="39"/>
      <c r="AJ1338" s="39"/>
      <c r="AK1338" s="39"/>
      <c r="AL1338" s="39"/>
      <c r="AM1338" s="39"/>
      <c r="AN1338" s="39"/>
      <c r="AO1338" s="39"/>
      <c r="AP1338" s="39">
        <v>2312.8000000000002</v>
      </c>
      <c r="AQ1338" s="39">
        <f>(P1338+Q1338+R1338+S1338+T1338+U1338+V1338+W1338)*AP1338</f>
        <v>661460.80000000005</v>
      </c>
      <c r="AR1338" s="27">
        <f t="shared" si="31"/>
        <v>740836.09600000014</v>
      </c>
      <c r="AS1338" s="13" t="s">
        <v>111</v>
      </c>
      <c r="AT1338" s="13">
        <v>2015</v>
      </c>
      <c r="AU1338" s="13"/>
    </row>
    <row r="1339" spans="2:47" ht="13.15" customHeight="1" x14ac:dyDescent="0.25">
      <c r="B1339" s="7" t="s">
        <v>2178</v>
      </c>
      <c r="C1339" s="7" t="s">
        <v>100</v>
      </c>
      <c r="D1339" s="10" t="s">
        <v>2070</v>
      </c>
      <c r="E1339" s="7" t="s">
        <v>2071</v>
      </c>
      <c r="F1339" s="7" t="s">
        <v>2072</v>
      </c>
      <c r="G1339" s="10" t="s">
        <v>2179</v>
      </c>
      <c r="H1339" s="8" t="s">
        <v>105</v>
      </c>
      <c r="I1339" s="9">
        <v>45</v>
      </c>
      <c r="J1339" s="10" t="s">
        <v>238</v>
      </c>
      <c r="K1339" s="8" t="s">
        <v>107</v>
      </c>
      <c r="L1339" s="10" t="s">
        <v>108</v>
      </c>
      <c r="M1339" s="10" t="s">
        <v>109</v>
      </c>
      <c r="N1339" s="10" t="s">
        <v>110</v>
      </c>
      <c r="O1339" s="27"/>
      <c r="P1339" s="27"/>
      <c r="Q1339" s="74"/>
      <c r="R1339" s="27">
        <v>480</v>
      </c>
      <c r="S1339" s="27">
        <v>480</v>
      </c>
      <c r="T1339" s="27">
        <v>480</v>
      </c>
      <c r="U1339" s="27">
        <v>480</v>
      </c>
      <c r="V1339" s="27">
        <v>480</v>
      </c>
      <c r="W1339" s="27"/>
      <c r="X1339" s="27"/>
      <c r="Y1339" s="27"/>
      <c r="Z1339" s="27"/>
      <c r="AA1339" s="27"/>
      <c r="AB1339" s="27"/>
      <c r="AC1339" s="27"/>
      <c r="AD1339" s="27"/>
      <c r="AE1339" s="27"/>
      <c r="AF1339" s="27"/>
      <c r="AG1339" s="27"/>
      <c r="AH1339" s="27"/>
      <c r="AI1339" s="27"/>
      <c r="AJ1339" s="27"/>
      <c r="AK1339" s="27"/>
      <c r="AL1339" s="27"/>
      <c r="AM1339" s="27"/>
      <c r="AN1339" s="27"/>
      <c r="AO1339" s="27"/>
      <c r="AP1339" s="27">
        <v>250.5</v>
      </c>
      <c r="AQ1339" s="27">
        <v>0</v>
      </c>
      <c r="AR1339" s="27">
        <f t="shared" si="31"/>
        <v>0</v>
      </c>
      <c r="AS1339" s="10" t="s">
        <v>111</v>
      </c>
      <c r="AT1339" s="7" t="s">
        <v>375</v>
      </c>
      <c r="AU1339" s="89" t="s">
        <v>357</v>
      </c>
    </row>
    <row r="1340" spans="2:47" ht="13.15" customHeight="1" x14ac:dyDescent="0.2">
      <c r="B1340" s="12" t="s">
        <v>2180</v>
      </c>
      <c r="C1340" s="7" t="s">
        <v>100</v>
      </c>
      <c r="D1340" s="7" t="s">
        <v>2070</v>
      </c>
      <c r="E1340" s="7" t="s">
        <v>2071</v>
      </c>
      <c r="F1340" s="7" t="s">
        <v>2072</v>
      </c>
      <c r="G1340" s="7" t="s">
        <v>2179</v>
      </c>
      <c r="H1340" s="8" t="s">
        <v>105</v>
      </c>
      <c r="I1340" s="9">
        <v>45</v>
      </c>
      <c r="J1340" s="10" t="s">
        <v>106</v>
      </c>
      <c r="K1340" s="8" t="s">
        <v>107</v>
      </c>
      <c r="L1340" s="10" t="s">
        <v>108</v>
      </c>
      <c r="M1340" s="10" t="s">
        <v>109</v>
      </c>
      <c r="N1340" s="10" t="s">
        <v>110</v>
      </c>
      <c r="O1340" s="74"/>
      <c r="P1340" s="27"/>
      <c r="Q1340" s="27"/>
      <c r="R1340" s="27">
        <v>240</v>
      </c>
      <c r="S1340" s="27">
        <v>480</v>
      </c>
      <c r="T1340" s="27">
        <v>480</v>
      </c>
      <c r="U1340" s="27">
        <v>480</v>
      </c>
      <c r="V1340" s="27">
        <v>480</v>
      </c>
      <c r="W1340" s="27"/>
      <c r="X1340" s="27"/>
      <c r="Y1340" s="27"/>
      <c r="Z1340" s="27"/>
      <c r="AA1340" s="27"/>
      <c r="AB1340" s="27"/>
      <c r="AC1340" s="27"/>
      <c r="AD1340" s="27"/>
      <c r="AE1340" s="27"/>
      <c r="AF1340" s="27"/>
      <c r="AG1340" s="27"/>
      <c r="AH1340" s="27"/>
      <c r="AI1340" s="27"/>
      <c r="AJ1340" s="27"/>
      <c r="AK1340" s="27"/>
      <c r="AL1340" s="27"/>
      <c r="AM1340" s="27"/>
      <c r="AN1340" s="27"/>
      <c r="AO1340" s="27"/>
      <c r="AP1340" s="27">
        <v>250.5</v>
      </c>
      <c r="AQ1340" s="27">
        <v>0</v>
      </c>
      <c r="AR1340" s="27">
        <f t="shared" si="31"/>
        <v>0</v>
      </c>
      <c r="AS1340" s="10" t="s">
        <v>111</v>
      </c>
      <c r="AT1340" s="43" t="s">
        <v>241</v>
      </c>
      <c r="AU1340" s="13" t="s">
        <v>458</v>
      </c>
    </row>
    <row r="1341" spans="2:47" ht="13.15" customHeight="1" x14ac:dyDescent="0.2">
      <c r="B1341" s="13" t="s">
        <v>2181</v>
      </c>
      <c r="C1341" s="13" t="s">
        <v>100</v>
      </c>
      <c r="D1341" s="13" t="s">
        <v>2076</v>
      </c>
      <c r="E1341" s="13" t="s">
        <v>2077</v>
      </c>
      <c r="F1341" s="13" t="s">
        <v>2078</v>
      </c>
      <c r="G1341" s="13" t="s">
        <v>2179</v>
      </c>
      <c r="H1341" s="13" t="s">
        <v>105</v>
      </c>
      <c r="I1341" s="13">
        <v>45</v>
      </c>
      <c r="J1341" s="13" t="s">
        <v>106</v>
      </c>
      <c r="K1341" s="13" t="s">
        <v>107</v>
      </c>
      <c r="L1341" s="13" t="s">
        <v>108</v>
      </c>
      <c r="M1341" s="13" t="s">
        <v>109</v>
      </c>
      <c r="N1341" s="13" t="s">
        <v>110</v>
      </c>
      <c r="O1341" s="39"/>
      <c r="P1341" s="39"/>
      <c r="Q1341" s="39"/>
      <c r="R1341" s="39">
        <v>240</v>
      </c>
      <c r="S1341" s="39">
        <v>386</v>
      </c>
      <c r="T1341" s="39">
        <v>480</v>
      </c>
      <c r="U1341" s="39">
        <v>480</v>
      </c>
      <c r="V1341" s="39">
        <v>480</v>
      </c>
      <c r="W1341" s="39"/>
      <c r="X1341" s="39"/>
      <c r="Y1341" s="39"/>
      <c r="Z1341" s="39"/>
      <c r="AA1341" s="39"/>
      <c r="AB1341" s="39"/>
      <c r="AC1341" s="39"/>
      <c r="AD1341" s="39"/>
      <c r="AE1341" s="39"/>
      <c r="AF1341" s="39"/>
      <c r="AG1341" s="39"/>
      <c r="AH1341" s="39"/>
      <c r="AI1341" s="39"/>
      <c r="AJ1341" s="39"/>
      <c r="AK1341" s="39"/>
      <c r="AL1341" s="39"/>
      <c r="AM1341" s="39"/>
      <c r="AN1341" s="39"/>
      <c r="AO1341" s="39"/>
      <c r="AP1341" s="39">
        <v>231.24999999999997</v>
      </c>
      <c r="AQ1341" s="39">
        <v>0</v>
      </c>
      <c r="AR1341" s="27">
        <f t="shared" si="31"/>
        <v>0</v>
      </c>
      <c r="AS1341" s="13" t="s">
        <v>111</v>
      </c>
      <c r="AT1341" s="13">
        <v>2015</v>
      </c>
      <c r="AU1341" s="13">
        <v>14</v>
      </c>
    </row>
    <row r="1342" spans="2:47" ht="13.15" customHeight="1" x14ac:dyDescent="0.2">
      <c r="B1342" s="13" t="s">
        <v>2182</v>
      </c>
      <c r="C1342" s="13" t="s">
        <v>100</v>
      </c>
      <c r="D1342" s="13" t="s">
        <v>2076</v>
      </c>
      <c r="E1342" s="13" t="s">
        <v>2077</v>
      </c>
      <c r="F1342" s="13" t="s">
        <v>2078</v>
      </c>
      <c r="G1342" s="13" t="s">
        <v>2179</v>
      </c>
      <c r="H1342" s="13" t="s">
        <v>105</v>
      </c>
      <c r="I1342" s="13">
        <v>45</v>
      </c>
      <c r="J1342" s="13" t="s">
        <v>106</v>
      </c>
      <c r="K1342" s="13" t="s">
        <v>107</v>
      </c>
      <c r="L1342" s="13" t="s">
        <v>108</v>
      </c>
      <c r="M1342" s="13" t="s">
        <v>109</v>
      </c>
      <c r="N1342" s="13" t="s">
        <v>110</v>
      </c>
      <c r="O1342" s="39"/>
      <c r="P1342" s="39"/>
      <c r="Q1342" s="39"/>
      <c r="R1342" s="39">
        <v>240</v>
      </c>
      <c r="S1342" s="39">
        <v>480</v>
      </c>
      <c r="T1342" s="39">
        <v>480</v>
      </c>
      <c r="U1342" s="39">
        <v>480</v>
      </c>
      <c r="V1342" s="39">
        <v>480</v>
      </c>
      <c r="W1342" s="39"/>
      <c r="X1342" s="39"/>
      <c r="Y1342" s="39"/>
      <c r="Z1342" s="39"/>
      <c r="AA1342" s="39"/>
      <c r="AB1342" s="39"/>
      <c r="AC1342" s="39"/>
      <c r="AD1342" s="39"/>
      <c r="AE1342" s="39"/>
      <c r="AF1342" s="39"/>
      <c r="AG1342" s="39"/>
      <c r="AH1342" s="39"/>
      <c r="AI1342" s="39"/>
      <c r="AJ1342" s="39"/>
      <c r="AK1342" s="39"/>
      <c r="AL1342" s="39"/>
      <c r="AM1342" s="39"/>
      <c r="AN1342" s="39"/>
      <c r="AO1342" s="39"/>
      <c r="AP1342" s="39">
        <v>231.24999999999997</v>
      </c>
      <c r="AQ1342" s="39">
        <v>0</v>
      </c>
      <c r="AR1342" s="27">
        <f t="shared" si="31"/>
        <v>0</v>
      </c>
      <c r="AS1342" s="13" t="s">
        <v>111</v>
      </c>
      <c r="AT1342" s="13">
        <v>2015</v>
      </c>
      <c r="AU1342" s="13" t="s">
        <v>458</v>
      </c>
    </row>
    <row r="1343" spans="2:47" ht="13.15" customHeight="1" x14ac:dyDescent="0.2">
      <c r="B1343" s="13" t="s">
        <v>2183</v>
      </c>
      <c r="C1343" s="13" t="s">
        <v>100</v>
      </c>
      <c r="D1343" s="13" t="s">
        <v>2076</v>
      </c>
      <c r="E1343" s="13" t="s">
        <v>2077</v>
      </c>
      <c r="F1343" s="13" t="s">
        <v>2078</v>
      </c>
      <c r="G1343" s="13" t="s">
        <v>2179</v>
      </c>
      <c r="H1343" s="13" t="s">
        <v>105</v>
      </c>
      <c r="I1343" s="13">
        <v>45</v>
      </c>
      <c r="J1343" s="13" t="s">
        <v>106</v>
      </c>
      <c r="K1343" s="13" t="s">
        <v>107</v>
      </c>
      <c r="L1343" s="13" t="s">
        <v>108</v>
      </c>
      <c r="M1343" s="13" t="s">
        <v>122</v>
      </c>
      <c r="N1343" s="13" t="s">
        <v>110</v>
      </c>
      <c r="O1343" s="39"/>
      <c r="P1343" s="39"/>
      <c r="Q1343" s="39"/>
      <c r="R1343" s="39">
        <v>240</v>
      </c>
      <c r="S1343" s="39">
        <v>480</v>
      </c>
      <c r="T1343" s="39">
        <v>120</v>
      </c>
      <c r="U1343" s="39">
        <v>480</v>
      </c>
      <c r="V1343" s="39">
        <v>480</v>
      </c>
      <c r="W1343" s="39"/>
      <c r="X1343" s="39"/>
      <c r="Y1343" s="39"/>
      <c r="Z1343" s="39"/>
      <c r="AA1343" s="39"/>
      <c r="AB1343" s="39"/>
      <c r="AC1343" s="39"/>
      <c r="AD1343" s="39"/>
      <c r="AE1343" s="39"/>
      <c r="AF1343" s="39"/>
      <c r="AG1343" s="39"/>
      <c r="AH1343" s="39"/>
      <c r="AI1343" s="39"/>
      <c r="AJ1343" s="39"/>
      <c r="AK1343" s="39"/>
      <c r="AL1343" s="39"/>
      <c r="AM1343" s="39"/>
      <c r="AN1343" s="39"/>
      <c r="AO1343" s="39"/>
      <c r="AP1343" s="39">
        <v>280</v>
      </c>
      <c r="AQ1343" s="39">
        <v>0</v>
      </c>
      <c r="AR1343" s="27">
        <f t="shared" si="31"/>
        <v>0</v>
      </c>
      <c r="AS1343" s="13" t="s">
        <v>111</v>
      </c>
      <c r="AT1343" s="13">
        <v>2015</v>
      </c>
      <c r="AU1343" s="13" t="s">
        <v>156</v>
      </c>
    </row>
    <row r="1344" spans="2:47" ht="13.15" customHeight="1" x14ac:dyDescent="0.2">
      <c r="B1344" s="13" t="s">
        <v>7202</v>
      </c>
      <c r="C1344" s="13" t="s">
        <v>100</v>
      </c>
      <c r="D1344" s="13" t="s">
        <v>2076</v>
      </c>
      <c r="E1344" s="13" t="s">
        <v>2077</v>
      </c>
      <c r="F1344" s="13" t="s">
        <v>2078</v>
      </c>
      <c r="G1344" s="13" t="s">
        <v>2179</v>
      </c>
      <c r="H1344" s="13" t="s">
        <v>105</v>
      </c>
      <c r="I1344" s="13">
        <v>45</v>
      </c>
      <c r="J1344" s="13" t="s">
        <v>106</v>
      </c>
      <c r="K1344" s="13" t="s">
        <v>107</v>
      </c>
      <c r="L1344" s="13" t="s">
        <v>108</v>
      </c>
      <c r="M1344" s="13" t="s">
        <v>122</v>
      </c>
      <c r="N1344" s="13" t="s">
        <v>110</v>
      </c>
      <c r="O1344" s="39"/>
      <c r="P1344" s="39"/>
      <c r="Q1344" s="39"/>
      <c r="R1344" s="39">
        <v>240</v>
      </c>
      <c r="S1344" s="39">
        <v>480</v>
      </c>
      <c r="T1344" s="39">
        <v>27</v>
      </c>
      <c r="U1344" s="39">
        <v>480</v>
      </c>
      <c r="V1344" s="39">
        <v>480</v>
      </c>
      <c r="W1344" s="39"/>
      <c r="X1344" s="39"/>
      <c r="Y1344" s="39"/>
      <c r="Z1344" s="39"/>
      <c r="AA1344" s="39"/>
      <c r="AB1344" s="39"/>
      <c r="AC1344" s="39"/>
      <c r="AD1344" s="39"/>
      <c r="AE1344" s="39"/>
      <c r="AF1344" s="39"/>
      <c r="AG1344" s="39"/>
      <c r="AH1344" s="39"/>
      <c r="AI1344" s="39"/>
      <c r="AJ1344" s="39"/>
      <c r="AK1344" s="39"/>
      <c r="AL1344" s="39"/>
      <c r="AM1344" s="39"/>
      <c r="AN1344" s="39"/>
      <c r="AO1344" s="39"/>
      <c r="AP1344" s="39">
        <v>249.99999999999997</v>
      </c>
      <c r="AQ1344" s="39">
        <f>(P1344+Q1344+R1344+S1344+T1344+U1344+V1344+W1344)*AP1344</f>
        <v>426749.99999999994</v>
      </c>
      <c r="AR1344" s="27">
        <f t="shared" si="31"/>
        <v>477960</v>
      </c>
      <c r="AS1344" s="13" t="s">
        <v>111</v>
      </c>
      <c r="AT1344" s="13">
        <v>2015</v>
      </c>
      <c r="AU1344" s="13"/>
    </row>
    <row r="1345" spans="2:47" ht="13.15" customHeight="1" x14ac:dyDescent="0.25">
      <c r="B1345" s="7" t="s">
        <v>2184</v>
      </c>
      <c r="C1345" s="7" t="s">
        <v>100</v>
      </c>
      <c r="D1345" s="22" t="s">
        <v>1779</v>
      </c>
      <c r="E1345" s="7" t="s">
        <v>1780</v>
      </c>
      <c r="F1345" s="10" t="s">
        <v>1781</v>
      </c>
      <c r="G1345" s="10" t="s">
        <v>2185</v>
      </c>
      <c r="H1345" s="8" t="s">
        <v>105</v>
      </c>
      <c r="I1345" s="9">
        <v>45</v>
      </c>
      <c r="J1345" s="10" t="s">
        <v>238</v>
      </c>
      <c r="K1345" s="8" t="s">
        <v>107</v>
      </c>
      <c r="L1345" s="10" t="s">
        <v>108</v>
      </c>
      <c r="M1345" s="10" t="s">
        <v>109</v>
      </c>
      <c r="N1345" s="10" t="s">
        <v>110</v>
      </c>
      <c r="O1345" s="27"/>
      <c r="P1345" s="27"/>
      <c r="Q1345" s="74"/>
      <c r="R1345" s="27">
        <v>5</v>
      </c>
      <c r="S1345" s="27">
        <v>3</v>
      </c>
      <c r="T1345" s="27">
        <v>3</v>
      </c>
      <c r="U1345" s="27">
        <v>3</v>
      </c>
      <c r="V1345" s="27">
        <v>3</v>
      </c>
      <c r="W1345" s="27"/>
      <c r="X1345" s="27"/>
      <c r="Y1345" s="27"/>
      <c r="Z1345" s="27"/>
      <c r="AA1345" s="27"/>
      <c r="AB1345" s="27"/>
      <c r="AC1345" s="27"/>
      <c r="AD1345" s="27"/>
      <c r="AE1345" s="27"/>
      <c r="AF1345" s="27"/>
      <c r="AG1345" s="27"/>
      <c r="AH1345" s="27"/>
      <c r="AI1345" s="27"/>
      <c r="AJ1345" s="27"/>
      <c r="AK1345" s="27"/>
      <c r="AL1345" s="27"/>
      <c r="AM1345" s="27"/>
      <c r="AN1345" s="27"/>
      <c r="AO1345" s="27"/>
      <c r="AP1345" s="27">
        <v>9443.36</v>
      </c>
      <c r="AQ1345" s="27">
        <v>0</v>
      </c>
      <c r="AR1345" s="27">
        <f t="shared" si="31"/>
        <v>0</v>
      </c>
      <c r="AS1345" s="10" t="s">
        <v>111</v>
      </c>
      <c r="AT1345" s="7" t="s">
        <v>375</v>
      </c>
      <c r="AU1345" s="89" t="s">
        <v>357</v>
      </c>
    </row>
    <row r="1346" spans="2:47" ht="13.15" customHeight="1" x14ac:dyDescent="0.2">
      <c r="B1346" s="12" t="s">
        <v>2186</v>
      </c>
      <c r="C1346" s="7" t="s">
        <v>100</v>
      </c>
      <c r="D1346" s="7" t="s">
        <v>1779</v>
      </c>
      <c r="E1346" s="7" t="s">
        <v>1780</v>
      </c>
      <c r="F1346" s="7" t="s">
        <v>1781</v>
      </c>
      <c r="G1346" s="7" t="s">
        <v>2185</v>
      </c>
      <c r="H1346" s="8" t="s">
        <v>105</v>
      </c>
      <c r="I1346" s="9">
        <v>45</v>
      </c>
      <c r="J1346" s="10" t="s">
        <v>106</v>
      </c>
      <c r="K1346" s="8" t="s">
        <v>107</v>
      </c>
      <c r="L1346" s="10" t="s">
        <v>108</v>
      </c>
      <c r="M1346" s="10" t="s">
        <v>109</v>
      </c>
      <c r="N1346" s="10" t="s">
        <v>110</v>
      </c>
      <c r="O1346" s="74"/>
      <c r="P1346" s="27"/>
      <c r="Q1346" s="27"/>
      <c r="R1346" s="27">
        <v>5</v>
      </c>
      <c r="S1346" s="27"/>
      <c r="T1346" s="27"/>
      <c r="U1346" s="27"/>
      <c r="V1346" s="27">
        <v>1</v>
      </c>
      <c r="W1346" s="27"/>
      <c r="X1346" s="27"/>
      <c r="Y1346" s="27"/>
      <c r="Z1346" s="27"/>
      <c r="AA1346" s="27"/>
      <c r="AB1346" s="27"/>
      <c r="AC1346" s="27"/>
      <c r="AD1346" s="27"/>
      <c r="AE1346" s="27"/>
      <c r="AF1346" s="27"/>
      <c r="AG1346" s="27"/>
      <c r="AH1346" s="27"/>
      <c r="AI1346" s="27"/>
      <c r="AJ1346" s="27"/>
      <c r="AK1346" s="27"/>
      <c r="AL1346" s="27"/>
      <c r="AM1346" s="27"/>
      <c r="AN1346" s="27"/>
      <c r="AO1346" s="27"/>
      <c r="AP1346" s="27">
        <v>9443.36</v>
      </c>
      <c r="AQ1346" s="27">
        <v>0</v>
      </c>
      <c r="AR1346" s="27">
        <f t="shared" si="31"/>
        <v>0</v>
      </c>
      <c r="AS1346" s="10" t="s">
        <v>111</v>
      </c>
      <c r="AT1346" s="43" t="s">
        <v>241</v>
      </c>
      <c r="AU1346" s="13" t="s">
        <v>458</v>
      </c>
    </row>
    <row r="1347" spans="2:47" ht="13.15" customHeight="1" x14ac:dyDescent="0.2">
      <c r="B1347" s="13" t="s">
        <v>2187</v>
      </c>
      <c r="C1347" s="13" t="s">
        <v>100</v>
      </c>
      <c r="D1347" s="13" t="s">
        <v>1779</v>
      </c>
      <c r="E1347" s="13" t="s">
        <v>1780</v>
      </c>
      <c r="F1347" s="13" t="s">
        <v>1781</v>
      </c>
      <c r="G1347" s="13" t="s">
        <v>2185</v>
      </c>
      <c r="H1347" s="13" t="s">
        <v>105</v>
      </c>
      <c r="I1347" s="13">
        <v>45</v>
      </c>
      <c r="J1347" s="13" t="s">
        <v>106</v>
      </c>
      <c r="K1347" s="13" t="s">
        <v>107</v>
      </c>
      <c r="L1347" s="13" t="s">
        <v>108</v>
      </c>
      <c r="M1347" s="13" t="s">
        <v>109</v>
      </c>
      <c r="N1347" s="13" t="s">
        <v>110</v>
      </c>
      <c r="O1347" s="39"/>
      <c r="P1347" s="39"/>
      <c r="Q1347" s="39"/>
      <c r="R1347" s="39">
        <v>5</v>
      </c>
      <c r="S1347" s="39">
        <v>0</v>
      </c>
      <c r="T1347" s="39"/>
      <c r="U1347" s="39"/>
      <c r="V1347" s="39">
        <v>1</v>
      </c>
      <c r="W1347" s="39"/>
      <c r="X1347" s="39"/>
      <c r="Y1347" s="39"/>
      <c r="Z1347" s="39"/>
      <c r="AA1347" s="39"/>
      <c r="AB1347" s="39"/>
      <c r="AC1347" s="39"/>
      <c r="AD1347" s="39"/>
      <c r="AE1347" s="39"/>
      <c r="AF1347" s="39"/>
      <c r="AG1347" s="39"/>
      <c r="AH1347" s="39"/>
      <c r="AI1347" s="39"/>
      <c r="AJ1347" s="39"/>
      <c r="AK1347" s="39"/>
      <c r="AL1347" s="39"/>
      <c r="AM1347" s="39"/>
      <c r="AN1347" s="39"/>
      <c r="AO1347" s="39"/>
      <c r="AP1347" s="39">
        <v>8717.5</v>
      </c>
      <c r="AQ1347" s="39">
        <v>0</v>
      </c>
      <c r="AR1347" s="27">
        <f t="shared" si="31"/>
        <v>0</v>
      </c>
      <c r="AS1347" s="13" t="s">
        <v>111</v>
      </c>
      <c r="AT1347" s="13">
        <v>2015</v>
      </c>
      <c r="AU1347" s="13">
        <v>14</v>
      </c>
    </row>
    <row r="1348" spans="2:47" ht="13.15" customHeight="1" x14ac:dyDescent="0.2">
      <c r="B1348" s="13" t="s">
        <v>2188</v>
      </c>
      <c r="C1348" s="13" t="s">
        <v>100</v>
      </c>
      <c r="D1348" s="13" t="s">
        <v>1779</v>
      </c>
      <c r="E1348" s="13" t="s">
        <v>1780</v>
      </c>
      <c r="F1348" s="13" t="s">
        <v>1781</v>
      </c>
      <c r="G1348" s="13" t="s">
        <v>2185</v>
      </c>
      <c r="H1348" s="13" t="s">
        <v>105</v>
      </c>
      <c r="I1348" s="13">
        <v>45</v>
      </c>
      <c r="J1348" s="13" t="s">
        <v>106</v>
      </c>
      <c r="K1348" s="13" t="s">
        <v>107</v>
      </c>
      <c r="L1348" s="13" t="s">
        <v>108</v>
      </c>
      <c r="M1348" s="13" t="s">
        <v>122</v>
      </c>
      <c r="N1348" s="13" t="s">
        <v>110</v>
      </c>
      <c r="O1348" s="39"/>
      <c r="P1348" s="39"/>
      <c r="Q1348" s="39"/>
      <c r="R1348" s="39">
        <v>5</v>
      </c>
      <c r="S1348" s="39">
        <v>0</v>
      </c>
      <c r="T1348" s="39"/>
      <c r="U1348" s="39"/>
      <c r="V1348" s="39">
        <v>1</v>
      </c>
      <c r="W1348" s="39"/>
      <c r="X1348" s="39"/>
      <c r="Y1348" s="39"/>
      <c r="Z1348" s="39"/>
      <c r="AA1348" s="39"/>
      <c r="AB1348" s="39"/>
      <c r="AC1348" s="39"/>
      <c r="AD1348" s="39"/>
      <c r="AE1348" s="39"/>
      <c r="AF1348" s="39"/>
      <c r="AG1348" s="39"/>
      <c r="AH1348" s="39"/>
      <c r="AI1348" s="39"/>
      <c r="AJ1348" s="39"/>
      <c r="AK1348" s="39"/>
      <c r="AL1348" s="39"/>
      <c r="AM1348" s="39"/>
      <c r="AN1348" s="39"/>
      <c r="AO1348" s="39"/>
      <c r="AP1348" s="39">
        <v>8717.5</v>
      </c>
      <c r="AQ1348" s="39">
        <f>(O1348+P1348+Q1348+R1348+S1348+T1348+U1348+V1348+W1348)*AP1348</f>
        <v>52305</v>
      </c>
      <c r="AR1348" s="27">
        <f t="shared" si="31"/>
        <v>58581.600000000006</v>
      </c>
      <c r="AS1348" s="13" t="s">
        <v>111</v>
      </c>
      <c r="AT1348" s="13">
        <v>2015</v>
      </c>
      <c r="AU1348" s="13"/>
    </row>
    <row r="1349" spans="2:47" ht="13.15" customHeight="1" x14ac:dyDescent="0.25">
      <c r="B1349" s="7" t="s">
        <v>2189</v>
      </c>
      <c r="C1349" s="7" t="s">
        <v>100</v>
      </c>
      <c r="D1349" s="23" t="s">
        <v>2190</v>
      </c>
      <c r="E1349" s="7" t="s">
        <v>2191</v>
      </c>
      <c r="F1349" s="10" t="s">
        <v>2192</v>
      </c>
      <c r="G1349" s="10" t="s">
        <v>2193</v>
      </c>
      <c r="H1349" s="8" t="s">
        <v>105</v>
      </c>
      <c r="I1349" s="9">
        <v>45</v>
      </c>
      <c r="J1349" s="10" t="s">
        <v>238</v>
      </c>
      <c r="K1349" s="8" t="s">
        <v>107</v>
      </c>
      <c r="L1349" s="10" t="s">
        <v>108</v>
      </c>
      <c r="M1349" s="10" t="s">
        <v>109</v>
      </c>
      <c r="N1349" s="10" t="s">
        <v>110</v>
      </c>
      <c r="O1349" s="27"/>
      <c r="P1349" s="27"/>
      <c r="Q1349" s="74"/>
      <c r="R1349" s="27">
        <v>7</v>
      </c>
      <c r="S1349" s="27">
        <v>0</v>
      </c>
      <c r="T1349" s="27">
        <v>0</v>
      </c>
      <c r="U1349" s="27">
        <v>0</v>
      </c>
      <c r="V1349" s="27">
        <v>0</v>
      </c>
      <c r="W1349" s="27"/>
      <c r="X1349" s="27"/>
      <c r="Y1349" s="27"/>
      <c r="Z1349" s="27"/>
      <c r="AA1349" s="27"/>
      <c r="AB1349" s="27"/>
      <c r="AC1349" s="27"/>
      <c r="AD1349" s="27"/>
      <c r="AE1349" s="27"/>
      <c r="AF1349" s="27"/>
      <c r="AG1349" s="27"/>
      <c r="AH1349" s="27"/>
      <c r="AI1349" s="27"/>
      <c r="AJ1349" s="27"/>
      <c r="AK1349" s="27"/>
      <c r="AL1349" s="27"/>
      <c r="AM1349" s="27"/>
      <c r="AN1349" s="27"/>
      <c r="AO1349" s="27"/>
      <c r="AP1349" s="27">
        <v>50892.86</v>
      </c>
      <c r="AQ1349" s="27">
        <v>0</v>
      </c>
      <c r="AR1349" s="27">
        <f t="shared" si="31"/>
        <v>0</v>
      </c>
      <c r="AS1349" s="10" t="s">
        <v>111</v>
      </c>
      <c r="AT1349" s="7" t="s">
        <v>375</v>
      </c>
      <c r="AU1349" s="89" t="s">
        <v>357</v>
      </c>
    </row>
    <row r="1350" spans="2:47" ht="13.15" customHeight="1" x14ac:dyDescent="0.2">
      <c r="B1350" s="12" t="s">
        <v>2194</v>
      </c>
      <c r="C1350" s="7" t="s">
        <v>100</v>
      </c>
      <c r="D1350" s="7" t="s">
        <v>2190</v>
      </c>
      <c r="E1350" s="7" t="s">
        <v>2191</v>
      </c>
      <c r="F1350" s="7" t="s">
        <v>2192</v>
      </c>
      <c r="G1350" s="7" t="s">
        <v>2193</v>
      </c>
      <c r="H1350" s="8" t="s">
        <v>105</v>
      </c>
      <c r="I1350" s="9">
        <v>45</v>
      </c>
      <c r="J1350" s="10" t="s">
        <v>106</v>
      </c>
      <c r="K1350" s="8" t="s">
        <v>107</v>
      </c>
      <c r="L1350" s="10" t="s">
        <v>108</v>
      </c>
      <c r="M1350" s="10" t="s">
        <v>109</v>
      </c>
      <c r="N1350" s="10" t="s">
        <v>110</v>
      </c>
      <c r="O1350" s="74"/>
      <c r="P1350" s="27"/>
      <c r="Q1350" s="27"/>
      <c r="R1350" s="27">
        <v>7</v>
      </c>
      <c r="S1350" s="27">
        <v>4</v>
      </c>
      <c r="T1350" s="27">
        <v>4</v>
      </c>
      <c r="U1350" s="27">
        <v>4</v>
      </c>
      <c r="V1350" s="27">
        <v>4</v>
      </c>
      <c r="W1350" s="27"/>
      <c r="X1350" s="27"/>
      <c r="Y1350" s="27"/>
      <c r="Z1350" s="27"/>
      <c r="AA1350" s="27"/>
      <c r="AB1350" s="27"/>
      <c r="AC1350" s="27"/>
      <c r="AD1350" s="27"/>
      <c r="AE1350" s="27"/>
      <c r="AF1350" s="27"/>
      <c r="AG1350" s="27"/>
      <c r="AH1350" s="27"/>
      <c r="AI1350" s="27"/>
      <c r="AJ1350" s="27"/>
      <c r="AK1350" s="27"/>
      <c r="AL1350" s="27"/>
      <c r="AM1350" s="27"/>
      <c r="AN1350" s="27"/>
      <c r="AO1350" s="27"/>
      <c r="AP1350" s="27">
        <v>50892.86</v>
      </c>
      <c r="AQ1350" s="27">
        <v>0</v>
      </c>
      <c r="AR1350" s="27">
        <f t="shared" si="31"/>
        <v>0</v>
      </c>
      <c r="AS1350" s="10" t="s">
        <v>111</v>
      </c>
      <c r="AT1350" s="43" t="s">
        <v>241</v>
      </c>
      <c r="AU1350" s="13" t="s">
        <v>156</v>
      </c>
    </row>
    <row r="1351" spans="2:47" ht="13.15" customHeight="1" x14ac:dyDescent="0.2">
      <c r="B1351" s="13" t="s">
        <v>2195</v>
      </c>
      <c r="C1351" s="13" t="s">
        <v>100</v>
      </c>
      <c r="D1351" s="13" t="s">
        <v>2190</v>
      </c>
      <c r="E1351" s="13" t="s">
        <v>2191</v>
      </c>
      <c r="F1351" s="13" t="s">
        <v>2192</v>
      </c>
      <c r="G1351" s="13" t="s">
        <v>2193</v>
      </c>
      <c r="H1351" s="13" t="s">
        <v>105</v>
      </c>
      <c r="I1351" s="13">
        <v>45</v>
      </c>
      <c r="J1351" s="13" t="s">
        <v>106</v>
      </c>
      <c r="K1351" s="13" t="s">
        <v>107</v>
      </c>
      <c r="L1351" s="13" t="s">
        <v>108</v>
      </c>
      <c r="M1351" s="13" t="s">
        <v>109</v>
      </c>
      <c r="N1351" s="13" t="s">
        <v>110</v>
      </c>
      <c r="O1351" s="39"/>
      <c r="P1351" s="39"/>
      <c r="Q1351" s="39"/>
      <c r="R1351" s="39">
        <v>7</v>
      </c>
      <c r="S1351" s="39">
        <v>2</v>
      </c>
      <c r="T1351" s="39">
        <v>5</v>
      </c>
      <c r="U1351" s="39">
        <v>5</v>
      </c>
      <c r="V1351" s="39">
        <v>4</v>
      </c>
      <c r="W1351" s="39"/>
      <c r="X1351" s="39"/>
      <c r="Y1351" s="39"/>
      <c r="Z1351" s="39"/>
      <c r="AA1351" s="39"/>
      <c r="AB1351" s="39"/>
      <c r="AC1351" s="39"/>
      <c r="AD1351" s="39"/>
      <c r="AE1351" s="39"/>
      <c r="AF1351" s="39"/>
      <c r="AG1351" s="39"/>
      <c r="AH1351" s="39"/>
      <c r="AI1351" s="39"/>
      <c r="AJ1351" s="39"/>
      <c r="AK1351" s="39"/>
      <c r="AL1351" s="39"/>
      <c r="AM1351" s="39"/>
      <c r="AN1351" s="39"/>
      <c r="AO1351" s="39"/>
      <c r="AP1351" s="39">
        <v>31643.749999999996</v>
      </c>
      <c r="AQ1351" s="39">
        <v>0</v>
      </c>
      <c r="AR1351" s="27">
        <f t="shared" si="31"/>
        <v>0</v>
      </c>
      <c r="AS1351" s="13" t="s">
        <v>111</v>
      </c>
      <c r="AT1351" s="13">
        <v>2015</v>
      </c>
      <c r="AU1351" s="13">
        <v>14</v>
      </c>
    </row>
    <row r="1352" spans="2:47" ht="13.15" customHeight="1" x14ac:dyDescent="0.2">
      <c r="B1352" s="13" t="s">
        <v>2196</v>
      </c>
      <c r="C1352" s="13" t="s">
        <v>100</v>
      </c>
      <c r="D1352" s="13" t="s">
        <v>2190</v>
      </c>
      <c r="E1352" s="13" t="s">
        <v>2191</v>
      </c>
      <c r="F1352" s="13" t="s">
        <v>2192</v>
      </c>
      <c r="G1352" s="13" t="s">
        <v>2193</v>
      </c>
      <c r="H1352" s="13" t="s">
        <v>105</v>
      </c>
      <c r="I1352" s="13">
        <v>45</v>
      </c>
      <c r="J1352" s="13" t="s">
        <v>106</v>
      </c>
      <c r="K1352" s="13" t="s">
        <v>107</v>
      </c>
      <c r="L1352" s="13" t="s">
        <v>108</v>
      </c>
      <c r="M1352" s="13" t="s">
        <v>109</v>
      </c>
      <c r="N1352" s="13" t="s">
        <v>110</v>
      </c>
      <c r="O1352" s="39"/>
      <c r="P1352" s="39"/>
      <c r="Q1352" s="39"/>
      <c r="R1352" s="39">
        <v>7</v>
      </c>
      <c r="S1352" s="39">
        <v>4</v>
      </c>
      <c r="T1352" s="39">
        <v>4</v>
      </c>
      <c r="U1352" s="39">
        <v>4</v>
      </c>
      <c r="V1352" s="39">
        <v>4</v>
      </c>
      <c r="W1352" s="39"/>
      <c r="X1352" s="39"/>
      <c r="Y1352" s="39"/>
      <c r="Z1352" s="39"/>
      <c r="AA1352" s="39"/>
      <c r="AB1352" s="39"/>
      <c r="AC1352" s="39"/>
      <c r="AD1352" s="39"/>
      <c r="AE1352" s="39"/>
      <c r="AF1352" s="39"/>
      <c r="AG1352" s="39"/>
      <c r="AH1352" s="39"/>
      <c r="AI1352" s="39"/>
      <c r="AJ1352" s="39"/>
      <c r="AK1352" s="39"/>
      <c r="AL1352" s="39"/>
      <c r="AM1352" s="39"/>
      <c r="AN1352" s="39"/>
      <c r="AO1352" s="39"/>
      <c r="AP1352" s="39">
        <v>31643.749999999996</v>
      </c>
      <c r="AQ1352" s="39">
        <v>0</v>
      </c>
      <c r="AR1352" s="27">
        <f t="shared" si="31"/>
        <v>0</v>
      </c>
      <c r="AS1352" s="13" t="s">
        <v>111</v>
      </c>
      <c r="AT1352" s="13">
        <v>2015</v>
      </c>
      <c r="AU1352" s="13" t="s">
        <v>458</v>
      </c>
    </row>
    <row r="1353" spans="2:47" ht="13.15" customHeight="1" x14ac:dyDescent="0.2">
      <c r="B1353" s="13" t="s">
        <v>2197</v>
      </c>
      <c r="C1353" s="13" t="s">
        <v>100</v>
      </c>
      <c r="D1353" s="13" t="s">
        <v>2190</v>
      </c>
      <c r="E1353" s="13" t="s">
        <v>2191</v>
      </c>
      <c r="F1353" s="13" t="s">
        <v>2192</v>
      </c>
      <c r="G1353" s="13" t="s">
        <v>2193</v>
      </c>
      <c r="H1353" s="13" t="s">
        <v>105</v>
      </c>
      <c r="I1353" s="13">
        <v>45</v>
      </c>
      <c r="J1353" s="13" t="s">
        <v>106</v>
      </c>
      <c r="K1353" s="13" t="s">
        <v>107</v>
      </c>
      <c r="L1353" s="13" t="s">
        <v>108</v>
      </c>
      <c r="M1353" s="13" t="s">
        <v>122</v>
      </c>
      <c r="N1353" s="13" t="s">
        <v>110</v>
      </c>
      <c r="O1353" s="39"/>
      <c r="P1353" s="39"/>
      <c r="Q1353" s="39"/>
      <c r="R1353" s="39">
        <v>7</v>
      </c>
      <c r="S1353" s="39">
        <v>4</v>
      </c>
      <c r="T1353" s="39">
        <v>4</v>
      </c>
      <c r="U1353" s="39">
        <v>4</v>
      </c>
      <c r="V1353" s="39">
        <v>4</v>
      </c>
      <c r="W1353" s="39"/>
      <c r="X1353" s="39"/>
      <c r="Y1353" s="39"/>
      <c r="Z1353" s="39"/>
      <c r="AA1353" s="39"/>
      <c r="AB1353" s="39"/>
      <c r="AC1353" s="39"/>
      <c r="AD1353" s="39"/>
      <c r="AE1353" s="39"/>
      <c r="AF1353" s="39"/>
      <c r="AG1353" s="39"/>
      <c r="AH1353" s="39"/>
      <c r="AI1353" s="39"/>
      <c r="AJ1353" s="39"/>
      <c r="AK1353" s="39"/>
      <c r="AL1353" s="39"/>
      <c r="AM1353" s="39"/>
      <c r="AN1353" s="39"/>
      <c r="AO1353" s="39"/>
      <c r="AP1353" s="39">
        <v>56994</v>
      </c>
      <c r="AQ1353" s="39">
        <f>(P1353+Q1353+R1353+S1353+T1353+U1353+V1353+W1353)*AP1353</f>
        <v>1310862</v>
      </c>
      <c r="AR1353" s="27">
        <f t="shared" si="31"/>
        <v>1468165.4400000002</v>
      </c>
      <c r="AS1353" s="13" t="s">
        <v>111</v>
      </c>
      <c r="AT1353" s="13">
        <v>2015</v>
      </c>
      <c r="AU1353" s="13"/>
    </row>
    <row r="1354" spans="2:47" ht="13.15" customHeight="1" x14ac:dyDescent="0.25">
      <c r="B1354" s="7" t="s">
        <v>2198</v>
      </c>
      <c r="C1354" s="7" t="s">
        <v>100</v>
      </c>
      <c r="D1354" s="23" t="s">
        <v>2190</v>
      </c>
      <c r="E1354" s="7" t="s">
        <v>2191</v>
      </c>
      <c r="F1354" s="10" t="s">
        <v>2192</v>
      </c>
      <c r="G1354" s="10" t="s">
        <v>2199</v>
      </c>
      <c r="H1354" s="8" t="s">
        <v>105</v>
      </c>
      <c r="I1354" s="9">
        <v>45</v>
      </c>
      <c r="J1354" s="10" t="s">
        <v>238</v>
      </c>
      <c r="K1354" s="8" t="s">
        <v>107</v>
      </c>
      <c r="L1354" s="10" t="s">
        <v>108</v>
      </c>
      <c r="M1354" s="10" t="s">
        <v>109</v>
      </c>
      <c r="N1354" s="10" t="s">
        <v>110</v>
      </c>
      <c r="O1354" s="27"/>
      <c r="P1354" s="27"/>
      <c r="Q1354" s="74"/>
      <c r="R1354" s="27">
        <v>7</v>
      </c>
      <c r="S1354" s="27">
        <v>0</v>
      </c>
      <c r="T1354" s="27">
        <v>0</v>
      </c>
      <c r="U1354" s="27">
        <v>0</v>
      </c>
      <c r="V1354" s="27">
        <v>0</v>
      </c>
      <c r="W1354" s="27"/>
      <c r="X1354" s="27"/>
      <c r="Y1354" s="27"/>
      <c r="Z1354" s="27"/>
      <c r="AA1354" s="27"/>
      <c r="AB1354" s="27"/>
      <c r="AC1354" s="27"/>
      <c r="AD1354" s="27"/>
      <c r="AE1354" s="27"/>
      <c r="AF1354" s="27"/>
      <c r="AG1354" s="27"/>
      <c r="AH1354" s="27"/>
      <c r="AI1354" s="27"/>
      <c r="AJ1354" s="27"/>
      <c r="AK1354" s="27"/>
      <c r="AL1354" s="27"/>
      <c r="AM1354" s="27"/>
      <c r="AN1354" s="27"/>
      <c r="AO1354" s="27"/>
      <c r="AP1354" s="27">
        <v>50892.86</v>
      </c>
      <c r="AQ1354" s="27">
        <v>0</v>
      </c>
      <c r="AR1354" s="27">
        <f t="shared" si="31"/>
        <v>0</v>
      </c>
      <c r="AS1354" s="10" t="s">
        <v>111</v>
      </c>
      <c r="AT1354" s="7" t="s">
        <v>375</v>
      </c>
      <c r="AU1354" s="89" t="s">
        <v>357</v>
      </c>
    </row>
    <row r="1355" spans="2:47" ht="13.15" customHeight="1" x14ac:dyDescent="0.2">
      <c r="B1355" s="12" t="s">
        <v>2200</v>
      </c>
      <c r="C1355" s="7" t="s">
        <v>100</v>
      </c>
      <c r="D1355" s="7" t="s">
        <v>2190</v>
      </c>
      <c r="E1355" s="7" t="s">
        <v>2191</v>
      </c>
      <c r="F1355" s="7" t="s">
        <v>2192</v>
      </c>
      <c r="G1355" s="7" t="s">
        <v>2199</v>
      </c>
      <c r="H1355" s="8" t="s">
        <v>105</v>
      </c>
      <c r="I1355" s="9">
        <v>45</v>
      </c>
      <c r="J1355" s="10" t="s">
        <v>106</v>
      </c>
      <c r="K1355" s="8" t="s">
        <v>107</v>
      </c>
      <c r="L1355" s="10" t="s">
        <v>108</v>
      </c>
      <c r="M1355" s="10" t="s">
        <v>109</v>
      </c>
      <c r="N1355" s="10" t="s">
        <v>110</v>
      </c>
      <c r="O1355" s="74"/>
      <c r="P1355" s="27"/>
      <c r="Q1355" s="27"/>
      <c r="R1355" s="27">
        <v>7</v>
      </c>
      <c r="S1355" s="27">
        <v>4</v>
      </c>
      <c r="T1355" s="27">
        <v>4</v>
      </c>
      <c r="U1355" s="27">
        <v>4</v>
      </c>
      <c r="V1355" s="27">
        <v>4</v>
      </c>
      <c r="W1355" s="27"/>
      <c r="X1355" s="27"/>
      <c r="Y1355" s="27"/>
      <c r="Z1355" s="27"/>
      <c r="AA1355" s="27"/>
      <c r="AB1355" s="27"/>
      <c r="AC1355" s="27"/>
      <c r="AD1355" s="27"/>
      <c r="AE1355" s="27"/>
      <c r="AF1355" s="27"/>
      <c r="AG1355" s="27"/>
      <c r="AH1355" s="27"/>
      <c r="AI1355" s="27"/>
      <c r="AJ1355" s="27"/>
      <c r="AK1355" s="27"/>
      <c r="AL1355" s="27"/>
      <c r="AM1355" s="27"/>
      <c r="AN1355" s="27"/>
      <c r="AO1355" s="27"/>
      <c r="AP1355" s="27">
        <v>50892.86</v>
      </c>
      <c r="AQ1355" s="27">
        <v>0</v>
      </c>
      <c r="AR1355" s="27">
        <f t="shared" si="31"/>
        <v>0</v>
      </c>
      <c r="AS1355" s="10" t="s">
        <v>111</v>
      </c>
      <c r="AT1355" s="43" t="s">
        <v>241</v>
      </c>
      <c r="AU1355" s="13" t="s">
        <v>115</v>
      </c>
    </row>
    <row r="1356" spans="2:47" ht="13.15" customHeight="1" x14ac:dyDescent="0.2">
      <c r="B1356" s="13" t="s">
        <v>2201</v>
      </c>
      <c r="C1356" s="13" t="s">
        <v>100</v>
      </c>
      <c r="D1356" s="13" t="s">
        <v>2190</v>
      </c>
      <c r="E1356" s="13" t="s">
        <v>2191</v>
      </c>
      <c r="F1356" s="13" t="s">
        <v>2192</v>
      </c>
      <c r="G1356" s="13" t="s">
        <v>2199</v>
      </c>
      <c r="H1356" s="13" t="s">
        <v>105</v>
      </c>
      <c r="I1356" s="13">
        <v>45</v>
      </c>
      <c r="J1356" s="13" t="s">
        <v>106</v>
      </c>
      <c r="K1356" s="13" t="s">
        <v>107</v>
      </c>
      <c r="L1356" s="13" t="s">
        <v>108</v>
      </c>
      <c r="M1356" s="13" t="s">
        <v>109</v>
      </c>
      <c r="N1356" s="13" t="s">
        <v>110</v>
      </c>
      <c r="O1356" s="39"/>
      <c r="P1356" s="39"/>
      <c r="Q1356" s="39"/>
      <c r="R1356" s="39">
        <v>7</v>
      </c>
      <c r="S1356" s="39">
        <v>0</v>
      </c>
      <c r="T1356" s="39">
        <v>5</v>
      </c>
      <c r="U1356" s="39">
        <v>5</v>
      </c>
      <c r="V1356" s="39">
        <v>4</v>
      </c>
      <c r="W1356" s="39"/>
      <c r="X1356" s="39"/>
      <c r="Y1356" s="39"/>
      <c r="Z1356" s="39"/>
      <c r="AA1356" s="39"/>
      <c r="AB1356" s="39"/>
      <c r="AC1356" s="39"/>
      <c r="AD1356" s="39"/>
      <c r="AE1356" s="39"/>
      <c r="AF1356" s="39"/>
      <c r="AG1356" s="39"/>
      <c r="AH1356" s="39"/>
      <c r="AI1356" s="39"/>
      <c r="AJ1356" s="39"/>
      <c r="AK1356" s="39"/>
      <c r="AL1356" s="39"/>
      <c r="AM1356" s="39"/>
      <c r="AN1356" s="39"/>
      <c r="AO1356" s="39"/>
      <c r="AP1356" s="39">
        <v>50892.85</v>
      </c>
      <c r="AQ1356" s="39">
        <v>0</v>
      </c>
      <c r="AR1356" s="27">
        <f t="shared" ref="AR1356:AR1419" si="32">AQ1356*1.12</f>
        <v>0</v>
      </c>
      <c r="AS1356" s="13" t="s">
        <v>111</v>
      </c>
      <c r="AT1356" s="13">
        <v>2015</v>
      </c>
      <c r="AU1356" s="13">
        <v>14</v>
      </c>
    </row>
    <row r="1357" spans="2:47" ht="13.15" customHeight="1" x14ac:dyDescent="0.2">
      <c r="B1357" s="13" t="s">
        <v>2202</v>
      </c>
      <c r="C1357" s="13" t="s">
        <v>100</v>
      </c>
      <c r="D1357" s="13" t="s">
        <v>2190</v>
      </c>
      <c r="E1357" s="13" t="s">
        <v>2191</v>
      </c>
      <c r="F1357" s="13" t="s">
        <v>2192</v>
      </c>
      <c r="G1357" s="13" t="s">
        <v>2199</v>
      </c>
      <c r="H1357" s="13" t="s">
        <v>105</v>
      </c>
      <c r="I1357" s="13">
        <v>45</v>
      </c>
      <c r="J1357" s="13" t="s">
        <v>106</v>
      </c>
      <c r="K1357" s="13" t="s">
        <v>107</v>
      </c>
      <c r="L1357" s="13" t="s">
        <v>108</v>
      </c>
      <c r="M1357" s="13" t="s">
        <v>122</v>
      </c>
      <c r="N1357" s="13" t="s">
        <v>110</v>
      </c>
      <c r="O1357" s="39"/>
      <c r="P1357" s="39"/>
      <c r="Q1357" s="39"/>
      <c r="R1357" s="39">
        <v>7</v>
      </c>
      <c r="S1357" s="39">
        <v>4</v>
      </c>
      <c r="T1357" s="39">
        <v>4</v>
      </c>
      <c r="U1357" s="39">
        <v>4</v>
      </c>
      <c r="V1357" s="39">
        <v>4</v>
      </c>
      <c r="W1357" s="39"/>
      <c r="X1357" s="39"/>
      <c r="Y1357" s="39"/>
      <c r="Z1357" s="39"/>
      <c r="AA1357" s="39"/>
      <c r="AB1357" s="39"/>
      <c r="AC1357" s="39"/>
      <c r="AD1357" s="39"/>
      <c r="AE1357" s="39"/>
      <c r="AF1357" s="39"/>
      <c r="AG1357" s="39"/>
      <c r="AH1357" s="39"/>
      <c r="AI1357" s="39"/>
      <c r="AJ1357" s="39"/>
      <c r="AK1357" s="39"/>
      <c r="AL1357" s="39"/>
      <c r="AM1357" s="39"/>
      <c r="AN1357" s="39"/>
      <c r="AO1357" s="39"/>
      <c r="AP1357" s="39">
        <v>50892.85</v>
      </c>
      <c r="AQ1357" s="39">
        <f>(O1357+P1357+Q1357+R1357+S1357+T1357+U1357+V1357+W1357)*AP1357</f>
        <v>1170535.55</v>
      </c>
      <c r="AR1357" s="27">
        <f t="shared" si="32"/>
        <v>1310999.8160000001</v>
      </c>
      <c r="AS1357" s="13" t="s">
        <v>111</v>
      </c>
      <c r="AT1357" s="13">
        <v>2015</v>
      </c>
      <c r="AU1357" s="13"/>
    </row>
    <row r="1358" spans="2:47" ht="13.15" customHeight="1" x14ac:dyDescent="0.25">
      <c r="B1358" s="7" t="s">
        <v>2203</v>
      </c>
      <c r="C1358" s="7" t="s">
        <v>100</v>
      </c>
      <c r="D1358" s="23" t="s">
        <v>2190</v>
      </c>
      <c r="E1358" s="7" t="s">
        <v>2191</v>
      </c>
      <c r="F1358" s="7" t="s">
        <v>2192</v>
      </c>
      <c r="G1358" s="10" t="s">
        <v>2204</v>
      </c>
      <c r="H1358" s="8" t="s">
        <v>105</v>
      </c>
      <c r="I1358" s="9">
        <v>45</v>
      </c>
      <c r="J1358" s="10" t="s">
        <v>238</v>
      </c>
      <c r="K1358" s="8" t="s">
        <v>107</v>
      </c>
      <c r="L1358" s="10" t="s">
        <v>108</v>
      </c>
      <c r="M1358" s="10" t="s">
        <v>109</v>
      </c>
      <c r="N1358" s="10" t="s">
        <v>110</v>
      </c>
      <c r="O1358" s="27"/>
      <c r="P1358" s="27"/>
      <c r="Q1358" s="74"/>
      <c r="R1358" s="27">
        <v>2</v>
      </c>
      <c r="S1358" s="27">
        <v>2</v>
      </c>
      <c r="T1358" s="27">
        <v>2</v>
      </c>
      <c r="U1358" s="27">
        <v>2</v>
      </c>
      <c r="V1358" s="27">
        <v>2</v>
      </c>
      <c r="W1358" s="27"/>
      <c r="X1358" s="27"/>
      <c r="Y1358" s="27"/>
      <c r="Z1358" s="27"/>
      <c r="AA1358" s="27"/>
      <c r="AB1358" s="27"/>
      <c r="AC1358" s="27"/>
      <c r="AD1358" s="27"/>
      <c r="AE1358" s="27"/>
      <c r="AF1358" s="27"/>
      <c r="AG1358" s="27"/>
      <c r="AH1358" s="27"/>
      <c r="AI1358" s="27"/>
      <c r="AJ1358" s="27"/>
      <c r="AK1358" s="27"/>
      <c r="AL1358" s="27"/>
      <c r="AM1358" s="27"/>
      <c r="AN1358" s="27"/>
      <c r="AO1358" s="27"/>
      <c r="AP1358" s="27">
        <v>55130.43</v>
      </c>
      <c r="AQ1358" s="27">
        <v>0</v>
      </c>
      <c r="AR1358" s="27">
        <f t="shared" si="32"/>
        <v>0</v>
      </c>
      <c r="AS1358" s="10" t="s">
        <v>111</v>
      </c>
      <c r="AT1358" s="7" t="s">
        <v>375</v>
      </c>
      <c r="AU1358" s="89" t="s">
        <v>1337</v>
      </c>
    </row>
    <row r="1359" spans="2:47" ht="13.15" customHeight="1" x14ac:dyDescent="0.2">
      <c r="B1359" s="12" t="s">
        <v>2205</v>
      </c>
      <c r="C1359" s="7" t="s">
        <v>100</v>
      </c>
      <c r="D1359" s="7" t="s">
        <v>2190</v>
      </c>
      <c r="E1359" s="7" t="s">
        <v>2191</v>
      </c>
      <c r="F1359" s="7" t="s">
        <v>2192</v>
      </c>
      <c r="G1359" s="7" t="s">
        <v>2204</v>
      </c>
      <c r="H1359" s="8" t="s">
        <v>105</v>
      </c>
      <c r="I1359" s="9">
        <v>45</v>
      </c>
      <c r="J1359" s="10" t="s">
        <v>106</v>
      </c>
      <c r="K1359" s="8" t="s">
        <v>107</v>
      </c>
      <c r="L1359" s="10" t="s">
        <v>108</v>
      </c>
      <c r="M1359" s="10" t="s">
        <v>109</v>
      </c>
      <c r="N1359" s="10" t="s">
        <v>110</v>
      </c>
      <c r="O1359" s="74"/>
      <c r="P1359" s="27"/>
      <c r="Q1359" s="27"/>
      <c r="R1359" s="27">
        <v>2</v>
      </c>
      <c r="S1359" s="27">
        <v>2</v>
      </c>
      <c r="T1359" s="27">
        <v>2</v>
      </c>
      <c r="U1359" s="27">
        <v>2</v>
      </c>
      <c r="V1359" s="27">
        <v>2</v>
      </c>
      <c r="W1359" s="27"/>
      <c r="X1359" s="27"/>
      <c r="Y1359" s="27"/>
      <c r="Z1359" s="27"/>
      <c r="AA1359" s="27"/>
      <c r="AB1359" s="27"/>
      <c r="AC1359" s="27"/>
      <c r="AD1359" s="27"/>
      <c r="AE1359" s="27"/>
      <c r="AF1359" s="27"/>
      <c r="AG1359" s="27"/>
      <c r="AH1359" s="27"/>
      <c r="AI1359" s="27"/>
      <c r="AJ1359" s="27"/>
      <c r="AK1359" s="27"/>
      <c r="AL1359" s="27"/>
      <c r="AM1359" s="27"/>
      <c r="AN1359" s="27"/>
      <c r="AO1359" s="27"/>
      <c r="AP1359" s="27">
        <v>55130.43</v>
      </c>
      <c r="AQ1359" s="27">
        <v>0</v>
      </c>
      <c r="AR1359" s="27">
        <f t="shared" si="32"/>
        <v>0</v>
      </c>
      <c r="AS1359" s="10" t="s">
        <v>111</v>
      </c>
      <c r="AT1359" s="43" t="s">
        <v>241</v>
      </c>
      <c r="AU1359" s="13" t="s">
        <v>156</v>
      </c>
    </row>
    <row r="1360" spans="2:47" ht="13.15" customHeight="1" x14ac:dyDescent="0.2">
      <c r="B1360" s="13" t="s">
        <v>2206</v>
      </c>
      <c r="C1360" s="13" t="s">
        <v>100</v>
      </c>
      <c r="D1360" s="13" t="s">
        <v>2190</v>
      </c>
      <c r="E1360" s="13" t="s">
        <v>2191</v>
      </c>
      <c r="F1360" s="13" t="s">
        <v>2192</v>
      </c>
      <c r="G1360" s="13" t="s">
        <v>2204</v>
      </c>
      <c r="H1360" s="13" t="s">
        <v>105</v>
      </c>
      <c r="I1360" s="13">
        <v>45</v>
      </c>
      <c r="J1360" s="13" t="s">
        <v>106</v>
      </c>
      <c r="K1360" s="13" t="s">
        <v>107</v>
      </c>
      <c r="L1360" s="13" t="s">
        <v>108</v>
      </c>
      <c r="M1360" s="13" t="s">
        <v>109</v>
      </c>
      <c r="N1360" s="13" t="s">
        <v>110</v>
      </c>
      <c r="O1360" s="39"/>
      <c r="P1360" s="39"/>
      <c r="Q1360" s="39"/>
      <c r="R1360" s="39">
        <v>2</v>
      </c>
      <c r="S1360" s="39">
        <v>2</v>
      </c>
      <c r="T1360" s="39">
        <v>3</v>
      </c>
      <c r="U1360" s="39">
        <v>3</v>
      </c>
      <c r="V1360" s="39">
        <v>2</v>
      </c>
      <c r="W1360" s="39"/>
      <c r="X1360" s="39"/>
      <c r="Y1360" s="39"/>
      <c r="Z1360" s="39"/>
      <c r="AA1360" s="39"/>
      <c r="AB1360" s="39"/>
      <c r="AC1360" s="39"/>
      <c r="AD1360" s="39"/>
      <c r="AE1360" s="39"/>
      <c r="AF1360" s="39"/>
      <c r="AG1360" s="39"/>
      <c r="AH1360" s="39"/>
      <c r="AI1360" s="39"/>
      <c r="AJ1360" s="39"/>
      <c r="AK1360" s="39"/>
      <c r="AL1360" s="39"/>
      <c r="AM1360" s="39"/>
      <c r="AN1360" s="39"/>
      <c r="AO1360" s="39"/>
      <c r="AP1360" s="39">
        <v>50892.85</v>
      </c>
      <c r="AQ1360" s="39">
        <v>0</v>
      </c>
      <c r="AR1360" s="27">
        <f t="shared" si="32"/>
        <v>0</v>
      </c>
      <c r="AS1360" s="13" t="s">
        <v>111</v>
      </c>
      <c r="AT1360" s="13">
        <v>2015</v>
      </c>
      <c r="AU1360" s="13">
        <v>14</v>
      </c>
    </row>
    <row r="1361" spans="2:47" ht="13.15" customHeight="1" x14ac:dyDescent="0.2">
      <c r="B1361" s="13" t="s">
        <v>2207</v>
      </c>
      <c r="C1361" s="13" t="s">
        <v>100</v>
      </c>
      <c r="D1361" s="13" t="s">
        <v>2190</v>
      </c>
      <c r="E1361" s="13" t="s">
        <v>2191</v>
      </c>
      <c r="F1361" s="13" t="s">
        <v>2192</v>
      </c>
      <c r="G1361" s="13" t="s">
        <v>2204</v>
      </c>
      <c r="H1361" s="13" t="s">
        <v>105</v>
      </c>
      <c r="I1361" s="13">
        <v>45</v>
      </c>
      <c r="J1361" s="13" t="s">
        <v>106</v>
      </c>
      <c r="K1361" s="13" t="s">
        <v>107</v>
      </c>
      <c r="L1361" s="13" t="s">
        <v>108</v>
      </c>
      <c r="M1361" s="13" t="s">
        <v>109</v>
      </c>
      <c r="N1361" s="13" t="s">
        <v>110</v>
      </c>
      <c r="O1361" s="39"/>
      <c r="P1361" s="39"/>
      <c r="Q1361" s="39"/>
      <c r="R1361" s="39">
        <v>2</v>
      </c>
      <c r="S1361" s="39">
        <v>2</v>
      </c>
      <c r="T1361" s="39">
        <v>2</v>
      </c>
      <c r="U1361" s="39">
        <v>2</v>
      </c>
      <c r="V1361" s="39">
        <v>2</v>
      </c>
      <c r="W1361" s="39"/>
      <c r="X1361" s="39"/>
      <c r="Y1361" s="39"/>
      <c r="Z1361" s="39"/>
      <c r="AA1361" s="39"/>
      <c r="AB1361" s="39"/>
      <c r="AC1361" s="39"/>
      <c r="AD1361" s="39"/>
      <c r="AE1361" s="39"/>
      <c r="AF1361" s="39"/>
      <c r="AG1361" s="39"/>
      <c r="AH1361" s="39"/>
      <c r="AI1361" s="39"/>
      <c r="AJ1361" s="39"/>
      <c r="AK1361" s="39"/>
      <c r="AL1361" s="39"/>
      <c r="AM1361" s="39"/>
      <c r="AN1361" s="39"/>
      <c r="AO1361" s="39"/>
      <c r="AP1361" s="39">
        <v>50892.85</v>
      </c>
      <c r="AQ1361" s="39">
        <v>0</v>
      </c>
      <c r="AR1361" s="27">
        <f t="shared" si="32"/>
        <v>0</v>
      </c>
      <c r="AS1361" s="13" t="s">
        <v>111</v>
      </c>
      <c r="AT1361" s="13">
        <v>2015</v>
      </c>
      <c r="AU1361" s="13" t="s">
        <v>458</v>
      </c>
    </row>
    <row r="1362" spans="2:47" ht="13.15" customHeight="1" x14ac:dyDescent="0.2">
      <c r="B1362" s="13" t="s">
        <v>2208</v>
      </c>
      <c r="C1362" s="13" t="s">
        <v>100</v>
      </c>
      <c r="D1362" s="13" t="s">
        <v>2190</v>
      </c>
      <c r="E1362" s="13" t="s">
        <v>2191</v>
      </c>
      <c r="F1362" s="13" t="s">
        <v>2192</v>
      </c>
      <c r="G1362" s="13" t="s">
        <v>2204</v>
      </c>
      <c r="H1362" s="13" t="s">
        <v>105</v>
      </c>
      <c r="I1362" s="13">
        <v>45</v>
      </c>
      <c r="J1362" s="13" t="s">
        <v>106</v>
      </c>
      <c r="K1362" s="13" t="s">
        <v>107</v>
      </c>
      <c r="L1362" s="13" t="s">
        <v>108</v>
      </c>
      <c r="M1362" s="13" t="s">
        <v>122</v>
      </c>
      <c r="N1362" s="13" t="s">
        <v>110</v>
      </c>
      <c r="O1362" s="39"/>
      <c r="P1362" s="39"/>
      <c r="Q1362" s="39"/>
      <c r="R1362" s="39">
        <v>2</v>
      </c>
      <c r="S1362" s="39">
        <v>2</v>
      </c>
      <c r="T1362" s="39">
        <v>2</v>
      </c>
      <c r="U1362" s="39">
        <v>2</v>
      </c>
      <c r="V1362" s="39">
        <v>2</v>
      </c>
      <c r="W1362" s="39"/>
      <c r="X1362" s="39"/>
      <c r="Y1362" s="39"/>
      <c r="Z1362" s="39"/>
      <c r="AA1362" s="39"/>
      <c r="AB1362" s="39"/>
      <c r="AC1362" s="39"/>
      <c r="AD1362" s="39"/>
      <c r="AE1362" s="39"/>
      <c r="AF1362" s="39"/>
      <c r="AG1362" s="39"/>
      <c r="AH1362" s="39"/>
      <c r="AI1362" s="39"/>
      <c r="AJ1362" s="39"/>
      <c r="AK1362" s="39"/>
      <c r="AL1362" s="39"/>
      <c r="AM1362" s="39"/>
      <c r="AN1362" s="39"/>
      <c r="AO1362" s="39"/>
      <c r="AP1362" s="39">
        <v>61740</v>
      </c>
      <c r="AQ1362" s="39">
        <f>(P1362+Q1362+R1362+S1362+T1362+U1362+V1362+W1362)*AP1362</f>
        <v>617400</v>
      </c>
      <c r="AR1362" s="27">
        <f t="shared" si="32"/>
        <v>691488.00000000012</v>
      </c>
      <c r="AS1362" s="13" t="s">
        <v>111</v>
      </c>
      <c r="AT1362" s="13">
        <v>2015</v>
      </c>
      <c r="AU1362" s="13"/>
    </row>
    <row r="1363" spans="2:47" ht="13.15" customHeight="1" x14ac:dyDescent="0.25">
      <c r="B1363" s="7" t="s">
        <v>2209</v>
      </c>
      <c r="C1363" s="7" t="s">
        <v>100</v>
      </c>
      <c r="D1363" s="23" t="s">
        <v>2190</v>
      </c>
      <c r="E1363" s="7" t="s">
        <v>2191</v>
      </c>
      <c r="F1363" s="7" t="s">
        <v>2192</v>
      </c>
      <c r="G1363" s="10" t="s">
        <v>2210</v>
      </c>
      <c r="H1363" s="8" t="s">
        <v>105</v>
      </c>
      <c r="I1363" s="9">
        <v>45</v>
      </c>
      <c r="J1363" s="10" t="s">
        <v>238</v>
      </c>
      <c r="K1363" s="8" t="s">
        <v>107</v>
      </c>
      <c r="L1363" s="10" t="s">
        <v>108</v>
      </c>
      <c r="M1363" s="10" t="s">
        <v>109</v>
      </c>
      <c r="N1363" s="10" t="s">
        <v>110</v>
      </c>
      <c r="O1363" s="27"/>
      <c r="P1363" s="27"/>
      <c r="Q1363" s="74"/>
      <c r="R1363" s="27">
        <v>2</v>
      </c>
      <c r="S1363" s="27">
        <v>2</v>
      </c>
      <c r="T1363" s="27">
        <v>2</v>
      </c>
      <c r="U1363" s="27">
        <v>2</v>
      </c>
      <c r="V1363" s="27">
        <v>2</v>
      </c>
      <c r="W1363" s="27"/>
      <c r="X1363" s="27"/>
      <c r="Y1363" s="27"/>
      <c r="Z1363" s="27"/>
      <c r="AA1363" s="27"/>
      <c r="AB1363" s="27"/>
      <c r="AC1363" s="27"/>
      <c r="AD1363" s="27"/>
      <c r="AE1363" s="27"/>
      <c r="AF1363" s="27"/>
      <c r="AG1363" s="27"/>
      <c r="AH1363" s="27"/>
      <c r="AI1363" s="27"/>
      <c r="AJ1363" s="27"/>
      <c r="AK1363" s="27"/>
      <c r="AL1363" s="27"/>
      <c r="AM1363" s="27"/>
      <c r="AN1363" s="27"/>
      <c r="AO1363" s="27"/>
      <c r="AP1363" s="27">
        <v>55130.43</v>
      </c>
      <c r="AQ1363" s="27">
        <v>0</v>
      </c>
      <c r="AR1363" s="27">
        <f t="shared" si="32"/>
        <v>0</v>
      </c>
      <c r="AS1363" s="10" t="s">
        <v>111</v>
      </c>
      <c r="AT1363" s="7" t="s">
        <v>375</v>
      </c>
      <c r="AU1363" s="89" t="s">
        <v>1337</v>
      </c>
    </row>
    <row r="1364" spans="2:47" ht="13.15" customHeight="1" x14ac:dyDescent="0.2">
      <c r="B1364" s="12" t="s">
        <v>2211</v>
      </c>
      <c r="C1364" s="7" t="s">
        <v>100</v>
      </c>
      <c r="D1364" s="7" t="s">
        <v>2190</v>
      </c>
      <c r="E1364" s="7" t="s">
        <v>2191</v>
      </c>
      <c r="F1364" s="7" t="s">
        <v>2192</v>
      </c>
      <c r="G1364" s="7" t="s">
        <v>2210</v>
      </c>
      <c r="H1364" s="8" t="s">
        <v>105</v>
      </c>
      <c r="I1364" s="9">
        <v>45</v>
      </c>
      <c r="J1364" s="10" t="s">
        <v>106</v>
      </c>
      <c r="K1364" s="8" t="s">
        <v>107</v>
      </c>
      <c r="L1364" s="10" t="s">
        <v>108</v>
      </c>
      <c r="M1364" s="10" t="s">
        <v>109</v>
      </c>
      <c r="N1364" s="10" t="s">
        <v>110</v>
      </c>
      <c r="O1364" s="74"/>
      <c r="P1364" s="27"/>
      <c r="Q1364" s="27"/>
      <c r="R1364" s="27">
        <v>2</v>
      </c>
      <c r="S1364" s="27">
        <v>2</v>
      </c>
      <c r="T1364" s="27">
        <v>2</v>
      </c>
      <c r="U1364" s="27">
        <v>2</v>
      </c>
      <c r="V1364" s="27">
        <v>2</v>
      </c>
      <c r="W1364" s="27"/>
      <c r="X1364" s="27"/>
      <c r="Y1364" s="27"/>
      <c r="Z1364" s="27"/>
      <c r="AA1364" s="27"/>
      <c r="AB1364" s="27"/>
      <c r="AC1364" s="27"/>
      <c r="AD1364" s="27"/>
      <c r="AE1364" s="27"/>
      <c r="AF1364" s="27"/>
      <c r="AG1364" s="27"/>
      <c r="AH1364" s="27"/>
      <c r="AI1364" s="27"/>
      <c r="AJ1364" s="27"/>
      <c r="AK1364" s="27"/>
      <c r="AL1364" s="27"/>
      <c r="AM1364" s="27"/>
      <c r="AN1364" s="27"/>
      <c r="AO1364" s="27"/>
      <c r="AP1364" s="27">
        <v>55130.43</v>
      </c>
      <c r="AQ1364" s="27">
        <v>0</v>
      </c>
      <c r="AR1364" s="27">
        <f t="shared" si="32"/>
        <v>0</v>
      </c>
      <c r="AS1364" s="10" t="s">
        <v>111</v>
      </c>
      <c r="AT1364" s="43" t="s">
        <v>241</v>
      </c>
      <c r="AU1364" s="13" t="s">
        <v>156</v>
      </c>
    </row>
    <row r="1365" spans="2:47" ht="13.15" customHeight="1" x14ac:dyDescent="0.2">
      <c r="B1365" s="13" t="s">
        <v>2212</v>
      </c>
      <c r="C1365" s="13" t="s">
        <v>100</v>
      </c>
      <c r="D1365" s="13" t="s">
        <v>2190</v>
      </c>
      <c r="E1365" s="13" t="s">
        <v>2191</v>
      </c>
      <c r="F1365" s="13" t="s">
        <v>2192</v>
      </c>
      <c r="G1365" s="13" t="s">
        <v>2210</v>
      </c>
      <c r="H1365" s="13" t="s">
        <v>105</v>
      </c>
      <c r="I1365" s="13">
        <v>45</v>
      </c>
      <c r="J1365" s="13" t="s">
        <v>106</v>
      </c>
      <c r="K1365" s="13" t="s">
        <v>107</v>
      </c>
      <c r="L1365" s="13" t="s">
        <v>108</v>
      </c>
      <c r="M1365" s="13" t="s">
        <v>109</v>
      </c>
      <c r="N1365" s="13" t="s">
        <v>110</v>
      </c>
      <c r="O1365" s="39"/>
      <c r="P1365" s="39"/>
      <c r="Q1365" s="39"/>
      <c r="R1365" s="39">
        <v>2</v>
      </c>
      <c r="S1365" s="39">
        <v>3</v>
      </c>
      <c r="T1365" s="39">
        <v>3</v>
      </c>
      <c r="U1365" s="39">
        <v>3</v>
      </c>
      <c r="V1365" s="39">
        <v>2</v>
      </c>
      <c r="W1365" s="39"/>
      <c r="X1365" s="39"/>
      <c r="Y1365" s="39"/>
      <c r="Z1365" s="39"/>
      <c r="AA1365" s="39"/>
      <c r="AB1365" s="39"/>
      <c r="AC1365" s="39"/>
      <c r="AD1365" s="39"/>
      <c r="AE1365" s="39"/>
      <c r="AF1365" s="39"/>
      <c r="AG1365" s="39"/>
      <c r="AH1365" s="39"/>
      <c r="AI1365" s="39"/>
      <c r="AJ1365" s="39"/>
      <c r="AK1365" s="39"/>
      <c r="AL1365" s="39"/>
      <c r="AM1365" s="39"/>
      <c r="AN1365" s="39"/>
      <c r="AO1365" s="39"/>
      <c r="AP1365" s="39">
        <v>34562.5</v>
      </c>
      <c r="AQ1365" s="39">
        <v>0</v>
      </c>
      <c r="AR1365" s="27">
        <f t="shared" si="32"/>
        <v>0</v>
      </c>
      <c r="AS1365" s="13" t="s">
        <v>111</v>
      </c>
      <c r="AT1365" s="13">
        <v>2015</v>
      </c>
      <c r="AU1365" s="13">
        <v>14</v>
      </c>
    </row>
    <row r="1366" spans="2:47" ht="13.15" customHeight="1" x14ac:dyDescent="0.2">
      <c r="B1366" s="13" t="s">
        <v>2213</v>
      </c>
      <c r="C1366" s="13" t="s">
        <v>100</v>
      </c>
      <c r="D1366" s="13" t="s">
        <v>2190</v>
      </c>
      <c r="E1366" s="13" t="s">
        <v>2191</v>
      </c>
      <c r="F1366" s="13" t="s">
        <v>2192</v>
      </c>
      <c r="G1366" s="13" t="s">
        <v>2210</v>
      </c>
      <c r="H1366" s="13" t="s">
        <v>105</v>
      </c>
      <c r="I1366" s="13">
        <v>45</v>
      </c>
      <c r="J1366" s="13" t="s">
        <v>106</v>
      </c>
      <c r="K1366" s="13" t="s">
        <v>107</v>
      </c>
      <c r="L1366" s="13" t="s">
        <v>108</v>
      </c>
      <c r="M1366" s="13" t="s">
        <v>109</v>
      </c>
      <c r="N1366" s="13" t="s">
        <v>110</v>
      </c>
      <c r="O1366" s="39"/>
      <c r="P1366" s="39"/>
      <c r="Q1366" s="39"/>
      <c r="R1366" s="39">
        <v>2</v>
      </c>
      <c r="S1366" s="39">
        <v>2</v>
      </c>
      <c r="T1366" s="39">
        <v>2</v>
      </c>
      <c r="U1366" s="39">
        <v>2</v>
      </c>
      <c r="V1366" s="39">
        <v>2</v>
      </c>
      <c r="W1366" s="39"/>
      <c r="X1366" s="39"/>
      <c r="Y1366" s="39"/>
      <c r="Z1366" s="39"/>
      <c r="AA1366" s="39"/>
      <c r="AB1366" s="39"/>
      <c r="AC1366" s="39"/>
      <c r="AD1366" s="39"/>
      <c r="AE1366" s="39"/>
      <c r="AF1366" s="39"/>
      <c r="AG1366" s="39"/>
      <c r="AH1366" s="39"/>
      <c r="AI1366" s="39"/>
      <c r="AJ1366" s="39"/>
      <c r="AK1366" s="39"/>
      <c r="AL1366" s="39"/>
      <c r="AM1366" s="39"/>
      <c r="AN1366" s="39"/>
      <c r="AO1366" s="39"/>
      <c r="AP1366" s="39">
        <v>34562.5</v>
      </c>
      <c r="AQ1366" s="39">
        <v>0</v>
      </c>
      <c r="AR1366" s="27">
        <f t="shared" si="32"/>
        <v>0</v>
      </c>
      <c r="AS1366" s="13" t="s">
        <v>111</v>
      </c>
      <c r="AT1366" s="13">
        <v>2015</v>
      </c>
      <c r="AU1366" s="13" t="s">
        <v>458</v>
      </c>
    </row>
    <row r="1367" spans="2:47" ht="13.15" customHeight="1" x14ac:dyDescent="0.2">
      <c r="B1367" s="13" t="s">
        <v>2214</v>
      </c>
      <c r="C1367" s="13" t="s">
        <v>100</v>
      </c>
      <c r="D1367" s="13" t="s">
        <v>2190</v>
      </c>
      <c r="E1367" s="13" t="s">
        <v>2191</v>
      </c>
      <c r="F1367" s="13" t="s">
        <v>2192</v>
      </c>
      <c r="G1367" s="13" t="s">
        <v>2210</v>
      </c>
      <c r="H1367" s="13" t="s">
        <v>105</v>
      </c>
      <c r="I1367" s="13">
        <v>45</v>
      </c>
      <c r="J1367" s="13" t="s">
        <v>106</v>
      </c>
      <c r="K1367" s="13" t="s">
        <v>107</v>
      </c>
      <c r="L1367" s="13" t="s">
        <v>108</v>
      </c>
      <c r="M1367" s="13" t="s">
        <v>122</v>
      </c>
      <c r="N1367" s="13" t="s">
        <v>110</v>
      </c>
      <c r="O1367" s="39"/>
      <c r="P1367" s="39"/>
      <c r="Q1367" s="39"/>
      <c r="R1367" s="39">
        <v>2</v>
      </c>
      <c r="S1367" s="39">
        <v>2</v>
      </c>
      <c r="T1367" s="39">
        <v>2</v>
      </c>
      <c r="U1367" s="39">
        <v>2</v>
      </c>
      <c r="V1367" s="39">
        <v>2</v>
      </c>
      <c r="W1367" s="39"/>
      <c r="X1367" s="39"/>
      <c r="Y1367" s="39"/>
      <c r="Z1367" s="39"/>
      <c r="AA1367" s="39"/>
      <c r="AB1367" s="39"/>
      <c r="AC1367" s="39"/>
      <c r="AD1367" s="39"/>
      <c r="AE1367" s="39"/>
      <c r="AF1367" s="39"/>
      <c r="AG1367" s="39"/>
      <c r="AH1367" s="39"/>
      <c r="AI1367" s="39"/>
      <c r="AJ1367" s="39"/>
      <c r="AK1367" s="39"/>
      <c r="AL1367" s="39"/>
      <c r="AM1367" s="39"/>
      <c r="AN1367" s="39"/>
      <c r="AO1367" s="39"/>
      <c r="AP1367" s="39">
        <v>61740</v>
      </c>
      <c r="AQ1367" s="39">
        <f>(P1367+Q1367+R1367+S1367+T1367+U1367+V1367+W1367)*AP1367</f>
        <v>617400</v>
      </c>
      <c r="AR1367" s="27">
        <f t="shared" si="32"/>
        <v>691488.00000000012</v>
      </c>
      <c r="AS1367" s="13" t="s">
        <v>111</v>
      </c>
      <c r="AT1367" s="13">
        <v>2015</v>
      </c>
      <c r="AU1367" s="13"/>
    </row>
    <row r="1368" spans="2:47" ht="13.15" customHeight="1" x14ac:dyDescent="0.25">
      <c r="B1368" s="7" t="s">
        <v>2215</v>
      </c>
      <c r="C1368" s="7" t="s">
        <v>100</v>
      </c>
      <c r="D1368" s="22" t="s">
        <v>1779</v>
      </c>
      <c r="E1368" s="7" t="s">
        <v>1780</v>
      </c>
      <c r="F1368" s="7" t="s">
        <v>1781</v>
      </c>
      <c r="G1368" s="10" t="s">
        <v>2216</v>
      </c>
      <c r="H1368" s="8" t="s">
        <v>105</v>
      </c>
      <c r="I1368" s="9">
        <v>45</v>
      </c>
      <c r="J1368" s="10" t="s">
        <v>238</v>
      </c>
      <c r="K1368" s="8" t="s">
        <v>107</v>
      </c>
      <c r="L1368" s="10" t="s">
        <v>108</v>
      </c>
      <c r="M1368" s="10" t="s">
        <v>109</v>
      </c>
      <c r="N1368" s="10" t="s">
        <v>110</v>
      </c>
      <c r="O1368" s="27"/>
      <c r="P1368" s="27"/>
      <c r="Q1368" s="74"/>
      <c r="R1368" s="27">
        <v>14</v>
      </c>
      <c r="S1368" s="27">
        <v>5</v>
      </c>
      <c r="T1368" s="27">
        <v>5</v>
      </c>
      <c r="U1368" s="27">
        <v>5</v>
      </c>
      <c r="V1368" s="27">
        <v>5</v>
      </c>
      <c r="W1368" s="27"/>
      <c r="X1368" s="27"/>
      <c r="Y1368" s="27"/>
      <c r="Z1368" s="27"/>
      <c r="AA1368" s="27"/>
      <c r="AB1368" s="27"/>
      <c r="AC1368" s="27"/>
      <c r="AD1368" s="27"/>
      <c r="AE1368" s="27"/>
      <c r="AF1368" s="27"/>
      <c r="AG1368" s="27"/>
      <c r="AH1368" s="27"/>
      <c r="AI1368" s="27"/>
      <c r="AJ1368" s="27"/>
      <c r="AK1368" s="27"/>
      <c r="AL1368" s="27"/>
      <c r="AM1368" s="27"/>
      <c r="AN1368" s="27"/>
      <c r="AO1368" s="27"/>
      <c r="AP1368" s="27">
        <v>15707.34</v>
      </c>
      <c r="AQ1368" s="27">
        <v>0</v>
      </c>
      <c r="AR1368" s="27">
        <f t="shared" si="32"/>
        <v>0</v>
      </c>
      <c r="AS1368" s="10" t="s">
        <v>111</v>
      </c>
      <c r="AT1368" s="7" t="s">
        <v>375</v>
      </c>
      <c r="AU1368" s="89" t="s">
        <v>1337</v>
      </c>
    </row>
    <row r="1369" spans="2:47" ht="13.15" customHeight="1" x14ac:dyDescent="0.25">
      <c r="B1369" s="12" t="s">
        <v>2217</v>
      </c>
      <c r="C1369" s="7" t="s">
        <v>100</v>
      </c>
      <c r="D1369" s="7" t="s">
        <v>1779</v>
      </c>
      <c r="E1369" s="7" t="s">
        <v>1780</v>
      </c>
      <c r="F1369" s="7" t="s">
        <v>1781</v>
      </c>
      <c r="G1369" s="7" t="s">
        <v>2216</v>
      </c>
      <c r="H1369" s="8" t="s">
        <v>197</v>
      </c>
      <c r="I1369" s="9">
        <v>45</v>
      </c>
      <c r="J1369" s="10" t="s">
        <v>579</v>
      </c>
      <c r="K1369" s="8" t="s">
        <v>107</v>
      </c>
      <c r="L1369" s="10" t="s">
        <v>108</v>
      </c>
      <c r="M1369" s="10" t="s">
        <v>109</v>
      </c>
      <c r="N1369" s="10" t="s">
        <v>110</v>
      </c>
      <c r="O1369" s="74"/>
      <c r="P1369" s="27"/>
      <c r="Q1369" s="27"/>
      <c r="R1369" s="27">
        <v>14</v>
      </c>
      <c r="S1369" s="27">
        <v>5</v>
      </c>
      <c r="T1369" s="27">
        <v>5</v>
      </c>
      <c r="U1369" s="27">
        <v>5</v>
      </c>
      <c r="V1369" s="27">
        <v>5</v>
      </c>
      <c r="W1369" s="27"/>
      <c r="X1369" s="27"/>
      <c r="Y1369" s="27"/>
      <c r="Z1369" s="27"/>
      <c r="AA1369" s="27"/>
      <c r="AB1369" s="27"/>
      <c r="AC1369" s="27"/>
      <c r="AD1369" s="27"/>
      <c r="AE1369" s="27"/>
      <c r="AF1369" s="27"/>
      <c r="AG1369" s="27"/>
      <c r="AH1369" s="27"/>
      <c r="AI1369" s="27"/>
      <c r="AJ1369" s="27"/>
      <c r="AK1369" s="27"/>
      <c r="AL1369" s="27"/>
      <c r="AM1369" s="27"/>
      <c r="AN1369" s="27"/>
      <c r="AO1369" s="27"/>
      <c r="AP1369" s="27">
        <v>15707.34</v>
      </c>
      <c r="AQ1369" s="27">
        <v>0</v>
      </c>
      <c r="AR1369" s="27">
        <f t="shared" si="32"/>
        <v>0</v>
      </c>
      <c r="AS1369" s="10" t="s">
        <v>111</v>
      </c>
      <c r="AT1369" s="43" t="s">
        <v>241</v>
      </c>
      <c r="AU1369" s="43" t="s">
        <v>1559</v>
      </c>
    </row>
    <row r="1370" spans="2:47" ht="13.15" customHeight="1" x14ac:dyDescent="0.25">
      <c r="B1370" s="12" t="s">
        <v>2218</v>
      </c>
      <c r="C1370" s="8" t="s">
        <v>100</v>
      </c>
      <c r="D1370" s="8" t="s">
        <v>1779</v>
      </c>
      <c r="E1370" s="7" t="s">
        <v>1780</v>
      </c>
      <c r="F1370" s="8" t="s">
        <v>1781</v>
      </c>
      <c r="G1370" s="7" t="s">
        <v>2216</v>
      </c>
      <c r="H1370" s="8" t="s">
        <v>197</v>
      </c>
      <c r="I1370" s="9">
        <v>45</v>
      </c>
      <c r="J1370" s="8" t="s">
        <v>244</v>
      </c>
      <c r="K1370" s="8" t="s">
        <v>107</v>
      </c>
      <c r="L1370" s="8" t="s">
        <v>108</v>
      </c>
      <c r="M1370" s="10" t="s">
        <v>109</v>
      </c>
      <c r="N1370" s="8" t="s">
        <v>110</v>
      </c>
      <c r="O1370" s="74"/>
      <c r="P1370" s="27"/>
      <c r="Q1370" s="27"/>
      <c r="R1370" s="27">
        <v>14</v>
      </c>
      <c r="S1370" s="27">
        <v>5</v>
      </c>
      <c r="T1370" s="27">
        <v>5</v>
      </c>
      <c r="U1370" s="27">
        <v>5</v>
      </c>
      <c r="V1370" s="27">
        <v>5</v>
      </c>
      <c r="W1370" s="27"/>
      <c r="X1370" s="27"/>
      <c r="Y1370" s="27"/>
      <c r="Z1370" s="27"/>
      <c r="AA1370" s="27"/>
      <c r="AB1370" s="27"/>
      <c r="AC1370" s="27"/>
      <c r="AD1370" s="27"/>
      <c r="AE1370" s="27"/>
      <c r="AF1370" s="27"/>
      <c r="AG1370" s="27"/>
      <c r="AH1370" s="27"/>
      <c r="AI1370" s="27"/>
      <c r="AJ1370" s="27"/>
      <c r="AK1370" s="27"/>
      <c r="AL1370" s="27"/>
      <c r="AM1370" s="27"/>
      <c r="AN1370" s="27"/>
      <c r="AO1370" s="27"/>
      <c r="AP1370" s="27">
        <v>14500</v>
      </c>
      <c r="AQ1370" s="27">
        <v>0</v>
      </c>
      <c r="AR1370" s="27">
        <f t="shared" si="32"/>
        <v>0</v>
      </c>
      <c r="AS1370" s="10" t="s">
        <v>111</v>
      </c>
      <c r="AT1370" s="43" t="s">
        <v>241</v>
      </c>
      <c r="AU1370" s="89" t="s">
        <v>2219</v>
      </c>
    </row>
    <row r="1371" spans="2:47" ht="13.15" customHeight="1" x14ac:dyDescent="0.2">
      <c r="B1371" s="12" t="s">
        <v>2220</v>
      </c>
      <c r="C1371" s="7" t="s">
        <v>100</v>
      </c>
      <c r="D1371" s="7" t="s">
        <v>1779</v>
      </c>
      <c r="E1371" s="7" t="s">
        <v>1780</v>
      </c>
      <c r="F1371" s="8" t="s">
        <v>1781</v>
      </c>
      <c r="G1371" s="7" t="s">
        <v>2216</v>
      </c>
      <c r="H1371" s="8" t="s">
        <v>197</v>
      </c>
      <c r="I1371" s="7">
        <v>45</v>
      </c>
      <c r="J1371" s="24" t="s">
        <v>2221</v>
      </c>
      <c r="K1371" s="25" t="s">
        <v>2222</v>
      </c>
      <c r="L1371" s="26" t="s">
        <v>108</v>
      </c>
      <c r="M1371" s="10" t="s">
        <v>109</v>
      </c>
      <c r="N1371" s="7" t="s">
        <v>110</v>
      </c>
      <c r="O1371" s="39"/>
      <c r="P1371" s="39"/>
      <c r="Q1371" s="39"/>
      <c r="R1371" s="39"/>
      <c r="S1371" s="39">
        <v>5</v>
      </c>
      <c r="T1371" s="39">
        <v>5</v>
      </c>
      <c r="U1371" s="39">
        <v>5</v>
      </c>
      <c r="V1371" s="39">
        <v>5</v>
      </c>
      <c r="W1371" s="39"/>
      <c r="X1371" s="39"/>
      <c r="Y1371" s="39"/>
      <c r="Z1371" s="39"/>
      <c r="AA1371" s="39"/>
      <c r="AB1371" s="39"/>
      <c r="AC1371" s="39"/>
      <c r="AD1371" s="39"/>
      <c r="AE1371" s="39"/>
      <c r="AF1371" s="39"/>
      <c r="AG1371" s="39"/>
      <c r="AH1371" s="39"/>
      <c r="AI1371" s="39"/>
      <c r="AJ1371" s="39"/>
      <c r="AK1371" s="39"/>
      <c r="AL1371" s="39"/>
      <c r="AM1371" s="39"/>
      <c r="AN1371" s="39"/>
      <c r="AO1371" s="39"/>
      <c r="AP1371" s="39">
        <v>42321.42</v>
      </c>
      <c r="AQ1371" s="27">
        <v>0</v>
      </c>
      <c r="AR1371" s="27">
        <f t="shared" si="32"/>
        <v>0</v>
      </c>
      <c r="AS1371" s="26" t="s">
        <v>111</v>
      </c>
      <c r="AT1371" s="10">
        <v>2015</v>
      </c>
      <c r="AU1371" s="13" t="s">
        <v>610</v>
      </c>
    </row>
    <row r="1372" spans="2:47" ht="13.15" customHeight="1" x14ac:dyDescent="0.2">
      <c r="B1372" s="13" t="s">
        <v>2223</v>
      </c>
      <c r="C1372" s="13" t="s">
        <v>100</v>
      </c>
      <c r="D1372" s="13" t="s">
        <v>1779</v>
      </c>
      <c r="E1372" s="13" t="s">
        <v>1780</v>
      </c>
      <c r="F1372" s="13" t="s">
        <v>1781</v>
      </c>
      <c r="G1372" s="13" t="s">
        <v>2224</v>
      </c>
      <c r="H1372" s="13" t="s">
        <v>1026</v>
      </c>
      <c r="I1372" s="13">
        <v>45</v>
      </c>
      <c r="J1372" s="13" t="s">
        <v>614</v>
      </c>
      <c r="K1372" s="13" t="s">
        <v>2222</v>
      </c>
      <c r="L1372" s="13" t="s">
        <v>108</v>
      </c>
      <c r="M1372" s="13" t="s">
        <v>109</v>
      </c>
      <c r="N1372" s="13" t="s">
        <v>110</v>
      </c>
      <c r="O1372" s="39"/>
      <c r="P1372" s="39"/>
      <c r="Q1372" s="39"/>
      <c r="R1372" s="39"/>
      <c r="S1372" s="39">
        <v>0</v>
      </c>
      <c r="T1372" s="39">
        <v>10</v>
      </c>
      <c r="U1372" s="39">
        <v>10</v>
      </c>
      <c r="V1372" s="39">
        <v>10</v>
      </c>
      <c r="W1372" s="39">
        <v>10</v>
      </c>
      <c r="X1372" s="39"/>
      <c r="Y1372" s="39"/>
      <c r="Z1372" s="39"/>
      <c r="AA1372" s="39"/>
      <c r="AB1372" s="39"/>
      <c r="AC1372" s="39"/>
      <c r="AD1372" s="39"/>
      <c r="AE1372" s="39"/>
      <c r="AF1372" s="39"/>
      <c r="AG1372" s="39"/>
      <c r="AH1372" s="39"/>
      <c r="AI1372" s="39"/>
      <c r="AJ1372" s="39"/>
      <c r="AK1372" s="39"/>
      <c r="AL1372" s="39"/>
      <c r="AM1372" s="39"/>
      <c r="AN1372" s="39"/>
      <c r="AO1372" s="39"/>
      <c r="AP1372" s="39">
        <v>28129.999999999996</v>
      </c>
      <c r="AQ1372" s="39">
        <v>0</v>
      </c>
      <c r="AR1372" s="27">
        <f t="shared" si="32"/>
        <v>0</v>
      </c>
      <c r="AS1372" s="13" t="s">
        <v>111</v>
      </c>
      <c r="AT1372" s="13">
        <v>2016</v>
      </c>
      <c r="AU1372" s="13" t="s">
        <v>212</v>
      </c>
    </row>
    <row r="1373" spans="2:47" ht="13.15" customHeight="1" x14ac:dyDescent="0.2">
      <c r="B1373" s="7" t="s">
        <v>2225</v>
      </c>
      <c r="C1373" s="7" t="s">
        <v>100</v>
      </c>
      <c r="D1373" s="13" t="s">
        <v>2226</v>
      </c>
      <c r="E1373" s="7" t="s">
        <v>2227</v>
      </c>
      <c r="F1373" s="7" t="s">
        <v>2228</v>
      </c>
      <c r="G1373" s="10" t="s">
        <v>2229</v>
      </c>
      <c r="H1373" s="8" t="s">
        <v>197</v>
      </c>
      <c r="I1373" s="9">
        <v>45</v>
      </c>
      <c r="J1373" s="10" t="s">
        <v>238</v>
      </c>
      <c r="K1373" s="8" t="s">
        <v>107</v>
      </c>
      <c r="L1373" s="10" t="s">
        <v>108</v>
      </c>
      <c r="M1373" s="10" t="s">
        <v>109</v>
      </c>
      <c r="N1373" s="10" t="s">
        <v>110</v>
      </c>
      <c r="O1373" s="27"/>
      <c r="P1373" s="27"/>
      <c r="Q1373" s="74"/>
      <c r="R1373" s="27">
        <v>60</v>
      </c>
      <c r="S1373" s="27">
        <v>60</v>
      </c>
      <c r="T1373" s="27">
        <v>60</v>
      </c>
      <c r="U1373" s="27">
        <v>60</v>
      </c>
      <c r="V1373" s="27">
        <v>60</v>
      </c>
      <c r="W1373" s="27"/>
      <c r="X1373" s="27"/>
      <c r="Y1373" s="27"/>
      <c r="Z1373" s="27"/>
      <c r="AA1373" s="27"/>
      <c r="AB1373" s="27"/>
      <c r="AC1373" s="27"/>
      <c r="AD1373" s="27"/>
      <c r="AE1373" s="27"/>
      <c r="AF1373" s="27"/>
      <c r="AG1373" s="27"/>
      <c r="AH1373" s="27"/>
      <c r="AI1373" s="27"/>
      <c r="AJ1373" s="27"/>
      <c r="AK1373" s="27"/>
      <c r="AL1373" s="27"/>
      <c r="AM1373" s="27"/>
      <c r="AN1373" s="27"/>
      <c r="AO1373" s="27"/>
      <c r="AP1373" s="27">
        <v>27081.61</v>
      </c>
      <c r="AQ1373" s="27">
        <v>0</v>
      </c>
      <c r="AR1373" s="27">
        <f t="shared" si="32"/>
        <v>0</v>
      </c>
      <c r="AS1373" s="10" t="s">
        <v>111</v>
      </c>
      <c r="AT1373" s="7" t="s">
        <v>375</v>
      </c>
      <c r="AU1373" s="89" t="s">
        <v>1337</v>
      </c>
    </row>
    <row r="1374" spans="2:47" ht="13.15" customHeight="1" x14ac:dyDescent="0.2">
      <c r="B1374" s="12" t="s">
        <v>2230</v>
      </c>
      <c r="C1374" s="7" t="s">
        <v>100</v>
      </c>
      <c r="D1374" s="13" t="s">
        <v>2226</v>
      </c>
      <c r="E1374" s="7" t="s">
        <v>2227</v>
      </c>
      <c r="F1374" s="7" t="s">
        <v>2228</v>
      </c>
      <c r="G1374" s="7" t="s">
        <v>2229</v>
      </c>
      <c r="H1374" s="8" t="s">
        <v>197</v>
      </c>
      <c r="I1374" s="9">
        <v>45</v>
      </c>
      <c r="J1374" s="10" t="s">
        <v>579</v>
      </c>
      <c r="K1374" s="8" t="s">
        <v>107</v>
      </c>
      <c r="L1374" s="10" t="s">
        <v>108</v>
      </c>
      <c r="M1374" s="10" t="s">
        <v>109</v>
      </c>
      <c r="N1374" s="10" t="s">
        <v>110</v>
      </c>
      <c r="O1374" s="74"/>
      <c r="P1374" s="27"/>
      <c r="Q1374" s="27"/>
      <c r="R1374" s="27">
        <v>60</v>
      </c>
      <c r="S1374" s="27">
        <v>60</v>
      </c>
      <c r="T1374" s="27">
        <v>60</v>
      </c>
      <c r="U1374" s="27">
        <v>60</v>
      </c>
      <c r="V1374" s="27">
        <v>60</v>
      </c>
      <c r="W1374" s="27"/>
      <c r="X1374" s="27"/>
      <c r="Y1374" s="27"/>
      <c r="Z1374" s="27"/>
      <c r="AA1374" s="27"/>
      <c r="AB1374" s="27"/>
      <c r="AC1374" s="27"/>
      <c r="AD1374" s="27"/>
      <c r="AE1374" s="27"/>
      <c r="AF1374" s="27"/>
      <c r="AG1374" s="27"/>
      <c r="AH1374" s="27"/>
      <c r="AI1374" s="27"/>
      <c r="AJ1374" s="27"/>
      <c r="AK1374" s="27"/>
      <c r="AL1374" s="27"/>
      <c r="AM1374" s="27"/>
      <c r="AN1374" s="27"/>
      <c r="AO1374" s="27"/>
      <c r="AP1374" s="27">
        <v>27081.61</v>
      </c>
      <c r="AQ1374" s="27">
        <v>0</v>
      </c>
      <c r="AR1374" s="27">
        <f t="shared" si="32"/>
        <v>0</v>
      </c>
      <c r="AS1374" s="10" t="s">
        <v>111</v>
      </c>
      <c r="AT1374" s="43" t="s">
        <v>241</v>
      </c>
      <c r="AU1374" s="10" t="s">
        <v>1339</v>
      </c>
    </row>
    <row r="1375" spans="2:47" ht="13.15" customHeight="1" x14ac:dyDescent="0.2">
      <c r="B1375" s="12" t="s">
        <v>2231</v>
      </c>
      <c r="C1375" s="7" t="s">
        <v>100</v>
      </c>
      <c r="D1375" s="13" t="s">
        <v>2226</v>
      </c>
      <c r="E1375" s="7" t="s">
        <v>2227</v>
      </c>
      <c r="F1375" s="7" t="s">
        <v>2228</v>
      </c>
      <c r="G1375" s="7" t="s">
        <v>2229</v>
      </c>
      <c r="H1375" s="8" t="s">
        <v>197</v>
      </c>
      <c r="I1375" s="9">
        <v>45</v>
      </c>
      <c r="J1375" s="10" t="s">
        <v>579</v>
      </c>
      <c r="K1375" s="8" t="s">
        <v>107</v>
      </c>
      <c r="L1375" s="10" t="s">
        <v>108</v>
      </c>
      <c r="M1375" s="10" t="s">
        <v>109</v>
      </c>
      <c r="N1375" s="10" t="s">
        <v>110</v>
      </c>
      <c r="O1375" s="74"/>
      <c r="P1375" s="27"/>
      <c r="Q1375" s="27"/>
      <c r="R1375" s="27">
        <v>60</v>
      </c>
      <c r="S1375" s="27">
        <v>60</v>
      </c>
      <c r="T1375" s="27">
        <v>60</v>
      </c>
      <c r="U1375" s="27">
        <v>60</v>
      </c>
      <c r="V1375" s="27">
        <v>60</v>
      </c>
      <c r="W1375" s="27"/>
      <c r="X1375" s="27"/>
      <c r="Y1375" s="27"/>
      <c r="Z1375" s="27"/>
      <c r="AA1375" s="27"/>
      <c r="AB1375" s="27"/>
      <c r="AC1375" s="27"/>
      <c r="AD1375" s="27"/>
      <c r="AE1375" s="27"/>
      <c r="AF1375" s="27"/>
      <c r="AG1375" s="27"/>
      <c r="AH1375" s="27"/>
      <c r="AI1375" s="27"/>
      <c r="AJ1375" s="27"/>
      <c r="AK1375" s="27"/>
      <c r="AL1375" s="27"/>
      <c r="AM1375" s="27"/>
      <c r="AN1375" s="27"/>
      <c r="AO1375" s="27"/>
      <c r="AP1375" s="27">
        <v>23700</v>
      </c>
      <c r="AQ1375" s="27">
        <v>0</v>
      </c>
      <c r="AR1375" s="27">
        <f t="shared" si="32"/>
        <v>0</v>
      </c>
      <c r="AS1375" s="10" t="s">
        <v>111</v>
      </c>
      <c r="AT1375" s="43" t="s">
        <v>241</v>
      </c>
      <c r="AU1375" s="43" t="s">
        <v>242</v>
      </c>
    </row>
    <row r="1376" spans="2:47" ht="13.15" customHeight="1" x14ac:dyDescent="0.2">
      <c r="B1376" s="12" t="s">
        <v>2232</v>
      </c>
      <c r="C1376" s="8" t="s">
        <v>100</v>
      </c>
      <c r="D1376" s="13" t="s">
        <v>2226</v>
      </c>
      <c r="E1376" s="8" t="s">
        <v>2227</v>
      </c>
      <c r="F1376" s="8" t="s">
        <v>2228</v>
      </c>
      <c r="G1376" s="7" t="s">
        <v>2229</v>
      </c>
      <c r="H1376" s="8" t="s">
        <v>197</v>
      </c>
      <c r="I1376" s="9">
        <v>45</v>
      </c>
      <c r="J1376" s="8" t="s">
        <v>244</v>
      </c>
      <c r="K1376" s="8" t="s">
        <v>107</v>
      </c>
      <c r="L1376" s="8" t="s">
        <v>108</v>
      </c>
      <c r="M1376" s="10" t="s">
        <v>109</v>
      </c>
      <c r="N1376" s="8" t="s">
        <v>110</v>
      </c>
      <c r="O1376" s="74"/>
      <c r="P1376" s="27"/>
      <c r="Q1376" s="27"/>
      <c r="R1376" s="27">
        <v>60</v>
      </c>
      <c r="S1376" s="27">
        <v>60</v>
      </c>
      <c r="T1376" s="27">
        <v>60</v>
      </c>
      <c r="U1376" s="27">
        <v>60</v>
      </c>
      <c r="V1376" s="27">
        <v>60</v>
      </c>
      <c r="W1376" s="27"/>
      <c r="X1376" s="27"/>
      <c r="Y1376" s="27"/>
      <c r="Z1376" s="27"/>
      <c r="AA1376" s="27"/>
      <c r="AB1376" s="27"/>
      <c r="AC1376" s="27"/>
      <c r="AD1376" s="27"/>
      <c r="AE1376" s="27"/>
      <c r="AF1376" s="27"/>
      <c r="AG1376" s="27"/>
      <c r="AH1376" s="27"/>
      <c r="AI1376" s="27"/>
      <c r="AJ1376" s="27"/>
      <c r="AK1376" s="27"/>
      <c r="AL1376" s="27"/>
      <c r="AM1376" s="27"/>
      <c r="AN1376" s="27"/>
      <c r="AO1376" s="27"/>
      <c r="AP1376" s="27">
        <v>23700</v>
      </c>
      <c r="AQ1376" s="27">
        <v>0</v>
      </c>
      <c r="AR1376" s="27">
        <f t="shared" si="32"/>
        <v>0</v>
      </c>
      <c r="AS1376" s="10" t="s">
        <v>111</v>
      </c>
      <c r="AT1376" s="43" t="s">
        <v>241</v>
      </c>
      <c r="AU1376" s="89" t="s">
        <v>2219</v>
      </c>
    </row>
    <row r="1377" spans="2:47" ht="13.15" customHeight="1" x14ac:dyDescent="0.2">
      <c r="B1377" s="12" t="s">
        <v>2233</v>
      </c>
      <c r="C1377" s="7" t="s">
        <v>100</v>
      </c>
      <c r="D1377" s="13" t="s">
        <v>2226</v>
      </c>
      <c r="E1377" s="8" t="s">
        <v>2227</v>
      </c>
      <c r="F1377" s="8" t="s">
        <v>2228</v>
      </c>
      <c r="G1377" s="7" t="s">
        <v>2229</v>
      </c>
      <c r="H1377" s="8" t="s">
        <v>197</v>
      </c>
      <c r="I1377" s="7">
        <v>45</v>
      </c>
      <c r="J1377" s="10" t="s">
        <v>200</v>
      </c>
      <c r="K1377" s="25" t="s">
        <v>2222</v>
      </c>
      <c r="L1377" s="26" t="s">
        <v>108</v>
      </c>
      <c r="M1377" s="10" t="s">
        <v>109</v>
      </c>
      <c r="N1377" s="7" t="s">
        <v>110</v>
      </c>
      <c r="O1377" s="39"/>
      <c r="P1377" s="39"/>
      <c r="Q1377" s="39"/>
      <c r="R1377" s="39"/>
      <c r="S1377" s="39">
        <v>60</v>
      </c>
      <c r="T1377" s="39">
        <v>60</v>
      </c>
      <c r="U1377" s="39">
        <v>60</v>
      </c>
      <c r="V1377" s="39">
        <v>60</v>
      </c>
      <c r="W1377" s="39"/>
      <c r="X1377" s="39"/>
      <c r="Y1377" s="39"/>
      <c r="Z1377" s="39"/>
      <c r="AA1377" s="39"/>
      <c r="AB1377" s="39"/>
      <c r="AC1377" s="39"/>
      <c r="AD1377" s="39"/>
      <c r="AE1377" s="39"/>
      <c r="AF1377" s="39"/>
      <c r="AG1377" s="39"/>
      <c r="AH1377" s="39"/>
      <c r="AI1377" s="39"/>
      <c r="AJ1377" s="39"/>
      <c r="AK1377" s="39"/>
      <c r="AL1377" s="39"/>
      <c r="AM1377" s="39"/>
      <c r="AN1377" s="39"/>
      <c r="AO1377" s="39"/>
      <c r="AP1377" s="39">
        <v>25000</v>
      </c>
      <c r="AQ1377" s="27">
        <v>0</v>
      </c>
      <c r="AR1377" s="27">
        <f t="shared" si="32"/>
        <v>0</v>
      </c>
      <c r="AS1377" s="26" t="s">
        <v>111</v>
      </c>
      <c r="AT1377" s="10">
        <v>2015</v>
      </c>
      <c r="AU1377" s="13" t="s">
        <v>610</v>
      </c>
    </row>
    <row r="1378" spans="2:47" ht="13.15" customHeight="1" x14ac:dyDescent="0.2">
      <c r="B1378" s="13" t="s">
        <v>2234</v>
      </c>
      <c r="C1378" s="13" t="s">
        <v>100</v>
      </c>
      <c r="D1378" s="13" t="s">
        <v>2235</v>
      </c>
      <c r="E1378" s="13" t="s">
        <v>2236</v>
      </c>
      <c r="F1378" s="13" t="s">
        <v>2237</v>
      </c>
      <c r="G1378" s="13" t="s">
        <v>2238</v>
      </c>
      <c r="H1378" s="13" t="s">
        <v>1475</v>
      </c>
      <c r="I1378" s="13">
        <v>45</v>
      </c>
      <c r="J1378" s="13" t="s">
        <v>614</v>
      </c>
      <c r="K1378" s="13" t="s">
        <v>2222</v>
      </c>
      <c r="L1378" s="13" t="s">
        <v>108</v>
      </c>
      <c r="M1378" s="13" t="s">
        <v>109</v>
      </c>
      <c r="N1378" s="13" t="s">
        <v>110</v>
      </c>
      <c r="O1378" s="39"/>
      <c r="P1378" s="39"/>
      <c r="Q1378" s="39"/>
      <c r="R1378" s="39"/>
      <c r="S1378" s="39">
        <v>2</v>
      </c>
      <c r="T1378" s="39">
        <v>25</v>
      </c>
      <c r="U1378" s="39">
        <v>25</v>
      </c>
      <c r="V1378" s="39">
        <v>20</v>
      </c>
      <c r="W1378" s="39">
        <v>20</v>
      </c>
      <c r="X1378" s="39"/>
      <c r="Y1378" s="39"/>
      <c r="Z1378" s="39"/>
      <c r="AA1378" s="39"/>
      <c r="AB1378" s="39"/>
      <c r="AC1378" s="39"/>
      <c r="AD1378" s="39"/>
      <c r="AE1378" s="39"/>
      <c r="AF1378" s="39"/>
      <c r="AG1378" s="39"/>
      <c r="AH1378" s="39"/>
      <c r="AI1378" s="39"/>
      <c r="AJ1378" s="39"/>
      <c r="AK1378" s="39"/>
      <c r="AL1378" s="39"/>
      <c r="AM1378" s="39"/>
      <c r="AN1378" s="39"/>
      <c r="AO1378" s="39"/>
      <c r="AP1378" s="39">
        <v>23699.999999999996</v>
      </c>
      <c r="AQ1378" s="39">
        <v>0</v>
      </c>
      <c r="AR1378" s="27">
        <f t="shared" si="32"/>
        <v>0</v>
      </c>
      <c r="AS1378" s="13" t="s">
        <v>111</v>
      </c>
      <c r="AT1378" s="13">
        <v>2016</v>
      </c>
      <c r="AU1378" s="13">
        <v>14</v>
      </c>
    </row>
    <row r="1379" spans="2:47" ht="13.15" customHeight="1" x14ac:dyDescent="0.2">
      <c r="B1379" s="13" t="s">
        <v>2239</v>
      </c>
      <c r="C1379" s="13" t="s">
        <v>100</v>
      </c>
      <c r="D1379" s="13" t="s">
        <v>2235</v>
      </c>
      <c r="E1379" s="13" t="s">
        <v>2236</v>
      </c>
      <c r="F1379" s="13" t="s">
        <v>2237</v>
      </c>
      <c r="G1379" s="13" t="s">
        <v>2238</v>
      </c>
      <c r="H1379" s="13" t="s">
        <v>1475</v>
      </c>
      <c r="I1379" s="13">
        <v>45</v>
      </c>
      <c r="J1379" s="13" t="s">
        <v>614</v>
      </c>
      <c r="K1379" s="13" t="s">
        <v>2222</v>
      </c>
      <c r="L1379" s="13" t="s">
        <v>108</v>
      </c>
      <c r="M1379" s="13" t="s">
        <v>109</v>
      </c>
      <c r="N1379" s="13" t="s">
        <v>110</v>
      </c>
      <c r="O1379" s="39"/>
      <c r="P1379" s="39"/>
      <c r="Q1379" s="39"/>
      <c r="R1379" s="39"/>
      <c r="S1379" s="39">
        <v>0</v>
      </c>
      <c r="T1379" s="39">
        <v>25</v>
      </c>
      <c r="U1379" s="39">
        <v>25</v>
      </c>
      <c r="V1379" s="39">
        <v>20</v>
      </c>
      <c r="W1379" s="39">
        <v>20</v>
      </c>
      <c r="X1379" s="39"/>
      <c r="Y1379" s="39"/>
      <c r="Z1379" s="39"/>
      <c r="AA1379" s="39"/>
      <c r="AB1379" s="39"/>
      <c r="AC1379" s="39"/>
      <c r="AD1379" s="39"/>
      <c r="AE1379" s="39"/>
      <c r="AF1379" s="39"/>
      <c r="AG1379" s="39"/>
      <c r="AH1379" s="39"/>
      <c r="AI1379" s="39"/>
      <c r="AJ1379" s="39"/>
      <c r="AK1379" s="39"/>
      <c r="AL1379" s="39"/>
      <c r="AM1379" s="39"/>
      <c r="AN1379" s="39"/>
      <c r="AO1379" s="39"/>
      <c r="AP1379" s="39">
        <v>23699.999999999996</v>
      </c>
      <c r="AQ1379" s="39">
        <v>0</v>
      </c>
      <c r="AR1379" s="27">
        <f t="shared" si="32"/>
        <v>0</v>
      </c>
      <c r="AS1379" s="13" t="s">
        <v>111</v>
      </c>
      <c r="AT1379" s="13">
        <v>2016</v>
      </c>
      <c r="AU1379" s="13" t="s">
        <v>212</v>
      </c>
    </row>
    <row r="1380" spans="2:47" ht="13.15" customHeight="1" x14ac:dyDescent="0.2">
      <c r="B1380" s="7" t="s">
        <v>2240</v>
      </c>
      <c r="C1380" s="7" t="s">
        <v>100</v>
      </c>
      <c r="D1380" s="13" t="s">
        <v>1779</v>
      </c>
      <c r="E1380" s="7" t="s">
        <v>1780</v>
      </c>
      <c r="F1380" s="10" t="s">
        <v>1781</v>
      </c>
      <c r="G1380" s="10" t="s">
        <v>2241</v>
      </c>
      <c r="H1380" s="8" t="s">
        <v>105</v>
      </c>
      <c r="I1380" s="9">
        <v>45</v>
      </c>
      <c r="J1380" s="10" t="s">
        <v>238</v>
      </c>
      <c r="K1380" s="8" t="s">
        <v>107</v>
      </c>
      <c r="L1380" s="10" t="s">
        <v>108</v>
      </c>
      <c r="M1380" s="10" t="s">
        <v>109</v>
      </c>
      <c r="N1380" s="10" t="s">
        <v>110</v>
      </c>
      <c r="O1380" s="27"/>
      <c r="P1380" s="27"/>
      <c r="Q1380" s="74"/>
      <c r="R1380" s="27">
        <v>366</v>
      </c>
      <c r="S1380" s="27">
        <v>300</v>
      </c>
      <c r="T1380" s="27">
        <v>300</v>
      </c>
      <c r="U1380" s="27">
        <v>300</v>
      </c>
      <c r="V1380" s="27">
        <v>300</v>
      </c>
      <c r="W1380" s="27"/>
      <c r="X1380" s="27"/>
      <c r="Y1380" s="27"/>
      <c r="Z1380" s="27"/>
      <c r="AA1380" s="27"/>
      <c r="AB1380" s="27"/>
      <c r="AC1380" s="27"/>
      <c r="AD1380" s="27"/>
      <c r="AE1380" s="27"/>
      <c r="AF1380" s="27"/>
      <c r="AG1380" s="27"/>
      <c r="AH1380" s="27"/>
      <c r="AI1380" s="27"/>
      <c r="AJ1380" s="27"/>
      <c r="AK1380" s="27"/>
      <c r="AL1380" s="27"/>
      <c r="AM1380" s="27"/>
      <c r="AN1380" s="27"/>
      <c r="AO1380" s="27"/>
      <c r="AP1380" s="27">
        <v>25998.35</v>
      </c>
      <c r="AQ1380" s="27">
        <v>0</v>
      </c>
      <c r="AR1380" s="27">
        <f t="shared" si="32"/>
        <v>0</v>
      </c>
      <c r="AS1380" s="10" t="s">
        <v>111</v>
      </c>
      <c r="AT1380" s="7" t="s">
        <v>375</v>
      </c>
      <c r="AU1380" s="89" t="s">
        <v>239</v>
      </c>
    </row>
    <row r="1381" spans="2:47" ht="13.15" customHeight="1" x14ac:dyDescent="0.2">
      <c r="B1381" s="12" t="s">
        <v>2242</v>
      </c>
      <c r="C1381" s="7" t="s">
        <v>100</v>
      </c>
      <c r="D1381" s="13" t="s">
        <v>1779</v>
      </c>
      <c r="E1381" s="7" t="s">
        <v>1780</v>
      </c>
      <c r="F1381" s="7" t="s">
        <v>1781</v>
      </c>
      <c r="G1381" s="7" t="s">
        <v>2241</v>
      </c>
      <c r="H1381" s="8" t="s">
        <v>197</v>
      </c>
      <c r="I1381" s="9">
        <v>45</v>
      </c>
      <c r="J1381" s="10" t="s">
        <v>579</v>
      </c>
      <c r="K1381" s="8" t="s">
        <v>107</v>
      </c>
      <c r="L1381" s="10" t="s">
        <v>108</v>
      </c>
      <c r="M1381" s="10" t="s">
        <v>109</v>
      </c>
      <c r="N1381" s="10" t="s">
        <v>110</v>
      </c>
      <c r="O1381" s="74"/>
      <c r="P1381" s="27"/>
      <c r="Q1381" s="27"/>
      <c r="R1381" s="27">
        <v>130</v>
      </c>
      <c r="S1381" s="27">
        <v>300</v>
      </c>
      <c r="T1381" s="27">
        <v>300</v>
      </c>
      <c r="U1381" s="27">
        <v>300</v>
      </c>
      <c r="V1381" s="27">
        <v>300</v>
      </c>
      <c r="W1381" s="27"/>
      <c r="X1381" s="27"/>
      <c r="Y1381" s="27"/>
      <c r="Z1381" s="27"/>
      <c r="AA1381" s="27"/>
      <c r="AB1381" s="27"/>
      <c r="AC1381" s="27"/>
      <c r="AD1381" s="27"/>
      <c r="AE1381" s="27"/>
      <c r="AF1381" s="27"/>
      <c r="AG1381" s="27"/>
      <c r="AH1381" s="27"/>
      <c r="AI1381" s="27"/>
      <c r="AJ1381" s="27"/>
      <c r="AK1381" s="27"/>
      <c r="AL1381" s="27"/>
      <c r="AM1381" s="27"/>
      <c r="AN1381" s="27"/>
      <c r="AO1381" s="27"/>
      <c r="AP1381" s="27">
        <v>25998.35</v>
      </c>
      <c r="AQ1381" s="27">
        <v>0</v>
      </c>
      <c r="AR1381" s="27">
        <f t="shared" si="32"/>
        <v>0</v>
      </c>
      <c r="AS1381" s="10" t="s">
        <v>111</v>
      </c>
      <c r="AT1381" s="43" t="s">
        <v>241</v>
      </c>
      <c r="AU1381" s="43" t="s">
        <v>359</v>
      </c>
    </row>
    <row r="1382" spans="2:47" ht="13.15" customHeight="1" x14ac:dyDescent="0.2">
      <c r="B1382" s="12" t="s">
        <v>2243</v>
      </c>
      <c r="C1382" s="8" t="s">
        <v>100</v>
      </c>
      <c r="D1382" s="13" t="s">
        <v>1779</v>
      </c>
      <c r="E1382" s="7" t="s">
        <v>1780</v>
      </c>
      <c r="F1382" s="8" t="s">
        <v>1781</v>
      </c>
      <c r="G1382" s="7" t="s">
        <v>2241</v>
      </c>
      <c r="H1382" s="8" t="s">
        <v>197</v>
      </c>
      <c r="I1382" s="9">
        <v>45</v>
      </c>
      <c r="J1382" s="8" t="s">
        <v>244</v>
      </c>
      <c r="K1382" s="8" t="s">
        <v>107</v>
      </c>
      <c r="L1382" s="8" t="s">
        <v>108</v>
      </c>
      <c r="M1382" s="10" t="s">
        <v>109</v>
      </c>
      <c r="N1382" s="10" t="s">
        <v>110</v>
      </c>
      <c r="O1382" s="74"/>
      <c r="P1382" s="27"/>
      <c r="Q1382" s="27"/>
      <c r="R1382" s="27">
        <v>130</v>
      </c>
      <c r="S1382" s="27">
        <v>300</v>
      </c>
      <c r="T1382" s="27">
        <v>300</v>
      </c>
      <c r="U1382" s="27">
        <v>300</v>
      </c>
      <c r="V1382" s="27">
        <v>300</v>
      </c>
      <c r="W1382" s="27"/>
      <c r="X1382" s="27"/>
      <c r="Y1382" s="27"/>
      <c r="Z1382" s="27"/>
      <c r="AA1382" s="27"/>
      <c r="AB1382" s="27"/>
      <c r="AC1382" s="27"/>
      <c r="AD1382" s="27"/>
      <c r="AE1382" s="27"/>
      <c r="AF1382" s="27"/>
      <c r="AG1382" s="27"/>
      <c r="AH1382" s="27"/>
      <c r="AI1382" s="27"/>
      <c r="AJ1382" s="27"/>
      <c r="AK1382" s="27"/>
      <c r="AL1382" s="27"/>
      <c r="AM1382" s="27"/>
      <c r="AN1382" s="27"/>
      <c r="AO1382" s="27"/>
      <c r="AP1382" s="27">
        <v>16716.669999999998</v>
      </c>
      <c r="AQ1382" s="27">
        <v>0</v>
      </c>
      <c r="AR1382" s="27">
        <f t="shared" si="32"/>
        <v>0</v>
      </c>
      <c r="AS1382" s="10" t="s">
        <v>111</v>
      </c>
      <c r="AT1382" s="43" t="s">
        <v>241</v>
      </c>
      <c r="AU1382" s="89" t="s">
        <v>2219</v>
      </c>
    </row>
    <row r="1383" spans="2:47" ht="13.15" customHeight="1" x14ac:dyDescent="0.2">
      <c r="B1383" s="12" t="s">
        <v>2244</v>
      </c>
      <c r="C1383" s="7" t="s">
        <v>100</v>
      </c>
      <c r="D1383" s="13" t="s">
        <v>1779</v>
      </c>
      <c r="E1383" s="7" t="s">
        <v>1780</v>
      </c>
      <c r="F1383" s="8" t="s">
        <v>1781</v>
      </c>
      <c r="G1383" s="7" t="s">
        <v>2241</v>
      </c>
      <c r="H1383" s="8" t="s">
        <v>197</v>
      </c>
      <c r="I1383" s="7">
        <v>45</v>
      </c>
      <c r="J1383" s="10" t="s">
        <v>200</v>
      </c>
      <c r="K1383" s="25" t="s">
        <v>2222</v>
      </c>
      <c r="L1383" s="26" t="s">
        <v>108</v>
      </c>
      <c r="M1383" s="10" t="s">
        <v>109</v>
      </c>
      <c r="N1383" s="7" t="s">
        <v>110</v>
      </c>
      <c r="O1383" s="39"/>
      <c r="P1383" s="39"/>
      <c r="Q1383" s="39"/>
      <c r="R1383" s="39"/>
      <c r="S1383" s="39">
        <v>300</v>
      </c>
      <c r="T1383" s="39">
        <v>300</v>
      </c>
      <c r="U1383" s="39">
        <v>300</v>
      </c>
      <c r="V1383" s="39">
        <v>300</v>
      </c>
      <c r="W1383" s="39"/>
      <c r="X1383" s="39"/>
      <c r="Y1383" s="39"/>
      <c r="Z1383" s="39"/>
      <c r="AA1383" s="39"/>
      <c r="AB1383" s="39"/>
      <c r="AC1383" s="39"/>
      <c r="AD1383" s="39"/>
      <c r="AE1383" s="39"/>
      <c r="AF1383" s="39"/>
      <c r="AG1383" s="39"/>
      <c r="AH1383" s="39"/>
      <c r="AI1383" s="39"/>
      <c r="AJ1383" s="39"/>
      <c r="AK1383" s="39"/>
      <c r="AL1383" s="39"/>
      <c r="AM1383" s="39"/>
      <c r="AN1383" s="39"/>
      <c r="AO1383" s="39"/>
      <c r="AP1383" s="27">
        <v>24000</v>
      </c>
      <c r="AQ1383" s="27">
        <v>0</v>
      </c>
      <c r="AR1383" s="27">
        <f t="shared" si="32"/>
        <v>0</v>
      </c>
      <c r="AS1383" s="26" t="s">
        <v>111</v>
      </c>
      <c r="AT1383" s="10">
        <v>2015</v>
      </c>
      <c r="AU1383" s="13" t="s">
        <v>610</v>
      </c>
    </row>
    <row r="1384" spans="2:47" ht="13.15" customHeight="1" x14ac:dyDescent="0.2">
      <c r="B1384" s="13" t="s">
        <v>2245</v>
      </c>
      <c r="C1384" s="13" t="s">
        <v>100</v>
      </c>
      <c r="D1384" s="13" t="s">
        <v>1779</v>
      </c>
      <c r="E1384" s="13" t="s">
        <v>1780</v>
      </c>
      <c r="F1384" s="13" t="s">
        <v>1781</v>
      </c>
      <c r="G1384" s="13" t="s">
        <v>2246</v>
      </c>
      <c r="H1384" s="13" t="s">
        <v>1026</v>
      </c>
      <c r="I1384" s="13">
        <v>45</v>
      </c>
      <c r="J1384" s="13" t="s">
        <v>614</v>
      </c>
      <c r="K1384" s="13" t="s">
        <v>2222</v>
      </c>
      <c r="L1384" s="13" t="s">
        <v>108</v>
      </c>
      <c r="M1384" s="13" t="s">
        <v>109</v>
      </c>
      <c r="N1384" s="13" t="s">
        <v>110</v>
      </c>
      <c r="O1384" s="39"/>
      <c r="P1384" s="39"/>
      <c r="Q1384" s="39"/>
      <c r="R1384" s="39"/>
      <c r="S1384" s="39">
        <v>2</v>
      </c>
      <c r="T1384" s="39">
        <v>122</v>
      </c>
      <c r="U1384" s="39">
        <v>122</v>
      </c>
      <c r="V1384" s="39">
        <v>130</v>
      </c>
      <c r="W1384" s="39">
        <v>130</v>
      </c>
      <c r="X1384" s="39"/>
      <c r="Y1384" s="39"/>
      <c r="Z1384" s="39"/>
      <c r="AA1384" s="39"/>
      <c r="AB1384" s="39"/>
      <c r="AC1384" s="39"/>
      <c r="AD1384" s="39"/>
      <c r="AE1384" s="39"/>
      <c r="AF1384" s="39"/>
      <c r="AG1384" s="39"/>
      <c r="AH1384" s="39"/>
      <c r="AI1384" s="39"/>
      <c r="AJ1384" s="39"/>
      <c r="AK1384" s="39"/>
      <c r="AL1384" s="39"/>
      <c r="AM1384" s="39"/>
      <c r="AN1384" s="39"/>
      <c r="AO1384" s="39"/>
      <c r="AP1384" s="39">
        <v>16716.669999999998</v>
      </c>
      <c r="AQ1384" s="39">
        <v>0</v>
      </c>
      <c r="AR1384" s="27">
        <f t="shared" si="32"/>
        <v>0</v>
      </c>
      <c r="AS1384" s="13" t="s">
        <v>111</v>
      </c>
      <c r="AT1384" s="13">
        <v>2016</v>
      </c>
      <c r="AU1384" s="13" t="s">
        <v>1027</v>
      </c>
    </row>
    <row r="1385" spans="2:47" ht="13.15" customHeight="1" x14ac:dyDescent="0.2">
      <c r="B1385" s="13" t="s">
        <v>2247</v>
      </c>
      <c r="C1385" s="13" t="s">
        <v>100</v>
      </c>
      <c r="D1385" s="13" t="s">
        <v>1779</v>
      </c>
      <c r="E1385" s="13" t="s">
        <v>1780</v>
      </c>
      <c r="F1385" s="13" t="s">
        <v>1781</v>
      </c>
      <c r="G1385" s="13" t="s">
        <v>2246</v>
      </c>
      <c r="H1385" s="13" t="s">
        <v>744</v>
      </c>
      <c r="I1385" s="13">
        <v>45</v>
      </c>
      <c r="J1385" s="13" t="s">
        <v>745</v>
      </c>
      <c r="K1385" s="13" t="s">
        <v>2222</v>
      </c>
      <c r="L1385" s="13" t="s">
        <v>108</v>
      </c>
      <c r="M1385" s="13" t="s">
        <v>109</v>
      </c>
      <c r="N1385" s="13" t="s">
        <v>110</v>
      </c>
      <c r="O1385" s="39"/>
      <c r="P1385" s="39"/>
      <c r="Q1385" s="39"/>
      <c r="R1385" s="39"/>
      <c r="S1385" s="39">
        <v>0</v>
      </c>
      <c r="T1385" s="39">
        <v>122</v>
      </c>
      <c r="U1385" s="39">
        <v>122</v>
      </c>
      <c r="V1385" s="39">
        <v>130</v>
      </c>
      <c r="W1385" s="39">
        <v>130</v>
      </c>
      <c r="X1385" s="39"/>
      <c r="Y1385" s="39"/>
      <c r="Z1385" s="39"/>
      <c r="AA1385" s="39"/>
      <c r="AB1385" s="39"/>
      <c r="AC1385" s="39"/>
      <c r="AD1385" s="39"/>
      <c r="AE1385" s="39"/>
      <c r="AF1385" s="39"/>
      <c r="AG1385" s="39"/>
      <c r="AH1385" s="39"/>
      <c r="AI1385" s="39"/>
      <c r="AJ1385" s="39"/>
      <c r="AK1385" s="39"/>
      <c r="AL1385" s="39"/>
      <c r="AM1385" s="39"/>
      <c r="AN1385" s="39"/>
      <c r="AO1385" s="39"/>
      <c r="AP1385" s="39">
        <v>16716.669999999998</v>
      </c>
      <c r="AQ1385" s="39">
        <v>0</v>
      </c>
      <c r="AR1385" s="27">
        <f t="shared" si="32"/>
        <v>0</v>
      </c>
      <c r="AS1385" s="13" t="s">
        <v>111</v>
      </c>
      <c r="AT1385" s="13">
        <v>2016</v>
      </c>
      <c r="AU1385" s="13" t="s">
        <v>212</v>
      </c>
    </row>
    <row r="1386" spans="2:47" ht="13.15" customHeight="1" x14ac:dyDescent="0.2">
      <c r="B1386" s="7" t="s">
        <v>2248</v>
      </c>
      <c r="C1386" s="7" t="s">
        <v>100</v>
      </c>
      <c r="D1386" s="13" t="s">
        <v>1779</v>
      </c>
      <c r="E1386" s="7" t="s">
        <v>1780</v>
      </c>
      <c r="F1386" s="10" t="s">
        <v>1781</v>
      </c>
      <c r="G1386" s="10" t="s">
        <v>2249</v>
      </c>
      <c r="H1386" s="8" t="s">
        <v>105</v>
      </c>
      <c r="I1386" s="9">
        <v>45</v>
      </c>
      <c r="J1386" s="10" t="s">
        <v>238</v>
      </c>
      <c r="K1386" s="8" t="s">
        <v>107</v>
      </c>
      <c r="L1386" s="10" t="s">
        <v>108</v>
      </c>
      <c r="M1386" s="10" t="s">
        <v>109</v>
      </c>
      <c r="N1386" s="10" t="s">
        <v>110</v>
      </c>
      <c r="O1386" s="27"/>
      <c r="P1386" s="27"/>
      <c r="Q1386" s="74"/>
      <c r="R1386" s="27">
        <v>366</v>
      </c>
      <c r="S1386" s="27">
        <v>300</v>
      </c>
      <c r="T1386" s="27">
        <v>300</v>
      </c>
      <c r="U1386" s="27">
        <v>300</v>
      </c>
      <c r="V1386" s="27">
        <v>300</v>
      </c>
      <c r="W1386" s="27"/>
      <c r="X1386" s="27"/>
      <c r="Y1386" s="27"/>
      <c r="Z1386" s="27"/>
      <c r="AA1386" s="27"/>
      <c r="AB1386" s="27"/>
      <c r="AC1386" s="27"/>
      <c r="AD1386" s="27"/>
      <c r="AE1386" s="27"/>
      <c r="AF1386" s="27"/>
      <c r="AG1386" s="27"/>
      <c r="AH1386" s="27"/>
      <c r="AI1386" s="27"/>
      <c r="AJ1386" s="27"/>
      <c r="AK1386" s="27"/>
      <c r="AL1386" s="27"/>
      <c r="AM1386" s="27"/>
      <c r="AN1386" s="27"/>
      <c r="AO1386" s="27"/>
      <c r="AP1386" s="27">
        <v>10832.65</v>
      </c>
      <c r="AQ1386" s="27">
        <v>0</v>
      </c>
      <c r="AR1386" s="27">
        <f t="shared" si="32"/>
        <v>0</v>
      </c>
      <c r="AS1386" s="10" t="s">
        <v>111</v>
      </c>
      <c r="AT1386" s="7" t="s">
        <v>375</v>
      </c>
      <c r="AU1386" s="89" t="s">
        <v>239</v>
      </c>
    </row>
    <row r="1387" spans="2:47" ht="13.15" customHeight="1" x14ac:dyDescent="0.2">
      <c r="B1387" s="12" t="s">
        <v>2250</v>
      </c>
      <c r="C1387" s="7" t="s">
        <v>100</v>
      </c>
      <c r="D1387" s="13" t="s">
        <v>1779</v>
      </c>
      <c r="E1387" s="7" t="s">
        <v>1780</v>
      </c>
      <c r="F1387" s="7" t="s">
        <v>1781</v>
      </c>
      <c r="G1387" s="7" t="s">
        <v>2249</v>
      </c>
      <c r="H1387" s="8" t="s">
        <v>197</v>
      </c>
      <c r="I1387" s="9">
        <v>45</v>
      </c>
      <c r="J1387" s="10" t="s">
        <v>579</v>
      </c>
      <c r="K1387" s="8" t="s">
        <v>107</v>
      </c>
      <c r="L1387" s="10" t="s">
        <v>108</v>
      </c>
      <c r="M1387" s="10" t="s">
        <v>109</v>
      </c>
      <c r="N1387" s="10" t="s">
        <v>110</v>
      </c>
      <c r="O1387" s="74"/>
      <c r="P1387" s="27"/>
      <c r="Q1387" s="27"/>
      <c r="R1387" s="27">
        <v>190</v>
      </c>
      <c r="S1387" s="27">
        <v>300</v>
      </c>
      <c r="T1387" s="27">
        <v>300</v>
      </c>
      <c r="U1387" s="27">
        <v>300</v>
      </c>
      <c r="V1387" s="27">
        <v>300</v>
      </c>
      <c r="W1387" s="27"/>
      <c r="X1387" s="27"/>
      <c r="Y1387" s="27"/>
      <c r="Z1387" s="27"/>
      <c r="AA1387" s="27"/>
      <c r="AB1387" s="27"/>
      <c r="AC1387" s="27"/>
      <c r="AD1387" s="27"/>
      <c r="AE1387" s="27"/>
      <c r="AF1387" s="27"/>
      <c r="AG1387" s="27"/>
      <c r="AH1387" s="27"/>
      <c r="AI1387" s="27"/>
      <c r="AJ1387" s="27"/>
      <c r="AK1387" s="27"/>
      <c r="AL1387" s="27"/>
      <c r="AM1387" s="27"/>
      <c r="AN1387" s="27"/>
      <c r="AO1387" s="27"/>
      <c r="AP1387" s="27">
        <v>10832.65</v>
      </c>
      <c r="AQ1387" s="27">
        <v>0</v>
      </c>
      <c r="AR1387" s="27">
        <f t="shared" si="32"/>
        <v>0</v>
      </c>
      <c r="AS1387" s="10" t="s">
        <v>111</v>
      </c>
      <c r="AT1387" s="43" t="s">
        <v>241</v>
      </c>
      <c r="AU1387" s="43" t="s">
        <v>1559</v>
      </c>
    </row>
    <row r="1388" spans="2:47" ht="13.15" customHeight="1" x14ac:dyDescent="0.2">
      <c r="B1388" s="12" t="s">
        <v>2251</v>
      </c>
      <c r="C1388" s="8" t="s">
        <v>100</v>
      </c>
      <c r="D1388" s="13" t="s">
        <v>1779</v>
      </c>
      <c r="E1388" s="7" t="s">
        <v>1780</v>
      </c>
      <c r="F1388" s="8" t="s">
        <v>1781</v>
      </c>
      <c r="G1388" s="7" t="s">
        <v>2249</v>
      </c>
      <c r="H1388" s="8" t="s">
        <v>197</v>
      </c>
      <c r="I1388" s="9">
        <v>45</v>
      </c>
      <c r="J1388" s="8" t="s">
        <v>244</v>
      </c>
      <c r="K1388" s="8" t="s">
        <v>107</v>
      </c>
      <c r="L1388" s="8" t="s">
        <v>108</v>
      </c>
      <c r="M1388" s="10" t="s">
        <v>109</v>
      </c>
      <c r="N1388" s="8" t="s">
        <v>110</v>
      </c>
      <c r="O1388" s="74"/>
      <c r="P1388" s="27"/>
      <c r="Q1388" s="27"/>
      <c r="R1388" s="27">
        <v>188</v>
      </c>
      <c r="S1388" s="27">
        <v>300</v>
      </c>
      <c r="T1388" s="27">
        <v>300</v>
      </c>
      <c r="U1388" s="27">
        <v>300</v>
      </c>
      <c r="V1388" s="27">
        <v>300</v>
      </c>
      <c r="W1388" s="27"/>
      <c r="X1388" s="27"/>
      <c r="Y1388" s="27"/>
      <c r="Z1388" s="27"/>
      <c r="AA1388" s="27"/>
      <c r="AB1388" s="27"/>
      <c r="AC1388" s="27"/>
      <c r="AD1388" s="27"/>
      <c r="AE1388" s="27"/>
      <c r="AF1388" s="27"/>
      <c r="AG1388" s="27"/>
      <c r="AH1388" s="27"/>
      <c r="AI1388" s="27"/>
      <c r="AJ1388" s="27"/>
      <c r="AK1388" s="27"/>
      <c r="AL1388" s="27"/>
      <c r="AM1388" s="27"/>
      <c r="AN1388" s="27"/>
      <c r="AO1388" s="27"/>
      <c r="AP1388" s="27">
        <v>10000</v>
      </c>
      <c r="AQ1388" s="27">
        <v>0</v>
      </c>
      <c r="AR1388" s="27">
        <f t="shared" si="32"/>
        <v>0</v>
      </c>
      <c r="AS1388" s="10" t="s">
        <v>111</v>
      </c>
      <c r="AT1388" s="43" t="s">
        <v>241</v>
      </c>
      <c r="AU1388" s="89" t="s">
        <v>2219</v>
      </c>
    </row>
    <row r="1389" spans="2:47" ht="13.15" customHeight="1" x14ac:dyDescent="0.2">
      <c r="B1389" s="12" t="s">
        <v>2252</v>
      </c>
      <c r="C1389" s="7" t="s">
        <v>100</v>
      </c>
      <c r="D1389" s="13" t="s">
        <v>1779</v>
      </c>
      <c r="E1389" s="7" t="s">
        <v>1780</v>
      </c>
      <c r="F1389" s="8" t="s">
        <v>1781</v>
      </c>
      <c r="G1389" s="7" t="s">
        <v>2249</v>
      </c>
      <c r="H1389" s="8" t="s">
        <v>197</v>
      </c>
      <c r="I1389" s="7">
        <v>45</v>
      </c>
      <c r="J1389" s="10" t="s">
        <v>200</v>
      </c>
      <c r="K1389" s="25" t="s">
        <v>2222</v>
      </c>
      <c r="L1389" s="26" t="s">
        <v>108</v>
      </c>
      <c r="M1389" s="10" t="s">
        <v>109</v>
      </c>
      <c r="N1389" s="7" t="s">
        <v>110</v>
      </c>
      <c r="O1389" s="39"/>
      <c r="P1389" s="39"/>
      <c r="Q1389" s="39"/>
      <c r="R1389" s="39"/>
      <c r="S1389" s="39">
        <v>300</v>
      </c>
      <c r="T1389" s="39">
        <v>300</v>
      </c>
      <c r="U1389" s="39">
        <v>300</v>
      </c>
      <c r="V1389" s="39">
        <v>300</v>
      </c>
      <c r="W1389" s="39"/>
      <c r="X1389" s="39"/>
      <c r="Y1389" s="39"/>
      <c r="Z1389" s="39"/>
      <c r="AA1389" s="39"/>
      <c r="AB1389" s="39"/>
      <c r="AC1389" s="39"/>
      <c r="AD1389" s="39"/>
      <c r="AE1389" s="39"/>
      <c r="AF1389" s="39"/>
      <c r="AG1389" s="39"/>
      <c r="AH1389" s="39"/>
      <c r="AI1389" s="39"/>
      <c r="AJ1389" s="39"/>
      <c r="AK1389" s="39"/>
      <c r="AL1389" s="39"/>
      <c r="AM1389" s="39"/>
      <c r="AN1389" s="39"/>
      <c r="AO1389" s="39"/>
      <c r="AP1389" s="39">
        <v>16657.5</v>
      </c>
      <c r="AQ1389" s="27">
        <v>0</v>
      </c>
      <c r="AR1389" s="27">
        <f t="shared" si="32"/>
        <v>0</v>
      </c>
      <c r="AS1389" s="26" t="s">
        <v>111</v>
      </c>
      <c r="AT1389" s="10">
        <v>2015</v>
      </c>
      <c r="AU1389" s="13" t="s">
        <v>610</v>
      </c>
    </row>
    <row r="1390" spans="2:47" ht="13.15" customHeight="1" x14ac:dyDescent="0.2">
      <c r="B1390" s="13" t="s">
        <v>2253</v>
      </c>
      <c r="C1390" s="13" t="s">
        <v>100</v>
      </c>
      <c r="D1390" s="13" t="s">
        <v>1779</v>
      </c>
      <c r="E1390" s="13" t="s">
        <v>1780</v>
      </c>
      <c r="F1390" s="13" t="s">
        <v>1781</v>
      </c>
      <c r="G1390" s="13" t="s">
        <v>2254</v>
      </c>
      <c r="H1390" s="13" t="s">
        <v>1026</v>
      </c>
      <c r="I1390" s="13">
        <v>45</v>
      </c>
      <c r="J1390" s="13" t="s">
        <v>614</v>
      </c>
      <c r="K1390" s="13" t="s">
        <v>2222</v>
      </c>
      <c r="L1390" s="13" t="s">
        <v>108</v>
      </c>
      <c r="M1390" s="13" t="s">
        <v>109</v>
      </c>
      <c r="N1390" s="13" t="s">
        <v>110</v>
      </c>
      <c r="O1390" s="39"/>
      <c r="P1390" s="39"/>
      <c r="Q1390" s="39"/>
      <c r="R1390" s="39"/>
      <c r="S1390" s="39">
        <v>0</v>
      </c>
      <c r="T1390" s="39">
        <v>122</v>
      </c>
      <c r="U1390" s="39">
        <v>122</v>
      </c>
      <c r="V1390" s="39">
        <v>130</v>
      </c>
      <c r="W1390" s="39">
        <v>130</v>
      </c>
      <c r="X1390" s="39"/>
      <c r="Y1390" s="39"/>
      <c r="Z1390" s="39"/>
      <c r="AA1390" s="39"/>
      <c r="AB1390" s="39"/>
      <c r="AC1390" s="39"/>
      <c r="AD1390" s="39"/>
      <c r="AE1390" s="39"/>
      <c r="AF1390" s="39"/>
      <c r="AG1390" s="39"/>
      <c r="AH1390" s="39"/>
      <c r="AI1390" s="39"/>
      <c r="AJ1390" s="39"/>
      <c r="AK1390" s="39"/>
      <c r="AL1390" s="39"/>
      <c r="AM1390" s="39"/>
      <c r="AN1390" s="39"/>
      <c r="AO1390" s="39"/>
      <c r="AP1390" s="39">
        <v>15949.999999999998</v>
      </c>
      <c r="AQ1390" s="39">
        <v>0</v>
      </c>
      <c r="AR1390" s="27">
        <f t="shared" si="32"/>
        <v>0</v>
      </c>
      <c r="AS1390" s="13" t="s">
        <v>111</v>
      </c>
      <c r="AT1390" s="13">
        <v>2016</v>
      </c>
      <c r="AU1390" s="13" t="s">
        <v>212</v>
      </c>
    </row>
    <row r="1391" spans="2:47" ht="13.15" customHeight="1" x14ac:dyDescent="0.2">
      <c r="B1391" s="7" t="s">
        <v>2255</v>
      </c>
      <c r="C1391" s="7" t="s">
        <v>100</v>
      </c>
      <c r="D1391" s="13" t="s">
        <v>2226</v>
      </c>
      <c r="E1391" s="7" t="s">
        <v>2227</v>
      </c>
      <c r="F1391" s="7" t="s">
        <v>2228</v>
      </c>
      <c r="G1391" s="10" t="s">
        <v>2256</v>
      </c>
      <c r="H1391" s="8" t="s">
        <v>197</v>
      </c>
      <c r="I1391" s="9">
        <v>45</v>
      </c>
      <c r="J1391" s="10" t="s">
        <v>238</v>
      </c>
      <c r="K1391" s="8" t="s">
        <v>107</v>
      </c>
      <c r="L1391" s="10" t="s">
        <v>108</v>
      </c>
      <c r="M1391" s="10" t="s">
        <v>109</v>
      </c>
      <c r="N1391" s="10" t="s">
        <v>110</v>
      </c>
      <c r="O1391" s="27"/>
      <c r="P1391" s="27"/>
      <c r="Q1391" s="74"/>
      <c r="R1391" s="27">
        <v>300</v>
      </c>
      <c r="S1391" s="27">
        <v>270</v>
      </c>
      <c r="T1391" s="27">
        <v>270</v>
      </c>
      <c r="U1391" s="27">
        <v>270</v>
      </c>
      <c r="V1391" s="27">
        <v>270</v>
      </c>
      <c r="W1391" s="27"/>
      <c r="X1391" s="27"/>
      <c r="Y1391" s="27"/>
      <c r="Z1391" s="27"/>
      <c r="AA1391" s="27"/>
      <c r="AB1391" s="27"/>
      <c r="AC1391" s="27"/>
      <c r="AD1391" s="27"/>
      <c r="AE1391" s="27"/>
      <c r="AF1391" s="27"/>
      <c r="AG1391" s="27"/>
      <c r="AH1391" s="27"/>
      <c r="AI1391" s="27"/>
      <c r="AJ1391" s="27"/>
      <c r="AK1391" s="27"/>
      <c r="AL1391" s="27"/>
      <c r="AM1391" s="27"/>
      <c r="AN1391" s="27"/>
      <c r="AO1391" s="27"/>
      <c r="AP1391" s="27">
        <v>15707.34</v>
      </c>
      <c r="AQ1391" s="27">
        <v>0</v>
      </c>
      <c r="AR1391" s="27">
        <f t="shared" si="32"/>
        <v>0</v>
      </c>
      <c r="AS1391" s="10" t="s">
        <v>111</v>
      </c>
      <c r="AT1391" s="7" t="s">
        <v>375</v>
      </c>
      <c r="AU1391" s="89" t="s">
        <v>357</v>
      </c>
    </row>
    <row r="1392" spans="2:47" ht="13.15" customHeight="1" x14ac:dyDescent="0.2">
      <c r="B1392" s="12" t="s">
        <v>2257</v>
      </c>
      <c r="C1392" s="7" t="s">
        <v>100</v>
      </c>
      <c r="D1392" s="13" t="s">
        <v>2226</v>
      </c>
      <c r="E1392" s="7" t="s">
        <v>2227</v>
      </c>
      <c r="F1392" s="7" t="s">
        <v>2228</v>
      </c>
      <c r="G1392" s="7" t="s">
        <v>2256</v>
      </c>
      <c r="H1392" s="8" t="s">
        <v>197</v>
      </c>
      <c r="I1392" s="9">
        <v>45</v>
      </c>
      <c r="J1392" s="10" t="s">
        <v>579</v>
      </c>
      <c r="K1392" s="8" t="s">
        <v>107</v>
      </c>
      <c r="L1392" s="10" t="s">
        <v>108</v>
      </c>
      <c r="M1392" s="10" t="s">
        <v>109</v>
      </c>
      <c r="N1392" s="10" t="s">
        <v>110</v>
      </c>
      <c r="O1392" s="74"/>
      <c r="P1392" s="27"/>
      <c r="Q1392" s="27"/>
      <c r="R1392" s="27">
        <v>150</v>
      </c>
      <c r="S1392" s="27">
        <v>270</v>
      </c>
      <c r="T1392" s="27">
        <v>270</v>
      </c>
      <c r="U1392" s="27">
        <v>270</v>
      </c>
      <c r="V1392" s="27">
        <v>270</v>
      </c>
      <c r="W1392" s="27"/>
      <c r="X1392" s="27"/>
      <c r="Y1392" s="27"/>
      <c r="Z1392" s="27"/>
      <c r="AA1392" s="27"/>
      <c r="AB1392" s="27"/>
      <c r="AC1392" s="27"/>
      <c r="AD1392" s="27"/>
      <c r="AE1392" s="27"/>
      <c r="AF1392" s="27"/>
      <c r="AG1392" s="27"/>
      <c r="AH1392" s="27"/>
      <c r="AI1392" s="27"/>
      <c r="AJ1392" s="27"/>
      <c r="AK1392" s="27"/>
      <c r="AL1392" s="27"/>
      <c r="AM1392" s="27"/>
      <c r="AN1392" s="27"/>
      <c r="AO1392" s="27"/>
      <c r="AP1392" s="27">
        <v>15707.34</v>
      </c>
      <c r="AQ1392" s="27">
        <v>0</v>
      </c>
      <c r="AR1392" s="27">
        <f t="shared" si="32"/>
        <v>0</v>
      </c>
      <c r="AS1392" s="10" t="s">
        <v>111</v>
      </c>
      <c r="AT1392" s="43" t="s">
        <v>241</v>
      </c>
      <c r="AU1392" s="10" t="s">
        <v>1339</v>
      </c>
    </row>
    <row r="1393" spans="2:47" ht="13.15" customHeight="1" x14ac:dyDescent="0.2">
      <c r="B1393" s="12" t="s">
        <v>2258</v>
      </c>
      <c r="C1393" s="7" t="s">
        <v>100</v>
      </c>
      <c r="D1393" s="13" t="s">
        <v>2226</v>
      </c>
      <c r="E1393" s="7" t="s">
        <v>2227</v>
      </c>
      <c r="F1393" s="7" t="s">
        <v>2228</v>
      </c>
      <c r="G1393" s="7" t="s">
        <v>2256</v>
      </c>
      <c r="H1393" s="8" t="s">
        <v>197</v>
      </c>
      <c r="I1393" s="9">
        <v>45</v>
      </c>
      <c r="J1393" s="10" t="s">
        <v>579</v>
      </c>
      <c r="K1393" s="8" t="s">
        <v>107</v>
      </c>
      <c r="L1393" s="10" t="s">
        <v>108</v>
      </c>
      <c r="M1393" s="10" t="s">
        <v>109</v>
      </c>
      <c r="N1393" s="10" t="s">
        <v>110</v>
      </c>
      <c r="O1393" s="27" t="s">
        <v>110</v>
      </c>
      <c r="P1393" s="27" t="s">
        <v>110</v>
      </c>
      <c r="Q1393" s="27"/>
      <c r="R1393" s="27">
        <v>150</v>
      </c>
      <c r="S1393" s="27">
        <v>270</v>
      </c>
      <c r="T1393" s="27">
        <v>270</v>
      </c>
      <c r="U1393" s="27">
        <v>270</v>
      </c>
      <c r="V1393" s="27">
        <v>270</v>
      </c>
      <c r="W1393" s="27"/>
      <c r="X1393" s="27"/>
      <c r="Y1393" s="27"/>
      <c r="Z1393" s="27"/>
      <c r="AA1393" s="27"/>
      <c r="AB1393" s="27"/>
      <c r="AC1393" s="27"/>
      <c r="AD1393" s="27"/>
      <c r="AE1393" s="27"/>
      <c r="AF1393" s="27"/>
      <c r="AG1393" s="27"/>
      <c r="AH1393" s="27"/>
      <c r="AI1393" s="27"/>
      <c r="AJ1393" s="27"/>
      <c r="AK1393" s="27"/>
      <c r="AL1393" s="27"/>
      <c r="AM1393" s="27"/>
      <c r="AN1393" s="27"/>
      <c r="AO1393" s="27"/>
      <c r="AP1393" s="27">
        <v>14100</v>
      </c>
      <c r="AQ1393" s="27">
        <v>0</v>
      </c>
      <c r="AR1393" s="27">
        <f t="shared" si="32"/>
        <v>0</v>
      </c>
      <c r="AS1393" s="10" t="s">
        <v>111</v>
      </c>
      <c r="AT1393" s="43" t="s">
        <v>241</v>
      </c>
      <c r="AU1393" s="43" t="s">
        <v>242</v>
      </c>
    </row>
    <row r="1394" spans="2:47" ht="13.15" customHeight="1" x14ac:dyDescent="0.2">
      <c r="B1394" s="12" t="s">
        <v>2259</v>
      </c>
      <c r="C1394" s="8" t="s">
        <v>100</v>
      </c>
      <c r="D1394" s="13" t="s">
        <v>2226</v>
      </c>
      <c r="E1394" s="8" t="s">
        <v>2227</v>
      </c>
      <c r="F1394" s="8" t="s">
        <v>2228</v>
      </c>
      <c r="G1394" s="7" t="s">
        <v>2256</v>
      </c>
      <c r="H1394" s="8" t="s">
        <v>197</v>
      </c>
      <c r="I1394" s="9">
        <v>45</v>
      </c>
      <c r="J1394" s="8" t="s">
        <v>244</v>
      </c>
      <c r="K1394" s="8" t="s">
        <v>107</v>
      </c>
      <c r="L1394" s="8" t="s">
        <v>108</v>
      </c>
      <c r="M1394" s="10" t="s">
        <v>109</v>
      </c>
      <c r="N1394" s="10" t="s">
        <v>110</v>
      </c>
      <c r="O1394" s="74"/>
      <c r="P1394" s="27"/>
      <c r="Q1394" s="27"/>
      <c r="R1394" s="27">
        <v>150</v>
      </c>
      <c r="S1394" s="27">
        <v>270</v>
      </c>
      <c r="T1394" s="27">
        <v>270</v>
      </c>
      <c r="U1394" s="27">
        <v>270</v>
      </c>
      <c r="V1394" s="27">
        <v>270</v>
      </c>
      <c r="W1394" s="27"/>
      <c r="X1394" s="27"/>
      <c r="Y1394" s="27"/>
      <c r="Z1394" s="27"/>
      <c r="AA1394" s="27"/>
      <c r="AB1394" s="27"/>
      <c r="AC1394" s="27"/>
      <c r="AD1394" s="27"/>
      <c r="AE1394" s="27"/>
      <c r="AF1394" s="27"/>
      <c r="AG1394" s="27"/>
      <c r="AH1394" s="27"/>
      <c r="AI1394" s="27"/>
      <c r="AJ1394" s="27"/>
      <c r="AK1394" s="27"/>
      <c r="AL1394" s="27"/>
      <c r="AM1394" s="27"/>
      <c r="AN1394" s="27"/>
      <c r="AO1394" s="27"/>
      <c r="AP1394" s="27">
        <v>14100</v>
      </c>
      <c r="AQ1394" s="27">
        <v>0</v>
      </c>
      <c r="AR1394" s="27">
        <f t="shared" si="32"/>
        <v>0</v>
      </c>
      <c r="AS1394" s="10" t="s">
        <v>111</v>
      </c>
      <c r="AT1394" s="43" t="s">
        <v>241</v>
      </c>
      <c r="AU1394" s="89" t="s">
        <v>2219</v>
      </c>
    </row>
    <row r="1395" spans="2:47" ht="13.15" customHeight="1" x14ac:dyDescent="0.2">
      <c r="B1395" s="12" t="s">
        <v>2260</v>
      </c>
      <c r="C1395" s="7" t="s">
        <v>100</v>
      </c>
      <c r="D1395" s="13" t="s">
        <v>2226</v>
      </c>
      <c r="E1395" s="8" t="s">
        <v>2227</v>
      </c>
      <c r="F1395" s="8" t="s">
        <v>2228</v>
      </c>
      <c r="G1395" s="7" t="s">
        <v>2256</v>
      </c>
      <c r="H1395" s="8" t="s">
        <v>197</v>
      </c>
      <c r="I1395" s="7">
        <v>45</v>
      </c>
      <c r="J1395" s="10" t="s">
        <v>200</v>
      </c>
      <c r="K1395" s="25" t="s">
        <v>2222</v>
      </c>
      <c r="L1395" s="26" t="s">
        <v>108</v>
      </c>
      <c r="M1395" s="10" t="s">
        <v>109</v>
      </c>
      <c r="N1395" s="7" t="s">
        <v>110</v>
      </c>
      <c r="O1395" s="39"/>
      <c r="P1395" s="39"/>
      <c r="Q1395" s="39"/>
      <c r="R1395" s="39"/>
      <c r="S1395" s="39">
        <v>270</v>
      </c>
      <c r="T1395" s="39">
        <v>270</v>
      </c>
      <c r="U1395" s="39">
        <v>270</v>
      </c>
      <c r="V1395" s="39">
        <v>270</v>
      </c>
      <c r="W1395" s="39"/>
      <c r="X1395" s="39"/>
      <c r="Y1395" s="39"/>
      <c r="Z1395" s="39"/>
      <c r="AA1395" s="39"/>
      <c r="AB1395" s="39"/>
      <c r="AC1395" s="39"/>
      <c r="AD1395" s="39"/>
      <c r="AE1395" s="39"/>
      <c r="AF1395" s="39"/>
      <c r="AG1395" s="39"/>
      <c r="AH1395" s="39"/>
      <c r="AI1395" s="39"/>
      <c r="AJ1395" s="39"/>
      <c r="AK1395" s="39"/>
      <c r="AL1395" s="39"/>
      <c r="AM1395" s="39"/>
      <c r="AN1395" s="39"/>
      <c r="AO1395" s="39"/>
      <c r="AP1395" s="39">
        <v>23582.5</v>
      </c>
      <c r="AQ1395" s="27">
        <v>0</v>
      </c>
      <c r="AR1395" s="27">
        <f t="shared" si="32"/>
        <v>0</v>
      </c>
      <c r="AS1395" s="26" t="s">
        <v>111</v>
      </c>
      <c r="AT1395" s="10">
        <v>2015</v>
      </c>
      <c r="AU1395" s="13" t="s">
        <v>610</v>
      </c>
    </row>
    <row r="1396" spans="2:47" ht="13.15" customHeight="1" x14ac:dyDescent="0.2">
      <c r="B1396" s="13" t="s">
        <v>2261</v>
      </c>
      <c r="C1396" s="13" t="s">
        <v>100</v>
      </c>
      <c r="D1396" s="13" t="s">
        <v>2235</v>
      </c>
      <c r="E1396" s="13" t="s">
        <v>2236</v>
      </c>
      <c r="F1396" s="13" t="s">
        <v>2237</v>
      </c>
      <c r="G1396" s="13" t="s">
        <v>2262</v>
      </c>
      <c r="H1396" s="13" t="s">
        <v>1026</v>
      </c>
      <c r="I1396" s="13">
        <v>45</v>
      </c>
      <c r="J1396" s="13" t="s">
        <v>614</v>
      </c>
      <c r="K1396" s="13" t="s">
        <v>2222</v>
      </c>
      <c r="L1396" s="13" t="s">
        <v>108</v>
      </c>
      <c r="M1396" s="13" t="s">
        <v>109</v>
      </c>
      <c r="N1396" s="13" t="s">
        <v>110</v>
      </c>
      <c r="O1396" s="39"/>
      <c r="P1396" s="39"/>
      <c r="Q1396" s="39"/>
      <c r="R1396" s="39"/>
      <c r="S1396" s="39">
        <v>0</v>
      </c>
      <c r="T1396" s="39">
        <v>80</v>
      </c>
      <c r="U1396" s="39">
        <v>80</v>
      </c>
      <c r="V1396" s="39">
        <v>100</v>
      </c>
      <c r="W1396" s="39">
        <v>100</v>
      </c>
      <c r="X1396" s="39"/>
      <c r="Y1396" s="39"/>
      <c r="Z1396" s="39"/>
      <c r="AA1396" s="39"/>
      <c r="AB1396" s="39"/>
      <c r="AC1396" s="39"/>
      <c r="AD1396" s="39"/>
      <c r="AE1396" s="39"/>
      <c r="AF1396" s="39"/>
      <c r="AG1396" s="39"/>
      <c r="AH1396" s="39"/>
      <c r="AI1396" s="39"/>
      <c r="AJ1396" s="39"/>
      <c r="AK1396" s="39"/>
      <c r="AL1396" s="39"/>
      <c r="AM1396" s="39"/>
      <c r="AN1396" s="39"/>
      <c r="AO1396" s="39"/>
      <c r="AP1396" s="39">
        <v>14099.999999999998</v>
      </c>
      <c r="AQ1396" s="39">
        <v>0</v>
      </c>
      <c r="AR1396" s="27">
        <f t="shared" si="32"/>
        <v>0</v>
      </c>
      <c r="AS1396" s="13" t="s">
        <v>111</v>
      </c>
      <c r="AT1396" s="13">
        <v>2016</v>
      </c>
      <c r="AU1396" s="13" t="s">
        <v>212</v>
      </c>
    </row>
    <row r="1397" spans="2:47" ht="13.15" customHeight="1" x14ac:dyDescent="0.2">
      <c r="B1397" s="7" t="s">
        <v>2263</v>
      </c>
      <c r="C1397" s="7" t="s">
        <v>100</v>
      </c>
      <c r="D1397" s="13" t="s">
        <v>1779</v>
      </c>
      <c r="E1397" s="7" t="s">
        <v>1780</v>
      </c>
      <c r="F1397" s="10" t="s">
        <v>1781</v>
      </c>
      <c r="G1397" s="10" t="s">
        <v>2264</v>
      </c>
      <c r="H1397" s="8" t="s">
        <v>105</v>
      </c>
      <c r="I1397" s="9">
        <v>45</v>
      </c>
      <c r="J1397" s="10" t="s">
        <v>238</v>
      </c>
      <c r="K1397" s="8" t="s">
        <v>107</v>
      </c>
      <c r="L1397" s="10" t="s">
        <v>108</v>
      </c>
      <c r="M1397" s="10" t="s">
        <v>109</v>
      </c>
      <c r="N1397" s="10" t="s">
        <v>110</v>
      </c>
      <c r="O1397" s="27"/>
      <c r="P1397" s="27"/>
      <c r="Q1397" s="74"/>
      <c r="R1397" s="27">
        <v>200</v>
      </c>
      <c r="S1397" s="27">
        <v>270</v>
      </c>
      <c r="T1397" s="27">
        <v>270</v>
      </c>
      <c r="U1397" s="27">
        <v>270</v>
      </c>
      <c r="V1397" s="27">
        <v>270</v>
      </c>
      <c r="W1397" s="27"/>
      <c r="X1397" s="27"/>
      <c r="Y1397" s="27"/>
      <c r="Z1397" s="27"/>
      <c r="AA1397" s="27"/>
      <c r="AB1397" s="27"/>
      <c r="AC1397" s="27"/>
      <c r="AD1397" s="27"/>
      <c r="AE1397" s="27"/>
      <c r="AF1397" s="27"/>
      <c r="AG1397" s="27"/>
      <c r="AH1397" s="27"/>
      <c r="AI1397" s="27"/>
      <c r="AJ1397" s="27"/>
      <c r="AK1397" s="27"/>
      <c r="AL1397" s="27"/>
      <c r="AM1397" s="27"/>
      <c r="AN1397" s="27"/>
      <c r="AO1397" s="27"/>
      <c r="AP1397" s="27">
        <v>15707.34</v>
      </c>
      <c r="AQ1397" s="27">
        <v>0</v>
      </c>
      <c r="AR1397" s="27">
        <f t="shared" si="32"/>
        <v>0</v>
      </c>
      <c r="AS1397" s="10" t="s">
        <v>111</v>
      </c>
      <c r="AT1397" s="7" t="s">
        <v>375</v>
      </c>
      <c r="AU1397" s="89" t="s">
        <v>239</v>
      </c>
    </row>
    <row r="1398" spans="2:47" ht="13.15" customHeight="1" x14ac:dyDescent="0.2">
      <c r="B1398" s="12" t="s">
        <v>2265</v>
      </c>
      <c r="C1398" s="7" t="s">
        <v>100</v>
      </c>
      <c r="D1398" s="13" t="s">
        <v>1779</v>
      </c>
      <c r="E1398" s="7" t="s">
        <v>1780</v>
      </c>
      <c r="F1398" s="7" t="s">
        <v>1781</v>
      </c>
      <c r="G1398" s="7" t="s">
        <v>2264</v>
      </c>
      <c r="H1398" s="8" t="s">
        <v>197</v>
      </c>
      <c r="I1398" s="9">
        <v>45</v>
      </c>
      <c r="J1398" s="10" t="s">
        <v>579</v>
      </c>
      <c r="K1398" s="8" t="s">
        <v>107</v>
      </c>
      <c r="L1398" s="10" t="s">
        <v>108</v>
      </c>
      <c r="M1398" s="10" t="s">
        <v>109</v>
      </c>
      <c r="N1398" s="10" t="s">
        <v>110</v>
      </c>
      <c r="O1398" s="74"/>
      <c r="P1398" s="27"/>
      <c r="Q1398" s="27"/>
      <c r="R1398" s="27">
        <v>100</v>
      </c>
      <c r="S1398" s="27">
        <v>270</v>
      </c>
      <c r="T1398" s="27">
        <v>270</v>
      </c>
      <c r="U1398" s="27">
        <v>270</v>
      </c>
      <c r="V1398" s="27">
        <v>270</v>
      </c>
      <c r="W1398" s="27"/>
      <c r="X1398" s="27"/>
      <c r="Y1398" s="27"/>
      <c r="Z1398" s="27"/>
      <c r="AA1398" s="27"/>
      <c r="AB1398" s="27"/>
      <c r="AC1398" s="27"/>
      <c r="AD1398" s="27"/>
      <c r="AE1398" s="27"/>
      <c r="AF1398" s="27"/>
      <c r="AG1398" s="27"/>
      <c r="AH1398" s="27"/>
      <c r="AI1398" s="27"/>
      <c r="AJ1398" s="27"/>
      <c r="AK1398" s="27"/>
      <c r="AL1398" s="27"/>
      <c r="AM1398" s="27"/>
      <c r="AN1398" s="27"/>
      <c r="AO1398" s="27"/>
      <c r="AP1398" s="27">
        <v>15707.34</v>
      </c>
      <c r="AQ1398" s="27">
        <v>0</v>
      </c>
      <c r="AR1398" s="27">
        <f t="shared" si="32"/>
        <v>0</v>
      </c>
      <c r="AS1398" s="10" t="s">
        <v>111</v>
      </c>
      <c r="AT1398" s="43" t="s">
        <v>241</v>
      </c>
      <c r="AU1398" s="43" t="s">
        <v>1559</v>
      </c>
    </row>
    <row r="1399" spans="2:47" ht="13.15" customHeight="1" x14ac:dyDescent="0.2">
      <c r="B1399" s="12" t="s">
        <v>2266</v>
      </c>
      <c r="C1399" s="8" t="s">
        <v>100</v>
      </c>
      <c r="D1399" s="13" t="s">
        <v>1779</v>
      </c>
      <c r="E1399" s="7" t="s">
        <v>1780</v>
      </c>
      <c r="F1399" s="8" t="s">
        <v>1781</v>
      </c>
      <c r="G1399" s="7" t="s">
        <v>2264</v>
      </c>
      <c r="H1399" s="8" t="s">
        <v>197</v>
      </c>
      <c r="I1399" s="9">
        <v>45</v>
      </c>
      <c r="J1399" s="8" t="s">
        <v>244</v>
      </c>
      <c r="K1399" s="8" t="s">
        <v>107</v>
      </c>
      <c r="L1399" s="8" t="s">
        <v>108</v>
      </c>
      <c r="M1399" s="10" t="s">
        <v>109</v>
      </c>
      <c r="N1399" s="10" t="s">
        <v>110</v>
      </c>
      <c r="O1399" s="74"/>
      <c r="P1399" s="27"/>
      <c r="Q1399" s="27"/>
      <c r="R1399" s="27">
        <v>92</v>
      </c>
      <c r="S1399" s="27">
        <v>270</v>
      </c>
      <c r="T1399" s="27">
        <v>270</v>
      </c>
      <c r="U1399" s="27">
        <v>270</v>
      </c>
      <c r="V1399" s="27">
        <v>270</v>
      </c>
      <c r="W1399" s="27"/>
      <c r="X1399" s="27"/>
      <c r="Y1399" s="27"/>
      <c r="Z1399" s="27"/>
      <c r="AA1399" s="27"/>
      <c r="AB1399" s="27"/>
      <c r="AC1399" s="27"/>
      <c r="AD1399" s="27"/>
      <c r="AE1399" s="27"/>
      <c r="AF1399" s="27"/>
      <c r="AG1399" s="27"/>
      <c r="AH1399" s="27"/>
      <c r="AI1399" s="27"/>
      <c r="AJ1399" s="27"/>
      <c r="AK1399" s="27"/>
      <c r="AL1399" s="27"/>
      <c r="AM1399" s="27"/>
      <c r="AN1399" s="27"/>
      <c r="AO1399" s="27"/>
      <c r="AP1399" s="27">
        <v>14500</v>
      </c>
      <c r="AQ1399" s="27">
        <v>0</v>
      </c>
      <c r="AR1399" s="27">
        <f t="shared" si="32"/>
        <v>0</v>
      </c>
      <c r="AS1399" s="10" t="s">
        <v>111</v>
      </c>
      <c r="AT1399" s="43" t="s">
        <v>241</v>
      </c>
      <c r="AU1399" s="89" t="s">
        <v>2219</v>
      </c>
    </row>
    <row r="1400" spans="2:47" ht="13.15" customHeight="1" x14ac:dyDescent="0.2">
      <c r="B1400" s="12" t="s">
        <v>2267</v>
      </c>
      <c r="C1400" s="7" t="s">
        <v>100</v>
      </c>
      <c r="D1400" s="13" t="s">
        <v>1779</v>
      </c>
      <c r="E1400" s="7" t="s">
        <v>2264</v>
      </c>
      <c r="F1400" s="7" t="s">
        <v>1780</v>
      </c>
      <c r="G1400" s="7" t="s">
        <v>2264</v>
      </c>
      <c r="H1400" s="8" t="s">
        <v>197</v>
      </c>
      <c r="I1400" s="7">
        <v>45</v>
      </c>
      <c r="J1400" s="10" t="s">
        <v>200</v>
      </c>
      <c r="K1400" s="25" t="s">
        <v>2222</v>
      </c>
      <c r="L1400" s="26" t="s">
        <v>108</v>
      </c>
      <c r="M1400" s="10" t="s">
        <v>109</v>
      </c>
      <c r="N1400" s="7" t="s">
        <v>110</v>
      </c>
      <c r="O1400" s="39"/>
      <c r="P1400" s="39"/>
      <c r="Q1400" s="39"/>
      <c r="R1400" s="39"/>
      <c r="S1400" s="39">
        <v>270</v>
      </c>
      <c r="T1400" s="39">
        <v>270</v>
      </c>
      <c r="U1400" s="39">
        <v>270</v>
      </c>
      <c r="V1400" s="39">
        <v>270</v>
      </c>
      <c r="W1400" s="39"/>
      <c r="X1400" s="39"/>
      <c r="Y1400" s="39"/>
      <c r="Z1400" s="39"/>
      <c r="AA1400" s="39"/>
      <c r="AB1400" s="39"/>
      <c r="AC1400" s="39"/>
      <c r="AD1400" s="39"/>
      <c r="AE1400" s="39"/>
      <c r="AF1400" s="39"/>
      <c r="AG1400" s="39"/>
      <c r="AH1400" s="39"/>
      <c r="AI1400" s="39"/>
      <c r="AJ1400" s="39"/>
      <c r="AK1400" s="39"/>
      <c r="AL1400" s="39"/>
      <c r="AM1400" s="39"/>
      <c r="AN1400" s="39"/>
      <c r="AO1400" s="39"/>
      <c r="AP1400" s="39">
        <v>23582.5</v>
      </c>
      <c r="AQ1400" s="27">
        <v>0</v>
      </c>
      <c r="AR1400" s="27">
        <f t="shared" si="32"/>
        <v>0</v>
      </c>
      <c r="AS1400" s="26" t="s">
        <v>111</v>
      </c>
      <c r="AT1400" s="10">
        <v>2015</v>
      </c>
      <c r="AU1400" s="13" t="s">
        <v>610</v>
      </c>
    </row>
    <row r="1401" spans="2:47" ht="13.15" customHeight="1" x14ac:dyDescent="0.2">
      <c r="B1401" s="13" t="s">
        <v>2268</v>
      </c>
      <c r="C1401" s="13" t="s">
        <v>100</v>
      </c>
      <c r="D1401" s="13" t="s">
        <v>1779</v>
      </c>
      <c r="E1401" s="13" t="s">
        <v>2269</v>
      </c>
      <c r="F1401" s="13" t="s">
        <v>1780</v>
      </c>
      <c r="G1401" s="13" t="s">
        <v>2269</v>
      </c>
      <c r="H1401" s="13" t="s">
        <v>1026</v>
      </c>
      <c r="I1401" s="13">
        <v>45</v>
      </c>
      <c r="J1401" s="13" t="s">
        <v>614</v>
      </c>
      <c r="K1401" s="13" t="s">
        <v>2222</v>
      </c>
      <c r="L1401" s="13" t="s">
        <v>108</v>
      </c>
      <c r="M1401" s="13" t="s">
        <v>109</v>
      </c>
      <c r="N1401" s="13" t="s">
        <v>110</v>
      </c>
      <c r="O1401" s="39"/>
      <c r="P1401" s="39"/>
      <c r="Q1401" s="39"/>
      <c r="R1401" s="39"/>
      <c r="S1401" s="39">
        <v>1</v>
      </c>
      <c r="T1401" s="39">
        <v>80</v>
      </c>
      <c r="U1401" s="39">
        <v>80</v>
      </c>
      <c r="V1401" s="39">
        <v>100</v>
      </c>
      <c r="W1401" s="39">
        <v>100</v>
      </c>
      <c r="X1401" s="39"/>
      <c r="Y1401" s="39"/>
      <c r="Z1401" s="39"/>
      <c r="AA1401" s="39"/>
      <c r="AB1401" s="39"/>
      <c r="AC1401" s="39"/>
      <c r="AD1401" s="39"/>
      <c r="AE1401" s="39"/>
      <c r="AF1401" s="39"/>
      <c r="AG1401" s="39"/>
      <c r="AH1401" s="39"/>
      <c r="AI1401" s="39"/>
      <c r="AJ1401" s="39"/>
      <c r="AK1401" s="39"/>
      <c r="AL1401" s="39"/>
      <c r="AM1401" s="39"/>
      <c r="AN1401" s="39"/>
      <c r="AO1401" s="39"/>
      <c r="AP1401" s="39">
        <v>24000</v>
      </c>
      <c r="AQ1401" s="39">
        <v>0</v>
      </c>
      <c r="AR1401" s="27">
        <f t="shared" si="32"/>
        <v>0</v>
      </c>
      <c r="AS1401" s="13" t="s">
        <v>111</v>
      </c>
      <c r="AT1401" s="13">
        <v>2016</v>
      </c>
      <c r="AU1401" s="13" t="s">
        <v>1027</v>
      </c>
    </row>
    <row r="1402" spans="2:47" ht="13.15" customHeight="1" x14ac:dyDescent="0.2">
      <c r="B1402" s="13" t="s">
        <v>2270</v>
      </c>
      <c r="C1402" s="13" t="s">
        <v>100</v>
      </c>
      <c r="D1402" s="13" t="s">
        <v>1779</v>
      </c>
      <c r="E1402" s="13" t="s">
        <v>2269</v>
      </c>
      <c r="F1402" s="13" t="s">
        <v>1780</v>
      </c>
      <c r="G1402" s="13" t="s">
        <v>2269</v>
      </c>
      <c r="H1402" s="13" t="s">
        <v>744</v>
      </c>
      <c r="I1402" s="13">
        <v>45</v>
      </c>
      <c r="J1402" s="13" t="s">
        <v>745</v>
      </c>
      <c r="K1402" s="13" t="s">
        <v>2222</v>
      </c>
      <c r="L1402" s="13" t="s">
        <v>108</v>
      </c>
      <c r="M1402" s="13" t="s">
        <v>109</v>
      </c>
      <c r="N1402" s="13" t="s">
        <v>110</v>
      </c>
      <c r="O1402" s="39"/>
      <c r="P1402" s="39"/>
      <c r="Q1402" s="39"/>
      <c r="R1402" s="39"/>
      <c r="S1402" s="39">
        <v>0</v>
      </c>
      <c r="T1402" s="39">
        <v>80</v>
      </c>
      <c r="U1402" s="39">
        <v>80</v>
      </c>
      <c r="V1402" s="39">
        <v>100</v>
      </c>
      <c r="W1402" s="39">
        <v>100</v>
      </c>
      <c r="X1402" s="39"/>
      <c r="Y1402" s="39"/>
      <c r="Z1402" s="39"/>
      <c r="AA1402" s="39"/>
      <c r="AB1402" s="39"/>
      <c r="AC1402" s="39"/>
      <c r="AD1402" s="39"/>
      <c r="AE1402" s="39"/>
      <c r="AF1402" s="39"/>
      <c r="AG1402" s="39"/>
      <c r="AH1402" s="39"/>
      <c r="AI1402" s="39"/>
      <c r="AJ1402" s="39"/>
      <c r="AK1402" s="39"/>
      <c r="AL1402" s="39"/>
      <c r="AM1402" s="39"/>
      <c r="AN1402" s="39"/>
      <c r="AO1402" s="39"/>
      <c r="AP1402" s="39">
        <v>24000</v>
      </c>
      <c r="AQ1402" s="39">
        <v>0</v>
      </c>
      <c r="AR1402" s="27">
        <f t="shared" si="32"/>
        <v>0</v>
      </c>
      <c r="AS1402" s="13" t="s">
        <v>111</v>
      </c>
      <c r="AT1402" s="13">
        <v>2016</v>
      </c>
      <c r="AU1402" s="13" t="s">
        <v>212</v>
      </c>
    </row>
    <row r="1403" spans="2:47" ht="13.15" customHeight="1" x14ac:dyDescent="0.2">
      <c r="B1403" s="7" t="s">
        <v>2271</v>
      </c>
      <c r="C1403" s="7" t="s">
        <v>100</v>
      </c>
      <c r="D1403" s="13" t="s">
        <v>1779</v>
      </c>
      <c r="E1403" s="7" t="s">
        <v>1780</v>
      </c>
      <c r="F1403" s="10" t="s">
        <v>1781</v>
      </c>
      <c r="G1403" s="10" t="s">
        <v>2272</v>
      </c>
      <c r="H1403" s="8" t="s">
        <v>105</v>
      </c>
      <c r="I1403" s="9">
        <v>45</v>
      </c>
      <c r="J1403" s="10" t="s">
        <v>238</v>
      </c>
      <c r="K1403" s="8" t="s">
        <v>107</v>
      </c>
      <c r="L1403" s="10" t="s">
        <v>108</v>
      </c>
      <c r="M1403" s="10" t="s">
        <v>109</v>
      </c>
      <c r="N1403" s="10" t="s">
        <v>110</v>
      </c>
      <c r="O1403" s="27"/>
      <c r="P1403" s="27"/>
      <c r="Q1403" s="74"/>
      <c r="R1403" s="27">
        <v>60</v>
      </c>
      <c r="S1403" s="27">
        <v>30</v>
      </c>
      <c r="T1403" s="27">
        <v>35</v>
      </c>
      <c r="U1403" s="27">
        <v>30</v>
      </c>
      <c r="V1403" s="27">
        <v>30</v>
      </c>
      <c r="W1403" s="27"/>
      <c r="X1403" s="27"/>
      <c r="Y1403" s="27"/>
      <c r="Z1403" s="27"/>
      <c r="AA1403" s="27"/>
      <c r="AB1403" s="27"/>
      <c r="AC1403" s="27"/>
      <c r="AD1403" s="27"/>
      <c r="AE1403" s="27"/>
      <c r="AF1403" s="27"/>
      <c r="AG1403" s="27"/>
      <c r="AH1403" s="27"/>
      <c r="AI1403" s="27"/>
      <c r="AJ1403" s="27"/>
      <c r="AK1403" s="27"/>
      <c r="AL1403" s="27"/>
      <c r="AM1403" s="27"/>
      <c r="AN1403" s="27"/>
      <c r="AO1403" s="27"/>
      <c r="AP1403" s="27">
        <v>37659.29</v>
      </c>
      <c r="AQ1403" s="27">
        <v>0</v>
      </c>
      <c r="AR1403" s="27">
        <f t="shared" si="32"/>
        <v>0</v>
      </c>
      <c r="AS1403" s="10" t="s">
        <v>111</v>
      </c>
      <c r="AT1403" s="7" t="s">
        <v>375</v>
      </c>
      <c r="AU1403" s="89" t="s">
        <v>239</v>
      </c>
    </row>
    <row r="1404" spans="2:47" ht="13.15" customHeight="1" x14ac:dyDescent="0.2">
      <c r="B1404" s="12" t="s">
        <v>2273</v>
      </c>
      <c r="C1404" s="7" t="s">
        <v>100</v>
      </c>
      <c r="D1404" s="13" t="s">
        <v>1779</v>
      </c>
      <c r="E1404" s="7" t="s">
        <v>1780</v>
      </c>
      <c r="F1404" s="7" t="s">
        <v>1781</v>
      </c>
      <c r="G1404" s="7" t="s">
        <v>2272</v>
      </c>
      <c r="H1404" s="8" t="s">
        <v>197</v>
      </c>
      <c r="I1404" s="9">
        <v>45</v>
      </c>
      <c r="J1404" s="10" t="s">
        <v>579</v>
      </c>
      <c r="K1404" s="8" t="s">
        <v>107</v>
      </c>
      <c r="L1404" s="10" t="s">
        <v>108</v>
      </c>
      <c r="M1404" s="10" t="s">
        <v>109</v>
      </c>
      <c r="N1404" s="10" t="s">
        <v>110</v>
      </c>
      <c r="O1404" s="74"/>
      <c r="P1404" s="27"/>
      <c r="Q1404" s="27"/>
      <c r="R1404" s="27">
        <v>40</v>
      </c>
      <c r="S1404" s="27">
        <v>30</v>
      </c>
      <c r="T1404" s="27">
        <v>35</v>
      </c>
      <c r="U1404" s="27">
        <v>30</v>
      </c>
      <c r="V1404" s="27">
        <v>30</v>
      </c>
      <c r="W1404" s="27"/>
      <c r="X1404" s="27"/>
      <c r="Y1404" s="27"/>
      <c r="Z1404" s="27"/>
      <c r="AA1404" s="27"/>
      <c r="AB1404" s="27"/>
      <c r="AC1404" s="27"/>
      <c r="AD1404" s="27"/>
      <c r="AE1404" s="27"/>
      <c r="AF1404" s="27"/>
      <c r="AG1404" s="27"/>
      <c r="AH1404" s="27"/>
      <c r="AI1404" s="27"/>
      <c r="AJ1404" s="27"/>
      <c r="AK1404" s="27"/>
      <c r="AL1404" s="27"/>
      <c r="AM1404" s="27"/>
      <c r="AN1404" s="27"/>
      <c r="AO1404" s="27"/>
      <c r="AP1404" s="27">
        <v>37659.29</v>
      </c>
      <c r="AQ1404" s="27">
        <v>0</v>
      </c>
      <c r="AR1404" s="27">
        <f t="shared" si="32"/>
        <v>0</v>
      </c>
      <c r="AS1404" s="10" t="s">
        <v>111</v>
      </c>
      <c r="AT1404" s="43" t="s">
        <v>241</v>
      </c>
      <c r="AU1404" s="43" t="s">
        <v>359</v>
      </c>
    </row>
    <row r="1405" spans="2:47" ht="13.15" customHeight="1" x14ac:dyDescent="0.2">
      <c r="B1405" s="12" t="s">
        <v>2274</v>
      </c>
      <c r="C1405" s="8" t="s">
        <v>100</v>
      </c>
      <c r="D1405" s="13" t="s">
        <v>1779</v>
      </c>
      <c r="E1405" s="7" t="s">
        <v>1780</v>
      </c>
      <c r="F1405" s="8" t="s">
        <v>1781</v>
      </c>
      <c r="G1405" s="7" t="s">
        <v>2272</v>
      </c>
      <c r="H1405" s="8" t="s">
        <v>197</v>
      </c>
      <c r="I1405" s="9">
        <v>45</v>
      </c>
      <c r="J1405" s="8" t="s">
        <v>244</v>
      </c>
      <c r="K1405" s="8" t="s">
        <v>107</v>
      </c>
      <c r="L1405" s="8" t="s">
        <v>108</v>
      </c>
      <c r="M1405" s="10" t="s">
        <v>109</v>
      </c>
      <c r="N1405" s="10" t="s">
        <v>110</v>
      </c>
      <c r="O1405" s="74"/>
      <c r="P1405" s="27"/>
      <c r="Q1405" s="27"/>
      <c r="R1405" s="27">
        <v>40</v>
      </c>
      <c r="S1405" s="27">
        <v>30</v>
      </c>
      <c r="T1405" s="27">
        <v>35</v>
      </c>
      <c r="U1405" s="27">
        <v>30</v>
      </c>
      <c r="V1405" s="27">
        <v>30</v>
      </c>
      <c r="W1405" s="27"/>
      <c r="X1405" s="27"/>
      <c r="Y1405" s="27"/>
      <c r="Z1405" s="27"/>
      <c r="AA1405" s="27"/>
      <c r="AB1405" s="27"/>
      <c r="AC1405" s="27"/>
      <c r="AD1405" s="27"/>
      <c r="AE1405" s="27"/>
      <c r="AF1405" s="27"/>
      <c r="AG1405" s="27"/>
      <c r="AH1405" s="27"/>
      <c r="AI1405" s="27"/>
      <c r="AJ1405" s="27"/>
      <c r="AK1405" s="27"/>
      <c r="AL1405" s="27"/>
      <c r="AM1405" s="27"/>
      <c r="AN1405" s="27"/>
      <c r="AO1405" s="27"/>
      <c r="AP1405" s="27">
        <v>27285</v>
      </c>
      <c r="AQ1405" s="27">
        <v>0</v>
      </c>
      <c r="AR1405" s="27">
        <f t="shared" si="32"/>
        <v>0</v>
      </c>
      <c r="AS1405" s="10" t="s">
        <v>111</v>
      </c>
      <c r="AT1405" s="43" t="s">
        <v>241</v>
      </c>
      <c r="AU1405" s="88" t="s">
        <v>2275</v>
      </c>
    </row>
    <row r="1406" spans="2:47" ht="13.15" customHeight="1" x14ac:dyDescent="0.2">
      <c r="B1406" s="12" t="s">
        <v>2276</v>
      </c>
      <c r="C1406" s="7" t="s">
        <v>100</v>
      </c>
      <c r="D1406" s="13" t="s">
        <v>1779</v>
      </c>
      <c r="E1406" s="7" t="s">
        <v>1780</v>
      </c>
      <c r="F1406" s="8" t="s">
        <v>1781</v>
      </c>
      <c r="G1406" s="7" t="s">
        <v>2272</v>
      </c>
      <c r="H1406" s="8" t="s">
        <v>197</v>
      </c>
      <c r="I1406" s="9">
        <v>45</v>
      </c>
      <c r="J1406" s="10" t="s">
        <v>200</v>
      </c>
      <c r="K1406" s="8" t="s">
        <v>107</v>
      </c>
      <c r="L1406" s="10" t="s">
        <v>108</v>
      </c>
      <c r="M1406" s="10" t="s">
        <v>109</v>
      </c>
      <c r="N1406" s="10" t="s">
        <v>110</v>
      </c>
      <c r="O1406" s="74"/>
      <c r="P1406" s="27"/>
      <c r="Q1406" s="27"/>
      <c r="R1406" s="39"/>
      <c r="S1406" s="39">
        <v>30</v>
      </c>
      <c r="T1406" s="39">
        <v>35</v>
      </c>
      <c r="U1406" s="39">
        <v>30</v>
      </c>
      <c r="V1406" s="39">
        <v>30</v>
      </c>
      <c r="W1406" s="39"/>
      <c r="X1406" s="39"/>
      <c r="Y1406" s="39"/>
      <c r="Z1406" s="39"/>
      <c r="AA1406" s="39"/>
      <c r="AB1406" s="39"/>
      <c r="AC1406" s="39"/>
      <c r="AD1406" s="39"/>
      <c r="AE1406" s="39"/>
      <c r="AF1406" s="39"/>
      <c r="AG1406" s="39"/>
      <c r="AH1406" s="39"/>
      <c r="AI1406" s="39"/>
      <c r="AJ1406" s="39"/>
      <c r="AK1406" s="39"/>
      <c r="AL1406" s="39"/>
      <c r="AM1406" s="39"/>
      <c r="AN1406" s="39"/>
      <c r="AO1406" s="39"/>
      <c r="AP1406" s="39">
        <v>34764.629999999997</v>
      </c>
      <c r="AQ1406" s="27">
        <v>0</v>
      </c>
      <c r="AR1406" s="27">
        <f t="shared" si="32"/>
        <v>0</v>
      </c>
      <c r="AS1406" s="10" t="s">
        <v>111</v>
      </c>
      <c r="AT1406" s="43" t="s">
        <v>241</v>
      </c>
      <c r="AU1406" s="13" t="s">
        <v>610</v>
      </c>
    </row>
    <row r="1407" spans="2:47" ht="13.15" customHeight="1" x14ac:dyDescent="0.2">
      <c r="B1407" s="13" t="s">
        <v>2277</v>
      </c>
      <c r="C1407" s="13" t="s">
        <v>100</v>
      </c>
      <c r="D1407" s="13" t="s">
        <v>1779</v>
      </c>
      <c r="E1407" s="13" t="s">
        <v>1780</v>
      </c>
      <c r="F1407" s="13" t="s">
        <v>1781</v>
      </c>
      <c r="G1407" s="13" t="s">
        <v>2278</v>
      </c>
      <c r="H1407" s="13" t="s">
        <v>1026</v>
      </c>
      <c r="I1407" s="13">
        <v>45</v>
      </c>
      <c r="J1407" s="13" t="s">
        <v>614</v>
      </c>
      <c r="K1407" s="13" t="s">
        <v>107</v>
      </c>
      <c r="L1407" s="13" t="s">
        <v>108</v>
      </c>
      <c r="M1407" s="13" t="s">
        <v>109</v>
      </c>
      <c r="N1407" s="13" t="s">
        <v>110</v>
      </c>
      <c r="O1407" s="39"/>
      <c r="P1407" s="39"/>
      <c r="Q1407" s="39"/>
      <c r="R1407" s="39"/>
      <c r="S1407" s="39">
        <v>0</v>
      </c>
      <c r="T1407" s="39">
        <v>20</v>
      </c>
      <c r="U1407" s="39">
        <v>20</v>
      </c>
      <c r="V1407" s="39">
        <v>20</v>
      </c>
      <c r="W1407" s="39">
        <v>20</v>
      </c>
      <c r="X1407" s="39"/>
      <c r="Y1407" s="39"/>
      <c r="Z1407" s="39"/>
      <c r="AA1407" s="39"/>
      <c r="AB1407" s="39"/>
      <c r="AC1407" s="39"/>
      <c r="AD1407" s="39"/>
      <c r="AE1407" s="39"/>
      <c r="AF1407" s="39"/>
      <c r="AG1407" s="39"/>
      <c r="AH1407" s="39"/>
      <c r="AI1407" s="39"/>
      <c r="AJ1407" s="39"/>
      <c r="AK1407" s="39"/>
      <c r="AL1407" s="39"/>
      <c r="AM1407" s="39"/>
      <c r="AN1407" s="39"/>
      <c r="AO1407" s="39"/>
      <c r="AP1407" s="39">
        <v>27285</v>
      </c>
      <c r="AQ1407" s="39">
        <v>0</v>
      </c>
      <c r="AR1407" s="27">
        <f t="shared" si="32"/>
        <v>0</v>
      </c>
      <c r="AS1407" s="13" t="s">
        <v>111</v>
      </c>
      <c r="AT1407" s="13">
        <v>2016</v>
      </c>
      <c r="AU1407" s="13" t="s">
        <v>212</v>
      </c>
    </row>
    <row r="1408" spans="2:47" ht="13.15" customHeight="1" x14ac:dyDescent="0.2">
      <c r="B1408" s="7" t="s">
        <v>2279</v>
      </c>
      <c r="C1408" s="7" t="s">
        <v>100</v>
      </c>
      <c r="D1408" s="13" t="s">
        <v>2226</v>
      </c>
      <c r="E1408" s="7" t="s">
        <v>2227</v>
      </c>
      <c r="F1408" s="10" t="s">
        <v>2228</v>
      </c>
      <c r="G1408" s="10" t="s">
        <v>2280</v>
      </c>
      <c r="H1408" s="8" t="s">
        <v>197</v>
      </c>
      <c r="I1408" s="9">
        <v>45</v>
      </c>
      <c r="J1408" s="10" t="s">
        <v>238</v>
      </c>
      <c r="K1408" s="8" t="s">
        <v>107</v>
      </c>
      <c r="L1408" s="10" t="s">
        <v>108</v>
      </c>
      <c r="M1408" s="10" t="s">
        <v>109</v>
      </c>
      <c r="N1408" s="10" t="s">
        <v>110</v>
      </c>
      <c r="O1408" s="27"/>
      <c r="P1408" s="27"/>
      <c r="Q1408" s="74"/>
      <c r="R1408" s="27">
        <v>226</v>
      </c>
      <c r="S1408" s="27">
        <v>200</v>
      </c>
      <c r="T1408" s="27">
        <v>200</v>
      </c>
      <c r="U1408" s="27">
        <v>200</v>
      </c>
      <c r="V1408" s="27">
        <v>200</v>
      </c>
      <c r="W1408" s="27"/>
      <c r="X1408" s="27"/>
      <c r="Y1408" s="27"/>
      <c r="Z1408" s="27"/>
      <c r="AA1408" s="27"/>
      <c r="AB1408" s="27"/>
      <c r="AC1408" s="27"/>
      <c r="AD1408" s="27"/>
      <c r="AE1408" s="27"/>
      <c r="AF1408" s="27"/>
      <c r="AG1408" s="27"/>
      <c r="AH1408" s="27"/>
      <c r="AI1408" s="27"/>
      <c r="AJ1408" s="27"/>
      <c r="AK1408" s="27"/>
      <c r="AL1408" s="27"/>
      <c r="AM1408" s="27"/>
      <c r="AN1408" s="27"/>
      <c r="AO1408" s="27"/>
      <c r="AP1408" s="27">
        <v>27623.25</v>
      </c>
      <c r="AQ1408" s="27">
        <v>0</v>
      </c>
      <c r="AR1408" s="27">
        <f t="shared" si="32"/>
        <v>0</v>
      </c>
      <c r="AS1408" s="10" t="s">
        <v>111</v>
      </c>
      <c r="AT1408" s="7" t="s">
        <v>375</v>
      </c>
      <c r="AU1408" s="89" t="s">
        <v>357</v>
      </c>
    </row>
    <row r="1409" spans="2:47" ht="13.15" customHeight="1" x14ac:dyDescent="0.2">
      <c r="B1409" s="12" t="s">
        <v>2281</v>
      </c>
      <c r="C1409" s="7" t="s">
        <v>100</v>
      </c>
      <c r="D1409" s="13" t="s">
        <v>2226</v>
      </c>
      <c r="E1409" s="7" t="s">
        <v>2227</v>
      </c>
      <c r="F1409" s="7" t="s">
        <v>2228</v>
      </c>
      <c r="G1409" s="7" t="s">
        <v>2280</v>
      </c>
      <c r="H1409" s="8" t="s">
        <v>197</v>
      </c>
      <c r="I1409" s="9">
        <v>45</v>
      </c>
      <c r="J1409" s="10" t="s">
        <v>579</v>
      </c>
      <c r="K1409" s="8" t="s">
        <v>107</v>
      </c>
      <c r="L1409" s="10" t="s">
        <v>108</v>
      </c>
      <c r="M1409" s="10" t="s">
        <v>109</v>
      </c>
      <c r="N1409" s="10" t="s">
        <v>110</v>
      </c>
      <c r="O1409" s="74"/>
      <c r="P1409" s="27"/>
      <c r="Q1409" s="27"/>
      <c r="R1409" s="27">
        <v>126</v>
      </c>
      <c r="S1409" s="27">
        <v>100</v>
      </c>
      <c r="T1409" s="27">
        <v>100</v>
      </c>
      <c r="U1409" s="27">
        <v>100</v>
      </c>
      <c r="V1409" s="27">
        <v>100</v>
      </c>
      <c r="W1409" s="27"/>
      <c r="X1409" s="27"/>
      <c r="Y1409" s="27"/>
      <c r="Z1409" s="27"/>
      <c r="AA1409" s="27"/>
      <c r="AB1409" s="27"/>
      <c r="AC1409" s="27"/>
      <c r="AD1409" s="27"/>
      <c r="AE1409" s="27"/>
      <c r="AF1409" s="27"/>
      <c r="AG1409" s="27"/>
      <c r="AH1409" s="27"/>
      <c r="AI1409" s="27"/>
      <c r="AJ1409" s="27"/>
      <c r="AK1409" s="27"/>
      <c r="AL1409" s="27"/>
      <c r="AM1409" s="27"/>
      <c r="AN1409" s="27"/>
      <c r="AO1409" s="27"/>
      <c r="AP1409" s="27">
        <v>27623.25</v>
      </c>
      <c r="AQ1409" s="27">
        <v>0</v>
      </c>
      <c r="AR1409" s="27">
        <f t="shared" si="32"/>
        <v>0</v>
      </c>
      <c r="AS1409" s="10" t="s">
        <v>111</v>
      </c>
      <c r="AT1409" s="43" t="s">
        <v>241</v>
      </c>
      <c r="AU1409" s="10" t="s">
        <v>1339</v>
      </c>
    </row>
    <row r="1410" spans="2:47" ht="13.15" customHeight="1" x14ac:dyDescent="0.2">
      <c r="B1410" s="12" t="s">
        <v>2282</v>
      </c>
      <c r="C1410" s="7" t="s">
        <v>100</v>
      </c>
      <c r="D1410" s="13" t="s">
        <v>2226</v>
      </c>
      <c r="E1410" s="7" t="s">
        <v>2227</v>
      </c>
      <c r="F1410" s="7" t="s">
        <v>2228</v>
      </c>
      <c r="G1410" s="7" t="s">
        <v>2280</v>
      </c>
      <c r="H1410" s="8" t="s">
        <v>197</v>
      </c>
      <c r="I1410" s="9">
        <v>45</v>
      </c>
      <c r="J1410" s="10" t="s">
        <v>579</v>
      </c>
      <c r="K1410" s="8" t="s">
        <v>107</v>
      </c>
      <c r="L1410" s="10" t="s">
        <v>108</v>
      </c>
      <c r="M1410" s="10" t="s">
        <v>109</v>
      </c>
      <c r="N1410" s="10" t="s">
        <v>110</v>
      </c>
      <c r="O1410" s="74"/>
      <c r="P1410" s="27"/>
      <c r="Q1410" s="27"/>
      <c r="R1410" s="27">
        <v>126</v>
      </c>
      <c r="S1410" s="27">
        <v>100</v>
      </c>
      <c r="T1410" s="27">
        <v>100</v>
      </c>
      <c r="U1410" s="27">
        <v>100</v>
      </c>
      <c r="V1410" s="27">
        <v>100</v>
      </c>
      <c r="W1410" s="27"/>
      <c r="X1410" s="27"/>
      <c r="Y1410" s="27"/>
      <c r="Z1410" s="27"/>
      <c r="AA1410" s="27"/>
      <c r="AB1410" s="27"/>
      <c r="AC1410" s="27"/>
      <c r="AD1410" s="27"/>
      <c r="AE1410" s="27"/>
      <c r="AF1410" s="27"/>
      <c r="AG1410" s="27"/>
      <c r="AH1410" s="27"/>
      <c r="AI1410" s="27"/>
      <c r="AJ1410" s="27"/>
      <c r="AK1410" s="27"/>
      <c r="AL1410" s="27"/>
      <c r="AM1410" s="27"/>
      <c r="AN1410" s="27"/>
      <c r="AO1410" s="27"/>
      <c r="AP1410" s="27">
        <v>24200</v>
      </c>
      <c r="AQ1410" s="27">
        <v>0</v>
      </c>
      <c r="AR1410" s="27">
        <f t="shared" si="32"/>
        <v>0</v>
      </c>
      <c r="AS1410" s="10" t="s">
        <v>111</v>
      </c>
      <c r="AT1410" s="43" t="s">
        <v>241</v>
      </c>
      <c r="AU1410" s="43" t="s">
        <v>1346</v>
      </c>
    </row>
    <row r="1411" spans="2:47" ht="13.15" customHeight="1" x14ac:dyDescent="0.2">
      <c r="B1411" s="12" t="s">
        <v>2283</v>
      </c>
      <c r="C1411" s="8" t="s">
        <v>100</v>
      </c>
      <c r="D1411" s="13" t="s">
        <v>2226</v>
      </c>
      <c r="E1411" s="8" t="s">
        <v>2227</v>
      </c>
      <c r="F1411" s="8" t="s">
        <v>2228</v>
      </c>
      <c r="G1411" s="7" t="s">
        <v>2280</v>
      </c>
      <c r="H1411" s="8" t="s">
        <v>197</v>
      </c>
      <c r="I1411" s="9">
        <v>45</v>
      </c>
      <c r="J1411" s="8" t="s">
        <v>244</v>
      </c>
      <c r="K1411" s="8" t="s">
        <v>107</v>
      </c>
      <c r="L1411" s="8" t="s">
        <v>108</v>
      </c>
      <c r="M1411" s="10" t="s">
        <v>109</v>
      </c>
      <c r="N1411" s="8" t="s">
        <v>110</v>
      </c>
      <c r="O1411" s="74"/>
      <c r="P1411" s="27"/>
      <c r="Q1411" s="27"/>
      <c r="R1411" s="27">
        <v>54</v>
      </c>
      <c r="S1411" s="27">
        <v>100</v>
      </c>
      <c r="T1411" s="27">
        <v>100</v>
      </c>
      <c r="U1411" s="27">
        <v>100</v>
      </c>
      <c r="V1411" s="27">
        <v>100</v>
      </c>
      <c r="W1411" s="27"/>
      <c r="X1411" s="27"/>
      <c r="Y1411" s="27"/>
      <c r="Z1411" s="27"/>
      <c r="AA1411" s="27"/>
      <c r="AB1411" s="27"/>
      <c r="AC1411" s="27"/>
      <c r="AD1411" s="27"/>
      <c r="AE1411" s="27"/>
      <c r="AF1411" s="27"/>
      <c r="AG1411" s="27"/>
      <c r="AH1411" s="27"/>
      <c r="AI1411" s="27"/>
      <c r="AJ1411" s="27"/>
      <c r="AK1411" s="27"/>
      <c r="AL1411" s="27"/>
      <c r="AM1411" s="27"/>
      <c r="AN1411" s="27"/>
      <c r="AO1411" s="27"/>
      <c r="AP1411" s="27">
        <v>24200</v>
      </c>
      <c r="AQ1411" s="27">
        <v>0</v>
      </c>
      <c r="AR1411" s="27">
        <f t="shared" si="32"/>
        <v>0</v>
      </c>
      <c r="AS1411" s="10" t="s">
        <v>111</v>
      </c>
      <c r="AT1411" s="43" t="s">
        <v>241</v>
      </c>
      <c r="AU1411" s="89" t="s">
        <v>2219</v>
      </c>
    </row>
    <row r="1412" spans="2:47" ht="13.15" customHeight="1" x14ac:dyDescent="0.2">
      <c r="B1412" s="12" t="s">
        <v>2284</v>
      </c>
      <c r="C1412" s="7" t="s">
        <v>100</v>
      </c>
      <c r="D1412" s="13" t="s">
        <v>2226</v>
      </c>
      <c r="E1412" s="8" t="s">
        <v>2227</v>
      </c>
      <c r="F1412" s="8" t="s">
        <v>2228</v>
      </c>
      <c r="G1412" s="7" t="s">
        <v>2280</v>
      </c>
      <c r="H1412" s="8" t="s">
        <v>197</v>
      </c>
      <c r="I1412" s="7">
        <v>45</v>
      </c>
      <c r="J1412" s="10" t="s">
        <v>200</v>
      </c>
      <c r="K1412" s="25" t="s">
        <v>2222</v>
      </c>
      <c r="L1412" s="26" t="s">
        <v>108</v>
      </c>
      <c r="M1412" s="10" t="s">
        <v>109</v>
      </c>
      <c r="N1412" s="7" t="s">
        <v>110</v>
      </c>
      <c r="O1412" s="39"/>
      <c r="P1412" s="39"/>
      <c r="Q1412" s="39"/>
      <c r="R1412" s="39"/>
      <c r="S1412" s="39">
        <v>100</v>
      </c>
      <c r="T1412" s="39">
        <v>100</v>
      </c>
      <c r="U1412" s="39">
        <v>100</v>
      </c>
      <c r="V1412" s="39">
        <v>100</v>
      </c>
      <c r="W1412" s="39"/>
      <c r="X1412" s="39"/>
      <c r="Y1412" s="39"/>
      <c r="Z1412" s="39"/>
      <c r="AA1412" s="39"/>
      <c r="AB1412" s="39"/>
      <c r="AC1412" s="39"/>
      <c r="AD1412" s="39"/>
      <c r="AE1412" s="39"/>
      <c r="AF1412" s="39"/>
      <c r="AG1412" s="39"/>
      <c r="AH1412" s="39"/>
      <c r="AI1412" s="39"/>
      <c r="AJ1412" s="39"/>
      <c r="AK1412" s="39"/>
      <c r="AL1412" s="39"/>
      <c r="AM1412" s="39"/>
      <c r="AN1412" s="39"/>
      <c r="AO1412" s="39"/>
      <c r="AP1412" s="39">
        <v>25500</v>
      </c>
      <c r="AQ1412" s="27">
        <v>0</v>
      </c>
      <c r="AR1412" s="27">
        <f t="shared" si="32"/>
        <v>0</v>
      </c>
      <c r="AS1412" s="26" t="s">
        <v>111</v>
      </c>
      <c r="AT1412" s="10">
        <v>2015</v>
      </c>
      <c r="AU1412" s="13" t="s">
        <v>610</v>
      </c>
    </row>
    <row r="1413" spans="2:47" ht="13.15" customHeight="1" x14ac:dyDescent="0.2">
      <c r="B1413" s="13" t="s">
        <v>2285</v>
      </c>
      <c r="C1413" s="13" t="s">
        <v>100</v>
      </c>
      <c r="D1413" s="13" t="s">
        <v>2235</v>
      </c>
      <c r="E1413" s="13" t="s">
        <v>2236</v>
      </c>
      <c r="F1413" s="13" t="s">
        <v>2237</v>
      </c>
      <c r="G1413" s="13" t="s">
        <v>2286</v>
      </c>
      <c r="H1413" s="13" t="s">
        <v>1475</v>
      </c>
      <c r="I1413" s="13">
        <v>45</v>
      </c>
      <c r="J1413" s="13" t="s">
        <v>614</v>
      </c>
      <c r="K1413" s="13" t="s">
        <v>2222</v>
      </c>
      <c r="L1413" s="13" t="s">
        <v>108</v>
      </c>
      <c r="M1413" s="13" t="s">
        <v>109</v>
      </c>
      <c r="N1413" s="13" t="s">
        <v>110</v>
      </c>
      <c r="O1413" s="39"/>
      <c r="P1413" s="39"/>
      <c r="Q1413" s="39"/>
      <c r="R1413" s="39"/>
      <c r="S1413" s="39">
        <v>106</v>
      </c>
      <c r="T1413" s="39">
        <v>150</v>
      </c>
      <c r="U1413" s="39">
        <v>150</v>
      </c>
      <c r="V1413" s="39">
        <v>150</v>
      </c>
      <c r="W1413" s="39">
        <v>150</v>
      </c>
      <c r="X1413" s="39"/>
      <c r="Y1413" s="39"/>
      <c r="Z1413" s="39"/>
      <c r="AA1413" s="39"/>
      <c r="AB1413" s="39"/>
      <c r="AC1413" s="39"/>
      <c r="AD1413" s="39"/>
      <c r="AE1413" s="39"/>
      <c r="AF1413" s="39"/>
      <c r="AG1413" s="39"/>
      <c r="AH1413" s="39"/>
      <c r="AI1413" s="39"/>
      <c r="AJ1413" s="39"/>
      <c r="AK1413" s="39"/>
      <c r="AL1413" s="39"/>
      <c r="AM1413" s="39"/>
      <c r="AN1413" s="39"/>
      <c r="AO1413" s="39"/>
      <c r="AP1413" s="39">
        <v>24199.999999999996</v>
      </c>
      <c r="AQ1413" s="39">
        <v>0</v>
      </c>
      <c r="AR1413" s="27">
        <f t="shared" si="32"/>
        <v>0</v>
      </c>
      <c r="AS1413" s="13" t="s">
        <v>111</v>
      </c>
      <c r="AT1413" s="13">
        <v>2016</v>
      </c>
      <c r="AU1413" s="13">
        <v>14</v>
      </c>
    </row>
    <row r="1414" spans="2:47" ht="13.15" customHeight="1" x14ac:dyDescent="0.2">
      <c r="B1414" s="13" t="s">
        <v>2287</v>
      </c>
      <c r="C1414" s="13" t="s">
        <v>100</v>
      </c>
      <c r="D1414" s="13" t="s">
        <v>2235</v>
      </c>
      <c r="E1414" s="13" t="s">
        <v>2236</v>
      </c>
      <c r="F1414" s="13" t="s">
        <v>2237</v>
      </c>
      <c r="G1414" s="13" t="s">
        <v>2286</v>
      </c>
      <c r="H1414" s="13" t="s">
        <v>1475</v>
      </c>
      <c r="I1414" s="13">
        <v>45</v>
      </c>
      <c r="J1414" s="13" t="s">
        <v>614</v>
      </c>
      <c r="K1414" s="13" t="s">
        <v>2222</v>
      </c>
      <c r="L1414" s="13" t="s">
        <v>108</v>
      </c>
      <c r="M1414" s="13" t="s">
        <v>109</v>
      </c>
      <c r="N1414" s="13" t="s">
        <v>110</v>
      </c>
      <c r="O1414" s="39"/>
      <c r="P1414" s="39"/>
      <c r="Q1414" s="39"/>
      <c r="R1414" s="39"/>
      <c r="S1414" s="39">
        <v>62</v>
      </c>
      <c r="T1414" s="39">
        <v>150</v>
      </c>
      <c r="U1414" s="39">
        <v>150</v>
      </c>
      <c r="V1414" s="39">
        <v>150</v>
      </c>
      <c r="W1414" s="39">
        <v>150</v>
      </c>
      <c r="X1414" s="39"/>
      <c r="Y1414" s="39"/>
      <c r="Z1414" s="39"/>
      <c r="AA1414" s="39"/>
      <c r="AB1414" s="39"/>
      <c r="AC1414" s="39"/>
      <c r="AD1414" s="39"/>
      <c r="AE1414" s="39"/>
      <c r="AF1414" s="39"/>
      <c r="AG1414" s="39"/>
      <c r="AH1414" s="39"/>
      <c r="AI1414" s="39"/>
      <c r="AJ1414" s="39"/>
      <c r="AK1414" s="39"/>
      <c r="AL1414" s="39"/>
      <c r="AM1414" s="39"/>
      <c r="AN1414" s="39"/>
      <c r="AO1414" s="39"/>
      <c r="AP1414" s="39">
        <v>24199.999999999996</v>
      </c>
      <c r="AQ1414" s="39">
        <v>0</v>
      </c>
      <c r="AR1414" s="27">
        <f t="shared" si="32"/>
        <v>0</v>
      </c>
      <c r="AS1414" s="13" t="s">
        <v>111</v>
      </c>
      <c r="AT1414" s="13">
        <v>2016</v>
      </c>
      <c r="AU1414" s="13">
        <v>9.18</v>
      </c>
    </row>
    <row r="1415" spans="2:47" ht="13.15" customHeight="1" x14ac:dyDescent="0.2">
      <c r="B1415" s="13" t="s">
        <v>2288</v>
      </c>
      <c r="C1415" s="13" t="s">
        <v>100</v>
      </c>
      <c r="D1415" s="13" t="s">
        <v>2235</v>
      </c>
      <c r="E1415" s="13" t="s">
        <v>2236</v>
      </c>
      <c r="F1415" s="13" t="s">
        <v>2237</v>
      </c>
      <c r="G1415" s="13" t="s">
        <v>2286</v>
      </c>
      <c r="H1415" s="13" t="s">
        <v>1475</v>
      </c>
      <c r="I1415" s="13">
        <v>45</v>
      </c>
      <c r="J1415" s="13" t="s">
        <v>747</v>
      </c>
      <c r="K1415" s="13" t="s">
        <v>2222</v>
      </c>
      <c r="L1415" s="13" t="s">
        <v>108</v>
      </c>
      <c r="M1415" s="13" t="s">
        <v>109</v>
      </c>
      <c r="N1415" s="13" t="s">
        <v>110</v>
      </c>
      <c r="O1415" s="39"/>
      <c r="P1415" s="39"/>
      <c r="Q1415" s="39"/>
      <c r="R1415" s="39"/>
      <c r="S1415" s="39">
        <v>62</v>
      </c>
      <c r="T1415" s="39">
        <v>150</v>
      </c>
      <c r="U1415" s="39">
        <v>150</v>
      </c>
      <c r="V1415" s="39">
        <v>150</v>
      </c>
      <c r="W1415" s="39">
        <v>150</v>
      </c>
      <c r="X1415" s="39"/>
      <c r="Y1415" s="39"/>
      <c r="Z1415" s="39"/>
      <c r="AA1415" s="39"/>
      <c r="AB1415" s="39"/>
      <c r="AC1415" s="39"/>
      <c r="AD1415" s="39"/>
      <c r="AE1415" s="39"/>
      <c r="AF1415" s="39"/>
      <c r="AG1415" s="39"/>
      <c r="AH1415" s="39"/>
      <c r="AI1415" s="39"/>
      <c r="AJ1415" s="39"/>
      <c r="AK1415" s="39"/>
      <c r="AL1415" s="39"/>
      <c r="AM1415" s="39"/>
      <c r="AN1415" s="39"/>
      <c r="AO1415" s="39"/>
      <c r="AP1415" s="39">
        <v>24199.999999999996</v>
      </c>
      <c r="AQ1415" s="39">
        <v>0</v>
      </c>
      <c r="AR1415" s="27">
        <f t="shared" si="32"/>
        <v>0</v>
      </c>
      <c r="AS1415" s="13" t="s">
        <v>748</v>
      </c>
      <c r="AT1415" s="13">
        <v>2016</v>
      </c>
      <c r="AU1415" s="13">
        <v>14</v>
      </c>
    </row>
    <row r="1416" spans="2:47" ht="13.15" customHeight="1" x14ac:dyDescent="0.2">
      <c r="B1416" s="13" t="s">
        <v>2289</v>
      </c>
      <c r="C1416" s="13" t="s">
        <v>100</v>
      </c>
      <c r="D1416" s="13" t="s">
        <v>2235</v>
      </c>
      <c r="E1416" s="13" t="s">
        <v>2236</v>
      </c>
      <c r="F1416" s="13" t="s">
        <v>2237</v>
      </c>
      <c r="G1416" s="13" t="s">
        <v>2286</v>
      </c>
      <c r="H1416" s="13" t="s">
        <v>1475</v>
      </c>
      <c r="I1416" s="13">
        <v>45</v>
      </c>
      <c r="J1416" s="13" t="s">
        <v>488</v>
      </c>
      <c r="K1416" s="13" t="s">
        <v>2222</v>
      </c>
      <c r="L1416" s="13" t="s">
        <v>108</v>
      </c>
      <c r="M1416" s="13" t="s">
        <v>122</v>
      </c>
      <c r="N1416" s="13" t="s">
        <v>110</v>
      </c>
      <c r="O1416" s="39"/>
      <c r="P1416" s="39"/>
      <c r="Q1416" s="39"/>
      <c r="R1416" s="39"/>
      <c r="S1416" s="39">
        <v>61</v>
      </c>
      <c r="T1416" s="39">
        <v>75</v>
      </c>
      <c r="U1416" s="39">
        <v>75</v>
      </c>
      <c r="V1416" s="39">
        <v>20</v>
      </c>
      <c r="W1416" s="39">
        <v>20</v>
      </c>
      <c r="X1416" s="39"/>
      <c r="Y1416" s="39"/>
      <c r="Z1416" s="39"/>
      <c r="AA1416" s="39"/>
      <c r="AB1416" s="39"/>
      <c r="AC1416" s="39"/>
      <c r="AD1416" s="39"/>
      <c r="AE1416" s="39"/>
      <c r="AF1416" s="39"/>
      <c r="AG1416" s="39"/>
      <c r="AH1416" s="39"/>
      <c r="AI1416" s="39"/>
      <c r="AJ1416" s="39"/>
      <c r="AK1416" s="39"/>
      <c r="AL1416" s="39"/>
      <c r="AM1416" s="39"/>
      <c r="AN1416" s="39"/>
      <c r="AO1416" s="39"/>
      <c r="AP1416" s="39">
        <v>24199.999999999996</v>
      </c>
      <c r="AQ1416" s="39">
        <v>0</v>
      </c>
      <c r="AR1416" s="27">
        <f t="shared" si="32"/>
        <v>0</v>
      </c>
      <c r="AS1416" s="13" t="s">
        <v>748</v>
      </c>
      <c r="AT1416" s="13">
        <v>2016</v>
      </c>
      <c r="AU1416" s="13" t="s">
        <v>6956</v>
      </c>
    </row>
    <row r="1417" spans="2:47" ht="13.15" customHeight="1" x14ac:dyDescent="0.2">
      <c r="B1417" s="13" t="s">
        <v>7042</v>
      </c>
      <c r="C1417" s="13" t="s">
        <v>100</v>
      </c>
      <c r="D1417" s="13" t="s">
        <v>2235</v>
      </c>
      <c r="E1417" s="13" t="s">
        <v>2236</v>
      </c>
      <c r="F1417" s="13" t="s">
        <v>2237</v>
      </c>
      <c r="G1417" s="13" t="s">
        <v>2286</v>
      </c>
      <c r="H1417" s="13" t="s">
        <v>1475</v>
      </c>
      <c r="I1417" s="13">
        <v>45</v>
      </c>
      <c r="J1417" s="13" t="s">
        <v>488</v>
      </c>
      <c r="K1417" s="13" t="s">
        <v>2222</v>
      </c>
      <c r="L1417" s="13" t="s">
        <v>108</v>
      </c>
      <c r="M1417" s="13" t="s">
        <v>122</v>
      </c>
      <c r="N1417" s="13" t="s">
        <v>110</v>
      </c>
      <c r="O1417" s="39"/>
      <c r="P1417" s="39"/>
      <c r="Q1417" s="39"/>
      <c r="R1417" s="39"/>
      <c r="S1417" s="39">
        <v>61</v>
      </c>
      <c r="T1417" s="39">
        <v>60</v>
      </c>
      <c r="U1417" s="39">
        <v>122</v>
      </c>
      <c r="V1417" s="39">
        <v>122</v>
      </c>
      <c r="W1417" s="39">
        <v>122</v>
      </c>
      <c r="X1417" s="39"/>
      <c r="Y1417" s="39"/>
      <c r="Z1417" s="39"/>
      <c r="AA1417" s="39"/>
      <c r="AB1417" s="39"/>
      <c r="AC1417" s="39"/>
      <c r="AD1417" s="39"/>
      <c r="AE1417" s="39"/>
      <c r="AF1417" s="39"/>
      <c r="AG1417" s="39"/>
      <c r="AH1417" s="39"/>
      <c r="AI1417" s="39"/>
      <c r="AJ1417" s="39"/>
      <c r="AK1417" s="39"/>
      <c r="AL1417" s="39"/>
      <c r="AM1417" s="39"/>
      <c r="AN1417" s="39"/>
      <c r="AO1417" s="39"/>
      <c r="AP1417" s="39">
        <v>24199.999999999996</v>
      </c>
      <c r="AQ1417" s="39">
        <f>(R1417+S1417+T1417+U1417+V1417+W1417)*AP1417</f>
        <v>11785399.999999998</v>
      </c>
      <c r="AR1417" s="27">
        <f t="shared" si="32"/>
        <v>13199648</v>
      </c>
      <c r="AS1417" s="13" t="s">
        <v>748</v>
      </c>
      <c r="AT1417" s="13">
        <v>2016</v>
      </c>
      <c r="AU1417" s="13"/>
    </row>
    <row r="1418" spans="2:47" ht="13.15" customHeight="1" x14ac:dyDescent="0.2">
      <c r="B1418" s="7" t="s">
        <v>2290</v>
      </c>
      <c r="C1418" s="7" t="s">
        <v>100</v>
      </c>
      <c r="D1418" s="13" t="s">
        <v>1779</v>
      </c>
      <c r="E1418" s="7" t="s">
        <v>1780</v>
      </c>
      <c r="F1418" s="10" t="s">
        <v>1781</v>
      </c>
      <c r="G1418" s="10" t="s">
        <v>2291</v>
      </c>
      <c r="H1418" s="8" t="s">
        <v>105</v>
      </c>
      <c r="I1418" s="9">
        <v>45</v>
      </c>
      <c r="J1418" s="10" t="s">
        <v>238</v>
      </c>
      <c r="K1418" s="8" t="s">
        <v>107</v>
      </c>
      <c r="L1418" s="10" t="s">
        <v>108</v>
      </c>
      <c r="M1418" s="10" t="s">
        <v>109</v>
      </c>
      <c r="N1418" s="10" t="s">
        <v>110</v>
      </c>
      <c r="O1418" s="27"/>
      <c r="P1418" s="27"/>
      <c r="Q1418" s="74"/>
      <c r="R1418" s="27">
        <v>102</v>
      </c>
      <c r="S1418" s="27">
        <v>90</v>
      </c>
      <c r="T1418" s="27">
        <v>90</v>
      </c>
      <c r="U1418" s="27">
        <v>90</v>
      </c>
      <c r="V1418" s="27">
        <v>90</v>
      </c>
      <c r="W1418" s="27"/>
      <c r="X1418" s="27"/>
      <c r="Y1418" s="27"/>
      <c r="Z1418" s="27"/>
      <c r="AA1418" s="27"/>
      <c r="AB1418" s="27"/>
      <c r="AC1418" s="27"/>
      <c r="AD1418" s="27"/>
      <c r="AE1418" s="27"/>
      <c r="AF1418" s="27"/>
      <c r="AG1418" s="27"/>
      <c r="AH1418" s="27"/>
      <c r="AI1418" s="27"/>
      <c r="AJ1418" s="27"/>
      <c r="AK1418" s="27"/>
      <c r="AL1418" s="27"/>
      <c r="AM1418" s="27"/>
      <c r="AN1418" s="27"/>
      <c r="AO1418" s="27"/>
      <c r="AP1418" s="27">
        <v>24309.52</v>
      </c>
      <c r="AQ1418" s="27">
        <v>0</v>
      </c>
      <c r="AR1418" s="27">
        <f t="shared" si="32"/>
        <v>0</v>
      </c>
      <c r="AS1418" s="10" t="s">
        <v>111</v>
      </c>
      <c r="AT1418" s="7" t="s">
        <v>375</v>
      </c>
      <c r="AU1418" s="89" t="s">
        <v>239</v>
      </c>
    </row>
    <row r="1419" spans="2:47" ht="13.15" customHeight="1" x14ac:dyDescent="0.2">
      <c r="B1419" s="12" t="s">
        <v>2292</v>
      </c>
      <c r="C1419" s="7" t="s">
        <v>100</v>
      </c>
      <c r="D1419" s="13" t="s">
        <v>1779</v>
      </c>
      <c r="E1419" s="7" t="s">
        <v>1780</v>
      </c>
      <c r="F1419" s="7" t="s">
        <v>1781</v>
      </c>
      <c r="G1419" s="7" t="s">
        <v>2291</v>
      </c>
      <c r="H1419" s="8" t="s">
        <v>197</v>
      </c>
      <c r="I1419" s="9">
        <v>45</v>
      </c>
      <c r="J1419" s="10" t="s">
        <v>579</v>
      </c>
      <c r="K1419" s="8" t="s">
        <v>107</v>
      </c>
      <c r="L1419" s="10" t="s">
        <v>108</v>
      </c>
      <c r="M1419" s="10" t="s">
        <v>109</v>
      </c>
      <c r="N1419" s="10" t="s">
        <v>110</v>
      </c>
      <c r="O1419" s="74"/>
      <c r="P1419" s="27"/>
      <c r="Q1419" s="27"/>
      <c r="R1419" s="27">
        <v>82</v>
      </c>
      <c r="S1419" s="27">
        <v>30</v>
      </c>
      <c r="T1419" s="27">
        <v>30</v>
      </c>
      <c r="U1419" s="27">
        <v>30</v>
      </c>
      <c r="V1419" s="27"/>
      <c r="W1419" s="27"/>
      <c r="X1419" s="27"/>
      <c r="Y1419" s="27"/>
      <c r="Z1419" s="27"/>
      <c r="AA1419" s="27"/>
      <c r="AB1419" s="27"/>
      <c r="AC1419" s="27"/>
      <c r="AD1419" s="27"/>
      <c r="AE1419" s="27"/>
      <c r="AF1419" s="27"/>
      <c r="AG1419" s="27"/>
      <c r="AH1419" s="27"/>
      <c r="AI1419" s="27"/>
      <c r="AJ1419" s="27"/>
      <c r="AK1419" s="27"/>
      <c r="AL1419" s="27"/>
      <c r="AM1419" s="27"/>
      <c r="AN1419" s="27"/>
      <c r="AO1419" s="27"/>
      <c r="AP1419" s="27">
        <v>24309.52</v>
      </c>
      <c r="AQ1419" s="27">
        <v>0</v>
      </c>
      <c r="AR1419" s="27">
        <f t="shared" si="32"/>
        <v>0</v>
      </c>
      <c r="AS1419" s="10" t="s">
        <v>111</v>
      </c>
      <c r="AT1419" s="43" t="s">
        <v>241</v>
      </c>
      <c r="AU1419" s="43" t="s">
        <v>359</v>
      </c>
    </row>
    <row r="1420" spans="2:47" ht="13.15" customHeight="1" x14ac:dyDescent="0.2">
      <c r="B1420" s="12" t="s">
        <v>2293</v>
      </c>
      <c r="C1420" s="8" t="s">
        <v>100</v>
      </c>
      <c r="D1420" s="13" t="s">
        <v>1779</v>
      </c>
      <c r="E1420" s="7" t="s">
        <v>1780</v>
      </c>
      <c r="F1420" s="8" t="s">
        <v>1781</v>
      </c>
      <c r="G1420" s="7" t="s">
        <v>2291</v>
      </c>
      <c r="H1420" s="8" t="s">
        <v>197</v>
      </c>
      <c r="I1420" s="9">
        <v>45</v>
      </c>
      <c r="J1420" s="8" t="s">
        <v>244</v>
      </c>
      <c r="K1420" s="8" t="s">
        <v>107</v>
      </c>
      <c r="L1420" s="8" t="s">
        <v>108</v>
      </c>
      <c r="M1420" s="10" t="s">
        <v>109</v>
      </c>
      <c r="N1420" s="10" t="s">
        <v>110</v>
      </c>
      <c r="O1420" s="74"/>
      <c r="P1420" s="27"/>
      <c r="Q1420" s="27"/>
      <c r="R1420" s="27">
        <v>82</v>
      </c>
      <c r="S1420" s="27">
        <v>30</v>
      </c>
      <c r="T1420" s="27">
        <v>30</v>
      </c>
      <c r="U1420" s="27">
        <v>30</v>
      </c>
      <c r="V1420" s="27"/>
      <c r="W1420" s="27"/>
      <c r="X1420" s="27"/>
      <c r="Y1420" s="27"/>
      <c r="Z1420" s="27"/>
      <c r="AA1420" s="27"/>
      <c r="AB1420" s="27"/>
      <c r="AC1420" s="27"/>
      <c r="AD1420" s="27"/>
      <c r="AE1420" s="27"/>
      <c r="AF1420" s="27"/>
      <c r="AG1420" s="27"/>
      <c r="AH1420" s="27"/>
      <c r="AI1420" s="27"/>
      <c r="AJ1420" s="27"/>
      <c r="AK1420" s="27"/>
      <c r="AL1420" s="27"/>
      <c r="AM1420" s="27"/>
      <c r="AN1420" s="27"/>
      <c r="AO1420" s="27"/>
      <c r="AP1420" s="27">
        <v>11952.5</v>
      </c>
      <c r="AQ1420" s="27">
        <v>0</v>
      </c>
      <c r="AR1420" s="27">
        <f t="shared" ref="AR1420:AR1483" si="33">AQ1420*1.12</f>
        <v>0</v>
      </c>
      <c r="AS1420" s="10" t="s">
        <v>111</v>
      </c>
      <c r="AT1420" s="43" t="s">
        <v>241</v>
      </c>
      <c r="AU1420" s="89" t="s">
        <v>2219</v>
      </c>
    </row>
    <row r="1421" spans="2:47" ht="13.15" customHeight="1" x14ac:dyDescent="0.2">
      <c r="B1421" s="12" t="s">
        <v>2294</v>
      </c>
      <c r="C1421" s="7" t="s">
        <v>100</v>
      </c>
      <c r="D1421" s="13" t="s">
        <v>1779</v>
      </c>
      <c r="E1421" s="7" t="s">
        <v>1780</v>
      </c>
      <c r="F1421" s="8" t="s">
        <v>1781</v>
      </c>
      <c r="G1421" s="7" t="s">
        <v>2291</v>
      </c>
      <c r="H1421" s="8" t="s">
        <v>197</v>
      </c>
      <c r="I1421" s="7">
        <v>45</v>
      </c>
      <c r="J1421" s="10" t="s">
        <v>200</v>
      </c>
      <c r="K1421" s="25" t="s">
        <v>2222</v>
      </c>
      <c r="L1421" s="26" t="s">
        <v>108</v>
      </c>
      <c r="M1421" s="10" t="s">
        <v>109</v>
      </c>
      <c r="N1421" s="7" t="s">
        <v>110</v>
      </c>
      <c r="O1421" s="39"/>
      <c r="P1421" s="39"/>
      <c r="Q1421" s="39"/>
      <c r="R1421" s="39"/>
      <c r="S1421" s="39">
        <v>30</v>
      </c>
      <c r="T1421" s="39">
        <v>30</v>
      </c>
      <c r="U1421" s="39">
        <v>30</v>
      </c>
      <c r="V1421" s="39"/>
      <c r="W1421" s="39"/>
      <c r="X1421" s="39"/>
      <c r="Y1421" s="39"/>
      <c r="Z1421" s="39"/>
      <c r="AA1421" s="39"/>
      <c r="AB1421" s="39"/>
      <c r="AC1421" s="39"/>
      <c r="AD1421" s="39"/>
      <c r="AE1421" s="39"/>
      <c r="AF1421" s="39"/>
      <c r="AG1421" s="39"/>
      <c r="AH1421" s="39"/>
      <c r="AI1421" s="39"/>
      <c r="AJ1421" s="39"/>
      <c r="AK1421" s="39"/>
      <c r="AL1421" s="39"/>
      <c r="AM1421" s="39"/>
      <c r="AN1421" s="39"/>
      <c r="AO1421" s="39"/>
      <c r="AP1421" s="39">
        <v>20122.5</v>
      </c>
      <c r="AQ1421" s="27">
        <v>0</v>
      </c>
      <c r="AR1421" s="27">
        <f t="shared" si="33"/>
        <v>0</v>
      </c>
      <c r="AS1421" s="26" t="s">
        <v>111</v>
      </c>
      <c r="AT1421" s="10">
        <v>2015</v>
      </c>
      <c r="AU1421" s="13" t="s">
        <v>610</v>
      </c>
    </row>
    <row r="1422" spans="2:47" ht="13.15" customHeight="1" x14ac:dyDescent="0.2">
      <c r="B1422" s="13" t="s">
        <v>2295</v>
      </c>
      <c r="C1422" s="13" t="s">
        <v>100</v>
      </c>
      <c r="D1422" s="13" t="s">
        <v>1779</v>
      </c>
      <c r="E1422" s="13" t="s">
        <v>1780</v>
      </c>
      <c r="F1422" s="13" t="s">
        <v>1781</v>
      </c>
      <c r="G1422" s="13" t="s">
        <v>2296</v>
      </c>
      <c r="H1422" s="13" t="s">
        <v>1026</v>
      </c>
      <c r="I1422" s="13">
        <v>45</v>
      </c>
      <c r="J1422" s="13" t="s">
        <v>614</v>
      </c>
      <c r="K1422" s="13" t="s">
        <v>2222</v>
      </c>
      <c r="L1422" s="13" t="s">
        <v>108</v>
      </c>
      <c r="M1422" s="13" t="s">
        <v>109</v>
      </c>
      <c r="N1422" s="13" t="s">
        <v>110</v>
      </c>
      <c r="O1422" s="39"/>
      <c r="P1422" s="39"/>
      <c r="Q1422" s="39"/>
      <c r="R1422" s="39"/>
      <c r="S1422" s="39">
        <v>3</v>
      </c>
      <c r="T1422" s="39">
        <v>74</v>
      </c>
      <c r="U1422" s="39">
        <v>74</v>
      </c>
      <c r="V1422" s="39">
        <v>70</v>
      </c>
      <c r="W1422" s="39">
        <v>70</v>
      </c>
      <c r="X1422" s="39"/>
      <c r="Y1422" s="39"/>
      <c r="Z1422" s="39"/>
      <c r="AA1422" s="39"/>
      <c r="AB1422" s="39"/>
      <c r="AC1422" s="39"/>
      <c r="AD1422" s="39"/>
      <c r="AE1422" s="39"/>
      <c r="AF1422" s="39"/>
      <c r="AG1422" s="39"/>
      <c r="AH1422" s="39"/>
      <c r="AI1422" s="39"/>
      <c r="AJ1422" s="39"/>
      <c r="AK1422" s="39"/>
      <c r="AL1422" s="39"/>
      <c r="AM1422" s="39"/>
      <c r="AN1422" s="39"/>
      <c r="AO1422" s="39"/>
      <c r="AP1422" s="39">
        <v>11952.499999999998</v>
      </c>
      <c r="AQ1422" s="39">
        <v>0</v>
      </c>
      <c r="AR1422" s="27">
        <f t="shared" si="33"/>
        <v>0</v>
      </c>
      <c r="AS1422" s="13" t="s">
        <v>111</v>
      </c>
      <c r="AT1422" s="13">
        <v>2016</v>
      </c>
      <c r="AU1422" s="13" t="s">
        <v>1027</v>
      </c>
    </row>
    <row r="1423" spans="2:47" ht="13.15" customHeight="1" x14ac:dyDescent="0.2">
      <c r="B1423" s="13" t="s">
        <v>2297</v>
      </c>
      <c r="C1423" s="13" t="s">
        <v>100</v>
      </c>
      <c r="D1423" s="13" t="s">
        <v>1779</v>
      </c>
      <c r="E1423" s="13" t="s">
        <v>1780</v>
      </c>
      <c r="F1423" s="13" t="s">
        <v>1781</v>
      </c>
      <c r="G1423" s="13" t="s">
        <v>2296</v>
      </c>
      <c r="H1423" s="13" t="s">
        <v>744</v>
      </c>
      <c r="I1423" s="13">
        <v>45</v>
      </c>
      <c r="J1423" s="13" t="s">
        <v>745</v>
      </c>
      <c r="K1423" s="13" t="s">
        <v>2222</v>
      </c>
      <c r="L1423" s="13" t="s">
        <v>108</v>
      </c>
      <c r="M1423" s="13" t="s">
        <v>109</v>
      </c>
      <c r="N1423" s="13" t="s">
        <v>110</v>
      </c>
      <c r="O1423" s="39"/>
      <c r="P1423" s="39"/>
      <c r="Q1423" s="39"/>
      <c r="R1423" s="39"/>
      <c r="S1423" s="39">
        <v>0</v>
      </c>
      <c r="T1423" s="39">
        <v>74</v>
      </c>
      <c r="U1423" s="39">
        <v>74</v>
      </c>
      <c r="V1423" s="39">
        <v>70</v>
      </c>
      <c r="W1423" s="39">
        <v>70</v>
      </c>
      <c r="X1423" s="39"/>
      <c r="Y1423" s="39"/>
      <c r="Z1423" s="39"/>
      <c r="AA1423" s="39"/>
      <c r="AB1423" s="39"/>
      <c r="AC1423" s="39"/>
      <c r="AD1423" s="39"/>
      <c r="AE1423" s="39"/>
      <c r="AF1423" s="39"/>
      <c r="AG1423" s="39"/>
      <c r="AH1423" s="39"/>
      <c r="AI1423" s="39"/>
      <c r="AJ1423" s="39"/>
      <c r="AK1423" s="39"/>
      <c r="AL1423" s="39"/>
      <c r="AM1423" s="39"/>
      <c r="AN1423" s="39"/>
      <c r="AO1423" s="39"/>
      <c r="AP1423" s="39">
        <v>11952.499999999998</v>
      </c>
      <c r="AQ1423" s="39">
        <v>0</v>
      </c>
      <c r="AR1423" s="27">
        <f t="shared" si="33"/>
        <v>0</v>
      </c>
      <c r="AS1423" s="13" t="s">
        <v>111</v>
      </c>
      <c r="AT1423" s="13">
        <v>2016</v>
      </c>
      <c r="AU1423" s="13" t="s">
        <v>212</v>
      </c>
    </row>
    <row r="1424" spans="2:47" ht="13.15" customHeight="1" x14ac:dyDescent="0.2">
      <c r="B1424" s="7" t="s">
        <v>2298</v>
      </c>
      <c r="C1424" s="7" t="s">
        <v>100</v>
      </c>
      <c r="D1424" s="13" t="s">
        <v>1779</v>
      </c>
      <c r="E1424" s="7" t="s">
        <v>1780</v>
      </c>
      <c r="F1424" s="10" t="s">
        <v>1781</v>
      </c>
      <c r="G1424" s="10" t="s">
        <v>2299</v>
      </c>
      <c r="H1424" s="8" t="s">
        <v>105</v>
      </c>
      <c r="I1424" s="9">
        <v>45</v>
      </c>
      <c r="J1424" s="10" t="s">
        <v>238</v>
      </c>
      <c r="K1424" s="8" t="s">
        <v>107</v>
      </c>
      <c r="L1424" s="10" t="s">
        <v>108</v>
      </c>
      <c r="M1424" s="10" t="s">
        <v>109</v>
      </c>
      <c r="N1424" s="10" t="s">
        <v>110</v>
      </c>
      <c r="O1424" s="27"/>
      <c r="P1424" s="27"/>
      <c r="Q1424" s="74"/>
      <c r="R1424" s="27">
        <v>104</v>
      </c>
      <c r="S1424" s="27">
        <v>90</v>
      </c>
      <c r="T1424" s="27">
        <v>90</v>
      </c>
      <c r="U1424" s="27">
        <v>90</v>
      </c>
      <c r="V1424" s="27">
        <v>90</v>
      </c>
      <c r="W1424" s="27"/>
      <c r="X1424" s="27"/>
      <c r="Y1424" s="27"/>
      <c r="Z1424" s="27"/>
      <c r="AA1424" s="27"/>
      <c r="AB1424" s="27"/>
      <c r="AC1424" s="27"/>
      <c r="AD1424" s="27"/>
      <c r="AE1424" s="27"/>
      <c r="AF1424" s="27"/>
      <c r="AG1424" s="27"/>
      <c r="AH1424" s="27"/>
      <c r="AI1424" s="27"/>
      <c r="AJ1424" s="27"/>
      <c r="AK1424" s="27"/>
      <c r="AL1424" s="27"/>
      <c r="AM1424" s="27"/>
      <c r="AN1424" s="27"/>
      <c r="AO1424" s="27"/>
      <c r="AP1424" s="27">
        <v>21686.959999999999</v>
      </c>
      <c r="AQ1424" s="27">
        <v>0</v>
      </c>
      <c r="AR1424" s="27">
        <f t="shared" si="33"/>
        <v>0</v>
      </c>
      <c r="AS1424" s="10" t="s">
        <v>111</v>
      </c>
      <c r="AT1424" s="7" t="s">
        <v>375</v>
      </c>
      <c r="AU1424" s="89" t="s">
        <v>239</v>
      </c>
    </row>
    <row r="1425" spans="2:47" ht="13.15" customHeight="1" x14ac:dyDescent="0.2">
      <c r="B1425" s="12" t="s">
        <v>2300</v>
      </c>
      <c r="C1425" s="7" t="s">
        <v>100</v>
      </c>
      <c r="D1425" s="13" t="s">
        <v>1779</v>
      </c>
      <c r="E1425" s="7" t="s">
        <v>1780</v>
      </c>
      <c r="F1425" s="7" t="s">
        <v>1781</v>
      </c>
      <c r="G1425" s="7" t="s">
        <v>2299</v>
      </c>
      <c r="H1425" s="8" t="s">
        <v>197</v>
      </c>
      <c r="I1425" s="9">
        <v>45</v>
      </c>
      <c r="J1425" s="10" t="s">
        <v>579</v>
      </c>
      <c r="K1425" s="8" t="s">
        <v>107</v>
      </c>
      <c r="L1425" s="10" t="s">
        <v>108</v>
      </c>
      <c r="M1425" s="10" t="s">
        <v>109</v>
      </c>
      <c r="N1425" s="10" t="s">
        <v>110</v>
      </c>
      <c r="O1425" s="74"/>
      <c r="P1425" s="27"/>
      <c r="Q1425" s="27"/>
      <c r="R1425" s="27">
        <v>84</v>
      </c>
      <c r="S1425" s="27">
        <v>30</v>
      </c>
      <c r="T1425" s="27">
        <v>30</v>
      </c>
      <c r="U1425" s="27">
        <v>30</v>
      </c>
      <c r="V1425" s="27"/>
      <c r="W1425" s="27"/>
      <c r="X1425" s="27"/>
      <c r="Y1425" s="27"/>
      <c r="Z1425" s="27"/>
      <c r="AA1425" s="27"/>
      <c r="AB1425" s="27"/>
      <c r="AC1425" s="27"/>
      <c r="AD1425" s="27"/>
      <c r="AE1425" s="27"/>
      <c r="AF1425" s="27"/>
      <c r="AG1425" s="27"/>
      <c r="AH1425" s="27"/>
      <c r="AI1425" s="27"/>
      <c r="AJ1425" s="27"/>
      <c r="AK1425" s="27"/>
      <c r="AL1425" s="27"/>
      <c r="AM1425" s="27"/>
      <c r="AN1425" s="27"/>
      <c r="AO1425" s="27"/>
      <c r="AP1425" s="27">
        <v>21686.959999999999</v>
      </c>
      <c r="AQ1425" s="27">
        <v>0</v>
      </c>
      <c r="AR1425" s="27">
        <f t="shared" si="33"/>
        <v>0</v>
      </c>
      <c r="AS1425" s="10" t="s">
        <v>111</v>
      </c>
      <c r="AT1425" s="43" t="s">
        <v>241</v>
      </c>
      <c r="AU1425" s="43" t="s">
        <v>359</v>
      </c>
    </row>
    <row r="1426" spans="2:47" ht="13.15" customHeight="1" x14ac:dyDescent="0.2">
      <c r="B1426" s="12" t="s">
        <v>2301</v>
      </c>
      <c r="C1426" s="8" t="s">
        <v>100</v>
      </c>
      <c r="D1426" s="13" t="s">
        <v>1779</v>
      </c>
      <c r="E1426" s="7" t="s">
        <v>1780</v>
      </c>
      <c r="F1426" s="8" t="s">
        <v>1781</v>
      </c>
      <c r="G1426" s="7" t="s">
        <v>2299</v>
      </c>
      <c r="H1426" s="8" t="s">
        <v>197</v>
      </c>
      <c r="I1426" s="9">
        <v>45</v>
      </c>
      <c r="J1426" s="8" t="s">
        <v>244</v>
      </c>
      <c r="K1426" s="8" t="s">
        <v>107</v>
      </c>
      <c r="L1426" s="8" t="s">
        <v>108</v>
      </c>
      <c r="M1426" s="10" t="s">
        <v>109</v>
      </c>
      <c r="N1426" s="10" t="s">
        <v>110</v>
      </c>
      <c r="O1426" s="74"/>
      <c r="P1426" s="27"/>
      <c r="Q1426" s="27"/>
      <c r="R1426" s="27">
        <v>72</v>
      </c>
      <c r="S1426" s="27">
        <v>30</v>
      </c>
      <c r="T1426" s="27">
        <v>30</v>
      </c>
      <c r="U1426" s="27">
        <v>30</v>
      </c>
      <c r="V1426" s="27"/>
      <c r="W1426" s="27"/>
      <c r="X1426" s="27"/>
      <c r="Y1426" s="27"/>
      <c r="Z1426" s="27"/>
      <c r="AA1426" s="27"/>
      <c r="AB1426" s="27"/>
      <c r="AC1426" s="27"/>
      <c r="AD1426" s="27"/>
      <c r="AE1426" s="27"/>
      <c r="AF1426" s="27"/>
      <c r="AG1426" s="27"/>
      <c r="AH1426" s="27"/>
      <c r="AI1426" s="27"/>
      <c r="AJ1426" s="27"/>
      <c r="AK1426" s="27"/>
      <c r="AL1426" s="27"/>
      <c r="AM1426" s="27"/>
      <c r="AN1426" s="27"/>
      <c r="AO1426" s="27"/>
      <c r="AP1426" s="27">
        <v>13068.33</v>
      </c>
      <c r="AQ1426" s="27">
        <v>0</v>
      </c>
      <c r="AR1426" s="27">
        <f t="shared" si="33"/>
        <v>0</v>
      </c>
      <c r="AS1426" s="10" t="s">
        <v>111</v>
      </c>
      <c r="AT1426" s="43" t="s">
        <v>241</v>
      </c>
      <c r="AU1426" s="89" t="s">
        <v>2219</v>
      </c>
    </row>
    <row r="1427" spans="2:47" ht="13.15" customHeight="1" x14ac:dyDescent="0.2">
      <c r="B1427" s="12" t="s">
        <v>2302</v>
      </c>
      <c r="C1427" s="7" t="s">
        <v>100</v>
      </c>
      <c r="D1427" s="13" t="s">
        <v>1779</v>
      </c>
      <c r="E1427" s="7" t="s">
        <v>1780</v>
      </c>
      <c r="F1427" s="8" t="s">
        <v>1781</v>
      </c>
      <c r="G1427" s="7" t="s">
        <v>2299</v>
      </c>
      <c r="H1427" s="8" t="s">
        <v>197</v>
      </c>
      <c r="I1427" s="7">
        <v>45</v>
      </c>
      <c r="J1427" s="10" t="s">
        <v>200</v>
      </c>
      <c r="K1427" s="25" t="s">
        <v>2222</v>
      </c>
      <c r="L1427" s="26" t="s">
        <v>108</v>
      </c>
      <c r="M1427" s="10" t="s">
        <v>109</v>
      </c>
      <c r="N1427" s="7" t="s">
        <v>110</v>
      </c>
      <c r="O1427" s="39"/>
      <c r="P1427" s="39"/>
      <c r="Q1427" s="39"/>
      <c r="R1427" s="39"/>
      <c r="S1427" s="39">
        <v>30</v>
      </c>
      <c r="T1427" s="39">
        <v>30</v>
      </c>
      <c r="U1427" s="39">
        <v>30</v>
      </c>
      <c r="V1427" s="39"/>
      <c r="W1427" s="39"/>
      <c r="X1427" s="39"/>
      <c r="Y1427" s="39"/>
      <c r="Z1427" s="39"/>
      <c r="AA1427" s="39"/>
      <c r="AB1427" s="39"/>
      <c r="AC1427" s="39"/>
      <c r="AD1427" s="39"/>
      <c r="AE1427" s="39"/>
      <c r="AF1427" s="39"/>
      <c r="AG1427" s="39"/>
      <c r="AH1427" s="39"/>
      <c r="AI1427" s="39"/>
      <c r="AJ1427" s="39"/>
      <c r="AK1427" s="39"/>
      <c r="AL1427" s="39"/>
      <c r="AM1427" s="39"/>
      <c r="AN1427" s="39"/>
      <c r="AO1427" s="39"/>
      <c r="AP1427" s="39">
        <v>20020</v>
      </c>
      <c r="AQ1427" s="27">
        <v>0</v>
      </c>
      <c r="AR1427" s="27">
        <f t="shared" si="33"/>
        <v>0</v>
      </c>
      <c r="AS1427" s="26" t="s">
        <v>111</v>
      </c>
      <c r="AT1427" s="10">
        <v>2015</v>
      </c>
      <c r="AU1427" s="13" t="s">
        <v>610</v>
      </c>
    </row>
    <row r="1428" spans="2:47" ht="13.15" customHeight="1" x14ac:dyDescent="0.2">
      <c r="B1428" s="13" t="s">
        <v>2303</v>
      </c>
      <c r="C1428" s="13" t="s">
        <v>100</v>
      </c>
      <c r="D1428" s="13" t="s">
        <v>1779</v>
      </c>
      <c r="E1428" s="13" t="s">
        <v>1780</v>
      </c>
      <c r="F1428" s="13" t="s">
        <v>1781</v>
      </c>
      <c r="G1428" s="13" t="s">
        <v>2304</v>
      </c>
      <c r="H1428" s="13" t="s">
        <v>1026</v>
      </c>
      <c r="I1428" s="13">
        <v>45</v>
      </c>
      <c r="J1428" s="13" t="s">
        <v>614</v>
      </c>
      <c r="K1428" s="13" t="s">
        <v>2222</v>
      </c>
      <c r="L1428" s="13" t="s">
        <v>108</v>
      </c>
      <c r="M1428" s="13" t="s">
        <v>109</v>
      </c>
      <c r="N1428" s="13" t="s">
        <v>110</v>
      </c>
      <c r="O1428" s="39"/>
      <c r="P1428" s="39"/>
      <c r="Q1428" s="39"/>
      <c r="R1428" s="39"/>
      <c r="S1428" s="39">
        <v>8</v>
      </c>
      <c r="T1428" s="39">
        <v>74</v>
      </c>
      <c r="U1428" s="39">
        <v>74</v>
      </c>
      <c r="V1428" s="39">
        <v>70</v>
      </c>
      <c r="W1428" s="39">
        <v>70</v>
      </c>
      <c r="X1428" s="39"/>
      <c r="Y1428" s="39"/>
      <c r="Z1428" s="39"/>
      <c r="AA1428" s="39"/>
      <c r="AB1428" s="39"/>
      <c r="AC1428" s="39"/>
      <c r="AD1428" s="39"/>
      <c r="AE1428" s="39"/>
      <c r="AF1428" s="39"/>
      <c r="AG1428" s="39"/>
      <c r="AH1428" s="39"/>
      <c r="AI1428" s="39"/>
      <c r="AJ1428" s="39"/>
      <c r="AK1428" s="39"/>
      <c r="AL1428" s="39"/>
      <c r="AM1428" s="39"/>
      <c r="AN1428" s="39"/>
      <c r="AO1428" s="39"/>
      <c r="AP1428" s="39">
        <v>13068.33</v>
      </c>
      <c r="AQ1428" s="39">
        <v>0</v>
      </c>
      <c r="AR1428" s="27">
        <f t="shared" si="33"/>
        <v>0</v>
      </c>
      <c r="AS1428" s="13" t="s">
        <v>111</v>
      </c>
      <c r="AT1428" s="13">
        <v>2016</v>
      </c>
      <c r="AU1428" s="13" t="s">
        <v>1027</v>
      </c>
    </row>
    <row r="1429" spans="2:47" ht="13.15" customHeight="1" x14ac:dyDescent="0.2">
      <c r="B1429" s="13" t="s">
        <v>2305</v>
      </c>
      <c r="C1429" s="13" t="s">
        <v>100</v>
      </c>
      <c r="D1429" s="13" t="s">
        <v>1779</v>
      </c>
      <c r="E1429" s="13" t="s">
        <v>1780</v>
      </c>
      <c r="F1429" s="13" t="s">
        <v>1781</v>
      </c>
      <c r="G1429" s="13" t="s">
        <v>2304</v>
      </c>
      <c r="H1429" s="13" t="s">
        <v>744</v>
      </c>
      <c r="I1429" s="13">
        <v>45</v>
      </c>
      <c r="J1429" s="13" t="s">
        <v>745</v>
      </c>
      <c r="K1429" s="13" t="s">
        <v>2222</v>
      </c>
      <c r="L1429" s="13" t="s">
        <v>108</v>
      </c>
      <c r="M1429" s="13" t="s">
        <v>109</v>
      </c>
      <c r="N1429" s="13" t="s">
        <v>110</v>
      </c>
      <c r="O1429" s="39"/>
      <c r="P1429" s="39"/>
      <c r="Q1429" s="39"/>
      <c r="R1429" s="39"/>
      <c r="S1429" s="39">
        <v>0</v>
      </c>
      <c r="T1429" s="39">
        <v>74</v>
      </c>
      <c r="U1429" s="39">
        <v>74</v>
      </c>
      <c r="V1429" s="39">
        <v>70</v>
      </c>
      <c r="W1429" s="39">
        <v>70</v>
      </c>
      <c r="X1429" s="39"/>
      <c r="Y1429" s="39"/>
      <c r="Z1429" s="39"/>
      <c r="AA1429" s="39"/>
      <c r="AB1429" s="39"/>
      <c r="AC1429" s="39"/>
      <c r="AD1429" s="39"/>
      <c r="AE1429" s="39"/>
      <c r="AF1429" s="39"/>
      <c r="AG1429" s="39"/>
      <c r="AH1429" s="39"/>
      <c r="AI1429" s="39"/>
      <c r="AJ1429" s="39"/>
      <c r="AK1429" s="39"/>
      <c r="AL1429" s="39"/>
      <c r="AM1429" s="39"/>
      <c r="AN1429" s="39"/>
      <c r="AO1429" s="39"/>
      <c r="AP1429" s="39">
        <v>13068.33</v>
      </c>
      <c r="AQ1429" s="39">
        <v>0</v>
      </c>
      <c r="AR1429" s="27">
        <f t="shared" si="33"/>
        <v>0</v>
      </c>
      <c r="AS1429" s="13" t="s">
        <v>111</v>
      </c>
      <c r="AT1429" s="13">
        <v>2016</v>
      </c>
      <c r="AU1429" s="13" t="s">
        <v>212</v>
      </c>
    </row>
    <row r="1430" spans="2:47" ht="13.15" customHeight="1" x14ac:dyDescent="0.2">
      <c r="B1430" s="7" t="s">
        <v>2306</v>
      </c>
      <c r="C1430" s="7" t="s">
        <v>100</v>
      </c>
      <c r="D1430" s="13" t="s">
        <v>1779</v>
      </c>
      <c r="E1430" s="7" t="s">
        <v>1780</v>
      </c>
      <c r="F1430" s="10" t="s">
        <v>1781</v>
      </c>
      <c r="G1430" s="10" t="s">
        <v>2307</v>
      </c>
      <c r="H1430" s="8" t="s">
        <v>105</v>
      </c>
      <c r="I1430" s="9">
        <v>45</v>
      </c>
      <c r="J1430" s="10" t="s">
        <v>238</v>
      </c>
      <c r="K1430" s="8" t="s">
        <v>107</v>
      </c>
      <c r="L1430" s="10" t="s">
        <v>108</v>
      </c>
      <c r="M1430" s="10" t="s">
        <v>109</v>
      </c>
      <c r="N1430" s="10" t="s">
        <v>110</v>
      </c>
      <c r="O1430" s="27"/>
      <c r="P1430" s="27"/>
      <c r="Q1430" s="74"/>
      <c r="R1430" s="27">
        <v>12</v>
      </c>
      <c r="S1430" s="27">
        <v>12</v>
      </c>
      <c r="T1430" s="27">
        <v>12</v>
      </c>
      <c r="U1430" s="27">
        <v>12</v>
      </c>
      <c r="V1430" s="27">
        <v>12</v>
      </c>
      <c r="W1430" s="27"/>
      <c r="X1430" s="27"/>
      <c r="Y1430" s="27"/>
      <c r="Z1430" s="27"/>
      <c r="AA1430" s="27"/>
      <c r="AB1430" s="27"/>
      <c r="AC1430" s="27"/>
      <c r="AD1430" s="27"/>
      <c r="AE1430" s="27"/>
      <c r="AF1430" s="27"/>
      <c r="AG1430" s="27"/>
      <c r="AH1430" s="27"/>
      <c r="AI1430" s="27"/>
      <c r="AJ1430" s="27"/>
      <c r="AK1430" s="27"/>
      <c r="AL1430" s="27"/>
      <c r="AM1430" s="27"/>
      <c r="AN1430" s="27"/>
      <c r="AO1430" s="27"/>
      <c r="AP1430" s="27">
        <v>5416.32</v>
      </c>
      <c r="AQ1430" s="27">
        <v>0</v>
      </c>
      <c r="AR1430" s="27">
        <f t="shared" si="33"/>
        <v>0</v>
      </c>
      <c r="AS1430" s="10" t="s">
        <v>111</v>
      </c>
      <c r="AT1430" s="7" t="s">
        <v>375</v>
      </c>
      <c r="AU1430" s="89" t="s">
        <v>1392</v>
      </c>
    </row>
    <row r="1431" spans="2:47" ht="13.15" customHeight="1" x14ac:dyDescent="0.2">
      <c r="B1431" s="12" t="s">
        <v>2308</v>
      </c>
      <c r="C1431" s="7" t="s">
        <v>100</v>
      </c>
      <c r="D1431" s="13" t="s">
        <v>1779</v>
      </c>
      <c r="E1431" s="7" t="s">
        <v>1780</v>
      </c>
      <c r="F1431" s="7" t="s">
        <v>1781</v>
      </c>
      <c r="G1431" s="7" t="s">
        <v>2307</v>
      </c>
      <c r="H1431" s="8" t="s">
        <v>197</v>
      </c>
      <c r="I1431" s="9">
        <v>45</v>
      </c>
      <c r="J1431" s="10" t="s">
        <v>579</v>
      </c>
      <c r="K1431" s="8" t="s">
        <v>107</v>
      </c>
      <c r="L1431" s="10" t="s">
        <v>108</v>
      </c>
      <c r="M1431" s="10" t="s">
        <v>109</v>
      </c>
      <c r="N1431" s="10" t="s">
        <v>110</v>
      </c>
      <c r="O1431" s="74"/>
      <c r="P1431" s="27"/>
      <c r="Q1431" s="27"/>
      <c r="R1431" s="27">
        <v>12</v>
      </c>
      <c r="S1431" s="27">
        <v>12</v>
      </c>
      <c r="T1431" s="27">
        <v>12</v>
      </c>
      <c r="U1431" s="27">
        <v>12</v>
      </c>
      <c r="V1431" s="27">
        <v>12</v>
      </c>
      <c r="W1431" s="27"/>
      <c r="X1431" s="27"/>
      <c r="Y1431" s="27"/>
      <c r="Z1431" s="27"/>
      <c r="AA1431" s="27"/>
      <c r="AB1431" s="27"/>
      <c r="AC1431" s="27"/>
      <c r="AD1431" s="27"/>
      <c r="AE1431" s="27"/>
      <c r="AF1431" s="27"/>
      <c r="AG1431" s="27"/>
      <c r="AH1431" s="27"/>
      <c r="AI1431" s="27"/>
      <c r="AJ1431" s="27"/>
      <c r="AK1431" s="27"/>
      <c r="AL1431" s="27"/>
      <c r="AM1431" s="27"/>
      <c r="AN1431" s="27"/>
      <c r="AO1431" s="27"/>
      <c r="AP1431" s="27">
        <v>5416.32</v>
      </c>
      <c r="AQ1431" s="27">
        <v>0</v>
      </c>
      <c r="AR1431" s="27">
        <f t="shared" si="33"/>
        <v>0</v>
      </c>
      <c r="AS1431" s="10" t="s">
        <v>111</v>
      </c>
      <c r="AT1431" s="43" t="s">
        <v>241</v>
      </c>
      <c r="AU1431" s="43" t="s">
        <v>1559</v>
      </c>
    </row>
    <row r="1432" spans="2:47" ht="13.15" customHeight="1" x14ac:dyDescent="0.2">
      <c r="B1432" s="12" t="s">
        <v>2309</v>
      </c>
      <c r="C1432" s="8" t="s">
        <v>100</v>
      </c>
      <c r="D1432" s="13" t="s">
        <v>1779</v>
      </c>
      <c r="E1432" s="7" t="s">
        <v>1780</v>
      </c>
      <c r="F1432" s="8" t="s">
        <v>1781</v>
      </c>
      <c r="G1432" s="7" t="s">
        <v>2307</v>
      </c>
      <c r="H1432" s="8" t="s">
        <v>197</v>
      </c>
      <c r="I1432" s="9">
        <v>45</v>
      </c>
      <c r="J1432" s="8" t="s">
        <v>244</v>
      </c>
      <c r="K1432" s="8" t="s">
        <v>107</v>
      </c>
      <c r="L1432" s="8" t="s">
        <v>108</v>
      </c>
      <c r="M1432" s="10" t="s">
        <v>109</v>
      </c>
      <c r="N1432" s="10" t="s">
        <v>110</v>
      </c>
      <c r="O1432" s="74"/>
      <c r="P1432" s="27"/>
      <c r="Q1432" s="27"/>
      <c r="R1432" s="27">
        <v>12</v>
      </c>
      <c r="S1432" s="27">
        <v>12</v>
      </c>
      <c r="T1432" s="27">
        <v>12</v>
      </c>
      <c r="U1432" s="27">
        <v>12</v>
      </c>
      <c r="V1432" s="27">
        <v>12</v>
      </c>
      <c r="W1432" s="27"/>
      <c r="X1432" s="27"/>
      <c r="Y1432" s="27"/>
      <c r="Z1432" s="27"/>
      <c r="AA1432" s="27"/>
      <c r="AB1432" s="27"/>
      <c r="AC1432" s="27"/>
      <c r="AD1432" s="27"/>
      <c r="AE1432" s="27"/>
      <c r="AF1432" s="27"/>
      <c r="AG1432" s="27"/>
      <c r="AH1432" s="27"/>
      <c r="AI1432" s="27"/>
      <c r="AJ1432" s="27"/>
      <c r="AK1432" s="27"/>
      <c r="AL1432" s="27"/>
      <c r="AM1432" s="27"/>
      <c r="AN1432" s="27"/>
      <c r="AO1432" s="27"/>
      <c r="AP1432" s="27">
        <v>5000</v>
      </c>
      <c r="AQ1432" s="27">
        <v>0</v>
      </c>
      <c r="AR1432" s="27">
        <f t="shared" si="33"/>
        <v>0</v>
      </c>
      <c r="AS1432" s="10" t="s">
        <v>111</v>
      </c>
      <c r="AT1432" s="43" t="s">
        <v>241</v>
      </c>
      <c r="AU1432" s="89" t="s">
        <v>2219</v>
      </c>
    </row>
    <row r="1433" spans="2:47" ht="13.15" customHeight="1" x14ac:dyDescent="0.2">
      <c r="B1433" s="12" t="s">
        <v>2310</v>
      </c>
      <c r="C1433" s="7" t="s">
        <v>100</v>
      </c>
      <c r="D1433" s="13" t="s">
        <v>1779</v>
      </c>
      <c r="E1433" s="7" t="s">
        <v>1780</v>
      </c>
      <c r="F1433" s="8" t="s">
        <v>1781</v>
      </c>
      <c r="G1433" s="7" t="s">
        <v>2307</v>
      </c>
      <c r="H1433" s="8" t="s">
        <v>197</v>
      </c>
      <c r="I1433" s="7">
        <v>45</v>
      </c>
      <c r="J1433" s="10" t="s">
        <v>200</v>
      </c>
      <c r="K1433" s="25" t="s">
        <v>2222</v>
      </c>
      <c r="L1433" s="26" t="s">
        <v>108</v>
      </c>
      <c r="M1433" s="10" t="s">
        <v>109</v>
      </c>
      <c r="N1433" s="7" t="s">
        <v>110</v>
      </c>
      <c r="O1433" s="39"/>
      <c r="P1433" s="39"/>
      <c r="Q1433" s="39"/>
      <c r="R1433" s="39"/>
      <c r="S1433" s="39">
        <v>12</v>
      </c>
      <c r="T1433" s="39">
        <v>12</v>
      </c>
      <c r="U1433" s="39">
        <v>12</v>
      </c>
      <c r="V1433" s="39">
        <v>12</v>
      </c>
      <c r="W1433" s="39"/>
      <c r="X1433" s="39"/>
      <c r="Y1433" s="39"/>
      <c r="Z1433" s="39"/>
      <c r="AA1433" s="39"/>
      <c r="AB1433" s="39"/>
      <c r="AC1433" s="39"/>
      <c r="AD1433" s="39"/>
      <c r="AE1433" s="39"/>
      <c r="AF1433" s="39"/>
      <c r="AG1433" s="39"/>
      <c r="AH1433" s="39"/>
      <c r="AI1433" s="39"/>
      <c r="AJ1433" s="39"/>
      <c r="AK1433" s="39"/>
      <c r="AL1433" s="39"/>
      <c r="AM1433" s="39"/>
      <c r="AN1433" s="39"/>
      <c r="AO1433" s="39"/>
      <c r="AP1433" s="39">
        <v>8922.5</v>
      </c>
      <c r="AQ1433" s="27">
        <v>0</v>
      </c>
      <c r="AR1433" s="27">
        <f t="shared" si="33"/>
        <v>0</v>
      </c>
      <c r="AS1433" s="26" t="s">
        <v>111</v>
      </c>
      <c r="AT1433" s="10">
        <v>2015</v>
      </c>
      <c r="AU1433" s="89" t="s">
        <v>212</v>
      </c>
    </row>
    <row r="1434" spans="2:47" ht="13.15" customHeight="1" x14ac:dyDescent="0.2">
      <c r="B1434" s="7" t="s">
        <v>2311</v>
      </c>
      <c r="C1434" s="7" t="s">
        <v>100</v>
      </c>
      <c r="D1434" s="13" t="s">
        <v>1779</v>
      </c>
      <c r="E1434" s="7" t="s">
        <v>1780</v>
      </c>
      <c r="F1434" s="10" t="s">
        <v>1781</v>
      </c>
      <c r="G1434" s="10" t="s">
        <v>2312</v>
      </c>
      <c r="H1434" s="8" t="s">
        <v>105</v>
      </c>
      <c r="I1434" s="9">
        <v>45</v>
      </c>
      <c r="J1434" s="10" t="s">
        <v>238</v>
      </c>
      <c r="K1434" s="8" t="s">
        <v>107</v>
      </c>
      <c r="L1434" s="10" t="s">
        <v>108</v>
      </c>
      <c r="M1434" s="10" t="s">
        <v>109</v>
      </c>
      <c r="N1434" s="10" t="s">
        <v>110</v>
      </c>
      <c r="O1434" s="27"/>
      <c r="P1434" s="27"/>
      <c r="Q1434" s="74"/>
      <c r="R1434" s="27">
        <v>20</v>
      </c>
      <c r="S1434" s="27">
        <v>20</v>
      </c>
      <c r="T1434" s="27">
        <v>20</v>
      </c>
      <c r="U1434" s="27">
        <v>20</v>
      </c>
      <c r="V1434" s="27">
        <v>20</v>
      </c>
      <c r="W1434" s="27"/>
      <c r="X1434" s="27"/>
      <c r="Y1434" s="27"/>
      <c r="Z1434" s="27"/>
      <c r="AA1434" s="27"/>
      <c r="AB1434" s="27"/>
      <c r="AC1434" s="27"/>
      <c r="AD1434" s="27"/>
      <c r="AE1434" s="27"/>
      <c r="AF1434" s="27"/>
      <c r="AG1434" s="27"/>
      <c r="AH1434" s="27"/>
      <c r="AI1434" s="27"/>
      <c r="AJ1434" s="27"/>
      <c r="AK1434" s="27"/>
      <c r="AL1434" s="27"/>
      <c r="AM1434" s="27"/>
      <c r="AN1434" s="27"/>
      <c r="AO1434" s="27"/>
      <c r="AP1434" s="27">
        <v>10832.65</v>
      </c>
      <c r="AQ1434" s="27">
        <v>0</v>
      </c>
      <c r="AR1434" s="27">
        <f t="shared" si="33"/>
        <v>0</v>
      </c>
      <c r="AS1434" s="10" t="s">
        <v>111</v>
      </c>
      <c r="AT1434" s="7" t="s">
        <v>375</v>
      </c>
      <c r="AU1434" s="89" t="s">
        <v>239</v>
      </c>
    </row>
    <row r="1435" spans="2:47" ht="13.15" customHeight="1" x14ac:dyDescent="0.2">
      <c r="B1435" s="12" t="s">
        <v>2313</v>
      </c>
      <c r="C1435" s="7" t="s">
        <v>100</v>
      </c>
      <c r="D1435" s="13" t="s">
        <v>1779</v>
      </c>
      <c r="E1435" s="7" t="s">
        <v>1780</v>
      </c>
      <c r="F1435" s="7" t="s">
        <v>1781</v>
      </c>
      <c r="G1435" s="7" t="s">
        <v>2312</v>
      </c>
      <c r="H1435" s="8" t="s">
        <v>197</v>
      </c>
      <c r="I1435" s="9">
        <v>45</v>
      </c>
      <c r="J1435" s="10" t="s">
        <v>579</v>
      </c>
      <c r="K1435" s="8" t="s">
        <v>107</v>
      </c>
      <c r="L1435" s="10" t="s">
        <v>108</v>
      </c>
      <c r="M1435" s="10" t="s">
        <v>109</v>
      </c>
      <c r="N1435" s="10" t="s">
        <v>110</v>
      </c>
      <c r="O1435" s="74"/>
      <c r="P1435" s="27"/>
      <c r="Q1435" s="27"/>
      <c r="R1435" s="27">
        <v>12</v>
      </c>
      <c r="S1435" s="27">
        <v>20</v>
      </c>
      <c r="T1435" s="27">
        <v>20</v>
      </c>
      <c r="U1435" s="27">
        <v>20</v>
      </c>
      <c r="V1435" s="27">
        <v>20</v>
      </c>
      <c r="W1435" s="27"/>
      <c r="X1435" s="27"/>
      <c r="Y1435" s="27"/>
      <c r="Z1435" s="27"/>
      <c r="AA1435" s="27"/>
      <c r="AB1435" s="27"/>
      <c r="AC1435" s="27"/>
      <c r="AD1435" s="27"/>
      <c r="AE1435" s="27"/>
      <c r="AF1435" s="27"/>
      <c r="AG1435" s="27"/>
      <c r="AH1435" s="27"/>
      <c r="AI1435" s="27"/>
      <c r="AJ1435" s="27"/>
      <c r="AK1435" s="27"/>
      <c r="AL1435" s="27"/>
      <c r="AM1435" s="27"/>
      <c r="AN1435" s="27"/>
      <c r="AO1435" s="27"/>
      <c r="AP1435" s="27">
        <v>10832.65</v>
      </c>
      <c r="AQ1435" s="27">
        <v>0</v>
      </c>
      <c r="AR1435" s="27">
        <f t="shared" si="33"/>
        <v>0</v>
      </c>
      <c r="AS1435" s="10" t="s">
        <v>111</v>
      </c>
      <c r="AT1435" s="43" t="s">
        <v>241</v>
      </c>
      <c r="AU1435" s="43" t="s">
        <v>359</v>
      </c>
    </row>
    <row r="1436" spans="2:47" ht="13.15" customHeight="1" x14ac:dyDescent="0.2">
      <c r="B1436" s="12" t="s">
        <v>2314</v>
      </c>
      <c r="C1436" s="8" t="s">
        <v>100</v>
      </c>
      <c r="D1436" s="13" t="s">
        <v>1779</v>
      </c>
      <c r="E1436" s="7" t="s">
        <v>1780</v>
      </c>
      <c r="F1436" s="8" t="s">
        <v>1781</v>
      </c>
      <c r="G1436" s="7" t="s">
        <v>2312</v>
      </c>
      <c r="H1436" s="8" t="s">
        <v>197</v>
      </c>
      <c r="I1436" s="9">
        <v>45</v>
      </c>
      <c r="J1436" s="8" t="s">
        <v>244</v>
      </c>
      <c r="K1436" s="8" t="s">
        <v>107</v>
      </c>
      <c r="L1436" s="8" t="s">
        <v>108</v>
      </c>
      <c r="M1436" s="10" t="s">
        <v>109</v>
      </c>
      <c r="N1436" s="10" t="s">
        <v>110</v>
      </c>
      <c r="O1436" s="74"/>
      <c r="P1436" s="27"/>
      <c r="Q1436" s="27"/>
      <c r="R1436" s="27">
        <v>7</v>
      </c>
      <c r="S1436" s="27">
        <v>20</v>
      </c>
      <c r="T1436" s="27">
        <v>20</v>
      </c>
      <c r="U1436" s="27">
        <v>20</v>
      </c>
      <c r="V1436" s="27">
        <v>20</v>
      </c>
      <c r="W1436" s="27"/>
      <c r="X1436" s="27"/>
      <c r="Y1436" s="27"/>
      <c r="Z1436" s="27"/>
      <c r="AA1436" s="27"/>
      <c r="AB1436" s="27"/>
      <c r="AC1436" s="27"/>
      <c r="AD1436" s="27"/>
      <c r="AE1436" s="27"/>
      <c r="AF1436" s="27"/>
      <c r="AG1436" s="27"/>
      <c r="AH1436" s="27"/>
      <c r="AI1436" s="27"/>
      <c r="AJ1436" s="27"/>
      <c r="AK1436" s="27"/>
      <c r="AL1436" s="27"/>
      <c r="AM1436" s="27"/>
      <c r="AN1436" s="27"/>
      <c r="AO1436" s="27"/>
      <c r="AP1436" s="27">
        <v>9026</v>
      </c>
      <c r="AQ1436" s="27">
        <v>0</v>
      </c>
      <c r="AR1436" s="27">
        <f t="shared" si="33"/>
        <v>0</v>
      </c>
      <c r="AS1436" s="10" t="s">
        <v>111</v>
      </c>
      <c r="AT1436" s="43" t="s">
        <v>241</v>
      </c>
      <c r="AU1436" s="89" t="s">
        <v>2219</v>
      </c>
    </row>
    <row r="1437" spans="2:47" ht="13.15" customHeight="1" x14ac:dyDescent="0.2">
      <c r="B1437" s="12" t="s">
        <v>2315</v>
      </c>
      <c r="C1437" s="7" t="s">
        <v>100</v>
      </c>
      <c r="D1437" s="13" t="s">
        <v>1779</v>
      </c>
      <c r="E1437" s="7" t="s">
        <v>1780</v>
      </c>
      <c r="F1437" s="8" t="s">
        <v>1781</v>
      </c>
      <c r="G1437" s="7" t="s">
        <v>2312</v>
      </c>
      <c r="H1437" s="8" t="s">
        <v>197</v>
      </c>
      <c r="I1437" s="7">
        <v>45</v>
      </c>
      <c r="J1437" s="10" t="s">
        <v>200</v>
      </c>
      <c r="K1437" s="25" t="s">
        <v>2222</v>
      </c>
      <c r="L1437" s="26" t="s">
        <v>108</v>
      </c>
      <c r="M1437" s="10" t="s">
        <v>109</v>
      </c>
      <c r="N1437" s="7" t="s">
        <v>110</v>
      </c>
      <c r="O1437" s="39"/>
      <c r="P1437" s="39"/>
      <c r="Q1437" s="39"/>
      <c r="R1437" s="39"/>
      <c r="S1437" s="39">
        <v>20</v>
      </c>
      <c r="T1437" s="39">
        <v>20</v>
      </c>
      <c r="U1437" s="39">
        <v>20</v>
      </c>
      <c r="V1437" s="39">
        <v>20</v>
      </c>
      <c r="W1437" s="39"/>
      <c r="X1437" s="39"/>
      <c r="Y1437" s="39"/>
      <c r="Z1437" s="39"/>
      <c r="AA1437" s="39"/>
      <c r="AB1437" s="39"/>
      <c r="AC1437" s="39"/>
      <c r="AD1437" s="39"/>
      <c r="AE1437" s="39"/>
      <c r="AF1437" s="39"/>
      <c r="AG1437" s="39"/>
      <c r="AH1437" s="39"/>
      <c r="AI1437" s="39"/>
      <c r="AJ1437" s="39"/>
      <c r="AK1437" s="39"/>
      <c r="AL1437" s="39"/>
      <c r="AM1437" s="39"/>
      <c r="AN1437" s="39"/>
      <c r="AO1437" s="39"/>
      <c r="AP1437" s="39">
        <v>15907.5</v>
      </c>
      <c r="AQ1437" s="27">
        <v>0</v>
      </c>
      <c r="AR1437" s="27">
        <f t="shared" si="33"/>
        <v>0</v>
      </c>
      <c r="AS1437" s="26" t="s">
        <v>111</v>
      </c>
      <c r="AT1437" s="10">
        <v>2015</v>
      </c>
      <c r="AU1437" s="13" t="s">
        <v>610</v>
      </c>
    </row>
    <row r="1438" spans="2:47" ht="13.15" customHeight="1" x14ac:dyDescent="0.2">
      <c r="B1438" s="13" t="s">
        <v>2316</v>
      </c>
      <c r="C1438" s="13" t="s">
        <v>100</v>
      </c>
      <c r="D1438" s="13" t="s">
        <v>1779</v>
      </c>
      <c r="E1438" s="13" t="s">
        <v>1780</v>
      </c>
      <c r="F1438" s="13" t="s">
        <v>1781</v>
      </c>
      <c r="G1438" s="13" t="s">
        <v>2317</v>
      </c>
      <c r="H1438" s="13" t="s">
        <v>1026</v>
      </c>
      <c r="I1438" s="13">
        <v>45</v>
      </c>
      <c r="J1438" s="13" t="s">
        <v>614</v>
      </c>
      <c r="K1438" s="13" t="s">
        <v>2222</v>
      </c>
      <c r="L1438" s="13" t="s">
        <v>108</v>
      </c>
      <c r="M1438" s="13" t="s">
        <v>109</v>
      </c>
      <c r="N1438" s="13" t="s">
        <v>110</v>
      </c>
      <c r="O1438" s="39"/>
      <c r="P1438" s="39"/>
      <c r="Q1438" s="39"/>
      <c r="R1438" s="39"/>
      <c r="S1438" s="39">
        <v>0</v>
      </c>
      <c r="T1438" s="39">
        <v>2</v>
      </c>
      <c r="U1438" s="39">
        <v>2</v>
      </c>
      <c r="V1438" s="39">
        <v>5</v>
      </c>
      <c r="W1438" s="39">
        <v>5</v>
      </c>
      <c r="X1438" s="39"/>
      <c r="Y1438" s="39"/>
      <c r="Z1438" s="39"/>
      <c r="AA1438" s="39"/>
      <c r="AB1438" s="39"/>
      <c r="AC1438" s="39"/>
      <c r="AD1438" s="39"/>
      <c r="AE1438" s="39"/>
      <c r="AF1438" s="39"/>
      <c r="AG1438" s="39"/>
      <c r="AH1438" s="39"/>
      <c r="AI1438" s="39"/>
      <c r="AJ1438" s="39"/>
      <c r="AK1438" s="39"/>
      <c r="AL1438" s="39"/>
      <c r="AM1438" s="39"/>
      <c r="AN1438" s="39"/>
      <c r="AO1438" s="39"/>
      <c r="AP1438" s="39">
        <v>9026</v>
      </c>
      <c r="AQ1438" s="39">
        <v>0</v>
      </c>
      <c r="AR1438" s="27">
        <f t="shared" si="33"/>
        <v>0</v>
      </c>
      <c r="AS1438" s="13" t="s">
        <v>111</v>
      </c>
      <c r="AT1438" s="13">
        <v>2016</v>
      </c>
      <c r="AU1438" s="13" t="s">
        <v>212</v>
      </c>
    </row>
    <row r="1439" spans="2:47" ht="13.15" customHeight="1" x14ac:dyDescent="0.2">
      <c r="B1439" s="7" t="s">
        <v>2318</v>
      </c>
      <c r="C1439" s="7" t="s">
        <v>100</v>
      </c>
      <c r="D1439" s="13" t="s">
        <v>2226</v>
      </c>
      <c r="E1439" s="7" t="s">
        <v>2227</v>
      </c>
      <c r="F1439" s="10" t="s">
        <v>2228</v>
      </c>
      <c r="G1439" s="10" t="s">
        <v>2319</v>
      </c>
      <c r="H1439" s="8" t="s">
        <v>197</v>
      </c>
      <c r="I1439" s="9">
        <v>45</v>
      </c>
      <c r="J1439" s="10" t="s">
        <v>238</v>
      </c>
      <c r="K1439" s="8" t="s">
        <v>107</v>
      </c>
      <c r="L1439" s="10" t="s">
        <v>108</v>
      </c>
      <c r="M1439" s="10" t="s">
        <v>109</v>
      </c>
      <c r="N1439" s="10" t="s">
        <v>110</v>
      </c>
      <c r="O1439" s="27"/>
      <c r="P1439" s="27"/>
      <c r="Q1439" s="74"/>
      <c r="R1439" s="27">
        <v>138</v>
      </c>
      <c r="S1439" s="27">
        <v>130</v>
      </c>
      <c r="T1439" s="27">
        <v>130</v>
      </c>
      <c r="U1439" s="27">
        <v>130</v>
      </c>
      <c r="V1439" s="27">
        <v>130</v>
      </c>
      <c r="W1439" s="27"/>
      <c r="X1439" s="27"/>
      <c r="Y1439" s="27"/>
      <c r="Z1439" s="27"/>
      <c r="AA1439" s="27"/>
      <c r="AB1439" s="27"/>
      <c r="AC1439" s="27"/>
      <c r="AD1439" s="27"/>
      <c r="AE1439" s="27"/>
      <c r="AF1439" s="27"/>
      <c r="AG1439" s="27"/>
      <c r="AH1439" s="27"/>
      <c r="AI1439" s="27"/>
      <c r="AJ1439" s="27"/>
      <c r="AK1439" s="27"/>
      <c r="AL1439" s="27"/>
      <c r="AM1439" s="27"/>
      <c r="AN1439" s="27"/>
      <c r="AO1439" s="27"/>
      <c r="AP1439" s="27">
        <v>9749.3799999999992</v>
      </c>
      <c r="AQ1439" s="27">
        <v>0</v>
      </c>
      <c r="AR1439" s="27">
        <f t="shared" si="33"/>
        <v>0</v>
      </c>
      <c r="AS1439" s="10" t="s">
        <v>111</v>
      </c>
      <c r="AT1439" s="7" t="s">
        <v>375</v>
      </c>
      <c r="AU1439" s="89" t="s">
        <v>357</v>
      </c>
    </row>
    <row r="1440" spans="2:47" ht="13.15" customHeight="1" x14ac:dyDescent="0.2">
      <c r="B1440" s="12" t="s">
        <v>2320</v>
      </c>
      <c r="C1440" s="7" t="s">
        <v>100</v>
      </c>
      <c r="D1440" s="13" t="s">
        <v>2226</v>
      </c>
      <c r="E1440" s="7" t="s">
        <v>2227</v>
      </c>
      <c r="F1440" s="7" t="s">
        <v>2228</v>
      </c>
      <c r="G1440" s="7" t="s">
        <v>2319</v>
      </c>
      <c r="H1440" s="8" t="s">
        <v>197</v>
      </c>
      <c r="I1440" s="9">
        <v>45</v>
      </c>
      <c r="J1440" s="10" t="s">
        <v>579</v>
      </c>
      <c r="K1440" s="8" t="s">
        <v>107</v>
      </c>
      <c r="L1440" s="10" t="s">
        <v>108</v>
      </c>
      <c r="M1440" s="10" t="s">
        <v>109</v>
      </c>
      <c r="N1440" s="10" t="s">
        <v>110</v>
      </c>
      <c r="O1440" s="74"/>
      <c r="P1440" s="27"/>
      <c r="Q1440" s="27"/>
      <c r="R1440" s="27">
        <v>108</v>
      </c>
      <c r="S1440" s="27"/>
      <c r="T1440" s="27"/>
      <c r="U1440" s="27">
        <v>30</v>
      </c>
      <c r="V1440" s="27">
        <v>20</v>
      </c>
      <c r="W1440" s="27"/>
      <c r="X1440" s="27"/>
      <c r="Y1440" s="27"/>
      <c r="Z1440" s="27"/>
      <c r="AA1440" s="27"/>
      <c r="AB1440" s="27"/>
      <c r="AC1440" s="27"/>
      <c r="AD1440" s="27"/>
      <c r="AE1440" s="27"/>
      <c r="AF1440" s="27"/>
      <c r="AG1440" s="27"/>
      <c r="AH1440" s="27"/>
      <c r="AI1440" s="27"/>
      <c r="AJ1440" s="27"/>
      <c r="AK1440" s="27"/>
      <c r="AL1440" s="27"/>
      <c r="AM1440" s="27"/>
      <c r="AN1440" s="27"/>
      <c r="AO1440" s="27"/>
      <c r="AP1440" s="27">
        <v>9749.3799999999992</v>
      </c>
      <c r="AQ1440" s="27">
        <v>0</v>
      </c>
      <c r="AR1440" s="27">
        <f t="shared" si="33"/>
        <v>0</v>
      </c>
      <c r="AS1440" s="10" t="s">
        <v>111</v>
      </c>
      <c r="AT1440" s="43" t="s">
        <v>241</v>
      </c>
      <c r="AU1440" s="10" t="s">
        <v>1339</v>
      </c>
    </row>
    <row r="1441" spans="2:47" ht="13.15" customHeight="1" x14ac:dyDescent="0.2">
      <c r="B1441" s="12" t="s">
        <v>2321</v>
      </c>
      <c r="C1441" s="7" t="s">
        <v>100</v>
      </c>
      <c r="D1441" s="13" t="s">
        <v>2226</v>
      </c>
      <c r="E1441" s="7" t="s">
        <v>2227</v>
      </c>
      <c r="F1441" s="7" t="s">
        <v>2228</v>
      </c>
      <c r="G1441" s="7" t="s">
        <v>2319</v>
      </c>
      <c r="H1441" s="8" t="s">
        <v>197</v>
      </c>
      <c r="I1441" s="9">
        <v>45</v>
      </c>
      <c r="J1441" s="10" t="s">
        <v>579</v>
      </c>
      <c r="K1441" s="8" t="s">
        <v>107</v>
      </c>
      <c r="L1441" s="10" t="s">
        <v>108</v>
      </c>
      <c r="M1441" s="10" t="s">
        <v>109</v>
      </c>
      <c r="N1441" s="10" t="s">
        <v>110</v>
      </c>
      <c r="O1441" s="74"/>
      <c r="P1441" s="27"/>
      <c r="Q1441" s="27"/>
      <c r="R1441" s="27">
        <v>108</v>
      </c>
      <c r="S1441" s="27"/>
      <c r="T1441" s="27"/>
      <c r="U1441" s="27">
        <v>30</v>
      </c>
      <c r="V1441" s="27">
        <v>20</v>
      </c>
      <c r="W1441" s="27"/>
      <c r="X1441" s="27"/>
      <c r="Y1441" s="27"/>
      <c r="Z1441" s="27"/>
      <c r="AA1441" s="27"/>
      <c r="AB1441" s="27"/>
      <c r="AC1441" s="27"/>
      <c r="AD1441" s="27"/>
      <c r="AE1441" s="27"/>
      <c r="AF1441" s="27"/>
      <c r="AG1441" s="27"/>
      <c r="AH1441" s="27"/>
      <c r="AI1441" s="27"/>
      <c r="AJ1441" s="27"/>
      <c r="AK1441" s="27"/>
      <c r="AL1441" s="27"/>
      <c r="AM1441" s="27"/>
      <c r="AN1441" s="27"/>
      <c r="AO1441" s="27"/>
      <c r="AP1441" s="27">
        <v>8700</v>
      </c>
      <c r="AQ1441" s="27">
        <v>0</v>
      </c>
      <c r="AR1441" s="27">
        <f t="shared" si="33"/>
        <v>0</v>
      </c>
      <c r="AS1441" s="10" t="s">
        <v>111</v>
      </c>
      <c r="AT1441" s="43" t="s">
        <v>241</v>
      </c>
      <c r="AU1441" s="43" t="s">
        <v>1346</v>
      </c>
    </row>
    <row r="1442" spans="2:47" ht="13.15" customHeight="1" x14ac:dyDescent="0.2">
      <c r="B1442" s="12" t="s">
        <v>2322</v>
      </c>
      <c r="C1442" s="8" t="s">
        <v>100</v>
      </c>
      <c r="D1442" s="13" t="s">
        <v>2226</v>
      </c>
      <c r="E1442" s="8" t="s">
        <v>2227</v>
      </c>
      <c r="F1442" s="8" t="s">
        <v>2228</v>
      </c>
      <c r="G1442" s="7" t="s">
        <v>2319</v>
      </c>
      <c r="H1442" s="8" t="s">
        <v>197</v>
      </c>
      <c r="I1442" s="9">
        <v>45</v>
      </c>
      <c r="J1442" s="8" t="s">
        <v>244</v>
      </c>
      <c r="K1442" s="8" t="s">
        <v>107</v>
      </c>
      <c r="L1442" s="8" t="s">
        <v>108</v>
      </c>
      <c r="M1442" s="10" t="s">
        <v>109</v>
      </c>
      <c r="N1442" s="10" t="s">
        <v>110</v>
      </c>
      <c r="O1442" s="74"/>
      <c r="P1442" s="27"/>
      <c r="Q1442" s="27"/>
      <c r="R1442" s="27">
        <v>10</v>
      </c>
      <c r="S1442" s="27"/>
      <c r="T1442" s="27"/>
      <c r="U1442" s="27">
        <v>30</v>
      </c>
      <c r="V1442" s="27">
        <v>20</v>
      </c>
      <c r="W1442" s="27"/>
      <c r="X1442" s="27"/>
      <c r="Y1442" s="27"/>
      <c r="Z1442" s="27"/>
      <c r="AA1442" s="27"/>
      <c r="AB1442" s="27"/>
      <c r="AC1442" s="27"/>
      <c r="AD1442" s="27"/>
      <c r="AE1442" s="27"/>
      <c r="AF1442" s="27"/>
      <c r="AG1442" s="27"/>
      <c r="AH1442" s="27"/>
      <c r="AI1442" s="27"/>
      <c r="AJ1442" s="27"/>
      <c r="AK1442" s="27"/>
      <c r="AL1442" s="27"/>
      <c r="AM1442" s="27"/>
      <c r="AN1442" s="27"/>
      <c r="AO1442" s="27"/>
      <c r="AP1442" s="27">
        <v>8700</v>
      </c>
      <c r="AQ1442" s="27">
        <v>0</v>
      </c>
      <c r="AR1442" s="27">
        <f t="shared" si="33"/>
        <v>0</v>
      </c>
      <c r="AS1442" s="10" t="s">
        <v>111</v>
      </c>
      <c r="AT1442" s="43" t="s">
        <v>241</v>
      </c>
      <c r="AU1442" s="89" t="s">
        <v>2219</v>
      </c>
    </row>
    <row r="1443" spans="2:47" ht="13.15" customHeight="1" x14ac:dyDescent="0.2">
      <c r="B1443" s="12" t="s">
        <v>2323</v>
      </c>
      <c r="C1443" s="7" t="s">
        <v>100</v>
      </c>
      <c r="D1443" s="13" t="s">
        <v>2226</v>
      </c>
      <c r="E1443" s="8" t="s">
        <v>2227</v>
      </c>
      <c r="F1443" s="8" t="s">
        <v>2228</v>
      </c>
      <c r="G1443" s="7" t="s">
        <v>2319</v>
      </c>
      <c r="H1443" s="8" t="s">
        <v>197</v>
      </c>
      <c r="I1443" s="7">
        <v>45</v>
      </c>
      <c r="J1443" s="10" t="s">
        <v>200</v>
      </c>
      <c r="K1443" s="25" t="s">
        <v>2222</v>
      </c>
      <c r="L1443" s="26" t="s">
        <v>108</v>
      </c>
      <c r="M1443" s="10" t="s">
        <v>109</v>
      </c>
      <c r="N1443" s="7" t="s">
        <v>110</v>
      </c>
      <c r="O1443" s="39"/>
      <c r="P1443" s="39"/>
      <c r="Q1443" s="39"/>
      <c r="R1443" s="39"/>
      <c r="S1443" s="39"/>
      <c r="T1443" s="39"/>
      <c r="U1443" s="39">
        <v>30</v>
      </c>
      <c r="V1443" s="39">
        <v>20</v>
      </c>
      <c r="W1443" s="39"/>
      <c r="X1443" s="39"/>
      <c r="Y1443" s="39"/>
      <c r="Z1443" s="39"/>
      <c r="AA1443" s="39"/>
      <c r="AB1443" s="39"/>
      <c r="AC1443" s="39"/>
      <c r="AD1443" s="39"/>
      <c r="AE1443" s="39"/>
      <c r="AF1443" s="39"/>
      <c r="AG1443" s="39"/>
      <c r="AH1443" s="39"/>
      <c r="AI1443" s="39"/>
      <c r="AJ1443" s="39"/>
      <c r="AK1443" s="39"/>
      <c r="AL1443" s="39"/>
      <c r="AM1443" s="39"/>
      <c r="AN1443" s="39"/>
      <c r="AO1443" s="39"/>
      <c r="AP1443" s="39">
        <v>9000</v>
      </c>
      <c r="AQ1443" s="27">
        <v>0</v>
      </c>
      <c r="AR1443" s="27">
        <f t="shared" si="33"/>
        <v>0</v>
      </c>
      <c r="AS1443" s="26" t="s">
        <v>111</v>
      </c>
      <c r="AT1443" s="10">
        <v>2015</v>
      </c>
      <c r="AU1443" s="13" t="s">
        <v>610</v>
      </c>
    </row>
    <row r="1444" spans="2:47" ht="13.15" customHeight="1" x14ac:dyDescent="0.2">
      <c r="B1444" s="13" t="s">
        <v>2324</v>
      </c>
      <c r="C1444" s="13" t="s">
        <v>100</v>
      </c>
      <c r="D1444" s="13" t="s">
        <v>2235</v>
      </c>
      <c r="E1444" s="13" t="s">
        <v>2236</v>
      </c>
      <c r="F1444" s="13" t="s">
        <v>2237</v>
      </c>
      <c r="G1444" s="13" t="s">
        <v>2325</v>
      </c>
      <c r="H1444" s="13" t="s">
        <v>1475</v>
      </c>
      <c r="I1444" s="13">
        <v>45</v>
      </c>
      <c r="J1444" s="13" t="s">
        <v>614</v>
      </c>
      <c r="K1444" s="13" t="s">
        <v>2222</v>
      </c>
      <c r="L1444" s="13" t="s">
        <v>108</v>
      </c>
      <c r="M1444" s="13" t="s">
        <v>109</v>
      </c>
      <c r="N1444" s="13" t="s">
        <v>110</v>
      </c>
      <c r="O1444" s="39"/>
      <c r="P1444" s="39"/>
      <c r="Q1444" s="39"/>
      <c r="R1444" s="39"/>
      <c r="S1444" s="39">
        <v>49</v>
      </c>
      <c r="T1444" s="39">
        <v>100</v>
      </c>
      <c r="U1444" s="39">
        <v>100</v>
      </c>
      <c r="V1444" s="39">
        <v>100</v>
      </c>
      <c r="W1444" s="39">
        <v>100</v>
      </c>
      <c r="X1444" s="39"/>
      <c r="Y1444" s="39"/>
      <c r="Z1444" s="39"/>
      <c r="AA1444" s="39"/>
      <c r="AB1444" s="39"/>
      <c r="AC1444" s="39"/>
      <c r="AD1444" s="39"/>
      <c r="AE1444" s="39"/>
      <c r="AF1444" s="39"/>
      <c r="AG1444" s="39"/>
      <c r="AH1444" s="39"/>
      <c r="AI1444" s="39"/>
      <c r="AJ1444" s="39"/>
      <c r="AK1444" s="39"/>
      <c r="AL1444" s="39"/>
      <c r="AM1444" s="39"/>
      <c r="AN1444" s="39"/>
      <c r="AO1444" s="39"/>
      <c r="AP1444" s="39">
        <v>8700</v>
      </c>
      <c r="AQ1444" s="39">
        <v>0</v>
      </c>
      <c r="AR1444" s="27">
        <f t="shared" si="33"/>
        <v>0</v>
      </c>
      <c r="AS1444" s="13" t="s">
        <v>111</v>
      </c>
      <c r="AT1444" s="13">
        <v>2016</v>
      </c>
      <c r="AU1444" s="13">
        <v>14</v>
      </c>
    </row>
    <row r="1445" spans="2:47" ht="13.15" customHeight="1" x14ac:dyDescent="0.2">
      <c r="B1445" s="13" t="s">
        <v>2326</v>
      </c>
      <c r="C1445" s="13" t="s">
        <v>100</v>
      </c>
      <c r="D1445" s="13" t="s">
        <v>2235</v>
      </c>
      <c r="E1445" s="13" t="s">
        <v>2236</v>
      </c>
      <c r="F1445" s="13" t="s">
        <v>2237</v>
      </c>
      <c r="G1445" s="13" t="s">
        <v>2325</v>
      </c>
      <c r="H1445" s="13" t="s">
        <v>1475</v>
      </c>
      <c r="I1445" s="13">
        <v>45</v>
      </c>
      <c r="J1445" s="13" t="s">
        <v>614</v>
      </c>
      <c r="K1445" s="13" t="s">
        <v>2222</v>
      </c>
      <c r="L1445" s="13" t="s">
        <v>108</v>
      </c>
      <c r="M1445" s="13" t="s">
        <v>109</v>
      </c>
      <c r="N1445" s="13" t="s">
        <v>110</v>
      </c>
      <c r="O1445" s="39"/>
      <c r="P1445" s="39"/>
      <c r="Q1445" s="39"/>
      <c r="R1445" s="39"/>
      <c r="S1445" s="39">
        <v>0</v>
      </c>
      <c r="T1445" s="39">
        <v>100</v>
      </c>
      <c r="U1445" s="39">
        <v>100</v>
      </c>
      <c r="V1445" s="39">
        <v>100</v>
      </c>
      <c r="W1445" s="39">
        <v>100</v>
      </c>
      <c r="X1445" s="39"/>
      <c r="Y1445" s="39"/>
      <c r="Z1445" s="39"/>
      <c r="AA1445" s="39"/>
      <c r="AB1445" s="39"/>
      <c r="AC1445" s="39"/>
      <c r="AD1445" s="39"/>
      <c r="AE1445" s="39"/>
      <c r="AF1445" s="39"/>
      <c r="AG1445" s="39"/>
      <c r="AH1445" s="39"/>
      <c r="AI1445" s="39"/>
      <c r="AJ1445" s="39"/>
      <c r="AK1445" s="39"/>
      <c r="AL1445" s="39"/>
      <c r="AM1445" s="39"/>
      <c r="AN1445" s="39"/>
      <c r="AO1445" s="39"/>
      <c r="AP1445" s="39">
        <v>8700</v>
      </c>
      <c r="AQ1445" s="39">
        <v>0</v>
      </c>
      <c r="AR1445" s="27">
        <f t="shared" si="33"/>
        <v>0</v>
      </c>
      <c r="AS1445" s="13" t="s">
        <v>111</v>
      </c>
      <c r="AT1445" s="13">
        <v>2016</v>
      </c>
      <c r="AU1445" s="13" t="s">
        <v>212</v>
      </c>
    </row>
    <row r="1446" spans="2:47" ht="13.15" customHeight="1" x14ac:dyDescent="0.2">
      <c r="B1446" s="7" t="s">
        <v>2327</v>
      </c>
      <c r="C1446" s="7" t="s">
        <v>100</v>
      </c>
      <c r="D1446" s="13" t="s">
        <v>2226</v>
      </c>
      <c r="E1446" s="7" t="s">
        <v>2227</v>
      </c>
      <c r="F1446" s="10" t="s">
        <v>2228</v>
      </c>
      <c r="G1446" s="10" t="s">
        <v>2328</v>
      </c>
      <c r="H1446" s="8" t="s">
        <v>197</v>
      </c>
      <c r="I1446" s="9">
        <v>45</v>
      </c>
      <c r="J1446" s="10" t="s">
        <v>238</v>
      </c>
      <c r="K1446" s="8" t="s">
        <v>107</v>
      </c>
      <c r="L1446" s="10" t="s">
        <v>108</v>
      </c>
      <c r="M1446" s="10" t="s">
        <v>109</v>
      </c>
      <c r="N1446" s="10" t="s">
        <v>110</v>
      </c>
      <c r="O1446" s="27"/>
      <c r="P1446" s="27"/>
      <c r="Q1446" s="74"/>
      <c r="R1446" s="27">
        <v>20</v>
      </c>
      <c r="S1446" s="27">
        <v>0</v>
      </c>
      <c r="T1446" s="27">
        <v>0</v>
      </c>
      <c r="U1446" s="27">
        <v>0</v>
      </c>
      <c r="V1446" s="27">
        <v>0</v>
      </c>
      <c r="W1446" s="27"/>
      <c r="X1446" s="27"/>
      <c r="Y1446" s="27"/>
      <c r="Z1446" s="27"/>
      <c r="AA1446" s="27"/>
      <c r="AB1446" s="27"/>
      <c r="AC1446" s="27"/>
      <c r="AD1446" s="27"/>
      <c r="AE1446" s="27"/>
      <c r="AF1446" s="27"/>
      <c r="AG1446" s="27"/>
      <c r="AH1446" s="27"/>
      <c r="AI1446" s="27"/>
      <c r="AJ1446" s="27"/>
      <c r="AK1446" s="27"/>
      <c r="AL1446" s="27"/>
      <c r="AM1446" s="27"/>
      <c r="AN1446" s="27"/>
      <c r="AO1446" s="27"/>
      <c r="AP1446" s="27">
        <v>8000</v>
      </c>
      <c r="AQ1446" s="27">
        <v>0</v>
      </c>
      <c r="AR1446" s="27">
        <f t="shared" si="33"/>
        <v>0</v>
      </c>
      <c r="AS1446" s="10" t="s">
        <v>111</v>
      </c>
      <c r="AT1446" s="7" t="s">
        <v>375</v>
      </c>
      <c r="AU1446" s="89" t="s">
        <v>357</v>
      </c>
    </row>
    <row r="1447" spans="2:47" ht="13.15" customHeight="1" x14ac:dyDescent="0.2">
      <c r="B1447" s="12" t="s">
        <v>2329</v>
      </c>
      <c r="C1447" s="7" t="s">
        <v>100</v>
      </c>
      <c r="D1447" s="13" t="s">
        <v>2226</v>
      </c>
      <c r="E1447" s="7" t="s">
        <v>2227</v>
      </c>
      <c r="F1447" s="7" t="s">
        <v>2228</v>
      </c>
      <c r="G1447" s="7" t="s">
        <v>2328</v>
      </c>
      <c r="H1447" s="8" t="s">
        <v>197</v>
      </c>
      <c r="I1447" s="9">
        <v>45</v>
      </c>
      <c r="J1447" s="10" t="s">
        <v>579</v>
      </c>
      <c r="K1447" s="8" t="s">
        <v>107</v>
      </c>
      <c r="L1447" s="10" t="s">
        <v>108</v>
      </c>
      <c r="M1447" s="10" t="s">
        <v>109</v>
      </c>
      <c r="N1447" s="10" t="s">
        <v>110</v>
      </c>
      <c r="O1447" s="74"/>
      <c r="P1447" s="27"/>
      <c r="Q1447" s="27"/>
      <c r="R1447" s="27">
        <v>10</v>
      </c>
      <c r="S1447" s="27"/>
      <c r="T1447" s="27"/>
      <c r="U1447" s="27"/>
      <c r="V1447" s="27"/>
      <c r="W1447" s="27"/>
      <c r="X1447" s="27"/>
      <c r="Y1447" s="27"/>
      <c r="Z1447" s="27"/>
      <c r="AA1447" s="27"/>
      <c r="AB1447" s="27"/>
      <c r="AC1447" s="27"/>
      <c r="AD1447" s="27"/>
      <c r="AE1447" s="27"/>
      <c r="AF1447" s="27"/>
      <c r="AG1447" s="27"/>
      <c r="AH1447" s="27"/>
      <c r="AI1447" s="27"/>
      <c r="AJ1447" s="27"/>
      <c r="AK1447" s="27"/>
      <c r="AL1447" s="27"/>
      <c r="AM1447" s="27"/>
      <c r="AN1447" s="27"/>
      <c r="AO1447" s="27"/>
      <c r="AP1447" s="27">
        <v>8000</v>
      </c>
      <c r="AQ1447" s="27">
        <v>0</v>
      </c>
      <c r="AR1447" s="27">
        <f t="shared" si="33"/>
        <v>0</v>
      </c>
      <c r="AS1447" s="10" t="s">
        <v>111</v>
      </c>
      <c r="AT1447" s="43" t="s">
        <v>241</v>
      </c>
      <c r="AU1447" s="10" t="s">
        <v>1339</v>
      </c>
    </row>
    <row r="1448" spans="2:47" ht="13.15" customHeight="1" x14ac:dyDescent="0.2">
      <c r="B1448" s="12" t="s">
        <v>2330</v>
      </c>
      <c r="C1448" s="7" t="s">
        <v>100</v>
      </c>
      <c r="D1448" s="13" t="s">
        <v>2226</v>
      </c>
      <c r="E1448" s="7" t="s">
        <v>2227</v>
      </c>
      <c r="F1448" s="7" t="s">
        <v>2228</v>
      </c>
      <c r="G1448" s="7" t="s">
        <v>2328</v>
      </c>
      <c r="H1448" s="8" t="s">
        <v>197</v>
      </c>
      <c r="I1448" s="9">
        <v>45</v>
      </c>
      <c r="J1448" s="10" t="s">
        <v>579</v>
      </c>
      <c r="K1448" s="8" t="s">
        <v>107</v>
      </c>
      <c r="L1448" s="10" t="s">
        <v>108</v>
      </c>
      <c r="M1448" s="10" t="s">
        <v>109</v>
      </c>
      <c r="N1448" s="10" t="s">
        <v>110</v>
      </c>
      <c r="O1448" s="74"/>
      <c r="P1448" s="27"/>
      <c r="Q1448" s="27"/>
      <c r="R1448" s="27">
        <v>10</v>
      </c>
      <c r="S1448" s="27"/>
      <c r="T1448" s="27"/>
      <c r="U1448" s="27"/>
      <c r="V1448" s="27"/>
      <c r="W1448" s="27"/>
      <c r="X1448" s="27"/>
      <c r="Y1448" s="27"/>
      <c r="Z1448" s="27"/>
      <c r="AA1448" s="27"/>
      <c r="AB1448" s="27"/>
      <c r="AC1448" s="27"/>
      <c r="AD1448" s="27"/>
      <c r="AE1448" s="27"/>
      <c r="AF1448" s="27"/>
      <c r="AG1448" s="27"/>
      <c r="AH1448" s="27"/>
      <c r="AI1448" s="27"/>
      <c r="AJ1448" s="27"/>
      <c r="AK1448" s="27"/>
      <c r="AL1448" s="27"/>
      <c r="AM1448" s="27"/>
      <c r="AN1448" s="27"/>
      <c r="AO1448" s="27"/>
      <c r="AP1448" s="27">
        <v>7700</v>
      </c>
      <c r="AQ1448" s="27">
        <v>0</v>
      </c>
      <c r="AR1448" s="27">
        <f t="shared" si="33"/>
        <v>0</v>
      </c>
      <c r="AS1448" s="10" t="s">
        <v>111</v>
      </c>
      <c r="AT1448" s="43" t="s">
        <v>241</v>
      </c>
      <c r="AU1448" s="88" t="s">
        <v>212</v>
      </c>
    </row>
    <row r="1449" spans="2:47" ht="13.15" customHeight="1" x14ac:dyDescent="0.2">
      <c r="B1449" s="7" t="s">
        <v>2331</v>
      </c>
      <c r="C1449" s="7" t="s">
        <v>100</v>
      </c>
      <c r="D1449" s="13" t="s">
        <v>1951</v>
      </c>
      <c r="E1449" s="7" t="s">
        <v>1819</v>
      </c>
      <c r="F1449" s="10" t="s">
        <v>1952</v>
      </c>
      <c r="G1449" s="10" t="s">
        <v>2332</v>
      </c>
      <c r="H1449" s="8" t="s">
        <v>105</v>
      </c>
      <c r="I1449" s="9">
        <v>45</v>
      </c>
      <c r="J1449" s="10" t="s">
        <v>238</v>
      </c>
      <c r="K1449" s="8" t="s">
        <v>107</v>
      </c>
      <c r="L1449" s="10" t="s">
        <v>108</v>
      </c>
      <c r="M1449" s="10" t="s">
        <v>109</v>
      </c>
      <c r="N1449" s="10" t="s">
        <v>110</v>
      </c>
      <c r="O1449" s="27"/>
      <c r="P1449" s="27"/>
      <c r="Q1449" s="74"/>
      <c r="R1449" s="27">
        <v>4</v>
      </c>
      <c r="S1449" s="27">
        <v>0</v>
      </c>
      <c r="T1449" s="27">
        <v>0</v>
      </c>
      <c r="U1449" s="27">
        <v>0</v>
      </c>
      <c r="V1449" s="27">
        <v>0</v>
      </c>
      <c r="W1449" s="27"/>
      <c r="X1449" s="27"/>
      <c r="Y1449" s="27"/>
      <c r="Z1449" s="27"/>
      <c r="AA1449" s="27"/>
      <c r="AB1449" s="27"/>
      <c r="AC1449" s="27"/>
      <c r="AD1449" s="27"/>
      <c r="AE1449" s="27"/>
      <c r="AF1449" s="27"/>
      <c r="AG1449" s="27"/>
      <c r="AH1449" s="27"/>
      <c r="AI1449" s="27"/>
      <c r="AJ1449" s="27"/>
      <c r="AK1449" s="27"/>
      <c r="AL1449" s="27"/>
      <c r="AM1449" s="27"/>
      <c r="AN1449" s="27"/>
      <c r="AO1449" s="27"/>
      <c r="AP1449" s="27">
        <v>15000</v>
      </c>
      <c r="AQ1449" s="27">
        <v>0</v>
      </c>
      <c r="AR1449" s="27">
        <f t="shared" si="33"/>
        <v>0</v>
      </c>
      <c r="AS1449" s="10" t="s">
        <v>111</v>
      </c>
      <c r="AT1449" s="7" t="s">
        <v>375</v>
      </c>
      <c r="AU1449" s="89" t="s">
        <v>1392</v>
      </c>
    </row>
    <row r="1450" spans="2:47" ht="13.15" customHeight="1" x14ac:dyDescent="0.2">
      <c r="B1450" s="12" t="s">
        <v>2333</v>
      </c>
      <c r="C1450" s="7" t="s">
        <v>100</v>
      </c>
      <c r="D1450" s="13" t="s">
        <v>1951</v>
      </c>
      <c r="E1450" s="7" t="s">
        <v>1819</v>
      </c>
      <c r="F1450" s="7" t="s">
        <v>1952</v>
      </c>
      <c r="G1450" s="7" t="s">
        <v>2332</v>
      </c>
      <c r="H1450" s="8" t="s">
        <v>197</v>
      </c>
      <c r="I1450" s="9">
        <v>45</v>
      </c>
      <c r="J1450" s="10" t="s">
        <v>579</v>
      </c>
      <c r="K1450" s="8" t="s">
        <v>107</v>
      </c>
      <c r="L1450" s="10" t="s">
        <v>108</v>
      </c>
      <c r="M1450" s="10" t="s">
        <v>109</v>
      </c>
      <c r="N1450" s="10" t="s">
        <v>110</v>
      </c>
      <c r="O1450" s="74"/>
      <c r="P1450" s="27"/>
      <c r="Q1450" s="27"/>
      <c r="R1450" s="27">
        <v>4</v>
      </c>
      <c r="S1450" s="27"/>
      <c r="T1450" s="27"/>
      <c r="U1450" s="27"/>
      <c r="V1450" s="27"/>
      <c r="W1450" s="27"/>
      <c r="X1450" s="27"/>
      <c r="Y1450" s="27"/>
      <c r="Z1450" s="27"/>
      <c r="AA1450" s="27"/>
      <c r="AB1450" s="27"/>
      <c r="AC1450" s="27"/>
      <c r="AD1450" s="27"/>
      <c r="AE1450" s="27"/>
      <c r="AF1450" s="27"/>
      <c r="AG1450" s="27"/>
      <c r="AH1450" s="27"/>
      <c r="AI1450" s="27"/>
      <c r="AJ1450" s="27"/>
      <c r="AK1450" s="27"/>
      <c r="AL1450" s="27"/>
      <c r="AM1450" s="27"/>
      <c r="AN1450" s="27"/>
      <c r="AO1450" s="27"/>
      <c r="AP1450" s="27">
        <v>15000</v>
      </c>
      <c r="AQ1450" s="27">
        <v>0</v>
      </c>
      <c r="AR1450" s="27">
        <f t="shared" si="33"/>
        <v>0</v>
      </c>
      <c r="AS1450" s="10" t="s">
        <v>111</v>
      </c>
      <c r="AT1450" s="43" t="s">
        <v>241</v>
      </c>
      <c r="AU1450" s="88" t="s">
        <v>212</v>
      </c>
    </row>
    <row r="1451" spans="2:47" ht="13.15" customHeight="1" x14ac:dyDescent="0.2">
      <c r="B1451" s="7" t="s">
        <v>2334</v>
      </c>
      <c r="C1451" s="7" t="s">
        <v>100</v>
      </c>
      <c r="D1451" s="13" t="s">
        <v>1951</v>
      </c>
      <c r="E1451" s="7" t="s">
        <v>1819</v>
      </c>
      <c r="F1451" s="10" t="s">
        <v>1952</v>
      </c>
      <c r="G1451" s="10" t="s">
        <v>2335</v>
      </c>
      <c r="H1451" s="8" t="s">
        <v>105</v>
      </c>
      <c r="I1451" s="9">
        <v>45</v>
      </c>
      <c r="J1451" s="10" t="s">
        <v>238</v>
      </c>
      <c r="K1451" s="8" t="s">
        <v>107</v>
      </c>
      <c r="L1451" s="10" t="s">
        <v>108</v>
      </c>
      <c r="M1451" s="10" t="s">
        <v>109</v>
      </c>
      <c r="N1451" s="10" t="s">
        <v>110</v>
      </c>
      <c r="O1451" s="27"/>
      <c r="P1451" s="27"/>
      <c r="Q1451" s="74"/>
      <c r="R1451" s="27">
        <v>32</v>
      </c>
      <c r="S1451" s="27">
        <v>50</v>
      </c>
      <c r="T1451" s="27">
        <v>60</v>
      </c>
      <c r="U1451" s="27">
        <v>50</v>
      </c>
      <c r="V1451" s="27">
        <v>50</v>
      </c>
      <c r="W1451" s="27"/>
      <c r="X1451" s="27"/>
      <c r="Y1451" s="27"/>
      <c r="Z1451" s="27"/>
      <c r="AA1451" s="27"/>
      <c r="AB1451" s="27"/>
      <c r="AC1451" s="27"/>
      <c r="AD1451" s="27"/>
      <c r="AE1451" s="27"/>
      <c r="AF1451" s="27"/>
      <c r="AG1451" s="27"/>
      <c r="AH1451" s="27"/>
      <c r="AI1451" s="27"/>
      <c r="AJ1451" s="27"/>
      <c r="AK1451" s="27"/>
      <c r="AL1451" s="27"/>
      <c r="AM1451" s="27"/>
      <c r="AN1451" s="27"/>
      <c r="AO1451" s="27"/>
      <c r="AP1451" s="27">
        <v>10832.65</v>
      </c>
      <c r="AQ1451" s="27">
        <v>0</v>
      </c>
      <c r="AR1451" s="27">
        <f t="shared" si="33"/>
        <v>0</v>
      </c>
      <c r="AS1451" s="10" t="s">
        <v>111</v>
      </c>
      <c r="AT1451" s="7" t="s">
        <v>375</v>
      </c>
      <c r="AU1451" s="89" t="s">
        <v>239</v>
      </c>
    </row>
    <row r="1452" spans="2:47" ht="13.15" customHeight="1" x14ac:dyDescent="0.2">
      <c r="B1452" s="12" t="s">
        <v>2336</v>
      </c>
      <c r="C1452" s="7" t="s">
        <v>100</v>
      </c>
      <c r="D1452" s="13" t="s">
        <v>1951</v>
      </c>
      <c r="E1452" s="7" t="s">
        <v>1819</v>
      </c>
      <c r="F1452" s="7" t="s">
        <v>1952</v>
      </c>
      <c r="G1452" s="7" t="s">
        <v>2335</v>
      </c>
      <c r="H1452" s="8" t="s">
        <v>197</v>
      </c>
      <c r="I1452" s="9">
        <v>45</v>
      </c>
      <c r="J1452" s="10" t="s">
        <v>579</v>
      </c>
      <c r="K1452" s="8" t="s">
        <v>107</v>
      </c>
      <c r="L1452" s="10" t="s">
        <v>108</v>
      </c>
      <c r="M1452" s="10" t="s">
        <v>109</v>
      </c>
      <c r="N1452" s="10" t="s">
        <v>110</v>
      </c>
      <c r="O1452" s="74"/>
      <c r="P1452" s="27"/>
      <c r="Q1452" s="27"/>
      <c r="R1452" s="27">
        <v>8</v>
      </c>
      <c r="S1452" s="27">
        <v>70</v>
      </c>
      <c r="T1452" s="27">
        <v>80</v>
      </c>
      <c r="U1452" s="27">
        <v>70</v>
      </c>
      <c r="V1452" s="27">
        <v>70</v>
      </c>
      <c r="W1452" s="27"/>
      <c r="X1452" s="27"/>
      <c r="Y1452" s="27"/>
      <c r="Z1452" s="27"/>
      <c r="AA1452" s="27"/>
      <c r="AB1452" s="27"/>
      <c r="AC1452" s="27"/>
      <c r="AD1452" s="27"/>
      <c r="AE1452" s="27"/>
      <c r="AF1452" s="27"/>
      <c r="AG1452" s="27"/>
      <c r="AH1452" s="27"/>
      <c r="AI1452" s="27"/>
      <c r="AJ1452" s="27"/>
      <c r="AK1452" s="27"/>
      <c r="AL1452" s="27"/>
      <c r="AM1452" s="27"/>
      <c r="AN1452" s="27"/>
      <c r="AO1452" s="27"/>
      <c r="AP1452" s="27">
        <v>10832.65</v>
      </c>
      <c r="AQ1452" s="27">
        <v>0</v>
      </c>
      <c r="AR1452" s="27">
        <f t="shared" si="33"/>
        <v>0</v>
      </c>
      <c r="AS1452" s="10" t="s">
        <v>111</v>
      </c>
      <c r="AT1452" s="43" t="s">
        <v>241</v>
      </c>
      <c r="AU1452" s="43" t="s">
        <v>359</v>
      </c>
    </row>
    <row r="1453" spans="2:47" ht="13.15" customHeight="1" x14ac:dyDescent="0.2">
      <c r="B1453" s="12" t="s">
        <v>2337</v>
      </c>
      <c r="C1453" s="8" t="s">
        <v>100</v>
      </c>
      <c r="D1453" s="13" t="s">
        <v>1951</v>
      </c>
      <c r="E1453" s="7" t="s">
        <v>1819</v>
      </c>
      <c r="F1453" s="8" t="s">
        <v>1952</v>
      </c>
      <c r="G1453" s="7" t="s">
        <v>2335</v>
      </c>
      <c r="H1453" s="8" t="s">
        <v>197</v>
      </c>
      <c r="I1453" s="9">
        <v>45</v>
      </c>
      <c r="J1453" s="8" t="s">
        <v>244</v>
      </c>
      <c r="K1453" s="8" t="s">
        <v>107</v>
      </c>
      <c r="L1453" s="8" t="s">
        <v>108</v>
      </c>
      <c r="M1453" s="10" t="s">
        <v>109</v>
      </c>
      <c r="N1453" s="8" t="s">
        <v>110</v>
      </c>
      <c r="O1453" s="74"/>
      <c r="P1453" s="27"/>
      <c r="Q1453" s="27"/>
      <c r="R1453" s="27">
        <v>1</v>
      </c>
      <c r="S1453" s="27">
        <v>70</v>
      </c>
      <c r="T1453" s="27">
        <v>80</v>
      </c>
      <c r="U1453" s="27">
        <v>70</v>
      </c>
      <c r="V1453" s="27">
        <v>70</v>
      </c>
      <c r="W1453" s="27"/>
      <c r="X1453" s="27"/>
      <c r="Y1453" s="27"/>
      <c r="Z1453" s="27"/>
      <c r="AA1453" s="27"/>
      <c r="AB1453" s="27"/>
      <c r="AC1453" s="27"/>
      <c r="AD1453" s="27"/>
      <c r="AE1453" s="27"/>
      <c r="AF1453" s="27"/>
      <c r="AG1453" s="27"/>
      <c r="AH1453" s="27"/>
      <c r="AI1453" s="27"/>
      <c r="AJ1453" s="27"/>
      <c r="AK1453" s="27"/>
      <c r="AL1453" s="27"/>
      <c r="AM1453" s="27"/>
      <c r="AN1453" s="27"/>
      <c r="AO1453" s="27"/>
      <c r="AP1453" s="27">
        <v>8448.33</v>
      </c>
      <c r="AQ1453" s="27">
        <v>0</v>
      </c>
      <c r="AR1453" s="27">
        <f t="shared" si="33"/>
        <v>0</v>
      </c>
      <c r="AS1453" s="10" t="s">
        <v>111</v>
      </c>
      <c r="AT1453" s="43" t="s">
        <v>241</v>
      </c>
      <c r="AU1453" s="89" t="s">
        <v>2219</v>
      </c>
    </row>
    <row r="1454" spans="2:47" ht="13.15" customHeight="1" x14ac:dyDescent="0.2">
      <c r="B1454" s="12" t="s">
        <v>2338</v>
      </c>
      <c r="C1454" s="7" t="s">
        <v>100</v>
      </c>
      <c r="D1454" s="13" t="s">
        <v>1951</v>
      </c>
      <c r="E1454" s="7" t="s">
        <v>1819</v>
      </c>
      <c r="F1454" s="7" t="s">
        <v>1819</v>
      </c>
      <c r="G1454" s="7" t="s">
        <v>2335</v>
      </c>
      <c r="H1454" s="8" t="s">
        <v>197</v>
      </c>
      <c r="I1454" s="7">
        <v>45</v>
      </c>
      <c r="J1454" s="10" t="s">
        <v>200</v>
      </c>
      <c r="K1454" s="25" t="s">
        <v>2222</v>
      </c>
      <c r="L1454" s="26" t="s">
        <v>108</v>
      </c>
      <c r="M1454" s="10" t="s">
        <v>109</v>
      </c>
      <c r="N1454" s="7" t="s">
        <v>110</v>
      </c>
      <c r="O1454" s="39"/>
      <c r="P1454" s="39"/>
      <c r="Q1454" s="39"/>
      <c r="R1454" s="39"/>
      <c r="S1454" s="39">
        <v>70</v>
      </c>
      <c r="T1454" s="39">
        <v>80</v>
      </c>
      <c r="U1454" s="39">
        <v>70</v>
      </c>
      <c r="V1454" s="39">
        <v>70</v>
      </c>
      <c r="W1454" s="39"/>
      <c r="X1454" s="39"/>
      <c r="Y1454" s="39"/>
      <c r="Z1454" s="39"/>
      <c r="AA1454" s="39"/>
      <c r="AB1454" s="39"/>
      <c r="AC1454" s="39"/>
      <c r="AD1454" s="39"/>
      <c r="AE1454" s="39"/>
      <c r="AF1454" s="39"/>
      <c r="AG1454" s="39"/>
      <c r="AH1454" s="39"/>
      <c r="AI1454" s="39"/>
      <c r="AJ1454" s="39"/>
      <c r="AK1454" s="39"/>
      <c r="AL1454" s="39"/>
      <c r="AM1454" s="39"/>
      <c r="AN1454" s="39"/>
      <c r="AO1454" s="39"/>
      <c r="AP1454" s="39">
        <v>10000</v>
      </c>
      <c r="AQ1454" s="27">
        <v>0</v>
      </c>
      <c r="AR1454" s="27">
        <f t="shared" si="33"/>
        <v>0</v>
      </c>
      <c r="AS1454" s="26" t="s">
        <v>111</v>
      </c>
      <c r="AT1454" s="10">
        <v>2015</v>
      </c>
      <c r="AU1454" s="13" t="s">
        <v>610</v>
      </c>
    </row>
    <row r="1455" spans="2:47" ht="13.15" customHeight="1" x14ac:dyDescent="0.2">
      <c r="B1455" s="13" t="s">
        <v>2339</v>
      </c>
      <c r="C1455" s="13" t="s">
        <v>100</v>
      </c>
      <c r="D1455" s="13" t="s">
        <v>1951</v>
      </c>
      <c r="E1455" s="13" t="s">
        <v>1819</v>
      </c>
      <c r="F1455" s="13" t="s">
        <v>1819</v>
      </c>
      <c r="G1455" s="13" t="s">
        <v>2340</v>
      </c>
      <c r="H1455" s="13" t="s">
        <v>1475</v>
      </c>
      <c r="I1455" s="13">
        <v>45</v>
      </c>
      <c r="J1455" s="13" t="s">
        <v>614</v>
      </c>
      <c r="K1455" s="13" t="s">
        <v>2222</v>
      </c>
      <c r="L1455" s="13" t="s">
        <v>108</v>
      </c>
      <c r="M1455" s="13" t="s">
        <v>109</v>
      </c>
      <c r="N1455" s="13" t="s">
        <v>110</v>
      </c>
      <c r="O1455" s="39"/>
      <c r="P1455" s="39"/>
      <c r="Q1455" s="39"/>
      <c r="R1455" s="39"/>
      <c r="S1455" s="39">
        <v>1</v>
      </c>
      <c r="T1455" s="39">
        <v>6</v>
      </c>
      <c r="U1455" s="39">
        <v>6</v>
      </c>
      <c r="V1455" s="39">
        <v>6</v>
      </c>
      <c r="W1455" s="39">
        <v>6</v>
      </c>
      <c r="X1455" s="39"/>
      <c r="Y1455" s="39"/>
      <c r="Z1455" s="39"/>
      <c r="AA1455" s="39"/>
      <c r="AB1455" s="39"/>
      <c r="AC1455" s="39"/>
      <c r="AD1455" s="39"/>
      <c r="AE1455" s="39"/>
      <c r="AF1455" s="39"/>
      <c r="AG1455" s="39"/>
      <c r="AH1455" s="39"/>
      <c r="AI1455" s="39"/>
      <c r="AJ1455" s="39"/>
      <c r="AK1455" s="39"/>
      <c r="AL1455" s="39"/>
      <c r="AM1455" s="39"/>
      <c r="AN1455" s="39"/>
      <c r="AO1455" s="39"/>
      <c r="AP1455" s="39">
        <v>8448.33</v>
      </c>
      <c r="AQ1455" s="39">
        <v>0</v>
      </c>
      <c r="AR1455" s="27">
        <f t="shared" si="33"/>
        <v>0</v>
      </c>
      <c r="AS1455" s="13" t="s">
        <v>111</v>
      </c>
      <c r="AT1455" s="13">
        <v>2016</v>
      </c>
      <c r="AU1455" s="13">
        <v>14</v>
      </c>
    </row>
    <row r="1456" spans="2:47" ht="13.15" customHeight="1" x14ac:dyDescent="0.2">
      <c r="B1456" s="13" t="s">
        <v>2341</v>
      </c>
      <c r="C1456" s="13" t="s">
        <v>100</v>
      </c>
      <c r="D1456" s="13" t="s">
        <v>1951</v>
      </c>
      <c r="E1456" s="13" t="s">
        <v>1819</v>
      </c>
      <c r="F1456" s="13" t="s">
        <v>1819</v>
      </c>
      <c r="G1456" s="13" t="s">
        <v>2340</v>
      </c>
      <c r="H1456" s="13" t="s">
        <v>1475</v>
      </c>
      <c r="I1456" s="13">
        <v>45</v>
      </c>
      <c r="J1456" s="13" t="s">
        <v>614</v>
      </c>
      <c r="K1456" s="13" t="s">
        <v>2222</v>
      </c>
      <c r="L1456" s="13" t="s">
        <v>108</v>
      </c>
      <c r="M1456" s="13" t="s">
        <v>109</v>
      </c>
      <c r="N1456" s="13" t="s">
        <v>110</v>
      </c>
      <c r="O1456" s="39"/>
      <c r="P1456" s="39"/>
      <c r="Q1456" s="39"/>
      <c r="R1456" s="39"/>
      <c r="S1456" s="39">
        <v>0</v>
      </c>
      <c r="T1456" s="39">
        <v>6</v>
      </c>
      <c r="U1456" s="39">
        <v>6</v>
      </c>
      <c r="V1456" s="39">
        <v>6</v>
      </c>
      <c r="W1456" s="39">
        <v>6</v>
      </c>
      <c r="X1456" s="39"/>
      <c r="Y1456" s="39"/>
      <c r="Z1456" s="39"/>
      <c r="AA1456" s="39"/>
      <c r="AB1456" s="39"/>
      <c r="AC1456" s="39"/>
      <c r="AD1456" s="39"/>
      <c r="AE1456" s="39"/>
      <c r="AF1456" s="39"/>
      <c r="AG1456" s="39"/>
      <c r="AH1456" s="39"/>
      <c r="AI1456" s="39"/>
      <c r="AJ1456" s="39"/>
      <c r="AK1456" s="39"/>
      <c r="AL1456" s="39"/>
      <c r="AM1456" s="39"/>
      <c r="AN1456" s="39"/>
      <c r="AO1456" s="39"/>
      <c r="AP1456" s="39">
        <v>8448.33</v>
      </c>
      <c r="AQ1456" s="39">
        <v>0</v>
      </c>
      <c r="AR1456" s="27">
        <f t="shared" si="33"/>
        <v>0</v>
      </c>
      <c r="AS1456" s="13" t="s">
        <v>111</v>
      </c>
      <c r="AT1456" s="13">
        <v>2016</v>
      </c>
      <c r="AU1456" s="13" t="s">
        <v>212</v>
      </c>
    </row>
    <row r="1457" spans="2:47" ht="13.15" customHeight="1" x14ac:dyDescent="0.2">
      <c r="B1457" s="7" t="s">
        <v>2342</v>
      </c>
      <c r="C1457" s="7" t="s">
        <v>100</v>
      </c>
      <c r="D1457" s="13" t="s">
        <v>1779</v>
      </c>
      <c r="E1457" s="7" t="s">
        <v>1780</v>
      </c>
      <c r="F1457" s="7" t="s">
        <v>1781</v>
      </c>
      <c r="G1457" s="10" t="s">
        <v>2343</v>
      </c>
      <c r="H1457" s="8" t="s">
        <v>105</v>
      </c>
      <c r="I1457" s="9">
        <v>45</v>
      </c>
      <c r="J1457" s="10" t="s">
        <v>238</v>
      </c>
      <c r="K1457" s="8" t="s">
        <v>107</v>
      </c>
      <c r="L1457" s="10" t="s">
        <v>108</v>
      </c>
      <c r="M1457" s="10" t="s">
        <v>109</v>
      </c>
      <c r="N1457" s="10" t="s">
        <v>110</v>
      </c>
      <c r="O1457" s="27"/>
      <c r="P1457" s="27"/>
      <c r="Q1457" s="74"/>
      <c r="R1457" s="27">
        <v>10</v>
      </c>
      <c r="S1457" s="27">
        <v>20</v>
      </c>
      <c r="T1457" s="27">
        <v>20</v>
      </c>
      <c r="U1457" s="27">
        <v>20</v>
      </c>
      <c r="V1457" s="27">
        <v>20</v>
      </c>
      <c r="W1457" s="27"/>
      <c r="X1457" s="27"/>
      <c r="Y1457" s="27"/>
      <c r="Z1457" s="27"/>
      <c r="AA1457" s="27"/>
      <c r="AB1457" s="27"/>
      <c r="AC1457" s="27"/>
      <c r="AD1457" s="27"/>
      <c r="AE1457" s="27"/>
      <c r="AF1457" s="27"/>
      <c r="AG1457" s="27"/>
      <c r="AH1457" s="27"/>
      <c r="AI1457" s="27"/>
      <c r="AJ1457" s="27"/>
      <c r="AK1457" s="27"/>
      <c r="AL1457" s="27"/>
      <c r="AM1457" s="27"/>
      <c r="AN1457" s="27"/>
      <c r="AO1457" s="27"/>
      <c r="AP1457" s="27">
        <v>6499.59</v>
      </c>
      <c r="AQ1457" s="27">
        <v>0</v>
      </c>
      <c r="AR1457" s="27">
        <f t="shared" si="33"/>
        <v>0</v>
      </c>
      <c r="AS1457" s="10" t="s">
        <v>111</v>
      </c>
      <c r="AT1457" s="7" t="s">
        <v>375</v>
      </c>
      <c r="AU1457" s="89" t="s">
        <v>239</v>
      </c>
    </row>
    <row r="1458" spans="2:47" ht="13.15" customHeight="1" x14ac:dyDescent="0.2">
      <c r="B1458" s="12" t="s">
        <v>2344</v>
      </c>
      <c r="C1458" s="7" t="s">
        <v>100</v>
      </c>
      <c r="D1458" s="13" t="s">
        <v>1779</v>
      </c>
      <c r="E1458" s="7" t="s">
        <v>1780</v>
      </c>
      <c r="F1458" s="7" t="s">
        <v>1781</v>
      </c>
      <c r="G1458" s="7" t="s">
        <v>2343</v>
      </c>
      <c r="H1458" s="8" t="s">
        <v>197</v>
      </c>
      <c r="I1458" s="9">
        <v>45</v>
      </c>
      <c r="J1458" s="10" t="s">
        <v>579</v>
      </c>
      <c r="K1458" s="8" t="s">
        <v>107</v>
      </c>
      <c r="L1458" s="10" t="s">
        <v>108</v>
      </c>
      <c r="M1458" s="10" t="s">
        <v>109</v>
      </c>
      <c r="N1458" s="10" t="s">
        <v>110</v>
      </c>
      <c r="O1458" s="74"/>
      <c r="P1458" s="27"/>
      <c r="Q1458" s="27"/>
      <c r="R1458" s="27">
        <v>10</v>
      </c>
      <c r="S1458" s="27"/>
      <c r="T1458" s="27"/>
      <c r="U1458" s="27">
        <v>10</v>
      </c>
      <c r="V1458" s="27">
        <v>10</v>
      </c>
      <c r="W1458" s="27"/>
      <c r="X1458" s="27"/>
      <c r="Y1458" s="27"/>
      <c r="Z1458" s="27"/>
      <c r="AA1458" s="27"/>
      <c r="AB1458" s="27"/>
      <c r="AC1458" s="27"/>
      <c r="AD1458" s="27"/>
      <c r="AE1458" s="27"/>
      <c r="AF1458" s="27"/>
      <c r="AG1458" s="27"/>
      <c r="AH1458" s="27"/>
      <c r="AI1458" s="27"/>
      <c r="AJ1458" s="27"/>
      <c r="AK1458" s="27"/>
      <c r="AL1458" s="27"/>
      <c r="AM1458" s="27"/>
      <c r="AN1458" s="27"/>
      <c r="AO1458" s="27"/>
      <c r="AP1458" s="27">
        <v>6499.59</v>
      </c>
      <c r="AQ1458" s="27">
        <v>0</v>
      </c>
      <c r="AR1458" s="27">
        <f t="shared" si="33"/>
        <v>0</v>
      </c>
      <c r="AS1458" s="10" t="s">
        <v>111</v>
      </c>
      <c r="AT1458" s="43" t="s">
        <v>241</v>
      </c>
      <c r="AU1458" s="43" t="s">
        <v>2345</v>
      </c>
    </row>
    <row r="1459" spans="2:47" ht="13.15" customHeight="1" x14ac:dyDescent="0.2">
      <c r="B1459" s="12" t="s">
        <v>2346</v>
      </c>
      <c r="C1459" s="8" t="s">
        <v>100</v>
      </c>
      <c r="D1459" s="13" t="s">
        <v>1779</v>
      </c>
      <c r="E1459" s="7" t="s">
        <v>1780</v>
      </c>
      <c r="F1459" s="8" t="s">
        <v>1781</v>
      </c>
      <c r="G1459" s="7" t="s">
        <v>2343</v>
      </c>
      <c r="H1459" s="8" t="s">
        <v>197</v>
      </c>
      <c r="I1459" s="9">
        <v>45</v>
      </c>
      <c r="J1459" s="8" t="s">
        <v>1386</v>
      </c>
      <c r="K1459" s="8" t="s">
        <v>107</v>
      </c>
      <c r="L1459" s="8" t="s">
        <v>108</v>
      </c>
      <c r="M1459" s="10" t="s">
        <v>109</v>
      </c>
      <c r="N1459" s="8" t="s">
        <v>110</v>
      </c>
      <c r="O1459" s="74"/>
      <c r="P1459" s="27"/>
      <c r="Q1459" s="27"/>
      <c r="R1459" s="27"/>
      <c r="S1459" s="27"/>
      <c r="T1459" s="27"/>
      <c r="U1459" s="27">
        <v>10</v>
      </c>
      <c r="V1459" s="27">
        <v>10</v>
      </c>
      <c r="W1459" s="27"/>
      <c r="X1459" s="27"/>
      <c r="Y1459" s="27"/>
      <c r="Z1459" s="27"/>
      <c r="AA1459" s="27"/>
      <c r="AB1459" s="27"/>
      <c r="AC1459" s="27"/>
      <c r="AD1459" s="27"/>
      <c r="AE1459" s="27"/>
      <c r="AF1459" s="27"/>
      <c r="AG1459" s="27"/>
      <c r="AH1459" s="27"/>
      <c r="AI1459" s="27"/>
      <c r="AJ1459" s="27"/>
      <c r="AK1459" s="27"/>
      <c r="AL1459" s="27"/>
      <c r="AM1459" s="27"/>
      <c r="AN1459" s="27"/>
      <c r="AO1459" s="27"/>
      <c r="AP1459" s="27">
        <v>4694.3</v>
      </c>
      <c r="AQ1459" s="27">
        <v>0</v>
      </c>
      <c r="AR1459" s="27">
        <f t="shared" si="33"/>
        <v>0</v>
      </c>
      <c r="AS1459" s="10" t="s">
        <v>111</v>
      </c>
      <c r="AT1459" s="43" t="s">
        <v>241</v>
      </c>
      <c r="AU1459" s="13" t="s">
        <v>1163</v>
      </c>
    </row>
    <row r="1460" spans="2:47" ht="13.15" customHeight="1" x14ac:dyDescent="0.2">
      <c r="B1460" s="13" t="s">
        <v>2347</v>
      </c>
      <c r="C1460" s="13" t="s">
        <v>100</v>
      </c>
      <c r="D1460" s="13" t="s">
        <v>1779</v>
      </c>
      <c r="E1460" s="13" t="s">
        <v>1780</v>
      </c>
      <c r="F1460" s="13" t="s">
        <v>1781</v>
      </c>
      <c r="G1460" s="13" t="s">
        <v>2348</v>
      </c>
      <c r="H1460" s="13" t="s">
        <v>1026</v>
      </c>
      <c r="I1460" s="13">
        <v>45</v>
      </c>
      <c r="J1460" s="13" t="s">
        <v>614</v>
      </c>
      <c r="K1460" s="13" t="s">
        <v>107</v>
      </c>
      <c r="L1460" s="13" t="s">
        <v>108</v>
      </c>
      <c r="M1460" s="13" t="s">
        <v>109</v>
      </c>
      <c r="N1460" s="13" t="s">
        <v>110</v>
      </c>
      <c r="O1460" s="39"/>
      <c r="P1460" s="39"/>
      <c r="Q1460" s="39"/>
      <c r="R1460" s="39"/>
      <c r="S1460" s="39">
        <v>0</v>
      </c>
      <c r="T1460" s="39">
        <v>20</v>
      </c>
      <c r="U1460" s="39">
        <v>20</v>
      </c>
      <c r="V1460" s="39">
        <v>20</v>
      </c>
      <c r="W1460" s="39">
        <v>20</v>
      </c>
      <c r="X1460" s="39"/>
      <c r="Y1460" s="39"/>
      <c r="Z1460" s="39"/>
      <c r="AA1460" s="39"/>
      <c r="AB1460" s="39"/>
      <c r="AC1460" s="39"/>
      <c r="AD1460" s="39"/>
      <c r="AE1460" s="39"/>
      <c r="AF1460" s="39"/>
      <c r="AG1460" s="39"/>
      <c r="AH1460" s="39"/>
      <c r="AI1460" s="39"/>
      <c r="AJ1460" s="39"/>
      <c r="AK1460" s="39"/>
      <c r="AL1460" s="39"/>
      <c r="AM1460" s="39"/>
      <c r="AN1460" s="39"/>
      <c r="AO1460" s="39"/>
      <c r="AP1460" s="39">
        <v>4694.3</v>
      </c>
      <c r="AQ1460" s="39">
        <v>0</v>
      </c>
      <c r="AR1460" s="27">
        <f t="shared" si="33"/>
        <v>0</v>
      </c>
      <c r="AS1460" s="13" t="s">
        <v>111</v>
      </c>
      <c r="AT1460" s="13">
        <v>2016</v>
      </c>
      <c r="AU1460" s="13" t="s">
        <v>212</v>
      </c>
    </row>
    <row r="1461" spans="2:47" ht="13.15" customHeight="1" x14ac:dyDescent="0.2">
      <c r="B1461" s="7" t="s">
        <v>2349</v>
      </c>
      <c r="C1461" s="7" t="s">
        <v>100</v>
      </c>
      <c r="D1461" s="13" t="s">
        <v>2226</v>
      </c>
      <c r="E1461" s="7" t="s">
        <v>2227</v>
      </c>
      <c r="F1461" s="10" t="s">
        <v>2350</v>
      </c>
      <c r="G1461" s="10" t="s">
        <v>2351</v>
      </c>
      <c r="H1461" s="8" t="s">
        <v>197</v>
      </c>
      <c r="I1461" s="9">
        <v>45</v>
      </c>
      <c r="J1461" s="10" t="s">
        <v>238</v>
      </c>
      <c r="K1461" s="8" t="s">
        <v>107</v>
      </c>
      <c r="L1461" s="10" t="s">
        <v>108</v>
      </c>
      <c r="M1461" s="10" t="s">
        <v>109</v>
      </c>
      <c r="N1461" s="10" t="s">
        <v>110</v>
      </c>
      <c r="O1461" s="27"/>
      <c r="P1461" s="27"/>
      <c r="Q1461" s="74"/>
      <c r="R1461" s="27">
        <v>20</v>
      </c>
      <c r="S1461" s="27">
        <v>20</v>
      </c>
      <c r="T1461" s="27">
        <v>20</v>
      </c>
      <c r="U1461" s="27">
        <v>20</v>
      </c>
      <c r="V1461" s="27">
        <v>20</v>
      </c>
      <c r="W1461" s="27"/>
      <c r="X1461" s="27"/>
      <c r="Y1461" s="27"/>
      <c r="Z1461" s="27"/>
      <c r="AA1461" s="27"/>
      <c r="AB1461" s="27"/>
      <c r="AC1461" s="27"/>
      <c r="AD1461" s="27"/>
      <c r="AE1461" s="27"/>
      <c r="AF1461" s="27"/>
      <c r="AG1461" s="27"/>
      <c r="AH1461" s="27"/>
      <c r="AI1461" s="27"/>
      <c r="AJ1461" s="27"/>
      <c r="AK1461" s="27"/>
      <c r="AL1461" s="27"/>
      <c r="AM1461" s="27"/>
      <c r="AN1461" s="27"/>
      <c r="AO1461" s="27"/>
      <c r="AP1461" s="27">
        <v>8666.1200000000008</v>
      </c>
      <c r="AQ1461" s="27">
        <v>0</v>
      </c>
      <c r="AR1461" s="27">
        <f t="shared" si="33"/>
        <v>0</v>
      </c>
      <c r="AS1461" s="10" t="s">
        <v>111</v>
      </c>
      <c r="AT1461" s="7" t="s">
        <v>375</v>
      </c>
      <c r="AU1461" s="89" t="s">
        <v>357</v>
      </c>
    </row>
    <row r="1462" spans="2:47" ht="13.15" customHeight="1" x14ac:dyDescent="0.2">
      <c r="B1462" s="12" t="s">
        <v>2352</v>
      </c>
      <c r="C1462" s="7" t="s">
        <v>100</v>
      </c>
      <c r="D1462" s="13" t="s">
        <v>2226</v>
      </c>
      <c r="E1462" s="7" t="s">
        <v>2227</v>
      </c>
      <c r="F1462" s="7" t="s">
        <v>2350</v>
      </c>
      <c r="G1462" s="7" t="s">
        <v>2351</v>
      </c>
      <c r="H1462" s="8" t="s">
        <v>197</v>
      </c>
      <c r="I1462" s="9">
        <v>45</v>
      </c>
      <c r="J1462" s="10" t="s">
        <v>579</v>
      </c>
      <c r="K1462" s="8" t="s">
        <v>107</v>
      </c>
      <c r="L1462" s="10" t="s">
        <v>108</v>
      </c>
      <c r="M1462" s="10" t="s">
        <v>109</v>
      </c>
      <c r="N1462" s="10" t="s">
        <v>110</v>
      </c>
      <c r="O1462" s="74"/>
      <c r="P1462" s="27"/>
      <c r="Q1462" s="27"/>
      <c r="R1462" s="27">
        <v>20</v>
      </c>
      <c r="S1462" s="27"/>
      <c r="T1462" s="27"/>
      <c r="U1462" s="27"/>
      <c r="V1462" s="27">
        <v>20</v>
      </c>
      <c r="W1462" s="27"/>
      <c r="X1462" s="27"/>
      <c r="Y1462" s="27"/>
      <c r="Z1462" s="27"/>
      <c r="AA1462" s="27"/>
      <c r="AB1462" s="27"/>
      <c r="AC1462" s="27"/>
      <c r="AD1462" s="27"/>
      <c r="AE1462" s="27"/>
      <c r="AF1462" s="27"/>
      <c r="AG1462" s="27"/>
      <c r="AH1462" s="27"/>
      <c r="AI1462" s="27"/>
      <c r="AJ1462" s="27"/>
      <c r="AK1462" s="27"/>
      <c r="AL1462" s="27"/>
      <c r="AM1462" s="27"/>
      <c r="AN1462" s="27"/>
      <c r="AO1462" s="27"/>
      <c r="AP1462" s="27">
        <v>8666.1200000000008</v>
      </c>
      <c r="AQ1462" s="27">
        <v>0</v>
      </c>
      <c r="AR1462" s="27">
        <f t="shared" si="33"/>
        <v>0</v>
      </c>
      <c r="AS1462" s="10" t="s">
        <v>111</v>
      </c>
      <c r="AT1462" s="43" t="s">
        <v>241</v>
      </c>
      <c r="AU1462" s="10" t="s">
        <v>1339</v>
      </c>
    </row>
    <row r="1463" spans="2:47" ht="13.15" customHeight="1" x14ac:dyDescent="0.2">
      <c r="B1463" s="12" t="s">
        <v>2353</v>
      </c>
      <c r="C1463" s="7" t="s">
        <v>100</v>
      </c>
      <c r="D1463" s="13" t="s">
        <v>2226</v>
      </c>
      <c r="E1463" s="7" t="s">
        <v>2227</v>
      </c>
      <c r="F1463" s="7" t="s">
        <v>2350</v>
      </c>
      <c r="G1463" s="7" t="s">
        <v>2351</v>
      </c>
      <c r="H1463" s="8" t="s">
        <v>197</v>
      </c>
      <c r="I1463" s="9">
        <v>45</v>
      </c>
      <c r="J1463" s="10" t="s">
        <v>579</v>
      </c>
      <c r="K1463" s="8" t="s">
        <v>107</v>
      </c>
      <c r="L1463" s="10" t="s">
        <v>108</v>
      </c>
      <c r="M1463" s="10" t="s">
        <v>109</v>
      </c>
      <c r="N1463" s="10" t="s">
        <v>110</v>
      </c>
      <c r="O1463" s="74"/>
      <c r="P1463" s="27"/>
      <c r="Q1463" s="27"/>
      <c r="R1463" s="27">
        <v>20</v>
      </c>
      <c r="S1463" s="27"/>
      <c r="T1463" s="27"/>
      <c r="U1463" s="27"/>
      <c r="V1463" s="27">
        <v>20</v>
      </c>
      <c r="W1463" s="27"/>
      <c r="X1463" s="27"/>
      <c r="Y1463" s="27"/>
      <c r="Z1463" s="27"/>
      <c r="AA1463" s="27"/>
      <c r="AB1463" s="27"/>
      <c r="AC1463" s="27"/>
      <c r="AD1463" s="27"/>
      <c r="AE1463" s="27"/>
      <c r="AF1463" s="27"/>
      <c r="AG1463" s="27"/>
      <c r="AH1463" s="27"/>
      <c r="AI1463" s="27"/>
      <c r="AJ1463" s="27"/>
      <c r="AK1463" s="27"/>
      <c r="AL1463" s="27"/>
      <c r="AM1463" s="27"/>
      <c r="AN1463" s="27"/>
      <c r="AO1463" s="27"/>
      <c r="AP1463" s="27">
        <v>7700</v>
      </c>
      <c r="AQ1463" s="27">
        <v>0</v>
      </c>
      <c r="AR1463" s="27">
        <f t="shared" si="33"/>
        <v>0</v>
      </c>
      <c r="AS1463" s="10" t="s">
        <v>111</v>
      </c>
      <c r="AT1463" s="43" t="s">
        <v>241</v>
      </c>
      <c r="AU1463" s="43" t="s">
        <v>1346</v>
      </c>
    </row>
    <row r="1464" spans="2:47" ht="13.15" customHeight="1" x14ac:dyDescent="0.2">
      <c r="B1464" s="12" t="s">
        <v>2354</v>
      </c>
      <c r="C1464" s="8" t="s">
        <v>100</v>
      </c>
      <c r="D1464" s="13" t="s">
        <v>2226</v>
      </c>
      <c r="E1464" s="8" t="s">
        <v>2227</v>
      </c>
      <c r="F1464" s="8" t="s">
        <v>2350</v>
      </c>
      <c r="G1464" s="7" t="s">
        <v>2351</v>
      </c>
      <c r="H1464" s="8" t="s">
        <v>197</v>
      </c>
      <c r="I1464" s="9">
        <v>45</v>
      </c>
      <c r="J1464" s="8" t="s">
        <v>244</v>
      </c>
      <c r="K1464" s="8" t="s">
        <v>107</v>
      </c>
      <c r="L1464" s="8" t="s">
        <v>108</v>
      </c>
      <c r="M1464" s="10" t="s">
        <v>109</v>
      </c>
      <c r="N1464" s="8" t="s">
        <v>110</v>
      </c>
      <c r="O1464" s="74"/>
      <c r="P1464" s="27"/>
      <c r="Q1464" s="27"/>
      <c r="R1464" s="27">
        <v>10</v>
      </c>
      <c r="S1464" s="27"/>
      <c r="T1464" s="27"/>
      <c r="U1464" s="27"/>
      <c r="V1464" s="27">
        <v>20</v>
      </c>
      <c r="W1464" s="27"/>
      <c r="X1464" s="27"/>
      <c r="Y1464" s="27"/>
      <c r="Z1464" s="27"/>
      <c r="AA1464" s="27"/>
      <c r="AB1464" s="27"/>
      <c r="AC1464" s="27"/>
      <c r="AD1464" s="27"/>
      <c r="AE1464" s="27"/>
      <c r="AF1464" s="27"/>
      <c r="AG1464" s="27"/>
      <c r="AH1464" s="27"/>
      <c r="AI1464" s="27"/>
      <c r="AJ1464" s="27"/>
      <c r="AK1464" s="27"/>
      <c r="AL1464" s="27"/>
      <c r="AM1464" s="27"/>
      <c r="AN1464" s="27"/>
      <c r="AO1464" s="27"/>
      <c r="AP1464" s="27">
        <v>7700</v>
      </c>
      <c r="AQ1464" s="27">
        <v>0</v>
      </c>
      <c r="AR1464" s="27">
        <f t="shared" si="33"/>
        <v>0</v>
      </c>
      <c r="AS1464" s="10" t="s">
        <v>111</v>
      </c>
      <c r="AT1464" s="43" t="s">
        <v>241</v>
      </c>
      <c r="AU1464" s="89" t="s">
        <v>2275</v>
      </c>
    </row>
    <row r="1465" spans="2:47" ht="13.15" customHeight="1" x14ac:dyDescent="0.2">
      <c r="B1465" s="12" t="s">
        <v>2355</v>
      </c>
      <c r="C1465" s="7" t="s">
        <v>100</v>
      </c>
      <c r="D1465" s="13" t="s">
        <v>2226</v>
      </c>
      <c r="E1465" s="8" t="s">
        <v>2227</v>
      </c>
      <c r="F1465" s="7" t="s">
        <v>2227</v>
      </c>
      <c r="G1465" s="7" t="s">
        <v>2351</v>
      </c>
      <c r="H1465" s="8" t="s">
        <v>197</v>
      </c>
      <c r="I1465" s="7">
        <v>45</v>
      </c>
      <c r="J1465" s="10" t="s">
        <v>200</v>
      </c>
      <c r="K1465" s="25" t="s">
        <v>2222</v>
      </c>
      <c r="L1465" s="26" t="s">
        <v>108</v>
      </c>
      <c r="M1465" s="10" t="s">
        <v>109</v>
      </c>
      <c r="N1465" s="7" t="s">
        <v>110</v>
      </c>
      <c r="O1465" s="39"/>
      <c r="P1465" s="39"/>
      <c r="Q1465" s="39"/>
      <c r="R1465" s="39"/>
      <c r="S1465" s="39"/>
      <c r="T1465" s="39"/>
      <c r="U1465" s="39"/>
      <c r="V1465" s="39">
        <v>20</v>
      </c>
      <c r="W1465" s="39"/>
      <c r="X1465" s="39"/>
      <c r="Y1465" s="39"/>
      <c r="Z1465" s="39"/>
      <c r="AA1465" s="39"/>
      <c r="AB1465" s="39"/>
      <c r="AC1465" s="39"/>
      <c r="AD1465" s="39"/>
      <c r="AE1465" s="39"/>
      <c r="AF1465" s="39"/>
      <c r="AG1465" s="39"/>
      <c r="AH1465" s="39"/>
      <c r="AI1465" s="39"/>
      <c r="AJ1465" s="39"/>
      <c r="AK1465" s="39"/>
      <c r="AL1465" s="39"/>
      <c r="AM1465" s="39"/>
      <c r="AN1465" s="39"/>
      <c r="AO1465" s="39"/>
      <c r="AP1465" s="39">
        <v>8000</v>
      </c>
      <c r="AQ1465" s="27">
        <v>0</v>
      </c>
      <c r="AR1465" s="27">
        <f t="shared" si="33"/>
        <v>0</v>
      </c>
      <c r="AS1465" s="26" t="s">
        <v>111</v>
      </c>
      <c r="AT1465" s="10">
        <v>2015</v>
      </c>
      <c r="AU1465" s="13" t="s">
        <v>610</v>
      </c>
    </row>
    <row r="1466" spans="2:47" ht="13.15" customHeight="1" x14ac:dyDescent="0.2">
      <c r="B1466" s="13" t="s">
        <v>2356</v>
      </c>
      <c r="C1466" s="13" t="s">
        <v>100</v>
      </c>
      <c r="D1466" s="13" t="s">
        <v>2235</v>
      </c>
      <c r="E1466" s="13" t="s">
        <v>2236</v>
      </c>
      <c r="F1466" s="13" t="s">
        <v>2237</v>
      </c>
      <c r="G1466" s="13" t="s">
        <v>2357</v>
      </c>
      <c r="H1466" s="13" t="s">
        <v>1475</v>
      </c>
      <c r="I1466" s="13">
        <v>45</v>
      </c>
      <c r="J1466" s="13" t="s">
        <v>614</v>
      </c>
      <c r="K1466" s="13" t="s">
        <v>2222</v>
      </c>
      <c r="L1466" s="13" t="s">
        <v>108</v>
      </c>
      <c r="M1466" s="13" t="s">
        <v>109</v>
      </c>
      <c r="N1466" s="13" t="s">
        <v>110</v>
      </c>
      <c r="O1466" s="39"/>
      <c r="P1466" s="39"/>
      <c r="Q1466" s="39"/>
      <c r="R1466" s="39"/>
      <c r="S1466" s="39">
        <v>0</v>
      </c>
      <c r="T1466" s="39">
        <v>10</v>
      </c>
      <c r="U1466" s="39">
        <v>10</v>
      </c>
      <c r="V1466" s="39">
        <v>10</v>
      </c>
      <c r="W1466" s="39">
        <v>10</v>
      </c>
      <c r="X1466" s="39"/>
      <c r="Y1466" s="39"/>
      <c r="Z1466" s="39"/>
      <c r="AA1466" s="39"/>
      <c r="AB1466" s="39"/>
      <c r="AC1466" s="39"/>
      <c r="AD1466" s="39"/>
      <c r="AE1466" s="39"/>
      <c r="AF1466" s="39"/>
      <c r="AG1466" s="39"/>
      <c r="AH1466" s="39"/>
      <c r="AI1466" s="39"/>
      <c r="AJ1466" s="39"/>
      <c r="AK1466" s="39"/>
      <c r="AL1466" s="39"/>
      <c r="AM1466" s="39"/>
      <c r="AN1466" s="39"/>
      <c r="AO1466" s="39"/>
      <c r="AP1466" s="39">
        <v>7699.9999999999991</v>
      </c>
      <c r="AQ1466" s="39">
        <v>0</v>
      </c>
      <c r="AR1466" s="27">
        <f t="shared" si="33"/>
        <v>0</v>
      </c>
      <c r="AS1466" s="13" t="s">
        <v>111</v>
      </c>
      <c r="AT1466" s="13">
        <v>2016</v>
      </c>
      <c r="AU1466" s="13" t="s">
        <v>212</v>
      </c>
    </row>
    <row r="1467" spans="2:47" ht="13.15" customHeight="1" x14ac:dyDescent="0.2">
      <c r="B1467" s="7" t="s">
        <v>2358</v>
      </c>
      <c r="C1467" s="7" t="s">
        <v>100</v>
      </c>
      <c r="D1467" s="13" t="s">
        <v>2226</v>
      </c>
      <c r="E1467" s="7" t="s">
        <v>2227</v>
      </c>
      <c r="F1467" s="10" t="s">
        <v>2350</v>
      </c>
      <c r="G1467" s="10" t="s">
        <v>2359</v>
      </c>
      <c r="H1467" s="8" t="s">
        <v>197</v>
      </c>
      <c r="I1467" s="9">
        <v>45</v>
      </c>
      <c r="J1467" s="10" t="s">
        <v>238</v>
      </c>
      <c r="K1467" s="8" t="s">
        <v>107</v>
      </c>
      <c r="L1467" s="10" t="s">
        <v>108</v>
      </c>
      <c r="M1467" s="10" t="s">
        <v>109</v>
      </c>
      <c r="N1467" s="10" t="s">
        <v>110</v>
      </c>
      <c r="O1467" s="27"/>
      <c r="P1467" s="27"/>
      <c r="Q1467" s="74"/>
      <c r="R1467" s="27">
        <v>93</v>
      </c>
      <c r="S1467" s="27">
        <v>100</v>
      </c>
      <c r="T1467" s="27">
        <v>100</v>
      </c>
      <c r="U1467" s="27">
        <v>100</v>
      </c>
      <c r="V1467" s="27">
        <v>100</v>
      </c>
      <c r="W1467" s="27"/>
      <c r="X1467" s="27"/>
      <c r="Y1467" s="27"/>
      <c r="Z1467" s="27"/>
      <c r="AA1467" s="27"/>
      <c r="AB1467" s="27"/>
      <c r="AC1467" s="27"/>
      <c r="AD1467" s="27"/>
      <c r="AE1467" s="27"/>
      <c r="AF1467" s="27"/>
      <c r="AG1467" s="27"/>
      <c r="AH1467" s="27"/>
      <c r="AI1467" s="27"/>
      <c r="AJ1467" s="27"/>
      <c r="AK1467" s="27"/>
      <c r="AL1467" s="27"/>
      <c r="AM1467" s="27"/>
      <c r="AN1467" s="27"/>
      <c r="AO1467" s="27"/>
      <c r="AP1467" s="27">
        <v>33245.39</v>
      </c>
      <c r="AQ1467" s="27">
        <v>0</v>
      </c>
      <c r="AR1467" s="27">
        <f t="shared" si="33"/>
        <v>0</v>
      </c>
      <c r="AS1467" s="10" t="s">
        <v>111</v>
      </c>
      <c r="AT1467" s="7" t="s">
        <v>375</v>
      </c>
      <c r="AU1467" s="89" t="s">
        <v>1337</v>
      </c>
    </row>
    <row r="1468" spans="2:47" ht="13.15" customHeight="1" x14ac:dyDescent="0.2">
      <c r="B1468" s="12" t="s">
        <v>2360</v>
      </c>
      <c r="C1468" s="7" t="s">
        <v>100</v>
      </c>
      <c r="D1468" s="13" t="s">
        <v>2226</v>
      </c>
      <c r="E1468" s="7" t="s">
        <v>2227</v>
      </c>
      <c r="F1468" s="7" t="s">
        <v>2350</v>
      </c>
      <c r="G1468" s="7" t="s">
        <v>2359</v>
      </c>
      <c r="H1468" s="8" t="s">
        <v>197</v>
      </c>
      <c r="I1468" s="9">
        <v>45</v>
      </c>
      <c r="J1468" s="10" t="s">
        <v>579</v>
      </c>
      <c r="K1468" s="8" t="s">
        <v>107</v>
      </c>
      <c r="L1468" s="10" t="s">
        <v>108</v>
      </c>
      <c r="M1468" s="10" t="s">
        <v>109</v>
      </c>
      <c r="N1468" s="10" t="s">
        <v>110</v>
      </c>
      <c r="O1468" s="74"/>
      <c r="P1468" s="27"/>
      <c r="Q1468" s="27"/>
      <c r="R1468" s="27">
        <v>93</v>
      </c>
      <c r="S1468" s="27">
        <v>100</v>
      </c>
      <c r="T1468" s="27">
        <v>100</v>
      </c>
      <c r="U1468" s="27">
        <v>100</v>
      </c>
      <c r="V1468" s="27">
        <v>100</v>
      </c>
      <c r="W1468" s="27"/>
      <c r="X1468" s="27"/>
      <c r="Y1468" s="27"/>
      <c r="Z1468" s="27"/>
      <c r="AA1468" s="27"/>
      <c r="AB1468" s="27"/>
      <c r="AC1468" s="27"/>
      <c r="AD1468" s="27"/>
      <c r="AE1468" s="27"/>
      <c r="AF1468" s="27"/>
      <c r="AG1468" s="27"/>
      <c r="AH1468" s="27"/>
      <c r="AI1468" s="27"/>
      <c r="AJ1468" s="27"/>
      <c r="AK1468" s="27"/>
      <c r="AL1468" s="27"/>
      <c r="AM1468" s="27"/>
      <c r="AN1468" s="27"/>
      <c r="AO1468" s="27"/>
      <c r="AP1468" s="27">
        <v>33245.39</v>
      </c>
      <c r="AQ1468" s="27">
        <v>0</v>
      </c>
      <c r="AR1468" s="27">
        <f t="shared" si="33"/>
        <v>0</v>
      </c>
      <c r="AS1468" s="10" t="s">
        <v>111</v>
      </c>
      <c r="AT1468" s="43" t="s">
        <v>241</v>
      </c>
      <c r="AU1468" s="10" t="s">
        <v>1339</v>
      </c>
    </row>
    <row r="1469" spans="2:47" ht="13.15" customHeight="1" x14ac:dyDescent="0.2">
      <c r="B1469" s="12" t="s">
        <v>2361</v>
      </c>
      <c r="C1469" s="7" t="s">
        <v>100</v>
      </c>
      <c r="D1469" s="13" t="s">
        <v>2226</v>
      </c>
      <c r="E1469" s="7" t="s">
        <v>2227</v>
      </c>
      <c r="F1469" s="7" t="s">
        <v>2350</v>
      </c>
      <c r="G1469" s="7" t="s">
        <v>2359</v>
      </c>
      <c r="H1469" s="8" t="s">
        <v>197</v>
      </c>
      <c r="I1469" s="9">
        <v>45</v>
      </c>
      <c r="J1469" s="10" t="s">
        <v>579</v>
      </c>
      <c r="K1469" s="8" t="s">
        <v>107</v>
      </c>
      <c r="L1469" s="10" t="s">
        <v>108</v>
      </c>
      <c r="M1469" s="10" t="s">
        <v>109</v>
      </c>
      <c r="N1469" s="10" t="s">
        <v>110</v>
      </c>
      <c r="O1469" s="74"/>
      <c r="P1469" s="27"/>
      <c r="Q1469" s="27"/>
      <c r="R1469" s="27">
        <v>93</v>
      </c>
      <c r="S1469" s="27">
        <v>100</v>
      </c>
      <c r="T1469" s="27">
        <v>100</v>
      </c>
      <c r="U1469" s="27">
        <v>100</v>
      </c>
      <c r="V1469" s="27">
        <v>100</v>
      </c>
      <c r="W1469" s="27"/>
      <c r="X1469" s="27"/>
      <c r="Y1469" s="27"/>
      <c r="Z1469" s="27"/>
      <c r="AA1469" s="27"/>
      <c r="AB1469" s="27"/>
      <c r="AC1469" s="27"/>
      <c r="AD1469" s="27"/>
      <c r="AE1469" s="27"/>
      <c r="AF1469" s="27"/>
      <c r="AG1469" s="27"/>
      <c r="AH1469" s="27"/>
      <c r="AI1469" s="27"/>
      <c r="AJ1469" s="27"/>
      <c r="AK1469" s="27"/>
      <c r="AL1469" s="27"/>
      <c r="AM1469" s="27"/>
      <c r="AN1469" s="27"/>
      <c r="AO1469" s="27"/>
      <c r="AP1469" s="27">
        <v>29100</v>
      </c>
      <c r="AQ1469" s="27">
        <v>0</v>
      </c>
      <c r="AR1469" s="27">
        <f t="shared" si="33"/>
        <v>0</v>
      </c>
      <c r="AS1469" s="10" t="s">
        <v>111</v>
      </c>
      <c r="AT1469" s="43" t="s">
        <v>241</v>
      </c>
      <c r="AU1469" s="43" t="s">
        <v>242</v>
      </c>
    </row>
    <row r="1470" spans="2:47" ht="13.15" customHeight="1" x14ac:dyDescent="0.2">
      <c r="B1470" s="12" t="s">
        <v>2362</v>
      </c>
      <c r="C1470" s="8" t="s">
        <v>100</v>
      </c>
      <c r="D1470" s="13" t="s">
        <v>2226</v>
      </c>
      <c r="E1470" s="8" t="s">
        <v>2227</v>
      </c>
      <c r="F1470" s="8" t="s">
        <v>2350</v>
      </c>
      <c r="G1470" s="7" t="s">
        <v>2359</v>
      </c>
      <c r="H1470" s="8" t="s">
        <v>197</v>
      </c>
      <c r="I1470" s="9">
        <v>45</v>
      </c>
      <c r="J1470" s="8" t="s">
        <v>244</v>
      </c>
      <c r="K1470" s="8" t="s">
        <v>107</v>
      </c>
      <c r="L1470" s="8" t="s">
        <v>108</v>
      </c>
      <c r="M1470" s="10" t="s">
        <v>109</v>
      </c>
      <c r="N1470" s="10" t="s">
        <v>110</v>
      </c>
      <c r="O1470" s="74"/>
      <c r="P1470" s="27"/>
      <c r="Q1470" s="27"/>
      <c r="R1470" s="27">
        <v>93</v>
      </c>
      <c r="S1470" s="27">
        <v>100</v>
      </c>
      <c r="T1470" s="27">
        <v>100</v>
      </c>
      <c r="U1470" s="27">
        <v>100</v>
      </c>
      <c r="V1470" s="27">
        <v>100</v>
      </c>
      <c r="W1470" s="27"/>
      <c r="X1470" s="27"/>
      <c r="Y1470" s="27"/>
      <c r="Z1470" s="27"/>
      <c r="AA1470" s="27"/>
      <c r="AB1470" s="27"/>
      <c r="AC1470" s="27"/>
      <c r="AD1470" s="27"/>
      <c r="AE1470" s="27"/>
      <c r="AF1470" s="27"/>
      <c r="AG1470" s="27"/>
      <c r="AH1470" s="27"/>
      <c r="AI1470" s="27"/>
      <c r="AJ1470" s="27"/>
      <c r="AK1470" s="27"/>
      <c r="AL1470" s="27"/>
      <c r="AM1470" s="27"/>
      <c r="AN1470" s="27"/>
      <c r="AO1470" s="27"/>
      <c r="AP1470" s="27">
        <v>29100</v>
      </c>
      <c r="AQ1470" s="27">
        <v>0</v>
      </c>
      <c r="AR1470" s="27">
        <f t="shared" si="33"/>
        <v>0</v>
      </c>
      <c r="AS1470" s="10" t="s">
        <v>111</v>
      </c>
      <c r="AT1470" s="43" t="s">
        <v>241</v>
      </c>
      <c r="AU1470" s="89" t="s">
        <v>2219</v>
      </c>
    </row>
    <row r="1471" spans="2:47" ht="13.15" customHeight="1" x14ac:dyDescent="0.2">
      <c r="B1471" s="12" t="s">
        <v>2363</v>
      </c>
      <c r="C1471" s="7" t="s">
        <v>100</v>
      </c>
      <c r="D1471" s="13" t="s">
        <v>2226</v>
      </c>
      <c r="E1471" s="8" t="s">
        <v>2227</v>
      </c>
      <c r="F1471" s="8" t="s">
        <v>2350</v>
      </c>
      <c r="G1471" s="7" t="s">
        <v>2359</v>
      </c>
      <c r="H1471" s="8" t="s">
        <v>197</v>
      </c>
      <c r="I1471" s="7">
        <v>45</v>
      </c>
      <c r="J1471" s="10" t="s">
        <v>200</v>
      </c>
      <c r="K1471" s="25" t="s">
        <v>2222</v>
      </c>
      <c r="L1471" s="26" t="s">
        <v>108</v>
      </c>
      <c r="M1471" s="10" t="s">
        <v>109</v>
      </c>
      <c r="N1471" s="7" t="s">
        <v>110</v>
      </c>
      <c r="O1471" s="39"/>
      <c r="P1471" s="39"/>
      <c r="Q1471" s="39"/>
      <c r="R1471" s="39"/>
      <c r="S1471" s="39">
        <v>100</v>
      </c>
      <c r="T1471" s="39">
        <v>100</v>
      </c>
      <c r="U1471" s="39">
        <v>100</v>
      </c>
      <c r="V1471" s="39">
        <v>100</v>
      </c>
      <c r="W1471" s="39"/>
      <c r="X1471" s="39"/>
      <c r="Y1471" s="39"/>
      <c r="Z1471" s="39"/>
      <c r="AA1471" s="39"/>
      <c r="AB1471" s="39"/>
      <c r="AC1471" s="39"/>
      <c r="AD1471" s="39"/>
      <c r="AE1471" s="39"/>
      <c r="AF1471" s="39"/>
      <c r="AG1471" s="39"/>
      <c r="AH1471" s="39"/>
      <c r="AI1471" s="39"/>
      <c r="AJ1471" s="39"/>
      <c r="AK1471" s="39"/>
      <c r="AL1471" s="39"/>
      <c r="AM1471" s="39"/>
      <c r="AN1471" s="39"/>
      <c r="AO1471" s="39"/>
      <c r="AP1471" s="39">
        <v>30690</v>
      </c>
      <c r="AQ1471" s="27">
        <v>0</v>
      </c>
      <c r="AR1471" s="27">
        <f t="shared" si="33"/>
        <v>0</v>
      </c>
      <c r="AS1471" s="26" t="s">
        <v>111</v>
      </c>
      <c r="AT1471" s="10">
        <v>2015</v>
      </c>
      <c r="AU1471" s="13" t="s">
        <v>610</v>
      </c>
    </row>
    <row r="1472" spans="2:47" ht="13.15" customHeight="1" x14ac:dyDescent="0.2">
      <c r="B1472" s="13" t="s">
        <v>2364</v>
      </c>
      <c r="C1472" s="13" t="s">
        <v>100</v>
      </c>
      <c r="D1472" s="13" t="s">
        <v>2235</v>
      </c>
      <c r="E1472" s="13" t="s">
        <v>2236</v>
      </c>
      <c r="F1472" s="13" t="s">
        <v>2237</v>
      </c>
      <c r="G1472" s="13" t="s">
        <v>2365</v>
      </c>
      <c r="H1472" s="13" t="s">
        <v>1475</v>
      </c>
      <c r="I1472" s="13">
        <v>45</v>
      </c>
      <c r="J1472" s="13" t="s">
        <v>614</v>
      </c>
      <c r="K1472" s="13" t="s">
        <v>2222</v>
      </c>
      <c r="L1472" s="13" t="s">
        <v>108</v>
      </c>
      <c r="M1472" s="13" t="s">
        <v>109</v>
      </c>
      <c r="N1472" s="13" t="s">
        <v>110</v>
      </c>
      <c r="O1472" s="39"/>
      <c r="P1472" s="39"/>
      <c r="Q1472" s="39"/>
      <c r="R1472" s="39"/>
      <c r="S1472" s="39">
        <v>32</v>
      </c>
      <c r="T1472" s="39">
        <v>75</v>
      </c>
      <c r="U1472" s="39">
        <v>75</v>
      </c>
      <c r="V1472" s="27">
        <v>20</v>
      </c>
      <c r="W1472" s="27">
        <v>20</v>
      </c>
      <c r="X1472" s="27"/>
      <c r="Y1472" s="27"/>
      <c r="Z1472" s="27"/>
      <c r="AA1472" s="27"/>
      <c r="AB1472" s="27"/>
      <c r="AC1472" s="27"/>
      <c r="AD1472" s="27"/>
      <c r="AE1472" s="27"/>
      <c r="AF1472" s="27"/>
      <c r="AG1472" s="27"/>
      <c r="AH1472" s="27"/>
      <c r="AI1472" s="27"/>
      <c r="AJ1472" s="27"/>
      <c r="AK1472" s="27"/>
      <c r="AL1472" s="27"/>
      <c r="AM1472" s="27"/>
      <c r="AN1472" s="27"/>
      <c r="AO1472" s="27"/>
      <c r="AP1472" s="39">
        <v>29100</v>
      </c>
      <c r="AQ1472" s="39">
        <v>0</v>
      </c>
      <c r="AR1472" s="27">
        <f t="shared" si="33"/>
        <v>0</v>
      </c>
      <c r="AS1472" s="13" t="s">
        <v>111</v>
      </c>
      <c r="AT1472" s="13">
        <v>2016</v>
      </c>
      <c r="AU1472" s="13">
        <v>14.15</v>
      </c>
    </row>
    <row r="1473" spans="2:47" ht="13.15" customHeight="1" x14ac:dyDescent="0.2">
      <c r="B1473" s="13" t="s">
        <v>2366</v>
      </c>
      <c r="C1473" s="13" t="s">
        <v>100</v>
      </c>
      <c r="D1473" s="13" t="s">
        <v>2235</v>
      </c>
      <c r="E1473" s="13" t="s">
        <v>2236</v>
      </c>
      <c r="F1473" s="13" t="s">
        <v>2237</v>
      </c>
      <c r="G1473" s="13" t="s">
        <v>2365</v>
      </c>
      <c r="H1473" s="13" t="s">
        <v>1475</v>
      </c>
      <c r="I1473" s="13">
        <v>45</v>
      </c>
      <c r="J1473" s="13" t="s">
        <v>614</v>
      </c>
      <c r="K1473" s="13" t="s">
        <v>2222</v>
      </c>
      <c r="L1473" s="13" t="s">
        <v>108</v>
      </c>
      <c r="M1473" s="13" t="s">
        <v>109</v>
      </c>
      <c r="N1473" s="13" t="s">
        <v>110</v>
      </c>
      <c r="O1473" s="39"/>
      <c r="P1473" s="39"/>
      <c r="Q1473" s="39"/>
      <c r="R1473" s="39"/>
      <c r="S1473" s="39">
        <v>61</v>
      </c>
      <c r="T1473" s="39">
        <v>75</v>
      </c>
      <c r="U1473" s="39">
        <v>75</v>
      </c>
      <c r="V1473" s="27">
        <v>20</v>
      </c>
      <c r="W1473" s="27">
        <v>20</v>
      </c>
      <c r="X1473" s="27"/>
      <c r="Y1473" s="27"/>
      <c r="Z1473" s="27"/>
      <c r="AA1473" s="27"/>
      <c r="AB1473" s="27"/>
      <c r="AC1473" s="27"/>
      <c r="AD1473" s="27"/>
      <c r="AE1473" s="27"/>
      <c r="AF1473" s="27"/>
      <c r="AG1473" s="27"/>
      <c r="AH1473" s="27"/>
      <c r="AI1473" s="27"/>
      <c r="AJ1473" s="27"/>
      <c r="AK1473" s="27"/>
      <c r="AL1473" s="27"/>
      <c r="AM1473" s="27"/>
      <c r="AN1473" s="27"/>
      <c r="AO1473" s="27"/>
      <c r="AP1473" s="39">
        <v>30689.28571428571</v>
      </c>
      <c r="AQ1473" s="39">
        <v>0</v>
      </c>
      <c r="AR1473" s="27">
        <f t="shared" si="33"/>
        <v>0</v>
      </c>
      <c r="AS1473" s="13" t="s">
        <v>111</v>
      </c>
      <c r="AT1473" s="13">
        <v>2016</v>
      </c>
      <c r="AU1473" s="13" t="s">
        <v>2367</v>
      </c>
    </row>
    <row r="1474" spans="2:47" ht="13.15" customHeight="1" x14ac:dyDescent="0.2">
      <c r="B1474" s="13" t="s">
        <v>2368</v>
      </c>
      <c r="C1474" s="13" t="s">
        <v>100</v>
      </c>
      <c r="D1474" s="13" t="s">
        <v>2235</v>
      </c>
      <c r="E1474" s="13" t="s">
        <v>2236</v>
      </c>
      <c r="F1474" s="13" t="s">
        <v>2237</v>
      </c>
      <c r="G1474" s="13" t="s">
        <v>2365</v>
      </c>
      <c r="H1474" s="13" t="s">
        <v>1475</v>
      </c>
      <c r="I1474" s="13">
        <v>45</v>
      </c>
      <c r="J1474" s="13" t="s">
        <v>747</v>
      </c>
      <c r="K1474" s="13" t="s">
        <v>2222</v>
      </c>
      <c r="L1474" s="13" t="s">
        <v>108</v>
      </c>
      <c r="M1474" s="13" t="s">
        <v>109</v>
      </c>
      <c r="N1474" s="13" t="s">
        <v>110</v>
      </c>
      <c r="O1474" s="39"/>
      <c r="P1474" s="39"/>
      <c r="Q1474" s="39"/>
      <c r="R1474" s="39"/>
      <c r="S1474" s="39">
        <v>61</v>
      </c>
      <c r="T1474" s="39">
        <v>75</v>
      </c>
      <c r="U1474" s="39">
        <v>75</v>
      </c>
      <c r="V1474" s="27">
        <v>20</v>
      </c>
      <c r="W1474" s="27">
        <v>20</v>
      </c>
      <c r="X1474" s="27"/>
      <c r="Y1474" s="27"/>
      <c r="Z1474" s="27"/>
      <c r="AA1474" s="27"/>
      <c r="AB1474" s="27"/>
      <c r="AC1474" s="27"/>
      <c r="AD1474" s="27"/>
      <c r="AE1474" s="27"/>
      <c r="AF1474" s="27"/>
      <c r="AG1474" s="27"/>
      <c r="AH1474" s="27"/>
      <c r="AI1474" s="27"/>
      <c r="AJ1474" s="27"/>
      <c r="AK1474" s="27"/>
      <c r="AL1474" s="27"/>
      <c r="AM1474" s="27"/>
      <c r="AN1474" s="27"/>
      <c r="AO1474" s="27"/>
      <c r="AP1474" s="39">
        <v>30689.279999999999</v>
      </c>
      <c r="AQ1474" s="39">
        <v>0</v>
      </c>
      <c r="AR1474" s="27">
        <f t="shared" si="33"/>
        <v>0</v>
      </c>
      <c r="AS1474" s="13" t="s">
        <v>748</v>
      </c>
      <c r="AT1474" s="13">
        <v>2016</v>
      </c>
      <c r="AU1474" s="13" t="s">
        <v>212</v>
      </c>
    </row>
    <row r="1475" spans="2:47" ht="13.15" customHeight="1" x14ac:dyDescent="0.2">
      <c r="B1475" s="7" t="s">
        <v>2369</v>
      </c>
      <c r="C1475" s="7" t="s">
        <v>100</v>
      </c>
      <c r="D1475" s="13" t="s">
        <v>1779</v>
      </c>
      <c r="E1475" s="7" t="s">
        <v>1780</v>
      </c>
      <c r="F1475" s="7" t="s">
        <v>1781</v>
      </c>
      <c r="G1475" s="10" t="s">
        <v>2370</v>
      </c>
      <c r="H1475" s="8" t="s">
        <v>105</v>
      </c>
      <c r="I1475" s="9">
        <v>45</v>
      </c>
      <c r="J1475" s="10" t="s">
        <v>238</v>
      </c>
      <c r="K1475" s="8" t="s">
        <v>107</v>
      </c>
      <c r="L1475" s="10" t="s">
        <v>108</v>
      </c>
      <c r="M1475" s="10" t="s">
        <v>109</v>
      </c>
      <c r="N1475" s="10" t="s">
        <v>110</v>
      </c>
      <c r="O1475" s="27"/>
      <c r="P1475" s="27"/>
      <c r="Q1475" s="74"/>
      <c r="R1475" s="27">
        <v>42</v>
      </c>
      <c r="S1475" s="27">
        <v>40</v>
      </c>
      <c r="T1475" s="27">
        <v>35</v>
      </c>
      <c r="U1475" s="27">
        <v>40</v>
      </c>
      <c r="V1475" s="27">
        <v>40</v>
      </c>
      <c r="W1475" s="27"/>
      <c r="X1475" s="27"/>
      <c r="Y1475" s="27"/>
      <c r="Z1475" s="27"/>
      <c r="AA1475" s="27"/>
      <c r="AB1475" s="27"/>
      <c r="AC1475" s="27"/>
      <c r="AD1475" s="27"/>
      <c r="AE1475" s="27"/>
      <c r="AF1475" s="27"/>
      <c r="AG1475" s="27"/>
      <c r="AH1475" s="27"/>
      <c r="AI1475" s="27"/>
      <c r="AJ1475" s="27"/>
      <c r="AK1475" s="27"/>
      <c r="AL1475" s="27"/>
      <c r="AM1475" s="27"/>
      <c r="AN1475" s="27"/>
      <c r="AO1475" s="27"/>
      <c r="AP1475" s="27">
        <v>44863.59</v>
      </c>
      <c r="AQ1475" s="27">
        <v>0</v>
      </c>
      <c r="AR1475" s="27">
        <f t="shared" si="33"/>
        <v>0</v>
      </c>
      <c r="AS1475" s="10" t="s">
        <v>111</v>
      </c>
      <c r="AT1475" s="7" t="s">
        <v>375</v>
      </c>
      <c r="AU1475" s="89" t="s">
        <v>239</v>
      </c>
    </row>
    <row r="1476" spans="2:47" ht="13.15" customHeight="1" x14ac:dyDescent="0.2">
      <c r="B1476" s="12" t="s">
        <v>2371</v>
      </c>
      <c r="C1476" s="7" t="s">
        <v>100</v>
      </c>
      <c r="D1476" s="13" t="s">
        <v>1779</v>
      </c>
      <c r="E1476" s="7" t="s">
        <v>1780</v>
      </c>
      <c r="F1476" s="7" t="s">
        <v>1781</v>
      </c>
      <c r="G1476" s="7" t="s">
        <v>2370</v>
      </c>
      <c r="H1476" s="8" t="s">
        <v>197</v>
      </c>
      <c r="I1476" s="9">
        <v>45</v>
      </c>
      <c r="J1476" s="10" t="s">
        <v>579</v>
      </c>
      <c r="K1476" s="8" t="s">
        <v>107</v>
      </c>
      <c r="L1476" s="10" t="s">
        <v>108</v>
      </c>
      <c r="M1476" s="10" t="s">
        <v>109</v>
      </c>
      <c r="N1476" s="10" t="s">
        <v>110</v>
      </c>
      <c r="O1476" s="74"/>
      <c r="P1476" s="27"/>
      <c r="Q1476" s="27"/>
      <c r="R1476" s="27">
        <v>32</v>
      </c>
      <c r="S1476" s="27">
        <v>40</v>
      </c>
      <c r="T1476" s="27">
        <v>35</v>
      </c>
      <c r="U1476" s="27">
        <v>40</v>
      </c>
      <c r="V1476" s="27">
        <v>40</v>
      </c>
      <c r="W1476" s="27"/>
      <c r="X1476" s="27"/>
      <c r="Y1476" s="27"/>
      <c r="Z1476" s="27"/>
      <c r="AA1476" s="27"/>
      <c r="AB1476" s="27"/>
      <c r="AC1476" s="27"/>
      <c r="AD1476" s="27"/>
      <c r="AE1476" s="27"/>
      <c r="AF1476" s="27"/>
      <c r="AG1476" s="27"/>
      <c r="AH1476" s="27"/>
      <c r="AI1476" s="27"/>
      <c r="AJ1476" s="27"/>
      <c r="AK1476" s="27"/>
      <c r="AL1476" s="27"/>
      <c r="AM1476" s="27"/>
      <c r="AN1476" s="27"/>
      <c r="AO1476" s="27"/>
      <c r="AP1476" s="27">
        <v>44863.59</v>
      </c>
      <c r="AQ1476" s="27">
        <v>0</v>
      </c>
      <c r="AR1476" s="27">
        <f t="shared" si="33"/>
        <v>0</v>
      </c>
      <c r="AS1476" s="10" t="s">
        <v>111</v>
      </c>
      <c r="AT1476" s="43" t="s">
        <v>241</v>
      </c>
      <c r="AU1476" s="43" t="s">
        <v>359</v>
      </c>
    </row>
    <row r="1477" spans="2:47" ht="13.15" customHeight="1" x14ac:dyDescent="0.2">
      <c r="B1477" s="12" t="s">
        <v>2372</v>
      </c>
      <c r="C1477" s="8" t="s">
        <v>100</v>
      </c>
      <c r="D1477" s="13" t="s">
        <v>1779</v>
      </c>
      <c r="E1477" s="7" t="s">
        <v>1780</v>
      </c>
      <c r="F1477" s="8" t="s">
        <v>1781</v>
      </c>
      <c r="G1477" s="7" t="s">
        <v>2370</v>
      </c>
      <c r="H1477" s="8" t="s">
        <v>197</v>
      </c>
      <c r="I1477" s="9">
        <v>45</v>
      </c>
      <c r="J1477" s="8" t="s">
        <v>244</v>
      </c>
      <c r="K1477" s="8" t="s">
        <v>107</v>
      </c>
      <c r="L1477" s="8" t="s">
        <v>108</v>
      </c>
      <c r="M1477" s="10" t="s">
        <v>109</v>
      </c>
      <c r="N1477" s="10" t="s">
        <v>110</v>
      </c>
      <c r="O1477" s="74"/>
      <c r="P1477" s="27"/>
      <c r="Q1477" s="27"/>
      <c r="R1477" s="27">
        <v>32</v>
      </c>
      <c r="S1477" s="27">
        <v>40</v>
      </c>
      <c r="T1477" s="27">
        <v>35</v>
      </c>
      <c r="U1477" s="27">
        <v>40</v>
      </c>
      <c r="V1477" s="27">
        <v>40</v>
      </c>
      <c r="W1477" s="27"/>
      <c r="X1477" s="27"/>
      <c r="Y1477" s="27"/>
      <c r="Z1477" s="27"/>
      <c r="AA1477" s="27"/>
      <c r="AB1477" s="27"/>
      <c r="AC1477" s="27"/>
      <c r="AD1477" s="27"/>
      <c r="AE1477" s="27"/>
      <c r="AF1477" s="27"/>
      <c r="AG1477" s="27"/>
      <c r="AH1477" s="27"/>
      <c r="AI1477" s="27"/>
      <c r="AJ1477" s="27"/>
      <c r="AK1477" s="27"/>
      <c r="AL1477" s="27"/>
      <c r="AM1477" s="27"/>
      <c r="AN1477" s="27"/>
      <c r="AO1477" s="27"/>
      <c r="AP1477" s="27">
        <v>41415.18</v>
      </c>
      <c r="AQ1477" s="27">
        <v>0</v>
      </c>
      <c r="AR1477" s="27">
        <f t="shared" si="33"/>
        <v>0</v>
      </c>
      <c r="AS1477" s="10" t="s">
        <v>111</v>
      </c>
      <c r="AT1477" s="43" t="s">
        <v>241</v>
      </c>
      <c r="AU1477" s="88" t="s">
        <v>2275</v>
      </c>
    </row>
    <row r="1478" spans="2:47" ht="13.15" customHeight="1" x14ac:dyDescent="0.2">
      <c r="B1478" s="12" t="s">
        <v>2373</v>
      </c>
      <c r="C1478" s="7" t="s">
        <v>100</v>
      </c>
      <c r="D1478" s="13" t="s">
        <v>1779</v>
      </c>
      <c r="E1478" s="7" t="s">
        <v>1780</v>
      </c>
      <c r="F1478" s="7" t="s">
        <v>1781</v>
      </c>
      <c r="G1478" s="7" t="s">
        <v>2370</v>
      </c>
      <c r="H1478" s="8" t="s">
        <v>197</v>
      </c>
      <c r="I1478" s="9">
        <v>45</v>
      </c>
      <c r="J1478" s="10" t="s">
        <v>200</v>
      </c>
      <c r="K1478" s="8" t="s">
        <v>107</v>
      </c>
      <c r="L1478" s="10" t="s">
        <v>108</v>
      </c>
      <c r="M1478" s="10" t="s">
        <v>109</v>
      </c>
      <c r="N1478" s="10" t="s">
        <v>110</v>
      </c>
      <c r="O1478" s="74"/>
      <c r="P1478" s="27"/>
      <c r="Q1478" s="27"/>
      <c r="R1478" s="39"/>
      <c r="S1478" s="39">
        <v>40</v>
      </c>
      <c r="T1478" s="39">
        <v>35</v>
      </c>
      <c r="U1478" s="39">
        <v>40</v>
      </c>
      <c r="V1478" s="39">
        <v>40</v>
      </c>
      <c r="W1478" s="39"/>
      <c r="X1478" s="39"/>
      <c r="Y1478" s="39"/>
      <c r="Z1478" s="39"/>
      <c r="AA1478" s="39"/>
      <c r="AB1478" s="39"/>
      <c r="AC1478" s="39"/>
      <c r="AD1478" s="39"/>
      <c r="AE1478" s="39"/>
      <c r="AF1478" s="39"/>
      <c r="AG1478" s="39"/>
      <c r="AH1478" s="39"/>
      <c r="AI1478" s="39"/>
      <c r="AJ1478" s="39"/>
      <c r="AK1478" s="39"/>
      <c r="AL1478" s="39"/>
      <c r="AM1478" s="39"/>
      <c r="AN1478" s="39"/>
      <c r="AO1478" s="39"/>
      <c r="AP1478" s="39">
        <v>49437.5</v>
      </c>
      <c r="AQ1478" s="27">
        <v>0</v>
      </c>
      <c r="AR1478" s="27">
        <f t="shared" si="33"/>
        <v>0</v>
      </c>
      <c r="AS1478" s="10" t="s">
        <v>111</v>
      </c>
      <c r="AT1478" s="43" t="s">
        <v>241</v>
      </c>
      <c r="AU1478" s="88" t="s">
        <v>212</v>
      </c>
    </row>
    <row r="1479" spans="2:47" ht="13.15" customHeight="1" x14ac:dyDescent="0.2">
      <c r="B1479" s="7" t="s">
        <v>2374</v>
      </c>
      <c r="C1479" s="7" t="s">
        <v>100</v>
      </c>
      <c r="D1479" s="13" t="s">
        <v>1818</v>
      </c>
      <c r="E1479" s="7" t="s">
        <v>1819</v>
      </c>
      <c r="F1479" s="10" t="s">
        <v>1820</v>
      </c>
      <c r="G1479" s="10" t="s">
        <v>2375</v>
      </c>
      <c r="H1479" s="8" t="s">
        <v>197</v>
      </c>
      <c r="I1479" s="9">
        <v>45</v>
      </c>
      <c r="J1479" s="10" t="s">
        <v>238</v>
      </c>
      <c r="K1479" s="8" t="s">
        <v>107</v>
      </c>
      <c r="L1479" s="10" t="s">
        <v>108</v>
      </c>
      <c r="M1479" s="10" t="s">
        <v>109</v>
      </c>
      <c r="N1479" s="10" t="s">
        <v>110</v>
      </c>
      <c r="O1479" s="27"/>
      <c r="P1479" s="27"/>
      <c r="Q1479" s="74"/>
      <c r="R1479" s="27">
        <v>4</v>
      </c>
      <c r="S1479" s="27">
        <v>4</v>
      </c>
      <c r="T1479" s="27">
        <v>5</v>
      </c>
      <c r="U1479" s="27">
        <v>4</v>
      </c>
      <c r="V1479" s="27">
        <v>4</v>
      </c>
      <c r="W1479" s="27"/>
      <c r="X1479" s="27"/>
      <c r="Y1479" s="27"/>
      <c r="Z1479" s="27"/>
      <c r="AA1479" s="27"/>
      <c r="AB1479" s="27"/>
      <c r="AC1479" s="27"/>
      <c r="AD1479" s="27"/>
      <c r="AE1479" s="27"/>
      <c r="AF1479" s="27"/>
      <c r="AG1479" s="27"/>
      <c r="AH1479" s="27"/>
      <c r="AI1479" s="27"/>
      <c r="AJ1479" s="27"/>
      <c r="AK1479" s="27"/>
      <c r="AL1479" s="27"/>
      <c r="AM1479" s="27"/>
      <c r="AN1479" s="27"/>
      <c r="AO1479" s="27"/>
      <c r="AP1479" s="27">
        <v>5416.32</v>
      </c>
      <c r="AQ1479" s="27">
        <v>0</v>
      </c>
      <c r="AR1479" s="27">
        <f t="shared" si="33"/>
        <v>0</v>
      </c>
      <c r="AS1479" s="10" t="s">
        <v>111</v>
      </c>
      <c r="AT1479" s="7" t="s">
        <v>375</v>
      </c>
      <c r="AU1479" s="89" t="s">
        <v>1337</v>
      </c>
    </row>
    <row r="1480" spans="2:47" ht="13.15" customHeight="1" x14ac:dyDescent="0.2">
      <c r="B1480" s="12" t="s">
        <v>2376</v>
      </c>
      <c r="C1480" s="7" t="s">
        <v>100</v>
      </c>
      <c r="D1480" s="13" t="s">
        <v>1818</v>
      </c>
      <c r="E1480" s="7" t="s">
        <v>1819</v>
      </c>
      <c r="F1480" s="7" t="s">
        <v>1820</v>
      </c>
      <c r="G1480" s="7" t="s">
        <v>2375</v>
      </c>
      <c r="H1480" s="8" t="s">
        <v>197</v>
      </c>
      <c r="I1480" s="9">
        <v>45</v>
      </c>
      <c r="J1480" s="10" t="s">
        <v>579</v>
      </c>
      <c r="K1480" s="8" t="s">
        <v>107</v>
      </c>
      <c r="L1480" s="10" t="s">
        <v>108</v>
      </c>
      <c r="M1480" s="10" t="s">
        <v>109</v>
      </c>
      <c r="N1480" s="10" t="s">
        <v>110</v>
      </c>
      <c r="O1480" s="74"/>
      <c r="P1480" s="27"/>
      <c r="Q1480" s="27"/>
      <c r="R1480" s="27">
        <v>4</v>
      </c>
      <c r="S1480" s="27">
        <v>4</v>
      </c>
      <c r="T1480" s="27">
        <v>5</v>
      </c>
      <c r="U1480" s="27">
        <v>4</v>
      </c>
      <c r="V1480" s="27">
        <v>4</v>
      </c>
      <c r="W1480" s="27"/>
      <c r="X1480" s="27"/>
      <c r="Y1480" s="27"/>
      <c r="Z1480" s="27"/>
      <c r="AA1480" s="27"/>
      <c r="AB1480" s="27"/>
      <c r="AC1480" s="27"/>
      <c r="AD1480" s="27"/>
      <c r="AE1480" s="27"/>
      <c r="AF1480" s="27"/>
      <c r="AG1480" s="27"/>
      <c r="AH1480" s="27"/>
      <c r="AI1480" s="27"/>
      <c r="AJ1480" s="27"/>
      <c r="AK1480" s="27"/>
      <c r="AL1480" s="27"/>
      <c r="AM1480" s="27"/>
      <c r="AN1480" s="27"/>
      <c r="AO1480" s="27"/>
      <c r="AP1480" s="27">
        <v>5416.32</v>
      </c>
      <c r="AQ1480" s="27">
        <v>0</v>
      </c>
      <c r="AR1480" s="27">
        <f t="shared" si="33"/>
        <v>0</v>
      </c>
      <c r="AS1480" s="10" t="s">
        <v>111</v>
      </c>
      <c r="AT1480" s="43" t="s">
        <v>241</v>
      </c>
      <c r="AU1480" s="10" t="s">
        <v>1339</v>
      </c>
    </row>
    <row r="1481" spans="2:47" ht="13.15" customHeight="1" x14ac:dyDescent="0.2">
      <c r="B1481" s="12" t="s">
        <v>2377</v>
      </c>
      <c r="C1481" s="7" t="s">
        <v>100</v>
      </c>
      <c r="D1481" s="13" t="s">
        <v>1818</v>
      </c>
      <c r="E1481" s="7" t="s">
        <v>1819</v>
      </c>
      <c r="F1481" s="7" t="s">
        <v>1820</v>
      </c>
      <c r="G1481" s="7" t="s">
        <v>2375</v>
      </c>
      <c r="H1481" s="8" t="s">
        <v>197</v>
      </c>
      <c r="I1481" s="9">
        <v>45</v>
      </c>
      <c r="J1481" s="10" t="s">
        <v>579</v>
      </c>
      <c r="K1481" s="8" t="s">
        <v>107</v>
      </c>
      <c r="L1481" s="10" t="s">
        <v>108</v>
      </c>
      <c r="M1481" s="10" t="s">
        <v>109</v>
      </c>
      <c r="N1481" s="10" t="s">
        <v>110</v>
      </c>
      <c r="O1481" s="74"/>
      <c r="P1481" s="27"/>
      <c r="Q1481" s="27"/>
      <c r="R1481" s="27">
        <v>4</v>
      </c>
      <c r="S1481" s="27">
        <v>4</v>
      </c>
      <c r="T1481" s="27">
        <v>5</v>
      </c>
      <c r="U1481" s="27">
        <v>4</v>
      </c>
      <c r="V1481" s="27">
        <v>4</v>
      </c>
      <c r="W1481" s="27"/>
      <c r="X1481" s="27"/>
      <c r="Y1481" s="27"/>
      <c r="Z1481" s="27"/>
      <c r="AA1481" s="27"/>
      <c r="AB1481" s="27"/>
      <c r="AC1481" s="27"/>
      <c r="AD1481" s="27"/>
      <c r="AE1481" s="27"/>
      <c r="AF1481" s="27"/>
      <c r="AG1481" s="27"/>
      <c r="AH1481" s="27"/>
      <c r="AI1481" s="27"/>
      <c r="AJ1481" s="27"/>
      <c r="AK1481" s="27"/>
      <c r="AL1481" s="27"/>
      <c r="AM1481" s="27"/>
      <c r="AN1481" s="27"/>
      <c r="AO1481" s="27"/>
      <c r="AP1481" s="27">
        <v>6500</v>
      </c>
      <c r="AQ1481" s="27">
        <v>0</v>
      </c>
      <c r="AR1481" s="27">
        <f t="shared" si="33"/>
        <v>0</v>
      </c>
      <c r="AS1481" s="10" t="s">
        <v>111</v>
      </c>
      <c r="AT1481" s="43" t="s">
        <v>241</v>
      </c>
      <c r="AU1481" s="43" t="s">
        <v>2378</v>
      </c>
    </row>
    <row r="1482" spans="2:47" ht="13.15" customHeight="1" x14ac:dyDescent="0.2">
      <c r="B1482" s="12" t="s">
        <v>2379</v>
      </c>
      <c r="C1482" s="8" t="s">
        <v>100</v>
      </c>
      <c r="D1482" s="13" t="s">
        <v>1818</v>
      </c>
      <c r="E1482" s="7" t="s">
        <v>1819</v>
      </c>
      <c r="F1482" s="8" t="s">
        <v>1820</v>
      </c>
      <c r="G1482" s="7" t="s">
        <v>2375</v>
      </c>
      <c r="H1482" s="8" t="s">
        <v>197</v>
      </c>
      <c r="I1482" s="9">
        <v>45</v>
      </c>
      <c r="J1482" s="8" t="s">
        <v>244</v>
      </c>
      <c r="K1482" s="8" t="s">
        <v>107</v>
      </c>
      <c r="L1482" s="8" t="s">
        <v>108</v>
      </c>
      <c r="M1482" s="10" t="s">
        <v>109</v>
      </c>
      <c r="N1482" s="10" t="s">
        <v>110</v>
      </c>
      <c r="O1482" s="74"/>
      <c r="P1482" s="27"/>
      <c r="Q1482" s="27"/>
      <c r="R1482" s="27">
        <v>4</v>
      </c>
      <c r="S1482" s="27">
        <v>4</v>
      </c>
      <c r="T1482" s="27">
        <v>5</v>
      </c>
      <c r="U1482" s="27">
        <v>4</v>
      </c>
      <c r="V1482" s="27">
        <v>4</v>
      </c>
      <c r="W1482" s="27"/>
      <c r="X1482" s="27"/>
      <c r="Y1482" s="27"/>
      <c r="Z1482" s="27"/>
      <c r="AA1482" s="27"/>
      <c r="AB1482" s="27"/>
      <c r="AC1482" s="27"/>
      <c r="AD1482" s="27"/>
      <c r="AE1482" s="27"/>
      <c r="AF1482" s="27"/>
      <c r="AG1482" s="27"/>
      <c r="AH1482" s="27"/>
      <c r="AI1482" s="27"/>
      <c r="AJ1482" s="27"/>
      <c r="AK1482" s="27"/>
      <c r="AL1482" s="27"/>
      <c r="AM1482" s="27"/>
      <c r="AN1482" s="27"/>
      <c r="AO1482" s="27"/>
      <c r="AP1482" s="27">
        <v>5200</v>
      </c>
      <c r="AQ1482" s="27">
        <v>0</v>
      </c>
      <c r="AR1482" s="27">
        <f t="shared" si="33"/>
        <v>0</v>
      </c>
      <c r="AS1482" s="10" t="s">
        <v>111</v>
      </c>
      <c r="AT1482" s="43" t="s">
        <v>241</v>
      </c>
      <c r="AU1482" s="89" t="s">
        <v>2219</v>
      </c>
    </row>
    <row r="1483" spans="2:47" ht="13.15" customHeight="1" x14ac:dyDescent="0.2">
      <c r="B1483" s="12" t="s">
        <v>2380</v>
      </c>
      <c r="C1483" s="7" t="s">
        <v>100</v>
      </c>
      <c r="D1483" s="13" t="s">
        <v>1818</v>
      </c>
      <c r="E1483" s="7" t="s">
        <v>1819</v>
      </c>
      <c r="F1483" s="8" t="s">
        <v>1820</v>
      </c>
      <c r="G1483" s="7" t="s">
        <v>2375</v>
      </c>
      <c r="H1483" s="8" t="s">
        <v>197</v>
      </c>
      <c r="I1483" s="7">
        <v>45</v>
      </c>
      <c r="J1483" s="10" t="s">
        <v>200</v>
      </c>
      <c r="K1483" s="25" t="s">
        <v>2222</v>
      </c>
      <c r="L1483" s="26" t="s">
        <v>108</v>
      </c>
      <c r="M1483" s="10" t="s">
        <v>109</v>
      </c>
      <c r="N1483" s="7" t="s">
        <v>110</v>
      </c>
      <c r="O1483" s="39"/>
      <c r="P1483" s="39"/>
      <c r="Q1483" s="39"/>
      <c r="R1483" s="39"/>
      <c r="S1483" s="39">
        <v>4</v>
      </c>
      <c r="T1483" s="39">
        <v>5</v>
      </c>
      <c r="U1483" s="39">
        <v>4</v>
      </c>
      <c r="V1483" s="39">
        <v>4</v>
      </c>
      <c r="W1483" s="39"/>
      <c r="X1483" s="39"/>
      <c r="Y1483" s="39"/>
      <c r="Z1483" s="39"/>
      <c r="AA1483" s="39"/>
      <c r="AB1483" s="39"/>
      <c r="AC1483" s="39"/>
      <c r="AD1483" s="39"/>
      <c r="AE1483" s="39"/>
      <c r="AF1483" s="39"/>
      <c r="AG1483" s="39"/>
      <c r="AH1483" s="39"/>
      <c r="AI1483" s="39"/>
      <c r="AJ1483" s="39"/>
      <c r="AK1483" s="39"/>
      <c r="AL1483" s="39"/>
      <c r="AM1483" s="39"/>
      <c r="AN1483" s="39"/>
      <c r="AO1483" s="39"/>
      <c r="AP1483" s="39">
        <v>9516.25</v>
      </c>
      <c r="AQ1483" s="27">
        <v>0</v>
      </c>
      <c r="AR1483" s="27">
        <f t="shared" si="33"/>
        <v>0</v>
      </c>
      <c r="AS1483" s="26" t="s">
        <v>111</v>
      </c>
      <c r="AT1483" s="10">
        <v>2015</v>
      </c>
      <c r="AU1483" s="13" t="s">
        <v>610</v>
      </c>
    </row>
    <row r="1484" spans="2:47" ht="13.15" customHeight="1" x14ac:dyDescent="0.2">
      <c r="B1484" s="13" t="s">
        <v>2381</v>
      </c>
      <c r="C1484" s="13" t="s">
        <v>100</v>
      </c>
      <c r="D1484" s="13" t="s">
        <v>1905</v>
      </c>
      <c r="E1484" s="13" t="s">
        <v>1819</v>
      </c>
      <c r="F1484" s="13" t="s">
        <v>1906</v>
      </c>
      <c r="G1484" s="13" t="s">
        <v>2382</v>
      </c>
      <c r="H1484" s="13" t="s">
        <v>1475</v>
      </c>
      <c r="I1484" s="13">
        <v>45</v>
      </c>
      <c r="J1484" s="13" t="s">
        <v>614</v>
      </c>
      <c r="K1484" s="13" t="s">
        <v>2222</v>
      </c>
      <c r="L1484" s="13" t="s">
        <v>108</v>
      </c>
      <c r="M1484" s="13" t="s">
        <v>109</v>
      </c>
      <c r="N1484" s="13" t="s">
        <v>110</v>
      </c>
      <c r="O1484" s="39"/>
      <c r="P1484" s="39"/>
      <c r="Q1484" s="39"/>
      <c r="R1484" s="39"/>
      <c r="S1484" s="39">
        <v>6</v>
      </c>
      <c r="T1484" s="27">
        <v>10</v>
      </c>
      <c r="U1484" s="27">
        <v>10</v>
      </c>
      <c r="V1484" s="27">
        <v>20</v>
      </c>
      <c r="W1484" s="27">
        <v>20</v>
      </c>
      <c r="X1484" s="27"/>
      <c r="Y1484" s="27"/>
      <c r="Z1484" s="27"/>
      <c r="AA1484" s="27"/>
      <c r="AB1484" s="27"/>
      <c r="AC1484" s="27"/>
      <c r="AD1484" s="27"/>
      <c r="AE1484" s="27"/>
      <c r="AF1484" s="27"/>
      <c r="AG1484" s="27"/>
      <c r="AH1484" s="27"/>
      <c r="AI1484" s="27"/>
      <c r="AJ1484" s="27"/>
      <c r="AK1484" s="27"/>
      <c r="AL1484" s="27"/>
      <c r="AM1484" s="27"/>
      <c r="AN1484" s="27"/>
      <c r="AO1484" s="27"/>
      <c r="AP1484" s="39">
        <v>6499.9999999999991</v>
      </c>
      <c r="AQ1484" s="39">
        <v>0</v>
      </c>
      <c r="AR1484" s="27">
        <f t="shared" ref="AR1484:AR1547" si="34">AQ1484*1.12</f>
        <v>0</v>
      </c>
      <c r="AS1484" s="13" t="s">
        <v>111</v>
      </c>
      <c r="AT1484" s="13">
        <v>2016</v>
      </c>
      <c r="AU1484" s="13">
        <v>14</v>
      </c>
    </row>
    <row r="1485" spans="2:47" ht="13.15" customHeight="1" x14ac:dyDescent="0.2">
      <c r="B1485" s="13" t="s">
        <v>2383</v>
      </c>
      <c r="C1485" s="13" t="s">
        <v>100</v>
      </c>
      <c r="D1485" s="13" t="s">
        <v>1905</v>
      </c>
      <c r="E1485" s="13" t="s">
        <v>1819</v>
      </c>
      <c r="F1485" s="13" t="s">
        <v>1906</v>
      </c>
      <c r="G1485" s="13" t="s">
        <v>2382</v>
      </c>
      <c r="H1485" s="13" t="s">
        <v>1475</v>
      </c>
      <c r="I1485" s="13">
        <v>45</v>
      </c>
      <c r="J1485" s="13" t="s">
        <v>614</v>
      </c>
      <c r="K1485" s="13" t="s">
        <v>2222</v>
      </c>
      <c r="L1485" s="13" t="s">
        <v>108</v>
      </c>
      <c r="M1485" s="13" t="s">
        <v>109</v>
      </c>
      <c r="N1485" s="13" t="s">
        <v>110</v>
      </c>
      <c r="O1485" s="39"/>
      <c r="P1485" s="39"/>
      <c r="Q1485" s="39"/>
      <c r="R1485" s="39"/>
      <c r="S1485" s="39">
        <v>2</v>
      </c>
      <c r="T1485" s="27">
        <v>10</v>
      </c>
      <c r="U1485" s="27">
        <v>10</v>
      </c>
      <c r="V1485" s="27">
        <v>20</v>
      </c>
      <c r="W1485" s="27">
        <v>20</v>
      </c>
      <c r="X1485" s="27"/>
      <c r="Y1485" s="27"/>
      <c r="Z1485" s="27"/>
      <c r="AA1485" s="27"/>
      <c r="AB1485" s="27"/>
      <c r="AC1485" s="27"/>
      <c r="AD1485" s="27"/>
      <c r="AE1485" s="27"/>
      <c r="AF1485" s="27"/>
      <c r="AG1485" s="27"/>
      <c r="AH1485" s="27"/>
      <c r="AI1485" s="27"/>
      <c r="AJ1485" s="27"/>
      <c r="AK1485" s="27"/>
      <c r="AL1485" s="27"/>
      <c r="AM1485" s="27"/>
      <c r="AN1485" s="27"/>
      <c r="AO1485" s="27"/>
      <c r="AP1485" s="39">
        <v>6499.9999999999991</v>
      </c>
      <c r="AQ1485" s="39">
        <v>0</v>
      </c>
      <c r="AR1485" s="27">
        <f t="shared" si="34"/>
        <v>0</v>
      </c>
      <c r="AS1485" s="13" t="s">
        <v>111</v>
      </c>
      <c r="AT1485" s="13">
        <v>2016</v>
      </c>
      <c r="AU1485" s="13">
        <v>9.18</v>
      </c>
    </row>
    <row r="1486" spans="2:47" ht="13.15" customHeight="1" x14ac:dyDescent="0.2">
      <c r="B1486" s="13" t="s">
        <v>2384</v>
      </c>
      <c r="C1486" s="13" t="s">
        <v>100</v>
      </c>
      <c r="D1486" s="13" t="s">
        <v>1905</v>
      </c>
      <c r="E1486" s="13" t="s">
        <v>1819</v>
      </c>
      <c r="F1486" s="13" t="s">
        <v>1906</v>
      </c>
      <c r="G1486" s="13" t="s">
        <v>2382</v>
      </c>
      <c r="H1486" s="13" t="s">
        <v>1475</v>
      </c>
      <c r="I1486" s="13">
        <v>45</v>
      </c>
      <c r="J1486" s="13" t="s">
        <v>747</v>
      </c>
      <c r="K1486" s="13" t="s">
        <v>2222</v>
      </c>
      <c r="L1486" s="13" t="s">
        <v>108</v>
      </c>
      <c r="M1486" s="13" t="s">
        <v>109</v>
      </c>
      <c r="N1486" s="13" t="s">
        <v>110</v>
      </c>
      <c r="O1486" s="39"/>
      <c r="P1486" s="39"/>
      <c r="Q1486" s="39"/>
      <c r="R1486" s="39"/>
      <c r="S1486" s="39">
        <v>2</v>
      </c>
      <c r="T1486" s="27">
        <v>10</v>
      </c>
      <c r="U1486" s="27">
        <v>10</v>
      </c>
      <c r="V1486" s="27">
        <v>20</v>
      </c>
      <c r="W1486" s="27">
        <v>20</v>
      </c>
      <c r="X1486" s="27"/>
      <c r="Y1486" s="27"/>
      <c r="Z1486" s="27"/>
      <c r="AA1486" s="27"/>
      <c r="AB1486" s="27"/>
      <c r="AC1486" s="27"/>
      <c r="AD1486" s="27"/>
      <c r="AE1486" s="27"/>
      <c r="AF1486" s="27"/>
      <c r="AG1486" s="27"/>
      <c r="AH1486" s="27"/>
      <c r="AI1486" s="27"/>
      <c r="AJ1486" s="27"/>
      <c r="AK1486" s="27"/>
      <c r="AL1486" s="27"/>
      <c r="AM1486" s="27"/>
      <c r="AN1486" s="27"/>
      <c r="AO1486" s="27"/>
      <c r="AP1486" s="39">
        <v>6499.9999999999991</v>
      </c>
      <c r="AQ1486" s="39">
        <v>0</v>
      </c>
      <c r="AR1486" s="27">
        <f t="shared" si="34"/>
        <v>0</v>
      </c>
      <c r="AS1486" s="13" t="s">
        <v>748</v>
      </c>
      <c r="AT1486" s="13">
        <v>2016</v>
      </c>
      <c r="AU1486" s="13">
        <v>14</v>
      </c>
    </row>
    <row r="1487" spans="2:47" ht="13.15" customHeight="1" x14ac:dyDescent="0.2">
      <c r="B1487" s="13" t="s">
        <v>2385</v>
      </c>
      <c r="C1487" s="13" t="s">
        <v>100</v>
      </c>
      <c r="D1487" s="13" t="s">
        <v>1905</v>
      </c>
      <c r="E1487" s="13" t="s">
        <v>1819</v>
      </c>
      <c r="F1487" s="13" t="s">
        <v>1906</v>
      </c>
      <c r="G1487" s="13" t="s">
        <v>2382</v>
      </c>
      <c r="H1487" s="13" t="s">
        <v>1475</v>
      </c>
      <c r="I1487" s="13">
        <v>45</v>
      </c>
      <c r="J1487" s="13" t="s">
        <v>747</v>
      </c>
      <c r="K1487" s="13" t="s">
        <v>2222</v>
      </c>
      <c r="L1487" s="13" t="s">
        <v>108</v>
      </c>
      <c r="M1487" s="13" t="s">
        <v>109</v>
      </c>
      <c r="N1487" s="13" t="s">
        <v>110</v>
      </c>
      <c r="O1487" s="39"/>
      <c r="P1487" s="39"/>
      <c r="Q1487" s="39"/>
      <c r="R1487" s="39"/>
      <c r="S1487" s="39">
        <v>10</v>
      </c>
      <c r="T1487" s="27">
        <v>10</v>
      </c>
      <c r="U1487" s="27">
        <v>10</v>
      </c>
      <c r="V1487" s="27">
        <v>20</v>
      </c>
      <c r="W1487" s="27">
        <v>20</v>
      </c>
      <c r="X1487" s="27"/>
      <c r="Y1487" s="27"/>
      <c r="Z1487" s="27"/>
      <c r="AA1487" s="27"/>
      <c r="AB1487" s="27"/>
      <c r="AC1487" s="27"/>
      <c r="AD1487" s="27"/>
      <c r="AE1487" s="27"/>
      <c r="AF1487" s="27"/>
      <c r="AG1487" s="27"/>
      <c r="AH1487" s="27"/>
      <c r="AI1487" s="27"/>
      <c r="AJ1487" s="27"/>
      <c r="AK1487" s="27"/>
      <c r="AL1487" s="27"/>
      <c r="AM1487" s="27"/>
      <c r="AN1487" s="27"/>
      <c r="AO1487" s="27"/>
      <c r="AP1487" s="39">
        <v>6499.9999999999991</v>
      </c>
      <c r="AQ1487" s="39">
        <v>0</v>
      </c>
      <c r="AR1487" s="27">
        <f t="shared" si="34"/>
        <v>0</v>
      </c>
      <c r="AS1487" s="13" t="s">
        <v>748</v>
      </c>
      <c r="AT1487" s="13">
        <v>2016</v>
      </c>
      <c r="AU1487" s="13" t="s">
        <v>212</v>
      </c>
    </row>
    <row r="1488" spans="2:47" ht="13.15" customHeight="1" x14ac:dyDescent="0.2">
      <c r="B1488" s="7" t="s">
        <v>2386</v>
      </c>
      <c r="C1488" s="7" t="s">
        <v>100</v>
      </c>
      <c r="D1488" s="13" t="s">
        <v>1818</v>
      </c>
      <c r="E1488" s="7" t="s">
        <v>1819</v>
      </c>
      <c r="F1488" s="10" t="s">
        <v>1820</v>
      </c>
      <c r="G1488" s="10" t="s">
        <v>2387</v>
      </c>
      <c r="H1488" s="8" t="s">
        <v>197</v>
      </c>
      <c r="I1488" s="9">
        <v>45</v>
      </c>
      <c r="J1488" s="10" t="s">
        <v>238</v>
      </c>
      <c r="K1488" s="8" t="s">
        <v>107</v>
      </c>
      <c r="L1488" s="10" t="s">
        <v>108</v>
      </c>
      <c r="M1488" s="10" t="s">
        <v>109</v>
      </c>
      <c r="N1488" s="10" t="s">
        <v>110</v>
      </c>
      <c r="O1488" s="27"/>
      <c r="P1488" s="27"/>
      <c r="Q1488" s="74"/>
      <c r="R1488" s="27">
        <v>8</v>
      </c>
      <c r="S1488" s="27">
        <v>0</v>
      </c>
      <c r="T1488" s="27">
        <v>0</v>
      </c>
      <c r="U1488" s="27">
        <v>0</v>
      </c>
      <c r="V1488" s="27">
        <v>0</v>
      </c>
      <c r="W1488" s="27"/>
      <c r="X1488" s="27"/>
      <c r="Y1488" s="27"/>
      <c r="Z1488" s="27"/>
      <c r="AA1488" s="27"/>
      <c r="AB1488" s="27"/>
      <c r="AC1488" s="27"/>
      <c r="AD1488" s="27"/>
      <c r="AE1488" s="27"/>
      <c r="AF1488" s="27"/>
      <c r="AG1488" s="27"/>
      <c r="AH1488" s="27"/>
      <c r="AI1488" s="27"/>
      <c r="AJ1488" s="27"/>
      <c r="AK1488" s="27"/>
      <c r="AL1488" s="27"/>
      <c r="AM1488" s="27"/>
      <c r="AN1488" s="27"/>
      <c r="AO1488" s="27"/>
      <c r="AP1488" s="27">
        <v>13202.68</v>
      </c>
      <c r="AQ1488" s="27">
        <v>0</v>
      </c>
      <c r="AR1488" s="27">
        <f t="shared" si="34"/>
        <v>0</v>
      </c>
      <c r="AS1488" s="10" t="s">
        <v>111</v>
      </c>
      <c r="AT1488" s="7" t="s">
        <v>375</v>
      </c>
      <c r="AU1488" s="89" t="s">
        <v>1337</v>
      </c>
    </row>
    <row r="1489" spans="2:47" ht="13.15" customHeight="1" x14ac:dyDescent="0.2">
      <c r="B1489" s="12" t="s">
        <v>2388</v>
      </c>
      <c r="C1489" s="7" t="s">
        <v>100</v>
      </c>
      <c r="D1489" s="13" t="s">
        <v>1818</v>
      </c>
      <c r="E1489" s="7" t="s">
        <v>1819</v>
      </c>
      <c r="F1489" s="7" t="s">
        <v>1820</v>
      </c>
      <c r="G1489" s="7" t="s">
        <v>2387</v>
      </c>
      <c r="H1489" s="8" t="s">
        <v>197</v>
      </c>
      <c r="I1489" s="9">
        <v>45</v>
      </c>
      <c r="J1489" s="10" t="s">
        <v>579</v>
      </c>
      <c r="K1489" s="8" t="s">
        <v>107</v>
      </c>
      <c r="L1489" s="10" t="s">
        <v>108</v>
      </c>
      <c r="M1489" s="10" t="s">
        <v>109</v>
      </c>
      <c r="N1489" s="10" t="s">
        <v>110</v>
      </c>
      <c r="O1489" s="74"/>
      <c r="P1489" s="27"/>
      <c r="Q1489" s="27"/>
      <c r="R1489" s="27">
        <v>8</v>
      </c>
      <c r="S1489" s="27"/>
      <c r="T1489" s="27"/>
      <c r="U1489" s="27"/>
      <c r="V1489" s="27"/>
      <c r="W1489" s="27"/>
      <c r="X1489" s="27"/>
      <c r="Y1489" s="27"/>
      <c r="Z1489" s="27"/>
      <c r="AA1489" s="27"/>
      <c r="AB1489" s="27"/>
      <c r="AC1489" s="27"/>
      <c r="AD1489" s="27"/>
      <c r="AE1489" s="27"/>
      <c r="AF1489" s="27"/>
      <c r="AG1489" s="27"/>
      <c r="AH1489" s="27"/>
      <c r="AI1489" s="27"/>
      <c r="AJ1489" s="27"/>
      <c r="AK1489" s="27"/>
      <c r="AL1489" s="27"/>
      <c r="AM1489" s="27"/>
      <c r="AN1489" s="27"/>
      <c r="AO1489" s="27"/>
      <c r="AP1489" s="27">
        <v>13202.68</v>
      </c>
      <c r="AQ1489" s="27">
        <v>0</v>
      </c>
      <c r="AR1489" s="27">
        <f t="shared" si="34"/>
        <v>0</v>
      </c>
      <c r="AS1489" s="10" t="s">
        <v>111</v>
      </c>
      <c r="AT1489" s="43" t="s">
        <v>241</v>
      </c>
      <c r="AU1489" s="10" t="s">
        <v>1339</v>
      </c>
    </row>
    <row r="1490" spans="2:47" ht="13.15" customHeight="1" x14ac:dyDescent="0.2">
      <c r="B1490" s="12" t="s">
        <v>2389</v>
      </c>
      <c r="C1490" s="7" t="s">
        <v>100</v>
      </c>
      <c r="D1490" s="13" t="s">
        <v>1818</v>
      </c>
      <c r="E1490" s="7" t="s">
        <v>1819</v>
      </c>
      <c r="F1490" s="7" t="s">
        <v>1820</v>
      </c>
      <c r="G1490" s="7" t="s">
        <v>2387</v>
      </c>
      <c r="H1490" s="8" t="s">
        <v>197</v>
      </c>
      <c r="I1490" s="9">
        <v>45</v>
      </c>
      <c r="J1490" s="10" t="s">
        <v>579</v>
      </c>
      <c r="K1490" s="8" t="s">
        <v>107</v>
      </c>
      <c r="L1490" s="10" t="s">
        <v>108</v>
      </c>
      <c r="M1490" s="10" t="s">
        <v>109</v>
      </c>
      <c r="N1490" s="10" t="s">
        <v>110</v>
      </c>
      <c r="O1490" s="74"/>
      <c r="P1490" s="27"/>
      <c r="Q1490" s="27"/>
      <c r="R1490" s="27">
        <v>8</v>
      </c>
      <c r="S1490" s="27"/>
      <c r="T1490" s="27"/>
      <c r="U1490" s="27"/>
      <c r="V1490" s="27"/>
      <c r="W1490" s="27"/>
      <c r="X1490" s="27"/>
      <c r="Y1490" s="27"/>
      <c r="Z1490" s="27"/>
      <c r="AA1490" s="27"/>
      <c r="AB1490" s="27"/>
      <c r="AC1490" s="27"/>
      <c r="AD1490" s="27"/>
      <c r="AE1490" s="27"/>
      <c r="AF1490" s="27"/>
      <c r="AG1490" s="27"/>
      <c r="AH1490" s="27"/>
      <c r="AI1490" s="27"/>
      <c r="AJ1490" s="27"/>
      <c r="AK1490" s="27"/>
      <c r="AL1490" s="27"/>
      <c r="AM1490" s="27"/>
      <c r="AN1490" s="27"/>
      <c r="AO1490" s="27"/>
      <c r="AP1490" s="27">
        <v>10000</v>
      </c>
      <c r="AQ1490" s="27">
        <v>0</v>
      </c>
      <c r="AR1490" s="27">
        <f t="shared" si="34"/>
        <v>0</v>
      </c>
      <c r="AS1490" s="10" t="s">
        <v>111</v>
      </c>
      <c r="AT1490" s="43" t="s">
        <v>241</v>
      </c>
      <c r="AU1490" s="43" t="s">
        <v>242</v>
      </c>
    </row>
    <row r="1491" spans="2:47" ht="13.15" customHeight="1" x14ac:dyDescent="0.2">
      <c r="B1491" s="12" t="s">
        <v>2390</v>
      </c>
      <c r="C1491" s="8" t="s">
        <v>100</v>
      </c>
      <c r="D1491" s="13" t="s">
        <v>1818</v>
      </c>
      <c r="E1491" s="7" t="s">
        <v>1819</v>
      </c>
      <c r="F1491" s="8" t="s">
        <v>1820</v>
      </c>
      <c r="G1491" s="7" t="s">
        <v>2387</v>
      </c>
      <c r="H1491" s="8" t="s">
        <v>197</v>
      </c>
      <c r="I1491" s="9">
        <v>45</v>
      </c>
      <c r="J1491" s="8" t="s">
        <v>244</v>
      </c>
      <c r="K1491" s="8" t="s">
        <v>107</v>
      </c>
      <c r="L1491" s="8" t="s">
        <v>108</v>
      </c>
      <c r="M1491" s="10" t="s">
        <v>109</v>
      </c>
      <c r="N1491" s="10" t="s">
        <v>110</v>
      </c>
      <c r="O1491" s="74"/>
      <c r="P1491" s="27"/>
      <c r="Q1491" s="27"/>
      <c r="R1491" s="27">
        <v>8</v>
      </c>
      <c r="S1491" s="27"/>
      <c r="T1491" s="27"/>
      <c r="U1491" s="27"/>
      <c r="V1491" s="27"/>
      <c r="W1491" s="27"/>
      <c r="X1491" s="27"/>
      <c r="Y1491" s="27"/>
      <c r="Z1491" s="27"/>
      <c r="AA1491" s="27"/>
      <c r="AB1491" s="27"/>
      <c r="AC1491" s="27"/>
      <c r="AD1491" s="27"/>
      <c r="AE1491" s="27"/>
      <c r="AF1491" s="27"/>
      <c r="AG1491" s="27"/>
      <c r="AH1491" s="27"/>
      <c r="AI1491" s="27"/>
      <c r="AJ1491" s="27"/>
      <c r="AK1491" s="27"/>
      <c r="AL1491" s="27"/>
      <c r="AM1491" s="27"/>
      <c r="AN1491" s="27"/>
      <c r="AO1491" s="27"/>
      <c r="AP1491" s="27">
        <v>10000</v>
      </c>
      <c r="AQ1491" s="27">
        <v>0</v>
      </c>
      <c r="AR1491" s="27">
        <f t="shared" si="34"/>
        <v>0</v>
      </c>
      <c r="AS1491" s="10" t="s">
        <v>111</v>
      </c>
      <c r="AT1491" s="43" t="s">
        <v>241</v>
      </c>
      <c r="AU1491" s="89" t="s">
        <v>212</v>
      </c>
    </row>
    <row r="1492" spans="2:47" ht="13.15" customHeight="1" x14ac:dyDescent="0.2">
      <c r="B1492" s="7" t="s">
        <v>2391</v>
      </c>
      <c r="C1492" s="7" t="s">
        <v>100</v>
      </c>
      <c r="D1492" s="13" t="s">
        <v>2101</v>
      </c>
      <c r="E1492" s="7" t="s">
        <v>2102</v>
      </c>
      <c r="F1492" s="7" t="s">
        <v>2103</v>
      </c>
      <c r="G1492" s="10" t="s">
        <v>2392</v>
      </c>
      <c r="H1492" s="8" t="s">
        <v>197</v>
      </c>
      <c r="I1492" s="9">
        <v>45</v>
      </c>
      <c r="J1492" s="10" t="s">
        <v>238</v>
      </c>
      <c r="K1492" s="8" t="s">
        <v>107</v>
      </c>
      <c r="L1492" s="10" t="s">
        <v>108</v>
      </c>
      <c r="M1492" s="10" t="s">
        <v>109</v>
      </c>
      <c r="N1492" s="10" t="s">
        <v>110</v>
      </c>
      <c r="O1492" s="27"/>
      <c r="P1492" s="27"/>
      <c r="Q1492" s="74"/>
      <c r="R1492" s="27">
        <v>6</v>
      </c>
      <c r="S1492" s="27">
        <v>6</v>
      </c>
      <c r="T1492" s="27">
        <v>6</v>
      </c>
      <c r="U1492" s="27">
        <v>6</v>
      </c>
      <c r="V1492" s="27">
        <v>6</v>
      </c>
      <c r="W1492" s="27"/>
      <c r="X1492" s="27"/>
      <c r="Y1492" s="27"/>
      <c r="Z1492" s="27"/>
      <c r="AA1492" s="27"/>
      <c r="AB1492" s="27"/>
      <c r="AC1492" s="27"/>
      <c r="AD1492" s="27"/>
      <c r="AE1492" s="27"/>
      <c r="AF1492" s="27"/>
      <c r="AG1492" s="27"/>
      <c r="AH1492" s="27"/>
      <c r="AI1492" s="27"/>
      <c r="AJ1492" s="27"/>
      <c r="AK1492" s="27"/>
      <c r="AL1492" s="27"/>
      <c r="AM1492" s="27"/>
      <c r="AN1492" s="27"/>
      <c r="AO1492" s="27"/>
      <c r="AP1492" s="27">
        <v>1151.51</v>
      </c>
      <c r="AQ1492" s="27">
        <v>0</v>
      </c>
      <c r="AR1492" s="27">
        <f t="shared" si="34"/>
        <v>0</v>
      </c>
      <c r="AS1492" s="10" t="s">
        <v>111</v>
      </c>
      <c r="AT1492" s="43" t="s">
        <v>241</v>
      </c>
      <c r="AU1492" s="10" t="s">
        <v>1339</v>
      </c>
    </row>
    <row r="1493" spans="2:47" ht="13.15" customHeight="1" x14ac:dyDescent="0.2">
      <c r="B1493" s="12" t="s">
        <v>2393</v>
      </c>
      <c r="C1493" s="7" t="s">
        <v>100</v>
      </c>
      <c r="D1493" s="13" t="s">
        <v>2101</v>
      </c>
      <c r="E1493" s="7" t="s">
        <v>2102</v>
      </c>
      <c r="F1493" s="7" t="s">
        <v>2103</v>
      </c>
      <c r="G1493" s="7" t="s">
        <v>2392</v>
      </c>
      <c r="H1493" s="8" t="s">
        <v>197</v>
      </c>
      <c r="I1493" s="9">
        <v>45</v>
      </c>
      <c r="J1493" s="10" t="s">
        <v>579</v>
      </c>
      <c r="K1493" s="8" t="s">
        <v>107</v>
      </c>
      <c r="L1493" s="10" t="s">
        <v>108</v>
      </c>
      <c r="M1493" s="10" t="s">
        <v>109</v>
      </c>
      <c r="N1493" s="10" t="s">
        <v>110</v>
      </c>
      <c r="O1493" s="74"/>
      <c r="P1493" s="27"/>
      <c r="Q1493" s="27"/>
      <c r="R1493" s="27">
        <v>6</v>
      </c>
      <c r="S1493" s="27">
        <v>6</v>
      </c>
      <c r="T1493" s="27">
        <v>6</v>
      </c>
      <c r="U1493" s="27">
        <v>6</v>
      </c>
      <c r="V1493" s="27">
        <v>6</v>
      </c>
      <c r="W1493" s="27"/>
      <c r="X1493" s="27"/>
      <c r="Y1493" s="27"/>
      <c r="Z1493" s="27"/>
      <c r="AA1493" s="27"/>
      <c r="AB1493" s="27"/>
      <c r="AC1493" s="27"/>
      <c r="AD1493" s="27"/>
      <c r="AE1493" s="27"/>
      <c r="AF1493" s="27"/>
      <c r="AG1493" s="27"/>
      <c r="AH1493" s="27"/>
      <c r="AI1493" s="27"/>
      <c r="AJ1493" s="27"/>
      <c r="AK1493" s="27"/>
      <c r="AL1493" s="27"/>
      <c r="AM1493" s="27"/>
      <c r="AN1493" s="27"/>
      <c r="AO1493" s="27"/>
      <c r="AP1493" s="27">
        <v>1151.51</v>
      </c>
      <c r="AQ1493" s="27">
        <v>0</v>
      </c>
      <c r="AR1493" s="27">
        <f t="shared" si="34"/>
        <v>0</v>
      </c>
      <c r="AS1493" s="10" t="s">
        <v>111</v>
      </c>
      <c r="AT1493" s="43" t="s">
        <v>241</v>
      </c>
      <c r="AU1493" s="43" t="s">
        <v>2378</v>
      </c>
    </row>
    <row r="1494" spans="2:47" ht="13.15" customHeight="1" x14ac:dyDescent="0.2">
      <c r="B1494" s="12" t="s">
        <v>2394</v>
      </c>
      <c r="C1494" s="7" t="s">
        <v>100</v>
      </c>
      <c r="D1494" s="13" t="s">
        <v>2101</v>
      </c>
      <c r="E1494" s="7" t="s">
        <v>2102</v>
      </c>
      <c r="F1494" s="7" t="s">
        <v>2103</v>
      </c>
      <c r="G1494" s="7" t="s">
        <v>2392</v>
      </c>
      <c r="H1494" s="8" t="s">
        <v>197</v>
      </c>
      <c r="I1494" s="9">
        <v>45</v>
      </c>
      <c r="J1494" s="10" t="s">
        <v>579</v>
      </c>
      <c r="K1494" s="8" t="s">
        <v>107</v>
      </c>
      <c r="L1494" s="10" t="s">
        <v>108</v>
      </c>
      <c r="M1494" s="10" t="s">
        <v>109</v>
      </c>
      <c r="N1494" s="10" t="s">
        <v>110</v>
      </c>
      <c r="O1494" s="74"/>
      <c r="P1494" s="27"/>
      <c r="Q1494" s="27"/>
      <c r="R1494" s="27">
        <v>6</v>
      </c>
      <c r="S1494" s="27">
        <v>6</v>
      </c>
      <c r="T1494" s="27">
        <v>6</v>
      </c>
      <c r="U1494" s="27">
        <v>6</v>
      </c>
      <c r="V1494" s="27">
        <v>6</v>
      </c>
      <c r="W1494" s="27"/>
      <c r="X1494" s="27"/>
      <c r="Y1494" s="27"/>
      <c r="Z1494" s="27"/>
      <c r="AA1494" s="27"/>
      <c r="AB1494" s="27"/>
      <c r="AC1494" s="27"/>
      <c r="AD1494" s="27"/>
      <c r="AE1494" s="27"/>
      <c r="AF1494" s="27"/>
      <c r="AG1494" s="27"/>
      <c r="AH1494" s="27"/>
      <c r="AI1494" s="27"/>
      <c r="AJ1494" s="27"/>
      <c r="AK1494" s="27"/>
      <c r="AL1494" s="27"/>
      <c r="AM1494" s="27"/>
      <c r="AN1494" s="27"/>
      <c r="AO1494" s="27"/>
      <c r="AP1494" s="27">
        <v>1495</v>
      </c>
      <c r="AQ1494" s="27">
        <v>0</v>
      </c>
      <c r="AR1494" s="27">
        <f t="shared" si="34"/>
        <v>0</v>
      </c>
      <c r="AS1494" s="10" t="s">
        <v>111</v>
      </c>
      <c r="AT1494" s="43" t="s">
        <v>241</v>
      </c>
      <c r="AU1494" s="89" t="s">
        <v>2219</v>
      </c>
    </row>
    <row r="1495" spans="2:47" ht="13.15" customHeight="1" x14ac:dyDescent="0.2">
      <c r="B1495" s="12" t="s">
        <v>2395</v>
      </c>
      <c r="C1495" s="8" t="s">
        <v>100</v>
      </c>
      <c r="D1495" s="13" t="s">
        <v>2101</v>
      </c>
      <c r="E1495" s="8" t="s">
        <v>2102</v>
      </c>
      <c r="F1495" s="8" t="s">
        <v>2103</v>
      </c>
      <c r="G1495" s="7" t="s">
        <v>2392</v>
      </c>
      <c r="H1495" s="8" t="s">
        <v>197</v>
      </c>
      <c r="I1495" s="9">
        <v>45</v>
      </c>
      <c r="J1495" s="8" t="s">
        <v>244</v>
      </c>
      <c r="K1495" s="8" t="s">
        <v>107</v>
      </c>
      <c r="L1495" s="8" t="s">
        <v>108</v>
      </c>
      <c r="M1495" s="10" t="s">
        <v>109</v>
      </c>
      <c r="N1495" s="10" t="s">
        <v>110</v>
      </c>
      <c r="O1495" s="74"/>
      <c r="P1495" s="27"/>
      <c r="Q1495" s="27"/>
      <c r="R1495" s="27">
        <v>6</v>
      </c>
      <c r="S1495" s="27">
        <v>6</v>
      </c>
      <c r="T1495" s="27">
        <v>6</v>
      </c>
      <c r="U1495" s="27">
        <v>6</v>
      </c>
      <c r="V1495" s="27">
        <v>6</v>
      </c>
      <c r="W1495" s="27"/>
      <c r="X1495" s="27"/>
      <c r="Y1495" s="27"/>
      <c r="Z1495" s="27"/>
      <c r="AA1495" s="27"/>
      <c r="AB1495" s="27"/>
      <c r="AC1495" s="27"/>
      <c r="AD1495" s="27"/>
      <c r="AE1495" s="27"/>
      <c r="AF1495" s="27"/>
      <c r="AG1495" s="27"/>
      <c r="AH1495" s="27"/>
      <c r="AI1495" s="27"/>
      <c r="AJ1495" s="27"/>
      <c r="AK1495" s="27"/>
      <c r="AL1495" s="27"/>
      <c r="AM1495" s="27"/>
      <c r="AN1495" s="27"/>
      <c r="AO1495" s="27"/>
      <c r="AP1495" s="27">
        <v>1063</v>
      </c>
      <c r="AQ1495" s="27">
        <v>0</v>
      </c>
      <c r="AR1495" s="27">
        <f t="shared" si="34"/>
        <v>0</v>
      </c>
      <c r="AS1495" s="10" t="s">
        <v>111</v>
      </c>
      <c r="AT1495" s="10">
        <v>2015</v>
      </c>
      <c r="AU1495" s="89" t="s">
        <v>2219</v>
      </c>
    </row>
    <row r="1496" spans="2:47" ht="13.15" customHeight="1" x14ac:dyDescent="0.2">
      <c r="B1496" s="12" t="s">
        <v>2396</v>
      </c>
      <c r="C1496" s="7" t="s">
        <v>100</v>
      </c>
      <c r="D1496" s="13" t="s">
        <v>2101</v>
      </c>
      <c r="E1496" s="8" t="s">
        <v>2102</v>
      </c>
      <c r="F1496" s="8" t="s">
        <v>2103</v>
      </c>
      <c r="G1496" s="7" t="s">
        <v>2392</v>
      </c>
      <c r="H1496" s="8" t="s">
        <v>197</v>
      </c>
      <c r="I1496" s="7">
        <v>45</v>
      </c>
      <c r="J1496" s="10" t="s">
        <v>200</v>
      </c>
      <c r="K1496" s="25" t="s">
        <v>2222</v>
      </c>
      <c r="L1496" s="26" t="s">
        <v>108</v>
      </c>
      <c r="M1496" s="10" t="s">
        <v>109</v>
      </c>
      <c r="N1496" s="7" t="s">
        <v>110</v>
      </c>
      <c r="O1496" s="39"/>
      <c r="P1496" s="39"/>
      <c r="Q1496" s="39"/>
      <c r="R1496" s="39"/>
      <c r="S1496" s="39">
        <v>6</v>
      </c>
      <c r="T1496" s="39">
        <v>6</v>
      </c>
      <c r="U1496" s="39">
        <v>6</v>
      </c>
      <c r="V1496" s="39">
        <v>6</v>
      </c>
      <c r="W1496" s="39"/>
      <c r="X1496" s="39"/>
      <c r="Y1496" s="39"/>
      <c r="Z1496" s="39"/>
      <c r="AA1496" s="39"/>
      <c r="AB1496" s="39"/>
      <c r="AC1496" s="39"/>
      <c r="AD1496" s="39"/>
      <c r="AE1496" s="39"/>
      <c r="AF1496" s="39"/>
      <c r="AG1496" s="39"/>
      <c r="AH1496" s="39"/>
      <c r="AI1496" s="39"/>
      <c r="AJ1496" s="39"/>
      <c r="AK1496" s="39"/>
      <c r="AL1496" s="39"/>
      <c r="AM1496" s="39"/>
      <c r="AN1496" s="39"/>
      <c r="AO1496" s="39"/>
      <c r="AP1496" s="39">
        <v>2750</v>
      </c>
      <c r="AQ1496" s="27">
        <v>0</v>
      </c>
      <c r="AR1496" s="27">
        <f t="shared" si="34"/>
        <v>0</v>
      </c>
      <c r="AS1496" s="26" t="s">
        <v>111</v>
      </c>
      <c r="AT1496" s="7" t="s">
        <v>375</v>
      </c>
      <c r="AU1496" s="89" t="s">
        <v>212</v>
      </c>
    </row>
    <row r="1497" spans="2:47" ht="13.15" customHeight="1" x14ac:dyDescent="0.2">
      <c r="B1497" s="7" t="s">
        <v>2397</v>
      </c>
      <c r="C1497" s="7" t="s">
        <v>100</v>
      </c>
      <c r="D1497" s="13" t="s">
        <v>2101</v>
      </c>
      <c r="E1497" s="7" t="s">
        <v>2102</v>
      </c>
      <c r="F1497" s="7" t="s">
        <v>2103</v>
      </c>
      <c r="G1497" s="10" t="s">
        <v>2398</v>
      </c>
      <c r="H1497" s="8" t="s">
        <v>197</v>
      </c>
      <c r="I1497" s="9">
        <v>45</v>
      </c>
      <c r="J1497" s="10" t="s">
        <v>238</v>
      </c>
      <c r="K1497" s="8" t="s">
        <v>107</v>
      </c>
      <c r="L1497" s="10" t="s">
        <v>108</v>
      </c>
      <c r="M1497" s="10" t="s">
        <v>109</v>
      </c>
      <c r="N1497" s="10" t="s">
        <v>110</v>
      </c>
      <c r="O1497" s="27"/>
      <c r="P1497" s="27"/>
      <c r="Q1497" s="74"/>
      <c r="R1497" s="27">
        <v>6</v>
      </c>
      <c r="S1497" s="27">
        <v>6</v>
      </c>
      <c r="T1497" s="27">
        <v>6</v>
      </c>
      <c r="U1497" s="27">
        <v>6</v>
      </c>
      <c r="V1497" s="27">
        <v>6</v>
      </c>
      <c r="W1497" s="27"/>
      <c r="X1497" s="27"/>
      <c r="Y1497" s="27"/>
      <c r="Z1497" s="27"/>
      <c r="AA1497" s="27"/>
      <c r="AB1497" s="27"/>
      <c r="AC1497" s="27"/>
      <c r="AD1497" s="27"/>
      <c r="AE1497" s="27"/>
      <c r="AF1497" s="27"/>
      <c r="AG1497" s="27"/>
      <c r="AH1497" s="27"/>
      <c r="AI1497" s="27"/>
      <c r="AJ1497" s="27"/>
      <c r="AK1497" s="27"/>
      <c r="AL1497" s="27"/>
      <c r="AM1497" s="27"/>
      <c r="AN1497" s="27"/>
      <c r="AO1497" s="27"/>
      <c r="AP1497" s="27">
        <v>1218.67</v>
      </c>
      <c r="AQ1497" s="27">
        <v>0</v>
      </c>
      <c r="AR1497" s="27">
        <f t="shared" si="34"/>
        <v>0</v>
      </c>
      <c r="AS1497" s="10" t="s">
        <v>111</v>
      </c>
      <c r="AT1497" s="43" t="s">
        <v>241</v>
      </c>
      <c r="AU1497" s="10" t="s">
        <v>1339</v>
      </c>
    </row>
    <row r="1498" spans="2:47" ht="13.15" customHeight="1" x14ac:dyDescent="0.2">
      <c r="B1498" s="12" t="s">
        <v>2399</v>
      </c>
      <c r="C1498" s="7" t="s">
        <v>100</v>
      </c>
      <c r="D1498" s="13" t="s">
        <v>2101</v>
      </c>
      <c r="E1498" s="7" t="s">
        <v>2102</v>
      </c>
      <c r="F1498" s="7" t="s">
        <v>2103</v>
      </c>
      <c r="G1498" s="7" t="s">
        <v>2398</v>
      </c>
      <c r="H1498" s="8" t="s">
        <v>197</v>
      </c>
      <c r="I1498" s="9">
        <v>45</v>
      </c>
      <c r="J1498" s="10" t="s">
        <v>579</v>
      </c>
      <c r="K1498" s="8" t="s">
        <v>107</v>
      </c>
      <c r="L1498" s="10" t="s">
        <v>108</v>
      </c>
      <c r="M1498" s="10" t="s">
        <v>109</v>
      </c>
      <c r="N1498" s="10" t="s">
        <v>110</v>
      </c>
      <c r="O1498" s="74"/>
      <c r="P1498" s="27"/>
      <c r="Q1498" s="27"/>
      <c r="R1498" s="27">
        <v>6</v>
      </c>
      <c r="S1498" s="27">
        <v>6</v>
      </c>
      <c r="T1498" s="27">
        <v>6</v>
      </c>
      <c r="U1498" s="27">
        <v>6</v>
      </c>
      <c r="V1498" s="27">
        <v>6</v>
      </c>
      <c r="W1498" s="27"/>
      <c r="X1498" s="27"/>
      <c r="Y1498" s="27"/>
      <c r="Z1498" s="27"/>
      <c r="AA1498" s="27"/>
      <c r="AB1498" s="27"/>
      <c r="AC1498" s="27"/>
      <c r="AD1498" s="27"/>
      <c r="AE1498" s="27"/>
      <c r="AF1498" s="27"/>
      <c r="AG1498" s="27"/>
      <c r="AH1498" s="27"/>
      <c r="AI1498" s="27"/>
      <c r="AJ1498" s="27"/>
      <c r="AK1498" s="27"/>
      <c r="AL1498" s="27"/>
      <c r="AM1498" s="27"/>
      <c r="AN1498" s="27"/>
      <c r="AO1498" s="27"/>
      <c r="AP1498" s="27">
        <v>1218.67</v>
      </c>
      <c r="AQ1498" s="27">
        <v>0</v>
      </c>
      <c r="AR1498" s="27">
        <f t="shared" si="34"/>
        <v>0</v>
      </c>
      <c r="AS1498" s="10" t="s">
        <v>111</v>
      </c>
      <c r="AT1498" s="43" t="s">
        <v>241</v>
      </c>
      <c r="AU1498" s="43" t="s">
        <v>2378</v>
      </c>
    </row>
    <row r="1499" spans="2:47" ht="13.15" customHeight="1" x14ac:dyDescent="0.2">
      <c r="B1499" s="12" t="s">
        <v>2400</v>
      </c>
      <c r="C1499" s="7" t="s">
        <v>100</v>
      </c>
      <c r="D1499" s="13" t="s">
        <v>2101</v>
      </c>
      <c r="E1499" s="7" t="s">
        <v>2102</v>
      </c>
      <c r="F1499" s="7" t="s">
        <v>2103</v>
      </c>
      <c r="G1499" s="7" t="s">
        <v>2398</v>
      </c>
      <c r="H1499" s="8" t="s">
        <v>197</v>
      </c>
      <c r="I1499" s="9">
        <v>45</v>
      </c>
      <c r="J1499" s="10" t="s">
        <v>579</v>
      </c>
      <c r="K1499" s="8" t="s">
        <v>107</v>
      </c>
      <c r="L1499" s="10" t="s">
        <v>108</v>
      </c>
      <c r="M1499" s="10" t="s">
        <v>109</v>
      </c>
      <c r="N1499" s="10" t="s">
        <v>110</v>
      </c>
      <c r="O1499" s="74"/>
      <c r="P1499" s="27"/>
      <c r="Q1499" s="27"/>
      <c r="R1499" s="27">
        <v>6</v>
      </c>
      <c r="S1499" s="27">
        <v>6</v>
      </c>
      <c r="T1499" s="27">
        <v>6</v>
      </c>
      <c r="U1499" s="27">
        <v>6</v>
      </c>
      <c r="V1499" s="27">
        <v>6</v>
      </c>
      <c r="W1499" s="27"/>
      <c r="X1499" s="27"/>
      <c r="Y1499" s="27"/>
      <c r="Z1499" s="27"/>
      <c r="AA1499" s="27"/>
      <c r="AB1499" s="27"/>
      <c r="AC1499" s="27"/>
      <c r="AD1499" s="27"/>
      <c r="AE1499" s="27"/>
      <c r="AF1499" s="27"/>
      <c r="AG1499" s="27"/>
      <c r="AH1499" s="27"/>
      <c r="AI1499" s="27"/>
      <c r="AJ1499" s="27"/>
      <c r="AK1499" s="27"/>
      <c r="AL1499" s="27"/>
      <c r="AM1499" s="27"/>
      <c r="AN1499" s="27"/>
      <c r="AO1499" s="27"/>
      <c r="AP1499" s="27">
        <v>1495</v>
      </c>
      <c r="AQ1499" s="27">
        <v>0</v>
      </c>
      <c r="AR1499" s="27">
        <f t="shared" si="34"/>
        <v>0</v>
      </c>
      <c r="AS1499" s="10" t="s">
        <v>111</v>
      </c>
      <c r="AT1499" s="43" t="s">
        <v>241</v>
      </c>
      <c r="AU1499" s="89" t="s">
        <v>2219</v>
      </c>
    </row>
    <row r="1500" spans="2:47" ht="13.15" customHeight="1" x14ac:dyDescent="0.2">
      <c r="B1500" s="12" t="s">
        <v>2401</v>
      </c>
      <c r="C1500" s="8" t="s">
        <v>100</v>
      </c>
      <c r="D1500" s="13" t="s">
        <v>2101</v>
      </c>
      <c r="E1500" s="8" t="s">
        <v>2102</v>
      </c>
      <c r="F1500" s="8" t="s">
        <v>2103</v>
      </c>
      <c r="G1500" s="7" t="s">
        <v>2398</v>
      </c>
      <c r="H1500" s="8" t="s">
        <v>197</v>
      </c>
      <c r="I1500" s="9">
        <v>45</v>
      </c>
      <c r="J1500" s="8" t="s">
        <v>244</v>
      </c>
      <c r="K1500" s="8" t="s">
        <v>107</v>
      </c>
      <c r="L1500" s="8" t="s">
        <v>108</v>
      </c>
      <c r="M1500" s="10" t="s">
        <v>109</v>
      </c>
      <c r="N1500" s="10" t="s">
        <v>110</v>
      </c>
      <c r="O1500" s="74"/>
      <c r="P1500" s="27"/>
      <c r="Q1500" s="27"/>
      <c r="R1500" s="27">
        <v>6</v>
      </c>
      <c r="S1500" s="27">
        <v>6</v>
      </c>
      <c r="T1500" s="27">
        <v>6</v>
      </c>
      <c r="U1500" s="27">
        <v>6</v>
      </c>
      <c r="V1500" s="27">
        <v>6</v>
      </c>
      <c r="W1500" s="27"/>
      <c r="X1500" s="27"/>
      <c r="Y1500" s="27"/>
      <c r="Z1500" s="27"/>
      <c r="AA1500" s="27"/>
      <c r="AB1500" s="27"/>
      <c r="AC1500" s="27"/>
      <c r="AD1500" s="27"/>
      <c r="AE1500" s="27"/>
      <c r="AF1500" s="27"/>
      <c r="AG1500" s="27"/>
      <c r="AH1500" s="27"/>
      <c r="AI1500" s="27"/>
      <c r="AJ1500" s="27"/>
      <c r="AK1500" s="27"/>
      <c r="AL1500" s="27"/>
      <c r="AM1500" s="27"/>
      <c r="AN1500" s="27"/>
      <c r="AO1500" s="27"/>
      <c r="AP1500" s="27">
        <v>1125</v>
      </c>
      <c r="AQ1500" s="27">
        <v>0</v>
      </c>
      <c r="AR1500" s="27">
        <f t="shared" si="34"/>
        <v>0</v>
      </c>
      <c r="AS1500" s="10" t="s">
        <v>111</v>
      </c>
      <c r="AT1500" s="10">
        <v>2015</v>
      </c>
      <c r="AU1500" s="89" t="s">
        <v>2219</v>
      </c>
    </row>
    <row r="1501" spans="2:47" ht="13.15" customHeight="1" x14ac:dyDescent="0.2">
      <c r="B1501" s="12" t="s">
        <v>2402</v>
      </c>
      <c r="C1501" s="7" t="s">
        <v>100</v>
      </c>
      <c r="D1501" s="13" t="s">
        <v>2101</v>
      </c>
      <c r="E1501" s="8" t="s">
        <v>2102</v>
      </c>
      <c r="F1501" s="8" t="s">
        <v>2103</v>
      </c>
      <c r="G1501" s="7" t="s">
        <v>2398</v>
      </c>
      <c r="H1501" s="8" t="s">
        <v>197</v>
      </c>
      <c r="I1501" s="7">
        <v>45</v>
      </c>
      <c r="J1501" s="10" t="s">
        <v>200</v>
      </c>
      <c r="K1501" s="25" t="s">
        <v>2222</v>
      </c>
      <c r="L1501" s="26" t="s">
        <v>108</v>
      </c>
      <c r="M1501" s="10" t="s">
        <v>109</v>
      </c>
      <c r="N1501" s="7" t="s">
        <v>110</v>
      </c>
      <c r="O1501" s="39"/>
      <c r="P1501" s="39"/>
      <c r="Q1501" s="39"/>
      <c r="R1501" s="39"/>
      <c r="S1501" s="39">
        <v>6</v>
      </c>
      <c r="T1501" s="39">
        <v>6</v>
      </c>
      <c r="U1501" s="39">
        <v>6</v>
      </c>
      <c r="V1501" s="39">
        <v>6</v>
      </c>
      <c r="W1501" s="39"/>
      <c r="X1501" s="39"/>
      <c r="Y1501" s="39"/>
      <c r="Z1501" s="39"/>
      <c r="AA1501" s="39"/>
      <c r="AB1501" s="39"/>
      <c r="AC1501" s="39"/>
      <c r="AD1501" s="39"/>
      <c r="AE1501" s="39"/>
      <c r="AF1501" s="39"/>
      <c r="AG1501" s="39"/>
      <c r="AH1501" s="39"/>
      <c r="AI1501" s="39"/>
      <c r="AJ1501" s="39"/>
      <c r="AK1501" s="39"/>
      <c r="AL1501" s="39"/>
      <c r="AM1501" s="39"/>
      <c r="AN1501" s="39"/>
      <c r="AO1501" s="39"/>
      <c r="AP1501" s="39">
        <v>2312.5</v>
      </c>
      <c r="AQ1501" s="27">
        <v>0</v>
      </c>
      <c r="AR1501" s="27">
        <f t="shared" si="34"/>
        <v>0</v>
      </c>
      <c r="AS1501" s="26" t="s">
        <v>111</v>
      </c>
      <c r="AT1501" s="7" t="s">
        <v>375</v>
      </c>
      <c r="AU1501" s="89" t="s">
        <v>212</v>
      </c>
    </row>
    <row r="1502" spans="2:47" ht="13.15" customHeight="1" x14ac:dyDescent="0.2">
      <c r="B1502" s="7" t="s">
        <v>2403</v>
      </c>
      <c r="C1502" s="7" t="s">
        <v>100</v>
      </c>
      <c r="D1502" s="13" t="s">
        <v>2101</v>
      </c>
      <c r="E1502" s="7" t="s">
        <v>2102</v>
      </c>
      <c r="F1502" s="7" t="s">
        <v>2103</v>
      </c>
      <c r="G1502" s="10" t="s">
        <v>2404</v>
      </c>
      <c r="H1502" s="8" t="s">
        <v>197</v>
      </c>
      <c r="I1502" s="9">
        <v>45</v>
      </c>
      <c r="J1502" s="10" t="s">
        <v>238</v>
      </c>
      <c r="K1502" s="8" t="s">
        <v>107</v>
      </c>
      <c r="L1502" s="10" t="s">
        <v>108</v>
      </c>
      <c r="M1502" s="10" t="s">
        <v>109</v>
      </c>
      <c r="N1502" s="10" t="s">
        <v>110</v>
      </c>
      <c r="O1502" s="27"/>
      <c r="P1502" s="27"/>
      <c r="Q1502" s="74"/>
      <c r="R1502" s="27">
        <v>6</v>
      </c>
      <c r="S1502" s="27">
        <v>6</v>
      </c>
      <c r="T1502" s="27">
        <v>6</v>
      </c>
      <c r="U1502" s="27">
        <v>6</v>
      </c>
      <c r="V1502" s="27">
        <v>6</v>
      </c>
      <c r="W1502" s="27"/>
      <c r="X1502" s="27"/>
      <c r="Y1502" s="27"/>
      <c r="Z1502" s="27"/>
      <c r="AA1502" s="27"/>
      <c r="AB1502" s="27"/>
      <c r="AC1502" s="27"/>
      <c r="AD1502" s="27"/>
      <c r="AE1502" s="27"/>
      <c r="AF1502" s="27"/>
      <c r="AG1502" s="27"/>
      <c r="AH1502" s="27"/>
      <c r="AI1502" s="27"/>
      <c r="AJ1502" s="27"/>
      <c r="AK1502" s="27"/>
      <c r="AL1502" s="27"/>
      <c r="AM1502" s="27"/>
      <c r="AN1502" s="27"/>
      <c r="AO1502" s="27"/>
      <c r="AP1502" s="27">
        <v>1286.92</v>
      </c>
      <c r="AQ1502" s="27">
        <v>0</v>
      </c>
      <c r="AR1502" s="27">
        <f t="shared" si="34"/>
        <v>0</v>
      </c>
      <c r="AS1502" s="10" t="s">
        <v>111</v>
      </c>
      <c r="AT1502" s="43" t="s">
        <v>241</v>
      </c>
      <c r="AU1502" s="10" t="s">
        <v>1339</v>
      </c>
    </row>
    <row r="1503" spans="2:47" ht="13.15" customHeight="1" x14ac:dyDescent="0.2">
      <c r="B1503" s="12" t="s">
        <v>2405</v>
      </c>
      <c r="C1503" s="7" t="s">
        <v>100</v>
      </c>
      <c r="D1503" s="13" t="s">
        <v>2101</v>
      </c>
      <c r="E1503" s="7" t="s">
        <v>2102</v>
      </c>
      <c r="F1503" s="7" t="s">
        <v>2103</v>
      </c>
      <c r="G1503" s="7" t="s">
        <v>2404</v>
      </c>
      <c r="H1503" s="8" t="s">
        <v>197</v>
      </c>
      <c r="I1503" s="9">
        <v>45</v>
      </c>
      <c r="J1503" s="10" t="s">
        <v>579</v>
      </c>
      <c r="K1503" s="8" t="s">
        <v>107</v>
      </c>
      <c r="L1503" s="10" t="s">
        <v>108</v>
      </c>
      <c r="M1503" s="10" t="s">
        <v>109</v>
      </c>
      <c r="N1503" s="10" t="s">
        <v>110</v>
      </c>
      <c r="O1503" s="74"/>
      <c r="P1503" s="27"/>
      <c r="Q1503" s="27"/>
      <c r="R1503" s="27">
        <v>6</v>
      </c>
      <c r="S1503" s="27">
        <v>6</v>
      </c>
      <c r="T1503" s="27">
        <v>6</v>
      </c>
      <c r="U1503" s="27">
        <v>6</v>
      </c>
      <c r="V1503" s="27">
        <v>6</v>
      </c>
      <c r="W1503" s="27"/>
      <c r="X1503" s="27"/>
      <c r="Y1503" s="27"/>
      <c r="Z1503" s="27"/>
      <c r="AA1503" s="27"/>
      <c r="AB1503" s="27"/>
      <c r="AC1503" s="27"/>
      <c r="AD1503" s="27"/>
      <c r="AE1503" s="27"/>
      <c r="AF1503" s="27"/>
      <c r="AG1503" s="27"/>
      <c r="AH1503" s="27"/>
      <c r="AI1503" s="27"/>
      <c r="AJ1503" s="27"/>
      <c r="AK1503" s="27"/>
      <c r="AL1503" s="27"/>
      <c r="AM1503" s="27"/>
      <c r="AN1503" s="27"/>
      <c r="AO1503" s="27"/>
      <c r="AP1503" s="27">
        <v>1286.92</v>
      </c>
      <c r="AQ1503" s="27">
        <v>0</v>
      </c>
      <c r="AR1503" s="27">
        <f t="shared" si="34"/>
        <v>0</v>
      </c>
      <c r="AS1503" s="10" t="s">
        <v>111</v>
      </c>
      <c r="AT1503" s="43" t="s">
        <v>241</v>
      </c>
      <c r="AU1503" s="43" t="s">
        <v>242</v>
      </c>
    </row>
    <row r="1504" spans="2:47" ht="13.15" customHeight="1" x14ac:dyDescent="0.2">
      <c r="B1504" s="12" t="s">
        <v>2406</v>
      </c>
      <c r="C1504" s="7" t="s">
        <v>100</v>
      </c>
      <c r="D1504" s="13" t="s">
        <v>2101</v>
      </c>
      <c r="E1504" s="7" t="s">
        <v>2102</v>
      </c>
      <c r="F1504" s="7" t="s">
        <v>2103</v>
      </c>
      <c r="G1504" s="7" t="s">
        <v>2404</v>
      </c>
      <c r="H1504" s="8" t="s">
        <v>197</v>
      </c>
      <c r="I1504" s="9">
        <v>45</v>
      </c>
      <c r="J1504" s="10" t="s">
        <v>579</v>
      </c>
      <c r="K1504" s="8" t="s">
        <v>107</v>
      </c>
      <c r="L1504" s="10" t="s">
        <v>108</v>
      </c>
      <c r="M1504" s="10" t="s">
        <v>109</v>
      </c>
      <c r="N1504" s="10" t="s">
        <v>110</v>
      </c>
      <c r="O1504" s="74"/>
      <c r="P1504" s="27"/>
      <c r="Q1504" s="27"/>
      <c r="R1504" s="27">
        <v>6</v>
      </c>
      <c r="S1504" s="27">
        <v>6</v>
      </c>
      <c r="T1504" s="27">
        <v>6</v>
      </c>
      <c r="U1504" s="27">
        <v>6</v>
      </c>
      <c r="V1504" s="27">
        <v>6</v>
      </c>
      <c r="W1504" s="27"/>
      <c r="X1504" s="27"/>
      <c r="Y1504" s="27"/>
      <c r="Z1504" s="27"/>
      <c r="AA1504" s="27"/>
      <c r="AB1504" s="27"/>
      <c r="AC1504" s="27"/>
      <c r="AD1504" s="27"/>
      <c r="AE1504" s="27"/>
      <c r="AF1504" s="27"/>
      <c r="AG1504" s="27"/>
      <c r="AH1504" s="27"/>
      <c r="AI1504" s="27"/>
      <c r="AJ1504" s="27"/>
      <c r="AK1504" s="27"/>
      <c r="AL1504" s="27"/>
      <c r="AM1504" s="27"/>
      <c r="AN1504" s="27"/>
      <c r="AO1504" s="27"/>
      <c r="AP1504" s="27">
        <v>1495</v>
      </c>
      <c r="AQ1504" s="27">
        <v>0</v>
      </c>
      <c r="AR1504" s="27">
        <f t="shared" si="34"/>
        <v>0</v>
      </c>
      <c r="AS1504" s="10" t="s">
        <v>111</v>
      </c>
      <c r="AT1504" s="43" t="s">
        <v>241</v>
      </c>
      <c r="AU1504" s="89" t="s">
        <v>2219</v>
      </c>
    </row>
    <row r="1505" spans="2:47" ht="13.15" customHeight="1" x14ac:dyDescent="0.2">
      <c r="B1505" s="12" t="s">
        <v>2407</v>
      </c>
      <c r="C1505" s="8" t="s">
        <v>100</v>
      </c>
      <c r="D1505" s="13" t="s">
        <v>2101</v>
      </c>
      <c r="E1505" s="8" t="s">
        <v>2102</v>
      </c>
      <c r="F1505" s="8" t="s">
        <v>2103</v>
      </c>
      <c r="G1505" s="7" t="s">
        <v>2404</v>
      </c>
      <c r="H1505" s="8" t="s">
        <v>197</v>
      </c>
      <c r="I1505" s="9">
        <v>45</v>
      </c>
      <c r="J1505" s="8" t="s">
        <v>244</v>
      </c>
      <c r="K1505" s="8" t="s">
        <v>107</v>
      </c>
      <c r="L1505" s="8" t="s">
        <v>108</v>
      </c>
      <c r="M1505" s="10" t="s">
        <v>109</v>
      </c>
      <c r="N1505" s="8" t="s">
        <v>110</v>
      </c>
      <c r="O1505" s="74"/>
      <c r="P1505" s="27"/>
      <c r="Q1505" s="27"/>
      <c r="R1505" s="27">
        <v>6</v>
      </c>
      <c r="S1505" s="27">
        <v>6</v>
      </c>
      <c r="T1505" s="27">
        <v>6</v>
      </c>
      <c r="U1505" s="27">
        <v>6</v>
      </c>
      <c r="V1505" s="27">
        <v>6</v>
      </c>
      <c r="W1505" s="27"/>
      <c r="X1505" s="27"/>
      <c r="Y1505" s="27"/>
      <c r="Z1505" s="27"/>
      <c r="AA1505" s="27"/>
      <c r="AB1505" s="27"/>
      <c r="AC1505" s="27"/>
      <c r="AD1505" s="27"/>
      <c r="AE1505" s="27"/>
      <c r="AF1505" s="27"/>
      <c r="AG1505" s="27"/>
      <c r="AH1505" s="27"/>
      <c r="AI1505" s="27"/>
      <c r="AJ1505" s="27"/>
      <c r="AK1505" s="27"/>
      <c r="AL1505" s="27"/>
      <c r="AM1505" s="27"/>
      <c r="AN1505" s="27"/>
      <c r="AO1505" s="27"/>
      <c r="AP1505" s="27">
        <v>1188</v>
      </c>
      <c r="AQ1505" s="27">
        <v>0</v>
      </c>
      <c r="AR1505" s="27">
        <f t="shared" si="34"/>
        <v>0</v>
      </c>
      <c r="AS1505" s="10" t="s">
        <v>111</v>
      </c>
      <c r="AT1505" s="10">
        <v>2015</v>
      </c>
      <c r="AU1505" s="89" t="s">
        <v>2219</v>
      </c>
    </row>
    <row r="1506" spans="2:47" ht="13.15" customHeight="1" x14ac:dyDescent="0.2">
      <c r="B1506" s="12" t="s">
        <v>2408</v>
      </c>
      <c r="C1506" s="7" t="s">
        <v>100</v>
      </c>
      <c r="D1506" s="13" t="s">
        <v>2101</v>
      </c>
      <c r="E1506" s="8" t="s">
        <v>2102</v>
      </c>
      <c r="F1506" s="8" t="s">
        <v>2103</v>
      </c>
      <c r="G1506" s="7" t="s">
        <v>2404</v>
      </c>
      <c r="H1506" s="8" t="s">
        <v>197</v>
      </c>
      <c r="I1506" s="7">
        <v>45</v>
      </c>
      <c r="J1506" s="10" t="s">
        <v>200</v>
      </c>
      <c r="K1506" s="25" t="s">
        <v>2222</v>
      </c>
      <c r="L1506" s="26" t="s">
        <v>108</v>
      </c>
      <c r="M1506" s="10" t="s">
        <v>109</v>
      </c>
      <c r="N1506" s="7" t="s">
        <v>110</v>
      </c>
      <c r="O1506" s="39"/>
      <c r="P1506" s="39"/>
      <c r="Q1506" s="39"/>
      <c r="R1506" s="39"/>
      <c r="S1506" s="39">
        <v>6</v>
      </c>
      <c r="T1506" s="39">
        <v>6</v>
      </c>
      <c r="U1506" s="39">
        <v>6</v>
      </c>
      <c r="V1506" s="39">
        <v>6</v>
      </c>
      <c r="W1506" s="39"/>
      <c r="X1506" s="39"/>
      <c r="Y1506" s="39"/>
      <c r="Z1506" s="39"/>
      <c r="AA1506" s="39"/>
      <c r="AB1506" s="39"/>
      <c r="AC1506" s="39"/>
      <c r="AD1506" s="39"/>
      <c r="AE1506" s="39"/>
      <c r="AF1506" s="39"/>
      <c r="AG1506" s="39"/>
      <c r="AH1506" s="39"/>
      <c r="AI1506" s="39"/>
      <c r="AJ1506" s="39"/>
      <c r="AK1506" s="39"/>
      <c r="AL1506" s="39"/>
      <c r="AM1506" s="39"/>
      <c r="AN1506" s="39"/>
      <c r="AO1506" s="39"/>
      <c r="AP1506" s="39">
        <v>2437.5</v>
      </c>
      <c r="AQ1506" s="27">
        <v>0</v>
      </c>
      <c r="AR1506" s="27">
        <f t="shared" si="34"/>
        <v>0</v>
      </c>
      <c r="AS1506" s="26" t="s">
        <v>111</v>
      </c>
      <c r="AT1506" s="7" t="s">
        <v>375</v>
      </c>
      <c r="AU1506" s="89" t="s">
        <v>212</v>
      </c>
    </row>
    <row r="1507" spans="2:47" ht="13.15" customHeight="1" x14ac:dyDescent="0.2">
      <c r="B1507" s="7" t="s">
        <v>2409</v>
      </c>
      <c r="C1507" s="7" t="s">
        <v>100</v>
      </c>
      <c r="D1507" s="13" t="s">
        <v>1000</v>
      </c>
      <c r="E1507" s="7" t="s">
        <v>1001</v>
      </c>
      <c r="F1507" s="10" t="s">
        <v>1002</v>
      </c>
      <c r="G1507" s="10" t="s">
        <v>1003</v>
      </c>
      <c r="H1507" s="8" t="s">
        <v>197</v>
      </c>
      <c r="I1507" s="9">
        <v>45</v>
      </c>
      <c r="J1507" s="10" t="s">
        <v>238</v>
      </c>
      <c r="K1507" s="8" t="s">
        <v>107</v>
      </c>
      <c r="L1507" s="10" t="s">
        <v>108</v>
      </c>
      <c r="M1507" s="10" t="s">
        <v>109</v>
      </c>
      <c r="N1507" s="10" t="s">
        <v>110</v>
      </c>
      <c r="O1507" s="27"/>
      <c r="P1507" s="27"/>
      <c r="Q1507" s="74"/>
      <c r="R1507" s="27">
        <v>480</v>
      </c>
      <c r="S1507" s="27">
        <v>480</v>
      </c>
      <c r="T1507" s="27">
        <v>480</v>
      </c>
      <c r="U1507" s="27">
        <v>480</v>
      </c>
      <c r="V1507" s="27">
        <v>480</v>
      </c>
      <c r="W1507" s="27"/>
      <c r="X1507" s="27"/>
      <c r="Y1507" s="27"/>
      <c r="Z1507" s="27"/>
      <c r="AA1507" s="27"/>
      <c r="AB1507" s="27"/>
      <c r="AC1507" s="27"/>
      <c r="AD1507" s="27"/>
      <c r="AE1507" s="27"/>
      <c r="AF1507" s="27"/>
      <c r="AG1507" s="27"/>
      <c r="AH1507" s="27"/>
      <c r="AI1507" s="27"/>
      <c r="AJ1507" s="27"/>
      <c r="AK1507" s="27"/>
      <c r="AL1507" s="27"/>
      <c r="AM1507" s="27"/>
      <c r="AN1507" s="27"/>
      <c r="AO1507" s="27"/>
      <c r="AP1507" s="27">
        <v>60997.46</v>
      </c>
      <c r="AQ1507" s="27">
        <v>0</v>
      </c>
      <c r="AR1507" s="27">
        <f t="shared" si="34"/>
        <v>0</v>
      </c>
      <c r="AS1507" s="10" t="s">
        <v>111</v>
      </c>
      <c r="AT1507" s="43" t="s">
        <v>114</v>
      </c>
      <c r="AU1507" s="88" t="s">
        <v>212</v>
      </c>
    </row>
    <row r="1508" spans="2:47" ht="13.15" customHeight="1" x14ac:dyDescent="0.2">
      <c r="B1508" s="12" t="s">
        <v>2410</v>
      </c>
      <c r="C1508" s="7" t="s">
        <v>100</v>
      </c>
      <c r="D1508" s="13" t="s">
        <v>1000</v>
      </c>
      <c r="E1508" s="7" t="s">
        <v>1001</v>
      </c>
      <c r="F1508" s="7" t="s">
        <v>1002</v>
      </c>
      <c r="G1508" s="7" t="s">
        <v>1003</v>
      </c>
      <c r="H1508" s="8" t="s">
        <v>105</v>
      </c>
      <c r="I1508" s="9">
        <v>45</v>
      </c>
      <c r="J1508" s="10" t="s">
        <v>238</v>
      </c>
      <c r="K1508" s="8" t="s">
        <v>107</v>
      </c>
      <c r="L1508" s="10" t="s">
        <v>108</v>
      </c>
      <c r="M1508" s="10" t="s">
        <v>109</v>
      </c>
      <c r="N1508" s="10" t="s">
        <v>110</v>
      </c>
      <c r="O1508" s="74"/>
      <c r="P1508" s="27"/>
      <c r="Q1508" s="27"/>
      <c r="R1508" s="27">
        <v>300</v>
      </c>
      <c r="S1508" s="27">
        <v>240</v>
      </c>
      <c r="T1508" s="27">
        <v>250</v>
      </c>
      <c r="U1508" s="27">
        <v>250</v>
      </c>
      <c r="V1508" s="27">
        <v>300</v>
      </c>
      <c r="W1508" s="27"/>
      <c r="X1508" s="27"/>
      <c r="Y1508" s="27"/>
      <c r="Z1508" s="27"/>
      <c r="AA1508" s="27"/>
      <c r="AB1508" s="27"/>
      <c r="AC1508" s="27"/>
      <c r="AD1508" s="27"/>
      <c r="AE1508" s="27"/>
      <c r="AF1508" s="27"/>
      <c r="AG1508" s="27"/>
      <c r="AH1508" s="27"/>
      <c r="AI1508" s="27"/>
      <c r="AJ1508" s="27"/>
      <c r="AK1508" s="27"/>
      <c r="AL1508" s="27"/>
      <c r="AM1508" s="27"/>
      <c r="AN1508" s="27"/>
      <c r="AO1508" s="27"/>
      <c r="AP1508" s="27">
        <v>60997.46</v>
      </c>
      <c r="AQ1508" s="27">
        <v>0</v>
      </c>
      <c r="AR1508" s="27">
        <f t="shared" si="34"/>
        <v>0</v>
      </c>
      <c r="AS1508" s="10" t="s">
        <v>111</v>
      </c>
      <c r="AT1508" s="7" t="s">
        <v>375</v>
      </c>
      <c r="AU1508" s="89" t="s">
        <v>212</v>
      </c>
    </row>
    <row r="1509" spans="2:47" ht="13.15" customHeight="1" x14ac:dyDescent="0.2">
      <c r="B1509" s="7" t="s">
        <v>2411</v>
      </c>
      <c r="C1509" s="7" t="s">
        <v>100</v>
      </c>
      <c r="D1509" s="13" t="s">
        <v>1016</v>
      </c>
      <c r="E1509" s="7" t="s">
        <v>1017</v>
      </c>
      <c r="F1509" s="10" t="s">
        <v>1018</v>
      </c>
      <c r="G1509" s="10" t="s">
        <v>1019</v>
      </c>
      <c r="H1509" s="8" t="s">
        <v>197</v>
      </c>
      <c r="I1509" s="9">
        <v>45</v>
      </c>
      <c r="J1509" s="10" t="s">
        <v>238</v>
      </c>
      <c r="K1509" s="8" t="s">
        <v>107</v>
      </c>
      <c r="L1509" s="10" t="s">
        <v>108</v>
      </c>
      <c r="M1509" s="10" t="s">
        <v>109</v>
      </c>
      <c r="N1509" s="10" t="s">
        <v>261</v>
      </c>
      <c r="O1509" s="27"/>
      <c r="P1509" s="27"/>
      <c r="Q1509" s="74"/>
      <c r="R1509" s="27">
        <v>2</v>
      </c>
      <c r="S1509" s="27">
        <v>2</v>
      </c>
      <c r="T1509" s="27">
        <v>2</v>
      </c>
      <c r="U1509" s="27">
        <v>2</v>
      </c>
      <c r="V1509" s="27">
        <v>2</v>
      </c>
      <c r="W1509" s="27"/>
      <c r="X1509" s="27"/>
      <c r="Y1509" s="27"/>
      <c r="Z1509" s="27"/>
      <c r="AA1509" s="27"/>
      <c r="AB1509" s="27"/>
      <c r="AC1509" s="27"/>
      <c r="AD1509" s="27"/>
      <c r="AE1509" s="27"/>
      <c r="AF1509" s="27"/>
      <c r="AG1509" s="27"/>
      <c r="AH1509" s="27"/>
      <c r="AI1509" s="27"/>
      <c r="AJ1509" s="27"/>
      <c r="AK1509" s="27"/>
      <c r="AL1509" s="27"/>
      <c r="AM1509" s="27"/>
      <c r="AN1509" s="27"/>
      <c r="AO1509" s="27"/>
      <c r="AP1509" s="27">
        <v>238886.91</v>
      </c>
      <c r="AQ1509" s="27">
        <v>0</v>
      </c>
      <c r="AR1509" s="27">
        <f t="shared" si="34"/>
        <v>0</v>
      </c>
      <c r="AS1509" s="10" t="s">
        <v>111</v>
      </c>
      <c r="AT1509" s="7" t="s">
        <v>375</v>
      </c>
      <c r="AU1509" s="89" t="s">
        <v>212</v>
      </c>
    </row>
    <row r="1510" spans="2:47" ht="13.15" customHeight="1" x14ac:dyDescent="0.2">
      <c r="B1510" s="7" t="s">
        <v>2412</v>
      </c>
      <c r="C1510" s="7" t="s">
        <v>100</v>
      </c>
      <c r="D1510" s="13" t="s">
        <v>1157</v>
      </c>
      <c r="E1510" s="7" t="s">
        <v>1017</v>
      </c>
      <c r="F1510" s="10" t="s">
        <v>1158</v>
      </c>
      <c r="G1510" s="10" t="s">
        <v>1159</v>
      </c>
      <c r="H1510" s="8" t="s">
        <v>197</v>
      </c>
      <c r="I1510" s="9">
        <v>45</v>
      </c>
      <c r="J1510" s="10" t="s">
        <v>238</v>
      </c>
      <c r="K1510" s="8" t="s">
        <v>107</v>
      </c>
      <c r="L1510" s="10" t="s">
        <v>108</v>
      </c>
      <c r="M1510" s="10" t="s">
        <v>109</v>
      </c>
      <c r="N1510" s="10" t="s">
        <v>261</v>
      </c>
      <c r="O1510" s="27"/>
      <c r="P1510" s="27"/>
      <c r="Q1510" s="74"/>
      <c r="R1510" s="27">
        <v>24</v>
      </c>
      <c r="S1510" s="27">
        <v>20</v>
      </c>
      <c r="T1510" s="27">
        <v>20</v>
      </c>
      <c r="U1510" s="27">
        <v>20</v>
      </c>
      <c r="V1510" s="27">
        <v>20</v>
      </c>
      <c r="W1510" s="27"/>
      <c r="X1510" s="27"/>
      <c r="Y1510" s="27"/>
      <c r="Z1510" s="27"/>
      <c r="AA1510" s="27"/>
      <c r="AB1510" s="27"/>
      <c r="AC1510" s="27"/>
      <c r="AD1510" s="27"/>
      <c r="AE1510" s="27"/>
      <c r="AF1510" s="27"/>
      <c r="AG1510" s="27"/>
      <c r="AH1510" s="27"/>
      <c r="AI1510" s="27"/>
      <c r="AJ1510" s="27"/>
      <c r="AK1510" s="27"/>
      <c r="AL1510" s="27"/>
      <c r="AM1510" s="27"/>
      <c r="AN1510" s="27"/>
      <c r="AO1510" s="27"/>
      <c r="AP1510" s="27">
        <v>138657.85999999999</v>
      </c>
      <c r="AQ1510" s="27">
        <v>0</v>
      </c>
      <c r="AR1510" s="27">
        <f t="shared" si="34"/>
        <v>0</v>
      </c>
      <c r="AS1510" s="10" t="s">
        <v>111</v>
      </c>
      <c r="AT1510" s="7" t="s">
        <v>375</v>
      </c>
      <c r="AU1510" s="89" t="s">
        <v>212</v>
      </c>
    </row>
    <row r="1511" spans="2:47" ht="13.15" customHeight="1" x14ac:dyDescent="0.2">
      <c r="B1511" s="7" t="s">
        <v>2413</v>
      </c>
      <c r="C1511" s="7" t="s">
        <v>100</v>
      </c>
      <c r="D1511" s="13" t="s">
        <v>1171</v>
      </c>
      <c r="E1511" s="7" t="s">
        <v>1017</v>
      </c>
      <c r="F1511" s="10" t="s">
        <v>1172</v>
      </c>
      <c r="G1511" s="10" t="s">
        <v>1173</v>
      </c>
      <c r="H1511" s="8" t="s">
        <v>197</v>
      </c>
      <c r="I1511" s="9">
        <v>45</v>
      </c>
      <c r="J1511" s="10" t="s">
        <v>238</v>
      </c>
      <c r="K1511" s="8" t="s">
        <v>107</v>
      </c>
      <c r="L1511" s="10" t="s">
        <v>108</v>
      </c>
      <c r="M1511" s="10" t="s">
        <v>109</v>
      </c>
      <c r="N1511" s="10" t="s">
        <v>261</v>
      </c>
      <c r="O1511" s="27"/>
      <c r="P1511" s="27"/>
      <c r="Q1511" s="74"/>
      <c r="R1511" s="27">
        <v>22</v>
      </c>
      <c r="S1511" s="27">
        <v>20</v>
      </c>
      <c r="T1511" s="27">
        <v>20</v>
      </c>
      <c r="U1511" s="27">
        <v>20</v>
      </c>
      <c r="V1511" s="27">
        <v>20</v>
      </c>
      <c r="W1511" s="27"/>
      <c r="X1511" s="27"/>
      <c r="Y1511" s="27"/>
      <c r="Z1511" s="27"/>
      <c r="AA1511" s="27"/>
      <c r="AB1511" s="27"/>
      <c r="AC1511" s="27"/>
      <c r="AD1511" s="27"/>
      <c r="AE1511" s="27"/>
      <c r="AF1511" s="27"/>
      <c r="AG1511" s="27"/>
      <c r="AH1511" s="27"/>
      <c r="AI1511" s="27"/>
      <c r="AJ1511" s="27"/>
      <c r="AK1511" s="27"/>
      <c r="AL1511" s="27"/>
      <c r="AM1511" s="27"/>
      <c r="AN1511" s="27"/>
      <c r="AO1511" s="27"/>
      <c r="AP1511" s="27">
        <v>267620.5</v>
      </c>
      <c r="AQ1511" s="27">
        <v>0</v>
      </c>
      <c r="AR1511" s="27">
        <f t="shared" si="34"/>
        <v>0</v>
      </c>
      <c r="AS1511" s="10" t="s">
        <v>111</v>
      </c>
      <c r="AT1511" s="43" t="s">
        <v>241</v>
      </c>
      <c r="AU1511" s="88" t="s">
        <v>212</v>
      </c>
    </row>
    <row r="1512" spans="2:47" ht="13.15" customHeight="1" x14ac:dyDescent="0.2">
      <c r="B1512" s="12" t="s">
        <v>2414</v>
      </c>
      <c r="C1512" s="7" t="s">
        <v>100</v>
      </c>
      <c r="D1512" s="13" t="s">
        <v>1171</v>
      </c>
      <c r="E1512" s="7" t="s">
        <v>1017</v>
      </c>
      <c r="F1512" s="7" t="s">
        <v>1172</v>
      </c>
      <c r="G1512" s="7" t="s">
        <v>1173</v>
      </c>
      <c r="H1512" s="8" t="s">
        <v>197</v>
      </c>
      <c r="I1512" s="9">
        <v>45</v>
      </c>
      <c r="J1512" s="10" t="s">
        <v>579</v>
      </c>
      <c r="K1512" s="8" t="s">
        <v>107</v>
      </c>
      <c r="L1512" s="10" t="s">
        <v>108</v>
      </c>
      <c r="M1512" s="10" t="s">
        <v>109</v>
      </c>
      <c r="N1512" s="10" t="s">
        <v>261</v>
      </c>
      <c r="O1512" s="74"/>
      <c r="P1512" s="27"/>
      <c r="Q1512" s="27"/>
      <c r="R1512" s="27">
        <v>12</v>
      </c>
      <c r="S1512" s="27">
        <v>12</v>
      </c>
      <c r="T1512" s="27">
        <v>12</v>
      </c>
      <c r="U1512" s="27">
        <v>12</v>
      </c>
      <c r="V1512" s="27">
        <v>12</v>
      </c>
      <c r="W1512" s="27"/>
      <c r="X1512" s="27"/>
      <c r="Y1512" s="27"/>
      <c r="Z1512" s="27"/>
      <c r="AA1512" s="27"/>
      <c r="AB1512" s="27"/>
      <c r="AC1512" s="27"/>
      <c r="AD1512" s="27"/>
      <c r="AE1512" s="27"/>
      <c r="AF1512" s="27"/>
      <c r="AG1512" s="27"/>
      <c r="AH1512" s="27"/>
      <c r="AI1512" s="27"/>
      <c r="AJ1512" s="27"/>
      <c r="AK1512" s="27"/>
      <c r="AL1512" s="27"/>
      <c r="AM1512" s="27"/>
      <c r="AN1512" s="27"/>
      <c r="AO1512" s="27"/>
      <c r="AP1512" s="27">
        <v>168393.12</v>
      </c>
      <c r="AQ1512" s="27">
        <v>0</v>
      </c>
      <c r="AR1512" s="27">
        <f t="shared" si="34"/>
        <v>0</v>
      </c>
      <c r="AS1512" s="10" t="s">
        <v>111</v>
      </c>
      <c r="AT1512" s="7" t="s">
        <v>375</v>
      </c>
      <c r="AU1512" s="89" t="s">
        <v>212</v>
      </c>
    </row>
    <row r="1513" spans="2:47" ht="13.15" customHeight="1" x14ac:dyDescent="0.2">
      <c r="B1513" s="7" t="s">
        <v>2415</v>
      </c>
      <c r="C1513" s="7" t="s">
        <v>100</v>
      </c>
      <c r="D1513" s="13" t="s">
        <v>2416</v>
      </c>
      <c r="E1513" s="7" t="s">
        <v>2417</v>
      </c>
      <c r="F1513" s="10" t="s">
        <v>2418</v>
      </c>
      <c r="G1513" s="10" t="s">
        <v>2419</v>
      </c>
      <c r="H1513" s="8" t="s">
        <v>197</v>
      </c>
      <c r="I1513" s="9">
        <v>45</v>
      </c>
      <c r="J1513" s="10" t="s">
        <v>238</v>
      </c>
      <c r="K1513" s="8" t="s">
        <v>107</v>
      </c>
      <c r="L1513" s="10" t="s">
        <v>108</v>
      </c>
      <c r="M1513" s="10" t="s">
        <v>109</v>
      </c>
      <c r="N1513" s="10" t="s">
        <v>2105</v>
      </c>
      <c r="O1513" s="27"/>
      <c r="P1513" s="27"/>
      <c r="Q1513" s="74"/>
      <c r="R1513" s="27">
        <v>11</v>
      </c>
      <c r="S1513" s="27">
        <v>11</v>
      </c>
      <c r="T1513" s="27">
        <v>11</v>
      </c>
      <c r="U1513" s="27">
        <v>11</v>
      </c>
      <c r="V1513" s="27">
        <v>11</v>
      </c>
      <c r="W1513" s="27"/>
      <c r="X1513" s="27"/>
      <c r="Y1513" s="27"/>
      <c r="Z1513" s="27"/>
      <c r="AA1513" s="27"/>
      <c r="AB1513" s="27"/>
      <c r="AC1513" s="27"/>
      <c r="AD1513" s="27"/>
      <c r="AE1513" s="27"/>
      <c r="AF1513" s="27"/>
      <c r="AG1513" s="27"/>
      <c r="AH1513" s="27"/>
      <c r="AI1513" s="27"/>
      <c r="AJ1513" s="27"/>
      <c r="AK1513" s="27"/>
      <c r="AL1513" s="27"/>
      <c r="AM1513" s="27"/>
      <c r="AN1513" s="27"/>
      <c r="AO1513" s="27"/>
      <c r="AP1513" s="27">
        <v>390362.1</v>
      </c>
      <c r="AQ1513" s="27">
        <v>0</v>
      </c>
      <c r="AR1513" s="27">
        <f t="shared" si="34"/>
        <v>0</v>
      </c>
      <c r="AS1513" s="10" t="s">
        <v>111</v>
      </c>
      <c r="AT1513" s="43" t="s">
        <v>241</v>
      </c>
      <c r="AU1513" s="43" t="s">
        <v>2420</v>
      </c>
    </row>
    <row r="1514" spans="2:47" ht="13.15" customHeight="1" x14ac:dyDescent="0.2">
      <c r="B1514" s="12" t="s">
        <v>2421</v>
      </c>
      <c r="C1514" s="7" t="s">
        <v>100</v>
      </c>
      <c r="D1514" s="13" t="s">
        <v>2416</v>
      </c>
      <c r="E1514" s="7" t="s">
        <v>2417</v>
      </c>
      <c r="F1514" s="7" t="s">
        <v>2418</v>
      </c>
      <c r="G1514" s="7" t="s">
        <v>2419</v>
      </c>
      <c r="H1514" s="8" t="s">
        <v>197</v>
      </c>
      <c r="I1514" s="9">
        <v>45</v>
      </c>
      <c r="J1514" s="10" t="s">
        <v>579</v>
      </c>
      <c r="K1514" s="8" t="s">
        <v>107</v>
      </c>
      <c r="L1514" s="10" t="s">
        <v>108</v>
      </c>
      <c r="M1514" s="10" t="s">
        <v>109</v>
      </c>
      <c r="N1514" s="10" t="s">
        <v>2105</v>
      </c>
      <c r="O1514" s="74"/>
      <c r="P1514" s="27"/>
      <c r="Q1514" s="27"/>
      <c r="R1514" s="27">
        <v>11</v>
      </c>
      <c r="S1514" s="27">
        <v>11</v>
      </c>
      <c r="T1514" s="27">
        <v>11</v>
      </c>
      <c r="U1514" s="27">
        <v>11</v>
      </c>
      <c r="V1514" s="27">
        <v>11</v>
      </c>
      <c r="W1514" s="27"/>
      <c r="X1514" s="27"/>
      <c r="Y1514" s="27"/>
      <c r="Z1514" s="27"/>
      <c r="AA1514" s="27"/>
      <c r="AB1514" s="27"/>
      <c r="AC1514" s="27"/>
      <c r="AD1514" s="27"/>
      <c r="AE1514" s="27"/>
      <c r="AF1514" s="27"/>
      <c r="AG1514" s="27"/>
      <c r="AH1514" s="27"/>
      <c r="AI1514" s="27"/>
      <c r="AJ1514" s="27"/>
      <c r="AK1514" s="27"/>
      <c r="AL1514" s="27"/>
      <c r="AM1514" s="27"/>
      <c r="AN1514" s="27"/>
      <c r="AO1514" s="27"/>
      <c r="AP1514" s="27">
        <v>334820</v>
      </c>
      <c r="AQ1514" s="27">
        <v>0</v>
      </c>
      <c r="AR1514" s="27">
        <f t="shared" si="34"/>
        <v>0</v>
      </c>
      <c r="AS1514" s="10" t="s">
        <v>111</v>
      </c>
      <c r="AT1514" s="43" t="s">
        <v>241</v>
      </c>
      <c r="AU1514" s="89"/>
    </row>
    <row r="1515" spans="2:47" ht="13.15" customHeight="1" x14ac:dyDescent="0.2">
      <c r="B1515" s="12" t="s">
        <v>2422</v>
      </c>
      <c r="C1515" s="8" t="s">
        <v>100</v>
      </c>
      <c r="D1515" s="13" t="s">
        <v>2416</v>
      </c>
      <c r="E1515" s="8" t="s">
        <v>2417</v>
      </c>
      <c r="F1515" s="8" t="s">
        <v>2418</v>
      </c>
      <c r="G1515" s="7" t="s">
        <v>2419</v>
      </c>
      <c r="H1515" s="8" t="s">
        <v>197</v>
      </c>
      <c r="I1515" s="9">
        <v>45</v>
      </c>
      <c r="J1515" s="8" t="s">
        <v>244</v>
      </c>
      <c r="K1515" s="8" t="s">
        <v>107</v>
      </c>
      <c r="L1515" s="8" t="s">
        <v>108</v>
      </c>
      <c r="M1515" s="10" t="s">
        <v>109</v>
      </c>
      <c r="N1515" s="8" t="s">
        <v>261</v>
      </c>
      <c r="O1515" s="74"/>
      <c r="P1515" s="27"/>
      <c r="Q1515" s="27"/>
      <c r="R1515" s="27">
        <v>11</v>
      </c>
      <c r="S1515" s="27">
        <v>11</v>
      </c>
      <c r="T1515" s="27">
        <v>11</v>
      </c>
      <c r="U1515" s="27">
        <v>11</v>
      </c>
      <c r="V1515" s="27">
        <v>11</v>
      </c>
      <c r="W1515" s="27"/>
      <c r="X1515" s="27"/>
      <c r="Y1515" s="27"/>
      <c r="Z1515" s="27"/>
      <c r="AA1515" s="27"/>
      <c r="AB1515" s="27"/>
      <c r="AC1515" s="27"/>
      <c r="AD1515" s="27"/>
      <c r="AE1515" s="27"/>
      <c r="AF1515" s="27"/>
      <c r="AG1515" s="27"/>
      <c r="AH1515" s="27"/>
      <c r="AI1515" s="27"/>
      <c r="AJ1515" s="27"/>
      <c r="AK1515" s="27"/>
      <c r="AL1515" s="27"/>
      <c r="AM1515" s="27"/>
      <c r="AN1515" s="27"/>
      <c r="AO1515" s="27"/>
      <c r="AP1515" s="27">
        <v>334820</v>
      </c>
      <c r="AQ1515" s="27">
        <v>0</v>
      </c>
      <c r="AR1515" s="27">
        <f t="shared" si="34"/>
        <v>0</v>
      </c>
      <c r="AS1515" s="10" t="s">
        <v>111</v>
      </c>
      <c r="AT1515" s="43" t="s">
        <v>241</v>
      </c>
      <c r="AU1515" s="13" t="s">
        <v>1163</v>
      </c>
    </row>
    <row r="1516" spans="2:47" ht="13.15" customHeight="1" x14ac:dyDescent="0.2">
      <c r="B1516" s="13" t="s">
        <v>2423</v>
      </c>
      <c r="C1516" s="13" t="s">
        <v>100</v>
      </c>
      <c r="D1516" s="13" t="s">
        <v>2424</v>
      </c>
      <c r="E1516" s="13" t="s">
        <v>2425</v>
      </c>
      <c r="F1516" s="13" t="s">
        <v>2426</v>
      </c>
      <c r="G1516" s="13" t="s">
        <v>2427</v>
      </c>
      <c r="H1516" s="13" t="s">
        <v>1026</v>
      </c>
      <c r="I1516" s="13">
        <v>45</v>
      </c>
      <c r="J1516" s="13" t="s">
        <v>614</v>
      </c>
      <c r="K1516" s="13" t="s">
        <v>107</v>
      </c>
      <c r="L1516" s="13" t="s">
        <v>108</v>
      </c>
      <c r="M1516" s="13" t="s">
        <v>109</v>
      </c>
      <c r="N1516" s="13" t="s">
        <v>261</v>
      </c>
      <c r="O1516" s="39"/>
      <c r="P1516" s="39"/>
      <c r="Q1516" s="39"/>
      <c r="R1516" s="39"/>
      <c r="S1516" s="39">
        <v>9</v>
      </c>
      <c r="T1516" s="39">
        <v>9</v>
      </c>
      <c r="U1516" s="39">
        <v>9</v>
      </c>
      <c r="V1516" s="39">
        <v>9</v>
      </c>
      <c r="W1516" s="39">
        <v>9</v>
      </c>
      <c r="X1516" s="39"/>
      <c r="Y1516" s="39"/>
      <c r="Z1516" s="39"/>
      <c r="AA1516" s="39"/>
      <c r="AB1516" s="39"/>
      <c r="AC1516" s="39"/>
      <c r="AD1516" s="39"/>
      <c r="AE1516" s="39"/>
      <c r="AF1516" s="39"/>
      <c r="AG1516" s="39"/>
      <c r="AH1516" s="39"/>
      <c r="AI1516" s="39"/>
      <c r="AJ1516" s="39"/>
      <c r="AK1516" s="39"/>
      <c r="AL1516" s="39"/>
      <c r="AM1516" s="39"/>
      <c r="AN1516" s="39"/>
      <c r="AO1516" s="39"/>
      <c r="AP1516" s="39">
        <v>334820</v>
      </c>
      <c r="AQ1516" s="39">
        <v>0</v>
      </c>
      <c r="AR1516" s="27">
        <f t="shared" si="34"/>
        <v>0</v>
      </c>
      <c r="AS1516" s="13" t="s">
        <v>111</v>
      </c>
      <c r="AT1516" s="13">
        <v>2016</v>
      </c>
      <c r="AU1516" s="13">
        <v>9.18</v>
      </c>
    </row>
    <row r="1517" spans="2:47" ht="13.15" customHeight="1" x14ac:dyDescent="0.2">
      <c r="B1517" s="13" t="s">
        <v>2428</v>
      </c>
      <c r="C1517" s="13" t="s">
        <v>100</v>
      </c>
      <c r="D1517" s="13" t="s">
        <v>2424</v>
      </c>
      <c r="E1517" s="13" t="s">
        <v>2425</v>
      </c>
      <c r="F1517" s="13" t="s">
        <v>2426</v>
      </c>
      <c r="G1517" s="13" t="s">
        <v>2427</v>
      </c>
      <c r="H1517" s="13" t="s">
        <v>1026</v>
      </c>
      <c r="I1517" s="13">
        <v>45</v>
      </c>
      <c r="J1517" s="13" t="s">
        <v>747</v>
      </c>
      <c r="K1517" s="13" t="s">
        <v>107</v>
      </c>
      <c r="L1517" s="13" t="s">
        <v>108</v>
      </c>
      <c r="M1517" s="13" t="s">
        <v>109</v>
      </c>
      <c r="N1517" s="13" t="s">
        <v>261</v>
      </c>
      <c r="O1517" s="39"/>
      <c r="P1517" s="39"/>
      <c r="Q1517" s="39"/>
      <c r="R1517" s="39"/>
      <c r="S1517" s="39">
        <v>9</v>
      </c>
      <c r="T1517" s="39">
        <v>9</v>
      </c>
      <c r="U1517" s="39">
        <v>9</v>
      </c>
      <c r="V1517" s="39">
        <v>9</v>
      </c>
      <c r="W1517" s="39">
        <v>9</v>
      </c>
      <c r="X1517" s="39"/>
      <c r="Y1517" s="39"/>
      <c r="Z1517" s="39"/>
      <c r="AA1517" s="39"/>
      <c r="AB1517" s="39"/>
      <c r="AC1517" s="39"/>
      <c r="AD1517" s="39"/>
      <c r="AE1517" s="39"/>
      <c r="AF1517" s="39"/>
      <c r="AG1517" s="39"/>
      <c r="AH1517" s="39"/>
      <c r="AI1517" s="39"/>
      <c r="AJ1517" s="39"/>
      <c r="AK1517" s="39"/>
      <c r="AL1517" s="39"/>
      <c r="AM1517" s="39"/>
      <c r="AN1517" s="39"/>
      <c r="AO1517" s="39"/>
      <c r="AP1517" s="39">
        <v>334820</v>
      </c>
      <c r="AQ1517" s="39">
        <v>0</v>
      </c>
      <c r="AR1517" s="27">
        <f t="shared" si="34"/>
        <v>0</v>
      </c>
      <c r="AS1517" s="13" t="s">
        <v>748</v>
      </c>
      <c r="AT1517" s="13">
        <v>2016</v>
      </c>
      <c r="AU1517" s="13">
        <v>9.1199999999999992</v>
      </c>
    </row>
    <row r="1518" spans="2:47" ht="13.15" customHeight="1" x14ac:dyDescent="0.2">
      <c r="B1518" s="13" t="s">
        <v>2429</v>
      </c>
      <c r="C1518" s="13" t="s">
        <v>100</v>
      </c>
      <c r="D1518" s="13" t="s">
        <v>2424</v>
      </c>
      <c r="E1518" s="13" t="s">
        <v>2430</v>
      </c>
      <c r="F1518" s="13" t="s">
        <v>2426</v>
      </c>
      <c r="G1518" s="13" t="s">
        <v>2427</v>
      </c>
      <c r="H1518" s="13" t="s">
        <v>1026</v>
      </c>
      <c r="I1518" s="13">
        <v>45</v>
      </c>
      <c r="J1518" s="13" t="s">
        <v>462</v>
      </c>
      <c r="K1518" s="13" t="s">
        <v>107</v>
      </c>
      <c r="L1518" s="13" t="s">
        <v>108</v>
      </c>
      <c r="M1518" s="13" t="s">
        <v>337</v>
      </c>
      <c r="N1518" s="13" t="s">
        <v>261</v>
      </c>
      <c r="O1518" s="39"/>
      <c r="P1518" s="39"/>
      <c r="Q1518" s="39"/>
      <c r="R1518" s="39"/>
      <c r="S1518" s="39">
        <v>9</v>
      </c>
      <c r="T1518" s="39">
        <v>9</v>
      </c>
      <c r="U1518" s="39">
        <v>9</v>
      </c>
      <c r="V1518" s="39">
        <v>9</v>
      </c>
      <c r="W1518" s="39">
        <v>9</v>
      </c>
      <c r="X1518" s="39"/>
      <c r="Y1518" s="39"/>
      <c r="Z1518" s="39"/>
      <c r="AA1518" s="39"/>
      <c r="AB1518" s="39"/>
      <c r="AC1518" s="39"/>
      <c r="AD1518" s="39"/>
      <c r="AE1518" s="39"/>
      <c r="AF1518" s="39"/>
      <c r="AG1518" s="39"/>
      <c r="AH1518" s="39"/>
      <c r="AI1518" s="39"/>
      <c r="AJ1518" s="39"/>
      <c r="AK1518" s="39"/>
      <c r="AL1518" s="39"/>
      <c r="AM1518" s="39"/>
      <c r="AN1518" s="39"/>
      <c r="AO1518" s="39"/>
      <c r="AP1518" s="39">
        <v>334820</v>
      </c>
      <c r="AQ1518" s="39">
        <v>0</v>
      </c>
      <c r="AR1518" s="27">
        <f t="shared" si="34"/>
        <v>0</v>
      </c>
      <c r="AS1518" s="13" t="s">
        <v>748</v>
      </c>
      <c r="AT1518" s="13">
        <v>2016</v>
      </c>
      <c r="AU1518" s="13" t="s">
        <v>212</v>
      </c>
    </row>
    <row r="1519" spans="2:47" ht="13.15" customHeight="1" x14ac:dyDescent="0.2">
      <c r="B1519" s="7" t="s">
        <v>2431</v>
      </c>
      <c r="C1519" s="7" t="s">
        <v>100</v>
      </c>
      <c r="D1519" s="13" t="s">
        <v>1214</v>
      </c>
      <c r="E1519" s="7" t="s">
        <v>1215</v>
      </c>
      <c r="F1519" s="10" t="s">
        <v>1216</v>
      </c>
      <c r="G1519" s="10" t="s">
        <v>1217</v>
      </c>
      <c r="H1519" s="8" t="s">
        <v>197</v>
      </c>
      <c r="I1519" s="9">
        <v>60</v>
      </c>
      <c r="J1519" s="10" t="s">
        <v>238</v>
      </c>
      <c r="K1519" s="8" t="s">
        <v>107</v>
      </c>
      <c r="L1519" s="10" t="s">
        <v>108</v>
      </c>
      <c r="M1519" s="10" t="s">
        <v>109</v>
      </c>
      <c r="N1519" s="10" t="s">
        <v>110</v>
      </c>
      <c r="O1519" s="27"/>
      <c r="P1519" s="27"/>
      <c r="Q1519" s="74"/>
      <c r="R1519" s="27">
        <v>600</v>
      </c>
      <c r="S1519" s="27">
        <v>600</v>
      </c>
      <c r="T1519" s="27">
        <v>600</v>
      </c>
      <c r="U1519" s="27">
        <v>600</v>
      </c>
      <c r="V1519" s="27">
        <v>600</v>
      </c>
      <c r="W1519" s="27"/>
      <c r="X1519" s="27"/>
      <c r="Y1519" s="27"/>
      <c r="Z1519" s="27"/>
      <c r="AA1519" s="27"/>
      <c r="AB1519" s="27"/>
      <c r="AC1519" s="27"/>
      <c r="AD1519" s="27"/>
      <c r="AE1519" s="27"/>
      <c r="AF1519" s="27"/>
      <c r="AG1519" s="27"/>
      <c r="AH1519" s="27"/>
      <c r="AI1519" s="27"/>
      <c r="AJ1519" s="27"/>
      <c r="AK1519" s="27"/>
      <c r="AL1519" s="27"/>
      <c r="AM1519" s="27"/>
      <c r="AN1519" s="27"/>
      <c r="AO1519" s="27"/>
      <c r="AP1519" s="27">
        <v>4717.04</v>
      </c>
      <c r="AQ1519" s="27">
        <v>0</v>
      </c>
      <c r="AR1519" s="27">
        <f t="shared" si="34"/>
        <v>0</v>
      </c>
      <c r="AS1519" s="10" t="s">
        <v>111</v>
      </c>
      <c r="AT1519" s="43" t="s">
        <v>241</v>
      </c>
      <c r="AU1519" s="88"/>
    </row>
    <row r="1520" spans="2:47" ht="13.15" customHeight="1" x14ac:dyDescent="0.2">
      <c r="B1520" s="12" t="s">
        <v>2432</v>
      </c>
      <c r="C1520" s="7" t="s">
        <v>100</v>
      </c>
      <c r="D1520" s="13" t="s">
        <v>1214</v>
      </c>
      <c r="E1520" s="7" t="s">
        <v>1215</v>
      </c>
      <c r="F1520" s="7" t="s">
        <v>1216</v>
      </c>
      <c r="G1520" s="7" t="s">
        <v>1217</v>
      </c>
      <c r="H1520" s="8" t="s">
        <v>197</v>
      </c>
      <c r="I1520" s="9">
        <v>60</v>
      </c>
      <c r="J1520" s="10" t="s">
        <v>579</v>
      </c>
      <c r="K1520" s="8" t="s">
        <v>107</v>
      </c>
      <c r="L1520" s="10" t="s">
        <v>108</v>
      </c>
      <c r="M1520" s="10" t="s">
        <v>109</v>
      </c>
      <c r="N1520" s="10" t="s">
        <v>110</v>
      </c>
      <c r="O1520" s="74"/>
      <c r="P1520" s="27"/>
      <c r="Q1520" s="27"/>
      <c r="R1520" s="27">
        <v>600</v>
      </c>
      <c r="S1520" s="27">
        <v>300</v>
      </c>
      <c r="T1520" s="27">
        <v>300</v>
      </c>
      <c r="U1520" s="27">
        <v>300</v>
      </c>
      <c r="V1520" s="27">
        <v>300</v>
      </c>
      <c r="W1520" s="27"/>
      <c r="X1520" s="27"/>
      <c r="Y1520" s="27"/>
      <c r="Z1520" s="27"/>
      <c r="AA1520" s="27"/>
      <c r="AB1520" s="27"/>
      <c r="AC1520" s="27"/>
      <c r="AD1520" s="27"/>
      <c r="AE1520" s="27"/>
      <c r="AF1520" s="27"/>
      <c r="AG1520" s="27"/>
      <c r="AH1520" s="27"/>
      <c r="AI1520" s="27"/>
      <c r="AJ1520" s="27"/>
      <c r="AK1520" s="27"/>
      <c r="AL1520" s="27"/>
      <c r="AM1520" s="27"/>
      <c r="AN1520" s="27"/>
      <c r="AO1520" s="27"/>
      <c r="AP1520" s="27">
        <v>4717.04</v>
      </c>
      <c r="AQ1520" s="27">
        <v>0</v>
      </c>
      <c r="AR1520" s="27">
        <f t="shared" si="34"/>
        <v>0</v>
      </c>
      <c r="AS1520" s="10" t="s">
        <v>111</v>
      </c>
      <c r="AT1520" s="43" t="s">
        <v>241</v>
      </c>
      <c r="AU1520" s="13" t="s">
        <v>610</v>
      </c>
    </row>
    <row r="1521" spans="2:47" ht="13.15" customHeight="1" x14ac:dyDescent="0.2">
      <c r="B1521" s="13" t="s">
        <v>2433</v>
      </c>
      <c r="C1521" s="13" t="s">
        <v>100</v>
      </c>
      <c r="D1521" s="13" t="s">
        <v>1226</v>
      </c>
      <c r="E1521" s="13" t="s">
        <v>1215</v>
      </c>
      <c r="F1521" s="13" t="s">
        <v>1227</v>
      </c>
      <c r="G1521" s="13" t="s">
        <v>1217</v>
      </c>
      <c r="H1521" s="13" t="s">
        <v>1475</v>
      </c>
      <c r="I1521" s="13">
        <v>60</v>
      </c>
      <c r="J1521" s="13" t="s">
        <v>614</v>
      </c>
      <c r="K1521" s="13" t="s">
        <v>107</v>
      </c>
      <c r="L1521" s="13" t="s">
        <v>108</v>
      </c>
      <c r="M1521" s="13" t="s">
        <v>109</v>
      </c>
      <c r="N1521" s="13" t="s">
        <v>110</v>
      </c>
      <c r="O1521" s="39"/>
      <c r="P1521" s="39"/>
      <c r="Q1521" s="39"/>
      <c r="R1521" s="39"/>
      <c r="S1521" s="39">
        <v>0</v>
      </c>
      <c r="T1521" s="39">
        <v>240</v>
      </c>
      <c r="U1521" s="39">
        <v>240</v>
      </c>
      <c r="V1521" s="39">
        <v>240</v>
      </c>
      <c r="W1521" s="39">
        <v>240</v>
      </c>
      <c r="X1521" s="39"/>
      <c r="Y1521" s="39"/>
      <c r="Z1521" s="39"/>
      <c r="AA1521" s="39"/>
      <c r="AB1521" s="39"/>
      <c r="AC1521" s="39"/>
      <c r="AD1521" s="39"/>
      <c r="AE1521" s="39"/>
      <c r="AF1521" s="39"/>
      <c r="AG1521" s="39"/>
      <c r="AH1521" s="39"/>
      <c r="AI1521" s="39"/>
      <c r="AJ1521" s="39"/>
      <c r="AK1521" s="39"/>
      <c r="AL1521" s="39"/>
      <c r="AM1521" s="39"/>
      <c r="AN1521" s="39"/>
      <c r="AO1521" s="39"/>
      <c r="AP1521" s="39">
        <v>6962.59</v>
      </c>
      <c r="AQ1521" s="39">
        <v>0</v>
      </c>
      <c r="AR1521" s="27">
        <f t="shared" si="34"/>
        <v>0</v>
      </c>
      <c r="AS1521" s="13" t="s">
        <v>111</v>
      </c>
      <c r="AT1521" s="13">
        <v>2016</v>
      </c>
      <c r="AU1521" s="13" t="s">
        <v>212</v>
      </c>
    </row>
    <row r="1522" spans="2:47" ht="13.15" customHeight="1" x14ac:dyDescent="0.2">
      <c r="B1522" s="7" t="s">
        <v>2434</v>
      </c>
      <c r="C1522" s="7" t="s">
        <v>100</v>
      </c>
      <c r="D1522" s="13" t="s">
        <v>1214</v>
      </c>
      <c r="E1522" s="7" t="s">
        <v>1215</v>
      </c>
      <c r="F1522" s="10" t="s">
        <v>1216</v>
      </c>
      <c r="G1522" s="10" t="s">
        <v>1314</v>
      </c>
      <c r="H1522" s="8" t="s">
        <v>197</v>
      </c>
      <c r="I1522" s="9">
        <v>60</v>
      </c>
      <c r="J1522" s="10" t="s">
        <v>238</v>
      </c>
      <c r="K1522" s="8" t="s">
        <v>107</v>
      </c>
      <c r="L1522" s="10" t="s">
        <v>108</v>
      </c>
      <c r="M1522" s="10" t="s">
        <v>109</v>
      </c>
      <c r="N1522" s="10" t="s">
        <v>110</v>
      </c>
      <c r="O1522" s="27"/>
      <c r="P1522" s="27"/>
      <c r="Q1522" s="74"/>
      <c r="R1522" s="27">
        <v>500</v>
      </c>
      <c r="S1522" s="27">
        <v>900</v>
      </c>
      <c r="T1522" s="27">
        <v>900</v>
      </c>
      <c r="U1522" s="27">
        <v>900</v>
      </c>
      <c r="V1522" s="27">
        <v>900</v>
      </c>
      <c r="W1522" s="27"/>
      <c r="X1522" s="27"/>
      <c r="Y1522" s="27"/>
      <c r="Z1522" s="27"/>
      <c r="AA1522" s="27"/>
      <c r="AB1522" s="27"/>
      <c r="AC1522" s="27"/>
      <c r="AD1522" s="27"/>
      <c r="AE1522" s="27"/>
      <c r="AF1522" s="27"/>
      <c r="AG1522" s="27"/>
      <c r="AH1522" s="27"/>
      <c r="AI1522" s="27"/>
      <c r="AJ1522" s="27"/>
      <c r="AK1522" s="27"/>
      <c r="AL1522" s="27"/>
      <c r="AM1522" s="27"/>
      <c r="AN1522" s="27"/>
      <c r="AO1522" s="27"/>
      <c r="AP1522" s="27">
        <v>1421.24</v>
      </c>
      <c r="AQ1522" s="27">
        <v>0</v>
      </c>
      <c r="AR1522" s="27">
        <f t="shared" si="34"/>
        <v>0</v>
      </c>
      <c r="AS1522" s="10" t="s">
        <v>111</v>
      </c>
      <c r="AT1522" s="7" t="s">
        <v>375</v>
      </c>
      <c r="AU1522" s="89" t="s">
        <v>212</v>
      </c>
    </row>
    <row r="1523" spans="2:47" ht="13.15" customHeight="1" x14ac:dyDescent="0.2">
      <c r="B1523" s="7" t="s">
        <v>2435</v>
      </c>
      <c r="C1523" s="7" t="s">
        <v>100</v>
      </c>
      <c r="D1523" s="13" t="s">
        <v>2436</v>
      </c>
      <c r="E1523" s="7" t="s">
        <v>2437</v>
      </c>
      <c r="F1523" s="10" t="s">
        <v>2438</v>
      </c>
      <c r="G1523" s="10" t="s">
        <v>2439</v>
      </c>
      <c r="H1523" s="8" t="s">
        <v>197</v>
      </c>
      <c r="I1523" s="9">
        <v>92</v>
      </c>
      <c r="J1523" s="10" t="s">
        <v>238</v>
      </c>
      <c r="K1523" s="8" t="s">
        <v>107</v>
      </c>
      <c r="L1523" s="10" t="s">
        <v>108</v>
      </c>
      <c r="M1523" s="10" t="s">
        <v>109</v>
      </c>
      <c r="N1523" s="10" t="s">
        <v>110</v>
      </c>
      <c r="O1523" s="27"/>
      <c r="P1523" s="27"/>
      <c r="Q1523" s="74"/>
      <c r="R1523" s="27">
        <v>26</v>
      </c>
      <c r="S1523" s="27">
        <v>50</v>
      </c>
      <c r="T1523" s="27">
        <v>26</v>
      </c>
      <c r="U1523" s="27">
        <v>50</v>
      </c>
      <c r="V1523" s="27">
        <v>26</v>
      </c>
      <c r="W1523" s="27"/>
      <c r="X1523" s="27"/>
      <c r="Y1523" s="27"/>
      <c r="Z1523" s="27"/>
      <c r="AA1523" s="27"/>
      <c r="AB1523" s="27"/>
      <c r="AC1523" s="27"/>
      <c r="AD1523" s="27"/>
      <c r="AE1523" s="27"/>
      <c r="AF1523" s="27"/>
      <c r="AG1523" s="27"/>
      <c r="AH1523" s="27"/>
      <c r="AI1523" s="27"/>
      <c r="AJ1523" s="27"/>
      <c r="AK1523" s="27"/>
      <c r="AL1523" s="27"/>
      <c r="AM1523" s="27"/>
      <c r="AN1523" s="27"/>
      <c r="AO1523" s="27"/>
      <c r="AP1523" s="27">
        <v>20311.21</v>
      </c>
      <c r="AQ1523" s="27">
        <v>0</v>
      </c>
      <c r="AR1523" s="27">
        <f t="shared" si="34"/>
        <v>0</v>
      </c>
      <c r="AS1523" s="10" t="s">
        <v>111</v>
      </c>
      <c r="AT1523" s="43" t="s">
        <v>241</v>
      </c>
      <c r="AU1523" s="88"/>
    </row>
    <row r="1524" spans="2:47" ht="13.15" customHeight="1" x14ac:dyDescent="0.2">
      <c r="B1524" s="12" t="s">
        <v>2440</v>
      </c>
      <c r="C1524" s="7" t="s">
        <v>100</v>
      </c>
      <c r="D1524" s="13" t="s">
        <v>2436</v>
      </c>
      <c r="E1524" s="7" t="s">
        <v>2437</v>
      </c>
      <c r="F1524" s="7" t="s">
        <v>2438</v>
      </c>
      <c r="G1524" s="7" t="s">
        <v>2439</v>
      </c>
      <c r="H1524" s="8" t="s">
        <v>197</v>
      </c>
      <c r="I1524" s="9">
        <v>92</v>
      </c>
      <c r="J1524" s="10" t="s">
        <v>579</v>
      </c>
      <c r="K1524" s="8" t="s">
        <v>107</v>
      </c>
      <c r="L1524" s="10" t="s">
        <v>108</v>
      </c>
      <c r="M1524" s="10" t="s">
        <v>109</v>
      </c>
      <c r="N1524" s="10" t="s">
        <v>110</v>
      </c>
      <c r="O1524" s="74"/>
      <c r="P1524" s="27"/>
      <c r="Q1524" s="27"/>
      <c r="R1524" s="27">
        <v>26</v>
      </c>
      <c r="S1524" s="27"/>
      <c r="T1524" s="27">
        <v>26</v>
      </c>
      <c r="U1524" s="27">
        <v>50</v>
      </c>
      <c r="V1524" s="27">
        <v>26</v>
      </c>
      <c r="W1524" s="27"/>
      <c r="X1524" s="27"/>
      <c r="Y1524" s="27"/>
      <c r="Z1524" s="27"/>
      <c r="AA1524" s="27"/>
      <c r="AB1524" s="27"/>
      <c r="AC1524" s="27"/>
      <c r="AD1524" s="27"/>
      <c r="AE1524" s="27"/>
      <c r="AF1524" s="27"/>
      <c r="AG1524" s="27"/>
      <c r="AH1524" s="27"/>
      <c r="AI1524" s="27"/>
      <c r="AJ1524" s="27"/>
      <c r="AK1524" s="27"/>
      <c r="AL1524" s="27"/>
      <c r="AM1524" s="27"/>
      <c r="AN1524" s="27"/>
      <c r="AO1524" s="27"/>
      <c r="AP1524" s="27">
        <v>18838.64</v>
      </c>
      <c r="AQ1524" s="27">
        <v>0</v>
      </c>
      <c r="AR1524" s="27">
        <f t="shared" si="34"/>
        <v>0</v>
      </c>
      <c r="AS1524" s="10" t="s">
        <v>111</v>
      </c>
      <c r="AT1524" s="43" t="s">
        <v>241</v>
      </c>
      <c r="AU1524" s="13" t="s">
        <v>115</v>
      </c>
    </row>
    <row r="1525" spans="2:47" ht="13.15" customHeight="1" x14ac:dyDescent="0.2">
      <c r="B1525" s="13" t="s">
        <v>2441</v>
      </c>
      <c r="C1525" s="13" t="s">
        <v>100</v>
      </c>
      <c r="D1525" s="13" t="s">
        <v>2442</v>
      </c>
      <c r="E1525" s="13" t="s">
        <v>2437</v>
      </c>
      <c r="F1525" s="13" t="s">
        <v>2443</v>
      </c>
      <c r="G1525" s="13" t="s">
        <v>2439</v>
      </c>
      <c r="H1525" s="13" t="s">
        <v>197</v>
      </c>
      <c r="I1525" s="13">
        <v>92</v>
      </c>
      <c r="J1525" s="13" t="s">
        <v>579</v>
      </c>
      <c r="K1525" s="13" t="s">
        <v>107</v>
      </c>
      <c r="L1525" s="13" t="s">
        <v>108</v>
      </c>
      <c r="M1525" s="13" t="s">
        <v>109</v>
      </c>
      <c r="N1525" s="13" t="s">
        <v>110</v>
      </c>
      <c r="O1525" s="39"/>
      <c r="P1525" s="39"/>
      <c r="Q1525" s="39"/>
      <c r="R1525" s="39">
        <v>26</v>
      </c>
      <c r="S1525" s="39">
        <v>0</v>
      </c>
      <c r="T1525" s="39">
        <v>26</v>
      </c>
      <c r="U1525" s="39">
        <v>50</v>
      </c>
      <c r="V1525" s="39">
        <v>3000</v>
      </c>
      <c r="W1525" s="39"/>
      <c r="X1525" s="39"/>
      <c r="Y1525" s="39"/>
      <c r="Z1525" s="39"/>
      <c r="AA1525" s="39"/>
      <c r="AB1525" s="39"/>
      <c r="AC1525" s="39"/>
      <c r="AD1525" s="39"/>
      <c r="AE1525" s="39"/>
      <c r="AF1525" s="39"/>
      <c r="AG1525" s="39"/>
      <c r="AH1525" s="39"/>
      <c r="AI1525" s="39"/>
      <c r="AJ1525" s="39"/>
      <c r="AK1525" s="39"/>
      <c r="AL1525" s="39"/>
      <c r="AM1525" s="39"/>
      <c r="AN1525" s="39"/>
      <c r="AO1525" s="39"/>
      <c r="AP1525" s="39">
        <v>18838.64</v>
      </c>
      <c r="AQ1525" s="39">
        <v>0</v>
      </c>
      <c r="AR1525" s="27">
        <f t="shared" si="34"/>
        <v>0</v>
      </c>
      <c r="AS1525" s="13" t="s">
        <v>111</v>
      </c>
      <c r="AT1525" s="13">
        <v>2015</v>
      </c>
      <c r="AU1525" s="13">
        <v>14</v>
      </c>
    </row>
    <row r="1526" spans="2:47" ht="13.15" customHeight="1" x14ac:dyDescent="0.2">
      <c r="B1526" s="13" t="s">
        <v>2444</v>
      </c>
      <c r="C1526" s="13" t="s">
        <v>100</v>
      </c>
      <c r="D1526" s="13" t="s">
        <v>2442</v>
      </c>
      <c r="E1526" s="13" t="s">
        <v>2437</v>
      </c>
      <c r="F1526" s="13" t="s">
        <v>2443</v>
      </c>
      <c r="G1526" s="13" t="s">
        <v>2439</v>
      </c>
      <c r="H1526" s="13" t="s">
        <v>197</v>
      </c>
      <c r="I1526" s="13">
        <v>92</v>
      </c>
      <c r="J1526" s="13" t="s">
        <v>579</v>
      </c>
      <c r="K1526" s="13" t="s">
        <v>107</v>
      </c>
      <c r="L1526" s="13" t="s">
        <v>108</v>
      </c>
      <c r="M1526" s="13" t="s">
        <v>109</v>
      </c>
      <c r="N1526" s="13" t="s">
        <v>110</v>
      </c>
      <c r="O1526" s="39"/>
      <c r="P1526" s="39"/>
      <c r="Q1526" s="39"/>
      <c r="R1526" s="39">
        <v>26</v>
      </c>
      <c r="S1526" s="39">
        <v>50</v>
      </c>
      <c r="T1526" s="39">
        <v>26</v>
      </c>
      <c r="U1526" s="39">
        <v>50</v>
      </c>
      <c r="V1526" s="39">
        <v>26</v>
      </c>
      <c r="W1526" s="39"/>
      <c r="X1526" s="39"/>
      <c r="Y1526" s="39"/>
      <c r="Z1526" s="39"/>
      <c r="AA1526" s="39"/>
      <c r="AB1526" s="39"/>
      <c r="AC1526" s="39"/>
      <c r="AD1526" s="39"/>
      <c r="AE1526" s="39"/>
      <c r="AF1526" s="39"/>
      <c r="AG1526" s="39"/>
      <c r="AH1526" s="39"/>
      <c r="AI1526" s="39"/>
      <c r="AJ1526" s="39"/>
      <c r="AK1526" s="39"/>
      <c r="AL1526" s="39"/>
      <c r="AM1526" s="39"/>
      <c r="AN1526" s="39"/>
      <c r="AO1526" s="39"/>
      <c r="AP1526" s="39">
        <v>18838.64</v>
      </c>
      <c r="AQ1526" s="39">
        <v>0</v>
      </c>
      <c r="AR1526" s="27">
        <f t="shared" si="34"/>
        <v>0</v>
      </c>
      <c r="AS1526" s="13" t="s">
        <v>111</v>
      </c>
      <c r="AT1526" s="13">
        <v>2015</v>
      </c>
      <c r="AU1526" s="13">
        <v>14</v>
      </c>
    </row>
    <row r="1527" spans="2:47" ht="13.15" customHeight="1" x14ac:dyDescent="0.2">
      <c r="B1527" s="13" t="s">
        <v>2445</v>
      </c>
      <c r="C1527" s="13" t="s">
        <v>100</v>
      </c>
      <c r="D1527" s="13" t="s">
        <v>2442</v>
      </c>
      <c r="E1527" s="13" t="s">
        <v>2437</v>
      </c>
      <c r="F1527" s="13" t="s">
        <v>2443</v>
      </c>
      <c r="G1527" s="13" t="s">
        <v>2439</v>
      </c>
      <c r="H1527" s="13" t="s">
        <v>197</v>
      </c>
      <c r="I1527" s="13">
        <v>92</v>
      </c>
      <c r="J1527" s="13" t="s">
        <v>579</v>
      </c>
      <c r="K1527" s="13" t="s">
        <v>107</v>
      </c>
      <c r="L1527" s="13" t="s">
        <v>108</v>
      </c>
      <c r="M1527" s="13" t="s">
        <v>109</v>
      </c>
      <c r="N1527" s="13" t="s">
        <v>110</v>
      </c>
      <c r="O1527" s="39"/>
      <c r="P1527" s="39"/>
      <c r="Q1527" s="39"/>
      <c r="R1527" s="39">
        <v>26</v>
      </c>
      <c r="S1527" s="39">
        <v>0</v>
      </c>
      <c r="T1527" s="39">
        <v>26</v>
      </c>
      <c r="U1527" s="39">
        <v>50</v>
      </c>
      <c r="V1527" s="39">
        <v>26</v>
      </c>
      <c r="W1527" s="39"/>
      <c r="X1527" s="39"/>
      <c r="Y1527" s="39"/>
      <c r="Z1527" s="39"/>
      <c r="AA1527" s="39"/>
      <c r="AB1527" s="39"/>
      <c r="AC1527" s="39"/>
      <c r="AD1527" s="39"/>
      <c r="AE1527" s="39"/>
      <c r="AF1527" s="39"/>
      <c r="AG1527" s="39"/>
      <c r="AH1527" s="39"/>
      <c r="AI1527" s="39"/>
      <c r="AJ1527" s="39"/>
      <c r="AK1527" s="39"/>
      <c r="AL1527" s="39"/>
      <c r="AM1527" s="39"/>
      <c r="AN1527" s="39"/>
      <c r="AO1527" s="39"/>
      <c r="AP1527" s="39">
        <v>18838.64</v>
      </c>
      <c r="AQ1527" s="39">
        <v>0</v>
      </c>
      <c r="AR1527" s="27">
        <f t="shared" si="34"/>
        <v>0</v>
      </c>
      <c r="AS1527" s="13" t="s">
        <v>111</v>
      </c>
      <c r="AT1527" s="13">
        <v>2015</v>
      </c>
      <c r="AU1527" s="13">
        <v>14</v>
      </c>
    </row>
    <row r="1528" spans="2:47" ht="13.15" customHeight="1" x14ac:dyDescent="0.2">
      <c r="B1528" s="13" t="s">
        <v>2446</v>
      </c>
      <c r="C1528" s="13" t="s">
        <v>100</v>
      </c>
      <c r="D1528" s="13" t="s">
        <v>2442</v>
      </c>
      <c r="E1528" s="13" t="s">
        <v>2437</v>
      </c>
      <c r="F1528" s="13" t="s">
        <v>2443</v>
      </c>
      <c r="G1528" s="13" t="s">
        <v>2439</v>
      </c>
      <c r="H1528" s="13" t="s">
        <v>197</v>
      </c>
      <c r="I1528" s="13">
        <v>92</v>
      </c>
      <c r="J1528" s="13" t="s">
        <v>579</v>
      </c>
      <c r="K1528" s="13" t="s">
        <v>107</v>
      </c>
      <c r="L1528" s="13" t="s">
        <v>108</v>
      </c>
      <c r="M1528" s="13" t="s">
        <v>122</v>
      </c>
      <c r="N1528" s="13" t="s">
        <v>110</v>
      </c>
      <c r="O1528" s="39"/>
      <c r="P1528" s="39"/>
      <c r="Q1528" s="39"/>
      <c r="R1528" s="39">
        <v>26</v>
      </c>
      <c r="S1528" s="39">
        <v>0</v>
      </c>
      <c r="T1528" s="39">
        <v>0</v>
      </c>
      <c r="U1528" s="39">
        <v>0</v>
      </c>
      <c r="V1528" s="39">
        <v>0</v>
      </c>
      <c r="W1528" s="39"/>
      <c r="X1528" s="39"/>
      <c r="Y1528" s="39"/>
      <c r="Z1528" s="39"/>
      <c r="AA1528" s="39"/>
      <c r="AB1528" s="39"/>
      <c r="AC1528" s="39"/>
      <c r="AD1528" s="39"/>
      <c r="AE1528" s="39"/>
      <c r="AF1528" s="39"/>
      <c r="AG1528" s="39"/>
      <c r="AH1528" s="39"/>
      <c r="AI1528" s="39"/>
      <c r="AJ1528" s="39"/>
      <c r="AK1528" s="39"/>
      <c r="AL1528" s="39"/>
      <c r="AM1528" s="39"/>
      <c r="AN1528" s="39"/>
      <c r="AO1528" s="39"/>
      <c r="AP1528" s="39">
        <v>18838.64</v>
      </c>
      <c r="AQ1528" s="39">
        <f>(O1528+P1528+Q1528+R1528+S1528+T1528+U1528+V1528+W1528)*AP1528</f>
        <v>489804.64</v>
      </c>
      <c r="AR1528" s="27">
        <f t="shared" si="34"/>
        <v>548581.19680000003</v>
      </c>
      <c r="AS1528" s="13" t="s">
        <v>111</v>
      </c>
      <c r="AT1528" s="13">
        <v>2015</v>
      </c>
      <c r="AU1528" s="13"/>
    </row>
    <row r="1529" spans="2:47" ht="13.15" customHeight="1" x14ac:dyDescent="0.2">
      <c r="B1529" s="7" t="s">
        <v>2447</v>
      </c>
      <c r="C1529" s="7" t="s">
        <v>100</v>
      </c>
      <c r="D1529" s="13" t="s">
        <v>2448</v>
      </c>
      <c r="E1529" s="7" t="s">
        <v>2437</v>
      </c>
      <c r="F1529" s="7" t="s">
        <v>2449</v>
      </c>
      <c r="G1529" s="10" t="s">
        <v>2450</v>
      </c>
      <c r="H1529" s="8" t="s">
        <v>197</v>
      </c>
      <c r="I1529" s="9">
        <v>92</v>
      </c>
      <c r="J1529" s="10" t="s">
        <v>238</v>
      </c>
      <c r="K1529" s="8" t="s">
        <v>107</v>
      </c>
      <c r="L1529" s="10" t="s">
        <v>108</v>
      </c>
      <c r="M1529" s="10" t="s">
        <v>109</v>
      </c>
      <c r="N1529" s="10" t="s">
        <v>110</v>
      </c>
      <c r="O1529" s="27"/>
      <c r="P1529" s="27"/>
      <c r="Q1529" s="74"/>
      <c r="R1529" s="27">
        <v>2</v>
      </c>
      <c r="S1529" s="27">
        <v>12</v>
      </c>
      <c r="T1529" s="27">
        <v>2</v>
      </c>
      <c r="U1529" s="27">
        <v>12</v>
      </c>
      <c r="V1529" s="27">
        <v>2</v>
      </c>
      <c r="W1529" s="27"/>
      <c r="X1529" s="27"/>
      <c r="Y1529" s="27"/>
      <c r="Z1529" s="27"/>
      <c r="AA1529" s="27"/>
      <c r="AB1529" s="27"/>
      <c r="AC1529" s="27"/>
      <c r="AD1529" s="27"/>
      <c r="AE1529" s="27"/>
      <c r="AF1529" s="27"/>
      <c r="AG1529" s="27"/>
      <c r="AH1529" s="27"/>
      <c r="AI1529" s="27"/>
      <c r="AJ1529" s="27"/>
      <c r="AK1529" s="27"/>
      <c r="AL1529" s="27"/>
      <c r="AM1529" s="27"/>
      <c r="AN1529" s="27"/>
      <c r="AO1529" s="27"/>
      <c r="AP1529" s="27">
        <v>7604.52</v>
      </c>
      <c r="AQ1529" s="27">
        <v>0</v>
      </c>
      <c r="AR1529" s="27">
        <f t="shared" si="34"/>
        <v>0</v>
      </c>
      <c r="AS1529" s="10" t="s">
        <v>111</v>
      </c>
      <c r="AT1529" s="43" t="s">
        <v>241</v>
      </c>
      <c r="AU1529" s="88"/>
    </row>
    <row r="1530" spans="2:47" ht="13.15" customHeight="1" x14ac:dyDescent="0.2">
      <c r="B1530" s="12" t="s">
        <v>2451</v>
      </c>
      <c r="C1530" s="7" t="s">
        <v>100</v>
      </c>
      <c r="D1530" s="13" t="s">
        <v>2448</v>
      </c>
      <c r="E1530" s="7" t="s">
        <v>2437</v>
      </c>
      <c r="F1530" s="7" t="s">
        <v>2449</v>
      </c>
      <c r="G1530" s="7" t="s">
        <v>2450</v>
      </c>
      <c r="H1530" s="8" t="s">
        <v>197</v>
      </c>
      <c r="I1530" s="9">
        <v>92</v>
      </c>
      <c r="J1530" s="10" t="s">
        <v>579</v>
      </c>
      <c r="K1530" s="8" t="s">
        <v>107</v>
      </c>
      <c r="L1530" s="10" t="s">
        <v>108</v>
      </c>
      <c r="M1530" s="10" t="s">
        <v>109</v>
      </c>
      <c r="N1530" s="10" t="s">
        <v>110</v>
      </c>
      <c r="O1530" s="74"/>
      <c r="P1530" s="27"/>
      <c r="Q1530" s="27"/>
      <c r="R1530" s="27">
        <v>2</v>
      </c>
      <c r="S1530" s="27"/>
      <c r="T1530" s="27">
        <v>2</v>
      </c>
      <c r="U1530" s="27">
        <v>12</v>
      </c>
      <c r="V1530" s="27">
        <v>2</v>
      </c>
      <c r="W1530" s="27"/>
      <c r="X1530" s="27"/>
      <c r="Y1530" s="27"/>
      <c r="Z1530" s="27"/>
      <c r="AA1530" s="27"/>
      <c r="AB1530" s="27"/>
      <c r="AC1530" s="27"/>
      <c r="AD1530" s="27"/>
      <c r="AE1530" s="27"/>
      <c r="AF1530" s="27"/>
      <c r="AG1530" s="27"/>
      <c r="AH1530" s="27"/>
      <c r="AI1530" s="27"/>
      <c r="AJ1530" s="27"/>
      <c r="AK1530" s="27"/>
      <c r="AL1530" s="27"/>
      <c r="AM1530" s="27"/>
      <c r="AN1530" s="27"/>
      <c r="AO1530" s="27"/>
      <c r="AP1530" s="27">
        <v>7246.01</v>
      </c>
      <c r="AQ1530" s="27">
        <v>0</v>
      </c>
      <c r="AR1530" s="27">
        <f t="shared" si="34"/>
        <v>0</v>
      </c>
      <c r="AS1530" s="10" t="s">
        <v>111</v>
      </c>
      <c r="AT1530" s="43" t="s">
        <v>241</v>
      </c>
      <c r="AU1530" s="13" t="s">
        <v>156</v>
      </c>
    </row>
    <row r="1531" spans="2:47" ht="13.15" customHeight="1" x14ac:dyDescent="0.2">
      <c r="B1531" s="13" t="s">
        <v>2452</v>
      </c>
      <c r="C1531" s="13" t="s">
        <v>100</v>
      </c>
      <c r="D1531" s="13" t="s">
        <v>2453</v>
      </c>
      <c r="E1531" s="13" t="s">
        <v>2437</v>
      </c>
      <c r="F1531" s="13" t="s">
        <v>2454</v>
      </c>
      <c r="G1531" s="13" t="s">
        <v>2450</v>
      </c>
      <c r="H1531" s="13" t="s">
        <v>197</v>
      </c>
      <c r="I1531" s="13">
        <v>92</v>
      </c>
      <c r="J1531" s="13" t="s">
        <v>579</v>
      </c>
      <c r="K1531" s="13" t="s">
        <v>107</v>
      </c>
      <c r="L1531" s="13" t="s">
        <v>108</v>
      </c>
      <c r="M1531" s="13" t="s">
        <v>109</v>
      </c>
      <c r="N1531" s="13" t="s">
        <v>110</v>
      </c>
      <c r="O1531" s="39"/>
      <c r="P1531" s="39"/>
      <c r="Q1531" s="39"/>
      <c r="R1531" s="39">
        <v>2</v>
      </c>
      <c r="S1531" s="39">
        <v>0</v>
      </c>
      <c r="T1531" s="39">
        <v>0</v>
      </c>
      <c r="U1531" s="39">
        <v>10</v>
      </c>
      <c r="V1531" s="39">
        <v>4</v>
      </c>
      <c r="W1531" s="39"/>
      <c r="X1531" s="39"/>
      <c r="Y1531" s="39"/>
      <c r="Z1531" s="39"/>
      <c r="AA1531" s="39"/>
      <c r="AB1531" s="39"/>
      <c r="AC1531" s="39"/>
      <c r="AD1531" s="39"/>
      <c r="AE1531" s="39"/>
      <c r="AF1531" s="39"/>
      <c r="AG1531" s="39"/>
      <c r="AH1531" s="39"/>
      <c r="AI1531" s="39"/>
      <c r="AJ1531" s="39"/>
      <c r="AK1531" s="39"/>
      <c r="AL1531" s="39"/>
      <c r="AM1531" s="39"/>
      <c r="AN1531" s="39"/>
      <c r="AO1531" s="39"/>
      <c r="AP1531" s="39">
        <v>9101.7199999999993</v>
      </c>
      <c r="AQ1531" s="39">
        <v>0</v>
      </c>
      <c r="AR1531" s="27">
        <f t="shared" si="34"/>
        <v>0</v>
      </c>
      <c r="AS1531" s="13" t="s">
        <v>111</v>
      </c>
      <c r="AT1531" s="13">
        <v>2015</v>
      </c>
      <c r="AU1531" s="13">
        <v>14</v>
      </c>
    </row>
    <row r="1532" spans="2:47" ht="13.15" customHeight="1" x14ac:dyDescent="0.2">
      <c r="B1532" s="13" t="s">
        <v>2455</v>
      </c>
      <c r="C1532" s="13" t="s">
        <v>100</v>
      </c>
      <c r="D1532" s="13" t="s">
        <v>2453</v>
      </c>
      <c r="E1532" s="13" t="s">
        <v>2437</v>
      </c>
      <c r="F1532" s="13" t="s">
        <v>2454</v>
      </c>
      <c r="G1532" s="13" t="s">
        <v>2450</v>
      </c>
      <c r="H1532" s="13" t="s">
        <v>197</v>
      </c>
      <c r="I1532" s="13">
        <v>92</v>
      </c>
      <c r="J1532" s="13" t="s">
        <v>579</v>
      </c>
      <c r="K1532" s="13" t="s">
        <v>107</v>
      </c>
      <c r="L1532" s="13" t="s">
        <v>108</v>
      </c>
      <c r="M1532" s="13" t="s">
        <v>109</v>
      </c>
      <c r="N1532" s="13" t="s">
        <v>110</v>
      </c>
      <c r="O1532" s="39"/>
      <c r="P1532" s="39"/>
      <c r="Q1532" s="39"/>
      <c r="R1532" s="39">
        <v>2</v>
      </c>
      <c r="S1532" s="39">
        <v>8</v>
      </c>
      <c r="T1532" s="39">
        <v>0</v>
      </c>
      <c r="U1532" s="39">
        <v>10</v>
      </c>
      <c r="V1532" s="39">
        <v>4</v>
      </c>
      <c r="W1532" s="39"/>
      <c r="X1532" s="39"/>
      <c r="Y1532" s="39"/>
      <c r="Z1532" s="39"/>
      <c r="AA1532" s="39"/>
      <c r="AB1532" s="39"/>
      <c r="AC1532" s="39"/>
      <c r="AD1532" s="39"/>
      <c r="AE1532" s="39"/>
      <c r="AF1532" s="39"/>
      <c r="AG1532" s="39"/>
      <c r="AH1532" s="39"/>
      <c r="AI1532" s="39"/>
      <c r="AJ1532" s="39"/>
      <c r="AK1532" s="39"/>
      <c r="AL1532" s="39"/>
      <c r="AM1532" s="39"/>
      <c r="AN1532" s="39"/>
      <c r="AO1532" s="39"/>
      <c r="AP1532" s="39">
        <v>9101.7199999999993</v>
      </c>
      <c r="AQ1532" s="39">
        <v>0</v>
      </c>
      <c r="AR1532" s="27">
        <f t="shared" si="34"/>
        <v>0</v>
      </c>
      <c r="AS1532" s="13" t="s">
        <v>111</v>
      </c>
      <c r="AT1532" s="13">
        <v>2015</v>
      </c>
      <c r="AU1532" s="13">
        <v>14</v>
      </c>
    </row>
    <row r="1533" spans="2:47" ht="13.15" customHeight="1" x14ac:dyDescent="0.2">
      <c r="B1533" s="13" t="s">
        <v>2456</v>
      </c>
      <c r="C1533" s="13" t="s">
        <v>100</v>
      </c>
      <c r="D1533" s="13" t="s">
        <v>2453</v>
      </c>
      <c r="E1533" s="13" t="s">
        <v>2437</v>
      </c>
      <c r="F1533" s="13" t="s">
        <v>2454</v>
      </c>
      <c r="G1533" s="13" t="s">
        <v>2450</v>
      </c>
      <c r="H1533" s="13" t="s">
        <v>197</v>
      </c>
      <c r="I1533" s="13">
        <v>92</v>
      </c>
      <c r="J1533" s="13" t="s">
        <v>579</v>
      </c>
      <c r="K1533" s="13" t="s">
        <v>107</v>
      </c>
      <c r="L1533" s="13" t="s">
        <v>108</v>
      </c>
      <c r="M1533" s="13" t="s">
        <v>109</v>
      </c>
      <c r="N1533" s="13" t="s">
        <v>110</v>
      </c>
      <c r="O1533" s="39"/>
      <c r="P1533" s="39"/>
      <c r="Q1533" s="39"/>
      <c r="R1533" s="39">
        <v>2</v>
      </c>
      <c r="S1533" s="39">
        <v>0</v>
      </c>
      <c r="T1533" s="39">
        <v>0</v>
      </c>
      <c r="U1533" s="39">
        <v>10</v>
      </c>
      <c r="V1533" s="39">
        <v>2</v>
      </c>
      <c r="W1533" s="39"/>
      <c r="X1533" s="39"/>
      <c r="Y1533" s="39"/>
      <c r="Z1533" s="39"/>
      <c r="AA1533" s="39"/>
      <c r="AB1533" s="39"/>
      <c r="AC1533" s="39"/>
      <c r="AD1533" s="39"/>
      <c r="AE1533" s="39"/>
      <c r="AF1533" s="39"/>
      <c r="AG1533" s="39"/>
      <c r="AH1533" s="39"/>
      <c r="AI1533" s="39"/>
      <c r="AJ1533" s="39"/>
      <c r="AK1533" s="39"/>
      <c r="AL1533" s="39"/>
      <c r="AM1533" s="39"/>
      <c r="AN1533" s="39"/>
      <c r="AO1533" s="39"/>
      <c r="AP1533" s="39">
        <v>9101.7199999999993</v>
      </c>
      <c r="AQ1533" s="39">
        <v>0</v>
      </c>
      <c r="AR1533" s="27">
        <f t="shared" si="34"/>
        <v>0</v>
      </c>
      <c r="AS1533" s="13" t="s">
        <v>111</v>
      </c>
      <c r="AT1533" s="13">
        <v>2015</v>
      </c>
      <c r="AU1533" s="13">
        <v>14</v>
      </c>
    </row>
    <row r="1534" spans="2:47" ht="13.15" customHeight="1" x14ac:dyDescent="0.2">
      <c r="B1534" s="13" t="s">
        <v>2457</v>
      </c>
      <c r="C1534" s="13" t="s">
        <v>100</v>
      </c>
      <c r="D1534" s="13" t="s">
        <v>2453</v>
      </c>
      <c r="E1534" s="13" t="s">
        <v>2437</v>
      </c>
      <c r="F1534" s="13" t="s">
        <v>2454</v>
      </c>
      <c r="G1534" s="13" t="s">
        <v>2450</v>
      </c>
      <c r="H1534" s="13" t="s">
        <v>197</v>
      </c>
      <c r="I1534" s="13">
        <v>92</v>
      </c>
      <c r="J1534" s="13" t="s">
        <v>579</v>
      </c>
      <c r="K1534" s="13" t="s">
        <v>107</v>
      </c>
      <c r="L1534" s="13" t="s">
        <v>108</v>
      </c>
      <c r="M1534" s="13" t="s">
        <v>122</v>
      </c>
      <c r="N1534" s="13" t="s">
        <v>110</v>
      </c>
      <c r="O1534" s="39"/>
      <c r="P1534" s="39"/>
      <c r="Q1534" s="39"/>
      <c r="R1534" s="39">
        <v>2</v>
      </c>
      <c r="S1534" s="39">
        <v>0</v>
      </c>
      <c r="T1534" s="39">
        <v>0</v>
      </c>
      <c r="U1534" s="39">
        <v>0</v>
      </c>
      <c r="V1534" s="39">
        <v>0</v>
      </c>
      <c r="W1534" s="39"/>
      <c r="X1534" s="39"/>
      <c r="Y1534" s="39"/>
      <c r="Z1534" s="39"/>
      <c r="AA1534" s="39"/>
      <c r="AB1534" s="39"/>
      <c r="AC1534" s="39"/>
      <c r="AD1534" s="39"/>
      <c r="AE1534" s="39"/>
      <c r="AF1534" s="39"/>
      <c r="AG1534" s="39"/>
      <c r="AH1534" s="39"/>
      <c r="AI1534" s="39"/>
      <c r="AJ1534" s="39"/>
      <c r="AK1534" s="39"/>
      <c r="AL1534" s="39"/>
      <c r="AM1534" s="39"/>
      <c r="AN1534" s="39"/>
      <c r="AO1534" s="39"/>
      <c r="AP1534" s="39">
        <v>9101.7199999999993</v>
      </c>
      <c r="AQ1534" s="39">
        <f>(O1534+P1534+Q1534+R1534+S1534+T1534+U1534+V1534+W1534)*AP1534</f>
        <v>18203.439999999999</v>
      </c>
      <c r="AR1534" s="27">
        <f t="shared" si="34"/>
        <v>20387.852800000001</v>
      </c>
      <c r="AS1534" s="13" t="s">
        <v>111</v>
      </c>
      <c r="AT1534" s="13">
        <v>2015</v>
      </c>
      <c r="AU1534" s="13"/>
    </row>
    <row r="1535" spans="2:47" ht="13.15" customHeight="1" x14ac:dyDescent="0.2">
      <c r="B1535" s="7" t="s">
        <v>2458</v>
      </c>
      <c r="C1535" s="7" t="s">
        <v>100</v>
      </c>
      <c r="D1535" s="13" t="s">
        <v>2459</v>
      </c>
      <c r="E1535" s="7" t="s">
        <v>2437</v>
      </c>
      <c r="F1535" s="10" t="s">
        <v>2460</v>
      </c>
      <c r="G1535" s="10" t="s">
        <v>2461</v>
      </c>
      <c r="H1535" s="8" t="s">
        <v>197</v>
      </c>
      <c r="I1535" s="9">
        <v>92</v>
      </c>
      <c r="J1535" s="10" t="s">
        <v>238</v>
      </c>
      <c r="K1535" s="8" t="s">
        <v>107</v>
      </c>
      <c r="L1535" s="10" t="s">
        <v>108</v>
      </c>
      <c r="M1535" s="10" t="s">
        <v>109</v>
      </c>
      <c r="N1535" s="10" t="s">
        <v>110</v>
      </c>
      <c r="O1535" s="27"/>
      <c r="P1535" s="27"/>
      <c r="Q1535" s="74"/>
      <c r="R1535" s="27">
        <v>7</v>
      </c>
      <c r="S1535" s="27">
        <v>93</v>
      </c>
      <c r="T1535" s="27">
        <v>7</v>
      </c>
      <c r="U1535" s="27">
        <v>93</v>
      </c>
      <c r="V1535" s="27">
        <v>7</v>
      </c>
      <c r="W1535" s="27"/>
      <c r="X1535" s="27"/>
      <c r="Y1535" s="27"/>
      <c r="Z1535" s="27"/>
      <c r="AA1535" s="27"/>
      <c r="AB1535" s="27"/>
      <c r="AC1535" s="27"/>
      <c r="AD1535" s="27"/>
      <c r="AE1535" s="27"/>
      <c r="AF1535" s="27"/>
      <c r="AG1535" s="27"/>
      <c r="AH1535" s="27"/>
      <c r="AI1535" s="27"/>
      <c r="AJ1535" s="27"/>
      <c r="AK1535" s="27"/>
      <c r="AL1535" s="27"/>
      <c r="AM1535" s="27"/>
      <c r="AN1535" s="27"/>
      <c r="AO1535" s="27"/>
      <c r="AP1535" s="27">
        <v>10139.36</v>
      </c>
      <c r="AQ1535" s="27">
        <v>0</v>
      </c>
      <c r="AR1535" s="27">
        <f t="shared" si="34"/>
        <v>0</v>
      </c>
      <c r="AS1535" s="10" t="s">
        <v>111</v>
      </c>
      <c r="AT1535" s="43" t="s">
        <v>241</v>
      </c>
      <c r="AU1535" s="88"/>
    </row>
    <row r="1536" spans="2:47" ht="13.15" customHeight="1" x14ac:dyDescent="0.2">
      <c r="B1536" s="12" t="s">
        <v>2462</v>
      </c>
      <c r="C1536" s="7" t="s">
        <v>100</v>
      </c>
      <c r="D1536" s="13" t="s">
        <v>2459</v>
      </c>
      <c r="E1536" s="7" t="s">
        <v>2437</v>
      </c>
      <c r="F1536" s="7" t="s">
        <v>2460</v>
      </c>
      <c r="G1536" s="7" t="s">
        <v>2461</v>
      </c>
      <c r="H1536" s="8" t="s">
        <v>197</v>
      </c>
      <c r="I1536" s="9">
        <v>92</v>
      </c>
      <c r="J1536" s="10" t="s">
        <v>579</v>
      </c>
      <c r="K1536" s="8" t="s">
        <v>107</v>
      </c>
      <c r="L1536" s="10" t="s">
        <v>108</v>
      </c>
      <c r="M1536" s="10" t="s">
        <v>109</v>
      </c>
      <c r="N1536" s="10" t="s">
        <v>110</v>
      </c>
      <c r="O1536" s="74"/>
      <c r="P1536" s="27"/>
      <c r="Q1536" s="27"/>
      <c r="R1536" s="27">
        <v>7</v>
      </c>
      <c r="S1536" s="27">
        <v>93</v>
      </c>
      <c r="T1536" s="27">
        <v>7</v>
      </c>
      <c r="U1536" s="27">
        <v>93</v>
      </c>
      <c r="V1536" s="27">
        <v>7</v>
      </c>
      <c r="W1536" s="27"/>
      <c r="X1536" s="27"/>
      <c r="Y1536" s="27"/>
      <c r="Z1536" s="27"/>
      <c r="AA1536" s="27"/>
      <c r="AB1536" s="27"/>
      <c r="AC1536" s="27"/>
      <c r="AD1536" s="27"/>
      <c r="AE1536" s="27"/>
      <c r="AF1536" s="27"/>
      <c r="AG1536" s="27"/>
      <c r="AH1536" s="27"/>
      <c r="AI1536" s="27"/>
      <c r="AJ1536" s="27"/>
      <c r="AK1536" s="27"/>
      <c r="AL1536" s="27"/>
      <c r="AM1536" s="27"/>
      <c r="AN1536" s="27"/>
      <c r="AO1536" s="27"/>
      <c r="AP1536" s="27">
        <v>9790.66</v>
      </c>
      <c r="AQ1536" s="27">
        <v>0</v>
      </c>
      <c r="AR1536" s="27">
        <f t="shared" si="34"/>
        <v>0</v>
      </c>
      <c r="AS1536" s="10" t="s">
        <v>111</v>
      </c>
      <c r="AT1536" s="43" t="s">
        <v>241</v>
      </c>
      <c r="AU1536" s="13" t="s">
        <v>115</v>
      </c>
    </row>
    <row r="1537" spans="2:47" ht="13.15" customHeight="1" x14ac:dyDescent="0.2">
      <c r="B1537" s="13" t="s">
        <v>2463</v>
      </c>
      <c r="C1537" s="13" t="s">
        <v>100</v>
      </c>
      <c r="D1537" s="13" t="s">
        <v>2464</v>
      </c>
      <c r="E1537" s="13" t="s">
        <v>2437</v>
      </c>
      <c r="F1537" s="13" t="s">
        <v>2465</v>
      </c>
      <c r="G1537" s="13" t="s">
        <v>2461</v>
      </c>
      <c r="H1537" s="13" t="s">
        <v>197</v>
      </c>
      <c r="I1537" s="13">
        <v>92</v>
      </c>
      <c r="J1537" s="13" t="s">
        <v>579</v>
      </c>
      <c r="K1537" s="13" t="s">
        <v>107</v>
      </c>
      <c r="L1537" s="13" t="s">
        <v>108</v>
      </c>
      <c r="M1537" s="13" t="s">
        <v>109</v>
      </c>
      <c r="N1537" s="13" t="s">
        <v>110</v>
      </c>
      <c r="O1537" s="39"/>
      <c r="P1537" s="39"/>
      <c r="Q1537" s="39"/>
      <c r="R1537" s="39">
        <v>7</v>
      </c>
      <c r="S1537" s="39">
        <v>65</v>
      </c>
      <c r="T1537" s="39">
        <v>10</v>
      </c>
      <c r="U1537" s="39">
        <v>93</v>
      </c>
      <c r="V1537" s="39">
        <v>10</v>
      </c>
      <c r="W1537" s="39"/>
      <c r="X1537" s="39"/>
      <c r="Y1537" s="39"/>
      <c r="Z1537" s="39"/>
      <c r="AA1537" s="39"/>
      <c r="AB1537" s="39"/>
      <c r="AC1537" s="39"/>
      <c r="AD1537" s="39"/>
      <c r="AE1537" s="39"/>
      <c r="AF1537" s="39"/>
      <c r="AG1537" s="39"/>
      <c r="AH1537" s="39"/>
      <c r="AI1537" s="39"/>
      <c r="AJ1537" s="39"/>
      <c r="AK1537" s="39"/>
      <c r="AL1537" s="39"/>
      <c r="AM1537" s="39"/>
      <c r="AN1537" s="39"/>
      <c r="AO1537" s="39"/>
      <c r="AP1537" s="39">
        <v>9790.66</v>
      </c>
      <c r="AQ1537" s="39">
        <v>0</v>
      </c>
      <c r="AR1537" s="27">
        <f t="shared" si="34"/>
        <v>0</v>
      </c>
      <c r="AS1537" s="13" t="s">
        <v>111</v>
      </c>
      <c r="AT1537" s="13">
        <v>2015</v>
      </c>
      <c r="AU1537" s="13">
        <v>14</v>
      </c>
    </row>
    <row r="1538" spans="2:47" ht="13.15" customHeight="1" x14ac:dyDescent="0.2">
      <c r="B1538" s="13" t="s">
        <v>2466</v>
      </c>
      <c r="C1538" s="13" t="s">
        <v>100</v>
      </c>
      <c r="D1538" s="13" t="s">
        <v>2464</v>
      </c>
      <c r="E1538" s="13" t="s">
        <v>2437</v>
      </c>
      <c r="F1538" s="13" t="s">
        <v>2465</v>
      </c>
      <c r="G1538" s="13" t="s">
        <v>2461</v>
      </c>
      <c r="H1538" s="13" t="s">
        <v>197</v>
      </c>
      <c r="I1538" s="13">
        <v>92</v>
      </c>
      <c r="J1538" s="13" t="s">
        <v>579</v>
      </c>
      <c r="K1538" s="13" t="s">
        <v>107</v>
      </c>
      <c r="L1538" s="13" t="s">
        <v>108</v>
      </c>
      <c r="M1538" s="13" t="s">
        <v>109</v>
      </c>
      <c r="N1538" s="13" t="s">
        <v>110</v>
      </c>
      <c r="O1538" s="39"/>
      <c r="P1538" s="39"/>
      <c r="Q1538" s="39"/>
      <c r="R1538" s="39">
        <v>7</v>
      </c>
      <c r="S1538" s="39">
        <v>37</v>
      </c>
      <c r="T1538" s="39">
        <v>10</v>
      </c>
      <c r="U1538" s="39">
        <v>93</v>
      </c>
      <c r="V1538" s="39">
        <v>10</v>
      </c>
      <c r="W1538" s="39"/>
      <c r="X1538" s="39"/>
      <c r="Y1538" s="39"/>
      <c r="Z1538" s="39"/>
      <c r="AA1538" s="39"/>
      <c r="AB1538" s="39"/>
      <c r="AC1538" s="39"/>
      <c r="AD1538" s="39"/>
      <c r="AE1538" s="39"/>
      <c r="AF1538" s="39"/>
      <c r="AG1538" s="39"/>
      <c r="AH1538" s="39"/>
      <c r="AI1538" s="39"/>
      <c r="AJ1538" s="39"/>
      <c r="AK1538" s="39"/>
      <c r="AL1538" s="39"/>
      <c r="AM1538" s="39"/>
      <c r="AN1538" s="39"/>
      <c r="AO1538" s="39"/>
      <c r="AP1538" s="39">
        <v>9790.66</v>
      </c>
      <c r="AQ1538" s="39">
        <v>0</v>
      </c>
      <c r="AR1538" s="27">
        <f t="shared" si="34"/>
        <v>0</v>
      </c>
      <c r="AS1538" s="13" t="s">
        <v>111</v>
      </c>
      <c r="AT1538" s="13">
        <v>2015</v>
      </c>
      <c r="AU1538" s="13">
        <v>14</v>
      </c>
    </row>
    <row r="1539" spans="2:47" ht="13.15" customHeight="1" x14ac:dyDescent="0.2">
      <c r="B1539" s="13" t="s">
        <v>2467</v>
      </c>
      <c r="C1539" s="13" t="s">
        <v>100</v>
      </c>
      <c r="D1539" s="13" t="s">
        <v>2464</v>
      </c>
      <c r="E1539" s="13" t="s">
        <v>2437</v>
      </c>
      <c r="F1539" s="13" t="s">
        <v>2465</v>
      </c>
      <c r="G1539" s="13" t="s">
        <v>2461</v>
      </c>
      <c r="H1539" s="13" t="s">
        <v>197</v>
      </c>
      <c r="I1539" s="13">
        <v>92</v>
      </c>
      <c r="J1539" s="13" t="s">
        <v>579</v>
      </c>
      <c r="K1539" s="13" t="s">
        <v>107</v>
      </c>
      <c r="L1539" s="13" t="s">
        <v>108</v>
      </c>
      <c r="M1539" s="13" t="s">
        <v>109</v>
      </c>
      <c r="N1539" s="13" t="s">
        <v>110</v>
      </c>
      <c r="O1539" s="39"/>
      <c r="P1539" s="39"/>
      <c r="Q1539" s="39"/>
      <c r="R1539" s="39">
        <v>7</v>
      </c>
      <c r="S1539" s="39">
        <v>55</v>
      </c>
      <c r="T1539" s="39">
        <v>10</v>
      </c>
      <c r="U1539" s="39">
        <v>93</v>
      </c>
      <c r="V1539" s="39">
        <v>10</v>
      </c>
      <c r="W1539" s="39"/>
      <c r="X1539" s="39"/>
      <c r="Y1539" s="39"/>
      <c r="Z1539" s="39"/>
      <c r="AA1539" s="39"/>
      <c r="AB1539" s="39"/>
      <c r="AC1539" s="39"/>
      <c r="AD1539" s="39"/>
      <c r="AE1539" s="39"/>
      <c r="AF1539" s="39"/>
      <c r="AG1539" s="39"/>
      <c r="AH1539" s="39"/>
      <c r="AI1539" s="39"/>
      <c r="AJ1539" s="39"/>
      <c r="AK1539" s="39"/>
      <c r="AL1539" s="39"/>
      <c r="AM1539" s="39"/>
      <c r="AN1539" s="39"/>
      <c r="AO1539" s="39"/>
      <c r="AP1539" s="39">
        <v>9790.66</v>
      </c>
      <c r="AQ1539" s="39">
        <v>0</v>
      </c>
      <c r="AR1539" s="27">
        <f t="shared" si="34"/>
        <v>0</v>
      </c>
      <c r="AS1539" s="13" t="s">
        <v>111</v>
      </c>
      <c r="AT1539" s="13">
        <v>2015</v>
      </c>
      <c r="AU1539" s="13" t="s">
        <v>212</v>
      </c>
    </row>
    <row r="1540" spans="2:47" ht="13.15" customHeight="1" x14ac:dyDescent="0.2">
      <c r="B1540" s="13" t="s">
        <v>2468</v>
      </c>
      <c r="C1540" s="13" t="s">
        <v>100</v>
      </c>
      <c r="D1540" s="13" t="s">
        <v>2464</v>
      </c>
      <c r="E1540" s="13" t="s">
        <v>2437</v>
      </c>
      <c r="F1540" s="13" t="s">
        <v>2465</v>
      </c>
      <c r="G1540" s="13" t="s">
        <v>2461</v>
      </c>
      <c r="H1540" s="13" t="s">
        <v>197</v>
      </c>
      <c r="I1540" s="13">
        <v>92</v>
      </c>
      <c r="J1540" s="13" t="s">
        <v>579</v>
      </c>
      <c r="K1540" s="13" t="s">
        <v>107</v>
      </c>
      <c r="L1540" s="13" t="s">
        <v>108</v>
      </c>
      <c r="M1540" s="13" t="s">
        <v>109</v>
      </c>
      <c r="N1540" s="13" t="s">
        <v>110</v>
      </c>
      <c r="O1540" s="39"/>
      <c r="P1540" s="39"/>
      <c r="Q1540" s="39"/>
      <c r="R1540" s="39">
        <v>7</v>
      </c>
      <c r="S1540" s="39">
        <v>93</v>
      </c>
      <c r="T1540" s="39">
        <v>7</v>
      </c>
      <c r="U1540" s="39">
        <v>93</v>
      </c>
      <c r="V1540" s="39">
        <v>7</v>
      </c>
      <c r="W1540" s="39"/>
      <c r="X1540" s="39"/>
      <c r="Y1540" s="39"/>
      <c r="Z1540" s="39"/>
      <c r="AA1540" s="39"/>
      <c r="AB1540" s="39"/>
      <c r="AC1540" s="39"/>
      <c r="AD1540" s="39"/>
      <c r="AE1540" s="39"/>
      <c r="AF1540" s="39"/>
      <c r="AG1540" s="39"/>
      <c r="AH1540" s="39"/>
      <c r="AI1540" s="39"/>
      <c r="AJ1540" s="39"/>
      <c r="AK1540" s="39"/>
      <c r="AL1540" s="39"/>
      <c r="AM1540" s="39"/>
      <c r="AN1540" s="39"/>
      <c r="AO1540" s="39"/>
      <c r="AP1540" s="39">
        <v>9790.66</v>
      </c>
      <c r="AQ1540" s="39">
        <v>0</v>
      </c>
      <c r="AR1540" s="27">
        <f t="shared" si="34"/>
        <v>0</v>
      </c>
      <c r="AS1540" s="13" t="s">
        <v>111</v>
      </c>
      <c r="AT1540" s="13">
        <v>2015</v>
      </c>
      <c r="AU1540" s="13">
        <v>15</v>
      </c>
    </row>
    <row r="1541" spans="2:47" ht="13.15" customHeight="1" x14ac:dyDescent="0.2">
      <c r="B1541" s="13" t="s">
        <v>2469</v>
      </c>
      <c r="C1541" s="13" t="s">
        <v>100</v>
      </c>
      <c r="D1541" s="13" t="s">
        <v>2464</v>
      </c>
      <c r="E1541" s="13" t="s">
        <v>2437</v>
      </c>
      <c r="F1541" s="13" t="s">
        <v>2465</v>
      </c>
      <c r="G1541" s="13" t="s">
        <v>2461</v>
      </c>
      <c r="H1541" s="13" t="s">
        <v>197</v>
      </c>
      <c r="I1541" s="13">
        <v>92</v>
      </c>
      <c r="J1541" s="13" t="s">
        <v>579</v>
      </c>
      <c r="K1541" s="13" t="s">
        <v>107</v>
      </c>
      <c r="L1541" s="13" t="s">
        <v>108</v>
      </c>
      <c r="M1541" s="13" t="s">
        <v>109</v>
      </c>
      <c r="N1541" s="13" t="s">
        <v>110</v>
      </c>
      <c r="O1541" s="39"/>
      <c r="P1541" s="39"/>
      <c r="Q1541" s="39"/>
      <c r="R1541" s="39">
        <v>7</v>
      </c>
      <c r="S1541" s="39">
        <v>93</v>
      </c>
      <c r="T1541" s="39">
        <v>7</v>
      </c>
      <c r="U1541" s="39">
        <v>93</v>
      </c>
      <c r="V1541" s="39">
        <v>7</v>
      </c>
      <c r="W1541" s="39"/>
      <c r="X1541" s="39"/>
      <c r="Y1541" s="39"/>
      <c r="Z1541" s="39"/>
      <c r="AA1541" s="39"/>
      <c r="AB1541" s="39"/>
      <c r="AC1541" s="39"/>
      <c r="AD1541" s="39"/>
      <c r="AE1541" s="39"/>
      <c r="AF1541" s="39"/>
      <c r="AG1541" s="39"/>
      <c r="AH1541" s="39"/>
      <c r="AI1541" s="39"/>
      <c r="AJ1541" s="39"/>
      <c r="AK1541" s="39"/>
      <c r="AL1541" s="39"/>
      <c r="AM1541" s="39"/>
      <c r="AN1541" s="39"/>
      <c r="AO1541" s="39"/>
      <c r="AP1541" s="39">
        <v>12585</v>
      </c>
      <c r="AQ1541" s="39">
        <v>0</v>
      </c>
      <c r="AR1541" s="27">
        <f t="shared" si="34"/>
        <v>0</v>
      </c>
      <c r="AS1541" s="13" t="s">
        <v>111</v>
      </c>
      <c r="AT1541" s="13">
        <v>2015</v>
      </c>
      <c r="AU1541" s="13">
        <v>14</v>
      </c>
    </row>
    <row r="1542" spans="2:47" ht="13.15" customHeight="1" x14ac:dyDescent="0.2">
      <c r="B1542" s="13" t="s">
        <v>2470</v>
      </c>
      <c r="C1542" s="13" t="s">
        <v>100</v>
      </c>
      <c r="D1542" s="13" t="s">
        <v>2464</v>
      </c>
      <c r="E1542" s="13" t="s">
        <v>2437</v>
      </c>
      <c r="F1542" s="13" t="s">
        <v>2465</v>
      </c>
      <c r="G1542" s="13" t="s">
        <v>2461</v>
      </c>
      <c r="H1542" s="13" t="s">
        <v>197</v>
      </c>
      <c r="I1542" s="13">
        <v>92</v>
      </c>
      <c r="J1542" s="13" t="s">
        <v>579</v>
      </c>
      <c r="K1542" s="13" t="s">
        <v>107</v>
      </c>
      <c r="L1542" s="13" t="s">
        <v>108</v>
      </c>
      <c r="M1542" s="13" t="s">
        <v>122</v>
      </c>
      <c r="N1542" s="13" t="s">
        <v>110</v>
      </c>
      <c r="O1542" s="39"/>
      <c r="P1542" s="39"/>
      <c r="Q1542" s="39"/>
      <c r="R1542" s="39">
        <v>7</v>
      </c>
      <c r="S1542" s="39">
        <v>0</v>
      </c>
      <c r="T1542" s="39">
        <v>0</v>
      </c>
      <c r="U1542" s="39">
        <v>0</v>
      </c>
      <c r="V1542" s="39">
        <v>0</v>
      </c>
      <c r="W1542" s="39"/>
      <c r="X1542" s="39"/>
      <c r="Y1542" s="39"/>
      <c r="Z1542" s="39"/>
      <c r="AA1542" s="39"/>
      <c r="AB1542" s="39"/>
      <c r="AC1542" s="39"/>
      <c r="AD1542" s="39"/>
      <c r="AE1542" s="39"/>
      <c r="AF1542" s="39"/>
      <c r="AG1542" s="39"/>
      <c r="AH1542" s="39"/>
      <c r="AI1542" s="39"/>
      <c r="AJ1542" s="39"/>
      <c r="AK1542" s="39"/>
      <c r="AL1542" s="39"/>
      <c r="AM1542" s="39"/>
      <c r="AN1542" s="39"/>
      <c r="AO1542" s="39"/>
      <c r="AP1542" s="39">
        <v>12585</v>
      </c>
      <c r="AQ1542" s="39">
        <f>(O1542+P1542+Q1542+R1542+S1542+T1542+U1542+V1542+W1542)*AP1542</f>
        <v>88095</v>
      </c>
      <c r="AR1542" s="27">
        <f t="shared" si="34"/>
        <v>98666.400000000009</v>
      </c>
      <c r="AS1542" s="13" t="s">
        <v>111</v>
      </c>
      <c r="AT1542" s="13">
        <v>2015</v>
      </c>
      <c r="AU1542" s="13"/>
    </row>
    <row r="1543" spans="2:47" ht="13.15" customHeight="1" x14ac:dyDescent="0.2">
      <c r="B1543" s="7" t="s">
        <v>2471</v>
      </c>
      <c r="C1543" s="7" t="s">
        <v>100</v>
      </c>
      <c r="D1543" s="13" t="s">
        <v>2472</v>
      </c>
      <c r="E1543" s="7" t="s">
        <v>2437</v>
      </c>
      <c r="F1543" s="10" t="s">
        <v>2473</v>
      </c>
      <c r="G1543" s="10" t="s">
        <v>2474</v>
      </c>
      <c r="H1543" s="8" t="s">
        <v>197</v>
      </c>
      <c r="I1543" s="9">
        <v>92</v>
      </c>
      <c r="J1543" s="10" t="s">
        <v>238</v>
      </c>
      <c r="K1543" s="8" t="s">
        <v>107</v>
      </c>
      <c r="L1543" s="10" t="s">
        <v>108</v>
      </c>
      <c r="M1543" s="10" t="s">
        <v>109</v>
      </c>
      <c r="N1543" s="10" t="s">
        <v>110</v>
      </c>
      <c r="O1543" s="27"/>
      <c r="P1543" s="27"/>
      <c r="Q1543" s="74"/>
      <c r="R1543" s="27">
        <v>29</v>
      </c>
      <c r="S1543" s="27">
        <v>58</v>
      </c>
      <c r="T1543" s="27">
        <v>29</v>
      </c>
      <c r="U1543" s="27">
        <v>58</v>
      </c>
      <c r="V1543" s="27">
        <v>29</v>
      </c>
      <c r="W1543" s="27"/>
      <c r="X1543" s="27"/>
      <c r="Y1543" s="27"/>
      <c r="Z1543" s="27"/>
      <c r="AA1543" s="27"/>
      <c r="AB1543" s="27"/>
      <c r="AC1543" s="27"/>
      <c r="AD1543" s="27"/>
      <c r="AE1543" s="27"/>
      <c r="AF1543" s="27"/>
      <c r="AG1543" s="27"/>
      <c r="AH1543" s="27"/>
      <c r="AI1543" s="27"/>
      <c r="AJ1543" s="27"/>
      <c r="AK1543" s="27"/>
      <c r="AL1543" s="27"/>
      <c r="AM1543" s="27"/>
      <c r="AN1543" s="27"/>
      <c r="AO1543" s="27"/>
      <c r="AP1543" s="27">
        <v>12090.01</v>
      </c>
      <c r="AQ1543" s="27">
        <v>0</v>
      </c>
      <c r="AR1543" s="27">
        <f t="shared" si="34"/>
        <v>0</v>
      </c>
      <c r="AS1543" s="10" t="s">
        <v>111</v>
      </c>
      <c r="AT1543" s="43" t="s">
        <v>241</v>
      </c>
      <c r="AU1543" s="88"/>
    </row>
    <row r="1544" spans="2:47" ht="13.15" customHeight="1" x14ac:dyDescent="0.2">
      <c r="B1544" s="12" t="s">
        <v>2475</v>
      </c>
      <c r="C1544" s="7" t="s">
        <v>100</v>
      </c>
      <c r="D1544" s="13" t="s">
        <v>2472</v>
      </c>
      <c r="E1544" s="7" t="s">
        <v>2437</v>
      </c>
      <c r="F1544" s="7" t="s">
        <v>2473</v>
      </c>
      <c r="G1544" s="7" t="s">
        <v>2474</v>
      </c>
      <c r="H1544" s="8" t="s">
        <v>197</v>
      </c>
      <c r="I1544" s="9">
        <v>92</v>
      </c>
      <c r="J1544" s="10" t="s">
        <v>579</v>
      </c>
      <c r="K1544" s="8" t="s">
        <v>107</v>
      </c>
      <c r="L1544" s="10" t="s">
        <v>108</v>
      </c>
      <c r="M1544" s="10" t="s">
        <v>109</v>
      </c>
      <c r="N1544" s="10" t="s">
        <v>110</v>
      </c>
      <c r="O1544" s="74"/>
      <c r="P1544" s="27"/>
      <c r="Q1544" s="27"/>
      <c r="R1544" s="27">
        <v>29</v>
      </c>
      <c r="S1544" s="27">
        <v>58</v>
      </c>
      <c r="T1544" s="27">
        <v>29</v>
      </c>
      <c r="U1544" s="27">
        <v>58</v>
      </c>
      <c r="V1544" s="27">
        <v>29</v>
      </c>
      <c r="W1544" s="27"/>
      <c r="X1544" s="27"/>
      <c r="Y1544" s="27"/>
      <c r="Z1544" s="27"/>
      <c r="AA1544" s="27"/>
      <c r="AB1544" s="27"/>
      <c r="AC1544" s="27"/>
      <c r="AD1544" s="27"/>
      <c r="AE1544" s="27"/>
      <c r="AF1544" s="27"/>
      <c r="AG1544" s="27"/>
      <c r="AH1544" s="27"/>
      <c r="AI1544" s="27"/>
      <c r="AJ1544" s="27"/>
      <c r="AK1544" s="27"/>
      <c r="AL1544" s="27"/>
      <c r="AM1544" s="27"/>
      <c r="AN1544" s="27"/>
      <c r="AO1544" s="27"/>
      <c r="AP1544" s="27">
        <v>11723.58</v>
      </c>
      <c r="AQ1544" s="27">
        <v>0</v>
      </c>
      <c r="AR1544" s="27">
        <f t="shared" si="34"/>
        <v>0</v>
      </c>
      <c r="AS1544" s="10" t="s">
        <v>111</v>
      </c>
      <c r="AT1544" s="43" t="s">
        <v>241</v>
      </c>
      <c r="AU1544" s="13" t="s">
        <v>115</v>
      </c>
    </row>
    <row r="1545" spans="2:47" ht="13.15" customHeight="1" x14ac:dyDescent="0.2">
      <c r="B1545" s="13" t="s">
        <v>2476</v>
      </c>
      <c r="C1545" s="13" t="s">
        <v>100</v>
      </c>
      <c r="D1545" s="13" t="s">
        <v>2477</v>
      </c>
      <c r="E1545" s="13" t="s">
        <v>2437</v>
      </c>
      <c r="F1545" s="13" t="s">
        <v>2478</v>
      </c>
      <c r="G1545" s="13" t="s">
        <v>2474</v>
      </c>
      <c r="H1545" s="13" t="s">
        <v>197</v>
      </c>
      <c r="I1545" s="13">
        <v>92</v>
      </c>
      <c r="J1545" s="13" t="s">
        <v>579</v>
      </c>
      <c r="K1545" s="13" t="s">
        <v>107</v>
      </c>
      <c r="L1545" s="13" t="s">
        <v>108</v>
      </c>
      <c r="M1545" s="13" t="s">
        <v>109</v>
      </c>
      <c r="N1545" s="13" t="s">
        <v>110</v>
      </c>
      <c r="O1545" s="39"/>
      <c r="P1545" s="39"/>
      <c r="Q1545" s="39"/>
      <c r="R1545" s="39">
        <v>29</v>
      </c>
      <c r="S1545" s="39">
        <v>6</v>
      </c>
      <c r="T1545" s="39">
        <v>30</v>
      </c>
      <c r="U1545" s="39">
        <v>58</v>
      </c>
      <c r="V1545" s="39">
        <v>5</v>
      </c>
      <c r="W1545" s="39"/>
      <c r="X1545" s="39"/>
      <c r="Y1545" s="39"/>
      <c r="Z1545" s="39"/>
      <c r="AA1545" s="39"/>
      <c r="AB1545" s="39"/>
      <c r="AC1545" s="39"/>
      <c r="AD1545" s="39"/>
      <c r="AE1545" s="39"/>
      <c r="AF1545" s="39"/>
      <c r="AG1545" s="39"/>
      <c r="AH1545" s="39"/>
      <c r="AI1545" s="39"/>
      <c r="AJ1545" s="39"/>
      <c r="AK1545" s="39"/>
      <c r="AL1545" s="39"/>
      <c r="AM1545" s="39"/>
      <c r="AN1545" s="39"/>
      <c r="AO1545" s="39"/>
      <c r="AP1545" s="39">
        <v>11723.58</v>
      </c>
      <c r="AQ1545" s="39">
        <v>0</v>
      </c>
      <c r="AR1545" s="27">
        <f t="shared" si="34"/>
        <v>0</v>
      </c>
      <c r="AS1545" s="13" t="s">
        <v>111</v>
      </c>
      <c r="AT1545" s="13">
        <v>2015</v>
      </c>
      <c r="AU1545" s="13">
        <v>14</v>
      </c>
    </row>
    <row r="1546" spans="2:47" ht="13.15" customHeight="1" x14ac:dyDescent="0.2">
      <c r="B1546" s="13" t="s">
        <v>2479</v>
      </c>
      <c r="C1546" s="13" t="s">
        <v>100</v>
      </c>
      <c r="D1546" s="13" t="s">
        <v>2477</v>
      </c>
      <c r="E1546" s="13" t="s">
        <v>2437</v>
      </c>
      <c r="F1546" s="13" t="s">
        <v>2478</v>
      </c>
      <c r="G1546" s="13" t="s">
        <v>2474</v>
      </c>
      <c r="H1546" s="13" t="s">
        <v>197</v>
      </c>
      <c r="I1546" s="13">
        <v>92</v>
      </c>
      <c r="J1546" s="13" t="s">
        <v>579</v>
      </c>
      <c r="K1546" s="13" t="s">
        <v>107</v>
      </c>
      <c r="L1546" s="13" t="s">
        <v>108</v>
      </c>
      <c r="M1546" s="13" t="s">
        <v>109</v>
      </c>
      <c r="N1546" s="13" t="s">
        <v>110</v>
      </c>
      <c r="O1546" s="39"/>
      <c r="P1546" s="39"/>
      <c r="Q1546" s="39"/>
      <c r="R1546" s="39">
        <v>29</v>
      </c>
      <c r="S1546" s="39">
        <v>0</v>
      </c>
      <c r="T1546" s="39">
        <v>30</v>
      </c>
      <c r="U1546" s="39">
        <v>58</v>
      </c>
      <c r="V1546" s="39">
        <v>5</v>
      </c>
      <c r="W1546" s="39"/>
      <c r="X1546" s="39"/>
      <c r="Y1546" s="39"/>
      <c r="Z1546" s="39"/>
      <c r="AA1546" s="39"/>
      <c r="AB1546" s="39"/>
      <c r="AC1546" s="39"/>
      <c r="AD1546" s="39"/>
      <c r="AE1546" s="39"/>
      <c r="AF1546" s="39"/>
      <c r="AG1546" s="39"/>
      <c r="AH1546" s="39"/>
      <c r="AI1546" s="39"/>
      <c r="AJ1546" s="39"/>
      <c r="AK1546" s="39"/>
      <c r="AL1546" s="39"/>
      <c r="AM1546" s="39"/>
      <c r="AN1546" s="39"/>
      <c r="AO1546" s="39"/>
      <c r="AP1546" s="39">
        <v>11723.58</v>
      </c>
      <c r="AQ1546" s="39">
        <v>0</v>
      </c>
      <c r="AR1546" s="27">
        <f t="shared" si="34"/>
        <v>0</v>
      </c>
      <c r="AS1546" s="13" t="s">
        <v>111</v>
      </c>
      <c r="AT1546" s="13">
        <v>2015</v>
      </c>
      <c r="AU1546" s="13">
        <v>14</v>
      </c>
    </row>
    <row r="1547" spans="2:47" ht="13.15" customHeight="1" x14ac:dyDescent="0.2">
      <c r="B1547" s="13" t="s">
        <v>2480</v>
      </c>
      <c r="C1547" s="13" t="s">
        <v>100</v>
      </c>
      <c r="D1547" s="13" t="s">
        <v>2477</v>
      </c>
      <c r="E1547" s="13" t="s">
        <v>2437</v>
      </c>
      <c r="F1547" s="13" t="s">
        <v>2478</v>
      </c>
      <c r="G1547" s="13" t="s">
        <v>2474</v>
      </c>
      <c r="H1547" s="13" t="s">
        <v>197</v>
      </c>
      <c r="I1547" s="13">
        <v>92</v>
      </c>
      <c r="J1547" s="13" t="s">
        <v>579</v>
      </c>
      <c r="K1547" s="13" t="s">
        <v>107</v>
      </c>
      <c r="L1547" s="13" t="s">
        <v>108</v>
      </c>
      <c r="M1547" s="13" t="s">
        <v>109</v>
      </c>
      <c r="N1547" s="13" t="s">
        <v>110</v>
      </c>
      <c r="O1547" s="39"/>
      <c r="P1547" s="39"/>
      <c r="Q1547" s="39"/>
      <c r="R1547" s="39">
        <v>29</v>
      </c>
      <c r="S1547" s="39">
        <v>0</v>
      </c>
      <c r="T1547" s="39">
        <v>30</v>
      </c>
      <c r="U1547" s="39">
        <v>58</v>
      </c>
      <c r="V1547" s="39">
        <v>5</v>
      </c>
      <c r="W1547" s="39"/>
      <c r="X1547" s="39"/>
      <c r="Y1547" s="39"/>
      <c r="Z1547" s="39"/>
      <c r="AA1547" s="39"/>
      <c r="AB1547" s="39"/>
      <c r="AC1547" s="39"/>
      <c r="AD1547" s="39"/>
      <c r="AE1547" s="39"/>
      <c r="AF1547" s="39"/>
      <c r="AG1547" s="39"/>
      <c r="AH1547" s="39"/>
      <c r="AI1547" s="39"/>
      <c r="AJ1547" s="39"/>
      <c r="AK1547" s="39"/>
      <c r="AL1547" s="39"/>
      <c r="AM1547" s="39"/>
      <c r="AN1547" s="39"/>
      <c r="AO1547" s="39"/>
      <c r="AP1547" s="39">
        <v>11723.58</v>
      </c>
      <c r="AQ1547" s="39">
        <v>0</v>
      </c>
      <c r="AR1547" s="27">
        <f t="shared" si="34"/>
        <v>0</v>
      </c>
      <c r="AS1547" s="13" t="s">
        <v>111</v>
      </c>
      <c r="AT1547" s="13">
        <v>2015</v>
      </c>
      <c r="AU1547" s="13">
        <v>14</v>
      </c>
    </row>
    <row r="1548" spans="2:47" ht="13.15" customHeight="1" x14ac:dyDescent="0.2">
      <c r="B1548" s="13" t="s">
        <v>2481</v>
      </c>
      <c r="C1548" s="13" t="s">
        <v>100</v>
      </c>
      <c r="D1548" s="13" t="s">
        <v>2477</v>
      </c>
      <c r="E1548" s="13" t="s">
        <v>2437</v>
      </c>
      <c r="F1548" s="13" t="s">
        <v>2478</v>
      </c>
      <c r="G1548" s="13" t="s">
        <v>2474</v>
      </c>
      <c r="H1548" s="13" t="s">
        <v>197</v>
      </c>
      <c r="I1548" s="13">
        <v>92</v>
      </c>
      <c r="J1548" s="13" t="s">
        <v>579</v>
      </c>
      <c r="K1548" s="13" t="s">
        <v>107</v>
      </c>
      <c r="L1548" s="13" t="s">
        <v>108</v>
      </c>
      <c r="M1548" s="13" t="s">
        <v>109</v>
      </c>
      <c r="N1548" s="13" t="s">
        <v>110</v>
      </c>
      <c r="O1548" s="39"/>
      <c r="P1548" s="39"/>
      <c r="Q1548" s="39"/>
      <c r="R1548" s="39">
        <v>29</v>
      </c>
      <c r="S1548" s="39">
        <v>58</v>
      </c>
      <c r="T1548" s="39">
        <v>29</v>
      </c>
      <c r="U1548" s="39">
        <v>58</v>
      </c>
      <c r="V1548" s="39">
        <v>5</v>
      </c>
      <c r="W1548" s="39"/>
      <c r="X1548" s="39"/>
      <c r="Y1548" s="39"/>
      <c r="Z1548" s="39"/>
      <c r="AA1548" s="39"/>
      <c r="AB1548" s="39"/>
      <c r="AC1548" s="39"/>
      <c r="AD1548" s="39"/>
      <c r="AE1548" s="39"/>
      <c r="AF1548" s="39"/>
      <c r="AG1548" s="39"/>
      <c r="AH1548" s="39"/>
      <c r="AI1548" s="39"/>
      <c r="AJ1548" s="39"/>
      <c r="AK1548" s="39"/>
      <c r="AL1548" s="39"/>
      <c r="AM1548" s="39"/>
      <c r="AN1548" s="39"/>
      <c r="AO1548" s="39"/>
      <c r="AP1548" s="39">
        <v>11723.58</v>
      </c>
      <c r="AQ1548" s="39">
        <v>0</v>
      </c>
      <c r="AR1548" s="27">
        <f t="shared" ref="AR1548:AR1611" si="35">AQ1548*1.12</f>
        <v>0</v>
      </c>
      <c r="AS1548" s="13" t="s">
        <v>111</v>
      </c>
      <c r="AT1548" s="13">
        <v>2015</v>
      </c>
      <c r="AU1548" s="13">
        <v>14</v>
      </c>
    </row>
    <row r="1549" spans="2:47" ht="13.15" customHeight="1" x14ac:dyDescent="0.2">
      <c r="B1549" s="13" t="s">
        <v>2482</v>
      </c>
      <c r="C1549" s="13" t="s">
        <v>100</v>
      </c>
      <c r="D1549" s="13" t="s">
        <v>2477</v>
      </c>
      <c r="E1549" s="13" t="s">
        <v>2437</v>
      </c>
      <c r="F1549" s="13" t="s">
        <v>2478</v>
      </c>
      <c r="G1549" s="13" t="s">
        <v>2474</v>
      </c>
      <c r="H1549" s="13" t="s">
        <v>197</v>
      </c>
      <c r="I1549" s="13">
        <v>92</v>
      </c>
      <c r="J1549" s="13" t="s">
        <v>579</v>
      </c>
      <c r="K1549" s="13" t="s">
        <v>107</v>
      </c>
      <c r="L1549" s="13" t="s">
        <v>108</v>
      </c>
      <c r="M1549" s="13" t="s">
        <v>122</v>
      </c>
      <c r="N1549" s="13" t="s">
        <v>110</v>
      </c>
      <c r="O1549" s="39"/>
      <c r="P1549" s="39"/>
      <c r="Q1549" s="39"/>
      <c r="R1549" s="39">
        <v>29</v>
      </c>
      <c r="S1549" s="39">
        <v>0</v>
      </c>
      <c r="T1549" s="39">
        <v>0</v>
      </c>
      <c r="U1549" s="39">
        <v>0</v>
      </c>
      <c r="V1549" s="39">
        <v>0</v>
      </c>
      <c r="W1549" s="39"/>
      <c r="X1549" s="39"/>
      <c r="Y1549" s="39"/>
      <c r="Z1549" s="39"/>
      <c r="AA1549" s="39"/>
      <c r="AB1549" s="39"/>
      <c r="AC1549" s="39"/>
      <c r="AD1549" s="39"/>
      <c r="AE1549" s="39"/>
      <c r="AF1549" s="39"/>
      <c r="AG1549" s="39"/>
      <c r="AH1549" s="39"/>
      <c r="AI1549" s="39"/>
      <c r="AJ1549" s="39"/>
      <c r="AK1549" s="39"/>
      <c r="AL1549" s="39"/>
      <c r="AM1549" s="39"/>
      <c r="AN1549" s="39"/>
      <c r="AO1549" s="39"/>
      <c r="AP1549" s="39">
        <v>11723.58</v>
      </c>
      <c r="AQ1549" s="39">
        <f>(O1549+P1549+Q1549+R1549+S1549+T1549+U1549+V1549+W1549)*AP1549</f>
        <v>339983.82</v>
      </c>
      <c r="AR1549" s="27">
        <f t="shared" si="35"/>
        <v>380781.87840000005</v>
      </c>
      <c r="AS1549" s="13" t="s">
        <v>111</v>
      </c>
      <c r="AT1549" s="13">
        <v>2015</v>
      </c>
      <c r="AU1549" s="13"/>
    </row>
    <row r="1550" spans="2:47" ht="13.15" customHeight="1" x14ac:dyDescent="0.2">
      <c r="B1550" s="7" t="s">
        <v>2483</v>
      </c>
      <c r="C1550" s="7" t="s">
        <v>100</v>
      </c>
      <c r="D1550" s="13" t="s">
        <v>2484</v>
      </c>
      <c r="E1550" s="7" t="s">
        <v>2437</v>
      </c>
      <c r="F1550" s="10" t="s">
        <v>2485</v>
      </c>
      <c r="G1550" s="10" t="s">
        <v>2486</v>
      </c>
      <c r="H1550" s="8" t="s">
        <v>197</v>
      </c>
      <c r="I1550" s="9">
        <v>92</v>
      </c>
      <c r="J1550" s="10" t="s">
        <v>238</v>
      </c>
      <c r="K1550" s="8" t="s">
        <v>107</v>
      </c>
      <c r="L1550" s="10" t="s">
        <v>108</v>
      </c>
      <c r="M1550" s="10" t="s">
        <v>109</v>
      </c>
      <c r="N1550" s="10" t="s">
        <v>110</v>
      </c>
      <c r="O1550" s="27"/>
      <c r="P1550" s="27"/>
      <c r="Q1550" s="74"/>
      <c r="R1550" s="27">
        <v>379</v>
      </c>
      <c r="S1550" s="27">
        <v>322</v>
      </c>
      <c r="T1550" s="27">
        <v>379</v>
      </c>
      <c r="U1550" s="27">
        <v>322</v>
      </c>
      <c r="V1550" s="27">
        <v>379</v>
      </c>
      <c r="W1550" s="27"/>
      <c r="X1550" s="27"/>
      <c r="Y1550" s="27"/>
      <c r="Z1550" s="27"/>
      <c r="AA1550" s="27"/>
      <c r="AB1550" s="27"/>
      <c r="AC1550" s="27"/>
      <c r="AD1550" s="27"/>
      <c r="AE1550" s="27"/>
      <c r="AF1550" s="27"/>
      <c r="AG1550" s="27"/>
      <c r="AH1550" s="27"/>
      <c r="AI1550" s="27"/>
      <c r="AJ1550" s="27"/>
      <c r="AK1550" s="27"/>
      <c r="AL1550" s="27"/>
      <c r="AM1550" s="27"/>
      <c r="AN1550" s="27"/>
      <c r="AO1550" s="27"/>
      <c r="AP1550" s="27">
        <v>29016.01</v>
      </c>
      <c r="AQ1550" s="27">
        <v>0</v>
      </c>
      <c r="AR1550" s="27">
        <f t="shared" si="35"/>
        <v>0</v>
      </c>
      <c r="AS1550" s="10" t="s">
        <v>111</v>
      </c>
      <c r="AT1550" s="43" t="s">
        <v>241</v>
      </c>
      <c r="AU1550" s="88"/>
    </row>
    <row r="1551" spans="2:47" ht="13.15" customHeight="1" x14ac:dyDescent="0.2">
      <c r="B1551" s="12" t="s">
        <v>2487</v>
      </c>
      <c r="C1551" s="7" t="s">
        <v>100</v>
      </c>
      <c r="D1551" s="13" t="s">
        <v>2484</v>
      </c>
      <c r="E1551" s="7" t="s">
        <v>2437</v>
      </c>
      <c r="F1551" s="7" t="s">
        <v>2485</v>
      </c>
      <c r="G1551" s="7" t="s">
        <v>2486</v>
      </c>
      <c r="H1551" s="8" t="s">
        <v>197</v>
      </c>
      <c r="I1551" s="9">
        <v>92</v>
      </c>
      <c r="J1551" s="10" t="s">
        <v>579</v>
      </c>
      <c r="K1551" s="8" t="s">
        <v>107</v>
      </c>
      <c r="L1551" s="10" t="s">
        <v>108</v>
      </c>
      <c r="M1551" s="10" t="s">
        <v>109</v>
      </c>
      <c r="N1551" s="10" t="s">
        <v>110</v>
      </c>
      <c r="O1551" s="74"/>
      <c r="P1551" s="27"/>
      <c r="Q1551" s="27"/>
      <c r="R1551" s="27">
        <v>379</v>
      </c>
      <c r="S1551" s="27">
        <v>322</v>
      </c>
      <c r="T1551" s="27">
        <v>379</v>
      </c>
      <c r="U1551" s="27">
        <v>322</v>
      </c>
      <c r="V1551" s="27">
        <v>379</v>
      </c>
      <c r="W1551" s="27"/>
      <c r="X1551" s="27"/>
      <c r="Y1551" s="27"/>
      <c r="Z1551" s="27"/>
      <c r="AA1551" s="27"/>
      <c r="AB1551" s="27"/>
      <c r="AC1551" s="27"/>
      <c r="AD1551" s="27"/>
      <c r="AE1551" s="27"/>
      <c r="AF1551" s="27"/>
      <c r="AG1551" s="27"/>
      <c r="AH1551" s="27"/>
      <c r="AI1551" s="27"/>
      <c r="AJ1551" s="27"/>
      <c r="AK1551" s="27"/>
      <c r="AL1551" s="27"/>
      <c r="AM1551" s="27"/>
      <c r="AN1551" s="27"/>
      <c r="AO1551" s="27"/>
      <c r="AP1551" s="27">
        <v>26449.96</v>
      </c>
      <c r="AQ1551" s="27">
        <v>0</v>
      </c>
      <c r="AR1551" s="27">
        <f t="shared" si="35"/>
        <v>0</v>
      </c>
      <c r="AS1551" s="10" t="s">
        <v>111</v>
      </c>
      <c r="AT1551" s="43" t="s">
        <v>241</v>
      </c>
      <c r="AU1551" s="13" t="s">
        <v>115</v>
      </c>
    </row>
    <row r="1552" spans="2:47" ht="13.15" customHeight="1" x14ac:dyDescent="0.2">
      <c r="B1552" s="13" t="s">
        <v>2488</v>
      </c>
      <c r="C1552" s="13" t="s">
        <v>100</v>
      </c>
      <c r="D1552" s="13" t="s">
        <v>2489</v>
      </c>
      <c r="E1552" s="13" t="s">
        <v>2437</v>
      </c>
      <c r="F1552" s="13" t="s">
        <v>2490</v>
      </c>
      <c r="G1552" s="13" t="s">
        <v>2486</v>
      </c>
      <c r="H1552" s="13" t="s">
        <v>197</v>
      </c>
      <c r="I1552" s="13">
        <v>92</v>
      </c>
      <c r="J1552" s="13" t="s">
        <v>579</v>
      </c>
      <c r="K1552" s="13" t="s">
        <v>107</v>
      </c>
      <c r="L1552" s="13" t="s">
        <v>108</v>
      </c>
      <c r="M1552" s="13" t="s">
        <v>109</v>
      </c>
      <c r="N1552" s="13" t="s">
        <v>110</v>
      </c>
      <c r="O1552" s="39"/>
      <c r="P1552" s="39"/>
      <c r="Q1552" s="39"/>
      <c r="R1552" s="39">
        <v>379</v>
      </c>
      <c r="S1552" s="39">
        <v>326</v>
      </c>
      <c r="T1552" s="39">
        <v>432</v>
      </c>
      <c r="U1552" s="39">
        <v>432</v>
      </c>
      <c r="V1552" s="39">
        <v>200</v>
      </c>
      <c r="W1552" s="39"/>
      <c r="X1552" s="39"/>
      <c r="Y1552" s="39"/>
      <c r="Z1552" s="39"/>
      <c r="AA1552" s="39"/>
      <c r="AB1552" s="39"/>
      <c r="AC1552" s="39"/>
      <c r="AD1552" s="39"/>
      <c r="AE1552" s="39"/>
      <c r="AF1552" s="39"/>
      <c r="AG1552" s="39"/>
      <c r="AH1552" s="39"/>
      <c r="AI1552" s="39"/>
      <c r="AJ1552" s="39"/>
      <c r="AK1552" s="39"/>
      <c r="AL1552" s="39"/>
      <c r="AM1552" s="39"/>
      <c r="AN1552" s="39"/>
      <c r="AO1552" s="39"/>
      <c r="AP1552" s="39">
        <v>26449.96</v>
      </c>
      <c r="AQ1552" s="39">
        <v>0</v>
      </c>
      <c r="AR1552" s="27">
        <f t="shared" si="35"/>
        <v>0</v>
      </c>
      <c r="AS1552" s="13" t="s">
        <v>111</v>
      </c>
      <c r="AT1552" s="13">
        <v>2015</v>
      </c>
      <c r="AU1552" s="13">
        <v>14</v>
      </c>
    </row>
    <row r="1553" spans="2:47" ht="13.15" customHeight="1" x14ac:dyDescent="0.2">
      <c r="B1553" s="13" t="s">
        <v>2491</v>
      </c>
      <c r="C1553" s="13" t="s">
        <v>100</v>
      </c>
      <c r="D1553" s="13" t="s">
        <v>2489</v>
      </c>
      <c r="E1553" s="13" t="s">
        <v>2437</v>
      </c>
      <c r="F1553" s="13" t="s">
        <v>2490</v>
      </c>
      <c r="G1553" s="13" t="s">
        <v>2486</v>
      </c>
      <c r="H1553" s="13" t="s">
        <v>197</v>
      </c>
      <c r="I1553" s="13">
        <v>92</v>
      </c>
      <c r="J1553" s="13" t="s">
        <v>579</v>
      </c>
      <c r="K1553" s="13" t="s">
        <v>107</v>
      </c>
      <c r="L1553" s="13" t="s">
        <v>108</v>
      </c>
      <c r="M1553" s="13" t="s">
        <v>109</v>
      </c>
      <c r="N1553" s="13" t="s">
        <v>110</v>
      </c>
      <c r="O1553" s="39"/>
      <c r="P1553" s="39"/>
      <c r="Q1553" s="39"/>
      <c r="R1553" s="39">
        <v>379</v>
      </c>
      <c r="S1553" s="39">
        <v>220</v>
      </c>
      <c r="T1553" s="39">
        <v>432</v>
      </c>
      <c r="U1553" s="39">
        <v>432</v>
      </c>
      <c r="V1553" s="39">
        <v>200</v>
      </c>
      <c r="W1553" s="39"/>
      <c r="X1553" s="39"/>
      <c r="Y1553" s="39"/>
      <c r="Z1553" s="39"/>
      <c r="AA1553" s="39"/>
      <c r="AB1553" s="39"/>
      <c r="AC1553" s="39"/>
      <c r="AD1553" s="39"/>
      <c r="AE1553" s="39"/>
      <c r="AF1553" s="39"/>
      <c r="AG1553" s="39"/>
      <c r="AH1553" s="39"/>
      <c r="AI1553" s="39"/>
      <c r="AJ1553" s="39"/>
      <c r="AK1553" s="39"/>
      <c r="AL1553" s="39"/>
      <c r="AM1553" s="39"/>
      <c r="AN1553" s="39"/>
      <c r="AO1553" s="39"/>
      <c r="AP1553" s="39">
        <v>26449.96</v>
      </c>
      <c r="AQ1553" s="39">
        <v>0</v>
      </c>
      <c r="AR1553" s="27">
        <f t="shared" si="35"/>
        <v>0</v>
      </c>
      <c r="AS1553" s="13" t="s">
        <v>111</v>
      </c>
      <c r="AT1553" s="13">
        <v>2015</v>
      </c>
      <c r="AU1553" s="13">
        <v>14</v>
      </c>
    </row>
    <row r="1554" spans="2:47" ht="13.15" customHeight="1" x14ac:dyDescent="0.2">
      <c r="B1554" s="13" t="s">
        <v>2492</v>
      </c>
      <c r="C1554" s="13" t="s">
        <v>100</v>
      </c>
      <c r="D1554" s="13" t="s">
        <v>2489</v>
      </c>
      <c r="E1554" s="13" t="s">
        <v>2437</v>
      </c>
      <c r="F1554" s="13" t="s">
        <v>2490</v>
      </c>
      <c r="G1554" s="13" t="s">
        <v>2486</v>
      </c>
      <c r="H1554" s="13" t="s">
        <v>197</v>
      </c>
      <c r="I1554" s="13">
        <v>92</v>
      </c>
      <c r="J1554" s="13" t="s">
        <v>579</v>
      </c>
      <c r="K1554" s="13" t="s">
        <v>107</v>
      </c>
      <c r="L1554" s="13" t="s">
        <v>108</v>
      </c>
      <c r="M1554" s="13" t="s">
        <v>109</v>
      </c>
      <c r="N1554" s="13" t="s">
        <v>110</v>
      </c>
      <c r="O1554" s="39"/>
      <c r="P1554" s="39"/>
      <c r="Q1554" s="39"/>
      <c r="R1554" s="39">
        <v>379</v>
      </c>
      <c r="S1554" s="39">
        <v>350</v>
      </c>
      <c r="T1554" s="39">
        <v>432</v>
      </c>
      <c r="U1554" s="39">
        <v>432</v>
      </c>
      <c r="V1554" s="39">
        <v>200</v>
      </c>
      <c r="W1554" s="39"/>
      <c r="X1554" s="39"/>
      <c r="Y1554" s="39"/>
      <c r="Z1554" s="39"/>
      <c r="AA1554" s="39"/>
      <c r="AB1554" s="39"/>
      <c r="AC1554" s="39"/>
      <c r="AD1554" s="39"/>
      <c r="AE1554" s="39"/>
      <c r="AF1554" s="39"/>
      <c r="AG1554" s="39"/>
      <c r="AH1554" s="39"/>
      <c r="AI1554" s="39"/>
      <c r="AJ1554" s="39"/>
      <c r="AK1554" s="39"/>
      <c r="AL1554" s="39"/>
      <c r="AM1554" s="39"/>
      <c r="AN1554" s="39"/>
      <c r="AO1554" s="39"/>
      <c r="AP1554" s="39">
        <v>26449.96</v>
      </c>
      <c r="AQ1554" s="39">
        <v>0</v>
      </c>
      <c r="AR1554" s="27">
        <f t="shared" si="35"/>
        <v>0</v>
      </c>
      <c r="AS1554" s="13" t="s">
        <v>111</v>
      </c>
      <c r="AT1554" s="13">
        <v>2015</v>
      </c>
      <c r="AU1554" s="13">
        <v>14</v>
      </c>
    </row>
    <row r="1555" spans="2:47" ht="13.15" customHeight="1" x14ac:dyDescent="0.2">
      <c r="B1555" s="13" t="s">
        <v>2493</v>
      </c>
      <c r="C1555" s="13" t="s">
        <v>100</v>
      </c>
      <c r="D1555" s="13" t="s">
        <v>2489</v>
      </c>
      <c r="E1555" s="13" t="s">
        <v>2437</v>
      </c>
      <c r="F1555" s="13" t="s">
        <v>2490</v>
      </c>
      <c r="G1555" s="13" t="s">
        <v>2486</v>
      </c>
      <c r="H1555" s="13" t="s">
        <v>197</v>
      </c>
      <c r="I1555" s="13">
        <v>92</v>
      </c>
      <c r="J1555" s="13" t="s">
        <v>579</v>
      </c>
      <c r="K1555" s="13" t="s">
        <v>107</v>
      </c>
      <c r="L1555" s="13" t="s">
        <v>108</v>
      </c>
      <c r="M1555" s="13" t="s">
        <v>109</v>
      </c>
      <c r="N1555" s="13" t="s">
        <v>110</v>
      </c>
      <c r="O1555" s="39"/>
      <c r="P1555" s="39"/>
      <c r="Q1555" s="39"/>
      <c r="R1555" s="39">
        <v>379</v>
      </c>
      <c r="S1555" s="39">
        <v>322</v>
      </c>
      <c r="T1555" s="39">
        <v>379</v>
      </c>
      <c r="U1555" s="39">
        <v>322</v>
      </c>
      <c r="V1555" s="39">
        <v>200</v>
      </c>
      <c r="W1555" s="39"/>
      <c r="X1555" s="39"/>
      <c r="Y1555" s="39"/>
      <c r="Z1555" s="39"/>
      <c r="AA1555" s="39"/>
      <c r="AB1555" s="39"/>
      <c r="AC1555" s="39"/>
      <c r="AD1555" s="39"/>
      <c r="AE1555" s="39"/>
      <c r="AF1555" s="39"/>
      <c r="AG1555" s="39"/>
      <c r="AH1555" s="39"/>
      <c r="AI1555" s="39"/>
      <c r="AJ1555" s="39"/>
      <c r="AK1555" s="39"/>
      <c r="AL1555" s="39"/>
      <c r="AM1555" s="39"/>
      <c r="AN1555" s="39"/>
      <c r="AO1555" s="39"/>
      <c r="AP1555" s="39">
        <v>26449.96</v>
      </c>
      <c r="AQ1555" s="39">
        <v>0</v>
      </c>
      <c r="AR1555" s="27">
        <f t="shared" si="35"/>
        <v>0</v>
      </c>
      <c r="AS1555" s="13" t="s">
        <v>111</v>
      </c>
      <c r="AT1555" s="13">
        <v>2015</v>
      </c>
      <c r="AU1555" s="13">
        <v>14</v>
      </c>
    </row>
    <row r="1556" spans="2:47" ht="13.15" customHeight="1" x14ac:dyDescent="0.2">
      <c r="B1556" s="13" t="s">
        <v>2494</v>
      </c>
      <c r="C1556" s="13" t="s">
        <v>100</v>
      </c>
      <c r="D1556" s="13" t="s">
        <v>2489</v>
      </c>
      <c r="E1556" s="13" t="s">
        <v>2437</v>
      </c>
      <c r="F1556" s="13" t="s">
        <v>2490</v>
      </c>
      <c r="G1556" s="13" t="s">
        <v>2486</v>
      </c>
      <c r="H1556" s="13" t="s">
        <v>197</v>
      </c>
      <c r="I1556" s="13">
        <v>92</v>
      </c>
      <c r="J1556" s="13" t="s">
        <v>579</v>
      </c>
      <c r="K1556" s="13" t="s">
        <v>107</v>
      </c>
      <c r="L1556" s="13" t="s">
        <v>108</v>
      </c>
      <c r="M1556" s="13" t="s">
        <v>122</v>
      </c>
      <c r="N1556" s="13" t="s">
        <v>110</v>
      </c>
      <c r="O1556" s="39"/>
      <c r="P1556" s="39"/>
      <c r="Q1556" s="39"/>
      <c r="R1556" s="39">
        <v>379</v>
      </c>
      <c r="S1556" s="39">
        <v>0</v>
      </c>
      <c r="T1556" s="39">
        <v>0</v>
      </c>
      <c r="U1556" s="39">
        <v>0</v>
      </c>
      <c r="V1556" s="39">
        <v>0</v>
      </c>
      <c r="W1556" s="39"/>
      <c r="X1556" s="39"/>
      <c r="Y1556" s="39"/>
      <c r="Z1556" s="39"/>
      <c r="AA1556" s="39"/>
      <c r="AB1556" s="39"/>
      <c r="AC1556" s="39"/>
      <c r="AD1556" s="39"/>
      <c r="AE1556" s="39"/>
      <c r="AF1556" s="39"/>
      <c r="AG1556" s="39"/>
      <c r="AH1556" s="39"/>
      <c r="AI1556" s="39"/>
      <c r="AJ1556" s="39"/>
      <c r="AK1556" s="39"/>
      <c r="AL1556" s="39"/>
      <c r="AM1556" s="39"/>
      <c r="AN1556" s="39"/>
      <c r="AO1556" s="39"/>
      <c r="AP1556" s="39">
        <v>26449.96</v>
      </c>
      <c r="AQ1556" s="39">
        <f>(O1556+P1556+Q1556+R1556+S1556+T1556+U1556+V1556+W1556)*AP1556</f>
        <v>10024534.84</v>
      </c>
      <c r="AR1556" s="27">
        <f t="shared" si="35"/>
        <v>11227479.0208</v>
      </c>
      <c r="AS1556" s="13" t="s">
        <v>111</v>
      </c>
      <c r="AT1556" s="13">
        <v>2015</v>
      </c>
      <c r="AU1556" s="13"/>
    </row>
    <row r="1557" spans="2:47" ht="13.15" customHeight="1" x14ac:dyDescent="0.2">
      <c r="B1557" s="7" t="s">
        <v>2495</v>
      </c>
      <c r="C1557" s="7" t="s">
        <v>100</v>
      </c>
      <c r="D1557" s="13" t="s">
        <v>2448</v>
      </c>
      <c r="E1557" s="7" t="s">
        <v>2437</v>
      </c>
      <c r="F1557" s="10" t="s">
        <v>2449</v>
      </c>
      <c r="G1557" s="10" t="s">
        <v>2496</v>
      </c>
      <c r="H1557" s="8" t="s">
        <v>197</v>
      </c>
      <c r="I1557" s="9">
        <v>92</v>
      </c>
      <c r="J1557" s="10" t="s">
        <v>238</v>
      </c>
      <c r="K1557" s="8" t="s">
        <v>107</v>
      </c>
      <c r="L1557" s="10" t="s">
        <v>108</v>
      </c>
      <c r="M1557" s="10" t="s">
        <v>109</v>
      </c>
      <c r="N1557" s="10" t="s">
        <v>110</v>
      </c>
      <c r="O1557" s="27"/>
      <c r="P1557" s="27"/>
      <c r="Q1557" s="74"/>
      <c r="R1557" s="27">
        <v>49</v>
      </c>
      <c r="S1557" s="27">
        <v>102</v>
      </c>
      <c r="T1557" s="27">
        <v>49</v>
      </c>
      <c r="U1557" s="27">
        <v>102</v>
      </c>
      <c r="V1557" s="27">
        <v>49</v>
      </c>
      <c r="W1557" s="27"/>
      <c r="X1557" s="27"/>
      <c r="Y1557" s="27"/>
      <c r="Z1557" s="27"/>
      <c r="AA1557" s="27"/>
      <c r="AB1557" s="27"/>
      <c r="AC1557" s="27"/>
      <c r="AD1557" s="27"/>
      <c r="AE1557" s="27"/>
      <c r="AF1557" s="27"/>
      <c r="AG1557" s="27"/>
      <c r="AH1557" s="27"/>
      <c r="AI1557" s="27"/>
      <c r="AJ1557" s="27"/>
      <c r="AK1557" s="27"/>
      <c r="AL1557" s="27"/>
      <c r="AM1557" s="27"/>
      <c r="AN1557" s="27"/>
      <c r="AO1557" s="27"/>
      <c r="AP1557" s="27">
        <v>7799.5</v>
      </c>
      <c r="AQ1557" s="27">
        <v>0</v>
      </c>
      <c r="AR1557" s="27">
        <f t="shared" si="35"/>
        <v>0</v>
      </c>
      <c r="AS1557" s="10" t="s">
        <v>111</v>
      </c>
      <c r="AT1557" s="43" t="s">
        <v>241</v>
      </c>
      <c r="AU1557" s="88"/>
    </row>
    <row r="1558" spans="2:47" ht="13.15" customHeight="1" x14ac:dyDescent="0.2">
      <c r="B1558" s="12" t="s">
        <v>2497</v>
      </c>
      <c r="C1558" s="7" t="s">
        <v>100</v>
      </c>
      <c r="D1558" s="13" t="s">
        <v>2448</v>
      </c>
      <c r="E1558" s="7" t="s">
        <v>2437</v>
      </c>
      <c r="F1558" s="7" t="s">
        <v>2449</v>
      </c>
      <c r="G1558" s="7" t="s">
        <v>2496</v>
      </c>
      <c r="H1558" s="8" t="s">
        <v>197</v>
      </c>
      <c r="I1558" s="9">
        <v>92</v>
      </c>
      <c r="J1558" s="10" t="s">
        <v>579</v>
      </c>
      <c r="K1558" s="8" t="s">
        <v>107</v>
      </c>
      <c r="L1558" s="10" t="s">
        <v>108</v>
      </c>
      <c r="M1558" s="10" t="s">
        <v>109</v>
      </c>
      <c r="N1558" s="10" t="s">
        <v>110</v>
      </c>
      <c r="O1558" s="74"/>
      <c r="P1558" s="27"/>
      <c r="Q1558" s="27"/>
      <c r="R1558" s="27">
        <v>37</v>
      </c>
      <c r="S1558" s="27">
        <v>102</v>
      </c>
      <c r="T1558" s="27">
        <v>49</v>
      </c>
      <c r="U1558" s="27">
        <v>102</v>
      </c>
      <c r="V1558" s="27">
        <v>49</v>
      </c>
      <c r="W1558" s="27"/>
      <c r="X1558" s="27"/>
      <c r="Y1558" s="27"/>
      <c r="Z1558" s="27"/>
      <c r="AA1558" s="27"/>
      <c r="AB1558" s="27"/>
      <c r="AC1558" s="27"/>
      <c r="AD1558" s="27"/>
      <c r="AE1558" s="27"/>
      <c r="AF1558" s="27"/>
      <c r="AG1558" s="27"/>
      <c r="AH1558" s="27"/>
      <c r="AI1558" s="27"/>
      <c r="AJ1558" s="27"/>
      <c r="AK1558" s="27"/>
      <c r="AL1558" s="27"/>
      <c r="AM1558" s="27"/>
      <c r="AN1558" s="27"/>
      <c r="AO1558" s="27"/>
      <c r="AP1558" s="27">
        <v>7367.16</v>
      </c>
      <c r="AQ1558" s="27">
        <v>0</v>
      </c>
      <c r="AR1558" s="27">
        <f t="shared" si="35"/>
        <v>0</v>
      </c>
      <c r="AS1558" s="10" t="s">
        <v>111</v>
      </c>
      <c r="AT1558" s="43" t="s">
        <v>241</v>
      </c>
      <c r="AU1558" s="13" t="s">
        <v>115</v>
      </c>
    </row>
    <row r="1559" spans="2:47" ht="13.15" customHeight="1" x14ac:dyDescent="0.2">
      <c r="B1559" s="13" t="s">
        <v>2498</v>
      </c>
      <c r="C1559" s="13" t="s">
        <v>100</v>
      </c>
      <c r="D1559" s="13" t="s">
        <v>2499</v>
      </c>
      <c r="E1559" s="13" t="s">
        <v>2437</v>
      </c>
      <c r="F1559" s="13" t="s">
        <v>2500</v>
      </c>
      <c r="G1559" s="13" t="s">
        <v>2496</v>
      </c>
      <c r="H1559" s="13" t="s">
        <v>197</v>
      </c>
      <c r="I1559" s="13">
        <v>92</v>
      </c>
      <c r="J1559" s="13" t="s">
        <v>579</v>
      </c>
      <c r="K1559" s="13" t="s">
        <v>107</v>
      </c>
      <c r="L1559" s="13" t="s">
        <v>108</v>
      </c>
      <c r="M1559" s="13" t="s">
        <v>109</v>
      </c>
      <c r="N1559" s="13" t="s">
        <v>110</v>
      </c>
      <c r="O1559" s="39"/>
      <c r="P1559" s="39"/>
      <c r="Q1559" s="39"/>
      <c r="R1559" s="39">
        <v>37</v>
      </c>
      <c r="S1559" s="39">
        <v>23</v>
      </c>
      <c r="T1559" s="39">
        <v>49</v>
      </c>
      <c r="U1559" s="39">
        <v>102</v>
      </c>
      <c r="V1559" s="39">
        <v>3000</v>
      </c>
      <c r="W1559" s="39"/>
      <c r="X1559" s="39"/>
      <c r="Y1559" s="39"/>
      <c r="Z1559" s="39"/>
      <c r="AA1559" s="39"/>
      <c r="AB1559" s="39"/>
      <c r="AC1559" s="39"/>
      <c r="AD1559" s="39"/>
      <c r="AE1559" s="39"/>
      <c r="AF1559" s="39"/>
      <c r="AG1559" s="39"/>
      <c r="AH1559" s="39"/>
      <c r="AI1559" s="39"/>
      <c r="AJ1559" s="39"/>
      <c r="AK1559" s="39"/>
      <c r="AL1559" s="39"/>
      <c r="AM1559" s="39"/>
      <c r="AN1559" s="39"/>
      <c r="AO1559" s="39"/>
      <c r="AP1559" s="39">
        <v>7367.16</v>
      </c>
      <c r="AQ1559" s="39">
        <v>0</v>
      </c>
      <c r="AR1559" s="27">
        <f t="shared" si="35"/>
        <v>0</v>
      </c>
      <c r="AS1559" s="13" t="s">
        <v>111</v>
      </c>
      <c r="AT1559" s="13">
        <v>2015</v>
      </c>
      <c r="AU1559" s="13">
        <v>14</v>
      </c>
    </row>
    <row r="1560" spans="2:47" ht="13.15" customHeight="1" x14ac:dyDescent="0.2">
      <c r="B1560" s="13" t="s">
        <v>2501</v>
      </c>
      <c r="C1560" s="13" t="s">
        <v>100</v>
      </c>
      <c r="D1560" s="13" t="s">
        <v>2499</v>
      </c>
      <c r="E1560" s="13" t="s">
        <v>2437</v>
      </c>
      <c r="F1560" s="13" t="s">
        <v>2500</v>
      </c>
      <c r="G1560" s="13" t="s">
        <v>2496</v>
      </c>
      <c r="H1560" s="13" t="s">
        <v>197</v>
      </c>
      <c r="I1560" s="13">
        <v>92</v>
      </c>
      <c r="J1560" s="13" t="s">
        <v>579</v>
      </c>
      <c r="K1560" s="13" t="s">
        <v>107</v>
      </c>
      <c r="L1560" s="13" t="s">
        <v>108</v>
      </c>
      <c r="M1560" s="13" t="s">
        <v>109</v>
      </c>
      <c r="N1560" s="13" t="s">
        <v>110</v>
      </c>
      <c r="O1560" s="39"/>
      <c r="P1560" s="39"/>
      <c r="Q1560" s="39"/>
      <c r="R1560" s="39">
        <v>37</v>
      </c>
      <c r="S1560" s="39">
        <v>0</v>
      </c>
      <c r="T1560" s="39">
        <v>49</v>
      </c>
      <c r="U1560" s="39">
        <v>102</v>
      </c>
      <c r="V1560" s="39">
        <v>3000</v>
      </c>
      <c r="W1560" s="39"/>
      <c r="X1560" s="39"/>
      <c r="Y1560" s="39"/>
      <c r="Z1560" s="39"/>
      <c r="AA1560" s="39"/>
      <c r="AB1560" s="39"/>
      <c r="AC1560" s="39"/>
      <c r="AD1560" s="39"/>
      <c r="AE1560" s="39"/>
      <c r="AF1560" s="39"/>
      <c r="AG1560" s="39"/>
      <c r="AH1560" s="39"/>
      <c r="AI1560" s="39"/>
      <c r="AJ1560" s="39"/>
      <c r="AK1560" s="39"/>
      <c r="AL1560" s="39"/>
      <c r="AM1560" s="39"/>
      <c r="AN1560" s="39"/>
      <c r="AO1560" s="39"/>
      <c r="AP1560" s="39">
        <v>7367.16</v>
      </c>
      <c r="AQ1560" s="39">
        <v>0</v>
      </c>
      <c r="AR1560" s="27">
        <f t="shared" si="35"/>
        <v>0</v>
      </c>
      <c r="AS1560" s="13" t="s">
        <v>111</v>
      </c>
      <c r="AT1560" s="13">
        <v>2015</v>
      </c>
      <c r="AU1560" s="13">
        <v>14</v>
      </c>
    </row>
    <row r="1561" spans="2:47" ht="13.15" customHeight="1" x14ac:dyDescent="0.2">
      <c r="B1561" s="13" t="s">
        <v>2502</v>
      </c>
      <c r="C1561" s="13" t="s">
        <v>100</v>
      </c>
      <c r="D1561" s="13" t="s">
        <v>2499</v>
      </c>
      <c r="E1561" s="13" t="s">
        <v>2437</v>
      </c>
      <c r="F1561" s="13" t="s">
        <v>2500</v>
      </c>
      <c r="G1561" s="13" t="s">
        <v>2496</v>
      </c>
      <c r="H1561" s="13" t="s">
        <v>197</v>
      </c>
      <c r="I1561" s="13">
        <v>92</v>
      </c>
      <c r="J1561" s="13" t="s">
        <v>579</v>
      </c>
      <c r="K1561" s="13" t="s">
        <v>107</v>
      </c>
      <c r="L1561" s="13" t="s">
        <v>108</v>
      </c>
      <c r="M1561" s="13" t="s">
        <v>109</v>
      </c>
      <c r="N1561" s="13" t="s">
        <v>110</v>
      </c>
      <c r="O1561" s="39"/>
      <c r="P1561" s="39"/>
      <c r="Q1561" s="39"/>
      <c r="R1561" s="39">
        <v>37</v>
      </c>
      <c r="S1561" s="39">
        <v>0</v>
      </c>
      <c r="T1561" s="39">
        <v>49</v>
      </c>
      <c r="U1561" s="39">
        <v>40</v>
      </c>
      <c r="V1561" s="39">
        <v>49</v>
      </c>
      <c r="W1561" s="39"/>
      <c r="X1561" s="39"/>
      <c r="Y1561" s="39"/>
      <c r="Z1561" s="39"/>
      <c r="AA1561" s="39"/>
      <c r="AB1561" s="39"/>
      <c r="AC1561" s="39"/>
      <c r="AD1561" s="39"/>
      <c r="AE1561" s="39"/>
      <c r="AF1561" s="39"/>
      <c r="AG1561" s="39"/>
      <c r="AH1561" s="39"/>
      <c r="AI1561" s="39"/>
      <c r="AJ1561" s="39"/>
      <c r="AK1561" s="39"/>
      <c r="AL1561" s="39"/>
      <c r="AM1561" s="39"/>
      <c r="AN1561" s="39"/>
      <c r="AO1561" s="39"/>
      <c r="AP1561" s="39">
        <v>7367.16</v>
      </c>
      <c r="AQ1561" s="39">
        <v>0</v>
      </c>
      <c r="AR1561" s="27">
        <f t="shared" si="35"/>
        <v>0</v>
      </c>
      <c r="AS1561" s="13" t="s">
        <v>111</v>
      </c>
      <c r="AT1561" s="13">
        <v>2015</v>
      </c>
      <c r="AU1561" s="13">
        <v>14</v>
      </c>
    </row>
    <row r="1562" spans="2:47" ht="13.15" customHeight="1" x14ac:dyDescent="0.2">
      <c r="B1562" s="13" t="s">
        <v>2503</v>
      </c>
      <c r="C1562" s="13" t="s">
        <v>100</v>
      </c>
      <c r="D1562" s="13" t="s">
        <v>2499</v>
      </c>
      <c r="E1562" s="13" t="s">
        <v>2437</v>
      </c>
      <c r="F1562" s="13" t="s">
        <v>2500</v>
      </c>
      <c r="G1562" s="13" t="s">
        <v>2496</v>
      </c>
      <c r="H1562" s="13" t="s">
        <v>197</v>
      </c>
      <c r="I1562" s="13">
        <v>92</v>
      </c>
      <c r="J1562" s="13" t="s">
        <v>579</v>
      </c>
      <c r="K1562" s="13" t="s">
        <v>107</v>
      </c>
      <c r="L1562" s="13" t="s">
        <v>108</v>
      </c>
      <c r="M1562" s="13" t="s">
        <v>109</v>
      </c>
      <c r="N1562" s="13" t="s">
        <v>110</v>
      </c>
      <c r="O1562" s="39"/>
      <c r="P1562" s="39"/>
      <c r="Q1562" s="39"/>
      <c r="R1562" s="39">
        <v>37</v>
      </c>
      <c r="S1562" s="39">
        <v>102</v>
      </c>
      <c r="T1562" s="39">
        <v>49</v>
      </c>
      <c r="U1562" s="39">
        <v>102</v>
      </c>
      <c r="V1562" s="39">
        <v>49</v>
      </c>
      <c r="W1562" s="39"/>
      <c r="X1562" s="39"/>
      <c r="Y1562" s="39"/>
      <c r="Z1562" s="39"/>
      <c r="AA1562" s="39"/>
      <c r="AB1562" s="39"/>
      <c r="AC1562" s="39"/>
      <c r="AD1562" s="39"/>
      <c r="AE1562" s="39"/>
      <c r="AF1562" s="39"/>
      <c r="AG1562" s="39"/>
      <c r="AH1562" s="39"/>
      <c r="AI1562" s="39"/>
      <c r="AJ1562" s="39"/>
      <c r="AK1562" s="39"/>
      <c r="AL1562" s="39"/>
      <c r="AM1562" s="39"/>
      <c r="AN1562" s="39"/>
      <c r="AO1562" s="39"/>
      <c r="AP1562" s="39">
        <v>7367.16</v>
      </c>
      <c r="AQ1562" s="39">
        <v>0</v>
      </c>
      <c r="AR1562" s="27">
        <f t="shared" si="35"/>
        <v>0</v>
      </c>
      <c r="AS1562" s="13" t="s">
        <v>111</v>
      </c>
      <c r="AT1562" s="13">
        <v>2015</v>
      </c>
      <c r="AU1562" s="13">
        <v>14</v>
      </c>
    </row>
    <row r="1563" spans="2:47" ht="13.15" customHeight="1" x14ac:dyDescent="0.2">
      <c r="B1563" s="13" t="s">
        <v>2504</v>
      </c>
      <c r="C1563" s="13" t="s">
        <v>100</v>
      </c>
      <c r="D1563" s="13" t="s">
        <v>2499</v>
      </c>
      <c r="E1563" s="13" t="s">
        <v>2437</v>
      </c>
      <c r="F1563" s="13" t="s">
        <v>2500</v>
      </c>
      <c r="G1563" s="13" t="s">
        <v>2496</v>
      </c>
      <c r="H1563" s="13" t="s">
        <v>197</v>
      </c>
      <c r="I1563" s="13">
        <v>92</v>
      </c>
      <c r="J1563" s="13" t="s">
        <v>579</v>
      </c>
      <c r="K1563" s="13" t="s">
        <v>107</v>
      </c>
      <c r="L1563" s="13" t="s">
        <v>108</v>
      </c>
      <c r="M1563" s="13" t="s">
        <v>122</v>
      </c>
      <c r="N1563" s="13" t="s">
        <v>110</v>
      </c>
      <c r="O1563" s="39"/>
      <c r="P1563" s="39"/>
      <c r="Q1563" s="39"/>
      <c r="R1563" s="39">
        <v>37</v>
      </c>
      <c r="S1563" s="39">
        <v>0</v>
      </c>
      <c r="T1563" s="39">
        <v>0</v>
      </c>
      <c r="U1563" s="39">
        <v>0</v>
      </c>
      <c r="V1563" s="39">
        <v>0</v>
      </c>
      <c r="W1563" s="39"/>
      <c r="X1563" s="39"/>
      <c r="Y1563" s="39"/>
      <c r="Z1563" s="39"/>
      <c r="AA1563" s="39"/>
      <c r="AB1563" s="39"/>
      <c r="AC1563" s="39"/>
      <c r="AD1563" s="39"/>
      <c r="AE1563" s="39"/>
      <c r="AF1563" s="39"/>
      <c r="AG1563" s="39"/>
      <c r="AH1563" s="39"/>
      <c r="AI1563" s="39"/>
      <c r="AJ1563" s="39"/>
      <c r="AK1563" s="39"/>
      <c r="AL1563" s="39"/>
      <c r="AM1563" s="39"/>
      <c r="AN1563" s="39"/>
      <c r="AO1563" s="39"/>
      <c r="AP1563" s="39">
        <v>7367.16</v>
      </c>
      <c r="AQ1563" s="39">
        <f>(O1563+P1563+Q1563+R1563+S1563+T1563+U1563+V1563+W1563)*AP1563</f>
        <v>272584.92</v>
      </c>
      <c r="AR1563" s="27">
        <f t="shared" si="35"/>
        <v>305295.11040000001</v>
      </c>
      <c r="AS1563" s="13" t="s">
        <v>111</v>
      </c>
      <c r="AT1563" s="13">
        <v>2015</v>
      </c>
      <c r="AU1563" s="13"/>
    </row>
    <row r="1564" spans="2:47" ht="13.15" customHeight="1" x14ac:dyDescent="0.2">
      <c r="B1564" s="7" t="s">
        <v>2505</v>
      </c>
      <c r="C1564" s="7" t="s">
        <v>100</v>
      </c>
      <c r="D1564" s="13" t="s">
        <v>2416</v>
      </c>
      <c r="E1564" s="7" t="s">
        <v>2417</v>
      </c>
      <c r="F1564" s="10" t="s">
        <v>2418</v>
      </c>
      <c r="G1564" s="10" t="s">
        <v>2506</v>
      </c>
      <c r="H1564" s="8" t="s">
        <v>197</v>
      </c>
      <c r="I1564" s="9">
        <v>45</v>
      </c>
      <c r="J1564" s="10" t="s">
        <v>238</v>
      </c>
      <c r="K1564" s="8" t="s">
        <v>107</v>
      </c>
      <c r="L1564" s="10" t="s">
        <v>108</v>
      </c>
      <c r="M1564" s="10" t="s">
        <v>109</v>
      </c>
      <c r="N1564" s="10" t="s">
        <v>2105</v>
      </c>
      <c r="O1564" s="27"/>
      <c r="P1564" s="27"/>
      <c r="Q1564" s="74"/>
      <c r="R1564" s="27">
        <v>20.8</v>
      </c>
      <c r="S1564" s="27">
        <v>20.355348137386311</v>
      </c>
      <c r="T1564" s="27">
        <v>20.925492405922114</v>
      </c>
      <c r="U1564" s="27">
        <v>20.761847124454103</v>
      </c>
      <c r="V1564" s="27">
        <v>21.090010025003636</v>
      </c>
      <c r="W1564" s="27"/>
      <c r="X1564" s="27"/>
      <c r="Y1564" s="27"/>
      <c r="Z1564" s="27"/>
      <c r="AA1564" s="27"/>
      <c r="AB1564" s="27"/>
      <c r="AC1564" s="27"/>
      <c r="AD1564" s="27"/>
      <c r="AE1564" s="27"/>
      <c r="AF1564" s="27"/>
      <c r="AG1564" s="27"/>
      <c r="AH1564" s="27"/>
      <c r="AI1564" s="27"/>
      <c r="AJ1564" s="27"/>
      <c r="AK1564" s="27"/>
      <c r="AL1564" s="27"/>
      <c r="AM1564" s="27"/>
      <c r="AN1564" s="27"/>
      <c r="AO1564" s="27"/>
      <c r="AP1564" s="27">
        <v>434145.33</v>
      </c>
      <c r="AQ1564" s="27">
        <v>0</v>
      </c>
      <c r="AR1564" s="27">
        <f t="shared" si="35"/>
        <v>0</v>
      </c>
      <c r="AS1564" s="10" t="s">
        <v>111</v>
      </c>
      <c r="AT1564" s="43" t="s">
        <v>241</v>
      </c>
      <c r="AU1564" s="88" t="s">
        <v>212</v>
      </c>
    </row>
    <row r="1565" spans="2:47" ht="13.15" customHeight="1" x14ac:dyDescent="0.2">
      <c r="B1565" s="12" t="s">
        <v>2507</v>
      </c>
      <c r="C1565" s="7" t="s">
        <v>100</v>
      </c>
      <c r="D1565" s="13" t="s">
        <v>2416</v>
      </c>
      <c r="E1565" s="7" t="s">
        <v>2417</v>
      </c>
      <c r="F1565" s="7" t="s">
        <v>2418</v>
      </c>
      <c r="G1565" s="7" t="s">
        <v>2506</v>
      </c>
      <c r="H1565" s="8" t="s">
        <v>197</v>
      </c>
      <c r="I1565" s="9">
        <v>45</v>
      </c>
      <c r="J1565" s="10" t="s">
        <v>579</v>
      </c>
      <c r="K1565" s="8" t="s">
        <v>107</v>
      </c>
      <c r="L1565" s="10" t="s">
        <v>108</v>
      </c>
      <c r="M1565" s="10" t="s">
        <v>109</v>
      </c>
      <c r="N1565" s="10" t="s">
        <v>2105</v>
      </c>
      <c r="O1565" s="74"/>
      <c r="P1565" s="27"/>
      <c r="Q1565" s="27"/>
      <c r="R1565" s="27">
        <v>20.8</v>
      </c>
      <c r="S1565" s="27">
        <v>10</v>
      </c>
      <c r="T1565" s="27">
        <v>10</v>
      </c>
      <c r="U1565" s="27">
        <v>10</v>
      </c>
      <c r="V1565" s="27">
        <v>10</v>
      </c>
      <c r="W1565" s="27"/>
      <c r="X1565" s="27"/>
      <c r="Y1565" s="27"/>
      <c r="Z1565" s="27"/>
      <c r="AA1565" s="27"/>
      <c r="AB1565" s="27"/>
      <c r="AC1565" s="27"/>
      <c r="AD1565" s="27"/>
      <c r="AE1565" s="27"/>
      <c r="AF1565" s="27"/>
      <c r="AG1565" s="27"/>
      <c r="AH1565" s="27"/>
      <c r="AI1565" s="27"/>
      <c r="AJ1565" s="27"/>
      <c r="AK1565" s="27"/>
      <c r="AL1565" s="27"/>
      <c r="AM1565" s="27"/>
      <c r="AN1565" s="27"/>
      <c r="AO1565" s="27"/>
      <c r="AP1565" s="27">
        <v>334820</v>
      </c>
      <c r="AQ1565" s="27">
        <v>0</v>
      </c>
      <c r="AR1565" s="27">
        <f t="shared" si="35"/>
        <v>0</v>
      </c>
      <c r="AS1565" s="10" t="s">
        <v>111</v>
      </c>
      <c r="AT1565" s="7" t="s">
        <v>375</v>
      </c>
      <c r="AU1565" s="89" t="s">
        <v>212</v>
      </c>
    </row>
    <row r="1566" spans="2:47" ht="13.15" customHeight="1" x14ac:dyDescent="0.2">
      <c r="B1566" s="7" t="s">
        <v>2508</v>
      </c>
      <c r="C1566" s="7" t="s">
        <v>100</v>
      </c>
      <c r="D1566" s="13" t="s">
        <v>1151</v>
      </c>
      <c r="E1566" s="7" t="s">
        <v>1152</v>
      </c>
      <c r="F1566" s="7" t="s">
        <v>1153</v>
      </c>
      <c r="G1566" s="10" t="s">
        <v>2509</v>
      </c>
      <c r="H1566" s="8" t="s">
        <v>197</v>
      </c>
      <c r="I1566" s="9">
        <v>45</v>
      </c>
      <c r="J1566" s="10" t="s">
        <v>238</v>
      </c>
      <c r="K1566" s="8" t="s">
        <v>107</v>
      </c>
      <c r="L1566" s="10" t="s">
        <v>108</v>
      </c>
      <c r="M1566" s="10" t="s">
        <v>109</v>
      </c>
      <c r="N1566" s="10" t="s">
        <v>2510</v>
      </c>
      <c r="O1566" s="27"/>
      <c r="P1566" s="27"/>
      <c r="Q1566" s="74"/>
      <c r="R1566" s="27">
        <v>15</v>
      </c>
      <c r="S1566" s="27">
        <v>15</v>
      </c>
      <c r="T1566" s="27">
        <v>15</v>
      </c>
      <c r="U1566" s="27">
        <v>15</v>
      </c>
      <c r="V1566" s="27">
        <v>15</v>
      </c>
      <c r="W1566" s="27"/>
      <c r="X1566" s="27"/>
      <c r="Y1566" s="27"/>
      <c r="Z1566" s="27"/>
      <c r="AA1566" s="27"/>
      <c r="AB1566" s="27"/>
      <c r="AC1566" s="27"/>
      <c r="AD1566" s="27"/>
      <c r="AE1566" s="27"/>
      <c r="AF1566" s="27"/>
      <c r="AG1566" s="27"/>
      <c r="AH1566" s="27"/>
      <c r="AI1566" s="27"/>
      <c r="AJ1566" s="27"/>
      <c r="AK1566" s="27"/>
      <c r="AL1566" s="27"/>
      <c r="AM1566" s="27"/>
      <c r="AN1566" s="27"/>
      <c r="AO1566" s="27"/>
      <c r="AP1566" s="27">
        <v>671818.99</v>
      </c>
      <c r="AQ1566" s="27">
        <v>0</v>
      </c>
      <c r="AR1566" s="27">
        <f t="shared" si="35"/>
        <v>0</v>
      </c>
      <c r="AS1566" s="10" t="s">
        <v>111</v>
      </c>
      <c r="AT1566" s="43" t="s">
        <v>241</v>
      </c>
      <c r="AU1566" s="43" t="s">
        <v>359</v>
      </c>
    </row>
    <row r="1567" spans="2:47" ht="13.15" customHeight="1" x14ac:dyDescent="0.2">
      <c r="B1567" s="12" t="s">
        <v>2511</v>
      </c>
      <c r="C1567" s="7" t="s">
        <v>100</v>
      </c>
      <c r="D1567" s="13" t="s">
        <v>1151</v>
      </c>
      <c r="E1567" s="7" t="s">
        <v>1152</v>
      </c>
      <c r="F1567" s="7" t="s">
        <v>1153</v>
      </c>
      <c r="G1567" s="7" t="s">
        <v>2509</v>
      </c>
      <c r="H1567" s="8" t="s">
        <v>197</v>
      </c>
      <c r="I1567" s="9">
        <v>45</v>
      </c>
      <c r="J1567" s="10" t="s">
        <v>579</v>
      </c>
      <c r="K1567" s="8" t="s">
        <v>107</v>
      </c>
      <c r="L1567" s="10" t="s">
        <v>108</v>
      </c>
      <c r="M1567" s="10" t="s">
        <v>109</v>
      </c>
      <c r="N1567" s="10" t="s">
        <v>2510</v>
      </c>
      <c r="O1567" s="74"/>
      <c r="P1567" s="27"/>
      <c r="Q1567" s="27"/>
      <c r="R1567" s="27">
        <v>15</v>
      </c>
      <c r="S1567" s="27">
        <v>15</v>
      </c>
      <c r="T1567" s="27">
        <v>15</v>
      </c>
      <c r="U1567" s="27">
        <v>15</v>
      </c>
      <c r="V1567" s="27">
        <v>15</v>
      </c>
      <c r="W1567" s="27"/>
      <c r="X1567" s="27"/>
      <c r="Y1567" s="27"/>
      <c r="Z1567" s="27"/>
      <c r="AA1567" s="27"/>
      <c r="AB1567" s="27"/>
      <c r="AC1567" s="27"/>
      <c r="AD1567" s="27"/>
      <c r="AE1567" s="27"/>
      <c r="AF1567" s="27"/>
      <c r="AG1567" s="27"/>
      <c r="AH1567" s="27"/>
      <c r="AI1567" s="27"/>
      <c r="AJ1567" s="27"/>
      <c r="AK1567" s="27"/>
      <c r="AL1567" s="27"/>
      <c r="AM1567" s="27"/>
      <c r="AN1567" s="27"/>
      <c r="AO1567" s="27"/>
      <c r="AP1567" s="27">
        <v>671818.99</v>
      </c>
      <c r="AQ1567" s="27">
        <v>0</v>
      </c>
      <c r="AR1567" s="27">
        <f t="shared" si="35"/>
        <v>0</v>
      </c>
      <c r="AS1567" s="10" t="s">
        <v>111</v>
      </c>
      <c r="AT1567" s="43" t="s">
        <v>241</v>
      </c>
      <c r="AU1567" s="89"/>
    </row>
    <row r="1568" spans="2:47" ht="13.15" customHeight="1" x14ac:dyDescent="0.2">
      <c r="B1568" s="12" t="s">
        <v>2512</v>
      </c>
      <c r="C1568" s="8" t="s">
        <v>100</v>
      </c>
      <c r="D1568" s="13" t="s">
        <v>2513</v>
      </c>
      <c r="E1568" s="13" t="s">
        <v>1024</v>
      </c>
      <c r="F1568" s="13" t="s">
        <v>2514</v>
      </c>
      <c r="G1568" s="7" t="s">
        <v>2509</v>
      </c>
      <c r="H1568" s="8" t="s">
        <v>197</v>
      </c>
      <c r="I1568" s="9">
        <v>45</v>
      </c>
      <c r="J1568" s="8" t="s">
        <v>244</v>
      </c>
      <c r="K1568" s="8" t="s">
        <v>107</v>
      </c>
      <c r="L1568" s="8" t="s">
        <v>108</v>
      </c>
      <c r="M1568" s="10" t="s">
        <v>109</v>
      </c>
      <c r="N1568" s="10" t="s">
        <v>2510</v>
      </c>
      <c r="O1568" s="74"/>
      <c r="P1568" s="27"/>
      <c r="Q1568" s="27"/>
      <c r="R1568" s="27">
        <v>15</v>
      </c>
      <c r="S1568" s="27">
        <v>15</v>
      </c>
      <c r="T1568" s="27">
        <v>15</v>
      </c>
      <c r="U1568" s="27">
        <v>15</v>
      </c>
      <c r="V1568" s="27">
        <v>15</v>
      </c>
      <c r="W1568" s="27"/>
      <c r="X1568" s="27"/>
      <c r="Y1568" s="27"/>
      <c r="Z1568" s="27"/>
      <c r="AA1568" s="27"/>
      <c r="AB1568" s="27"/>
      <c r="AC1568" s="27"/>
      <c r="AD1568" s="27"/>
      <c r="AE1568" s="27"/>
      <c r="AF1568" s="27"/>
      <c r="AG1568" s="27"/>
      <c r="AH1568" s="27"/>
      <c r="AI1568" s="27"/>
      <c r="AJ1568" s="27"/>
      <c r="AK1568" s="27"/>
      <c r="AL1568" s="27"/>
      <c r="AM1568" s="27"/>
      <c r="AN1568" s="27"/>
      <c r="AO1568" s="27"/>
      <c r="AP1568" s="27">
        <v>240659.83</v>
      </c>
      <c r="AQ1568" s="27">
        <v>0</v>
      </c>
      <c r="AR1568" s="27">
        <f t="shared" si="35"/>
        <v>0</v>
      </c>
      <c r="AS1568" s="10" t="s">
        <v>111</v>
      </c>
      <c r="AT1568" s="43" t="s">
        <v>241</v>
      </c>
      <c r="AU1568" s="89" t="s">
        <v>212</v>
      </c>
    </row>
    <row r="1569" spans="2:47" ht="13.15" customHeight="1" x14ac:dyDescent="0.2">
      <c r="B1569" s="7" t="s">
        <v>2515</v>
      </c>
      <c r="C1569" s="7" t="s">
        <v>100</v>
      </c>
      <c r="D1569" s="13" t="s">
        <v>1179</v>
      </c>
      <c r="E1569" s="7" t="s">
        <v>1152</v>
      </c>
      <c r="F1569" s="7" t="s">
        <v>1180</v>
      </c>
      <c r="G1569" s="10" t="s">
        <v>2516</v>
      </c>
      <c r="H1569" s="8" t="s">
        <v>197</v>
      </c>
      <c r="I1569" s="9">
        <v>45</v>
      </c>
      <c r="J1569" s="10" t="s">
        <v>238</v>
      </c>
      <c r="K1569" s="8" t="s">
        <v>107</v>
      </c>
      <c r="L1569" s="10" t="s">
        <v>108</v>
      </c>
      <c r="M1569" s="10" t="s">
        <v>109</v>
      </c>
      <c r="N1569" s="10" t="s">
        <v>261</v>
      </c>
      <c r="O1569" s="27"/>
      <c r="P1569" s="27"/>
      <c r="Q1569" s="74"/>
      <c r="R1569" s="27">
        <v>20</v>
      </c>
      <c r="S1569" s="27">
        <v>20</v>
      </c>
      <c r="T1569" s="27">
        <v>20</v>
      </c>
      <c r="U1569" s="27">
        <v>20</v>
      </c>
      <c r="V1569" s="27">
        <v>20</v>
      </c>
      <c r="W1569" s="27"/>
      <c r="X1569" s="27"/>
      <c r="Y1569" s="27"/>
      <c r="Z1569" s="27"/>
      <c r="AA1569" s="27"/>
      <c r="AB1569" s="27"/>
      <c r="AC1569" s="27"/>
      <c r="AD1569" s="27"/>
      <c r="AE1569" s="27"/>
      <c r="AF1569" s="27"/>
      <c r="AG1569" s="27"/>
      <c r="AH1569" s="27"/>
      <c r="AI1569" s="27"/>
      <c r="AJ1569" s="27"/>
      <c r="AK1569" s="27"/>
      <c r="AL1569" s="27"/>
      <c r="AM1569" s="27"/>
      <c r="AN1569" s="27"/>
      <c r="AO1569" s="27"/>
      <c r="AP1569" s="27">
        <v>480257.58</v>
      </c>
      <c r="AQ1569" s="27">
        <v>0</v>
      </c>
      <c r="AR1569" s="27">
        <f t="shared" si="35"/>
        <v>0</v>
      </c>
      <c r="AS1569" s="10" t="s">
        <v>111</v>
      </c>
      <c r="AT1569" s="43" t="s">
        <v>241</v>
      </c>
      <c r="AU1569" s="43" t="s">
        <v>359</v>
      </c>
    </row>
    <row r="1570" spans="2:47" ht="13.15" customHeight="1" x14ac:dyDescent="0.2">
      <c r="B1570" s="12" t="s">
        <v>2517</v>
      </c>
      <c r="C1570" s="7" t="s">
        <v>100</v>
      </c>
      <c r="D1570" s="13" t="s">
        <v>1179</v>
      </c>
      <c r="E1570" s="7" t="s">
        <v>1152</v>
      </c>
      <c r="F1570" s="7" t="s">
        <v>1180</v>
      </c>
      <c r="G1570" s="7" t="s">
        <v>2516</v>
      </c>
      <c r="H1570" s="8" t="s">
        <v>197</v>
      </c>
      <c r="I1570" s="9">
        <v>45</v>
      </c>
      <c r="J1570" s="10" t="s">
        <v>579</v>
      </c>
      <c r="K1570" s="8" t="s">
        <v>107</v>
      </c>
      <c r="L1570" s="10" t="s">
        <v>108</v>
      </c>
      <c r="M1570" s="10" t="s">
        <v>109</v>
      </c>
      <c r="N1570" s="10" t="s">
        <v>261</v>
      </c>
      <c r="O1570" s="74"/>
      <c r="P1570" s="27"/>
      <c r="Q1570" s="27"/>
      <c r="R1570" s="27">
        <v>20</v>
      </c>
      <c r="S1570" s="27">
        <v>20</v>
      </c>
      <c r="T1570" s="27">
        <v>20</v>
      </c>
      <c r="U1570" s="27">
        <v>20</v>
      </c>
      <c r="V1570" s="27">
        <v>20</v>
      </c>
      <c r="W1570" s="27"/>
      <c r="X1570" s="27"/>
      <c r="Y1570" s="27"/>
      <c r="Z1570" s="27"/>
      <c r="AA1570" s="27"/>
      <c r="AB1570" s="27"/>
      <c r="AC1570" s="27"/>
      <c r="AD1570" s="27"/>
      <c r="AE1570" s="27"/>
      <c r="AF1570" s="27"/>
      <c r="AG1570" s="27"/>
      <c r="AH1570" s="27"/>
      <c r="AI1570" s="27"/>
      <c r="AJ1570" s="27"/>
      <c r="AK1570" s="27"/>
      <c r="AL1570" s="27"/>
      <c r="AM1570" s="27"/>
      <c r="AN1570" s="27"/>
      <c r="AO1570" s="27"/>
      <c r="AP1570" s="27">
        <v>480257.58</v>
      </c>
      <c r="AQ1570" s="27">
        <v>0</v>
      </c>
      <c r="AR1570" s="27">
        <f t="shared" si="35"/>
        <v>0</v>
      </c>
      <c r="AS1570" s="10" t="s">
        <v>111</v>
      </c>
      <c r="AT1570" s="43" t="s">
        <v>241</v>
      </c>
      <c r="AU1570" s="89"/>
    </row>
    <row r="1571" spans="2:47" ht="13.15" customHeight="1" x14ac:dyDescent="0.2">
      <c r="B1571" s="12" t="s">
        <v>2518</v>
      </c>
      <c r="C1571" s="8" t="s">
        <v>100</v>
      </c>
      <c r="D1571" s="13" t="s">
        <v>2519</v>
      </c>
      <c r="E1571" s="13" t="s">
        <v>1024</v>
      </c>
      <c r="F1571" s="13" t="s">
        <v>2520</v>
      </c>
      <c r="G1571" s="7" t="s">
        <v>2516</v>
      </c>
      <c r="H1571" s="8" t="s">
        <v>197</v>
      </c>
      <c r="I1571" s="9">
        <v>45</v>
      </c>
      <c r="J1571" s="8" t="s">
        <v>244</v>
      </c>
      <c r="K1571" s="8" t="s">
        <v>107</v>
      </c>
      <c r="L1571" s="8" t="s">
        <v>108</v>
      </c>
      <c r="M1571" s="10" t="s">
        <v>109</v>
      </c>
      <c r="N1571" s="10" t="s">
        <v>261</v>
      </c>
      <c r="O1571" s="74"/>
      <c r="P1571" s="27"/>
      <c r="Q1571" s="27"/>
      <c r="R1571" s="27">
        <v>20</v>
      </c>
      <c r="S1571" s="27">
        <v>20</v>
      </c>
      <c r="T1571" s="27">
        <v>20</v>
      </c>
      <c r="U1571" s="27">
        <v>20</v>
      </c>
      <c r="V1571" s="27">
        <v>20</v>
      </c>
      <c r="W1571" s="27"/>
      <c r="X1571" s="27"/>
      <c r="Y1571" s="27"/>
      <c r="Z1571" s="27"/>
      <c r="AA1571" s="27"/>
      <c r="AB1571" s="27"/>
      <c r="AC1571" s="27"/>
      <c r="AD1571" s="27"/>
      <c r="AE1571" s="27"/>
      <c r="AF1571" s="27"/>
      <c r="AG1571" s="27"/>
      <c r="AH1571" s="27"/>
      <c r="AI1571" s="27"/>
      <c r="AJ1571" s="27"/>
      <c r="AK1571" s="27"/>
      <c r="AL1571" s="27"/>
      <c r="AM1571" s="27"/>
      <c r="AN1571" s="27"/>
      <c r="AO1571" s="27"/>
      <c r="AP1571" s="27">
        <v>231646.27</v>
      </c>
      <c r="AQ1571" s="27">
        <v>0</v>
      </c>
      <c r="AR1571" s="27">
        <f t="shared" si="35"/>
        <v>0</v>
      </c>
      <c r="AS1571" s="10" t="s">
        <v>111</v>
      </c>
      <c r="AT1571" s="43" t="s">
        <v>241</v>
      </c>
      <c r="AU1571" s="89" t="s">
        <v>212</v>
      </c>
    </row>
    <row r="1572" spans="2:47" ht="13.15" customHeight="1" x14ac:dyDescent="0.2">
      <c r="B1572" s="7" t="s">
        <v>2521</v>
      </c>
      <c r="C1572" s="7" t="s">
        <v>100</v>
      </c>
      <c r="D1572" s="13" t="s">
        <v>1184</v>
      </c>
      <c r="E1572" s="7" t="s">
        <v>1152</v>
      </c>
      <c r="F1572" s="7" t="s">
        <v>1185</v>
      </c>
      <c r="G1572" s="10" t="s">
        <v>2522</v>
      </c>
      <c r="H1572" s="8" t="s">
        <v>197</v>
      </c>
      <c r="I1572" s="9">
        <v>45</v>
      </c>
      <c r="J1572" s="10" t="s">
        <v>238</v>
      </c>
      <c r="K1572" s="8" t="s">
        <v>107</v>
      </c>
      <c r="L1572" s="10" t="s">
        <v>108</v>
      </c>
      <c r="M1572" s="10" t="s">
        <v>109</v>
      </c>
      <c r="N1572" s="10" t="s">
        <v>261</v>
      </c>
      <c r="O1572" s="27"/>
      <c r="P1572" s="27"/>
      <c r="Q1572" s="74"/>
      <c r="R1572" s="27">
        <v>15</v>
      </c>
      <c r="S1572" s="27">
        <v>15</v>
      </c>
      <c r="T1572" s="27">
        <v>15</v>
      </c>
      <c r="U1572" s="27">
        <v>15</v>
      </c>
      <c r="V1572" s="27">
        <v>15</v>
      </c>
      <c r="W1572" s="27"/>
      <c r="X1572" s="27"/>
      <c r="Y1572" s="27"/>
      <c r="Z1572" s="27"/>
      <c r="AA1572" s="27"/>
      <c r="AB1572" s="27"/>
      <c r="AC1572" s="27"/>
      <c r="AD1572" s="27"/>
      <c r="AE1572" s="27"/>
      <c r="AF1572" s="27"/>
      <c r="AG1572" s="27"/>
      <c r="AH1572" s="27"/>
      <c r="AI1572" s="27"/>
      <c r="AJ1572" s="27"/>
      <c r="AK1572" s="27"/>
      <c r="AL1572" s="27"/>
      <c r="AM1572" s="27"/>
      <c r="AN1572" s="27"/>
      <c r="AO1572" s="27"/>
      <c r="AP1572" s="27">
        <v>594576.81000000006</v>
      </c>
      <c r="AQ1572" s="27">
        <v>0</v>
      </c>
      <c r="AR1572" s="27">
        <f t="shared" si="35"/>
        <v>0</v>
      </c>
      <c r="AS1572" s="10" t="s">
        <v>111</v>
      </c>
      <c r="AT1572" s="43" t="s">
        <v>241</v>
      </c>
      <c r="AU1572" s="43" t="s">
        <v>359</v>
      </c>
    </row>
    <row r="1573" spans="2:47" ht="13.15" customHeight="1" x14ac:dyDescent="0.2">
      <c r="B1573" s="12" t="s">
        <v>2523</v>
      </c>
      <c r="C1573" s="7" t="s">
        <v>100</v>
      </c>
      <c r="D1573" s="13" t="s">
        <v>1184</v>
      </c>
      <c r="E1573" s="7" t="s">
        <v>1152</v>
      </c>
      <c r="F1573" s="7" t="s">
        <v>1185</v>
      </c>
      <c r="G1573" s="7" t="s">
        <v>2522</v>
      </c>
      <c r="H1573" s="8" t="s">
        <v>197</v>
      </c>
      <c r="I1573" s="9">
        <v>45</v>
      </c>
      <c r="J1573" s="10" t="s">
        <v>579</v>
      </c>
      <c r="K1573" s="8" t="s">
        <v>107</v>
      </c>
      <c r="L1573" s="10" t="s">
        <v>108</v>
      </c>
      <c r="M1573" s="10" t="s">
        <v>109</v>
      </c>
      <c r="N1573" s="10" t="s">
        <v>261</v>
      </c>
      <c r="O1573" s="74"/>
      <c r="P1573" s="27"/>
      <c r="Q1573" s="27"/>
      <c r="R1573" s="27">
        <v>15</v>
      </c>
      <c r="S1573" s="27">
        <v>15</v>
      </c>
      <c r="T1573" s="27">
        <v>15</v>
      </c>
      <c r="U1573" s="27">
        <v>15</v>
      </c>
      <c r="V1573" s="27">
        <v>15</v>
      </c>
      <c r="W1573" s="27"/>
      <c r="X1573" s="27"/>
      <c r="Y1573" s="27"/>
      <c r="Z1573" s="27"/>
      <c r="AA1573" s="27"/>
      <c r="AB1573" s="27"/>
      <c r="AC1573" s="27"/>
      <c r="AD1573" s="27"/>
      <c r="AE1573" s="27"/>
      <c r="AF1573" s="27"/>
      <c r="AG1573" s="27"/>
      <c r="AH1573" s="27"/>
      <c r="AI1573" s="27"/>
      <c r="AJ1573" s="27"/>
      <c r="AK1573" s="27"/>
      <c r="AL1573" s="27"/>
      <c r="AM1573" s="27"/>
      <c r="AN1573" s="27"/>
      <c r="AO1573" s="27"/>
      <c r="AP1573" s="27">
        <v>594576.81000000006</v>
      </c>
      <c r="AQ1573" s="27">
        <v>0</v>
      </c>
      <c r="AR1573" s="27">
        <f t="shared" si="35"/>
        <v>0</v>
      </c>
      <c r="AS1573" s="10" t="s">
        <v>111</v>
      </c>
      <c r="AT1573" s="43" t="s">
        <v>241</v>
      </c>
      <c r="AU1573" s="89"/>
    </row>
    <row r="1574" spans="2:47" ht="13.15" customHeight="1" x14ac:dyDescent="0.2">
      <c r="B1574" s="12" t="s">
        <v>2524</v>
      </c>
      <c r="C1574" s="8" t="s">
        <v>100</v>
      </c>
      <c r="D1574" s="13" t="s">
        <v>1184</v>
      </c>
      <c r="E1574" s="8" t="s">
        <v>1152</v>
      </c>
      <c r="F1574" s="8" t="s">
        <v>1185</v>
      </c>
      <c r="G1574" s="7" t="s">
        <v>2522</v>
      </c>
      <c r="H1574" s="8" t="s">
        <v>197</v>
      </c>
      <c r="I1574" s="9">
        <v>45</v>
      </c>
      <c r="J1574" s="8" t="s">
        <v>244</v>
      </c>
      <c r="K1574" s="8" t="s">
        <v>107</v>
      </c>
      <c r="L1574" s="8" t="s">
        <v>108</v>
      </c>
      <c r="M1574" s="10" t="s">
        <v>109</v>
      </c>
      <c r="N1574" s="10" t="s">
        <v>261</v>
      </c>
      <c r="O1574" s="74"/>
      <c r="P1574" s="27"/>
      <c r="Q1574" s="27"/>
      <c r="R1574" s="27">
        <v>15</v>
      </c>
      <c r="S1574" s="27">
        <v>15</v>
      </c>
      <c r="T1574" s="27">
        <v>15</v>
      </c>
      <c r="U1574" s="27">
        <v>15</v>
      </c>
      <c r="V1574" s="27">
        <v>15</v>
      </c>
      <c r="W1574" s="27"/>
      <c r="X1574" s="27"/>
      <c r="Y1574" s="27"/>
      <c r="Z1574" s="27"/>
      <c r="AA1574" s="27"/>
      <c r="AB1574" s="27"/>
      <c r="AC1574" s="27"/>
      <c r="AD1574" s="27"/>
      <c r="AE1574" s="27"/>
      <c r="AF1574" s="27"/>
      <c r="AG1574" s="27"/>
      <c r="AH1574" s="27"/>
      <c r="AI1574" s="27"/>
      <c r="AJ1574" s="27"/>
      <c r="AK1574" s="27"/>
      <c r="AL1574" s="27"/>
      <c r="AM1574" s="27"/>
      <c r="AN1574" s="27"/>
      <c r="AO1574" s="27"/>
      <c r="AP1574" s="27">
        <v>229287.21</v>
      </c>
      <c r="AQ1574" s="27">
        <v>0</v>
      </c>
      <c r="AR1574" s="27">
        <f t="shared" si="35"/>
        <v>0</v>
      </c>
      <c r="AS1574" s="10" t="s">
        <v>111</v>
      </c>
      <c r="AT1574" s="43" t="s">
        <v>241</v>
      </c>
      <c r="AU1574" s="89" t="s">
        <v>212</v>
      </c>
    </row>
    <row r="1575" spans="2:47" ht="13.15" customHeight="1" x14ac:dyDescent="0.2">
      <c r="B1575" s="7" t="s">
        <v>2525</v>
      </c>
      <c r="C1575" s="7" t="s">
        <v>100</v>
      </c>
      <c r="D1575" s="13" t="s">
        <v>1184</v>
      </c>
      <c r="E1575" s="7" t="s">
        <v>1152</v>
      </c>
      <c r="F1575" s="7" t="s">
        <v>1185</v>
      </c>
      <c r="G1575" s="10" t="s">
        <v>2526</v>
      </c>
      <c r="H1575" s="8" t="s">
        <v>197</v>
      </c>
      <c r="I1575" s="9">
        <v>45</v>
      </c>
      <c r="J1575" s="10" t="s">
        <v>238</v>
      </c>
      <c r="K1575" s="8" t="s">
        <v>107</v>
      </c>
      <c r="L1575" s="10" t="s">
        <v>108</v>
      </c>
      <c r="M1575" s="10" t="s">
        <v>109</v>
      </c>
      <c r="N1575" s="10" t="s">
        <v>261</v>
      </c>
      <c r="O1575" s="27"/>
      <c r="P1575" s="27"/>
      <c r="Q1575" s="74"/>
      <c r="R1575" s="27">
        <v>5</v>
      </c>
      <c r="S1575" s="27">
        <v>5</v>
      </c>
      <c r="T1575" s="27">
        <v>5</v>
      </c>
      <c r="U1575" s="27">
        <v>5</v>
      </c>
      <c r="V1575" s="27">
        <v>5</v>
      </c>
      <c r="W1575" s="27"/>
      <c r="X1575" s="27"/>
      <c r="Y1575" s="27"/>
      <c r="Z1575" s="27"/>
      <c r="AA1575" s="27"/>
      <c r="AB1575" s="27"/>
      <c r="AC1575" s="27"/>
      <c r="AD1575" s="27"/>
      <c r="AE1575" s="27"/>
      <c r="AF1575" s="27"/>
      <c r="AG1575" s="27"/>
      <c r="AH1575" s="27"/>
      <c r="AI1575" s="27"/>
      <c r="AJ1575" s="27"/>
      <c r="AK1575" s="27"/>
      <c r="AL1575" s="27"/>
      <c r="AM1575" s="27"/>
      <c r="AN1575" s="27"/>
      <c r="AO1575" s="27"/>
      <c r="AP1575" s="27">
        <v>594576.81000000006</v>
      </c>
      <c r="AQ1575" s="27">
        <v>0</v>
      </c>
      <c r="AR1575" s="27">
        <f t="shared" si="35"/>
        <v>0</v>
      </c>
      <c r="AS1575" s="10" t="s">
        <v>111</v>
      </c>
      <c r="AT1575" s="43" t="s">
        <v>241</v>
      </c>
      <c r="AU1575" s="43" t="s">
        <v>359</v>
      </c>
    </row>
    <row r="1576" spans="2:47" ht="13.15" customHeight="1" x14ac:dyDescent="0.2">
      <c r="B1576" s="12" t="s">
        <v>2527</v>
      </c>
      <c r="C1576" s="7" t="s">
        <v>100</v>
      </c>
      <c r="D1576" s="13" t="s">
        <v>1184</v>
      </c>
      <c r="E1576" s="7" t="s">
        <v>1152</v>
      </c>
      <c r="F1576" s="7" t="s">
        <v>1185</v>
      </c>
      <c r="G1576" s="7" t="s">
        <v>2526</v>
      </c>
      <c r="H1576" s="8" t="s">
        <v>197</v>
      </c>
      <c r="I1576" s="9">
        <v>45</v>
      </c>
      <c r="J1576" s="10" t="s">
        <v>579</v>
      </c>
      <c r="K1576" s="8" t="s">
        <v>107</v>
      </c>
      <c r="L1576" s="10" t="s">
        <v>108</v>
      </c>
      <c r="M1576" s="10" t="s">
        <v>109</v>
      </c>
      <c r="N1576" s="10" t="s">
        <v>261</v>
      </c>
      <c r="O1576" s="74"/>
      <c r="P1576" s="27"/>
      <c r="Q1576" s="27"/>
      <c r="R1576" s="27">
        <v>5</v>
      </c>
      <c r="S1576" s="27">
        <v>5</v>
      </c>
      <c r="T1576" s="27">
        <v>5</v>
      </c>
      <c r="U1576" s="27">
        <v>5</v>
      </c>
      <c r="V1576" s="27">
        <v>5</v>
      </c>
      <c r="W1576" s="27"/>
      <c r="X1576" s="27"/>
      <c r="Y1576" s="27"/>
      <c r="Z1576" s="27"/>
      <c r="AA1576" s="27"/>
      <c r="AB1576" s="27"/>
      <c r="AC1576" s="27"/>
      <c r="AD1576" s="27"/>
      <c r="AE1576" s="27"/>
      <c r="AF1576" s="27"/>
      <c r="AG1576" s="27"/>
      <c r="AH1576" s="27"/>
      <c r="AI1576" s="27"/>
      <c r="AJ1576" s="27"/>
      <c r="AK1576" s="27"/>
      <c r="AL1576" s="27"/>
      <c r="AM1576" s="27"/>
      <c r="AN1576" s="27"/>
      <c r="AO1576" s="27"/>
      <c r="AP1576" s="27">
        <v>594576.81000000006</v>
      </c>
      <c r="AQ1576" s="27">
        <v>0</v>
      </c>
      <c r="AR1576" s="27">
        <f t="shared" si="35"/>
        <v>0</v>
      </c>
      <c r="AS1576" s="10" t="s">
        <v>111</v>
      </c>
      <c r="AT1576" s="43" t="s">
        <v>241</v>
      </c>
      <c r="AU1576" s="89"/>
    </row>
    <row r="1577" spans="2:47" ht="13.15" customHeight="1" x14ac:dyDescent="0.2">
      <c r="B1577" s="12" t="s">
        <v>2528</v>
      </c>
      <c r="C1577" s="8" t="s">
        <v>100</v>
      </c>
      <c r="D1577" s="13" t="s">
        <v>1184</v>
      </c>
      <c r="E1577" s="8" t="s">
        <v>1152</v>
      </c>
      <c r="F1577" s="8" t="s">
        <v>1185</v>
      </c>
      <c r="G1577" s="7" t="s">
        <v>2526</v>
      </c>
      <c r="H1577" s="8" t="s">
        <v>197</v>
      </c>
      <c r="I1577" s="9">
        <v>45</v>
      </c>
      <c r="J1577" s="8" t="s">
        <v>244</v>
      </c>
      <c r="K1577" s="8" t="s">
        <v>107</v>
      </c>
      <c r="L1577" s="8" t="s">
        <v>108</v>
      </c>
      <c r="M1577" s="10" t="s">
        <v>109</v>
      </c>
      <c r="N1577" s="10" t="s">
        <v>261</v>
      </c>
      <c r="O1577" s="74"/>
      <c r="P1577" s="27"/>
      <c r="Q1577" s="27"/>
      <c r="R1577" s="27">
        <v>5</v>
      </c>
      <c r="S1577" s="27">
        <v>5</v>
      </c>
      <c r="T1577" s="27">
        <v>5</v>
      </c>
      <c r="U1577" s="27">
        <v>5</v>
      </c>
      <c r="V1577" s="27">
        <v>5</v>
      </c>
      <c r="W1577" s="27"/>
      <c r="X1577" s="27"/>
      <c r="Y1577" s="27"/>
      <c r="Z1577" s="27"/>
      <c r="AA1577" s="27"/>
      <c r="AB1577" s="27"/>
      <c r="AC1577" s="27"/>
      <c r="AD1577" s="27"/>
      <c r="AE1577" s="27"/>
      <c r="AF1577" s="27"/>
      <c r="AG1577" s="27"/>
      <c r="AH1577" s="27"/>
      <c r="AI1577" s="27"/>
      <c r="AJ1577" s="27"/>
      <c r="AK1577" s="27"/>
      <c r="AL1577" s="27"/>
      <c r="AM1577" s="27"/>
      <c r="AN1577" s="27"/>
      <c r="AO1577" s="27"/>
      <c r="AP1577" s="27">
        <v>229287.21</v>
      </c>
      <c r="AQ1577" s="27">
        <v>0</v>
      </c>
      <c r="AR1577" s="27">
        <f t="shared" si="35"/>
        <v>0</v>
      </c>
      <c r="AS1577" s="10" t="s">
        <v>111</v>
      </c>
      <c r="AT1577" s="43" t="s">
        <v>241</v>
      </c>
      <c r="AU1577" s="89" t="s">
        <v>212</v>
      </c>
    </row>
    <row r="1578" spans="2:47" ht="13.15" customHeight="1" x14ac:dyDescent="0.2">
      <c r="B1578" s="7" t="s">
        <v>2529</v>
      </c>
      <c r="C1578" s="7" t="s">
        <v>100</v>
      </c>
      <c r="D1578" s="13" t="s">
        <v>2530</v>
      </c>
      <c r="E1578" s="7" t="s">
        <v>2531</v>
      </c>
      <c r="F1578" s="7" t="s">
        <v>2532</v>
      </c>
      <c r="G1578" s="10" t="s">
        <v>2533</v>
      </c>
      <c r="H1578" s="8" t="s">
        <v>197</v>
      </c>
      <c r="I1578" s="9">
        <v>45</v>
      </c>
      <c r="J1578" s="10" t="s">
        <v>238</v>
      </c>
      <c r="K1578" s="8" t="s">
        <v>107</v>
      </c>
      <c r="L1578" s="10" t="s">
        <v>108</v>
      </c>
      <c r="M1578" s="10" t="s">
        <v>109</v>
      </c>
      <c r="N1578" s="10" t="s">
        <v>2534</v>
      </c>
      <c r="O1578" s="27"/>
      <c r="P1578" s="27"/>
      <c r="Q1578" s="74"/>
      <c r="R1578" s="27">
        <v>2</v>
      </c>
      <c r="S1578" s="27">
        <v>2</v>
      </c>
      <c r="T1578" s="27">
        <v>2</v>
      </c>
      <c r="U1578" s="27">
        <v>2</v>
      </c>
      <c r="V1578" s="27">
        <v>2</v>
      </c>
      <c r="W1578" s="27"/>
      <c r="X1578" s="27"/>
      <c r="Y1578" s="27"/>
      <c r="Z1578" s="27"/>
      <c r="AA1578" s="27"/>
      <c r="AB1578" s="27"/>
      <c r="AC1578" s="27"/>
      <c r="AD1578" s="27"/>
      <c r="AE1578" s="27"/>
      <c r="AF1578" s="27"/>
      <c r="AG1578" s="27"/>
      <c r="AH1578" s="27"/>
      <c r="AI1578" s="27"/>
      <c r="AJ1578" s="27"/>
      <c r="AK1578" s="27"/>
      <c r="AL1578" s="27"/>
      <c r="AM1578" s="27"/>
      <c r="AN1578" s="27"/>
      <c r="AO1578" s="27"/>
      <c r="AP1578" s="27">
        <v>471502.78</v>
      </c>
      <c r="AQ1578" s="27">
        <v>0</v>
      </c>
      <c r="AR1578" s="27">
        <f t="shared" si="35"/>
        <v>0</v>
      </c>
      <c r="AS1578" s="10" t="s">
        <v>111</v>
      </c>
      <c r="AT1578" s="43" t="s">
        <v>241</v>
      </c>
      <c r="AU1578" s="43" t="s">
        <v>359</v>
      </c>
    </row>
    <row r="1579" spans="2:47" ht="13.15" customHeight="1" x14ac:dyDescent="0.2">
      <c r="B1579" s="12" t="s">
        <v>2535</v>
      </c>
      <c r="C1579" s="7" t="s">
        <v>100</v>
      </c>
      <c r="D1579" s="13" t="s">
        <v>2530</v>
      </c>
      <c r="E1579" s="7" t="s">
        <v>2531</v>
      </c>
      <c r="F1579" s="7" t="s">
        <v>2532</v>
      </c>
      <c r="G1579" s="7" t="s">
        <v>2533</v>
      </c>
      <c r="H1579" s="8" t="s">
        <v>197</v>
      </c>
      <c r="I1579" s="9">
        <v>45</v>
      </c>
      <c r="J1579" s="10" t="s">
        <v>579</v>
      </c>
      <c r="K1579" s="8" t="s">
        <v>107</v>
      </c>
      <c r="L1579" s="10" t="s">
        <v>108</v>
      </c>
      <c r="M1579" s="10" t="s">
        <v>109</v>
      </c>
      <c r="N1579" s="10" t="s">
        <v>2534</v>
      </c>
      <c r="O1579" s="74"/>
      <c r="P1579" s="27"/>
      <c r="Q1579" s="27"/>
      <c r="R1579" s="27">
        <v>2</v>
      </c>
      <c r="S1579" s="27">
        <v>2</v>
      </c>
      <c r="T1579" s="27">
        <v>2</v>
      </c>
      <c r="U1579" s="27">
        <v>2</v>
      </c>
      <c r="V1579" s="27">
        <v>2</v>
      </c>
      <c r="W1579" s="27"/>
      <c r="X1579" s="27"/>
      <c r="Y1579" s="27"/>
      <c r="Z1579" s="27"/>
      <c r="AA1579" s="27"/>
      <c r="AB1579" s="27"/>
      <c r="AC1579" s="27"/>
      <c r="AD1579" s="27"/>
      <c r="AE1579" s="27"/>
      <c r="AF1579" s="27"/>
      <c r="AG1579" s="27"/>
      <c r="AH1579" s="27"/>
      <c r="AI1579" s="27"/>
      <c r="AJ1579" s="27"/>
      <c r="AK1579" s="27"/>
      <c r="AL1579" s="27"/>
      <c r="AM1579" s="27"/>
      <c r="AN1579" s="27"/>
      <c r="AO1579" s="27"/>
      <c r="AP1579" s="27">
        <v>471502.78</v>
      </c>
      <c r="AQ1579" s="27">
        <v>0</v>
      </c>
      <c r="AR1579" s="27">
        <f t="shared" si="35"/>
        <v>0</v>
      </c>
      <c r="AS1579" s="10" t="s">
        <v>111</v>
      </c>
      <c r="AT1579" s="43" t="s">
        <v>241</v>
      </c>
      <c r="AU1579" s="89"/>
    </row>
    <row r="1580" spans="2:47" ht="13.15" customHeight="1" x14ac:dyDescent="0.2">
      <c r="B1580" s="12" t="s">
        <v>2536</v>
      </c>
      <c r="C1580" s="8" t="s">
        <v>100</v>
      </c>
      <c r="D1580" s="13" t="s">
        <v>2530</v>
      </c>
      <c r="E1580" s="8" t="s">
        <v>2531</v>
      </c>
      <c r="F1580" s="8" t="s">
        <v>2532</v>
      </c>
      <c r="G1580" s="7" t="s">
        <v>2533</v>
      </c>
      <c r="H1580" s="8" t="s">
        <v>197</v>
      </c>
      <c r="I1580" s="9">
        <v>45</v>
      </c>
      <c r="J1580" s="8" t="s">
        <v>244</v>
      </c>
      <c r="K1580" s="8" t="s">
        <v>107</v>
      </c>
      <c r="L1580" s="8" t="s">
        <v>108</v>
      </c>
      <c r="M1580" s="10" t="s">
        <v>109</v>
      </c>
      <c r="N1580" s="10" t="s">
        <v>2534</v>
      </c>
      <c r="O1580" s="74"/>
      <c r="P1580" s="27"/>
      <c r="Q1580" s="27"/>
      <c r="R1580" s="27">
        <v>2</v>
      </c>
      <c r="S1580" s="27">
        <v>2</v>
      </c>
      <c r="T1580" s="27">
        <v>2</v>
      </c>
      <c r="U1580" s="27">
        <v>2</v>
      </c>
      <c r="V1580" s="27">
        <v>2</v>
      </c>
      <c r="W1580" s="27"/>
      <c r="X1580" s="27"/>
      <c r="Y1580" s="27"/>
      <c r="Z1580" s="27"/>
      <c r="AA1580" s="27"/>
      <c r="AB1580" s="27"/>
      <c r="AC1580" s="27"/>
      <c r="AD1580" s="27"/>
      <c r="AE1580" s="27"/>
      <c r="AF1580" s="27"/>
      <c r="AG1580" s="27"/>
      <c r="AH1580" s="27"/>
      <c r="AI1580" s="27"/>
      <c r="AJ1580" s="27"/>
      <c r="AK1580" s="27"/>
      <c r="AL1580" s="27"/>
      <c r="AM1580" s="27"/>
      <c r="AN1580" s="27"/>
      <c r="AO1580" s="27"/>
      <c r="AP1580" s="27">
        <v>278070.67</v>
      </c>
      <c r="AQ1580" s="27">
        <v>0</v>
      </c>
      <c r="AR1580" s="27">
        <f t="shared" si="35"/>
        <v>0</v>
      </c>
      <c r="AS1580" s="10" t="s">
        <v>111</v>
      </c>
      <c r="AT1580" s="43" t="s">
        <v>241</v>
      </c>
      <c r="AU1580" s="89" t="s">
        <v>212</v>
      </c>
    </row>
    <row r="1581" spans="2:47" ht="13.15" customHeight="1" x14ac:dyDescent="0.2">
      <c r="B1581" s="7" t="s">
        <v>2537</v>
      </c>
      <c r="C1581" s="7" t="s">
        <v>100</v>
      </c>
      <c r="D1581" s="13" t="s">
        <v>2530</v>
      </c>
      <c r="E1581" s="7" t="s">
        <v>2531</v>
      </c>
      <c r="F1581" s="7" t="s">
        <v>2532</v>
      </c>
      <c r="G1581" s="10" t="s">
        <v>2538</v>
      </c>
      <c r="H1581" s="8" t="s">
        <v>197</v>
      </c>
      <c r="I1581" s="9">
        <v>45</v>
      </c>
      <c r="J1581" s="10" t="s">
        <v>238</v>
      </c>
      <c r="K1581" s="8" t="s">
        <v>107</v>
      </c>
      <c r="L1581" s="10" t="s">
        <v>108</v>
      </c>
      <c r="M1581" s="10" t="s">
        <v>109</v>
      </c>
      <c r="N1581" s="10" t="s">
        <v>2534</v>
      </c>
      <c r="O1581" s="27"/>
      <c r="P1581" s="27"/>
      <c r="Q1581" s="74"/>
      <c r="R1581" s="27">
        <v>3.2</v>
      </c>
      <c r="S1581" s="27">
        <v>3.2</v>
      </c>
      <c r="T1581" s="27">
        <v>3.2</v>
      </c>
      <c r="U1581" s="27">
        <v>3.2</v>
      </c>
      <c r="V1581" s="27">
        <v>3.2</v>
      </c>
      <c r="W1581" s="27"/>
      <c r="X1581" s="27"/>
      <c r="Y1581" s="27"/>
      <c r="Z1581" s="27"/>
      <c r="AA1581" s="27"/>
      <c r="AB1581" s="27"/>
      <c r="AC1581" s="27"/>
      <c r="AD1581" s="27"/>
      <c r="AE1581" s="27"/>
      <c r="AF1581" s="27"/>
      <c r="AG1581" s="27"/>
      <c r="AH1581" s="27"/>
      <c r="AI1581" s="27"/>
      <c r="AJ1581" s="27"/>
      <c r="AK1581" s="27"/>
      <c r="AL1581" s="27"/>
      <c r="AM1581" s="27"/>
      <c r="AN1581" s="27"/>
      <c r="AO1581" s="27"/>
      <c r="AP1581" s="27">
        <v>648008.82999999996</v>
      </c>
      <c r="AQ1581" s="27">
        <v>0</v>
      </c>
      <c r="AR1581" s="27">
        <f t="shared" si="35"/>
        <v>0</v>
      </c>
      <c r="AS1581" s="10" t="s">
        <v>111</v>
      </c>
      <c r="AT1581" s="43" t="s">
        <v>241</v>
      </c>
      <c r="AU1581" s="43" t="s">
        <v>359</v>
      </c>
    </row>
    <row r="1582" spans="2:47" ht="13.15" customHeight="1" x14ac:dyDescent="0.2">
      <c r="B1582" s="12" t="s">
        <v>2539</v>
      </c>
      <c r="C1582" s="7" t="s">
        <v>100</v>
      </c>
      <c r="D1582" s="13" t="s">
        <v>2530</v>
      </c>
      <c r="E1582" s="7" t="s">
        <v>2531</v>
      </c>
      <c r="F1582" s="7" t="s">
        <v>2532</v>
      </c>
      <c r="G1582" s="7" t="s">
        <v>2538</v>
      </c>
      <c r="H1582" s="8" t="s">
        <v>197</v>
      </c>
      <c r="I1582" s="9">
        <v>45</v>
      </c>
      <c r="J1582" s="10" t="s">
        <v>579</v>
      </c>
      <c r="K1582" s="8" t="s">
        <v>107</v>
      </c>
      <c r="L1582" s="10" t="s">
        <v>108</v>
      </c>
      <c r="M1582" s="10" t="s">
        <v>109</v>
      </c>
      <c r="N1582" s="10" t="s">
        <v>2534</v>
      </c>
      <c r="O1582" s="74"/>
      <c r="P1582" s="27"/>
      <c r="Q1582" s="27"/>
      <c r="R1582" s="27">
        <v>3.2</v>
      </c>
      <c r="S1582" s="27">
        <v>3.2</v>
      </c>
      <c r="T1582" s="27">
        <v>3.2</v>
      </c>
      <c r="U1582" s="27">
        <v>3.2</v>
      </c>
      <c r="V1582" s="27">
        <v>3.2</v>
      </c>
      <c r="W1582" s="27"/>
      <c r="X1582" s="27"/>
      <c r="Y1582" s="27"/>
      <c r="Z1582" s="27"/>
      <c r="AA1582" s="27"/>
      <c r="AB1582" s="27"/>
      <c r="AC1582" s="27"/>
      <c r="AD1582" s="27"/>
      <c r="AE1582" s="27"/>
      <c r="AF1582" s="27"/>
      <c r="AG1582" s="27"/>
      <c r="AH1582" s="27"/>
      <c r="AI1582" s="27"/>
      <c r="AJ1582" s="27"/>
      <c r="AK1582" s="27"/>
      <c r="AL1582" s="27"/>
      <c r="AM1582" s="27"/>
      <c r="AN1582" s="27"/>
      <c r="AO1582" s="27"/>
      <c r="AP1582" s="27">
        <v>648008.82999999996</v>
      </c>
      <c r="AQ1582" s="27">
        <v>0</v>
      </c>
      <c r="AR1582" s="27">
        <f t="shared" si="35"/>
        <v>0</v>
      </c>
      <c r="AS1582" s="10" t="s">
        <v>111</v>
      </c>
      <c r="AT1582" s="43" t="s">
        <v>241</v>
      </c>
      <c r="AU1582" s="89"/>
    </row>
    <row r="1583" spans="2:47" ht="13.15" customHeight="1" x14ac:dyDescent="0.2">
      <c r="B1583" s="12" t="s">
        <v>2540</v>
      </c>
      <c r="C1583" s="8" t="s">
        <v>100</v>
      </c>
      <c r="D1583" s="13" t="s">
        <v>2530</v>
      </c>
      <c r="E1583" s="8" t="s">
        <v>2531</v>
      </c>
      <c r="F1583" s="8" t="s">
        <v>2532</v>
      </c>
      <c r="G1583" s="7" t="s">
        <v>2538</v>
      </c>
      <c r="H1583" s="8" t="s">
        <v>197</v>
      </c>
      <c r="I1583" s="9">
        <v>45</v>
      </c>
      <c r="J1583" s="8" t="s">
        <v>244</v>
      </c>
      <c r="K1583" s="8" t="s">
        <v>107</v>
      </c>
      <c r="L1583" s="8" t="s">
        <v>108</v>
      </c>
      <c r="M1583" s="10" t="s">
        <v>109</v>
      </c>
      <c r="N1583" s="10" t="s">
        <v>2534</v>
      </c>
      <c r="O1583" s="74"/>
      <c r="P1583" s="27"/>
      <c r="Q1583" s="27"/>
      <c r="R1583" s="27">
        <v>3.2</v>
      </c>
      <c r="S1583" s="27">
        <v>3.2</v>
      </c>
      <c r="T1583" s="27">
        <v>3.2</v>
      </c>
      <c r="U1583" s="27">
        <v>3.2</v>
      </c>
      <c r="V1583" s="27">
        <v>3.2</v>
      </c>
      <c r="W1583" s="27"/>
      <c r="X1583" s="27"/>
      <c r="Y1583" s="27"/>
      <c r="Z1583" s="27"/>
      <c r="AA1583" s="27"/>
      <c r="AB1583" s="27"/>
      <c r="AC1583" s="27"/>
      <c r="AD1583" s="27"/>
      <c r="AE1583" s="27"/>
      <c r="AF1583" s="27"/>
      <c r="AG1583" s="27"/>
      <c r="AH1583" s="27"/>
      <c r="AI1583" s="27"/>
      <c r="AJ1583" s="27"/>
      <c r="AK1583" s="27"/>
      <c r="AL1583" s="27"/>
      <c r="AM1583" s="27"/>
      <c r="AN1583" s="27"/>
      <c r="AO1583" s="27"/>
      <c r="AP1583" s="27">
        <v>473921.43</v>
      </c>
      <c r="AQ1583" s="27">
        <v>0</v>
      </c>
      <c r="AR1583" s="27">
        <f t="shared" si="35"/>
        <v>0</v>
      </c>
      <c r="AS1583" s="10" t="s">
        <v>111</v>
      </c>
      <c r="AT1583" s="43" t="s">
        <v>241</v>
      </c>
      <c r="AU1583" s="89" t="s">
        <v>212</v>
      </c>
    </row>
    <row r="1584" spans="2:47" ht="13.15" customHeight="1" x14ac:dyDescent="0.2">
      <c r="B1584" s="7" t="s">
        <v>2541</v>
      </c>
      <c r="C1584" s="7" t="s">
        <v>100</v>
      </c>
      <c r="D1584" s="13" t="s">
        <v>2530</v>
      </c>
      <c r="E1584" s="7" t="s">
        <v>2531</v>
      </c>
      <c r="F1584" s="7" t="s">
        <v>2532</v>
      </c>
      <c r="G1584" s="10" t="s">
        <v>2542</v>
      </c>
      <c r="H1584" s="8" t="s">
        <v>197</v>
      </c>
      <c r="I1584" s="9">
        <v>45</v>
      </c>
      <c r="J1584" s="10" t="s">
        <v>238</v>
      </c>
      <c r="K1584" s="8" t="s">
        <v>107</v>
      </c>
      <c r="L1584" s="10" t="s">
        <v>108</v>
      </c>
      <c r="M1584" s="10" t="s">
        <v>109</v>
      </c>
      <c r="N1584" s="10" t="s">
        <v>2534</v>
      </c>
      <c r="O1584" s="27"/>
      <c r="P1584" s="27"/>
      <c r="Q1584" s="74"/>
      <c r="R1584" s="27">
        <v>8</v>
      </c>
      <c r="S1584" s="27">
        <v>8</v>
      </c>
      <c r="T1584" s="27">
        <v>8</v>
      </c>
      <c r="U1584" s="27">
        <v>8</v>
      </c>
      <c r="V1584" s="27">
        <v>8</v>
      </c>
      <c r="W1584" s="27"/>
      <c r="X1584" s="27"/>
      <c r="Y1584" s="27"/>
      <c r="Z1584" s="27"/>
      <c r="AA1584" s="27"/>
      <c r="AB1584" s="27"/>
      <c r="AC1584" s="27"/>
      <c r="AD1584" s="27"/>
      <c r="AE1584" s="27"/>
      <c r="AF1584" s="27"/>
      <c r="AG1584" s="27"/>
      <c r="AH1584" s="27"/>
      <c r="AI1584" s="27"/>
      <c r="AJ1584" s="27"/>
      <c r="AK1584" s="27"/>
      <c r="AL1584" s="27"/>
      <c r="AM1584" s="27"/>
      <c r="AN1584" s="27"/>
      <c r="AO1584" s="27"/>
      <c r="AP1584" s="27">
        <v>609336.29</v>
      </c>
      <c r="AQ1584" s="27">
        <v>0</v>
      </c>
      <c r="AR1584" s="27">
        <f t="shared" si="35"/>
        <v>0</v>
      </c>
      <c r="AS1584" s="10" t="s">
        <v>111</v>
      </c>
      <c r="AT1584" s="43" t="s">
        <v>241</v>
      </c>
      <c r="AU1584" s="88" t="s">
        <v>212</v>
      </c>
    </row>
    <row r="1585" spans="2:47" ht="13.15" customHeight="1" x14ac:dyDescent="0.2">
      <c r="B1585" s="12" t="s">
        <v>2543</v>
      </c>
      <c r="C1585" s="7" t="s">
        <v>100</v>
      </c>
      <c r="D1585" s="13" t="s">
        <v>2530</v>
      </c>
      <c r="E1585" s="7" t="s">
        <v>2531</v>
      </c>
      <c r="F1585" s="7" t="s">
        <v>2532</v>
      </c>
      <c r="G1585" s="7" t="s">
        <v>2542</v>
      </c>
      <c r="H1585" s="8" t="s">
        <v>197</v>
      </c>
      <c r="I1585" s="9">
        <v>45</v>
      </c>
      <c r="J1585" s="10" t="s">
        <v>579</v>
      </c>
      <c r="K1585" s="8" t="s">
        <v>107</v>
      </c>
      <c r="L1585" s="10" t="s">
        <v>108</v>
      </c>
      <c r="M1585" s="10" t="s">
        <v>109</v>
      </c>
      <c r="N1585" s="10" t="s">
        <v>2534</v>
      </c>
      <c r="O1585" s="74"/>
      <c r="P1585" s="27"/>
      <c r="Q1585" s="27"/>
      <c r="R1585" s="27">
        <v>8</v>
      </c>
      <c r="S1585" s="27">
        <v>8</v>
      </c>
      <c r="T1585" s="27">
        <v>8</v>
      </c>
      <c r="U1585" s="27">
        <v>8</v>
      </c>
      <c r="V1585" s="27">
        <v>8</v>
      </c>
      <c r="W1585" s="27"/>
      <c r="X1585" s="27"/>
      <c r="Y1585" s="27"/>
      <c r="Z1585" s="27"/>
      <c r="AA1585" s="27"/>
      <c r="AB1585" s="27"/>
      <c r="AC1585" s="27"/>
      <c r="AD1585" s="27"/>
      <c r="AE1585" s="27"/>
      <c r="AF1585" s="27"/>
      <c r="AG1585" s="27"/>
      <c r="AH1585" s="27"/>
      <c r="AI1585" s="27"/>
      <c r="AJ1585" s="27"/>
      <c r="AK1585" s="27"/>
      <c r="AL1585" s="27"/>
      <c r="AM1585" s="27"/>
      <c r="AN1585" s="27"/>
      <c r="AO1585" s="27"/>
      <c r="AP1585" s="27">
        <v>609336.29</v>
      </c>
      <c r="AQ1585" s="27">
        <v>0</v>
      </c>
      <c r="AR1585" s="27">
        <f t="shared" si="35"/>
        <v>0</v>
      </c>
      <c r="AS1585" s="10" t="s">
        <v>111</v>
      </c>
      <c r="AT1585" s="7" t="s">
        <v>375</v>
      </c>
      <c r="AU1585" s="89" t="s">
        <v>212</v>
      </c>
    </row>
    <row r="1586" spans="2:47" ht="13.15" customHeight="1" x14ac:dyDescent="0.2">
      <c r="B1586" s="7" t="s">
        <v>2544</v>
      </c>
      <c r="C1586" s="7" t="s">
        <v>100</v>
      </c>
      <c r="D1586" s="13" t="s">
        <v>2545</v>
      </c>
      <c r="E1586" s="7" t="s">
        <v>2546</v>
      </c>
      <c r="F1586" s="10" t="s">
        <v>2547</v>
      </c>
      <c r="G1586" s="10" t="s">
        <v>2548</v>
      </c>
      <c r="H1586" s="8" t="s">
        <v>197</v>
      </c>
      <c r="I1586" s="9">
        <v>92.9</v>
      </c>
      <c r="J1586" s="10" t="s">
        <v>238</v>
      </c>
      <c r="K1586" s="8" t="s">
        <v>107</v>
      </c>
      <c r="L1586" s="10" t="s">
        <v>108</v>
      </c>
      <c r="M1586" s="10" t="s">
        <v>109</v>
      </c>
      <c r="N1586" s="10" t="s">
        <v>110</v>
      </c>
      <c r="O1586" s="27"/>
      <c r="P1586" s="27"/>
      <c r="Q1586" s="74"/>
      <c r="R1586" s="27">
        <v>8</v>
      </c>
      <c r="S1586" s="27">
        <v>8</v>
      </c>
      <c r="T1586" s="27">
        <v>4</v>
      </c>
      <c r="U1586" s="27">
        <v>8</v>
      </c>
      <c r="V1586" s="27">
        <v>8</v>
      </c>
      <c r="W1586" s="27"/>
      <c r="X1586" s="27"/>
      <c r="Y1586" s="27"/>
      <c r="Z1586" s="27"/>
      <c r="AA1586" s="27"/>
      <c r="AB1586" s="27"/>
      <c r="AC1586" s="27"/>
      <c r="AD1586" s="27"/>
      <c r="AE1586" s="27"/>
      <c r="AF1586" s="27"/>
      <c r="AG1586" s="27"/>
      <c r="AH1586" s="27"/>
      <c r="AI1586" s="27"/>
      <c r="AJ1586" s="27"/>
      <c r="AK1586" s="27"/>
      <c r="AL1586" s="27"/>
      <c r="AM1586" s="27"/>
      <c r="AN1586" s="27"/>
      <c r="AO1586" s="27"/>
      <c r="AP1586" s="27">
        <v>1586074.13</v>
      </c>
      <c r="AQ1586" s="27">
        <v>0</v>
      </c>
      <c r="AR1586" s="27">
        <f t="shared" si="35"/>
        <v>0</v>
      </c>
      <c r="AS1586" s="10" t="s">
        <v>111</v>
      </c>
      <c r="AT1586" s="43" t="s">
        <v>241</v>
      </c>
      <c r="AU1586" s="10" t="s">
        <v>1339</v>
      </c>
    </row>
    <row r="1587" spans="2:47" ht="13.15" customHeight="1" x14ac:dyDescent="0.2">
      <c r="B1587" s="12" t="s">
        <v>2549</v>
      </c>
      <c r="C1587" s="7" t="s">
        <v>100</v>
      </c>
      <c r="D1587" s="13" t="s">
        <v>2545</v>
      </c>
      <c r="E1587" s="7" t="s">
        <v>2546</v>
      </c>
      <c r="F1587" s="7" t="s">
        <v>2547</v>
      </c>
      <c r="G1587" s="7" t="s">
        <v>2548</v>
      </c>
      <c r="H1587" s="8" t="s">
        <v>197</v>
      </c>
      <c r="I1587" s="9">
        <v>92.9</v>
      </c>
      <c r="J1587" s="10" t="s">
        <v>579</v>
      </c>
      <c r="K1587" s="8" t="s">
        <v>107</v>
      </c>
      <c r="L1587" s="10" t="s">
        <v>108</v>
      </c>
      <c r="M1587" s="10" t="s">
        <v>109</v>
      </c>
      <c r="N1587" s="10" t="s">
        <v>110</v>
      </c>
      <c r="O1587" s="74"/>
      <c r="P1587" s="27"/>
      <c r="Q1587" s="27"/>
      <c r="R1587" s="27">
        <v>4</v>
      </c>
      <c r="S1587" s="27">
        <v>8</v>
      </c>
      <c r="T1587" s="27">
        <v>4</v>
      </c>
      <c r="U1587" s="27">
        <v>8</v>
      </c>
      <c r="V1587" s="27">
        <v>8</v>
      </c>
      <c r="W1587" s="27"/>
      <c r="X1587" s="27"/>
      <c r="Y1587" s="27"/>
      <c r="Z1587" s="27"/>
      <c r="AA1587" s="27"/>
      <c r="AB1587" s="27"/>
      <c r="AC1587" s="27"/>
      <c r="AD1587" s="27"/>
      <c r="AE1587" s="27"/>
      <c r="AF1587" s="27"/>
      <c r="AG1587" s="27"/>
      <c r="AH1587" s="27"/>
      <c r="AI1587" s="27"/>
      <c r="AJ1587" s="27"/>
      <c r="AK1587" s="27"/>
      <c r="AL1587" s="27"/>
      <c r="AM1587" s="27"/>
      <c r="AN1587" s="27"/>
      <c r="AO1587" s="27"/>
      <c r="AP1587" s="27">
        <v>1586074.13</v>
      </c>
      <c r="AQ1587" s="27">
        <v>0</v>
      </c>
      <c r="AR1587" s="27">
        <f t="shared" si="35"/>
        <v>0</v>
      </c>
      <c r="AS1587" s="10" t="s">
        <v>111</v>
      </c>
      <c r="AT1587" s="43" t="s">
        <v>241</v>
      </c>
      <c r="AU1587" s="43" t="s">
        <v>359</v>
      </c>
    </row>
    <row r="1588" spans="2:47" ht="13.15" customHeight="1" x14ac:dyDescent="0.2">
      <c r="B1588" s="12" t="s">
        <v>2550</v>
      </c>
      <c r="C1588" s="7" t="s">
        <v>100</v>
      </c>
      <c r="D1588" s="13" t="s">
        <v>2545</v>
      </c>
      <c r="E1588" s="7" t="s">
        <v>2546</v>
      </c>
      <c r="F1588" s="7" t="s">
        <v>2547</v>
      </c>
      <c r="G1588" s="7" t="s">
        <v>2548</v>
      </c>
      <c r="H1588" s="8" t="s">
        <v>197</v>
      </c>
      <c r="I1588" s="9">
        <v>92.9</v>
      </c>
      <c r="J1588" s="10" t="s">
        <v>579</v>
      </c>
      <c r="K1588" s="8" t="s">
        <v>107</v>
      </c>
      <c r="L1588" s="10" t="s">
        <v>108</v>
      </c>
      <c r="M1588" s="10" t="s">
        <v>109</v>
      </c>
      <c r="N1588" s="10" t="s">
        <v>110</v>
      </c>
      <c r="O1588" s="74"/>
      <c r="P1588" s="27"/>
      <c r="Q1588" s="27"/>
      <c r="R1588" s="27">
        <v>4</v>
      </c>
      <c r="S1588" s="27">
        <v>8</v>
      </c>
      <c r="T1588" s="27">
        <v>4</v>
      </c>
      <c r="U1588" s="27">
        <v>8</v>
      </c>
      <c r="V1588" s="27">
        <v>8</v>
      </c>
      <c r="W1588" s="27"/>
      <c r="X1588" s="27"/>
      <c r="Y1588" s="27"/>
      <c r="Z1588" s="27"/>
      <c r="AA1588" s="27"/>
      <c r="AB1588" s="27"/>
      <c r="AC1588" s="27"/>
      <c r="AD1588" s="27"/>
      <c r="AE1588" s="27"/>
      <c r="AF1588" s="27"/>
      <c r="AG1588" s="27"/>
      <c r="AH1588" s="27"/>
      <c r="AI1588" s="27"/>
      <c r="AJ1588" s="27"/>
      <c r="AK1588" s="27"/>
      <c r="AL1588" s="27"/>
      <c r="AM1588" s="27"/>
      <c r="AN1588" s="27"/>
      <c r="AO1588" s="27"/>
      <c r="AP1588" s="27">
        <v>1533096</v>
      </c>
      <c r="AQ1588" s="27">
        <v>0</v>
      </c>
      <c r="AR1588" s="27">
        <f t="shared" si="35"/>
        <v>0</v>
      </c>
      <c r="AS1588" s="10" t="s">
        <v>111</v>
      </c>
      <c r="AT1588" s="43" t="s">
        <v>241</v>
      </c>
      <c r="AU1588" s="89"/>
    </row>
    <row r="1589" spans="2:47" ht="13.15" customHeight="1" x14ac:dyDescent="0.2">
      <c r="B1589" s="12" t="s">
        <v>2551</v>
      </c>
      <c r="C1589" s="8" t="s">
        <v>100</v>
      </c>
      <c r="D1589" s="13" t="s">
        <v>2545</v>
      </c>
      <c r="E1589" s="7" t="s">
        <v>2546</v>
      </c>
      <c r="F1589" s="8" t="s">
        <v>2547</v>
      </c>
      <c r="G1589" s="7" t="s">
        <v>2548</v>
      </c>
      <c r="H1589" s="8" t="s">
        <v>197</v>
      </c>
      <c r="I1589" s="9">
        <v>92.9</v>
      </c>
      <c r="J1589" s="8" t="s">
        <v>244</v>
      </c>
      <c r="K1589" s="8" t="s">
        <v>107</v>
      </c>
      <c r="L1589" s="8" t="s">
        <v>108</v>
      </c>
      <c r="M1589" s="10" t="s">
        <v>109</v>
      </c>
      <c r="N1589" s="8" t="s">
        <v>110</v>
      </c>
      <c r="O1589" s="74"/>
      <c r="P1589" s="27"/>
      <c r="Q1589" s="27"/>
      <c r="R1589" s="27">
        <v>4</v>
      </c>
      <c r="S1589" s="27">
        <v>8</v>
      </c>
      <c r="T1589" s="27">
        <v>4</v>
      </c>
      <c r="U1589" s="27">
        <v>8</v>
      </c>
      <c r="V1589" s="27">
        <v>8</v>
      </c>
      <c r="W1589" s="27"/>
      <c r="X1589" s="27"/>
      <c r="Y1589" s="27"/>
      <c r="Z1589" s="27"/>
      <c r="AA1589" s="27"/>
      <c r="AB1589" s="27"/>
      <c r="AC1589" s="27"/>
      <c r="AD1589" s="27"/>
      <c r="AE1589" s="27"/>
      <c r="AF1589" s="27"/>
      <c r="AG1589" s="27"/>
      <c r="AH1589" s="27"/>
      <c r="AI1589" s="27"/>
      <c r="AJ1589" s="27"/>
      <c r="AK1589" s="27"/>
      <c r="AL1589" s="27"/>
      <c r="AM1589" s="27"/>
      <c r="AN1589" s="27"/>
      <c r="AO1589" s="27"/>
      <c r="AP1589" s="27">
        <v>1432800</v>
      </c>
      <c r="AQ1589" s="27">
        <v>0</v>
      </c>
      <c r="AR1589" s="27">
        <f t="shared" si="35"/>
        <v>0</v>
      </c>
      <c r="AS1589" s="10" t="s">
        <v>111</v>
      </c>
      <c r="AT1589" s="43" t="s">
        <v>241</v>
      </c>
      <c r="AU1589" s="89" t="s">
        <v>2552</v>
      </c>
    </row>
    <row r="1590" spans="2:47" ht="13.15" customHeight="1" x14ac:dyDescent="0.2">
      <c r="B1590" s="12" t="s">
        <v>2553</v>
      </c>
      <c r="C1590" s="8" t="s">
        <v>100</v>
      </c>
      <c r="D1590" s="13" t="s">
        <v>2545</v>
      </c>
      <c r="E1590" s="7" t="s">
        <v>2546</v>
      </c>
      <c r="F1590" s="8" t="s">
        <v>2547</v>
      </c>
      <c r="G1590" s="7" t="s">
        <v>2548</v>
      </c>
      <c r="H1590" s="8" t="s">
        <v>105</v>
      </c>
      <c r="I1590" s="9">
        <v>92.9</v>
      </c>
      <c r="J1590" s="8" t="s">
        <v>238</v>
      </c>
      <c r="K1590" s="8" t="s">
        <v>107</v>
      </c>
      <c r="L1590" s="8" t="s">
        <v>108</v>
      </c>
      <c r="M1590" s="10" t="s">
        <v>109</v>
      </c>
      <c r="N1590" s="8" t="s">
        <v>110</v>
      </c>
      <c r="O1590" s="74"/>
      <c r="P1590" s="27"/>
      <c r="Q1590" s="27"/>
      <c r="R1590" s="27">
        <v>4</v>
      </c>
      <c r="S1590" s="27">
        <v>8</v>
      </c>
      <c r="T1590" s="27">
        <v>4</v>
      </c>
      <c r="U1590" s="27">
        <v>8</v>
      </c>
      <c r="V1590" s="27">
        <v>8</v>
      </c>
      <c r="W1590" s="27"/>
      <c r="X1590" s="27"/>
      <c r="Y1590" s="27"/>
      <c r="Z1590" s="27"/>
      <c r="AA1590" s="27"/>
      <c r="AB1590" s="27"/>
      <c r="AC1590" s="27"/>
      <c r="AD1590" s="27"/>
      <c r="AE1590" s="27"/>
      <c r="AF1590" s="27"/>
      <c r="AG1590" s="27"/>
      <c r="AH1590" s="27"/>
      <c r="AI1590" s="27"/>
      <c r="AJ1590" s="27"/>
      <c r="AK1590" s="27"/>
      <c r="AL1590" s="27"/>
      <c r="AM1590" s="27"/>
      <c r="AN1590" s="27"/>
      <c r="AO1590" s="27"/>
      <c r="AP1590" s="27">
        <v>1432800</v>
      </c>
      <c r="AQ1590" s="27">
        <v>0</v>
      </c>
      <c r="AR1590" s="27">
        <f t="shared" si="35"/>
        <v>0</v>
      </c>
      <c r="AS1590" s="10" t="s">
        <v>111</v>
      </c>
      <c r="AT1590" s="43" t="s">
        <v>241</v>
      </c>
      <c r="AU1590" s="13" t="s">
        <v>156</v>
      </c>
    </row>
    <row r="1591" spans="2:47" ht="13.15" customHeight="1" x14ac:dyDescent="0.2">
      <c r="B1591" s="13" t="s">
        <v>2554</v>
      </c>
      <c r="C1591" s="13" t="s">
        <v>100</v>
      </c>
      <c r="D1591" s="13" t="s">
        <v>2555</v>
      </c>
      <c r="E1591" s="13" t="s">
        <v>1642</v>
      </c>
      <c r="F1591" s="13" t="s">
        <v>2556</v>
      </c>
      <c r="G1591" s="13" t="s">
        <v>2557</v>
      </c>
      <c r="H1591" s="13" t="s">
        <v>105</v>
      </c>
      <c r="I1591" s="13">
        <v>92.9</v>
      </c>
      <c r="J1591" s="13" t="s">
        <v>238</v>
      </c>
      <c r="K1591" s="13" t="s">
        <v>107</v>
      </c>
      <c r="L1591" s="13" t="s">
        <v>108</v>
      </c>
      <c r="M1591" s="13" t="s">
        <v>109</v>
      </c>
      <c r="N1591" s="13" t="s">
        <v>110</v>
      </c>
      <c r="O1591" s="39"/>
      <c r="P1591" s="39"/>
      <c r="Q1591" s="39"/>
      <c r="R1591" s="39">
        <v>4</v>
      </c>
      <c r="S1591" s="39">
        <v>9</v>
      </c>
      <c r="T1591" s="39">
        <v>9</v>
      </c>
      <c r="U1591" s="39">
        <v>9</v>
      </c>
      <c r="V1591" s="39">
        <v>9</v>
      </c>
      <c r="W1591" s="39"/>
      <c r="X1591" s="39"/>
      <c r="Y1591" s="39"/>
      <c r="Z1591" s="39"/>
      <c r="AA1591" s="39"/>
      <c r="AB1591" s="39"/>
      <c r="AC1591" s="39"/>
      <c r="AD1591" s="39"/>
      <c r="AE1591" s="39"/>
      <c r="AF1591" s="39"/>
      <c r="AG1591" s="39"/>
      <c r="AH1591" s="39"/>
      <c r="AI1591" s="39"/>
      <c r="AJ1591" s="39"/>
      <c r="AK1591" s="39"/>
      <c r="AL1591" s="39"/>
      <c r="AM1591" s="39"/>
      <c r="AN1591" s="39"/>
      <c r="AO1591" s="39"/>
      <c r="AP1591" s="39">
        <v>1533096</v>
      </c>
      <c r="AQ1591" s="39">
        <v>0</v>
      </c>
      <c r="AR1591" s="27">
        <f t="shared" si="35"/>
        <v>0</v>
      </c>
      <c r="AS1591" s="13" t="s">
        <v>111</v>
      </c>
      <c r="AT1591" s="13">
        <v>2015</v>
      </c>
      <c r="AU1591" s="13">
        <v>15</v>
      </c>
    </row>
    <row r="1592" spans="2:47" ht="13.15" customHeight="1" x14ac:dyDescent="0.2">
      <c r="B1592" s="13" t="s">
        <v>2558</v>
      </c>
      <c r="C1592" s="13" t="s">
        <v>100</v>
      </c>
      <c r="D1592" s="13" t="s">
        <v>2555</v>
      </c>
      <c r="E1592" s="13" t="s">
        <v>1642</v>
      </c>
      <c r="F1592" s="13" t="s">
        <v>2556</v>
      </c>
      <c r="G1592" s="13" t="s">
        <v>2557</v>
      </c>
      <c r="H1592" s="13" t="s">
        <v>105</v>
      </c>
      <c r="I1592" s="13">
        <v>92.9</v>
      </c>
      <c r="J1592" s="13" t="s">
        <v>238</v>
      </c>
      <c r="K1592" s="13" t="s">
        <v>107</v>
      </c>
      <c r="L1592" s="13" t="s">
        <v>108</v>
      </c>
      <c r="M1592" s="13" t="s">
        <v>109</v>
      </c>
      <c r="N1592" s="13" t="s">
        <v>110</v>
      </c>
      <c r="O1592" s="39"/>
      <c r="P1592" s="39"/>
      <c r="Q1592" s="39"/>
      <c r="R1592" s="39">
        <v>4</v>
      </c>
      <c r="S1592" s="39">
        <v>9</v>
      </c>
      <c r="T1592" s="39">
        <v>9</v>
      </c>
      <c r="U1592" s="39">
        <v>9</v>
      </c>
      <c r="V1592" s="39">
        <v>9</v>
      </c>
      <c r="W1592" s="39"/>
      <c r="X1592" s="39"/>
      <c r="Y1592" s="39"/>
      <c r="Z1592" s="39"/>
      <c r="AA1592" s="39"/>
      <c r="AB1592" s="39"/>
      <c r="AC1592" s="39"/>
      <c r="AD1592" s="39"/>
      <c r="AE1592" s="39"/>
      <c r="AF1592" s="39"/>
      <c r="AG1592" s="39"/>
      <c r="AH1592" s="39"/>
      <c r="AI1592" s="39"/>
      <c r="AJ1592" s="39"/>
      <c r="AK1592" s="39"/>
      <c r="AL1592" s="39"/>
      <c r="AM1592" s="39"/>
      <c r="AN1592" s="39"/>
      <c r="AO1592" s="39"/>
      <c r="AP1592" s="39">
        <v>1432799.9999999998</v>
      </c>
      <c r="AQ1592" s="39">
        <v>0</v>
      </c>
      <c r="AR1592" s="27">
        <f t="shared" si="35"/>
        <v>0</v>
      </c>
      <c r="AS1592" s="13" t="s">
        <v>111</v>
      </c>
      <c r="AT1592" s="13">
        <v>2015</v>
      </c>
      <c r="AU1592" s="13">
        <v>14</v>
      </c>
    </row>
    <row r="1593" spans="2:47" ht="13.15" customHeight="1" x14ac:dyDescent="0.2">
      <c r="B1593" s="13" t="s">
        <v>2559</v>
      </c>
      <c r="C1593" s="13" t="s">
        <v>100</v>
      </c>
      <c r="D1593" s="13" t="s">
        <v>2555</v>
      </c>
      <c r="E1593" s="13" t="s">
        <v>1642</v>
      </c>
      <c r="F1593" s="13" t="s">
        <v>2556</v>
      </c>
      <c r="G1593" s="13" t="s">
        <v>2557</v>
      </c>
      <c r="H1593" s="13" t="s">
        <v>105</v>
      </c>
      <c r="I1593" s="13">
        <v>92.9</v>
      </c>
      <c r="J1593" s="13" t="s">
        <v>238</v>
      </c>
      <c r="K1593" s="13" t="s">
        <v>107</v>
      </c>
      <c r="L1593" s="13" t="s">
        <v>108</v>
      </c>
      <c r="M1593" s="13" t="s">
        <v>122</v>
      </c>
      <c r="N1593" s="13" t="s">
        <v>110</v>
      </c>
      <c r="O1593" s="39"/>
      <c r="P1593" s="39"/>
      <c r="Q1593" s="39"/>
      <c r="R1593" s="39">
        <v>4</v>
      </c>
      <c r="S1593" s="39">
        <v>8</v>
      </c>
      <c r="T1593" s="39">
        <v>4</v>
      </c>
      <c r="U1593" s="39">
        <v>8</v>
      </c>
      <c r="V1593" s="39">
        <v>8</v>
      </c>
      <c r="W1593" s="39"/>
      <c r="X1593" s="39"/>
      <c r="Y1593" s="39"/>
      <c r="Z1593" s="39"/>
      <c r="AA1593" s="39"/>
      <c r="AB1593" s="39"/>
      <c r="AC1593" s="39"/>
      <c r="AD1593" s="39"/>
      <c r="AE1593" s="39"/>
      <c r="AF1593" s="39"/>
      <c r="AG1593" s="39"/>
      <c r="AH1593" s="39"/>
      <c r="AI1593" s="39"/>
      <c r="AJ1593" s="39"/>
      <c r="AK1593" s="39"/>
      <c r="AL1593" s="39"/>
      <c r="AM1593" s="39"/>
      <c r="AN1593" s="39"/>
      <c r="AO1593" s="39"/>
      <c r="AP1593" s="39">
        <v>1432799.9999999998</v>
      </c>
      <c r="AQ1593" s="39">
        <v>0</v>
      </c>
      <c r="AR1593" s="27">
        <f t="shared" si="35"/>
        <v>0</v>
      </c>
      <c r="AS1593" s="13" t="s">
        <v>111</v>
      </c>
      <c r="AT1593" s="13">
        <v>2015</v>
      </c>
      <c r="AU1593" s="13" t="s">
        <v>6956</v>
      </c>
    </row>
    <row r="1594" spans="2:47" ht="13.15" customHeight="1" x14ac:dyDescent="0.2">
      <c r="B1594" s="13" t="s">
        <v>7043</v>
      </c>
      <c r="C1594" s="13" t="s">
        <v>100</v>
      </c>
      <c r="D1594" s="13" t="s">
        <v>2555</v>
      </c>
      <c r="E1594" s="13" t="s">
        <v>1642</v>
      </c>
      <c r="F1594" s="13" t="s">
        <v>2556</v>
      </c>
      <c r="G1594" s="13" t="s">
        <v>2557</v>
      </c>
      <c r="H1594" s="13" t="s">
        <v>105</v>
      </c>
      <c r="I1594" s="13">
        <v>92.9</v>
      </c>
      <c r="J1594" s="13" t="s">
        <v>238</v>
      </c>
      <c r="K1594" s="13" t="s">
        <v>107</v>
      </c>
      <c r="L1594" s="13" t="s">
        <v>108</v>
      </c>
      <c r="M1594" s="13" t="s">
        <v>122</v>
      </c>
      <c r="N1594" s="13" t="s">
        <v>110</v>
      </c>
      <c r="O1594" s="39"/>
      <c r="P1594" s="39"/>
      <c r="Q1594" s="39"/>
      <c r="R1594" s="39">
        <v>4</v>
      </c>
      <c r="S1594" s="39">
        <v>8</v>
      </c>
      <c r="T1594" s="39">
        <v>2</v>
      </c>
      <c r="U1594" s="39">
        <v>4</v>
      </c>
      <c r="V1594" s="39">
        <v>4</v>
      </c>
      <c r="W1594" s="39"/>
      <c r="X1594" s="39"/>
      <c r="Y1594" s="39"/>
      <c r="Z1594" s="39"/>
      <c r="AA1594" s="39"/>
      <c r="AB1594" s="39"/>
      <c r="AC1594" s="39"/>
      <c r="AD1594" s="39"/>
      <c r="AE1594" s="39"/>
      <c r="AF1594" s="39"/>
      <c r="AG1594" s="39"/>
      <c r="AH1594" s="39"/>
      <c r="AI1594" s="39"/>
      <c r="AJ1594" s="39"/>
      <c r="AK1594" s="39"/>
      <c r="AL1594" s="39"/>
      <c r="AM1594" s="39"/>
      <c r="AN1594" s="39"/>
      <c r="AO1594" s="39"/>
      <c r="AP1594" s="39">
        <v>1432799.9999999998</v>
      </c>
      <c r="AQ1594" s="39">
        <f t="shared" ref="AQ1594" si="36">(R1594+S1594+T1594+U1594+V1594+W1594)*AP1594</f>
        <v>31521599.999999996</v>
      </c>
      <c r="AR1594" s="27">
        <f t="shared" si="35"/>
        <v>35304192</v>
      </c>
      <c r="AS1594" s="13" t="s">
        <v>111</v>
      </c>
      <c r="AT1594" s="13">
        <v>2015</v>
      </c>
      <c r="AU1594" s="13"/>
    </row>
    <row r="1595" spans="2:47" ht="13.15" customHeight="1" x14ac:dyDescent="0.2">
      <c r="B1595" s="7" t="s">
        <v>2560</v>
      </c>
      <c r="C1595" s="7" t="s">
        <v>100</v>
      </c>
      <c r="D1595" s="13" t="s">
        <v>2545</v>
      </c>
      <c r="E1595" s="7" t="s">
        <v>2546</v>
      </c>
      <c r="F1595" s="7" t="s">
        <v>2561</v>
      </c>
      <c r="G1595" s="10" t="s">
        <v>2562</v>
      </c>
      <c r="H1595" s="8" t="s">
        <v>197</v>
      </c>
      <c r="I1595" s="9">
        <v>92.9</v>
      </c>
      <c r="J1595" s="10" t="s">
        <v>238</v>
      </c>
      <c r="K1595" s="8" t="s">
        <v>107</v>
      </c>
      <c r="L1595" s="10" t="s">
        <v>108</v>
      </c>
      <c r="M1595" s="10" t="s">
        <v>109</v>
      </c>
      <c r="N1595" s="10" t="s">
        <v>110</v>
      </c>
      <c r="O1595" s="27"/>
      <c r="P1595" s="27"/>
      <c r="Q1595" s="74"/>
      <c r="R1595" s="27">
        <v>4</v>
      </c>
      <c r="S1595" s="27">
        <v>2</v>
      </c>
      <c r="T1595" s="27">
        <v>2</v>
      </c>
      <c r="U1595" s="27">
        <v>4</v>
      </c>
      <c r="V1595" s="27">
        <v>4</v>
      </c>
      <c r="W1595" s="27"/>
      <c r="X1595" s="27"/>
      <c r="Y1595" s="27"/>
      <c r="Z1595" s="27"/>
      <c r="AA1595" s="27"/>
      <c r="AB1595" s="27"/>
      <c r="AC1595" s="27"/>
      <c r="AD1595" s="27"/>
      <c r="AE1595" s="27"/>
      <c r="AF1595" s="27"/>
      <c r="AG1595" s="27"/>
      <c r="AH1595" s="27"/>
      <c r="AI1595" s="27"/>
      <c r="AJ1595" s="27"/>
      <c r="AK1595" s="27"/>
      <c r="AL1595" s="27"/>
      <c r="AM1595" s="27"/>
      <c r="AN1595" s="27"/>
      <c r="AO1595" s="27"/>
      <c r="AP1595" s="27">
        <v>2246148.9700000002</v>
      </c>
      <c r="AQ1595" s="27">
        <v>0</v>
      </c>
      <c r="AR1595" s="27">
        <f t="shared" si="35"/>
        <v>0</v>
      </c>
      <c r="AS1595" s="10" t="s">
        <v>111</v>
      </c>
      <c r="AT1595" s="43" t="s">
        <v>241</v>
      </c>
      <c r="AU1595" s="10" t="s">
        <v>1339</v>
      </c>
    </row>
    <row r="1596" spans="2:47" ht="13.15" customHeight="1" x14ac:dyDescent="0.2">
      <c r="B1596" s="12" t="s">
        <v>2563</v>
      </c>
      <c r="C1596" s="7" t="s">
        <v>100</v>
      </c>
      <c r="D1596" s="13" t="s">
        <v>2545</v>
      </c>
      <c r="E1596" s="7" t="s">
        <v>2546</v>
      </c>
      <c r="F1596" s="7" t="s">
        <v>2561</v>
      </c>
      <c r="G1596" s="7" t="s">
        <v>2562</v>
      </c>
      <c r="H1596" s="8" t="s">
        <v>197</v>
      </c>
      <c r="I1596" s="9">
        <v>92.9</v>
      </c>
      <c r="J1596" s="10" t="s">
        <v>579</v>
      </c>
      <c r="K1596" s="8" t="s">
        <v>107</v>
      </c>
      <c r="L1596" s="10" t="s">
        <v>108</v>
      </c>
      <c r="M1596" s="10" t="s">
        <v>109</v>
      </c>
      <c r="N1596" s="10" t="s">
        <v>110</v>
      </c>
      <c r="O1596" s="74"/>
      <c r="P1596" s="27"/>
      <c r="Q1596" s="27"/>
      <c r="R1596" s="27">
        <v>4</v>
      </c>
      <c r="S1596" s="27">
        <v>2</v>
      </c>
      <c r="T1596" s="27">
        <v>2</v>
      </c>
      <c r="U1596" s="27">
        <v>4</v>
      </c>
      <c r="V1596" s="27">
        <v>4</v>
      </c>
      <c r="W1596" s="27"/>
      <c r="X1596" s="27"/>
      <c r="Y1596" s="27"/>
      <c r="Z1596" s="27"/>
      <c r="AA1596" s="27"/>
      <c r="AB1596" s="27"/>
      <c r="AC1596" s="27"/>
      <c r="AD1596" s="27"/>
      <c r="AE1596" s="27"/>
      <c r="AF1596" s="27"/>
      <c r="AG1596" s="27"/>
      <c r="AH1596" s="27"/>
      <c r="AI1596" s="27"/>
      <c r="AJ1596" s="27"/>
      <c r="AK1596" s="27"/>
      <c r="AL1596" s="27"/>
      <c r="AM1596" s="27"/>
      <c r="AN1596" s="27"/>
      <c r="AO1596" s="27"/>
      <c r="AP1596" s="27">
        <v>2246148.9700000002</v>
      </c>
      <c r="AQ1596" s="27">
        <v>0</v>
      </c>
      <c r="AR1596" s="27">
        <f t="shared" si="35"/>
        <v>0</v>
      </c>
      <c r="AS1596" s="10" t="s">
        <v>111</v>
      </c>
      <c r="AT1596" s="43" t="s">
        <v>241</v>
      </c>
      <c r="AU1596" s="43" t="s">
        <v>242</v>
      </c>
    </row>
    <row r="1597" spans="2:47" ht="13.15" customHeight="1" x14ac:dyDescent="0.2">
      <c r="B1597" s="12" t="s">
        <v>2564</v>
      </c>
      <c r="C1597" s="7" t="s">
        <v>100</v>
      </c>
      <c r="D1597" s="13" t="s">
        <v>2545</v>
      </c>
      <c r="E1597" s="7" t="s">
        <v>2546</v>
      </c>
      <c r="F1597" s="7" t="s">
        <v>2561</v>
      </c>
      <c r="G1597" s="7" t="s">
        <v>2562</v>
      </c>
      <c r="H1597" s="8" t="s">
        <v>197</v>
      </c>
      <c r="I1597" s="9">
        <v>92.9</v>
      </c>
      <c r="J1597" s="10" t="s">
        <v>579</v>
      </c>
      <c r="K1597" s="8" t="s">
        <v>107</v>
      </c>
      <c r="L1597" s="10" t="s">
        <v>108</v>
      </c>
      <c r="M1597" s="10" t="s">
        <v>109</v>
      </c>
      <c r="N1597" s="10" t="s">
        <v>110</v>
      </c>
      <c r="O1597" s="74"/>
      <c r="P1597" s="27"/>
      <c r="Q1597" s="27"/>
      <c r="R1597" s="27">
        <v>4</v>
      </c>
      <c r="S1597" s="27">
        <v>2</v>
      </c>
      <c r="T1597" s="27">
        <v>2</v>
      </c>
      <c r="U1597" s="27">
        <v>4</v>
      </c>
      <c r="V1597" s="27">
        <v>4</v>
      </c>
      <c r="W1597" s="27"/>
      <c r="X1597" s="27"/>
      <c r="Y1597" s="27"/>
      <c r="Z1597" s="27"/>
      <c r="AA1597" s="27"/>
      <c r="AB1597" s="27"/>
      <c r="AC1597" s="27"/>
      <c r="AD1597" s="27"/>
      <c r="AE1597" s="27"/>
      <c r="AF1597" s="27"/>
      <c r="AG1597" s="27"/>
      <c r="AH1597" s="27"/>
      <c r="AI1597" s="27"/>
      <c r="AJ1597" s="27"/>
      <c r="AK1597" s="27"/>
      <c r="AL1597" s="27"/>
      <c r="AM1597" s="27"/>
      <c r="AN1597" s="27"/>
      <c r="AO1597" s="27"/>
      <c r="AP1597" s="27">
        <v>1604615</v>
      </c>
      <c r="AQ1597" s="27">
        <v>0</v>
      </c>
      <c r="AR1597" s="27">
        <f t="shared" si="35"/>
        <v>0</v>
      </c>
      <c r="AS1597" s="10" t="s">
        <v>111</v>
      </c>
      <c r="AT1597" s="43" t="s">
        <v>241</v>
      </c>
      <c r="AU1597" s="89"/>
    </row>
    <row r="1598" spans="2:47" ht="13.15" customHeight="1" x14ac:dyDescent="0.2">
      <c r="B1598" s="12" t="s">
        <v>2565</v>
      </c>
      <c r="C1598" s="8" t="s">
        <v>100</v>
      </c>
      <c r="D1598" s="13" t="s">
        <v>2545</v>
      </c>
      <c r="E1598" s="7" t="s">
        <v>2546</v>
      </c>
      <c r="F1598" s="8" t="s">
        <v>2561</v>
      </c>
      <c r="G1598" s="7" t="s">
        <v>2562</v>
      </c>
      <c r="H1598" s="8" t="s">
        <v>197</v>
      </c>
      <c r="I1598" s="8">
        <v>92.9</v>
      </c>
      <c r="J1598" s="8" t="s">
        <v>244</v>
      </c>
      <c r="K1598" s="8" t="s">
        <v>107</v>
      </c>
      <c r="L1598" s="8" t="s">
        <v>108</v>
      </c>
      <c r="M1598" s="10" t="s">
        <v>109</v>
      </c>
      <c r="N1598" s="8" t="s">
        <v>110</v>
      </c>
      <c r="O1598" s="74"/>
      <c r="P1598" s="27"/>
      <c r="Q1598" s="27"/>
      <c r="R1598" s="27">
        <v>4</v>
      </c>
      <c r="S1598" s="27">
        <v>2</v>
      </c>
      <c r="T1598" s="27">
        <v>2</v>
      </c>
      <c r="U1598" s="27">
        <v>4</v>
      </c>
      <c r="V1598" s="27">
        <v>4</v>
      </c>
      <c r="W1598" s="27"/>
      <c r="X1598" s="27"/>
      <c r="Y1598" s="27"/>
      <c r="Z1598" s="27"/>
      <c r="AA1598" s="27"/>
      <c r="AB1598" s="27"/>
      <c r="AC1598" s="27"/>
      <c r="AD1598" s="27"/>
      <c r="AE1598" s="27"/>
      <c r="AF1598" s="27"/>
      <c r="AG1598" s="27"/>
      <c r="AH1598" s="27"/>
      <c r="AI1598" s="27"/>
      <c r="AJ1598" s="27"/>
      <c r="AK1598" s="27"/>
      <c r="AL1598" s="27"/>
      <c r="AM1598" s="27"/>
      <c r="AN1598" s="27"/>
      <c r="AO1598" s="27"/>
      <c r="AP1598" s="27">
        <v>1604615</v>
      </c>
      <c r="AQ1598" s="27">
        <v>0</v>
      </c>
      <c r="AR1598" s="27">
        <f t="shared" si="35"/>
        <v>0</v>
      </c>
      <c r="AS1598" s="10" t="s">
        <v>111</v>
      </c>
      <c r="AT1598" s="43" t="s">
        <v>241</v>
      </c>
      <c r="AU1598" s="89" t="s">
        <v>2552</v>
      </c>
    </row>
    <row r="1599" spans="2:47" ht="13.15" customHeight="1" x14ac:dyDescent="0.2">
      <c r="B1599" s="12" t="s">
        <v>2566</v>
      </c>
      <c r="C1599" s="8" t="s">
        <v>100</v>
      </c>
      <c r="D1599" s="13" t="s">
        <v>2545</v>
      </c>
      <c r="E1599" s="7" t="s">
        <v>2546</v>
      </c>
      <c r="F1599" s="8" t="s">
        <v>2561</v>
      </c>
      <c r="G1599" s="7" t="s">
        <v>2562</v>
      </c>
      <c r="H1599" s="8" t="s">
        <v>105</v>
      </c>
      <c r="I1599" s="8">
        <v>92.9</v>
      </c>
      <c r="J1599" s="8" t="s">
        <v>238</v>
      </c>
      <c r="K1599" s="8" t="s">
        <v>107</v>
      </c>
      <c r="L1599" s="8" t="s">
        <v>108</v>
      </c>
      <c r="M1599" s="10" t="s">
        <v>109</v>
      </c>
      <c r="N1599" s="8" t="s">
        <v>110</v>
      </c>
      <c r="O1599" s="74"/>
      <c r="P1599" s="27"/>
      <c r="Q1599" s="27"/>
      <c r="R1599" s="27">
        <v>4</v>
      </c>
      <c r="S1599" s="27">
        <v>2</v>
      </c>
      <c r="T1599" s="27">
        <v>2</v>
      </c>
      <c r="U1599" s="27">
        <v>4</v>
      </c>
      <c r="V1599" s="27">
        <v>4</v>
      </c>
      <c r="W1599" s="27"/>
      <c r="X1599" s="27"/>
      <c r="Y1599" s="27"/>
      <c r="Z1599" s="27"/>
      <c r="AA1599" s="27"/>
      <c r="AB1599" s="27"/>
      <c r="AC1599" s="27"/>
      <c r="AD1599" s="27"/>
      <c r="AE1599" s="27"/>
      <c r="AF1599" s="27"/>
      <c r="AG1599" s="27"/>
      <c r="AH1599" s="27"/>
      <c r="AI1599" s="27"/>
      <c r="AJ1599" s="27"/>
      <c r="AK1599" s="27"/>
      <c r="AL1599" s="27"/>
      <c r="AM1599" s="27"/>
      <c r="AN1599" s="27"/>
      <c r="AO1599" s="27"/>
      <c r="AP1599" s="27">
        <v>1604615</v>
      </c>
      <c r="AQ1599" s="27">
        <v>0</v>
      </c>
      <c r="AR1599" s="27">
        <f t="shared" si="35"/>
        <v>0</v>
      </c>
      <c r="AS1599" s="10" t="s">
        <v>111</v>
      </c>
      <c r="AT1599" s="43" t="s">
        <v>241</v>
      </c>
      <c r="AU1599" s="13" t="s">
        <v>115</v>
      </c>
    </row>
    <row r="1600" spans="2:47" ht="13.15" customHeight="1" x14ac:dyDescent="0.2">
      <c r="B1600" s="13" t="s">
        <v>2567</v>
      </c>
      <c r="C1600" s="13" t="s">
        <v>100</v>
      </c>
      <c r="D1600" s="13" t="s">
        <v>2555</v>
      </c>
      <c r="E1600" s="13" t="s">
        <v>1642</v>
      </c>
      <c r="F1600" s="13" t="s">
        <v>2556</v>
      </c>
      <c r="G1600" s="13" t="s">
        <v>2568</v>
      </c>
      <c r="H1600" s="13" t="s">
        <v>105</v>
      </c>
      <c r="I1600" s="13">
        <v>92.9</v>
      </c>
      <c r="J1600" s="13" t="s">
        <v>238</v>
      </c>
      <c r="K1600" s="13" t="s">
        <v>107</v>
      </c>
      <c r="L1600" s="13" t="s">
        <v>108</v>
      </c>
      <c r="M1600" s="13" t="s">
        <v>109</v>
      </c>
      <c r="N1600" s="13" t="s">
        <v>110</v>
      </c>
      <c r="O1600" s="39"/>
      <c r="P1600" s="39"/>
      <c r="Q1600" s="39"/>
      <c r="R1600" s="39">
        <v>4</v>
      </c>
      <c r="S1600" s="39">
        <v>1</v>
      </c>
      <c r="T1600" s="39">
        <v>1</v>
      </c>
      <c r="U1600" s="39">
        <v>1</v>
      </c>
      <c r="V1600" s="39">
        <v>1</v>
      </c>
      <c r="W1600" s="39"/>
      <c r="X1600" s="39"/>
      <c r="Y1600" s="39"/>
      <c r="Z1600" s="39"/>
      <c r="AA1600" s="39"/>
      <c r="AB1600" s="39"/>
      <c r="AC1600" s="39"/>
      <c r="AD1600" s="39"/>
      <c r="AE1600" s="39"/>
      <c r="AF1600" s="39"/>
      <c r="AG1600" s="39"/>
      <c r="AH1600" s="39"/>
      <c r="AI1600" s="39"/>
      <c r="AJ1600" s="39"/>
      <c r="AK1600" s="39"/>
      <c r="AL1600" s="39"/>
      <c r="AM1600" s="39"/>
      <c r="AN1600" s="39"/>
      <c r="AO1600" s="39"/>
      <c r="AP1600" s="39">
        <v>1604615</v>
      </c>
      <c r="AQ1600" s="39">
        <v>0</v>
      </c>
      <c r="AR1600" s="27">
        <f t="shared" si="35"/>
        <v>0</v>
      </c>
      <c r="AS1600" s="13" t="s">
        <v>111</v>
      </c>
      <c r="AT1600" s="13">
        <v>2015</v>
      </c>
      <c r="AU1600" s="13">
        <v>14</v>
      </c>
    </row>
    <row r="1601" spans="2:47" ht="13.15" customHeight="1" x14ac:dyDescent="0.2">
      <c r="B1601" s="13" t="s">
        <v>2569</v>
      </c>
      <c r="C1601" s="13" t="s">
        <v>100</v>
      </c>
      <c r="D1601" s="13" t="s">
        <v>2555</v>
      </c>
      <c r="E1601" s="13" t="s">
        <v>1642</v>
      </c>
      <c r="F1601" s="13" t="s">
        <v>2556</v>
      </c>
      <c r="G1601" s="13" t="s">
        <v>2568</v>
      </c>
      <c r="H1601" s="13" t="s">
        <v>105</v>
      </c>
      <c r="I1601" s="13">
        <v>92.9</v>
      </c>
      <c r="J1601" s="13" t="s">
        <v>238</v>
      </c>
      <c r="K1601" s="13" t="s">
        <v>107</v>
      </c>
      <c r="L1601" s="13" t="s">
        <v>108</v>
      </c>
      <c r="M1601" s="13" t="s">
        <v>122</v>
      </c>
      <c r="N1601" s="13" t="s">
        <v>110</v>
      </c>
      <c r="O1601" s="39"/>
      <c r="P1601" s="39"/>
      <c r="Q1601" s="39"/>
      <c r="R1601" s="39">
        <v>4</v>
      </c>
      <c r="S1601" s="39">
        <v>2</v>
      </c>
      <c r="T1601" s="39">
        <v>1</v>
      </c>
      <c r="U1601" s="39">
        <v>1</v>
      </c>
      <c r="V1601" s="39">
        <v>1</v>
      </c>
      <c r="W1601" s="39"/>
      <c r="X1601" s="39"/>
      <c r="Y1601" s="39"/>
      <c r="Z1601" s="39"/>
      <c r="AA1601" s="39"/>
      <c r="AB1601" s="39"/>
      <c r="AC1601" s="39"/>
      <c r="AD1601" s="39"/>
      <c r="AE1601" s="39"/>
      <c r="AF1601" s="39"/>
      <c r="AG1601" s="39"/>
      <c r="AH1601" s="39"/>
      <c r="AI1601" s="39"/>
      <c r="AJ1601" s="39"/>
      <c r="AK1601" s="39"/>
      <c r="AL1601" s="39"/>
      <c r="AM1601" s="39"/>
      <c r="AN1601" s="39"/>
      <c r="AO1601" s="39"/>
      <c r="AP1601" s="39">
        <v>1604615</v>
      </c>
      <c r="AQ1601" s="39">
        <f>(O1601+P1601+Q1601+R1601+S1601+T1601+U1601+V1601+W1601)*AP1601</f>
        <v>14441535</v>
      </c>
      <c r="AR1601" s="27">
        <f t="shared" si="35"/>
        <v>16174519.200000001</v>
      </c>
      <c r="AS1601" s="13" t="s">
        <v>111</v>
      </c>
      <c r="AT1601" s="13">
        <v>2015</v>
      </c>
      <c r="AU1601" s="13"/>
    </row>
    <row r="1602" spans="2:47" ht="13.15" customHeight="1" x14ac:dyDescent="0.2">
      <c r="B1602" s="7" t="s">
        <v>2570</v>
      </c>
      <c r="C1602" s="7" t="s">
        <v>100</v>
      </c>
      <c r="D1602" s="13" t="s">
        <v>2571</v>
      </c>
      <c r="E1602" s="7" t="s">
        <v>2572</v>
      </c>
      <c r="F1602" s="10" t="s">
        <v>2573</v>
      </c>
      <c r="G1602" s="10" t="s">
        <v>2574</v>
      </c>
      <c r="H1602" s="8" t="s">
        <v>197</v>
      </c>
      <c r="I1602" s="9">
        <v>45</v>
      </c>
      <c r="J1602" s="10" t="s">
        <v>238</v>
      </c>
      <c r="K1602" s="8" t="s">
        <v>107</v>
      </c>
      <c r="L1602" s="10" t="s">
        <v>108</v>
      </c>
      <c r="M1602" s="10" t="s">
        <v>109</v>
      </c>
      <c r="N1602" s="10" t="s">
        <v>110</v>
      </c>
      <c r="O1602" s="27"/>
      <c r="P1602" s="27"/>
      <c r="Q1602" s="74"/>
      <c r="R1602" s="27">
        <v>3</v>
      </c>
      <c r="S1602" s="27">
        <v>0</v>
      </c>
      <c r="T1602" s="27">
        <v>3</v>
      </c>
      <c r="U1602" s="27">
        <v>3</v>
      </c>
      <c r="V1602" s="27">
        <v>3</v>
      </c>
      <c r="W1602" s="27"/>
      <c r="X1602" s="27"/>
      <c r="Y1602" s="27"/>
      <c r="Z1602" s="27"/>
      <c r="AA1602" s="27"/>
      <c r="AB1602" s="27"/>
      <c r="AC1602" s="27"/>
      <c r="AD1602" s="27"/>
      <c r="AE1602" s="27"/>
      <c r="AF1602" s="27"/>
      <c r="AG1602" s="27"/>
      <c r="AH1602" s="27"/>
      <c r="AI1602" s="27"/>
      <c r="AJ1602" s="27"/>
      <c r="AK1602" s="27"/>
      <c r="AL1602" s="27"/>
      <c r="AM1602" s="27"/>
      <c r="AN1602" s="27"/>
      <c r="AO1602" s="27"/>
      <c r="AP1602" s="27">
        <v>415750.64</v>
      </c>
      <c r="AQ1602" s="27">
        <v>0</v>
      </c>
      <c r="AR1602" s="27">
        <f t="shared" si="35"/>
        <v>0</v>
      </c>
      <c r="AS1602" s="10" t="s">
        <v>111</v>
      </c>
      <c r="AT1602" s="7" t="s">
        <v>375</v>
      </c>
      <c r="AU1602" s="89" t="s">
        <v>212</v>
      </c>
    </row>
    <row r="1603" spans="2:47" ht="13.15" customHeight="1" x14ac:dyDescent="0.2">
      <c r="B1603" s="7" t="s">
        <v>2575</v>
      </c>
      <c r="C1603" s="7" t="s">
        <v>100</v>
      </c>
      <c r="D1603" s="13" t="s">
        <v>2571</v>
      </c>
      <c r="E1603" s="7" t="s">
        <v>2572</v>
      </c>
      <c r="F1603" s="10" t="s">
        <v>2573</v>
      </c>
      <c r="G1603" s="10" t="s">
        <v>2574</v>
      </c>
      <c r="H1603" s="8" t="s">
        <v>197</v>
      </c>
      <c r="I1603" s="9">
        <v>45</v>
      </c>
      <c r="J1603" s="10" t="s">
        <v>238</v>
      </c>
      <c r="K1603" s="8" t="s">
        <v>107</v>
      </c>
      <c r="L1603" s="10" t="s">
        <v>108</v>
      </c>
      <c r="M1603" s="10" t="s">
        <v>109</v>
      </c>
      <c r="N1603" s="10" t="s">
        <v>110</v>
      </c>
      <c r="O1603" s="27"/>
      <c r="P1603" s="27"/>
      <c r="Q1603" s="74"/>
      <c r="R1603" s="27">
        <v>3</v>
      </c>
      <c r="S1603" s="27">
        <v>0</v>
      </c>
      <c r="T1603" s="27">
        <v>3</v>
      </c>
      <c r="U1603" s="27">
        <v>3</v>
      </c>
      <c r="V1603" s="27">
        <v>3</v>
      </c>
      <c r="W1603" s="27"/>
      <c r="X1603" s="27"/>
      <c r="Y1603" s="27"/>
      <c r="Z1603" s="27"/>
      <c r="AA1603" s="27"/>
      <c r="AB1603" s="27"/>
      <c r="AC1603" s="27"/>
      <c r="AD1603" s="27"/>
      <c r="AE1603" s="27"/>
      <c r="AF1603" s="27"/>
      <c r="AG1603" s="27"/>
      <c r="AH1603" s="27"/>
      <c r="AI1603" s="27"/>
      <c r="AJ1603" s="27"/>
      <c r="AK1603" s="27"/>
      <c r="AL1603" s="27"/>
      <c r="AM1603" s="27"/>
      <c r="AN1603" s="27"/>
      <c r="AO1603" s="27"/>
      <c r="AP1603" s="27">
        <v>415750.64</v>
      </c>
      <c r="AQ1603" s="27">
        <v>0</v>
      </c>
      <c r="AR1603" s="27">
        <f t="shared" si="35"/>
        <v>0</v>
      </c>
      <c r="AS1603" s="10" t="s">
        <v>111</v>
      </c>
      <c r="AT1603" s="7" t="s">
        <v>375</v>
      </c>
      <c r="AU1603" s="89" t="s">
        <v>212</v>
      </c>
    </row>
    <row r="1604" spans="2:47" ht="13.15" customHeight="1" x14ac:dyDescent="0.2">
      <c r="B1604" s="7" t="s">
        <v>2576</v>
      </c>
      <c r="C1604" s="7" t="s">
        <v>100</v>
      </c>
      <c r="D1604" s="13" t="s">
        <v>2571</v>
      </c>
      <c r="E1604" s="7" t="s">
        <v>2572</v>
      </c>
      <c r="F1604" s="10" t="s">
        <v>2573</v>
      </c>
      <c r="G1604" s="10" t="s">
        <v>2577</v>
      </c>
      <c r="H1604" s="8" t="s">
        <v>197</v>
      </c>
      <c r="I1604" s="9">
        <v>45</v>
      </c>
      <c r="J1604" s="10" t="s">
        <v>238</v>
      </c>
      <c r="K1604" s="8" t="s">
        <v>107</v>
      </c>
      <c r="L1604" s="10" t="s">
        <v>108</v>
      </c>
      <c r="M1604" s="10" t="s">
        <v>109</v>
      </c>
      <c r="N1604" s="10" t="s">
        <v>110</v>
      </c>
      <c r="O1604" s="27"/>
      <c r="P1604" s="27"/>
      <c r="Q1604" s="74"/>
      <c r="R1604" s="27">
        <v>1</v>
      </c>
      <c r="S1604" s="27">
        <v>1</v>
      </c>
      <c r="T1604" s="27">
        <v>0</v>
      </c>
      <c r="U1604" s="27">
        <v>1</v>
      </c>
      <c r="V1604" s="27">
        <v>1</v>
      </c>
      <c r="W1604" s="27"/>
      <c r="X1604" s="27"/>
      <c r="Y1604" s="27"/>
      <c r="Z1604" s="27"/>
      <c r="AA1604" s="27"/>
      <c r="AB1604" s="27"/>
      <c r="AC1604" s="27"/>
      <c r="AD1604" s="27"/>
      <c r="AE1604" s="27"/>
      <c r="AF1604" s="27"/>
      <c r="AG1604" s="27"/>
      <c r="AH1604" s="27"/>
      <c r="AI1604" s="27"/>
      <c r="AJ1604" s="27"/>
      <c r="AK1604" s="27"/>
      <c r="AL1604" s="27"/>
      <c r="AM1604" s="27"/>
      <c r="AN1604" s="27"/>
      <c r="AO1604" s="27"/>
      <c r="AP1604" s="27">
        <v>162552.1</v>
      </c>
      <c r="AQ1604" s="27">
        <v>0</v>
      </c>
      <c r="AR1604" s="27">
        <f t="shared" si="35"/>
        <v>0</v>
      </c>
      <c r="AS1604" s="10" t="s">
        <v>111</v>
      </c>
      <c r="AT1604" s="7" t="s">
        <v>375</v>
      </c>
      <c r="AU1604" s="89" t="s">
        <v>212</v>
      </c>
    </row>
    <row r="1605" spans="2:47" ht="13.15" customHeight="1" x14ac:dyDescent="0.2">
      <c r="B1605" s="7" t="s">
        <v>2578</v>
      </c>
      <c r="C1605" s="7" t="s">
        <v>100</v>
      </c>
      <c r="D1605" s="13" t="s">
        <v>2545</v>
      </c>
      <c r="E1605" s="7" t="s">
        <v>2546</v>
      </c>
      <c r="F1605" s="10" t="s">
        <v>2561</v>
      </c>
      <c r="G1605" s="10" t="s">
        <v>2579</v>
      </c>
      <c r="H1605" s="8" t="s">
        <v>197</v>
      </c>
      <c r="I1605" s="27">
        <v>92.9</v>
      </c>
      <c r="J1605" s="10" t="s">
        <v>238</v>
      </c>
      <c r="K1605" s="8" t="s">
        <v>107</v>
      </c>
      <c r="L1605" s="10" t="s">
        <v>108</v>
      </c>
      <c r="M1605" s="10" t="s">
        <v>109</v>
      </c>
      <c r="N1605" s="10" t="s">
        <v>110</v>
      </c>
      <c r="O1605" s="27"/>
      <c r="P1605" s="27"/>
      <c r="Q1605" s="74"/>
      <c r="R1605" s="27">
        <v>2</v>
      </c>
      <c r="S1605" s="27">
        <v>0</v>
      </c>
      <c r="T1605" s="27">
        <v>0</v>
      </c>
      <c r="U1605" s="27">
        <v>2</v>
      </c>
      <c r="V1605" s="27">
        <v>2</v>
      </c>
      <c r="W1605" s="27"/>
      <c r="X1605" s="27"/>
      <c r="Y1605" s="27"/>
      <c r="Z1605" s="27"/>
      <c r="AA1605" s="27"/>
      <c r="AB1605" s="27"/>
      <c r="AC1605" s="27"/>
      <c r="AD1605" s="27"/>
      <c r="AE1605" s="27"/>
      <c r="AF1605" s="27"/>
      <c r="AG1605" s="27"/>
      <c r="AH1605" s="27"/>
      <c r="AI1605" s="27"/>
      <c r="AJ1605" s="27"/>
      <c r="AK1605" s="27"/>
      <c r="AL1605" s="27"/>
      <c r="AM1605" s="27"/>
      <c r="AN1605" s="27"/>
      <c r="AO1605" s="27"/>
      <c r="AP1605" s="27">
        <v>1220145.5900000001</v>
      </c>
      <c r="AQ1605" s="27">
        <v>0</v>
      </c>
      <c r="AR1605" s="27">
        <f t="shared" si="35"/>
        <v>0</v>
      </c>
      <c r="AS1605" s="10" t="s">
        <v>111</v>
      </c>
      <c r="AT1605" s="43" t="s">
        <v>241</v>
      </c>
      <c r="AU1605" s="10" t="s">
        <v>1339</v>
      </c>
    </row>
    <row r="1606" spans="2:47" ht="13.15" customHeight="1" x14ac:dyDescent="0.2">
      <c r="B1606" s="12" t="s">
        <v>2580</v>
      </c>
      <c r="C1606" s="7" t="s">
        <v>100</v>
      </c>
      <c r="D1606" s="13" t="s">
        <v>2545</v>
      </c>
      <c r="E1606" s="7" t="s">
        <v>2546</v>
      </c>
      <c r="F1606" s="7" t="s">
        <v>2561</v>
      </c>
      <c r="G1606" s="7" t="s">
        <v>2579</v>
      </c>
      <c r="H1606" s="8" t="s">
        <v>197</v>
      </c>
      <c r="I1606" s="9">
        <v>92.9</v>
      </c>
      <c r="J1606" s="10" t="s">
        <v>579</v>
      </c>
      <c r="K1606" s="8" t="s">
        <v>107</v>
      </c>
      <c r="L1606" s="10" t="s">
        <v>108</v>
      </c>
      <c r="M1606" s="10" t="s">
        <v>109</v>
      </c>
      <c r="N1606" s="10" t="s">
        <v>110</v>
      </c>
      <c r="O1606" s="74"/>
      <c r="P1606" s="27"/>
      <c r="Q1606" s="27"/>
      <c r="R1606" s="27">
        <v>2</v>
      </c>
      <c r="S1606" s="27"/>
      <c r="T1606" s="27"/>
      <c r="U1606" s="27">
        <v>2</v>
      </c>
      <c r="V1606" s="27">
        <v>2</v>
      </c>
      <c r="W1606" s="27"/>
      <c r="X1606" s="27"/>
      <c r="Y1606" s="27"/>
      <c r="Z1606" s="27"/>
      <c r="AA1606" s="27"/>
      <c r="AB1606" s="27"/>
      <c r="AC1606" s="27"/>
      <c r="AD1606" s="27"/>
      <c r="AE1606" s="27"/>
      <c r="AF1606" s="27"/>
      <c r="AG1606" s="27"/>
      <c r="AH1606" s="27"/>
      <c r="AI1606" s="27"/>
      <c r="AJ1606" s="27"/>
      <c r="AK1606" s="27"/>
      <c r="AL1606" s="27"/>
      <c r="AM1606" s="27"/>
      <c r="AN1606" s="27"/>
      <c r="AO1606" s="27"/>
      <c r="AP1606" s="27">
        <v>1220145.5900000001</v>
      </c>
      <c r="AQ1606" s="27">
        <v>0</v>
      </c>
      <c r="AR1606" s="27">
        <f t="shared" si="35"/>
        <v>0</v>
      </c>
      <c r="AS1606" s="10" t="s">
        <v>111</v>
      </c>
      <c r="AT1606" s="43" t="s">
        <v>241</v>
      </c>
      <c r="AU1606" s="43" t="s">
        <v>242</v>
      </c>
    </row>
    <row r="1607" spans="2:47" ht="13.15" customHeight="1" x14ac:dyDescent="0.2">
      <c r="B1607" s="12" t="s">
        <v>2581</v>
      </c>
      <c r="C1607" s="7" t="s">
        <v>100</v>
      </c>
      <c r="D1607" s="13" t="s">
        <v>2545</v>
      </c>
      <c r="E1607" s="7" t="s">
        <v>2546</v>
      </c>
      <c r="F1607" s="7" t="s">
        <v>2561</v>
      </c>
      <c r="G1607" s="7" t="s">
        <v>2579</v>
      </c>
      <c r="H1607" s="8" t="s">
        <v>197</v>
      </c>
      <c r="I1607" s="9">
        <v>92.9</v>
      </c>
      <c r="J1607" s="10" t="s">
        <v>579</v>
      </c>
      <c r="K1607" s="8" t="s">
        <v>107</v>
      </c>
      <c r="L1607" s="10" t="s">
        <v>108</v>
      </c>
      <c r="M1607" s="10" t="s">
        <v>109</v>
      </c>
      <c r="N1607" s="10" t="s">
        <v>110</v>
      </c>
      <c r="O1607" s="74"/>
      <c r="P1607" s="27"/>
      <c r="Q1607" s="27"/>
      <c r="R1607" s="27">
        <v>2</v>
      </c>
      <c r="S1607" s="27"/>
      <c r="T1607" s="27"/>
      <c r="U1607" s="27">
        <v>2</v>
      </c>
      <c r="V1607" s="27">
        <v>2</v>
      </c>
      <c r="W1607" s="27"/>
      <c r="X1607" s="27"/>
      <c r="Y1607" s="27"/>
      <c r="Z1607" s="27"/>
      <c r="AA1607" s="27"/>
      <c r="AB1607" s="27"/>
      <c r="AC1607" s="27"/>
      <c r="AD1607" s="27"/>
      <c r="AE1607" s="27"/>
      <c r="AF1607" s="27"/>
      <c r="AG1607" s="27"/>
      <c r="AH1607" s="27"/>
      <c r="AI1607" s="27"/>
      <c r="AJ1607" s="27"/>
      <c r="AK1607" s="27"/>
      <c r="AL1607" s="27"/>
      <c r="AM1607" s="27"/>
      <c r="AN1607" s="27"/>
      <c r="AO1607" s="27"/>
      <c r="AP1607" s="27">
        <v>854930</v>
      </c>
      <c r="AQ1607" s="27">
        <v>0</v>
      </c>
      <c r="AR1607" s="27">
        <f t="shared" si="35"/>
        <v>0</v>
      </c>
      <c r="AS1607" s="10" t="s">
        <v>111</v>
      </c>
      <c r="AT1607" s="43" t="s">
        <v>241</v>
      </c>
      <c r="AU1607" s="89"/>
    </row>
    <row r="1608" spans="2:47" ht="13.15" customHeight="1" x14ac:dyDescent="0.2">
      <c r="B1608" s="12" t="s">
        <v>2582</v>
      </c>
      <c r="C1608" s="8" t="s">
        <v>100</v>
      </c>
      <c r="D1608" s="13" t="s">
        <v>2545</v>
      </c>
      <c r="E1608" s="7" t="s">
        <v>2546</v>
      </c>
      <c r="F1608" s="8" t="s">
        <v>2561</v>
      </c>
      <c r="G1608" s="7" t="s">
        <v>2579</v>
      </c>
      <c r="H1608" s="8" t="s">
        <v>197</v>
      </c>
      <c r="I1608" s="9">
        <v>92.9</v>
      </c>
      <c r="J1608" s="8" t="s">
        <v>244</v>
      </c>
      <c r="K1608" s="8" t="s">
        <v>107</v>
      </c>
      <c r="L1608" s="8" t="s">
        <v>108</v>
      </c>
      <c r="M1608" s="10" t="s">
        <v>109</v>
      </c>
      <c r="N1608" s="10" t="s">
        <v>110</v>
      </c>
      <c r="O1608" s="74"/>
      <c r="P1608" s="27"/>
      <c r="Q1608" s="27"/>
      <c r="R1608" s="27">
        <v>2</v>
      </c>
      <c r="S1608" s="27"/>
      <c r="T1608" s="27"/>
      <c r="U1608" s="27">
        <v>2</v>
      </c>
      <c r="V1608" s="27">
        <v>2</v>
      </c>
      <c r="W1608" s="27"/>
      <c r="X1608" s="27"/>
      <c r="Y1608" s="27"/>
      <c r="Z1608" s="27"/>
      <c r="AA1608" s="27"/>
      <c r="AB1608" s="27"/>
      <c r="AC1608" s="27"/>
      <c r="AD1608" s="27"/>
      <c r="AE1608" s="27"/>
      <c r="AF1608" s="27"/>
      <c r="AG1608" s="27"/>
      <c r="AH1608" s="27"/>
      <c r="AI1608" s="27"/>
      <c r="AJ1608" s="27"/>
      <c r="AK1608" s="27"/>
      <c r="AL1608" s="27"/>
      <c r="AM1608" s="27"/>
      <c r="AN1608" s="27"/>
      <c r="AO1608" s="27"/>
      <c r="AP1608" s="27">
        <v>854930</v>
      </c>
      <c r="AQ1608" s="27">
        <v>0</v>
      </c>
      <c r="AR1608" s="27">
        <f t="shared" si="35"/>
        <v>0</v>
      </c>
      <c r="AS1608" s="10" t="s">
        <v>111</v>
      </c>
      <c r="AT1608" s="43" t="s">
        <v>241</v>
      </c>
      <c r="AU1608" s="89" t="s">
        <v>2552</v>
      </c>
    </row>
    <row r="1609" spans="2:47" ht="13.15" customHeight="1" x14ac:dyDescent="0.2">
      <c r="B1609" s="12" t="s">
        <v>2583</v>
      </c>
      <c r="C1609" s="8" t="s">
        <v>100</v>
      </c>
      <c r="D1609" s="13" t="s">
        <v>2545</v>
      </c>
      <c r="E1609" s="7" t="s">
        <v>2546</v>
      </c>
      <c r="F1609" s="8" t="s">
        <v>2561</v>
      </c>
      <c r="G1609" s="7" t="s">
        <v>2579</v>
      </c>
      <c r="H1609" s="8" t="s">
        <v>105</v>
      </c>
      <c r="I1609" s="9">
        <v>92.9</v>
      </c>
      <c r="J1609" s="8" t="s">
        <v>238</v>
      </c>
      <c r="K1609" s="8" t="s">
        <v>107</v>
      </c>
      <c r="L1609" s="8" t="s">
        <v>108</v>
      </c>
      <c r="M1609" s="10" t="s">
        <v>109</v>
      </c>
      <c r="N1609" s="10" t="s">
        <v>110</v>
      </c>
      <c r="O1609" s="74"/>
      <c r="P1609" s="27"/>
      <c r="Q1609" s="27"/>
      <c r="R1609" s="27">
        <v>2</v>
      </c>
      <c r="S1609" s="27"/>
      <c r="T1609" s="27"/>
      <c r="U1609" s="27">
        <v>2</v>
      </c>
      <c r="V1609" s="27">
        <v>2</v>
      </c>
      <c r="W1609" s="27"/>
      <c r="X1609" s="27"/>
      <c r="Y1609" s="27"/>
      <c r="Z1609" s="27"/>
      <c r="AA1609" s="27"/>
      <c r="AB1609" s="27"/>
      <c r="AC1609" s="27"/>
      <c r="AD1609" s="27"/>
      <c r="AE1609" s="27"/>
      <c r="AF1609" s="27"/>
      <c r="AG1609" s="27"/>
      <c r="AH1609" s="27"/>
      <c r="AI1609" s="27"/>
      <c r="AJ1609" s="27"/>
      <c r="AK1609" s="27"/>
      <c r="AL1609" s="27"/>
      <c r="AM1609" s="27"/>
      <c r="AN1609" s="27"/>
      <c r="AO1609" s="27"/>
      <c r="AP1609" s="27">
        <v>854930</v>
      </c>
      <c r="AQ1609" s="27">
        <v>0</v>
      </c>
      <c r="AR1609" s="27">
        <f t="shared" si="35"/>
        <v>0</v>
      </c>
      <c r="AS1609" s="10" t="s">
        <v>111</v>
      </c>
      <c r="AT1609" s="43" t="s">
        <v>241</v>
      </c>
      <c r="AU1609" s="13" t="s">
        <v>115</v>
      </c>
    </row>
    <row r="1610" spans="2:47" ht="13.15" customHeight="1" x14ac:dyDescent="0.2">
      <c r="B1610" s="13" t="s">
        <v>2584</v>
      </c>
      <c r="C1610" s="13" t="s">
        <v>100</v>
      </c>
      <c r="D1610" s="13" t="s">
        <v>2555</v>
      </c>
      <c r="E1610" s="13" t="s">
        <v>1642</v>
      </c>
      <c r="F1610" s="13" t="s">
        <v>2556</v>
      </c>
      <c r="G1610" s="13" t="s">
        <v>2585</v>
      </c>
      <c r="H1610" s="13" t="s">
        <v>105</v>
      </c>
      <c r="I1610" s="13">
        <v>92.9</v>
      </c>
      <c r="J1610" s="13" t="s">
        <v>238</v>
      </c>
      <c r="K1610" s="13" t="s">
        <v>107</v>
      </c>
      <c r="L1610" s="13" t="s">
        <v>108</v>
      </c>
      <c r="M1610" s="13" t="s">
        <v>109</v>
      </c>
      <c r="N1610" s="13" t="s">
        <v>110</v>
      </c>
      <c r="O1610" s="39"/>
      <c r="P1610" s="39"/>
      <c r="Q1610" s="39"/>
      <c r="R1610" s="39">
        <v>2</v>
      </c>
      <c r="S1610" s="39">
        <v>0</v>
      </c>
      <c r="T1610" s="39"/>
      <c r="U1610" s="39">
        <v>3</v>
      </c>
      <c r="V1610" s="39">
        <v>3</v>
      </c>
      <c r="W1610" s="39"/>
      <c r="X1610" s="39"/>
      <c r="Y1610" s="39"/>
      <c r="Z1610" s="39"/>
      <c r="AA1610" s="39"/>
      <c r="AB1610" s="39"/>
      <c r="AC1610" s="39"/>
      <c r="AD1610" s="39"/>
      <c r="AE1610" s="39"/>
      <c r="AF1610" s="39"/>
      <c r="AG1610" s="39"/>
      <c r="AH1610" s="39"/>
      <c r="AI1610" s="39"/>
      <c r="AJ1610" s="39"/>
      <c r="AK1610" s="39"/>
      <c r="AL1610" s="39"/>
      <c r="AM1610" s="39"/>
      <c r="AN1610" s="39"/>
      <c r="AO1610" s="39"/>
      <c r="AP1610" s="39">
        <v>854930</v>
      </c>
      <c r="AQ1610" s="39">
        <v>0</v>
      </c>
      <c r="AR1610" s="27">
        <f t="shared" si="35"/>
        <v>0</v>
      </c>
      <c r="AS1610" s="13" t="s">
        <v>111</v>
      </c>
      <c r="AT1610" s="13">
        <v>2015</v>
      </c>
      <c r="AU1610" s="13">
        <v>14</v>
      </c>
    </row>
    <row r="1611" spans="2:47" ht="13.15" customHeight="1" x14ac:dyDescent="0.2">
      <c r="B1611" s="13" t="s">
        <v>2586</v>
      </c>
      <c r="C1611" s="13" t="s">
        <v>100</v>
      </c>
      <c r="D1611" s="13" t="s">
        <v>2555</v>
      </c>
      <c r="E1611" s="13" t="s">
        <v>1642</v>
      </c>
      <c r="F1611" s="13" t="s">
        <v>2556</v>
      </c>
      <c r="G1611" s="13" t="s">
        <v>2585</v>
      </c>
      <c r="H1611" s="13" t="s">
        <v>105</v>
      </c>
      <c r="I1611" s="13">
        <v>92.9</v>
      </c>
      <c r="J1611" s="13" t="s">
        <v>238</v>
      </c>
      <c r="K1611" s="13" t="s">
        <v>107</v>
      </c>
      <c r="L1611" s="13" t="s">
        <v>108</v>
      </c>
      <c r="M1611" s="13" t="s">
        <v>122</v>
      </c>
      <c r="N1611" s="13" t="s">
        <v>110</v>
      </c>
      <c r="O1611" s="39"/>
      <c r="P1611" s="39"/>
      <c r="Q1611" s="39"/>
      <c r="R1611" s="39">
        <v>2</v>
      </c>
      <c r="S1611" s="39">
        <v>0</v>
      </c>
      <c r="T1611" s="39">
        <v>0</v>
      </c>
      <c r="U1611" s="39">
        <v>2</v>
      </c>
      <c r="V1611" s="39">
        <v>2</v>
      </c>
      <c r="W1611" s="39"/>
      <c r="X1611" s="39"/>
      <c r="Y1611" s="39"/>
      <c r="Z1611" s="39"/>
      <c r="AA1611" s="39"/>
      <c r="AB1611" s="39"/>
      <c r="AC1611" s="39"/>
      <c r="AD1611" s="39"/>
      <c r="AE1611" s="39"/>
      <c r="AF1611" s="39"/>
      <c r="AG1611" s="39"/>
      <c r="AH1611" s="39"/>
      <c r="AI1611" s="39"/>
      <c r="AJ1611" s="39"/>
      <c r="AK1611" s="39"/>
      <c r="AL1611" s="39"/>
      <c r="AM1611" s="39"/>
      <c r="AN1611" s="39"/>
      <c r="AO1611" s="39"/>
      <c r="AP1611" s="39">
        <v>854930</v>
      </c>
      <c r="AQ1611" s="39">
        <v>0</v>
      </c>
      <c r="AR1611" s="27">
        <f t="shared" si="35"/>
        <v>0</v>
      </c>
      <c r="AS1611" s="13" t="s">
        <v>111</v>
      </c>
      <c r="AT1611" s="13">
        <v>2015</v>
      </c>
      <c r="AU1611" s="13" t="s">
        <v>6956</v>
      </c>
    </row>
    <row r="1612" spans="2:47" ht="13.15" customHeight="1" x14ac:dyDescent="0.2">
      <c r="B1612" s="13" t="s">
        <v>7044</v>
      </c>
      <c r="C1612" s="13" t="s">
        <v>100</v>
      </c>
      <c r="D1612" s="13" t="s">
        <v>2555</v>
      </c>
      <c r="E1612" s="13" t="s">
        <v>1642</v>
      </c>
      <c r="F1612" s="13" t="s">
        <v>2556</v>
      </c>
      <c r="G1612" s="13" t="s">
        <v>2585</v>
      </c>
      <c r="H1612" s="13" t="s">
        <v>105</v>
      </c>
      <c r="I1612" s="13">
        <v>92.9</v>
      </c>
      <c r="J1612" s="13" t="s">
        <v>238</v>
      </c>
      <c r="K1612" s="13" t="s">
        <v>107</v>
      </c>
      <c r="L1612" s="13" t="s">
        <v>108</v>
      </c>
      <c r="M1612" s="13" t="s">
        <v>122</v>
      </c>
      <c r="N1612" s="13" t="s">
        <v>110</v>
      </c>
      <c r="O1612" s="39"/>
      <c r="P1612" s="39"/>
      <c r="Q1612" s="39"/>
      <c r="R1612" s="39">
        <v>2</v>
      </c>
      <c r="S1612" s="39">
        <v>0</v>
      </c>
      <c r="T1612" s="39">
        <v>0</v>
      </c>
      <c r="U1612" s="39">
        <v>0</v>
      </c>
      <c r="V1612" s="39">
        <v>0</v>
      </c>
      <c r="W1612" s="39"/>
      <c r="X1612" s="39"/>
      <c r="Y1612" s="39"/>
      <c r="Z1612" s="39"/>
      <c r="AA1612" s="39"/>
      <c r="AB1612" s="39"/>
      <c r="AC1612" s="39"/>
      <c r="AD1612" s="39"/>
      <c r="AE1612" s="39"/>
      <c r="AF1612" s="39"/>
      <c r="AG1612" s="39"/>
      <c r="AH1612" s="39"/>
      <c r="AI1612" s="39"/>
      <c r="AJ1612" s="39"/>
      <c r="AK1612" s="39"/>
      <c r="AL1612" s="39"/>
      <c r="AM1612" s="39"/>
      <c r="AN1612" s="39"/>
      <c r="AO1612" s="39"/>
      <c r="AP1612" s="39">
        <v>854930</v>
      </c>
      <c r="AQ1612" s="39">
        <f>(R1612+S1612+T1612+U1612+V1612+W1612)*AP1612</f>
        <v>1709860</v>
      </c>
      <c r="AR1612" s="27">
        <f t="shared" ref="AR1612:AR1675" si="37">AQ1612*1.12</f>
        <v>1915043.2000000002</v>
      </c>
      <c r="AS1612" s="13" t="s">
        <v>111</v>
      </c>
      <c r="AT1612" s="13">
        <v>2015</v>
      </c>
      <c r="AU1612" s="13"/>
    </row>
    <row r="1613" spans="2:47" ht="13.15" customHeight="1" x14ac:dyDescent="0.2">
      <c r="B1613" s="7" t="s">
        <v>2587</v>
      </c>
      <c r="C1613" s="7" t="s">
        <v>100</v>
      </c>
      <c r="D1613" s="13" t="s">
        <v>2545</v>
      </c>
      <c r="E1613" s="7" t="s">
        <v>2546</v>
      </c>
      <c r="F1613" s="10" t="s">
        <v>2561</v>
      </c>
      <c r="G1613" s="10" t="s">
        <v>2588</v>
      </c>
      <c r="H1613" s="8" t="s">
        <v>197</v>
      </c>
      <c r="I1613" s="28">
        <v>92.9</v>
      </c>
      <c r="J1613" s="10" t="s">
        <v>238</v>
      </c>
      <c r="K1613" s="8" t="s">
        <v>107</v>
      </c>
      <c r="L1613" s="10" t="s">
        <v>108</v>
      </c>
      <c r="M1613" s="10" t="s">
        <v>109</v>
      </c>
      <c r="N1613" s="10" t="s">
        <v>110</v>
      </c>
      <c r="O1613" s="27"/>
      <c r="P1613" s="27"/>
      <c r="Q1613" s="74"/>
      <c r="R1613" s="27">
        <v>1</v>
      </c>
      <c r="S1613" s="27">
        <v>1</v>
      </c>
      <c r="T1613" s="27">
        <v>1</v>
      </c>
      <c r="U1613" s="27">
        <v>1</v>
      </c>
      <c r="V1613" s="27">
        <v>1</v>
      </c>
      <c r="W1613" s="27"/>
      <c r="X1613" s="27"/>
      <c r="Y1613" s="27"/>
      <c r="Z1613" s="27"/>
      <c r="AA1613" s="27"/>
      <c r="AB1613" s="27"/>
      <c r="AC1613" s="27"/>
      <c r="AD1613" s="27"/>
      <c r="AE1613" s="27"/>
      <c r="AF1613" s="27"/>
      <c r="AG1613" s="27"/>
      <c r="AH1613" s="27"/>
      <c r="AI1613" s="27"/>
      <c r="AJ1613" s="27"/>
      <c r="AK1613" s="27"/>
      <c r="AL1613" s="27"/>
      <c r="AM1613" s="27"/>
      <c r="AN1613" s="27"/>
      <c r="AO1613" s="27"/>
      <c r="AP1613" s="27">
        <v>755233.11</v>
      </c>
      <c r="AQ1613" s="27">
        <v>0</v>
      </c>
      <c r="AR1613" s="27">
        <f t="shared" si="37"/>
        <v>0</v>
      </c>
      <c r="AS1613" s="10" t="s">
        <v>111</v>
      </c>
      <c r="AT1613" s="43" t="s">
        <v>241</v>
      </c>
      <c r="AU1613" s="10" t="s">
        <v>1339</v>
      </c>
    </row>
    <row r="1614" spans="2:47" ht="13.15" customHeight="1" x14ac:dyDescent="0.2">
      <c r="B1614" s="12" t="s">
        <v>2589</v>
      </c>
      <c r="C1614" s="7" t="s">
        <v>100</v>
      </c>
      <c r="D1614" s="13" t="s">
        <v>2545</v>
      </c>
      <c r="E1614" s="7" t="s">
        <v>2546</v>
      </c>
      <c r="F1614" s="7" t="s">
        <v>2561</v>
      </c>
      <c r="G1614" s="7" t="s">
        <v>2588</v>
      </c>
      <c r="H1614" s="8" t="s">
        <v>197</v>
      </c>
      <c r="I1614" s="9">
        <v>92.9</v>
      </c>
      <c r="J1614" s="10" t="s">
        <v>579</v>
      </c>
      <c r="K1614" s="8" t="s">
        <v>107</v>
      </c>
      <c r="L1614" s="10" t="s">
        <v>108</v>
      </c>
      <c r="M1614" s="10" t="s">
        <v>109</v>
      </c>
      <c r="N1614" s="10" t="s">
        <v>110</v>
      </c>
      <c r="O1614" s="74"/>
      <c r="P1614" s="27"/>
      <c r="Q1614" s="27"/>
      <c r="R1614" s="27">
        <v>1</v>
      </c>
      <c r="S1614" s="27">
        <v>1</v>
      </c>
      <c r="T1614" s="27">
        <v>1</v>
      </c>
      <c r="U1614" s="27">
        <v>1</v>
      </c>
      <c r="V1614" s="27">
        <v>1</v>
      </c>
      <c r="W1614" s="27"/>
      <c r="X1614" s="27"/>
      <c r="Y1614" s="27"/>
      <c r="Z1614" s="27"/>
      <c r="AA1614" s="27"/>
      <c r="AB1614" s="27"/>
      <c r="AC1614" s="27"/>
      <c r="AD1614" s="27"/>
      <c r="AE1614" s="27"/>
      <c r="AF1614" s="27"/>
      <c r="AG1614" s="27"/>
      <c r="AH1614" s="27"/>
      <c r="AI1614" s="27"/>
      <c r="AJ1614" s="27"/>
      <c r="AK1614" s="27"/>
      <c r="AL1614" s="27"/>
      <c r="AM1614" s="27"/>
      <c r="AN1614" s="27"/>
      <c r="AO1614" s="27"/>
      <c r="AP1614" s="27">
        <v>755233.11</v>
      </c>
      <c r="AQ1614" s="27">
        <v>0</v>
      </c>
      <c r="AR1614" s="27">
        <f t="shared" si="37"/>
        <v>0</v>
      </c>
      <c r="AS1614" s="10" t="s">
        <v>111</v>
      </c>
      <c r="AT1614" s="43" t="s">
        <v>241</v>
      </c>
      <c r="AU1614" s="43" t="s">
        <v>242</v>
      </c>
    </row>
    <row r="1615" spans="2:47" ht="13.15" customHeight="1" x14ac:dyDescent="0.2">
      <c r="B1615" s="12" t="s">
        <v>2590</v>
      </c>
      <c r="C1615" s="7" t="s">
        <v>100</v>
      </c>
      <c r="D1615" s="13" t="s">
        <v>2545</v>
      </c>
      <c r="E1615" s="7" t="s">
        <v>2546</v>
      </c>
      <c r="F1615" s="7" t="s">
        <v>2561</v>
      </c>
      <c r="G1615" s="7" t="s">
        <v>2588</v>
      </c>
      <c r="H1615" s="8" t="s">
        <v>197</v>
      </c>
      <c r="I1615" s="9">
        <v>92.9</v>
      </c>
      <c r="J1615" s="10" t="s">
        <v>579</v>
      </c>
      <c r="K1615" s="8" t="s">
        <v>107</v>
      </c>
      <c r="L1615" s="10" t="s">
        <v>108</v>
      </c>
      <c r="M1615" s="10" t="s">
        <v>109</v>
      </c>
      <c r="N1615" s="10" t="s">
        <v>110</v>
      </c>
      <c r="O1615" s="74"/>
      <c r="P1615" s="27"/>
      <c r="Q1615" s="27"/>
      <c r="R1615" s="27">
        <v>1</v>
      </c>
      <c r="S1615" s="27">
        <v>1</v>
      </c>
      <c r="T1615" s="27">
        <v>1</v>
      </c>
      <c r="U1615" s="27">
        <v>1</v>
      </c>
      <c r="V1615" s="27">
        <v>1</v>
      </c>
      <c r="W1615" s="27"/>
      <c r="X1615" s="27"/>
      <c r="Y1615" s="27"/>
      <c r="Z1615" s="27"/>
      <c r="AA1615" s="27"/>
      <c r="AB1615" s="27"/>
      <c r="AC1615" s="27"/>
      <c r="AD1615" s="27"/>
      <c r="AE1615" s="27"/>
      <c r="AF1615" s="27"/>
      <c r="AG1615" s="27"/>
      <c r="AH1615" s="27"/>
      <c r="AI1615" s="27"/>
      <c r="AJ1615" s="27"/>
      <c r="AK1615" s="27"/>
      <c r="AL1615" s="27"/>
      <c r="AM1615" s="27"/>
      <c r="AN1615" s="27"/>
      <c r="AO1615" s="27"/>
      <c r="AP1615" s="27">
        <v>536189.84</v>
      </c>
      <c r="AQ1615" s="27">
        <v>0</v>
      </c>
      <c r="AR1615" s="27">
        <f t="shared" si="37"/>
        <v>0</v>
      </c>
      <c r="AS1615" s="10" t="s">
        <v>111</v>
      </c>
      <c r="AT1615" s="43" t="s">
        <v>241</v>
      </c>
      <c r="AU1615" s="89"/>
    </row>
    <row r="1616" spans="2:47" ht="13.15" customHeight="1" x14ac:dyDescent="0.2">
      <c r="B1616" s="12" t="s">
        <v>2591</v>
      </c>
      <c r="C1616" s="8" t="s">
        <v>100</v>
      </c>
      <c r="D1616" s="13" t="s">
        <v>2545</v>
      </c>
      <c r="E1616" s="7" t="s">
        <v>2546</v>
      </c>
      <c r="F1616" s="8" t="s">
        <v>2561</v>
      </c>
      <c r="G1616" s="7" t="s">
        <v>2588</v>
      </c>
      <c r="H1616" s="8" t="s">
        <v>197</v>
      </c>
      <c r="I1616" s="9">
        <v>92.9</v>
      </c>
      <c r="J1616" s="8" t="s">
        <v>244</v>
      </c>
      <c r="K1616" s="8" t="s">
        <v>107</v>
      </c>
      <c r="L1616" s="8" t="s">
        <v>108</v>
      </c>
      <c r="M1616" s="10" t="s">
        <v>109</v>
      </c>
      <c r="N1616" s="10" t="s">
        <v>110</v>
      </c>
      <c r="O1616" s="74"/>
      <c r="P1616" s="27"/>
      <c r="Q1616" s="27"/>
      <c r="R1616" s="27">
        <v>1</v>
      </c>
      <c r="S1616" s="27">
        <v>1</v>
      </c>
      <c r="T1616" s="27">
        <v>1</v>
      </c>
      <c r="U1616" s="27">
        <v>1</v>
      </c>
      <c r="V1616" s="27">
        <v>1</v>
      </c>
      <c r="W1616" s="27"/>
      <c r="X1616" s="27"/>
      <c r="Y1616" s="27"/>
      <c r="Z1616" s="27"/>
      <c r="AA1616" s="27"/>
      <c r="AB1616" s="27"/>
      <c r="AC1616" s="27"/>
      <c r="AD1616" s="27"/>
      <c r="AE1616" s="27"/>
      <c r="AF1616" s="27"/>
      <c r="AG1616" s="27"/>
      <c r="AH1616" s="27"/>
      <c r="AI1616" s="27"/>
      <c r="AJ1616" s="27"/>
      <c r="AK1616" s="27"/>
      <c r="AL1616" s="27"/>
      <c r="AM1616" s="27"/>
      <c r="AN1616" s="27"/>
      <c r="AO1616" s="27"/>
      <c r="AP1616" s="27">
        <v>536189.84</v>
      </c>
      <c r="AQ1616" s="27">
        <v>0</v>
      </c>
      <c r="AR1616" s="27">
        <f t="shared" si="37"/>
        <v>0</v>
      </c>
      <c r="AS1616" s="10" t="s">
        <v>111</v>
      </c>
      <c r="AT1616" s="43" t="s">
        <v>241</v>
      </c>
      <c r="AU1616" s="89" t="s">
        <v>2552</v>
      </c>
    </row>
    <row r="1617" spans="2:47" ht="13.15" customHeight="1" x14ac:dyDescent="0.2">
      <c r="B1617" s="12" t="s">
        <v>2592</v>
      </c>
      <c r="C1617" s="8" t="s">
        <v>100</v>
      </c>
      <c r="D1617" s="13" t="s">
        <v>2545</v>
      </c>
      <c r="E1617" s="7" t="s">
        <v>2546</v>
      </c>
      <c r="F1617" s="8" t="s">
        <v>2561</v>
      </c>
      <c r="G1617" s="7" t="s">
        <v>2588</v>
      </c>
      <c r="H1617" s="8" t="s">
        <v>105</v>
      </c>
      <c r="I1617" s="9">
        <v>92.9</v>
      </c>
      <c r="J1617" s="8" t="s">
        <v>238</v>
      </c>
      <c r="K1617" s="8" t="s">
        <v>107</v>
      </c>
      <c r="L1617" s="8" t="s">
        <v>108</v>
      </c>
      <c r="M1617" s="10" t="s">
        <v>109</v>
      </c>
      <c r="N1617" s="10" t="s">
        <v>110</v>
      </c>
      <c r="O1617" s="74"/>
      <c r="P1617" s="27"/>
      <c r="Q1617" s="27"/>
      <c r="R1617" s="27">
        <v>1</v>
      </c>
      <c r="S1617" s="27">
        <v>1</v>
      </c>
      <c r="T1617" s="27">
        <v>1</v>
      </c>
      <c r="U1617" s="27">
        <v>1</v>
      </c>
      <c r="V1617" s="27">
        <v>1</v>
      </c>
      <c r="W1617" s="27"/>
      <c r="X1617" s="27"/>
      <c r="Y1617" s="27"/>
      <c r="Z1617" s="27"/>
      <c r="AA1617" s="27"/>
      <c r="AB1617" s="27"/>
      <c r="AC1617" s="27"/>
      <c r="AD1617" s="27"/>
      <c r="AE1617" s="27"/>
      <c r="AF1617" s="27"/>
      <c r="AG1617" s="27"/>
      <c r="AH1617" s="27"/>
      <c r="AI1617" s="27"/>
      <c r="AJ1617" s="27"/>
      <c r="AK1617" s="27"/>
      <c r="AL1617" s="27"/>
      <c r="AM1617" s="27"/>
      <c r="AN1617" s="27"/>
      <c r="AO1617" s="27"/>
      <c r="AP1617" s="27">
        <v>536189.84</v>
      </c>
      <c r="AQ1617" s="27">
        <v>0</v>
      </c>
      <c r="AR1617" s="27">
        <f t="shared" si="37"/>
        <v>0</v>
      </c>
      <c r="AS1617" s="10" t="s">
        <v>111</v>
      </c>
      <c r="AT1617" s="43" t="s">
        <v>241</v>
      </c>
      <c r="AU1617" s="13" t="s">
        <v>115</v>
      </c>
    </row>
    <row r="1618" spans="2:47" ht="13.15" customHeight="1" x14ac:dyDescent="0.2">
      <c r="B1618" s="13" t="s">
        <v>2593</v>
      </c>
      <c r="C1618" s="13" t="s">
        <v>100</v>
      </c>
      <c r="D1618" s="13" t="s">
        <v>2555</v>
      </c>
      <c r="E1618" s="13" t="s">
        <v>1642</v>
      </c>
      <c r="F1618" s="13" t="s">
        <v>2556</v>
      </c>
      <c r="G1618" s="13" t="s">
        <v>2594</v>
      </c>
      <c r="H1618" s="13" t="s">
        <v>105</v>
      </c>
      <c r="I1618" s="13">
        <v>92.9</v>
      </c>
      <c r="J1618" s="13" t="s">
        <v>238</v>
      </c>
      <c r="K1618" s="13" t="s">
        <v>107</v>
      </c>
      <c r="L1618" s="13" t="s">
        <v>108</v>
      </c>
      <c r="M1618" s="13" t="s">
        <v>109</v>
      </c>
      <c r="N1618" s="13" t="s">
        <v>110</v>
      </c>
      <c r="O1618" s="39"/>
      <c r="P1618" s="39"/>
      <c r="Q1618" s="39"/>
      <c r="R1618" s="39">
        <v>1</v>
      </c>
      <c r="S1618" s="39">
        <v>4</v>
      </c>
      <c r="T1618" s="39">
        <v>4</v>
      </c>
      <c r="U1618" s="39">
        <v>4</v>
      </c>
      <c r="V1618" s="39">
        <v>4</v>
      </c>
      <c r="W1618" s="39"/>
      <c r="X1618" s="39"/>
      <c r="Y1618" s="39"/>
      <c r="Z1618" s="39"/>
      <c r="AA1618" s="39"/>
      <c r="AB1618" s="39"/>
      <c r="AC1618" s="39"/>
      <c r="AD1618" s="39"/>
      <c r="AE1618" s="39"/>
      <c r="AF1618" s="39"/>
      <c r="AG1618" s="39"/>
      <c r="AH1618" s="39"/>
      <c r="AI1618" s="39"/>
      <c r="AJ1618" s="39"/>
      <c r="AK1618" s="39"/>
      <c r="AL1618" s="39"/>
      <c r="AM1618" s="39"/>
      <c r="AN1618" s="39"/>
      <c r="AO1618" s="39"/>
      <c r="AP1618" s="39">
        <v>536189.84</v>
      </c>
      <c r="AQ1618" s="39">
        <v>0</v>
      </c>
      <c r="AR1618" s="27">
        <f t="shared" si="37"/>
        <v>0</v>
      </c>
      <c r="AS1618" s="13" t="s">
        <v>111</v>
      </c>
      <c r="AT1618" s="13">
        <v>2015</v>
      </c>
      <c r="AU1618" s="13">
        <v>14</v>
      </c>
    </row>
    <row r="1619" spans="2:47" ht="13.15" customHeight="1" x14ac:dyDescent="0.2">
      <c r="B1619" s="13" t="s">
        <v>2595</v>
      </c>
      <c r="C1619" s="13" t="s">
        <v>100</v>
      </c>
      <c r="D1619" s="13" t="s">
        <v>2555</v>
      </c>
      <c r="E1619" s="13" t="s">
        <v>1642</v>
      </c>
      <c r="F1619" s="13" t="s">
        <v>2556</v>
      </c>
      <c r="G1619" s="13" t="s">
        <v>2594</v>
      </c>
      <c r="H1619" s="13" t="s">
        <v>105</v>
      </c>
      <c r="I1619" s="13">
        <v>92.9</v>
      </c>
      <c r="J1619" s="13" t="s">
        <v>238</v>
      </c>
      <c r="K1619" s="13" t="s">
        <v>107</v>
      </c>
      <c r="L1619" s="13" t="s">
        <v>108</v>
      </c>
      <c r="M1619" s="13" t="s">
        <v>122</v>
      </c>
      <c r="N1619" s="13" t="s">
        <v>110</v>
      </c>
      <c r="O1619" s="39"/>
      <c r="P1619" s="39"/>
      <c r="Q1619" s="39"/>
      <c r="R1619" s="39">
        <v>1</v>
      </c>
      <c r="S1619" s="39">
        <v>1</v>
      </c>
      <c r="T1619" s="39">
        <v>1</v>
      </c>
      <c r="U1619" s="39">
        <v>1</v>
      </c>
      <c r="V1619" s="39">
        <v>1</v>
      </c>
      <c r="W1619" s="39"/>
      <c r="X1619" s="39"/>
      <c r="Y1619" s="39"/>
      <c r="Z1619" s="39"/>
      <c r="AA1619" s="39"/>
      <c r="AB1619" s="39"/>
      <c r="AC1619" s="39"/>
      <c r="AD1619" s="39"/>
      <c r="AE1619" s="39"/>
      <c r="AF1619" s="39"/>
      <c r="AG1619" s="39"/>
      <c r="AH1619" s="39"/>
      <c r="AI1619" s="39"/>
      <c r="AJ1619" s="39"/>
      <c r="AK1619" s="39"/>
      <c r="AL1619" s="39"/>
      <c r="AM1619" s="39"/>
      <c r="AN1619" s="39"/>
      <c r="AO1619" s="39"/>
      <c r="AP1619" s="39">
        <v>536189.84</v>
      </c>
      <c r="AQ1619" s="39">
        <f>(O1619+P1619+Q1619+R1619+S1619+T1619+U1619+V1619+W1619)*AP1619</f>
        <v>2680949.1999999997</v>
      </c>
      <c r="AR1619" s="27">
        <f t="shared" si="37"/>
        <v>3002663.1039999998</v>
      </c>
      <c r="AS1619" s="13" t="s">
        <v>111</v>
      </c>
      <c r="AT1619" s="13">
        <v>2015</v>
      </c>
      <c r="AU1619" s="13"/>
    </row>
    <row r="1620" spans="2:47" ht="13.15" customHeight="1" x14ac:dyDescent="0.2">
      <c r="B1620" s="7" t="s">
        <v>2596</v>
      </c>
      <c r="C1620" s="7" t="s">
        <v>100</v>
      </c>
      <c r="D1620" s="13" t="s">
        <v>2545</v>
      </c>
      <c r="E1620" s="7" t="s">
        <v>2546</v>
      </c>
      <c r="F1620" s="7" t="s">
        <v>2561</v>
      </c>
      <c r="G1620" s="10" t="s">
        <v>2597</v>
      </c>
      <c r="H1620" s="8" t="s">
        <v>197</v>
      </c>
      <c r="I1620" s="27">
        <v>92.9</v>
      </c>
      <c r="J1620" s="10" t="s">
        <v>238</v>
      </c>
      <c r="K1620" s="8" t="s">
        <v>107</v>
      </c>
      <c r="L1620" s="10" t="s">
        <v>108</v>
      </c>
      <c r="M1620" s="10" t="s">
        <v>109</v>
      </c>
      <c r="N1620" s="10" t="s">
        <v>110</v>
      </c>
      <c r="O1620" s="27"/>
      <c r="P1620" s="27"/>
      <c r="Q1620" s="74"/>
      <c r="R1620" s="27">
        <v>1</v>
      </c>
      <c r="S1620" s="27">
        <v>1</v>
      </c>
      <c r="T1620" s="27">
        <v>1</v>
      </c>
      <c r="U1620" s="27">
        <v>1</v>
      </c>
      <c r="V1620" s="27">
        <v>1</v>
      </c>
      <c r="W1620" s="27"/>
      <c r="X1620" s="27"/>
      <c r="Y1620" s="27"/>
      <c r="Z1620" s="27"/>
      <c r="AA1620" s="27"/>
      <c r="AB1620" s="27"/>
      <c r="AC1620" s="27"/>
      <c r="AD1620" s="27"/>
      <c r="AE1620" s="27"/>
      <c r="AF1620" s="27"/>
      <c r="AG1620" s="27"/>
      <c r="AH1620" s="27"/>
      <c r="AI1620" s="27"/>
      <c r="AJ1620" s="27"/>
      <c r="AK1620" s="27"/>
      <c r="AL1620" s="27"/>
      <c r="AM1620" s="27"/>
      <c r="AN1620" s="27"/>
      <c r="AO1620" s="27"/>
      <c r="AP1620" s="27">
        <v>2267526.2200000002</v>
      </c>
      <c r="AQ1620" s="27">
        <v>0</v>
      </c>
      <c r="AR1620" s="27">
        <f t="shared" si="37"/>
        <v>0</v>
      </c>
      <c r="AS1620" s="10" t="s">
        <v>111</v>
      </c>
      <c r="AT1620" s="43" t="s">
        <v>241</v>
      </c>
      <c r="AU1620" s="10" t="s">
        <v>1339</v>
      </c>
    </row>
    <row r="1621" spans="2:47" ht="13.15" customHeight="1" x14ac:dyDescent="0.2">
      <c r="B1621" s="12" t="s">
        <v>2598</v>
      </c>
      <c r="C1621" s="7" t="s">
        <v>100</v>
      </c>
      <c r="D1621" s="13" t="s">
        <v>2545</v>
      </c>
      <c r="E1621" s="7" t="s">
        <v>2546</v>
      </c>
      <c r="F1621" s="7" t="s">
        <v>2561</v>
      </c>
      <c r="G1621" s="7" t="s">
        <v>2597</v>
      </c>
      <c r="H1621" s="8" t="s">
        <v>197</v>
      </c>
      <c r="I1621" s="9">
        <v>92.9</v>
      </c>
      <c r="J1621" s="10" t="s">
        <v>579</v>
      </c>
      <c r="K1621" s="8" t="s">
        <v>107</v>
      </c>
      <c r="L1621" s="10" t="s">
        <v>108</v>
      </c>
      <c r="M1621" s="10" t="s">
        <v>109</v>
      </c>
      <c r="N1621" s="10" t="s">
        <v>110</v>
      </c>
      <c r="O1621" s="74"/>
      <c r="P1621" s="27"/>
      <c r="Q1621" s="27"/>
      <c r="R1621" s="27">
        <v>1</v>
      </c>
      <c r="S1621" s="27">
        <v>1</v>
      </c>
      <c r="T1621" s="27">
        <v>1</v>
      </c>
      <c r="U1621" s="27">
        <v>1</v>
      </c>
      <c r="V1621" s="27">
        <v>1</v>
      </c>
      <c r="W1621" s="27"/>
      <c r="X1621" s="27"/>
      <c r="Y1621" s="27"/>
      <c r="Z1621" s="27"/>
      <c r="AA1621" s="27"/>
      <c r="AB1621" s="27"/>
      <c r="AC1621" s="27"/>
      <c r="AD1621" s="27"/>
      <c r="AE1621" s="27"/>
      <c r="AF1621" s="27"/>
      <c r="AG1621" s="27"/>
      <c r="AH1621" s="27"/>
      <c r="AI1621" s="27"/>
      <c r="AJ1621" s="27"/>
      <c r="AK1621" s="27"/>
      <c r="AL1621" s="27"/>
      <c r="AM1621" s="27"/>
      <c r="AN1621" s="27"/>
      <c r="AO1621" s="27"/>
      <c r="AP1621" s="27">
        <v>2267526.2200000002</v>
      </c>
      <c r="AQ1621" s="27">
        <v>0</v>
      </c>
      <c r="AR1621" s="27">
        <f t="shared" si="37"/>
        <v>0</v>
      </c>
      <c r="AS1621" s="10" t="s">
        <v>111</v>
      </c>
      <c r="AT1621" s="43" t="s">
        <v>241</v>
      </c>
      <c r="AU1621" s="43" t="s">
        <v>242</v>
      </c>
    </row>
    <row r="1622" spans="2:47" ht="13.15" customHeight="1" x14ac:dyDescent="0.2">
      <c r="B1622" s="12" t="s">
        <v>2599</v>
      </c>
      <c r="C1622" s="7" t="s">
        <v>100</v>
      </c>
      <c r="D1622" s="13" t="s">
        <v>2545</v>
      </c>
      <c r="E1622" s="7" t="s">
        <v>2546</v>
      </c>
      <c r="F1622" s="7" t="s">
        <v>2561</v>
      </c>
      <c r="G1622" s="7" t="s">
        <v>2597</v>
      </c>
      <c r="H1622" s="8" t="s">
        <v>197</v>
      </c>
      <c r="I1622" s="9">
        <v>92.9</v>
      </c>
      <c r="J1622" s="10" t="s">
        <v>579</v>
      </c>
      <c r="K1622" s="8" t="s">
        <v>107</v>
      </c>
      <c r="L1622" s="10" t="s">
        <v>108</v>
      </c>
      <c r="M1622" s="10" t="s">
        <v>109</v>
      </c>
      <c r="N1622" s="10" t="s">
        <v>110</v>
      </c>
      <c r="O1622" s="74"/>
      <c r="P1622" s="27"/>
      <c r="Q1622" s="27"/>
      <c r="R1622" s="27">
        <v>1</v>
      </c>
      <c r="S1622" s="27">
        <v>1</v>
      </c>
      <c r="T1622" s="27">
        <v>1</v>
      </c>
      <c r="U1622" s="27">
        <v>1</v>
      </c>
      <c r="V1622" s="27">
        <v>1</v>
      </c>
      <c r="W1622" s="27"/>
      <c r="X1622" s="27"/>
      <c r="Y1622" s="27"/>
      <c r="Z1622" s="27"/>
      <c r="AA1622" s="27"/>
      <c r="AB1622" s="27"/>
      <c r="AC1622" s="27"/>
      <c r="AD1622" s="27"/>
      <c r="AE1622" s="27"/>
      <c r="AF1622" s="27"/>
      <c r="AG1622" s="27"/>
      <c r="AH1622" s="27"/>
      <c r="AI1622" s="27"/>
      <c r="AJ1622" s="27"/>
      <c r="AK1622" s="27"/>
      <c r="AL1622" s="27"/>
      <c r="AM1622" s="27"/>
      <c r="AN1622" s="27"/>
      <c r="AO1622" s="27"/>
      <c r="AP1622" s="27">
        <v>1876181</v>
      </c>
      <c r="AQ1622" s="27">
        <v>0</v>
      </c>
      <c r="AR1622" s="27">
        <f t="shared" si="37"/>
        <v>0</v>
      </c>
      <c r="AS1622" s="10" t="s">
        <v>111</v>
      </c>
      <c r="AT1622" s="43" t="s">
        <v>241</v>
      </c>
      <c r="AU1622" s="89"/>
    </row>
    <row r="1623" spans="2:47" ht="13.15" customHeight="1" x14ac:dyDescent="0.2">
      <c r="B1623" s="12" t="s">
        <v>2600</v>
      </c>
      <c r="C1623" s="8" t="s">
        <v>100</v>
      </c>
      <c r="D1623" s="13" t="s">
        <v>2545</v>
      </c>
      <c r="E1623" s="7" t="s">
        <v>2546</v>
      </c>
      <c r="F1623" s="8" t="s">
        <v>2561</v>
      </c>
      <c r="G1623" s="7" t="s">
        <v>2597</v>
      </c>
      <c r="H1623" s="8" t="s">
        <v>197</v>
      </c>
      <c r="I1623" s="9">
        <v>92.9</v>
      </c>
      <c r="J1623" s="8" t="s">
        <v>244</v>
      </c>
      <c r="K1623" s="8" t="s">
        <v>107</v>
      </c>
      <c r="L1623" s="8" t="s">
        <v>108</v>
      </c>
      <c r="M1623" s="10" t="s">
        <v>109</v>
      </c>
      <c r="N1623" s="8" t="s">
        <v>110</v>
      </c>
      <c r="O1623" s="74"/>
      <c r="P1623" s="27"/>
      <c r="Q1623" s="27"/>
      <c r="R1623" s="27">
        <v>1</v>
      </c>
      <c r="S1623" s="27">
        <v>1</v>
      </c>
      <c r="T1623" s="27">
        <v>1</v>
      </c>
      <c r="U1623" s="27">
        <v>1</v>
      </c>
      <c r="V1623" s="27">
        <v>1</v>
      </c>
      <c r="W1623" s="27"/>
      <c r="X1623" s="27"/>
      <c r="Y1623" s="27"/>
      <c r="Z1623" s="27"/>
      <c r="AA1623" s="27"/>
      <c r="AB1623" s="27"/>
      <c r="AC1623" s="27"/>
      <c r="AD1623" s="27"/>
      <c r="AE1623" s="27"/>
      <c r="AF1623" s="27"/>
      <c r="AG1623" s="27"/>
      <c r="AH1623" s="27"/>
      <c r="AI1623" s="27"/>
      <c r="AJ1623" s="27"/>
      <c r="AK1623" s="27"/>
      <c r="AL1623" s="27"/>
      <c r="AM1623" s="27"/>
      <c r="AN1623" s="27"/>
      <c r="AO1623" s="27"/>
      <c r="AP1623" s="27">
        <v>1876181</v>
      </c>
      <c r="AQ1623" s="27">
        <v>0</v>
      </c>
      <c r="AR1623" s="27">
        <f t="shared" si="37"/>
        <v>0</v>
      </c>
      <c r="AS1623" s="10" t="s">
        <v>111</v>
      </c>
      <c r="AT1623" s="43" t="s">
        <v>241</v>
      </c>
      <c r="AU1623" s="89" t="s">
        <v>2552</v>
      </c>
    </row>
    <row r="1624" spans="2:47" ht="13.15" customHeight="1" x14ac:dyDescent="0.2">
      <c r="B1624" s="12" t="s">
        <v>2601</v>
      </c>
      <c r="C1624" s="8" t="s">
        <v>100</v>
      </c>
      <c r="D1624" s="13" t="s">
        <v>2545</v>
      </c>
      <c r="E1624" s="7" t="s">
        <v>2546</v>
      </c>
      <c r="F1624" s="8" t="s">
        <v>2561</v>
      </c>
      <c r="G1624" s="7" t="s">
        <v>2597</v>
      </c>
      <c r="H1624" s="8" t="s">
        <v>105</v>
      </c>
      <c r="I1624" s="9">
        <v>92.9</v>
      </c>
      <c r="J1624" s="8" t="s">
        <v>238</v>
      </c>
      <c r="K1624" s="8" t="s">
        <v>107</v>
      </c>
      <c r="L1624" s="8" t="s">
        <v>108</v>
      </c>
      <c r="M1624" s="10" t="s">
        <v>109</v>
      </c>
      <c r="N1624" s="8" t="s">
        <v>110</v>
      </c>
      <c r="O1624" s="74"/>
      <c r="P1624" s="27"/>
      <c r="Q1624" s="27"/>
      <c r="R1624" s="27">
        <v>1</v>
      </c>
      <c r="S1624" s="27">
        <v>1</v>
      </c>
      <c r="T1624" s="27">
        <v>1</v>
      </c>
      <c r="U1624" s="27">
        <v>1</v>
      </c>
      <c r="V1624" s="27">
        <v>1</v>
      </c>
      <c r="W1624" s="27"/>
      <c r="X1624" s="27"/>
      <c r="Y1624" s="27"/>
      <c r="Z1624" s="27"/>
      <c r="AA1624" s="27"/>
      <c r="AB1624" s="27"/>
      <c r="AC1624" s="27"/>
      <c r="AD1624" s="27"/>
      <c r="AE1624" s="27"/>
      <c r="AF1624" s="27"/>
      <c r="AG1624" s="27"/>
      <c r="AH1624" s="27"/>
      <c r="AI1624" s="27"/>
      <c r="AJ1624" s="27"/>
      <c r="AK1624" s="27"/>
      <c r="AL1624" s="27"/>
      <c r="AM1624" s="27"/>
      <c r="AN1624" s="27"/>
      <c r="AO1624" s="27"/>
      <c r="AP1624" s="27">
        <v>1876181</v>
      </c>
      <c r="AQ1624" s="27">
        <v>0</v>
      </c>
      <c r="AR1624" s="27">
        <f t="shared" si="37"/>
        <v>0</v>
      </c>
      <c r="AS1624" s="10" t="s">
        <v>111</v>
      </c>
      <c r="AT1624" s="43" t="s">
        <v>241</v>
      </c>
      <c r="AU1624" s="13" t="s">
        <v>115</v>
      </c>
    </row>
    <row r="1625" spans="2:47" ht="13.15" customHeight="1" x14ac:dyDescent="0.2">
      <c r="B1625" s="13" t="s">
        <v>2602</v>
      </c>
      <c r="C1625" s="13" t="s">
        <v>100</v>
      </c>
      <c r="D1625" s="13" t="s">
        <v>2555</v>
      </c>
      <c r="E1625" s="13" t="s">
        <v>1642</v>
      </c>
      <c r="F1625" s="13" t="s">
        <v>2556</v>
      </c>
      <c r="G1625" s="13" t="s">
        <v>2603</v>
      </c>
      <c r="H1625" s="13" t="s">
        <v>105</v>
      </c>
      <c r="I1625" s="13">
        <v>92.9</v>
      </c>
      <c r="J1625" s="13" t="s">
        <v>238</v>
      </c>
      <c r="K1625" s="13" t="s">
        <v>107</v>
      </c>
      <c r="L1625" s="13" t="s">
        <v>108</v>
      </c>
      <c r="M1625" s="13" t="s">
        <v>109</v>
      </c>
      <c r="N1625" s="13" t="s">
        <v>110</v>
      </c>
      <c r="O1625" s="39"/>
      <c r="P1625" s="39"/>
      <c r="Q1625" s="39"/>
      <c r="R1625" s="39">
        <v>1</v>
      </c>
      <c r="S1625" s="39">
        <v>2</v>
      </c>
      <c r="T1625" s="39">
        <v>2</v>
      </c>
      <c r="U1625" s="39">
        <v>2</v>
      </c>
      <c r="V1625" s="39">
        <v>2</v>
      </c>
      <c r="W1625" s="39"/>
      <c r="X1625" s="39"/>
      <c r="Y1625" s="39"/>
      <c r="Z1625" s="39"/>
      <c r="AA1625" s="39"/>
      <c r="AB1625" s="39"/>
      <c r="AC1625" s="39"/>
      <c r="AD1625" s="39"/>
      <c r="AE1625" s="39"/>
      <c r="AF1625" s="39"/>
      <c r="AG1625" s="39"/>
      <c r="AH1625" s="39"/>
      <c r="AI1625" s="39"/>
      <c r="AJ1625" s="39"/>
      <c r="AK1625" s="39"/>
      <c r="AL1625" s="39"/>
      <c r="AM1625" s="39"/>
      <c r="AN1625" s="39"/>
      <c r="AO1625" s="39"/>
      <c r="AP1625" s="39">
        <v>1876181</v>
      </c>
      <c r="AQ1625" s="39">
        <v>0</v>
      </c>
      <c r="AR1625" s="27">
        <f t="shared" si="37"/>
        <v>0</v>
      </c>
      <c r="AS1625" s="13" t="s">
        <v>111</v>
      </c>
      <c r="AT1625" s="13">
        <v>2015</v>
      </c>
      <c r="AU1625" s="13">
        <v>14</v>
      </c>
    </row>
    <row r="1626" spans="2:47" ht="13.15" customHeight="1" x14ac:dyDescent="0.2">
      <c r="B1626" s="13" t="s">
        <v>2604</v>
      </c>
      <c r="C1626" s="13" t="s">
        <v>100</v>
      </c>
      <c r="D1626" s="13" t="s">
        <v>2555</v>
      </c>
      <c r="E1626" s="13" t="s">
        <v>1642</v>
      </c>
      <c r="F1626" s="13" t="s">
        <v>2556</v>
      </c>
      <c r="G1626" s="13" t="s">
        <v>2603</v>
      </c>
      <c r="H1626" s="13" t="s">
        <v>105</v>
      </c>
      <c r="I1626" s="13">
        <v>92.9</v>
      </c>
      <c r="J1626" s="13" t="s">
        <v>238</v>
      </c>
      <c r="K1626" s="13" t="s">
        <v>107</v>
      </c>
      <c r="L1626" s="13" t="s">
        <v>108</v>
      </c>
      <c r="M1626" s="13" t="s">
        <v>122</v>
      </c>
      <c r="N1626" s="13" t="s">
        <v>110</v>
      </c>
      <c r="O1626" s="39"/>
      <c r="P1626" s="39"/>
      <c r="Q1626" s="39"/>
      <c r="R1626" s="39">
        <v>1</v>
      </c>
      <c r="S1626" s="39">
        <v>1</v>
      </c>
      <c r="T1626" s="39">
        <v>1</v>
      </c>
      <c r="U1626" s="39">
        <v>1</v>
      </c>
      <c r="V1626" s="39">
        <v>1</v>
      </c>
      <c r="W1626" s="39"/>
      <c r="X1626" s="39"/>
      <c r="Y1626" s="39"/>
      <c r="Z1626" s="39"/>
      <c r="AA1626" s="39"/>
      <c r="AB1626" s="39"/>
      <c r="AC1626" s="39"/>
      <c r="AD1626" s="39"/>
      <c r="AE1626" s="39"/>
      <c r="AF1626" s="39"/>
      <c r="AG1626" s="39"/>
      <c r="AH1626" s="39"/>
      <c r="AI1626" s="39"/>
      <c r="AJ1626" s="39"/>
      <c r="AK1626" s="39"/>
      <c r="AL1626" s="39"/>
      <c r="AM1626" s="39"/>
      <c r="AN1626" s="39"/>
      <c r="AO1626" s="39"/>
      <c r="AP1626" s="39">
        <v>1876181</v>
      </c>
      <c r="AQ1626" s="39">
        <f>(O1626+P1626+Q1626+R1626+S1626+T1626+U1626+V1626+W1626)*AP1626</f>
        <v>9380905</v>
      </c>
      <c r="AR1626" s="27">
        <f t="shared" si="37"/>
        <v>10506613.600000001</v>
      </c>
      <c r="AS1626" s="13" t="s">
        <v>111</v>
      </c>
      <c r="AT1626" s="13">
        <v>2015</v>
      </c>
      <c r="AU1626" s="13"/>
    </row>
    <row r="1627" spans="2:47" ht="13.15" customHeight="1" x14ac:dyDescent="0.2">
      <c r="B1627" s="7" t="s">
        <v>2605</v>
      </c>
      <c r="C1627" s="7" t="s">
        <v>100</v>
      </c>
      <c r="D1627" s="13" t="s">
        <v>2545</v>
      </c>
      <c r="E1627" s="7" t="s">
        <v>2546</v>
      </c>
      <c r="F1627" s="7" t="s">
        <v>2561</v>
      </c>
      <c r="G1627" s="10" t="s">
        <v>2606</v>
      </c>
      <c r="H1627" s="8" t="s">
        <v>197</v>
      </c>
      <c r="I1627" s="10">
        <v>92.9</v>
      </c>
      <c r="J1627" s="10" t="s">
        <v>238</v>
      </c>
      <c r="K1627" s="8" t="s">
        <v>107</v>
      </c>
      <c r="L1627" s="10" t="s">
        <v>108</v>
      </c>
      <c r="M1627" s="10" t="s">
        <v>109</v>
      </c>
      <c r="N1627" s="10" t="s">
        <v>110</v>
      </c>
      <c r="O1627" s="27"/>
      <c r="P1627" s="27"/>
      <c r="Q1627" s="74"/>
      <c r="R1627" s="27">
        <v>2</v>
      </c>
      <c r="S1627" s="27">
        <v>2</v>
      </c>
      <c r="T1627" s="27">
        <v>2</v>
      </c>
      <c r="U1627" s="27">
        <v>2</v>
      </c>
      <c r="V1627" s="27">
        <v>2</v>
      </c>
      <c r="W1627" s="27"/>
      <c r="X1627" s="27"/>
      <c r="Y1627" s="27"/>
      <c r="Z1627" s="27"/>
      <c r="AA1627" s="27"/>
      <c r="AB1627" s="27"/>
      <c r="AC1627" s="27"/>
      <c r="AD1627" s="27"/>
      <c r="AE1627" s="27"/>
      <c r="AF1627" s="27"/>
      <c r="AG1627" s="27"/>
      <c r="AH1627" s="27"/>
      <c r="AI1627" s="27"/>
      <c r="AJ1627" s="27"/>
      <c r="AK1627" s="27"/>
      <c r="AL1627" s="27"/>
      <c r="AM1627" s="27"/>
      <c r="AN1627" s="27"/>
      <c r="AO1627" s="27"/>
      <c r="AP1627" s="27">
        <v>1961525.52</v>
      </c>
      <c r="AQ1627" s="27">
        <v>0</v>
      </c>
      <c r="AR1627" s="27">
        <f t="shared" si="37"/>
        <v>0</v>
      </c>
      <c r="AS1627" s="10" t="s">
        <v>111</v>
      </c>
      <c r="AT1627" s="43" t="s">
        <v>241</v>
      </c>
      <c r="AU1627" s="10" t="s">
        <v>1339</v>
      </c>
    </row>
    <row r="1628" spans="2:47" ht="13.15" customHeight="1" x14ac:dyDescent="0.2">
      <c r="B1628" s="12" t="s">
        <v>2607</v>
      </c>
      <c r="C1628" s="7" t="s">
        <v>100</v>
      </c>
      <c r="D1628" s="13" t="s">
        <v>2545</v>
      </c>
      <c r="E1628" s="7" t="s">
        <v>2546</v>
      </c>
      <c r="F1628" s="7" t="s">
        <v>2561</v>
      </c>
      <c r="G1628" s="7" t="s">
        <v>2606</v>
      </c>
      <c r="H1628" s="8" t="s">
        <v>197</v>
      </c>
      <c r="I1628" s="9">
        <v>92.9</v>
      </c>
      <c r="J1628" s="10" t="s">
        <v>579</v>
      </c>
      <c r="K1628" s="8" t="s">
        <v>107</v>
      </c>
      <c r="L1628" s="10" t="s">
        <v>108</v>
      </c>
      <c r="M1628" s="10" t="s">
        <v>109</v>
      </c>
      <c r="N1628" s="10" t="s">
        <v>110</v>
      </c>
      <c r="O1628" s="74"/>
      <c r="P1628" s="27"/>
      <c r="Q1628" s="27"/>
      <c r="R1628" s="27">
        <v>2</v>
      </c>
      <c r="S1628" s="27">
        <v>2</v>
      </c>
      <c r="T1628" s="27">
        <v>2</v>
      </c>
      <c r="U1628" s="27">
        <v>2</v>
      </c>
      <c r="V1628" s="27">
        <v>2</v>
      </c>
      <c r="W1628" s="27"/>
      <c r="X1628" s="27"/>
      <c r="Y1628" s="27"/>
      <c r="Z1628" s="27"/>
      <c r="AA1628" s="27"/>
      <c r="AB1628" s="27"/>
      <c r="AC1628" s="27"/>
      <c r="AD1628" s="27"/>
      <c r="AE1628" s="27"/>
      <c r="AF1628" s="27"/>
      <c r="AG1628" s="27"/>
      <c r="AH1628" s="27"/>
      <c r="AI1628" s="27"/>
      <c r="AJ1628" s="27"/>
      <c r="AK1628" s="27"/>
      <c r="AL1628" s="27"/>
      <c r="AM1628" s="27"/>
      <c r="AN1628" s="27"/>
      <c r="AO1628" s="27"/>
      <c r="AP1628" s="27">
        <v>1961525.52</v>
      </c>
      <c r="AQ1628" s="27">
        <v>0</v>
      </c>
      <c r="AR1628" s="27">
        <f t="shared" si="37"/>
        <v>0</v>
      </c>
      <c r="AS1628" s="10" t="s">
        <v>111</v>
      </c>
      <c r="AT1628" s="43" t="s">
        <v>241</v>
      </c>
      <c r="AU1628" s="43" t="s">
        <v>242</v>
      </c>
    </row>
    <row r="1629" spans="2:47" ht="13.15" customHeight="1" x14ac:dyDescent="0.2">
      <c r="B1629" s="12" t="s">
        <v>2608</v>
      </c>
      <c r="C1629" s="7" t="s">
        <v>100</v>
      </c>
      <c r="D1629" s="13" t="s">
        <v>2545</v>
      </c>
      <c r="E1629" s="7" t="s">
        <v>2546</v>
      </c>
      <c r="F1629" s="7" t="s">
        <v>2561</v>
      </c>
      <c r="G1629" s="7" t="s">
        <v>2606</v>
      </c>
      <c r="H1629" s="8" t="s">
        <v>197</v>
      </c>
      <c r="I1629" s="9">
        <v>92.9</v>
      </c>
      <c r="J1629" s="10" t="s">
        <v>579</v>
      </c>
      <c r="K1629" s="8" t="s">
        <v>107</v>
      </c>
      <c r="L1629" s="10" t="s">
        <v>108</v>
      </c>
      <c r="M1629" s="10" t="s">
        <v>109</v>
      </c>
      <c r="N1629" s="10" t="s">
        <v>110</v>
      </c>
      <c r="O1629" s="74"/>
      <c r="P1629" s="27"/>
      <c r="Q1629" s="27"/>
      <c r="R1629" s="27">
        <v>2</v>
      </c>
      <c r="S1629" s="27">
        <v>2</v>
      </c>
      <c r="T1629" s="27">
        <v>2</v>
      </c>
      <c r="U1629" s="27">
        <v>2</v>
      </c>
      <c r="V1629" s="27">
        <v>2</v>
      </c>
      <c r="W1629" s="27"/>
      <c r="X1629" s="27"/>
      <c r="Y1629" s="27"/>
      <c r="Z1629" s="27"/>
      <c r="AA1629" s="27"/>
      <c r="AB1629" s="27"/>
      <c r="AC1629" s="27"/>
      <c r="AD1629" s="27"/>
      <c r="AE1629" s="27"/>
      <c r="AF1629" s="27"/>
      <c r="AG1629" s="27"/>
      <c r="AH1629" s="27"/>
      <c r="AI1629" s="27"/>
      <c r="AJ1629" s="27"/>
      <c r="AK1629" s="27"/>
      <c r="AL1629" s="27"/>
      <c r="AM1629" s="27"/>
      <c r="AN1629" s="27"/>
      <c r="AO1629" s="27"/>
      <c r="AP1629" s="27">
        <v>1704831</v>
      </c>
      <c r="AQ1629" s="27">
        <v>0</v>
      </c>
      <c r="AR1629" s="27">
        <f t="shared" si="37"/>
        <v>0</v>
      </c>
      <c r="AS1629" s="10" t="s">
        <v>111</v>
      </c>
      <c r="AT1629" s="43" t="s">
        <v>241</v>
      </c>
      <c r="AU1629" s="89"/>
    </row>
    <row r="1630" spans="2:47" ht="13.15" customHeight="1" x14ac:dyDescent="0.2">
      <c r="B1630" s="12" t="s">
        <v>2609</v>
      </c>
      <c r="C1630" s="8" t="s">
        <v>100</v>
      </c>
      <c r="D1630" s="13" t="s">
        <v>2545</v>
      </c>
      <c r="E1630" s="7" t="s">
        <v>2546</v>
      </c>
      <c r="F1630" s="8" t="s">
        <v>2561</v>
      </c>
      <c r="G1630" s="7" t="s">
        <v>2606</v>
      </c>
      <c r="H1630" s="8" t="s">
        <v>197</v>
      </c>
      <c r="I1630" s="9">
        <v>92.9</v>
      </c>
      <c r="J1630" s="8" t="s">
        <v>244</v>
      </c>
      <c r="K1630" s="8" t="s">
        <v>107</v>
      </c>
      <c r="L1630" s="8" t="s">
        <v>108</v>
      </c>
      <c r="M1630" s="10" t="s">
        <v>109</v>
      </c>
      <c r="N1630" s="8" t="s">
        <v>110</v>
      </c>
      <c r="O1630" s="74"/>
      <c r="P1630" s="27"/>
      <c r="Q1630" s="27"/>
      <c r="R1630" s="27">
        <v>2</v>
      </c>
      <c r="S1630" s="27">
        <v>2</v>
      </c>
      <c r="T1630" s="27">
        <v>2</v>
      </c>
      <c r="U1630" s="27">
        <v>2</v>
      </c>
      <c r="V1630" s="27">
        <v>2</v>
      </c>
      <c r="W1630" s="27"/>
      <c r="X1630" s="27"/>
      <c r="Y1630" s="27"/>
      <c r="Z1630" s="27"/>
      <c r="AA1630" s="27"/>
      <c r="AB1630" s="27"/>
      <c r="AC1630" s="27"/>
      <c r="AD1630" s="27"/>
      <c r="AE1630" s="27"/>
      <c r="AF1630" s="27"/>
      <c r="AG1630" s="27"/>
      <c r="AH1630" s="27"/>
      <c r="AI1630" s="27"/>
      <c r="AJ1630" s="27"/>
      <c r="AK1630" s="27"/>
      <c r="AL1630" s="27"/>
      <c r="AM1630" s="27"/>
      <c r="AN1630" s="27"/>
      <c r="AO1630" s="27"/>
      <c r="AP1630" s="27">
        <v>1704831</v>
      </c>
      <c r="AQ1630" s="27">
        <v>0</v>
      </c>
      <c r="AR1630" s="27">
        <f t="shared" si="37"/>
        <v>0</v>
      </c>
      <c r="AS1630" s="10" t="s">
        <v>111</v>
      </c>
      <c r="AT1630" s="43" t="s">
        <v>241</v>
      </c>
      <c r="AU1630" s="89" t="s">
        <v>2552</v>
      </c>
    </row>
    <row r="1631" spans="2:47" ht="13.15" customHeight="1" x14ac:dyDescent="0.2">
      <c r="B1631" s="12" t="s">
        <v>2610</v>
      </c>
      <c r="C1631" s="8" t="s">
        <v>100</v>
      </c>
      <c r="D1631" s="13" t="s">
        <v>2545</v>
      </c>
      <c r="E1631" s="7" t="s">
        <v>2546</v>
      </c>
      <c r="F1631" s="8" t="s">
        <v>2561</v>
      </c>
      <c r="G1631" s="7" t="s">
        <v>2606</v>
      </c>
      <c r="H1631" s="8" t="s">
        <v>105</v>
      </c>
      <c r="I1631" s="9">
        <v>92.9</v>
      </c>
      <c r="J1631" s="8" t="s">
        <v>238</v>
      </c>
      <c r="K1631" s="8" t="s">
        <v>107</v>
      </c>
      <c r="L1631" s="8" t="s">
        <v>108</v>
      </c>
      <c r="M1631" s="13" t="s">
        <v>122</v>
      </c>
      <c r="N1631" s="8" t="s">
        <v>110</v>
      </c>
      <c r="O1631" s="74"/>
      <c r="P1631" s="27"/>
      <c r="Q1631" s="27"/>
      <c r="R1631" s="27">
        <v>2</v>
      </c>
      <c r="S1631" s="27">
        <v>2</v>
      </c>
      <c r="T1631" s="27">
        <v>2</v>
      </c>
      <c r="U1631" s="27">
        <v>2</v>
      </c>
      <c r="V1631" s="27">
        <v>2</v>
      </c>
      <c r="W1631" s="27"/>
      <c r="X1631" s="27"/>
      <c r="Y1631" s="27"/>
      <c r="Z1631" s="27"/>
      <c r="AA1631" s="27"/>
      <c r="AB1631" s="27"/>
      <c r="AC1631" s="27"/>
      <c r="AD1631" s="27"/>
      <c r="AE1631" s="27"/>
      <c r="AF1631" s="27"/>
      <c r="AG1631" s="27"/>
      <c r="AH1631" s="27"/>
      <c r="AI1631" s="27"/>
      <c r="AJ1631" s="27"/>
      <c r="AK1631" s="27"/>
      <c r="AL1631" s="27"/>
      <c r="AM1631" s="27"/>
      <c r="AN1631" s="27"/>
      <c r="AO1631" s="27"/>
      <c r="AP1631" s="27">
        <v>1704831</v>
      </c>
      <c r="AQ1631" s="39">
        <v>0</v>
      </c>
      <c r="AR1631" s="27">
        <f t="shared" si="37"/>
        <v>0</v>
      </c>
      <c r="AS1631" s="10" t="s">
        <v>111</v>
      </c>
      <c r="AT1631" s="43" t="s">
        <v>241</v>
      </c>
      <c r="AU1631" s="13" t="s">
        <v>6956</v>
      </c>
    </row>
    <row r="1632" spans="2:47" ht="13.15" customHeight="1" x14ac:dyDescent="0.2">
      <c r="B1632" s="12" t="s">
        <v>7045</v>
      </c>
      <c r="C1632" s="8" t="s">
        <v>100</v>
      </c>
      <c r="D1632" s="13" t="s">
        <v>2545</v>
      </c>
      <c r="E1632" s="7" t="s">
        <v>2546</v>
      </c>
      <c r="F1632" s="8" t="s">
        <v>2561</v>
      </c>
      <c r="G1632" s="7" t="s">
        <v>2606</v>
      </c>
      <c r="H1632" s="8" t="s">
        <v>105</v>
      </c>
      <c r="I1632" s="9">
        <v>92.9</v>
      </c>
      <c r="J1632" s="8" t="s">
        <v>238</v>
      </c>
      <c r="K1632" s="8" t="s">
        <v>107</v>
      </c>
      <c r="L1632" s="8" t="s">
        <v>108</v>
      </c>
      <c r="M1632" s="13" t="s">
        <v>122</v>
      </c>
      <c r="N1632" s="8" t="s">
        <v>110</v>
      </c>
      <c r="O1632" s="39"/>
      <c r="P1632" s="39"/>
      <c r="Q1632" s="39"/>
      <c r="R1632" s="27">
        <v>2</v>
      </c>
      <c r="S1632" s="27">
        <v>2</v>
      </c>
      <c r="T1632" s="27">
        <v>0</v>
      </c>
      <c r="U1632" s="27">
        <v>1</v>
      </c>
      <c r="V1632" s="27">
        <v>1</v>
      </c>
      <c r="W1632" s="27"/>
      <c r="X1632" s="39"/>
      <c r="Y1632" s="39"/>
      <c r="Z1632" s="39"/>
      <c r="AA1632" s="39"/>
      <c r="AB1632" s="39"/>
      <c r="AC1632" s="39"/>
      <c r="AD1632" s="39"/>
      <c r="AE1632" s="39"/>
      <c r="AF1632" s="39"/>
      <c r="AG1632" s="39"/>
      <c r="AH1632" s="39"/>
      <c r="AI1632" s="39"/>
      <c r="AJ1632" s="39"/>
      <c r="AK1632" s="39"/>
      <c r="AL1632" s="39"/>
      <c r="AM1632" s="39"/>
      <c r="AN1632" s="39"/>
      <c r="AO1632" s="39"/>
      <c r="AP1632" s="27">
        <v>1704831</v>
      </c>
      <c r="AQ1632" s="39">
        <f t="shared" ref="AQ1632" si="38">(R1632+S1632+T1632+U1632+V1632+W1632)*AP1632</f>
        <v>10228986</v>
      </c>
      <c r="AR1632" s="27">
        <f t="shared" si="37"/>
        <v>11456464.32</v>
      </c>
      <c r="AS1632" s="10" t="s">
        <v>111</v>
      </c>
      <c r="AT1632" s="43" t="s">
        <v>241</v>
      </c>
      <c r="AU1632" s="13"/>
    </row>
    <row r="1633" spans="2:47" ht="13.15" customHeight="1" x14ac:dyDescent="0.2">
      <c r="B1633" s="7" t="s">
        <v>2611</v>
      </c>
      <c r="C1633" s="7" t="s">
        <v>100</v>
      </c>
      <c r="D1633" s="13" t="s">
        <v>2571</v>
      </c>
      <c r="E1633" s="7" t="s">
        <v>2572</v>
      </c>
      <c r="F1633" s="7" t="s">
        <v>2573</v>
      </c>
      <c r="G1633" s="10" t="s">
        <v>2612</v>
      </c>
      <c r="H1633" s="8" t="s">
        <v>197</v>
      </c>
      <c r="I1633" s="10">
        <v>45</v>
      </c>
      <c r="J1633" s="10" t="s">
        <v>238</v>
      </c>
      <c r="K1633" s="8" t="s">
        <v>107</v>
      </c>
      <c r="L1633" s="10" t="s">
        <v>108</v>
      </c>
      <c r="M1633" s="10" t="s">
        <v>109</v>
      </c>
      <c r="N1633" s="10" t="s">
        <v>110</v>
      </c>
      <c r="O1633" s="27"/>
      <c r="P1633" s="27"/>
      <c r="Q1633" s="74"/>
      <c r="R1633" s="27">
        <v>6</v>
      </c>
      <c r="S1633" s="27">
        <v>2</v>
      </c>
      <c r="T1633" s="27">
        <v>2</v>
      </c>
      <c r="U1633" s="27">
        <v>6</v>
      </c>
      <c r="V1633" s="27">
        <v>6</v>
      </c>
      <c r="W1633" s="27"/>
      <c r="X1633" s="27"/>
      <c r="Y1633" s="27"/>
      <c r="Z1633" s="27"/>
      <c r="AA1633" s="27"/>
      <c r="AB1633" s="27"/>
      <c r="AC1633" s="27"/>
      <c r="AD1633" s="27"/>
      <c r="AE1633" s="27"/>
      <c r="AF1633" s="27"/>
      <c r="AG1633" s="27"/>
      <c r="AH1633" s="27"/>
      <c r="AI1633" s="27"/>
      <c r="AJ1633" s="27"/>
      <c r="AK1633" s="27"/>
      <c r="AL1633" s="27"/>
      <c r="AM1633" s="27"/>
      <c r="AN1633" s="27"/>
      <c r="AO1633" s="27"/>
      <c r="AP1633" s="27">
        <v>358444.11</v>
      </c>
      <c r="AQ1633" s="27">
        <v>0</v>
      </c>
      <c r="AR1633" s="27">
        <f t="shared" si="37"/>
        <v>0</v>
      </c>
      <c r="AS1633" s="10" t="s">
        <v>111</v>
      </c>
      <c r="AT1633" s="7" t="s">
        <v>375</v>
      </c>
      <c r="AU1633" s="89" t="s">
        <v>212</v>
      </c>
    </row>
    <row r="1634" spans="2:47" ht="13.15" customHeight="1" x14ac:dyDescent="0.2">
      <c r="B1634" s="7" t="s">
        <v>2613</v>
      </c>
      <c r="C1634" s="7" t="s">
        <v>100</v>
      </c>
      <c r="D1634" s="13" t="s">
        <v>2545</v>
      </c>
      <c r="E1634" s="7" t="s">
        <v>2546</v>
      </c>
      <c r="F1634" s="7" t="s">
        <v>2561</v>
      </c>
      <c r="G1634" s="10" t="s">
        <v>2614</v>
      </c>
      <c r="H1634" s="8" t="s">
        <v>197</v>
      </c>
      <c r="I1634" s="10">
        <v>92.9</v>
      </c>
      <c r="J1634" s="10" t="s">
        <v>238</v>
      </c>
      <c r="K1634" s="8" t="s">
        <v>107</v>
      </c>
      <c r="L1634" s="10" t="s">
        <v>108</v>
      </c>
      <c r="M1634" s="10" t="s">
        <v>109</v>
      </c>
      <c r="N1634" s="10" t="s">
        <v>110</v>
      </c>
      <c r="O1634" s="27"/>
      <c r="P1634" s="27"/>
      <c r="Q1634" s="74"/>
      <c r="R1634" s="27">
        <v>6</v>
      </c>
      <c r="S1634" s="27">
        <v>0</v>
      </c>
      <c r="T1634" s="27">
        <v>0</v>
      </c>
      <c r="U1634" s="27">
        <v>6</v>
      </c>
      <c r="V1634" s="27">
        <v>6</v>
      </c>
      <c r="W1634" s="27"/>
      <c r="X1634" s="27"/>
      <c r="Y1634" s="27"/>
      <c r="Z1634" s="27"/>
      <c r="AA1634" s="27"/>
      <c r="AB1634" s="27"/>
      <c r="AC1634" s="27"/>
      <c r="AD1634" s="27"/>
      <c r="AE1634" s="27"/>
      <c r="AF1634" s="27"/>
      <c r="AG1634" s="27"/>
      <c r="AH1634" s="27"/>
      <c r="AI1634" s="27"/>
      <c r="AJ1634" s="27"/>
      <c r="AK1634" s="27"/>
      <c r="AL1634" s="27"/>
      <c r="AM1634" s="27"/>
      <c r="AN1634" s="27"/>
      <c r="AO1634" s="27"/>
      <c r="AP1634" s="27">
        <v>1365937.06</v>
      </c>
      <c r="AQ1634" s="27">
        <v>0</v>
      </c>
      <c r="AR1634" s="27">
        <f t="shared" si="37"/>
        <v>0</v>
      </c>
      <c r="AS1634" s="10" t="s">
        <v>111</v>
      </c>
      <c r="AT1634" s="43" t="s">
        <v>241</v>
      </c>
      <c r="AU1634" s="10" t="s">
        <v>1339</v>
      </c>
    </row>
    <row r="1635" spans="2:47" ht="13.15" customHeight="1" x14ac:dyDescent="0.2">
      <c r="B1635" s="12" t="s">
        <v>2615</v>
      </c>
      <c r="C1635" s="7" t="s">
        <v>100</v>
      </c>
      <c r="D1635" s="13" t="s">
        <v>2545</v>
      </c>
      <c r="E1635" s="7" t="s">
        <v>2546</v>
      </c>
      <c r="F1635" s="7" t="s">
        <v>2561</v>
      </c>
      <c r="G1635" s="7" t="s">
        <v>2614</v>
      </c>
      <c r="H1635" s="8" t="s">
        <v>197</v>
      </c>
      <c r="I1635" s="9">
        <v>92.9</v>
      </c>
      <c r="J1635" s="10" t="s">
        <v>579</v>
      </c>
      <c r="K1635" s="8" t="s">
        <v>107</v>
      </c>
      <c r="L1635" s="10" t="s">
        <v>108</v>
      </c>
      <c r="M1635" s="10" t="s">
        <v>109</v>
      </c>
      <c r="N1635" s="10" t="s">
        <v>110</v>
      </c>
      <c r="O1635" s="74"/>
      <c r="P1635" s="27"/>
      <c r="Q1635" s="27"/>
      <c r="R1635" s="27">
        <v>4</v>
      </c>
      <c r="S1635" s="27"/>
      <c r="T1635" s="27"/>
      <c r="U1635" s="27">
        <v>6</v>
      </c>
      <c r="V1635" s="27">
        <v>6</v>
      </c>
      <c r="W1635" s="27"/>
      <c r="X1635" s="27"/>
      <c r="Y1635" s="27"/>
      <c r="Z1635" s="27"/>
      <c r="AA1635" s="27"/>
      <c r="AB1635" s="27"/>
      <c r="AC1635" s="27"/>
      <c r="AD1635" s="27"/>
      <c r="AE1635" s="27"/>
      <c r="AF1635" s="27"/>
      <c r="AG1635" s="27"/>
      <c r="AH1635" s="27"/>
      <c r="AI1635" s="27"/>
      <c r="AJ1635" s="27"/>
      <c r="AK1635" s="27"/>
      <c r="AL1635" s="27"/>
      <c r="AM1635" s="27"/>
      <c r="AN1635" s="27"/>
      <c r="AO1635" s="27"/>
      <c r="AP1635" s="27">
        <v>1365937.06</v>
      </c>
      <c r="AQ1635" s="27">
        <v>0</v>
      </c>
      <c r="AR1635" s="27">
        <f t="shared" si="37"/>
        <v>0</v>
      </c>
      <c r="AS1635" s="10" t="s">
        <v>111</v>
      </c>
      <c r="AT1635" s="43" t="s">
        <v>241</v>
      </c>
      <c r="AU1635" s="43" t="s">
        <v>359</v>
      </c>
    </row>
    <row r="1636" spans="2:47" ht="13.15" customHeight="1" x14ac:dyDescent="0.2">
      <c r="B1636" s="12" t="s">
        <v>2616</v>
      </c>
      <c r="C1636" s="7" t="s">
        <v>100</v>
      </c>
      <c r="D1636" s="13" t="s">
        <v>2545</v>
      </c>
      <c r="E1636" s="7" t="s">
        <v>2546</v>
      </c>
      <c r="F1636" s="7" t="s">
        <v>2561</v>
      </c>
      <c r="G1636" s="7" t="s">
        <v>2614</v>
      </c>
      <c r="H1636" s="8" t="s">
        <v>197</v>
      </c>
      <c r="I1636" s="9">
        <v>92.9</v>
      </c>
      <c r="J1636" s="10" t="s">
        <v>579</v>
      </c>
      <c r="K1636" s="8" t="s">
        <v>107</v>
      </c>
      <c r="L1636" s="10" t="s">
        <v>108</v>
      </c>
      <c r="M1636" s="10" t="s">
        <v>109</v>
      </c>
      <c r="N1636" s="10" t="s">
        <v>110</v>
      </c>
      <c r="O1636" s="74"/>
      <c r="P1636" s="27"/>
      <c r="Q1636" s="27"/>
      <c r="R1636" s="27">
        <v>4</v>
      </c>
      <c r="S1636" s="27"/>
      <c r="T1636" s="27"/>
      <c r="U1636" s="27">
        <v>6</v>
      </c>
      <c r="V1636" s="27">
        <v>6</v>
      </c>
      <c r="W1636" s="27"/>
      <c r="X1636" s="27"/>
      <c r="Y1636" s="27"/>
      <c r="Z1636" s="27"/>
      <c r="AA1636" s="27"/>
      <c r="AB1636" s="27"/>
      <c r="AC1636" s="27"/>
      <c r="AD1636" s="27"/>
      <c r="AE1636" s="27"/>
      <c r="AF1636" s="27"/>
      <c r="AG1636" s="27"/>
      <c r="AH1636" s="27"/>
      <c r="AI1636" s="27"/>
      <c r="AJ1636" s="27"/>
      <c r="AK1636" s="27"/>
      <c r="AL1636" s="27"/>
      <c r="AM1636" s="27"/>
      <c r="AN1636" s="27"/>
      <c r="AO1636" s="27"/>
      <c r="AP1636" s="27">
        <v>1503564</v>
      </c>
      <c r="AQ1636" s="27">
        <v>0</v>
      </c>
      <c r="AR1636" s="27">
        <f t="shared" si="37"/>
        <v>0</v>
      </c>
      <c r="AS1636" s="10" t="s">
        <v>111</v>
      </c>
      <c r="AT1636" s="43" t="s">
        <v>241</v>
      </c>
      <c r="AU1636" s="89"/>
    </row>
    <row r="1637" spans="2:47" ht="13.15" customHeight="1" x14ac:dyDescent="0.2">
      <c r="B1637" s="12" t="s">
        <v>2617</v>
      </c>
      <c r="C1637" s="8" t="s">
        <v>100</v>
      </c>
      <c r="D1637" s="13" t="s">
        <v>2545</v>
      </c>
      <c r="E1637" s="7" t="s">
        <v>2546</v>
      </c>
      <c r="F1637" s="8" t="s">
        <v>2561</v>
      </c>
      <c r="G1637" s="7" t="s">
        <v>2614</v>
      </c>
      <c r="H1637" s="8" t="s">
        <v>197</v>
      </c>
      <c r="I1637" s="9">
        <v>92.9</v>
      </c>
      <c r="J1637" s="8" t="s">
        <v>244</v>
      </c>
      <c r="K1637" s="8" t="s">
        <v>107</v>
      </c>
      <c r="L1637" s="8" t="s">
        <v>108</v>
      </c>
      <c r="M1637" s="10" t="s">
        <v>109</v>
      </c>
      <c r="N1637" s="10" t="s">
        <v>110</v>
      </c>
      <c r="O1637" s="74"/>
      <c r="P1637" s="27"/>
      <c r="Q1637" s="27"/>
      <c r="R1637" s="27">
        <v>4</v>
      </c>
      <c r="S1637" s="27"/>
      <c r="T1637" s="27"/>
      <c r="U1637" s="27">
        <v>6</v>
      </c>
      <c r="V1637" s="27">
        <v>6</v>
      </c>
      <c r="W1637" s="27"/>
      <c r="X1637" s="27"/>
      <c r="Y1637" s="27"/>
      <c r="Z1637" s="27"/>
      <c r="AA1637" s="27"/>
      <c r="AB1637" s="27"/>
      <c r="AC1637" s="27"/>
      <c r="AD1637" s="27"/>
      <c r="AE1637" s="27"/>
      <c r="AF1637" s="27"/>
      <c r="AG1637" s="27"/>
      <c r="AH1637" s="27"/>
      <c r="AI1637" s="27"/>
      <c r="AJ1637" s="27"/>
      <c r="AK1637" s="27"/>
      <c r="AL1637" s="27"/>
      <c r="AM1637" s="27"/>
      <c r="AN1637" s="27"/>
      <c r="AO1637" s="27"/>
      <c r="AP1637" s="27">
        <v>1243750</v>
      </c>
      <c r="AQ1637" s="27">
        <v>0</v>
      </c>
      <c r="AR1637" s="27">
        <f t="shared" si="37"/>
        <v>0</v>
      </c>
      <c r="AS1637" s="10" t="s">
        <v>111</v>
      </c>
      <c r="AT1637" s="43" t="s">
        <v>241</v>
      </c>
      <c r="AU1637" s="89" t="s">
        <v>2552</v>
      </c>
    </row>
    <row r="1638" spans="2:47" ht="13.15" customHeight="1" x14ac:dyDescent="0.2">
      <c r="B1638" s="12" t="s">
        <v>2618</v>
      </c>
      <c r="C1638" s="8" t="s">
        <v>100</v>
      </c>
      <c r="D1638" s="13" t="s">
        <v>2545</v>
      </c>
      <c r="E1638" s="7" t="s">
        <v>2546</v>
      </c>
      <c r="F1638" s="8" t="s">
        <v>2561</v>
      </c>
      <c r="G1638" s="7" t="s">
        <v>2614</v>
      </c>
      <c r="H1638" s="8" t="s">
        <v>105</v>
      </c>
      <c r="I1638" s="9">
        <v>92.9</v>
      </c>
      <c r="J1638" s="8" t="s">
        <v>238</v>
      </c>
      <c r="K1638" s="8" t="s">
        <v>107</v>
      </c>
      <c r="L1638" s="8" t="s">
        <v>108</v>
      </c>
      <c r="M1638" s="10" t="s">
        <v>109</v>
      </c>
      <c r="N1638" s="10" t="s">
        <v>110</v>
      </c>
      <c r="O1638" s="74"/>
      <c r="P1638" s="27"/>
      <c r="Q1638" s="27"/>
      <c r="R1638" s="27">
        <v>4</v>
      </c>
      <c r="S1638" s="27"/>
      <c r="T1638" s="27"/>
      <c r="U1638" s="27">
        <v>6</v>
      </c>
      <c r="V1638" s="27">
        <v>6</v>
      </c>
      <c r="W1638" s="27"/>
      <c r="X1638" s="27"/>
      <c r="Y1638" s="27"/>
      <c r="Z1638" s="27"/>
      <c r="AA1638" s="27"/>
      <c r="AB1638" s="27"/>
      <c r="AC1638" s="27"/>
      <c r="AD1638" s="27"/>
      <c r="AE1638" s="27"/>
      <c r="AF1638" s="27"/>
      <c r="AG1638" s="27"/>
      <c r="AH1638" s="27"/>
      <c r="AI1638" s="27"/>
      <c r="AJ1638" s="27"/>
      <c r="AK1638" s="27"/>
      <c r="AL1638" s="27"/>
      <c r="AM1638" s="27"/>
      <c r="AN1638" s="27"/>
      <c r="AO1638" s="27"/>
      <c r="AP1638" s="27">
        <v>1243750</v>
      </c>
      <c r="AQ1638" s="27">
        <v>0</v>
      </c>
      <c r="AR1638" s="27">
        <f t="shared" si="37"/>
        <v>0</v>
      </c>
      <c r="AS1638" s="10" t="s">
        <v>111</v>
      </c>
      <c r="AT1638" s="43" t="s">
        <v>241</v>
      </c>
      <c r="AU1638" s="13" t="s">
        <v>156</v>
      </c>
    </row>
    <row r="1639" spans="2:47" ht="13.15" customHeight="1" x14ac:dyDescent="0.2">
      <c r="B1639" s="13" t="s">
        <v>2619</v>
      </c>
      <c r="C1639" s="13" t="s">
        <v>100</v>
      </c>
      <c r="D1639" s="13" t="s">
        <v>2555</v>
      </c>
      <c r="E1639" s="13" t="s">
        <v>1642</v>
      </c>
      <c r="F1639" s="13" t="s">
        <v>2556</v>
      </c>
      <c r="G1639" s="13" t="s">
        <v>2620</v>
      </c>
      <c r="H1639" s="13" t="s">
        <v>105</v>
      </c>
      <c r="I1639" s="13">
        <v>92.9</v>
      </c>
      <c r="J1639" s="13" t="s">
        <v>238</v>
      </c>
      <c r="K1639" s="13" t="s">
        <v>107</v>
      </c>
      <c r="L1639" s="13" t="s">
        <v>108</v>
      </c>
      <c r="M1639" s="13" t="s">
        <v>109</v>
      </c>
      <c r="N1639" s="13" t="s">
        <v>110</v>
      </c>
      <c r="O1639" s="39"/>
      <c r="P1639" s="39"/>
      <c r="Q1639" s="39"/>
      <c r="R1639" s="39">
        <v>4</v>
      </c>
      <c r="S1639" s="39">
        <v>0</v>
      </c>
      <c r="T1639" s="39"/>
      <c r="U1639" s="39">
        <v>4</v>
      </c>
      <c r="V1639" s="39">
        <v>4</v>
      </c>
      <c r="W1639" s="39"/>
      <c r="X1639" s="39"/>
      <c r="Y1639" s="39"/>
      <c r="Z1639" s="39"/>
      <c r="AA1639" s="39"/>
      <c r="AB1639" s="39"/>
      <c r="AC1639" s="39"/>
      <c r="AD1639" s="39"/>
      <c r="AE1639" s="39"/>
      <c r="AF1639" s="39"/>
      <c r="AG1639" s="39"/>
      <c r="AH1639" s="39"/>
      <c r="AI1639" s="39"/>
      <c r="AJ1639" s="39"/>
      <c r="AK1639" s="39"/>
      <c r="AL1639" s="39"/>
      <c r="AM1639" s="39"/>
      <c r="AN1639" s="39"/>
      <c r="AO1639" s="39"/>
      <c r="AP1639" s="39">
        <v>1503564</v>
      </c>
      <c r="AQ1639" s="39">
        <v>0</v>
      </c>
      <c r="AR1639" s="27">
        <f t="shared" si="37"/>
        <v>0</v>
      </c>
      <c r="AS1639" s="13" t="s">
        <v>111</v>
      </c>
      <c r="AT1639" s="13">
        <v>2015</v>
      </c>
      <c r="AU1639" s="13">
        <v>15</v>
      </c>
    </row>
    <row r="1640" spans="2:47" ht="13.15" customHeight="1" x14ac:dyDescent="0.2">
      <c r="B1640" s="13" t="s">
        <v>2621</v>
      </c>
      <c r="C1640" s="13" t="s">
        <v>100</v>
      </c>
      <c r="D1640" s="13" t="s">
        <v>2555</v>
      </c>
      <c r="E1640" s="13" t="s">
        <v>1642</v>
      </c>
      <c r="F1640" s="13" t="s">
        <v>2556</v>
      </c>
      <c r="G1640" s="13" t="s">
        <v>2620</v>
      </c>
      <c r="H1640" s="13" t="s">
        <v>105</v>
      </c>
      <c r="I1640" s="13">
        <v>92.9</v>
      </c>
      <c r="J1640" s="13" t="s">
        <v>238</v>
      </c>
      <c r="K1640" s="13" t="s">
        <v>107</v>
      </c>
      <c r="L1640" s="13" t="s">
        <v>108</v>
      </c>
      <c r="M1640" s="13" t="s">
        <v>122</v>
      </c>
      <c r="N1640" s="13" t="s">
        <v>110</v>
      </c>
      <c r="O1640" s="39"/>
      <c r="P1640" s="39"/>
      <c r="Q1640" s="39"/>
      <c r="R1640" s="39">
        <v>4</v>
      </c>
      <c r="S1640" s="39">
        <v>0</v>
      </c>
      <c r="T1640" s="39"/>
      <c r="U1640" s="39">
        <v>4</v>
      </c>
      <c r="V1640" s="39">
        <v>4</v>
      </c>
      <c r="W1640" s="39"/>
      <c r="X1640" s="39"/>
      <c r="Y1640" s="39"/>
      <c r="Z1640" s="39"/>
      <c r="AA1640" s="39"/>
      <c r="AB1640" s="39"/>
      <c r="AC1640" s="39"/>
      <c r="AD1640" s="39"/>
      <c r="AE1640" s="39"/>
      <c r="AF1640" s="39"/>
      <c r="AG1640" s="39"/>
      <c r="AH1640" s="39"/>
      <c r="AI1640" s="39"/>
      <c r="AJ1640" s="39"/>
      <c r="AK1640" s="39"/>
      <c r="AL1640" s="39"/>
      <c r="AM1640" s="39"/>
      <c r="AN1640" s="39"/>
      <c r="AO1640" s="39"/>
      <c r="AP1640" s="39">
        <v>1243749.9999999998</v>
      </c>
      <c r="AQ1640" s="39">
        <v>0</v>
      </c>
      <c r="AR1640" s="27">
        <f t="shared" si="37"/>
        <v>0</v>
      </c>
      <c r="AS1640" s="13" t="s">
        <v>111</v>
      </c>
      <c r="AT1640" s="13">
        <v>2015</v>
      </c>
      <c r="AU1640" s="13" t="s">
        <v>6956</v>
      </c>
    </row>
    <row r="1641" spans="2:47" ht="13.15" customHeight="1" x14ac:dyDescent="0.2">
      <c r="B1641" s="13" t="s">
        <v>7046</v>
      </c>
      <c r="C1641" s="13" t="s">
        <v>100</v>
      </c>
      <c r="D1641" s="13" t="s">
        <v>2555</v>
      </c>
      <c r="E1641" s="13" t="s">
        <v>1642</v>
      </c>
      <c r="F1641" s="13" t="s">
        <v>2556</v>
      </c>
      <c r="G1641" s="13" t="s">
        <v>2620</v>
      </c>
      <c r="H1641" s="13" t="s">
        <v>105</v>
      </c>
      <c r="I1641" s="13">
        <v>92.9</v>
      </c>
      <c r="J1641" s="13" t="s">
        <v>238</v>
      </c>
      <c r="K1641" s="13" t="s">
        <v>107</v>
      </c>
      <c r="L1641" s="13" t="s">
        <v>108</v>
      </c>
      <c r="M1641" s="13" t="s">
        <v>122</v>
      </c>
      <c r="N1641" s="13" t="s">
        <v>110</v>
      </c>
      <c r="O1641" s="39"/>
      <c r="P1641" s="39"/>
      <c r="Q1641" s="39"/>
      <c r="R1641" s="39">
        <v>4</v>
      </c>
      <c r="S1641" s="39">
        <v>0</v>
      </c>
      <c r="T1641" s="39">
        <v>0</v>
      </c>
      <c r="U1641" s="39">
        <v>2</v>
      </c>
      <c r="V1641" s="39">
        <v>2</v>
      </c>
      <c r="W1641" s="39"/>
      <c r="X1641" s="39"/>
      <c r="Y1641" s="39"/>
      <c r="Z1641" s="39"/>
      <c r="AA1641" s="39"/>
      <c r="AB1641" s="39"/>
      <c r="AC1641" s="39"/>
      <c r="AD1641" s="39"/>
      <c r="AE1641" s="39"/>
      <c r="AF1641" s="39"/>
      <c r="AG1641" s="39"/>
      <c r="AH1641" s="39"/>
      <c r="AI1641" s="39"/>
      <c r="AJ1641" s="39"/>
      <c r="AK1641" s="39"/>
      <c r="AL1641" s="39"/>
      <c r="AM1641" s="39"/>
      <c r="AN1641" s="39"/>
      <c r="AO1641" s="39"/>
      <c r="AP1641" s="39">
        <v>1243749.9999999998</v>
      </c>
      <c r="AQ1641" s="39">
        <f t="shared" ref="AQ1641" si="39">(R1641+S1641+T1641+U1641+V1641+W1641)*AP1641</f>
        <v>9949999.9999999981</v>
      </c>
      <c r="AR1641" s="27">
        <f t="shared" si="37"/>
        <v>11143999.999999998</v>
      </c>
      <c r="AS1641" s="13" t="s">
        <v>111</v>
      </c>
      <c r="AT1641" s="13">
        <v>2015</v>
      </c>
      <c r="AU1641" s="13"/>
    </row>
    <row r="1642" spans="2:47" ht="13.15" customHeight="1" x14ac:dyDescent="0.2">
      <c r="B1642" s="7" t="s">
        <v>2622</v>
      </c>
      <c r="C1642" s="7" t="s">
        <v>100</v>
      </c>
      <c r="D1642" s="13" t="s">
        <v>2571</v>
      </c>
      <c r="E1642" s="7" t="s">
        <v>2572</v>
      </c>
      <c r="F1642" s="7" t="s">
        <v>2573</v>
      </c>
      <c r="G1642" s="10" t="s">
        <v>2623</v>
      </c>
      <c r="H1642" s="8" t="s">
        <v>197</v>
      </c>
      <c r="I1642" s="10">
        <v>45</v>
      </c>
      <c r="J1642" s="10" t="s">
        <v>238</v>
      </c>
      <c r="K1642" s="8" t="s">
        <v>107</v>
      </c>
      <c r="L1642" s="10" t="s">
        <v>108</v>
      </c>
      <c r="M1642" s="10" t="s">
        <v>109</v>
      </c>
      <c r="N1642" s="10" t="s">
        <v>110</v>
      </c>
      <c r="O1642" s="27"/>
      <c r="P1642" s="27"/>
      <c r="Q1642" s="74"/>
      <c r="R1642" s="27">
        <v>3</v>
      </c>
      <c r="S1642" s="27">
        <v>1</v>
      </c>
      <c r="T1642" s="27">
        <v>1</v>
      </c>
      <c r="U1642" s="27">
        <v>3</v>
      </c>
      <c r="V1642" s="27">
        <v>3</v>
      </c>
      <c r="W1642" s="27"/>
      <c r="X1642" s="27"/>
      <c r="Y1642" s="27"/>
      <c r="Z1642" s="27"/>
      <c r="AA1642" s="27"/>
      <c r="AB1642" s="27"/>
      <c r="AC1642" s="27"/>
      <c r="AD1642" s="27"/>
      <c r="AE1642" s="27"/>
      <c r="AF1642" s="27"/>
      <c r="AG1642" s="27"/>
      <c r="AH1642" s="27"/>
      <c r="AI1642" s="27"/>
      <c r="AJ1642" s="27"/>
      <c r="AK1642" s="27"/>
      <c r="AL1642" s="27"/>
      <c r="AM1642" s="27"/>
      <c r="AN1642" s="27"/>
      <c r="AO1642" s="27"/>
      <c r="AP1642" s="27">
        <v>653827.51</v>
      </c>
      <c r="AQ1642" s="27">
        <v>0</v>
      </c>
      <c r="AR1642" s="27">
        <f t="shared" si="37"/>
        <v>0</v>
      </c>
      <c r="AS1642" s="10" t="s">
        <v>111</v>
      </c>
      <c r="AT1642" s="7" t="s">
        <v>375</v>
      </c>
      <c r="AU1642" s="89" t="s">
        <v>212</v>
      </c>
    </row>
    <row r="1643" spans="2:47" ht="13.15" customHeight="1" x14ac:dyDescent="0.2">
      <c r="B1643" s="7" t="s">
        <v>2624</v>
      </c>
      <c r="C1643" s="7" t="s">
        <v>100</v>
      </c>
      <c r="D1643" s="13" t="s">
        <v>2625</v>
      </c>
      <c r="E1643" s="7" t="s">
        <v>2626</v>
      </c>
      <c r="F1643" s="10" t="s">
        <v>2627</v>
      </c>
      <c r="G1643" s="10" t="s">
        <v>2628</v>
      </c>
      <c r="H1643" s="8" t="s">
        <v>197</v>
      </c>
      <c r="I1643" s="9">
        <v>57</v>
      </c>
      <c r="J1643" s="10" t="s">
        <v>238</v>
      </c>
      <c r="K1643" s="8" t="s">
        <v>107</v>
      </c>
      <c r="L1643" s="10" t="s">
        <v>108</v>
      </c>
      <c r="M1643" s="10" t="s">
        <v>109</v>
      </c>
      <c r="N1643" s="10" t="s">
        <v>110</v>
      </c>
      <c r="O1643" s="27"/>
      <c r="P1643" s="27"/>
      <c r="Q1643" s="74"/>
      <c r="R1643" s="27">
        <v>5</v>
      </c>
      <c r="S1643" s="27">
        <v>3</v>
      </c>
      <c r="T1643" s="27">
        <v>2</v>
      </c>
      <c r="U1643" s="27">
        <v>5</v>
      </c>
      <c r="V1643" s="27">
        <v>5</v>
      </c>
      <c r="W1643" s="27"/>
      <c r="X1643" s="27"/>
      <c r="Y1643" s="27"/>
      <c r="Z1643" s="27"/>
      <c r="AA1643" s="27"/>
      <c r="AB1643" s="27"/>
      <c r="AC1643" s="27"/>
      <c r="AD1643" s="27"/>
      <c r="AE1643" s="27"/>
      <c r="AF1643" s="27"/>
      <c r="AG1643" s="27"/>
      <c r="AH1643" s="27"/>
      <c r="AI1643" s="27"/>
      <c r="AJ1643" s="27"/>
      <c r="AK1643" s="27"/>
      <c r="AL1643" s="27"/>
      <c r="AM1643" s="27"/>
      <c r="AN1643" s="27"/>
      <c r="AO1643" s="27"/>
      <c r="AP1643" s="27">
        <v>6748737.9100000001</v>
      </c>
      <c r="AQ1643" s="39">
        <v>0</v>
      </c>
      <c r="AR1643" s="27">
        <f t="shared" si="37"/>
        <v>0</v>
      </c>
      <c r="AS1643" s="10" t="s">
        <v>111</v>
      </c>
      <c r="AT1643" s="7" t="s">
        <v>375</v>
      </c>
      <c r="AU1643" s="89" t="s">
        <v>212</v>
      </c>
    </row>
    <row r="1644" spans="2:47" ht="13.15" customHeight="1" x14ac:dyDescent="0.2">
      <c r="B1644" s="7" t="s">
        <v>2629</v>
      </c>
      <c r="C1644" s="7" t="s">
        <v>100</v>
      </c>
      <c r="D1644" s="13" t="s">
        <v>2625</v>
      </c>
      <c r="E1644" s="7" t="s">
        <v>2626</v>
      </c>
      <c r="F1644" s="10" t="s">
        <v>2627</v>
      </c>
      <c r="G1644" s="10" t="s">
        <v>2630</v>
      </c>
      <c r="H1644" s="8" t="s">
        <v>197</v>
      </c>
      <c r="I1644" s="9">
        <v>57</v>
      </c>
      <c r="J1644" s="10" t="s">
        <v>238</v>
      </c>
      <c r="K1644" s="8" t="s">
        <v>107</v>
      </c>
      <c r="L1644" s="10" t="s">
        <v>108</v>
      </c>
      <c r="M1644" s="10" t="s">
        <v>109</v>
      </c>
      <c r="N1644" s="10" t="s">
        <v>110</v>
      </c>
      <c r="O1644" s="27"/>
      <c r="P1644" s="27"/>
      <c r="Q1644" s="74"/>
      <c r="R1644" s="27">
        <v>10</v>
      </c>
      <c r="S1644" s="27">
        <v>5</v>
      </c>
      <c r="T1644" s="27">
        <v>5</v>
      </c>
      <c r="U1644" s="27">
        <v>10</v>
      </c>
      <c r="V1644" s="27">
        <v>10</v>
      </c>
      <c r="W1644" s="27"/>
      <c r="X1644" s="27"/>
      <c r="Y1644" s="27"/>
      <c r="Z1644" s="27"/>
      <c r="AA1644" s="27"/>
      <c r="AB1644" s="27"/>
      <c r="AC1644" s="27"/>
      <c r="AD1644" s="27"/>
      <c r="AE1644" s="27"/>
      <c r="AF1644" s="27"/>
      <c r="AG1644" s="27"/>
      <c r="AH1644" s="27"/>
      <c r="AI1644" s="27"/>
      <c r="AJ1644" s="27"/>
      <c r="AK1644" s="27"/>
      <c r="AL1644" s="27"/>
      <c r="AM1644" s="27"/>
      <c r="AN1644" s="27"/>
      <c r="AO1644" s="27"/>
      <c r="AP1644" s="27">
        <v>2591975.6800000002</v>
      </c>
      <c r="AQ1644" s="27">
        <v>0</v>
      </c>
      <c r="AR1644" s="27">
        <f t="shared" si="37"/>
        <v>0</v>
      </c>
      <c r="AS1644" s="10" t="s">
        <v>111</v>
      </c>
      <c r="AT1644" s="43" t="s">
        <v>241</v>
      </c>
      <c r="AU1644" s="43" t="s">
        <v>359</v>
      </c>
    </row>
    <row r="1645" spans="2:47" ht="13.15" customHeight="1" x14ac:dyDescent="0.2">
      <c r="B1645" s="12" t="s">
        <v>2631</v>
      </c>
      <c r="C1645" s="7" t="s">
        <v>100</v>
      </c>
      <c r="D1645" s="13" t="s">
        <v>2625</v>
      </c>
      <c r="E1645" s="7" t="s">
        <v>2626</v>
      </c>
      <c r="F1645" s="7" t="s">
        <v>2627</v>
      </c>
      <c r="G1645" s="7" t="s">
        <v>2630</v>
      </c>
      <c r="H1645" s="8" t="s">
        <v>197</v>
      </c>
      <c r="I1645" s="9">
        <v>57</v>
      </c>
      <c r="J1645" s="10" t="s">
        <v>579</v>
      </c>
      <c r="K1645" s="8" t="s">
        <v>107</v>
      </c>
      <c r="L1645" s="10" t="s">
        <v>108</v>
      </c>
      <c r="M1645" s="10" t="s">
        <v>109</v>
      </c>
      <c r="N1645" s="10" t="s">
        <v>110</v>
      </c>
      <c r="O1645" s="74"/>
      <c r="P1645" s="27"/>
      <c r="Q1645" s="27"/>
      <c r="R1645" s="27">
        <v>8</v>
      </c>
      <c r="S1645" s="27">
        <v>5</v>
      </c>
      <c r="T1645" s="27">
        <v>5</v>
      </c>
      <c r="U1645" s="27">
        <v>10</v>
      </c>
      <c r="V1645" s="27">
        <v>10</v>
      </c>
      <c r="W1645" s="27"/>
      <c r="X1645" s="27"/>
      <c r="Y1645" s="27"/>
      <c r="Z1645" s="27"/>
      <c r="AA1645" s="27"/>
      <c r="AB1645" s="27"/>
      <c r="AC1645" s="27"/>
      <c r="AD1645" s="27"/>
      <c r="AE1645" s="27"/>
      <c r="AF1645" s="27"/>
      <c r="AG1645" s="27"/>
      <c r="AH1645" s="27"/>
      <c r="AI1645" s="27"/>
      <c r="AJ1645" s="27"/>
      <c r="AK1645" s="27"/>
      <c r="AL1645" s="27"/>
      <c r="AM1645" s="27"/>
      <c r="AN1645" s="27"/>
      <c r="AO1645" s="27"/>
      <c r="AP1645" s="27">
        <v>2591975.6800000002</v>
      </c>
      <c r="AQ1645" s="27">
        <v>0</v>
      </c>
      <c r="AR1645" s="27">
        <f t="shared" si="37"/>
        <v>0</v>
      </c>
      <c r="AS1645" s="10" t="s">
        <v>111</v>
      </c>
      <c r="AT1645" s="43" t="s">
        <v>241</v>
      </c>
      <c r="AU1645" s="89"/>
    </row>
    <row r="1646" spans="2:47" ht="13.15" customHeight="1" x14ac:dyDescent="0.2">
      <c r="B1646" s="12" t="s">
        <v>2632</v>
      </c>
      <c r="C1646" s="8" t="s">
        <v>100</v>
      </c>
      <c r="D1646" s="13" t="s">
        <v>2625</v>
      </c>
      <c r="E1646" s="8" t="s">
        <v>2626</v>
      </c>
      <c r="F1646" s="8" t="s">
        <v>2627</v>
      </c>
      <c r="G1646" s="7" t="s">
        <v>2630</v>
      </c>
      <c r="H1646" s="8" t="s">
        <v>197</v>
      </c>
      <c r="I1646" s="9">
        <v>57</v>
      </c>
      <c r="J1646" s="8" t="s">
        <v>244</v>
      </c>
      <c r="K1646" s="8" t="s">
        <v>107</v>
      </c>
      <c r="L1646" s="8" t="s">
        <v>108</v>
      </c>
      <c r="M1646" s="10" t="s">
        <v>109</v>
      </c>
      <c r="N1646" s="10" t="s">
        <v>110</v>
      </c>
      <c r="O1646" s="74"/>
      <c r="P1646" s="27"/>
      <c r="Q1646" s="27"/>
      <c r="R1646" s="27">
        <v>8</v>
      </c>
      <c r="S1646" s="27">
        <v>5</v>
      </c>
      <c r="T1646" s="27">
        <v>5</v>
      </c>
      <c r="U1646" s="27">
        <v>10</v>
      </c>
      <c r="V1646" s="27">
        <v>10</v>
      </c>
      <c r="W1646" s="27"/>
      <c r="X1646" s="27"/>
      <c r="Y1646" s="27"/>
      <c r="Z1646" s="27"/>
      <c r="AA1646" s="27"/>
      <c r="AB1646" s="27"/>
      <c r="AC1646" s="27"/>
      <c r="AD1646" s="27"/>
      <c r="AE1646" s="27"/>
      <c r="AF1646" s="27"/>
      <c r="AG1646" s="27"/>
      <c r="AH1646" s="27"/>
      <c r="AI1646" s="27"/>
      <c r="AJ1646" s="27"/>
      <c r="AK1646" s="27"/>
      <c r="AL1646" s="27"/>
      <c r="AM1646" s="27"/>
      <c r="AN1646" s="27"/>
      <c r="AO1646" s="27"/>
      <c r="AP1646" s="27">
        <v>2118861.7000000002</v>
      </c>
      <c r="AQ1646" s="27">
        <v>0</v>
      </c>
      <c r="AR1646" s="27">
        <f t="shared" si="37"/>
        <v>0</v>
      </c>
      <c r="AS1646" s="10" t="s">
        <v>111</v>
      </c>
      <c r="AT1646" s="43" t="s">
        <v>241</v>
      </c>
      <c r="AU1646" s="13" t="s">
        <v>156</v>
      </c>
    </row>
    <row r="1647" spans="2:47" ht="13.15" customHeight="1" x14ac:dyDescent="0.2">
      <c r="B1647" s="13" t="s">
        <v>2633</v>
      </c>
      <c r="C1647" s="13" t="s">
        <v>100</v>
      </c>
      <c r="D1647" s="13" t="s">
        <v>2634</v>
      </c>
      <c r="E1647" s="13" t="s">
        <v>2635</v>
      </c>
      <c r="F1647" s="13" t="s">
        <v>2636</v>
      </c>
      <c r="G1647" s="13" t="s">
        <v>2637</v>
      </c>
      <c r="H1647" s="13" t="s">
        <v>197</v>
      </c>
      <c r="I1647" s="13">
        <v>57</v>
      </c>
      <c r="J1647" s="13" t="s">
        <v>244</v>
      </c>
      <c r="K1647" s="13" t="s">
        <v>107</v>
      </c>
      <c r="L1647" s="13" t="s">
        <v>108</v>
      </c>
      <c r="M1647" s="13" t="s">
        <v>109</v>
      </c>
      <c r="N1647" s="13" t="s">
        <v>110</v>
      </c>
      <c r="O1647" s="39"/>
      <c r="P1647" s="39"/>
      <c r="Q1647" s="39"/>
      <c r="R1647" s="39">
        <v>8</v>
      </c>
      <c r="S1647" s="39">
        <v>0</v>
      </c>
      <c r="T1647" s="39">
        <v>6</v>
      </c>
      <c r="U1647" s="39">
        <v>6</v>
      </c>
      <c r="V1647" s="39">
        <v>6</v>
      </c>
      <c r="W1647" s="39"/>
      <c r="X1647" s="39"/>
      <c r="Y1647" s="39"/>
      <c r="Z1647" s="39"/>
      <c r="AA1647" s="39"/>
      <c r="AB1647" s="39"/>
      <c r="AC1647" s="39"/>
      <c r="AD1647" s="39"/>
      <c r="AE1647" s="39"/>
      <c r="AF1647" s="39"/>
      <c r="AG1647" s="39"/>
      <c r="AH1647" s="39"/>
      <c r="AI1647" s="39"/>
      <c r="AJ1647" s="39"/>
      <c r="AK1647" s="39"/>
      <c r="AL1647" s="39"/>
      <c r="AM1647" s="39"/>
      <c r="AN1647" s="39"/>
      <c r="AO1647" s="39"/>
      <c r="AP1647" s="39">
        <v>2591975.6800000002</v>
      </c>
      <c r="AQ1647" s="39">
        <v>0</v>
      </c>
      <c r="AR1647" s="27">
        <f t="shared" si="37"/>
        <v>0</v>
      </c>
      <c r="AS1647" s="13" t="s">
        <v>111</v>
      </c>
      <c r="AT1647" s="13">
        <v>2015</v>
      </c>
      <c r="AU1647" s="13">
        <v>14.15</v>
      </c>
    </row>
    <row r="1648" spans="2:47" ht="13.15" customHeight="1" x14ac:dyDescent="0.2">
      <c r="B1648" s="13" t="s">
        <v>2638</v>
      </c>
      <c r="C1648" s="13" t="s">
        <v>100</v>
      </c>
      <c r="D1648" s="13" t="s">
        <v>2634</v>
      </c>
      <c r="E1648" s="13" t="s">
        <v>2635</v>
      </c>
      <c r="F1648" s="13" t="s">
        <v>2636</v>
      </c>
      <c r="G1648" s="13" t="s">
        <v>2637</v>
      </c>
      <c r="H1648" s="13" t="s">
        <v>197</v>
      </c>
      <c r="I1648" s="13">
        <v>57</v>
      </c>
      <c r="J1648" s="13" t="s">
        <v>244</v>
      </c>
      <c r="K1648" s="13" t="s">
        <v>107</v>
      </c>
      <c r="L1648" s="13" t="s">
        <v>108</v>
      </c>
      <c r="M1648" s="13" t="s">
        <v>122</v>
      </c>
      <c r="N1648" s="13" t="s">
        <v>110</v>
      </c>
      <c r="O1648" s="39"/>
      <c r="P1648" s="39"/>
      <c r="Q1648" s="39"/>
      <c r="R1648" s="39">
        <v>8</v>
      </c>
      <c r="S1648" s="39">
        <v>5</v>
      </c>
      <c r="T1648" s="39">
        <v>5</v>
      </c>
      <c r="U1648" s="39">
        <v>6</v>
      </c>
      <c r="V1648" s="39">
        <v>6</v>
      </c>
      <c r="W1648" s="39"/>
      <c r="X1648" s="39"/>
      <c r="Y1648" s="39"/>
      <c r="Z1648" s="39"/>
      <c r="AA1648" s="39"/>
      <c r="AB1648" s="39"/>
      <c r="AC1648" s="39"/>
      <c r="AD1648" s="39"/>
      <c r="AE1648" s="39"/>
      <c r="AF1648" s="39"/>
      <c r="AG1648" s="39"/>
      <c r="AH1648" s="39"/>
      <c r="AI1648" s="39"/>
      <c r="AJ1648" s="39"/>
      <c r="AK1648" s="39"/>
      <c r="AL1648" s="39"/>
      <c r="AM1648" s="39"/>
      <c r="AN1648" s="39"/>
      <c r="AO1648" s="39"/>
      <c r="AP1648" s="39">
        <v>2118861.6964285714</v>
      </c>
      <c r="AQ1648" s="39">
        <f>(O1648+P1648+Q1648+R1648+S1648+T1648+U1648+V1648+W1648)*AP1648</f>
        <v>63565850.892857142</v>
      </c>
      <c r="AR1648" s="27">
        <f t="shared" si="37"/>
        <v>71193753</v>
      </c>
      <c r="AS1648" s="13" t="s">
        <v>111</v>
      </c>
      <c r="AT1648" s="13">
        <v>2015</v>
      </c>
      <c r="AU1648" s="13"/>
    </row>
    <row r="1649" spans="2:47" ht="13.15" customHeight="1" x14ac:dyDescent="0.2">
      <c r="B1649" s="7" t="s">
        <v>2639</v>
      </c>
      <c r="C1649" s="7" t="s">
        <v>100</v>
      </c>
      <c r="D1649" s="13" t="s">
        <v>441</v>
      </c>
      <c r="E1649" s="7" t="s">
        <v>442</v>
      </c>
      <c r="F1649" s="7" t="s">
        <v>443</v>
      </c>
      <c r="G1649" s="10" t="s">
        <v>472</v>
      </c>
      <c r="H1649" s="8" t="s">
        <v>197</v>
      </c>
      <c r="I1649" s="9">
        <v>70</v>
      </c>
      <c r="J1649" s="10" t="s">
        <v>238</v>
      </c>
      <c r="K1649" s="8" t="s">
        <v>107</v>
      </c>
      <c r="L1649" s="10" t="s">
        <v>108</v>
      </c>
      <c r="M1649" s="10" t="s">
        <v>109</v>
      </c>
      <c r="N1649" s="10" t="s">
        <v>110</v>
      </c>
      <c r="O1649" s="27"/>
      <c r="P1649" s="27"/>
      <c r="Q1649" s="74"/>
      <c r="R1649" s="27">
        <v>1</v>
      </c>
      <c r="S1649" s="27">
        <v>1</v>
      </c>
      <c r="T1649" s="27">
        <v>1</v>
      </c>
      <c r="U1649" s="27">
        <v>1</v>
      </c>
      <c r="V1649" s="27">
        <v>1</v>
      </c>
      <c r="W1649" s="27"/>
      <c r="X1649" s="27"/>
      <c r="Y1649" s="27"/>
      <c r="Z1649" s="27"/>
      <c r="AA1649" s="27"/>
      <c r="AB1649" s="27"/>
      <c r="AC1649" s="27"/>
      <c r="AD1649" s="27"/>
      <c r="AE1649" s="27"/>
      <c r="AF1649" s="27"/>
      <c r="AG1649" s="27"/>
      <c r="AH1649" s="27"/>
      <c r="AI1649" s="27"/>
      <c r="AJ1649" s="27"/>
      <c r="AK1649" s="27"/>
      <c r="AL1649" s="27"/>
      <c r="AM1649" s="27"/>
      <c r="AN1649" s="27"/>
      <c r="AO1649" s="27"/>
      <c r="AP1649" s="27">
        <v>56250000</v>
      </c>
      <c r="AQ1649" s="27">
        <v>0</v>
      </c>
      <c r="AR1649" s="27">
        <f t="shared" si="37"/>
        <v>0</v>
      </c>
      <c r="AS1649" s="10" t="s">
        <v>111</v>
      </c>
      <c r="AT1649" s="7" t="s">
        <v>375</v>
      </c>
      <c r="AU1649" s="89" t="s">
        <v>212</v>
      </c>
    </row>
    <row r="1650" spans="2:47" ht="13.15" customHeight="1" x14ac:dyDescent="0.2">
      <c r="B1650" s="7" t="s">
        <v>2640</v>
      </c>
      <c r="C1650" s="7" t="s">
        <v>100</v>
      </c>
      <c r="D1650" s="13" t="s">
        <v>2641</v>
      </c>
      <c r="E1650" s="7" t="s">
        <v>2642</v>
      </c>
      <c r="F1650" s="7" t="s">
        <v>2643</v>
      </c>
      <c r="G1650" s="10" t="s">
        <v>2642</v>
      </c>
      <c r="H1650" s="8" t="s">
        <v>197</v>
      </c>
      <c r="I1650" s="9">
        <v>54</v>
      </c>
      <c r="J1650" s="10" t="s">
        <v>238</v>
      </c>
      <c r="K1650" s="8" t="s">
        <v>107</v>
      </c>
      <c r="L1650" s="10" t="s">
        <v>108</v>
      </c>
      <c r="M1650" s="10" t="s">
        <v>109</v>
      </c>
      <c r="N1650" s="10" t="s">
        <v>110</v>
      </c>
      <c r="O1650" s="27"/>
      <c r="P1650" s="27"/>
      <c r="Q1650" s="74"/>
      <c r="R1650" s="27">
        <v>4</v>
      </c>
      <c r="S1650" s="27">
        <v>4</v>
      </c>
      <c r="T1650" s="27">
        <v>4</v>
      </c>
      <c r="U1650" s="27">
        <v>4</v>
      </c>
      <c r="V1650" s="27">
        <v>4</v>
      </c>
      <c r="W1650" s="27"/>
      <c r="X1650" s="27"/>
      <c r="Y1650" s="27"/>
      <c r="Z1650" s="27"/>
      <c r="AA1650" s="27"/>
      <c r="AB1650" s="27"/>
      <c r="AC1650" s="27"/>
      <c r="AD1650" s="27"/>
      <c r="AE1650" s="27"/>
      <c r="AF1650" s="27"/>
      <c r="AG1650" s="27"/>
      <c r="AH1650" s="27"/>
      <c r="AI1650" s="27"/>
      <c r="AJ1650" s="27"/>
      <c r="AK1650" s="27"/>
      <c r="AL1650" s="27"/>
      <c r="AM1650" s="27"/>
      <c r="AN1650" s="27"/>
      <c r="AO1650" s="27"/>
      <c r="AP1650" s="27">
        <v>23831819.260000002</v>
      </c>
      <c r="AQ1650" s="39">
        <v>0</v>
      </c>
      <c r="AR1650" s="27">
        <f t="shared" si="37"/>
        <v>0</v>
      </c>
      <c r="AS1650" s="10" t="s">
        <v>111</v>
      </c>
      <c r="AT1650" s="7" t="s">
        <v>375</v>
      </c>
      <c r="AU1650" s="89" t="s">
        <v>212</v>
      </c>
    </row>
    <row r="1651" spans="2:47" ht="13.15" customHeight="1" x14ac:dyDescent="0.2">
      <c r="B1651" s="7" t="s">
        <v>2644</v>
      </c>
      <c r="C1651" s="7" t="s">
        <v>100</v>
      </c>
      <c r="D1651" s="13" t="s">
        <v>2641</v>
      </c>
      <c r="E1651" s="7" t="s">
        <v>2642</v>
      </c>
      <c r="F1651" s="7" t="s">
        <v>2643</v>
      </c>
      <c r="G1651" s="10" t="s">
        <v>2645</v>
      </c>
      <c r="H1651" s="8" t="s">
        <v>197</v>
      </c>
      <c r="I1651" s="9">
        <v>54</v>
      </c>
      <c r="J1651" s="10" t="s">
        <v>238</v>
      </c>
      <c r="K1651" s="8" t="s">
        <v>107</v>
      </c>
      <c r="L1651" s="10" t="s">
        <v>108</v>
      </c>
      <c r="M1651" s="10" t="s">
        <v>109</v>
      </c>
      <c r="N1651" s="10" t="s">
        <v>110</v>
      </c>
      <c r="O1651" s="27"/>
      <c r="P1651" s="27"/>
      <c r="Q1651" s="74"/>
      <c r="R1651" s="27">
        <v>3</v>
      </c>
      <c r="S1651" s="27">
        <v>3</v>
      </c>
      <c r="T1651" s="27">
        <v>3</v>
      </c>
      <c r="U1651" s="27">
        <v>3</v>
      </c>
      <c r="V1651" s="27">
        <v>3</v>
      </c>
      <c r="W1651" s="27"/>
      <c r="X1651" s="27"/>
      <c r="Y1651" s="27"/>
      <c r="Z1651" s="27"/>
      <c r="AA1651" s="27"/>
      <c r="AB1651" s="27"/>
      <c r="AC1651" s="27"/>
      <c r="AD1651" s="27"/>
      <c r="AE1651" s="27"/>
      <c r="AF1651" s="27"/>
      <c r="AG1651" s="27"/>
      <c r="AH1651" s="27"/>
      <c r="AI1651" s="27"/>
      <c r="AJ1651" s="27"/>
      <c r="AK1651" s="27"/>
      <c r="AL1651" s="27"/>
      <c r="AM1651" s="27"/>
      <c r="AN1651" s="27"/>
      <c r="AO1651" s="27"/>
      <c r="AP1651" s="27">
        <v>21448637.34</v>
      </c>
      <c r="AQ1651" s="27">
        <v>0</v>
      </c>
      <c r="AR1651" s="27">
        <f t="shared" si="37"/>
        <v>0</v>
      </c>
      <c r="AS1651" s="10" t="s">
        <v>111</v>
      </c>
      <c r="AT1651" s="43" t="s">
        <v>241</v>
      </c>
      <c r="AU1651" s="10" t="s">
        <v>1339</v>
      </c>
    </row>
    <row r="1652" spans="2:47" ht="13.15" customHeight="1" x14ac:dyDescent="0.2">
      <c r="B1652" s="12" t="s">
        <v>2646</v>
      </c>
      <c r="C1652" s="7" t="s">
        <v>100</v>
      </c>
      <c r="D1652" s="13" t="s">
        <v>2641</v>
      </c>
      <c r="E1652" s="7" t="s">
        <v>2642</v>
      </c>
      <c r="F1652" s="7" t="s">
        <v>2643</v>
      </c>
      <c r="G1652" s="7" t="s">
        <v>2645</v>
      </c>
      <c r="H1652" s="8" t="s">
        <v>197</v>
      </c>
      <c r="I1652" s="9">
        <v>54</v>
      </c>
      <c r="J1652" s="10" t="s">
        <v>579</v>
      </c>
      <c r="K1652" s="8" t="s">
        <v>107</v>
      </c>
      <c r="L1652" s="10" t="s">
        <v>108</v>
      </c>
      <c r="M1652" s="10" t="s">
        <v>109</v>
      </c>
      <c r="N1652" s="10" t="s">
        <v>110</v>
      </c>
      <c r="O1652" s="74"/>
      <c r="P1652" s="27"/>
      <c r="Q1652" s="27"/>
      <c r="R1652" s="27">
        <v>2</v>
      </c>
      <c r="S1652" s="27">
        <v>3</v>
      </c>
      <c r="T1652" s="27">
        <v>3</v>
      </c>
      <c r="U1652" s="27">
        <v>3</v>
      </c>
      <c r="V1652" s="27">
        <v>3</v>
      </c>
      <c r="W1652" s="27"/>
      <c r="X1652" s="27"/>
      <c r="Y1652" s="27"/>
      <c r="Z1652" s="27"/>
      <c r="AA1652" s="27"/>
      <c r="AB1652" s="27"/>
      <c r="AC1652" s="27"/>
      <c r="AD1652" s="27"/>
      <c r="AE1652" s="27"/>
      <c r="AF1652" s="27"/>
      <c r="AG1652" s="27"/>
      <c r="AH1652" s="27"/>
      <c r="AI1652" s="27"/>
      <c r="AJ1652" s="27"/>
      <c r="AK1652" s="27"/>
      <c r="AL1652" s="27"/>
      <c r="AM1652" s="27"/>
      <c r="AN1652" s="27"/>
      <c r="AO1652" s="27"/>
      <c r="AP1652" s="27">
        <v>21448637.34</v>
      </c>
      <c r="AQ1652" s="27">
        <v>0</v>
      </c>
      <c r="AR1652" s="27">
        <f t="shared" si="37"/>
        <v>0</v>
      </c>
      <c r="AS1652" s="10" t="s">
        <v>111</v>
      </c>
      <c r="AT1652" s="43" t="s">
        <v>241</v>
      </c>
      <c r="AU1652" s="43" t="s">
        <v>359</v>
      </c>
    </row>
    <row r="1653" spans="2:47" ht="13.15" customHeight="1" x14ac:dyDescent="0.2">
      <c r="B1653" s="12" t="s">
        <v>2647</v>
      </c>
      <c r="C1653" s="7" t="s">
        <v>100</v>
      </c>
      <c r="D1653" s="13" t="s">
        <v>2641</v>
      </c>
      <c r="E1653" s="7" t="s">
        <v>2642</v>
      </c>
      <c r="F1653" s="7" t="s">
        <v>2643</v>
      </c>
      <c r="G1653" s="7" t="s">
        <v>2645</v>
      </c>
      <c r="H1653" s="8" t="s">
        <v>197</v>
      </c>
      <c r="I1653" s="9">
        <v>54</v>
      </c>
      <c r="J1653" s="10" t="s">
        <v>579</v>
      </c>
      <c r="K1653" s="8" t="s">
        <v>107</v>
      </c>
      <c r="L1653" s="10" t="s">
        <v>108</v>
      </c>
      <c r="M1653" s="10" t="s">
        <v>109</v>
      </c>
      <c r="N1653" s="10" t="s">
        <v>110</v>
      </c>
      <c r="O1653" s="74"/>
      <c r="P1653" s="27"/>
      <c r="Q1653" s="27"/>
      <c r="R1653" s="27">
        <v>2</v>
      </c>
      <c r="S1653" s="27">
        <v>3</v>
      </c>
      <c r="T1653" s="27">
        <v>3</v>
      </c>
      <c r="U1653" s="27">
        <v>3</v>
      </c>
      <c r="V1653" s="27">
        <v>3</v>
      </c>
      <c r="W1653" s="27"/>
      <c r="X1653" s="27"/>
      <c r="Y1653" s="27"/>
      <c r="Z1653" s="27"/>
      <c r="AA1653" s="27"/>
      <c r="AB1653" s="27"/>
      <c r="AC1653" s="27"/>
      <c r="AD1653" s="27"/>
      <c r="AE1653" s="27"/>
      <c r="AF1653" s="27"/>
      <c r="AG1653" s="27"/>
      <c r="AH1653" s="27"/>
      <c r="AI1653" s="27"/>
      <c r="AJ1653" s="27"/>
      <c r="AK1653" s="27"/>
      <c r="AL1653" s="27"/>
      <c r="AM1653" s="27"/>
      <c r="AN1653" s="27"/>
      <c r="AO1653" s="27"/>
      <c r="AP1653" s="27">
        <v>21027556.91</v>
      </c>
      <c r="AQ1653" s="27">
        <v>0</v>
      </c>
      <c r="AR1653" s="27">
        <f t="shared" si="37"/>
        <v>0</v>
      </c>
      <c r="AS1653" s="10" t="s">
        <v>111</v>
      </c>
      <c r="AT1653" s="43" t="s">
        <v>241</v>
      </c>
      <c r="AU1653" s="89"/>
    </row>
    <row r="1654" spans="2:47" ht="13.15" customHeight="1" x14ac:dyDescent="0.2">
      <c r="B1654" s="12" t="s">
        <v>2648</v>
      </c>
      <c r="C1654" s="8" t="s">
        <v>100</v>
      </c>
      <c r="D1654" s="13" t="s">
        <v>2641</v>
      </c>
      <c r="E1654" s="7" t="s">
        <v>2642</v>
      </c>
      <c r="F1654" s="8" t="s">
        <v>2643</v>
      </c>
      <c r="G1654" s="7" t="s">
        <v>2645</v>
      </c>
      <c r="H1654" s="8" t="s">
        <v>197</v>
      </c>
      <c r="I1654" s="9">
        <v>54</v>
      </c>
      <c r="J1654" s="8" t="s">
        <v>244</v>
      </c>
      <c r="K1654" s="8" t="s">
        <v>107</v>
      </c>
      <c r="L1654" s="8" t="s">
        <v>108</v>
      </c>
      <c r="M1654" s="10" t="s">
        <v>109</v>
      </c>
      <c r="N1654" s="10" t="s">
        <v>110</v>
      </c>
      <c r="O1654" s="74"/>
      <c r="P1654" s="27"/>
      <c r="Q1654" s="27"/>
      <c r="R1654" s="27">
        <v>2</v>
      </c>
      <c r="S1654" s="27">
        <v>3</v>
      </c>
      <c r="T1654" s="27">
        <v>3</v>
      </c>
      <c r="U1654" s="27">
        <v>3</v>
      </c>
      <c r="V1654" s="27">
        <v>3</v>
      </c>
      <c r="W1654" s="27"/>
      <c r="X1654" s="27"/>
      <c r="Y1654" s="27"/>
      <c r="Z1654" s="27"/>
      <c r="AA1654" s="27"/>
      <c r="AB1654" s="27"/>
      <c r="AC1654" s="27"/>
      <c r="AD1654" s="27"/>
      <c r="AE1654" s="27"/>
      <c r="AF1654" s="27"/>
      <c r="AG1654" s="27"/>
      <c r="AH1654" s="27"/>
      <c r="AI1654" s="27"/>
      <c r="AJ1654" s="27"/>
      <c r="AK1654" s="27"/>
      <c r="AL1654" s="27"/>
      <c r="AM1654" s="27"/>
      <c r="AN1654" s="27"/>
      <c r="AO1654" s="27"/>
      <c r="AP1654" s="27">
        <v>19800000</v>
      </c>
      <c r="AQ1654" s="27">
        <v>0</v>
      </c>
      <c r="AR1654" s="27">
        <f t="shared" si="37"/>
        <v>0</v>
      </c>
      <c r="AS1654" s="10" t="s">
        <v>111</v>
      </c>
      <c r="AT1654" s="43" t="s">
        <v>241</v>
      </c>
      <c r="AU1654" s="89" t="s">
        <v>212</v>
      </c>
    </row>
    <row r="1655" spans="2:47" ht="13.15" customHeight="1" x14ac:dyDescent="0.2">
      <c r="B1655" s="7" t="s">
        <v>2649</v>
      </c>
      <c r="C1655" s="7" t="s">
        <v>100</v>
      </c>
      <c r="D1655" s="13" t="s">
        <v>2641</v>
      </c>
      <c r="E1655" s="7" t="s">
        <v>2642</v>
      </c>
      <c r="F1655" s="7" t="s">
        <v>2643</v>
      </c>
      <c r="G1655" s="10" t="s">
        <v>2650</v>
      </c>
      <c r="H1655" s="8" t="s">
        <v>197</v>
      </c>
      <c r="I1655" s="9">
        <v>54</v>
      </c>
      <c r="J1655" s="10" t="s">
        <v>238</v>
      </c>
      <c r="K1655" s="8" t="s">
        <v>107</v>
      </c>
      <c r="L1655" s="10" t="s">
        <v>108</v>
      </c>
      <c r="M1655" s="10" t="s">
        <v>109</v>
      </c>
      <c r="N1655" s="10" t="s">
        <v>110</v>
      </c>
      <c r="O1655" s="27"/>
      <c r="P1655" s="27"/>
      <c r="Q1655" s="74"/>
      <c r="R1655" s="27">
        <v>6</v>
      </c>
      <c r="S1655" s="27">
        <v>6</v>
      </c>
      <c r="T1655" s="27">
        <v>6</v>
      </c>
      <c r="U1655" s="27">
        <v>6</v>
      </c>
      <c r="V1655" s="27">
        <v>6</v>
      </c>
      <c r="W1655" s="27"/>
      <c r="X1655" s="27"/>
      <c r="Y1655" s="27"/>
      <c r="Z1655" s="27"/>
      <c r="AA1655" s="27"/>
      <c r="AB1655" s="27"/>
      <c r="AC1655" s="27"/>
      <c r="AD1655" s="27"/>
      <c r="AE1655" s="27"/>
      <c r="AF1655" s="27"/>
      <c r="AG1655" s="27"/>
      <c r="AH1655" s="27"/>
      <c r="AI1655" s="27"/>
      <c r="AJ1655" s="27"/>
      <c r="AK1655" s="27"/>
      <c r="AL1655" s="27"/>
      <c r="AM1655" s="27"/>
      <c r="AN1655" s="27"/>
      <c r="AO1655" s="27"/>
      <c r="AP1655" s="27">
        <v>23831819.260000002</v>
      </c>
      <c r="AQ1655" s="27">
        <v>0</v>
      </c>
      <c r="AR1655" s="27">
        <f t="shared" si="37"/>
        <v>0</v>
      </c>
      <c r="AS1655" s="10" t="s">
        <v>111</v>
      </c>
      <c r="AT1655" s="43" t="s">
        <v>241</v>
      </c>
      <c r="AU1655" s="10" t="s">
        <v>1339</v>
      </c>
    </row>
    <row r="1656" spans="2:47" ht="13.15" customHeight="1" x14ac:dyDescent="0.2">
      <c r="B1656" s="12" t="s">
        <v>2651</v>
      </c>
      <c r="C1656" s="7" t="s">
        <v>100</v>
      </c>
      <c r="D1656" s="13" t="s">
        <v>2641</v>
      </c>
      <c r="E1656" s="7" t="s">
        <v>2642</v>
      </c>
      <c r="F1656" s="7" t="s">
        <v>2643</v>
      </c>
      <c r="G1656" s="7" t="s">
        <v>2650</v>
      </c>
      <c r="H1656" s="8" t="s">
        <v>197</v>
      </c>
      <c r="I1656" s="9">
        <v>54</v>
      </c>
      <c r="J1656" s="10" t="s">
        <v>579</v>
      </c>
      <c r="K1656" s="8" t="s">
        <v>107</v>
      </c>
      <c r="L1656" s="10" t="s">
        <v>108</v>
      </c>
      <c r="M1656" s="10" t="s">
        <v>109</v>
      </c>
      <c r="N1656" s="10" t="s">
        <v>110</v>
      </c>
      <c r="O1656" s="74"/>
      <c r="P1656" s="27"/>
      <c r="Q1656" s="27"/>
      <c r="R1656" s="27">
        <v>2</v>
      </c>
      <c r="S1656" s="27">
        <v>3</v>
      </c>
      <c r="T1656" s="27">
        <v>3</v>
      </c>
      <c r="U1656" s="27">
        <v>3</v>
      </c>
      <c r="V1656" s="27">
        <v>3</v>
      </c>
      <c r="W1656" s="27"/>
      <c r="X1656" s="27"/>
      <c r="Y1656" s="27"/>
      <c r="Z1656" s="27"/>
      <c r="AA1656" s="27"/>
      <c r="AB1656" s="27"/>
      <c r="AC1656" s="27"/>
      <c r="AD1656" s="27"/>
      <c r="AE1656" s="27"/>
      <c r="AF1656" s="27"/>
      <c r="AG1656" s="27"/>
      <c r="AH1656" s="27"/>
      <c r="AI1656" s="27"/>
      <c r="AJ1656" s="27"/>
      <c r="AK1656" s="27"/>
      <c r="AL1656" s="27"/>
      <c r="AM1656" s="27"/>
      <c r="AN1656" s="27"/>
      <c r="AO1656" s="27"/>
      <c r="AP1656" s="27">
        <v>23831819.260000002</v>
      </c>
      <c r="AQ1656" s="27">
        <v>0</v>
      </c>
      <c r="AR1656" s="27">
        <f t="shared" si="37"/>
        <v>0</v>
      </c>
      <c r="AS1656" s="10" t="s">
        <v>111</v>
      </c>
      <c r="AT1656" s="43" t="s">
        <v>241</v>
      </c>
      <c r="AU1656" s="43" t="s">
        <v>1346</v>
      </c>
    </row>
    <row r="1657" spans="2:47" ht="13.15" customHeight="1" x14ac:dyDescent="0.2">
      <c r="B1657" s="12" t="s">
        <v>2652</v>
      </c>
      <c r="C1657" s="7" t="s">
        <v>100</v>
      </c>
      <c r="D1657" s="13" t="s">
        <v>2641</v>
      </c>
      <c r="E1657" s="7" t="s">
        <v>2642</v>
      </c>
      <c r="F1657" s="7" t="s">
        <v>2643</v>
      </c>
      <c r="G1657" s="7" t="s">
        <v>2650</v>
      </c>
      <c r="H1657" s="8" t="s">
        <v>197</v>
      </c>
      <c r="I1657" s="9">
        <v>54</v>
      </c>
      <c r="J1657" s="10" t="s">
        <v>579</v>
      </c>
      <c r="K1657" s="8" t="s">
        <v>107</v>
      </c>
      <c r="L1657" s="10" t="s">
        <v>108</v>
      </c>
      <c r="M1657" s="10" t="s">
        <v>109</v>
      </c>
      <c r="N1657" s="10" t="s">
        <v>110</v>
      </c>
      <c r="O1657" s="74"/>
      <c r="P1657" s="27"/>
      <c r="Q1657" s="27"/>
      <c r="R1657" s="27">
        <v>2</v>
      </c>
      <c r="S1657" s="27">
        <v>3</v>
      </c>
      <c r="T1657" s="27">
        <v>3</v>
      </c>
      <c r="U1657" s="27">
        <v>3</v>
      </c>
      <c r="V1657" s="27">
        <v>3</v>
      </c>
      <c r="W1657" s="27"/>
      <c r="X1657" s="27"/>
      <c r="Y1657" s="27"/>
      <c r="Z1657" s="27"/>
      <c r="AA1657" s="27"/>
      <c r="AB1657" s="27"/>
      <c r="AC1657" s="27"/>
      <c r="AD1657" s="27"/>
      <c r="AE1657" s="27"/>
      <c r="AF1657" s="27"/>
      <c r="AG1657" s="27"/>
      <c r="AH1657" s="27"/>
      <c r="AI1657" s="27"/>
      <c r="AJ1657" s="27"/>
      <c r="AK1657" s="27"/>
      <c r="AL1657" s="27"/>
      <c r="AM1657" s="27"/>
      <c r="AN1657" s="27"/>
      <c r="AO1657" s="27"/>
      <c r="AP1657" s="27">
        <v>21569093.629999999</v>
      </c>
      <c r="AQ1657" s="27">
        <v>0</v>
      </c>
      <c r="AR1657" s="27">
        <f t="shared" si="37"/>
        <v>0</v>
      </c>
      <c r="AS1657" s="10" t="s">
        <v>111</v>
      </c>
      <c r="AT1657" s="43" t="s">
        <v>241</v>
      </c>
      <c r="AU1657" s="89"/>
    </row>
    <row r="1658" spans="2:47" ht="13.15" customHeight="1" x14ac:dyDescent="0.2">
      <c r="B1658" s="12" t="s">
        <v>2653</v>
      </c>
      <c r="C1658" s="8" t="s">
        <v>100</v>
      </c>
      <c r="D1658" s="13" t="s">
        <v>2641</v>
      </c>
      <c r="E1658" s="7" t="s">
        <v>2642</v>
      </c>
      <c r="F1658" s="8" t="s">
        <v>2643</v>
      </c>
      <c r="G1658" s="7" t="s">
        <v>2650</v>
      </c>
      <c r="H1658" s="8" t="s">
        <v>197</v>
      </c>
      <c r="I1658" s="9">
        <v>54</v>
      </c>
      <c r="J1658" s="8" t="s">
        <v>244</v>
      </c>
      <c r="K1658" s="8" t="s">
        <v>107</v>
      </c>
      <c r="L1658" s="8" t="s">
        <v>108</v>
      </c>
      <c r="M1658" s="10" t="s">
        <v>109</v>
      </c>
      <c r="N1658" s="8" t="s">
        <v>110</v>
      </c>
      <c r="O1658" s="74"/>
      <c r="P1658" s="27"/>
      <c r="Q1658" s="27"/>
      <c r="R1658" s="27">
        <v>2</v>
      </c>
      <c r="S1658" s="27">
        <v>3</v>
      </c>
      <c r="T1658" s="27">
        <v>3</v>
      </c>
      <c r="U1658" s="27">
        <v>3</v>
      </c>
      <c r="V1658" s="27">
        <v>3</v>
      </c>
      <c r="W1658" s="27"/>
      <c r="X1658" s="27"/>
      <c r="Y1658" s="27"/>
      <c r="Z1658" s="27"/>
      <c r="AA1658" s="27"/>
      <c r="AB1658" s="27"/>
      <c r="AC1658" s="27"/>
      <c r="AD1658" s="27"/>
      <c r="AE1658" s="27"/>
      <c r="AF1658" s="27"/>
      <c r="AG1658" s="27"/>
      <c r="AH1658" s="27"/>
      <c r="AI1658" s="27"/>
      <c r="AJ1658" s="27"/>
      <c r="AK1658" s="27"/>
      <c r="AL1658" s="27"/>
      <c r="AM1658" s="27"/>
      <c r="AN1658" s="27"/>
      <c r="AO1658" s="27"/>
      <c r="AP1658" s="27">
        <v>21569093.629999999</v>
      </c>
      <c r="AQ1658" s="27">
        <v>0</v>
      </c>
      <c r="AR1658" s="27">
        <f t="shared" si="37"/>
        <v>0</v>
      </c>
      <c r="AS1658" s="10" t="s">
        <v>111</v>
      </c>
      <c r="AT1658" s="43" t="s">
        <v>241</v>
      </c>
      <c r="AU1658" s="13" t="s">
        <v>1163</v>
      </c>
    </row>
    <row r="1659" spans="2:47" ht="13.15" customHeight="1" x14ac:dyDescent="0.2">
      <c r="B1659" s="13" t="s">
        <v>2654</v>
      </c>
      <c r="C1659" s="13" t="s">
        <v>100</v>
      </c>
      <c r="D1659" s="13" t="s">
        <v>2655</v>
      </c>
      <c r="E1659" s="13" t="s">
        <v>2642</v>
      </c>
      <c r="F1659" s="13" t="s">
        <v>2643</v>
      </c>
      <c r="G1659" s="13" t="s">
        <v>2656</v>
      </c>
      <c r="H1659" s="13" t="s">
        <v>1026</v>
      </c>
      <c r="I1659" s="13">
        <v>54</v>
      </c>
      <c r="J1659" s="13" t="s">
        <v>614</v>
      </c>
      <c r="K1659" s="13" t="s">
        <v>107</v>
      </c>
      <c r="L1659" s="13" t="s">
        <v>108</v>
      </c>
      <c r="M1659" s="13" t="s">
        <v>109</v>
      </c>
      <c r="N1659" s="13" t="s">
        <v>110</v>
      </c>
      <c r="O1659" s="39"/>
      <c r="P1659" s="39"/>
      <c r="Q1659" s="39"/>
      <c r="R1659" s="39"/>
      <c r="S1659" s="39">
        <v>3</v>
      </c>
      <c r="T1659" s="39">
        <v>3</v>
      </c>
      <c r="U1659" s="39">
        <v>3</v>
      </c>
      <c r="V1659" s="39">
        <v>3</v>
      </c>
      <c r="W1659" s="39">
        <v>3</v>
      </c>
      <c r="X1659" s="39"/>
      <c r="Y1659" s="39"/>
      <c r="Z1659" s="39"/>
      <c r="AA1659" s="39"/>
      <c r="AB1659" s="39"/>
      <c r="AC1659" s="39"/>
      <c r="AD1659" s="39"/>
      <c r="AE1659" s="39"/>
      <c r="AF1659" s="39"/>
      <c r="AG1659" s="39"/>
      <c r="AH1659" s="39"/>
      <c r="AI1659" s="39"/>
      <c r="AJ1659" s="39"/>
      <c r="AK1659" s="39"/>
      <c r="AL1659" s="39"/>
      <c r="AM1659" s="39"/>
      <c r="AN1659" s="39"/>
      <c r="AO1659" s="39"/>
      <c r="AP1659" s="39">
        <v>21569093.629999999</v>
      </c>
      <c r="AQ1659" s="39">
        <v>0</v>
      </c>
      <c r="AR1659" s="27">
        <f t="shared" si="37"/>
        <v>0</v>
      </c>
      <c r="AS1659" s="13" t="s">
        <v>111</v>
      </c>
      <c r="AT1659" s="13">
        <v>2016</v>
      </c>
      <c r="AU1659" s="13" t="s">
        <v>2657</v>
      </c>
    </row>
    <row r="1660" spans="2:47" ht="13.15" customHeight="1" x14ac:dyDescent="0.2">
      <c r="B1660" s="13" t="s">
        <v>2658</v>
      </c>
      <c r="C1660" s="13" t="s">
        <v>100</v>
      </c>
      <c r="D1660" s="13" t="s">
        <v>2655</v>
      </c>
      <c r="E1660" s="13" t="s">
        <v>2642</v>
      </c>
      <c r="F1660" s="13" t="s">
        <v>2643</v>
      </c>
      <c r="G1660" s="13" t="s">
        <v>2656</v>
      </c>
      <c r="H1660" s="13" t="s">
        <v>744</v>
      </c>
      <c r="I1660" s="13">
        <v>54</v>
      </c>
      <c r="J1660" s="13" t="s">
        <v>745</v>
      </c>
      <c r="K1660" s="13" t="s">
        <v>107</v>
      </c>
      <c r="L1660" s="13" t="s">
        <v>108</v>
      </c>
      <c r="M1660" s="13" t="s">
        <v>109</v>
      </c>
      <c r="N1660" s="13" t="s">
        <v>110</v>
      </c>
      <c r="O1660" s="39"/>
      <c r="P1660" s="39"/>
      <c r="Q1660" s="39"/>
      <c r="R1660" s="39"/>
      <c r="S1660" s="39">
        <v>2</v>
      </c>
      <c r="T1660" s="39">
        <v>3</v>
      </c>
      <c r="U1660" s="39">
        <v>3</v>
      </c>
      <c r="V1660" s="39">
        <v>3</v>
      </c>
      <c r="W1660" s="39">
        <v>3</v>
      </c>
      <c r="X1660" s="39"/>
      <c r="Y1660" s="39"/>
      <c r="Z1660" s="39"/>
      <c r="AA1660" s="39"/>
      <c r="AB1660" s="39"/>
      <c r="AC1660" s="39"/>
      <c r="AD1660" s="39"/>
      <c r="AE1660" s="39"/>
      <c r="AF1660" s="39"/>
      <c r="AG1660" s="39"/>
      <c r="AH1660" s="39"/>
      <c r="AI1660" s="39"/>
      <c r="AJ1660" s="39"/>
      <c r="AK1660" s="39"/>
      <c r="AL1660" s="39"/>
      <c r="AM1660" s="39"/>
      <c r="AN1660" s="39"/>
      <c r="AO1660" s="39"/>
      <c r="AP1660" s="39">
        <v>34379611.821428567</v>
      </c>
      <c r="AQ1660" s="39">
        <v>0</v>
      </c>
      <c r="AR1660" s="27">
        <f t="shared" si="37"/>
        <v>0</v>
      </c>
      <c r="AS1660" s="13" t="s">
        <v>111</v>
      </c>
      <c r="AT1660" s="13">
        <v>2016</v>
      </c>
      <c r="AU1660" s="13" t="s">
        <v>2367</v>
      </c>
    </row>
    <row r="1661" spans="2:47" ht="13.15" customHeight="1" x14ac:dyDescent="0.2">
      <c r="B1661" s="13" t="s">
        <v>2659</v>
      </c>
      <c r="C1661" s="13" t="s">
        <v>100</v>
      </c>
      <c r="D1661" s="13" t="s">
        <v>2655</v>
      </c>
      <c r="E1661" s="13" t="s">
        <v>2642</v>
      </c>
      <c r="F1661" s="13" t="s">
        <v>2643</v>
      </c>
      <c r="G1661" s="13" t="s">
        <v>2656</v>
      </c>
      <c r="H1661" s="13" t="s">
        <v>744</v>
      </c>
      <c r="I1661" s="13">
        <v>54</v>
      </c>
      <c r="J1661" s="13" t="s">
        <v>747</v>
      </c>
      <c r="K1661" s="13" t="s">
        <v>107</v>
      </c>
      <c r="L1661" s="13" t="s">
        <v>108</v>
      </c>
      <c r="M1661" s="13" t="s">
        <v>109</v>
      </c>
      <c r="N1661" s="13" t="s">
        <v>110</v>
      </c>
      <c r="O1661" s="39"/>
      <c r="P1661" s="39"/>
      <c r="Q1661" s="39"/>
      <c r="R1661" s="39"/>
      <c r="S1661" s="39">
        <v>2</v>
      </c>
      <c r="T1661" s="39">
        <v>3</v>
      </c>
      <c r="U1661" s="39">
        <v>3</v>
      </c>
      <c r="V1661" s="39">
        <v>3</v>
      </c>
      <c r="W1661" s="39">
        <v>3</v>
      </c>
      <c r="X1661" s="39"/>
      <c r="Y1661" s="39"/>
      <c r="Z1661" s="39"/>
      <c r="AA1661" s="39"/>
      <c r="AB1661" s="39"/>
      <c r="AC1661" s="39"/>
      <c r="AD1661" s="39"/>
      <c r="AE1661" s="39"/>
      <c r="AF1661" s="39"/>
      <c r="AG1661" s="39"/>
      <c r="AH1661" s="39"/>
      <c r="AI1661" s="39"/>
      <c r="AJ1661" s="39"/>
      <c r="AK1661" s="39"/>
      <c r="AL1661" s="39"/>
      <c r="AM1661" s="39"/>
      <c r="AN1661" s="39"/>
      <c r="AO1661" s="39"/>
      <c r="AP1661" s="39">
        <v>34379611.82</v>
      </c>
      <c r="AQ1661" s="39">
        <v>0</v>
      </c>
      <c r="AR1661" s="27">
        <f t="shared" si="37"/>
        <v>0</v>
      </c>
      <c r="AS1661" s="13" t="s">
        <v>748</v>
      </c>
      <c r="AT1661" s="13">
        <v>2016</v>
      </c>
      <c r="AU1661" s="13" t="s">
        <v>2660</v>
      </c>
    </row>
    <row r="1662" spans="2:47" ht="13.15" customHeight="1" x14ac:dyDescent="0.2">
      <c r="B1662" s="13" t="s">
        <v>2661</v>
      </c>
      <c r="C1662" s="13" t="s">
        <v>100</v>
      </c>
      <c r="D1662" s="13" t="s">
        <v>2655</v>
      </c>
      <c r="E1662" s="13" t="s">
        <v>2642</v>
      </c>
      <c r="F1662" s="13" t="s">
        <v>2643</v>
      </c>
      <c r="G1662" s="13" t="s">
        <v>2656</v>
      </c>
      <c r="H1662" s="13" t="s">
        <v>1026</v>
      </c>
      <c r="I1662" s="13">
        <v>54</v>
      </c>
      <c r="J1662" s="13" t="s">
        <v>462</v>
      </c>
      <c r="K1662" s="13" t="s">
        <v>107</v>
      </c>
      <c r="L1662" s="13" t="s">
        <v>108</v>
      </c>
      <c r="M1662" s="13" t="s">
        <v>337</v>
      </c>
      <c r="N1662" s="13" t="s">
        <v>110</v>
      </c>
      <c r="O1662" s="39"/>
      <c r="P1662" s="39"/>
      <c r="Q1662" s="39"/>
      <c r="R1662" s="39"/>
      <c r="S1662" s="39">
        <v>2</v>
      </c>
      <c r="T1662" s="39">
        <v>3</v>
      </c>
      <c r="U1662" s="39">
        <v>3</v>
      </c>
      <c r="V1662" s="39">
        <v>3</v>
      </c>
      <c r="W1662" s="39">
        <v>3</v>
      </c>
      <c r="X1662" s="39"/>
      <c r="Y1662" s="39"/>
      <c r="Z1662" s="39"/>
      <c r="AA1662" s="39"/>
      <c r="AB1662" s="39"/>
      <c r="AC1662" s="39"/>
      <c r="AD1662" s="39"/>
      <c r="AE1662" s="39"/>
      <c r="AF1662" s="39"/>
      <c r="AG1662" s="39"/>
      <c r="AH1662" s="39"/>
      <c r="AI1662" s="39"/>
      <c r="AJ1662" s="39"/>
      <c r="AK1662" s="39"/>
      <c r="AL1662" s="39"/>
      <c r="AM1662" s="39"/>
      <c r="AN1662" s="39"/>
      <c r="AO1662" s="39"/>
      <c r="AP1662" s="39">
        <v>34379611.82</v>
      </c>
      <c r="AQ1662" s="39">
        <v>0</v>
      </c>
      <c r="AR1662" s="27">
        <f t="shared" si="37"/>
        <v>0</v>
      </c>
      <c r="AS1662" s="13" t="s">
        <v>748</v>
      </c>
      <c r="AT1662" s="13">
        <v>2016</v>
      </c>
      <c r="AU1662" s="13" t="s">
        <v>212</v>
      </c>
    </row>
    <row r="1663" spans="2:47" ht="13.15" customHeight="1" x14ac:dyDescent="0.2">
      <c r="B1663" s="7" t="s">
        <v>2662</v>
      </c>
      <c r="C1663" s="7" t="s">
        <v>100</v>
      </c>
      <c r="D1663" s="13" t="s">
        <v>1585</v>
      </c>
      <c r="E1663" s="7" t="s">
        <v>1586</v>
      </c>
      <c r="F1663" s="7" t="s">
        <v>1587</v>
      </c>
      <c r="G1663" s="10" t="s">
        <v>2663</v>
      </c>
      <c r="H1663" s="8" t="s">
        <v>197</v>
      </c>
      <c r="I1663" s="9">
        <v>45</v>
      </c>
      <c r="J1663" s="10" t="s">
        <v>238</v>
      </c>
      <c r="K1663" s="8" t="s">
        <v>107</v>
      </c>
      <c r="L1663" s="10" t="s">
        <v>108</v>
      </c>
      <c r="M1663" s="10" t="s">
        <v>109</v>
      </c>
      <c r="N1663" s="10" t="s">
        <v>110</v>
      </c>
      <c r="O1663" s="27"/>
      <c r="P1663" s="27"/>
      <c r="Q1663" s="74"/>
      <c r="R1663" s="27">
        <v>4</v>
      </c>
      <c r="S1663" s="27">
        <v>4</v>
      </c>
      <c r="T1663" s="27">
        <v>4</v>
      </c>
      <c r="U1663" s="27">
        <v>4</v>
      </c>
      <c r="V1663" s="27">
        <v>4</v>
      </c>
      <c r="W1663" s="27"/>
      <c r="X1663" s="27"/>
      <c r="Y1663" s="27"/>
      <c r="Z1663" s="27"/>
      <c r="AA1663" s="27"/>
      <c r="AB1663" s="27"/>
      <c r="AC1663" s="27"/>
      <c r="AD1663" s="27"/>
      <c r="AE1663" s="27"/>
      <c r="AF1663" s="27"/>
      <c r="AG1663" s="27"/>
      <c r="AH1663" s="27"/>
      <c r="AI1663" s="27"/>
      <c r="AJ1663" s="27"/>
      <c r="AK1663" s="27"/>
      <c r="AL1663" s="27"/>
      <c r="AM1663" s="27"/>
      <c r="AN1663" s="27"/>
      <c r="AO1663" s="27"/>
      <c r="AP1663" s="27">
        <v>25000000</v>
      </c>
      <c r="AQ1663" s="27">
        <v>0</v>
      </c>
      <c r="AR1663" s="27">
        <f t="shared" si="37"/>
        <v>0</v>
      </c>
      <c r="AS1663" s="10" t="s">
        <v>111</v>
      </c>
      <c r="AT1663" s="7" t="s">
        <v>375</v>
      </c>
      <c r="AU1663" s="89" t="s">
        <v>212</v>
      </c>
    </row>
    <row r="1664" spans="2:47" ht="13.15" customHeight="1" x14ac:dyDescent="0.2">
      <c r="B1664" s="7" t="s">
        <v>2664</v>
      </c>
      <c r="C1664" s="7" t="s">
        <v>100</v>
      </c>
      <c r="D1664" s="13" t="s">
        <v>2625</v>
      </c>
      <c r="E1664" s="7" t="s">
        <v>2626</v>
      </c>
      <c r="F1664" s="10" t="s">
        <v>2627</v>
      </c>
      <c r="G1664" s="10" t="s">
        <v>2665</v>
      </c>
      <c r="H1664" s="8" t="s">
        <v>197</v>
      </c>
      <c r="I1664" s="9">
        <v>57</v>
      </c>
      <c r="J1664" s="10" t="s">
        <v>238</v>
      </c>
      <c r="K1664" s="8" t="s">
        <v>107</v>
      </c>
      <c r="L1664" s="10" t="s">
        <v>108</v>
      </c>
      <c r="M1664" s="10" t="s">
        <v>109</v>
      </c>
      <c r="N1664" s="10" t="s">
        <v>110</v>
      </c>
      <c r="O1664" s="27"/>
      <c r="P1664" s="27"/>
      <c r="Q1664" s="74"/>
      <c r="R1664" s="27">
        <v>3</v>
      </c>
      <c r="S1664" s="27">
        <v>3</v>
      </c>
      <c r="T1664" s="27">
        <v>3</v>
      </c>
      <c r="U1664" s="27">
        <v>3</v>
      </c>
      <c r="V1664" s="27">
        <v>3</v>
      </c>
      <c r="W1664" s="27"/>
      <c r="X1664" s="27"/>
      <c r="Y1664" s="27"/>
      <c r="Z1664" s="27"/>
      <c r="AA1664" s="27"/>
      <c r="AB1664" s="27"/>
      <c r="AC1664" s="27"/>
      <c r="AD1664" s="27"/>
      <c r="AE1664" s="27"/>
      <c r="AF1664" s="27"/>
      <c r="AG1664" s="27"/>
      <c r="AH1664" s="27"/>
      <c r="AI1664" s="27"/>
      <c r="AJ1664" s="27"/>
      <c r="AK1664" s="27"/>
      <c r="AL1664" s="27"/>
      <c r="AM1664" s="27"/>
      <c r="AN1664" s="27"/>
      <c r="AO1664" s="27"/>
      <c r="AP1664" s="27">
        <v>5567979.5899999999</v>
      </c>
      <c r="AQ1664" s="27">
        <v>0</v>
      </c>
      <c r="AR1664" s="27">
        <f t="shared" si="37"/>
        <v>0</v>
      </c>
      <c r="AS1664" s="10" t="s">
        <v>111</v>
      </c>
      <c r="AT1664" s="43" t="s">
        <v>241</v>
      </c>
      <c r="AU1664" s="43" t="s">
        <v>359</v>
      </c>
    </row>
    <row r="1665" spans="2:47" ht="13.15" customHeight="1" x14ac:dyDescent="0.2">
      <c r="B1665" s="12" t="s">
        <v>2666</v>
      </c>
      <c r="C1665" s="7" t="s">
        <v>100</v>
      </c>
      <c r="D1665" s="13" t="s">
        <v>2625</v>
      </c>
      <c r="E1665" s="7" t="s">
        <v>2626</v>
      </c>
      <c r="F1665" s="7" t="s">
        <v>2627</v>
      </c>
      <c r="G1665" s="7" t="s">
        <v>2665</v>
      </c>
      <c r="H1665" s="8" t="s">
        <v>197</v>
      </c>
      <c r="I1665" s="9">
        <v>57</v>
      </c>
      <c r="J1665" s="10" t="s">
        <v>579</v>
      </c>
      <c r="K1665" s="8" t="s">
        <v>107</v>
      </c>
      <c r="L1665" s="10" t="s">
        <v>108</v>
      </c>
      <c r="M1665" s="10" t="s">
        <v>109</v>
      </c>
      <c r="N1665" s="10" t="s">
        <v>110</v>
      </c>
      <c r="O1665" s="74"/>
      <c r="P1665" s="27"/>
      <c r="Q1665" s="27"/>
      <c r="R1665" s="27">
        <v>3</v>
      </c>
      <c r="S1665" s="27">
        <v>3</v>
      </c>
      <c r="T1665" s="27">
        <v>3</v>
      </c>
      <c r="U1665" s="27">
        <v>3</v>
      </c>
      <c r="V1665" s="27">
        <v>3</v>
      </c>
      <c r="W1665" s="27"/>
      <c r="X1665" s="27"/>
      <c r="Y1665" s="27"/>
      <c r="Z1665" s="27"/>
      <c r="AA1665" s="27"/>
      <c r="AB1665" s="27"/>
      <c r="AC1665" s="27"/>
      <c r="AD1665" s="27"/>
      <c r="AE1665" s="27"/>
      <c r="AF1665" s="27"/>
      <c r="AG1665" s="27"/>
      <c r="AH1665" s="27"/>
      <c r="AI1665" s="27"/>
      <c r="AJ1665" s="27"/>
      <c r="AK1665" s="27"/>
      <c r="AL1665" s="27"/>
      <c r="AM1665" s="27"/>
      <c r="AN1665" s="27"/>
      <c r="AO1665" s="27"/>
      <c r="AP1665" s="27">
        <v>5567979.5899999999</v>
      </c>
      <c r="AQ1665" s="27">
        <v>0</v>
      </c>
      <c r="AR1665" s="27">
        <f t="shared" si="37"/>
        <v>0</v>
      </c>
      <c r="AS1665" s="10" t="s">
        <v>111</v>
      </c>
      <c r="AT1665" s="43" t="s">
        <v>241</v>
      </c>
      <c r="AU1665" s="89"/>
    </row>
    <row r="1666" spans="2:47" ht="13.15" customHeight="1" x14ac:dyDescent="0.2">
      <c r="B1666" s="12" t="s">
        <v>2667</v>
      </c>
      <c r="C1666" s="8" t="s">
        <v>100</v>
      </c>
      <c r="D1666" s="13" t="s">
        <v>2625</v>
      </c>
      <c r="E1666" s="7" t="s">
        <v>2626</v>
      </c>
      <c r="F1666" s="8" t="s">
        <v>2627</v>
      </c>
      <c r="G1666" s="7" t="s">
        <v>2665</v>
      </c>
      <c r="H1666" s="8" t="s">
        <v>197</v>
      </c>
      <c r="I1666" s="9">
        <v>57</v>
      </c>
      <c r="J1666" s="8" t="s">
        <v>244</v>
      </c>
      <c r="K1666" s="8" t="s">
        <v>107</v>
      </c>
      <c r="L1666" s="8" t="s">
        <v>108</v>
      </c>
      <c r="M1666" s="10" t="s">
        <v>109</v>
      </c>
      <c r="N1666" s="8" t="s">
        <v>110</v>
      </c>
      <c r="O1666" s="74"/>
      <c r="P1666" s="27"/>
      <c r="Q1666" s="27"/>
      <c r="R1666" s="27">
        <v>3</v>
      </c>
      <c r="S1666" s="27">
        <v>3</v>
      </c>
      <c r="T1666" s="27">
        <v>3</v>
      </c>
      <c r="U1666" s="27">
        <v>3</v>
      </c>
      <c r="V1666" s="27">
        <v>3</v>
      </c>
      <c r="W1666" s="27"/>
      <c r="X1666" s="27"/>
      <c r="Y1666" s="27"/>
      <c r="Z1666" s="27"/>
      <c r="AA1666" s="27"/>
      <c r="AB1666" s="27"/>
      <c r="AC1666" s="27"/>
      <c r="AD1666" s="27"/>
      <c r="AE1666" s="27"/>
      <c r="AF1666" s="27"/>
      <c r="AG1666" s="27"/>
      <c r="AH1666" s="27"/>
      <c r="AI1666" s="27"/>
      <c r="AJ1666" s="27"/>
      <c r="AK1666" s="27"/>
      <c r="AL1666" s="27"/>
      <c r="AM1666" s="27"/>
      <c r="AN1666" s="27"/>
      <c r="AO1666" s="27"/>
      <c r="AP1666" s="27">
        <v>5140000</v>
      </c>
      <c r="AQ1666" s="27">
        <v>0</v>
      </c>
      <c r="AR1666" s="27">
        <f t="shared" si="37"/>
        <v>0</v>
      </c>
      <c r="AS1666" s="10" t="s">
        <v>111</v>
      </c>
      <c r="AT1666" s="43" t="s">
        <v>241</v>
      </c>
      <c r="AU1666" s="13" t="s">
        <v>156</v>
      </c>
    </row>
    <row r="1667" spans="2:47" ht="13.15" customHeight="1" x14ac:dyDescent="0.2">
      <c r="B1667" s="13" t="s">
        <v>2668</v>
      </c>
      <c r="C1667" s="13" t="s">
        <v>100</v>
      </c>
      <c r="D1667" s="13" t="s">
        <v>2634</v>
      </c>
      <c r="E1667" s="13" t="s">
        <v>2635</v>
      </c>
      <c r="F1667" s="13" t="s">
        <v>2636</v>
      </c>
      <c r="G1667" s="13" t="s">
        <v>2669</v>
      </c>
      <c r="H1667" s="13" t="s">
        <v>197</v>
      </c>
      <c r="I1667" s="13">
        <v>57</v>
      </c>
      <c r="J1667" s="13" t="s">
        <v>244</v>
      </c>
      <c r="K1667" s="13" t="s">
        <v>107</v>
      </c>
      <c r="L1667" s="13" t="s">
        <v>108</v>
      </c>
      <c r="M1667" s="13" t="s">
        <v>109</v>
      </c>
      <c r="N1667" s="13" t="s">
        <v>110</v>
      </c>
      <c r="O1667" s="39"/>
      <c r="P1667" s="39"/>
      <c r="Q1667" s="39"/>
      <c r="R1667" s="39">
        <v>3</v>
      </c>
      <c r="S1667" s="39">
        <v>3</v>
      </c>
      <c r="T1667" s="39">
        <v>5</v>
      </c>
      <c r="U1667" s="39">
        <v>5</v>
      </c>
      <c r="V1667" s="39">
        <v>5</v>
      </c>
      <c r="W1667" s="39"/>
      <c r="X1667" s="39"/>
      <c r="Y1667" s="39"/>
      <c r="Z1667" s="39"/>
      <c r="AA1667" s="39"/>
      <c r="AB1667" s="39"/>
      <c r="AC1667" s="39"/>
      <c r="AD1667" s="39"/>
      <c r="AE1667" s="39"/>
      <c r="AF1667" s="39"/>
      <c r="AG1667" s="39"/>
      <c r="AH1667" s="39"/>
      <c r="AI1667" s="39"/>
      <c r="AJ1667" s="39"/>
      <c r="AK1667" s="39"/>
      <c r="AL1667" s="39"/>
      <c r="AM1667" s="39"/>
      <c r="AN1667" s="39"/>
      <c r="AO1667" s="39"/>
      <c r="AP1667" s="39">
        <v>5567979.5899999999</v>
      </c>
      <c r="AQ1667" s="39">
        <v>0</v>
      </c>
      <c r="AR1667" s="27">
        <f t="shared" si="37"/>
        <v>0</v>
      </c>
      <c r="AS1667" s="13" t="s">
        <v>111</v>
      </c>
      <c r="AT1667" s="13">
        <v>2015</v>
      </c>
      <c r="AU1667" s="13">
        <v>14</v>
      </c>
    </row>
    <row r="1668" spans="2:47" ht="13.15" customHeight="1" x14ac:dyDescent="0.2">
      <c r="B1668" s="13" t="s">
        <v>2670</v>
      </c>
      <c r="C1668" s="13" t="s">
        <v>100</v>
      </c>
      <c r="D1668" s="13" t="s">
        <v>2634</v>
      </c>
      <c r="E1668" s="13" t="s">
        <v>2635</v>
      </c>
      <c r="F1668" s="13" t="s">
        <v>2636</v>
      </c>
      <c r="G1668" s="13" t="s">
        <v>2669</v>
      </c>
      <c r="H1668" s="13" t="s">
        <v>197</v>
      </c>
      <c r="I1668" s="13">
        <v>57</v>
      </c>
      <c r="J1668" s="13" t="s">
        <v>244</v>
      </c>
      <c r="K1668" s="13" t="s">
        <v>107</v>
      </c>
      <c r="L1668" s="13" t="s">
        <v>108</v>
      </c>
      <c r="M1668" s="13" t="s">
        <v>109</v>
      </c>
      <c r="N1668" s="13" t="s">
        <v>110</v>
      </c>
      <c r="O1668" s="39"/>
      <c r="P1668" s="39"/>
      <c r="Q1668" s="39"/>
      <c r="R1668" s="39">
        <v>3</v>
      </c>
      <c r="S1668" s="39">
        <v>2</v>
      </c>
      <c r="T1668" s="39">
        <v>5</v>
      </c>
      <c r="U1668" s="39">
        <v>5</v>
      </c>
      <c r="V1668" s="39">
        <v>5</v>
      </c>
      <c r="W1668" s="39"/>
      <c r="X1668" s="39"/>
      <c r="Y1668" s="39"/>
      <c r="Z1668" s="39"/>
      <c r="AA1668" s="39"/>
      <c r="AB1668" s="39"/>
      <c r="AC1668" s="39"/>
      <c r="AD1668" s="39"/>
      <c r="AE1668" s="39"/>
      <c r="AF1668" s="39"/>
      <c r="AG1668" s="39"/>
      <c r="AH1668" s="39"/>
      <c r="AI1668" s="39"/>
      <c r="AJ1668" s="39"/>
      <c r="AK1668" s="39"/>
      <c r="AL1668" s="39"/>
      <c r="AM1668" s="39"/>
      <c r="AN1668" s="39"/>
      <c r="AO1668" s="39"/>
      <c r="AP1668" s="39">
        <v>5567979.5899999999</v>
      </c>
      <c r="AQ1668" s="39">
        <v>0</v>
      </c>
      <c r="AR1668" s="27">
        <f t="shared" si="37"/>
        <v>0</v>
      </c>
      <c r="AS1668" s="13" t="s">
        <v>111</v>
      </c>
      <c r="AT1668" s="13">
        <v>2015</v>
      </c>
      <c r="AU1668" s="13">
        <v>15</v>
      </c>
    </row>
    <row r="1669" spans="2:47" ht="13.15" customHeight="1" x14ac:dyDescent="0.2">
      <c r="B1669" s="13" t="s">
        <v>2671</v>
      </c>
      <c r="C1669" s="13" t="s">
        <v>100</v>
      </c>
      <c r="D1669" s="13" t="s">
        <v>2634</v>
      </c>
      <c r="E1669" s="13" t="s">
        <v>2635</v>
      </c>
      <c r="F1669" s="13" t="s">
        <v>2636</v>
      </c>
      <c r="G1669" s="13" t="s">
        <v>2669</v>
      </c>
      <c r="H1669" s="13" t="s">
        <v>197</v>
      </c>
      <c r="I1669" s="13">
        <v>57</v>
      </c>
      <c r="J1669" s="13" t="s">
        <v>244</v>
      </c>
      <c r="K1669" s="13" t="s">
        <v>107</v>
      </c>
      <c r="L1669" s="13" t="s">
        <v>108</v>
      </c>
      <c r="M1669" s="13" t="s">
        <v>109</v>
      </c>
      <c r="N1669" s="13" t="s">
        <v>110</v>
      </c>
      <c r="O1669" s="39"/>
      <c r="P1669" s="39"/>
      <c r="Q1669" s="39"/>
      <c r="R1669" s="39">
        <v>3</v>
      </c>
      <c r="S1669" s="39">
        <v>2</v>
      </c>
      <c r="T1669" s="39">
        <v>5</v>
      </c>
      <c r="U1669" s="39">
        <v>5</v>
      </c>
      <c r="V1669" s="39">
        <v>5</v>
      </c>
      <c r="W1669" s="39"/>
      <c r="X1669" s="39"/>
      <c r="Y1669" s="39"/>
      <c r="Z1669" s="39"/>
      <c r="AA1669" s="39"/>
      <c r="AB1669" s="39"/>
      <c r="AC1669" s="39"/>
      <c r="AD1669" s="39"/>
      <c r="AE1669" s="39"/>
      <c r="AF1669" s="39"/>
      <c r="AG1669" s="39"/>
      <c r="AH1669" s="39"/>
      <c r="AI1669" s="39"/>
      <c r="AJ1669" s="39"/>
      <c r="AK1669" s="39"/>
      <c r="AL1669" s="39"/>
      <c r="AM1669" s="39"/>
      <c r="AN1669" s="39"/>
      <c r="AO1669" s="39"/>
      <c r="AP1669" s="39">
        <v>5139999.9999999991</v>
      </c>
      <c r="AQ1669" s="39">
        <v>0</v>
      </c>
      <c r="AR1669" s="27">
        <f t="shared" si="37"/>
        <v>0</v>
      </c>
      <c r="AS1669" s="13" t="s">
        <v>111</v>
      </c>
      <c r="AT1669" s="13">
        <v>2015</v>
      </c>
      <c r="AU1669" s="13">
        <v>14</v>
      </c>
    </row>
    <row r="1670" spans="2:47" ht="13.15" customHeight="1" x14ac:dyDescent="0.2">
      <c r="B1670" s="13" t="s">
        <v>2672</v>
      </c>
      <c r="C1670" s="13" t="s">
        <v>100</v>
      </c>
      <c r="D1670" s="13" t="s">
        <v>2634</v>
      </c>
      <c r="E1670" s="13" t="s">
        <v>2635</v>
      </c>
      <c r="F1670" s="13" t="s">
        <v>2636</v>
      </c>
      <c r="G1670" s="13" t="s">
        <v>2669</v>
      </c>
      <c r="H1670" s="13" t="s">
        <v>197</v>
      </c>
      <c r="I1670" s="13">
        <v>57</v>
      </c>
      <c r="J1670" s="13" t="s">
        <v>244</v>
      </c>
      <c r="K1670" s="13" t="s">
        <v>107</v>
      </c>
      <c r="L1670" s="13" t="s">
        <v>108</v>
      </c>
      <c r="M1670" s="13" t="s">
        <v>122</v>
      </c>
      <c r="N1670" s="13" t="s">
        <v>110</v>
      </c>
      <c r="O1670" s="39"/>
      <c r="P1670" s="39"/>
      <c r="Q1670" s="39"/>
      <c r="R1670" s="39">
        <v>3</v>
      </c>
      <c r="S1670" s="39">
        <v>3</v>
      </c>
      <c r="T1670" s="39">
        <v>3</v>
      </c>
      <c r="U1670" s="39">
        <v>3</v>
      </c>
      <c r="V1670" s="39">
        <v>3</v>
      </c>
      <c r="W1670" s="39"/>
      <c r="X1670" s="39"/>
      <c r="Y1670" s="39"/>
      <c r="Z1670" s="39"/>
      <c r="AA1670" s="39"/>
      <c r="AB1670" s="39"/>
      <c r="AC1670" s="39"/>
      <c r="AD1670" s="39"/>
      <c r="AE1670" s="39"/>
      <c r="AF1670" s="39"/>
      <c r="AG1670" s="39"/>
      <c r="AH1670" s="39"/>
      <c r="AI1670" s="39"/>
      <c r="AJ1670" s="39"/>
      <c r="AK1670" s="39"/>
      <c r="AL1670" s="39"/>
      <c r="AM1670" s="39"/>
      <c r="AN1670" s="39"/>
      <c r="AO1670" s="39"/>
      <c r="AP1670" s="39">
        <v>5139999.9999999991</v>
      </c>
      <c r="AQ1670" s="39">
        <f>(O1670+P1670+Q1670+R1670+S1670+T1670+U1670+V1670+W1670)*AP1670</f>
        <v>77099999.999999985</v>
      </c>
      <c r="AR1670" s="27">
        <f t="shared" si="37"/>
        <v>86351999.999999985</v>
      </c>
      <c r="AS1670" s="13" t="s">
        <v>111</v>
      </c>
      <c r="AT1670" s="13">
        <v>2015</v>
      </c>
      <c r="AU1670" s="13"/>
    </row>
    <row r="1671" spans="2:47" ht="13.15" customHeight="1" x14ac:dyDescent="0.2">
      <c r="B1671" s="7" t="s">
        <v>2673</v>
      </c>
      <c r="C1671" s="7" t="s">
        <v>100</v>
      </c>
      <c r="D1671" s="13" t="s">
        <v>2674</v>
      </c>
      <c r="E1671" s="7" t="s">
        <v>2675</v>
      </c>
      <c r="F1671" s="10" t="s">
        <v>1738</v>
      </c>
      <c r="G1671" s="10" t="s">
        <v>2676</v>
      </c>
      <c r="H1671" s="8" t="s">
        <v>197</v>
      </c>
      <c r="I1671" s="9">
        <v>96</v>
      </c>
      <c r="J1671" s="10" t="s">
        <v>238</v>
      </c>
      <c r="K1671" s="8" t="s">
        <v>107</v>
      </c>
      <c r="L1671" s="10" t="s">
        <v>108</v>
      </c>
      <c r="M1671" s="10" t="s">
        <v>109</v>
      </c>
      <c r="N1671" s="10" t="s">
        <v>110</v>
      </c>
      <c r="O1671" s="27"/>
      <c r="P1671" s="27"/>
      <c r="Q1671" s="74"/>
      <c r="R1671" s="27">
        <v>9</v>
      </c>
      <c r="S1671" s="27">
        <v>5</v>
      </c>
      <c r="T1671" s="27">
        <v>9</v>
      </c>
      <c r="U1671" s="27">
        <v>9</v>
      </c>
      <c r="V1671" s="27">
        <v>9</v>
      </c>
      <c r="W1671" s="27"/>
      <c r="X1671" s="27"/>
      <c r="Y1671" s="27"/>
      <c r="Z1671" s="27"/>
      <c r="AA1671" s="27"/>
      <c r="AB1671" s="27"/>
      <c r="AC1671" s="27"/>
      <c r="AD1671" s="27"/>
      <c r="AE1671" s="27"/>
      <c r="AF1671" s="27"/>
      <c r="AG1671" s="27"/>
      <c r="AH1671" s="27"/>
      <c r="AI1671" s="27"/>
      <c r="AJ1671" s="27"/>
      <c r="AK1671" s="27"/>
      <c r="AL1671" s="27"/>
      <c r="AM1671" s="27"/>
      <c r="AN1671" s="27"/>
      <c r="AO1671" s="27"/>
      <c r="AP1671" s="27">
        <v>2901601.37</v>
      </c>
      <c r="AQ1671" s="27">
        <v>0</v>
      </c>
      <c r="AR1671" s="27">
        <f t="shared" si="37"/>
        <v>0</v>
      </c>
      <c r="AS1671" s="10" t="s">
        <v>111</v>
      </c>
      <c r="AT1671" s="43" t="s">
        <v>241</v>
      </c>
      <c r="AU1671" s="10" t="s">
        <v>1339</v>
      </c>
    </row>
    <row r="1672" spans="2:47" ht="13.15" customHeight="1" x14ac:dyDescent="0.2">
      <c r="B1672" s="12" t="s">
        <v>2677</v>
      </c>
      <c r="C1672" s="7" t="s">
        <v>100</v>
      </c>
      <c r="D1672" s="13" t="s">
        <v>2674</v>
      </c>
      <c r="E1672" s="7" t="s">
        <v>2675</v>
      </c>
      <c r="F1672" s="7" t="s">
        <v>1738</v>
      </c>
      <c r="G1672" s="7" t="s">
        <v>2676</v>
      </c>
      <c r="H1672" s="8" t="s">
        <v>197</v>
      </c>
      <c r="I1672" s="9">
        <v>96</v>
      </c>
      <c r="J1672" s="10" t="s">
        <v>579</v>
      </c>
      <c r="K1672" s="8" t="s">
        <v>107</v>
      </c>
      <c r="L1672" s="10" t="s">
        <v>108</v>
      </c>
      <c r="M1672" s="10" t="s">
        <v>109</v>
      </c>
      <c r="N1672" s="10" t="s">
        <v>110</v>
      </c>
      <c r="O1672" s="74"/>
      <c r="P1672" s="27"/>
      <c r="Q1672" s="27"/>
      <c r="R1672" s="27">
        <v>5</v>
      </c>
      <c r="S1672" s="27">
        <v>5</v>
      </c>
      <c r="T1672" s="27">
        <v>5</v>
      </c>
      <c r="U1672" s="27">
        <v>5</v>
      </c>
      <c r="V1672" s="27">
        <v>5</v>
      </c>
      <c r="W1672" s="27"/>
      <c r="X1672" s="27"/>
      <c r="Y1672" s="27"/>
      <c r="Z1672" s="27"/>
      <c r="AA1672" s="27"/>
      <c r="AB1672" s="27"/>
      <c r="AC1672" s="27"/>
      <c r="AD1672" s="27"/>
      <c r="AE1672" s="27"/>
      <c r="AF1672" s="27"/>
      <c r="AG1672" s="27"/>
      <c r="AH1672" s="27"/>
      <c r="AI1672" s="27"/>
      <c r="AJ1672" s="27"/>
      <c r="AK1672" s="27"/>
      <c r="AL1672" s="27"/>
      <c r="AM1672" s="27"/>
      <c r="AN1672" s="27"/>
      <c r="AO1672" s="27"/>
      <c r="AP1672" s="27">
        <v>2901601.37</v>
      </c>
      <c r="AQ1672" s="27">
        <v>0</v>
      </c>
      <c r="AR1672" s="27">
        <f t="shared" si="37"/>
        <v>0</v>
      </c>
      <c r="AS1672" s="10" t="s">
        <v>111</v>
      </c>
      <c r="AT1672" s="43" t="s">
        <v>241</v>
      </c>
      <c r="AU1672" s="43" t="s">
        <v>242</v>
      </c>
    </row>
    <row r="1673" spans="2:47" ht="13.15" customHeight="1" x14ac:dyDescent="0.2">
      <c r="B1673" s="12" t="s">
        <v>2678</v>
      </c>
      <c r="C1673" s="7" t="s">
        <v>100</v>
      </c>
      <c r="D1673" s="13" t="s">
        <v>2674</v>
      </c>
      <c r="E1673" s="7" t="s">
        <v>2675</v>
      </c>
      <c r="F1673" s="7" t="s">
        <v>1738</v>
      </c>
      <c r="G1673" s="7" t="s">
        <v>2676</v>
      </c>
      <c r="H1673" s="8" t="s">
        <v>197</v>
      </c>
      <c r="I1673" s="9">
        <v>96</v>
      </c>
      <c r="J1673" s="10" t="s">
        <v>579</v>
      </c>
      <c r="K1673" s="8" t="s">
        <v>107</v>
      </c>
      <c r="L1673" s="10" t="s">
        <v>108</v>
      </c>
      <c r="M1673" s="10" t="s">
        <v>109</v>
      </c>
      <c r="N1673" s="10" t="s">
        <v>110</v>
      </c>
      <c r="O1673" s="74"/>
      <c r="P1673" s="27"/>
      <c r="Q1673" s="27"/>
      <c r="R1673" s="27">
        <v>5</v>
      </c>
      <c r="S1673" s="27">
        <v>5</v>
      </c>
      <c r="T1673" s="27">
        <v>5</v>
      </c>
      <c r="U1673" s="27">
        <v>5</v>
      </c>
      <c r="V1673" s="27">
        <v>5</v>
      </c>
      <c r="W1673" s="27"/>
      <c r="X1673" s="27"/>
      <c r="Y1673" s="27"/>
      <c r="Z1673" s="27"/>
      <c r="AA1673" s="27"/>
      <c r="AB1673" s="27"/>
      <c r="AC1673" s="27"/>
      <c r="AD1673" s="27"/>
      <c r="AE1673" s="27"/>
      <c r="AF1673" s="27"/>
      <c r="AG1673" s="27"/>
      <c r="AH1673" s="27"/>
      <c r="AI1673" s="27"/>
      <c r="AJ1673" s="27"/>
      <c r="AK1673" s="27"/>
      <c r="AL1673" s="27"/>
      <c r="AM1673" s="27"/>
      <c r="AN1673" s="27"/>
      <c r="AO1673" s="27"/>
      <c r="AP1673" s="27">
        <v>2591870</v>
      </c>
      <c r="AQ1673" s="27">
        <v>0</v>
      </c>
      <c r="AR1673" s="27">
        <f t="shared" si="37"/>
        <v>0</v>
      </c>
      <c r="AS1673" s="10" t="s">
        <v>111</v>
      </c>
      <c r="AT1673" s="43" t="s">
        <v>241</v>
      </c>
      <c r="AU1673" s="89"/>
    </row>
    <row r="1674" spans="2:47" ht="13.15" customHeight="1" x14ac:dyDescent="0.2">
      <c r="B1674" s="12" t="s">
        <v>2679</v>
      </c>
      <c r="C1674" s="8" t="s">
        <v>100</v>
      </c>
      <c r="D1674" s="13" t="s">
        <v>2674</v>
      </c>
      <c r="E1674" s="7" t="s">
        <v>2675</v>
      </c>
      <c r="F1674" s="8" t="s">
        <v>1738</v>
      </c>
      <c r="G1674" s="7" t="s">
        <v>2676</v>
      </c>
      <c r="H1674" s="8" t="s">
        <v>197</v>
      </c>
      <c r="I1674" s="9">
        <v>96</v>
      </c>
      <c r="J1674" s="8" t="s">
        <v>244</v>
      </c>
      <c r="K1674" s="8" t="s">
        <v>107</v>
      </c>
      <c r="L1674" s="8" t="s">
        <v>108</v>
      </c>
      <c r="M1674" s="10" t="s">
        <v>109</v>
      </c>
      <c r="N1674" s="8" t="s">
        <v>110</v>
      </c>
      <c r="O1674" s="74"/>
      <c r="P1674" s="27"/>
      <c r="Q1674" s="27"/>
      <c r="R1674" s="27">
        <v>5</v>
      </c>
      <c r="S1674" s="27">
        <v>5</v>
      </c>
      <c r="T1674" s="27">
        <v>5</v>
      </c>
      <c r="U1674" s="27">
        <v>5</v>
      </c>
      <c r="V1674" s="27">
        <v>5</v>
      </c>
      <c r="W1674" s="27"/>
      <c r="X1674" s="27"/>
      <c r="Y1674" s="27"/>
      <c r="Z1674" s="27"/>
      <c r="AA1674" s="27"/>
      <c r="AB1674" s="27"/>
      <c r="AC1674" s="27"/>
      <c r="AD1674" s="27"/>
      <c r="AE1674" s="27"/>
      <c r="AF1674" s="27"/>
      <c r="AG1674" s="27"/>
      <c r="AH1674" s="27"/>
      <c r="AI1674" s="27"/>
      <c r="AJ1674" s="27"/>
      <c r="AK1674" s="27"/>
      <c r="AL1674" s="27"/>
      <c r="AM1674" s="27"/>
      <c r="AN1674" s="27"/>
      <c r="AO1674" s="27"/>
      <c r="AP1674" s="27">
        <v>2591870</v>
      </c>
      <c r="AQ1674" s="27">
        <v>0</v>
      </c>
      <c r="AR1674" s="27">
        <f t="shared" si="37"/>
        <v>0</v>
      </c>
      <c r="AS1674" s="10" t="s">
        <v>111</v>
      </c>
      <c r="AT1674" s="43" t="s">
        <v>241</v>
      </c>
      <c r="AU1674" s="13" t="s">
        <v>156</v>
      </c>
    </row>
    <row r="1675" spans="2:47" ht="13.15" customHeight="1" x14ac:dyDescent="0.2">
      <c r="B1675" s="13" t="s">
        <v>2680</v>
      </c>
      <c r="C1675" s="13" t="s">
        <v>100</v>
      </c>
      <c r="D1675" s="13" t="s">
        <v>2681</v>
      </c>
      <c r="E1675" s="13" t="s">
        <v>2675</v>
      </c>
      <c r="F1675" s="13" t="s">
        <v>1738</v>
      </c>
      <c r="G1675" s="13" t="s">
        <v>2682</v>
      </c>
      <c r="H1675" s="13" t="s">
        <v>197</v>
      </c>
      <c r="I1675" s="13">
        <v>96</v>
      </c>
      <c r="J1675" s="13" t="s">
        <v>244</v>
      </c>
      <c r="K1675" s="13" t="s">
        <v>107</v>
      </c>
      <c r="L1675" s="13" t="s">
        <v>108</v>
      </c>
      <c r="M1675" s="13" t="s">
        <v>109</v>
      </c>
      <c r="N1675" s="13" t="s">
        <v>110</v>
      </c>
      <c r="O1675" s="39"/>
      <c r="P1675" s="39"/>
      <c r="Q1675" s="39"/>
      <c r="R1675" s="39">
        <v>5</v>
      </c>
      <c r="S1675" s="39">
        <v>0</v>
      </c>
      <c r="T1675" s="39">
        <v>3</v>
      </c>
      <c r="U1675" s="39">
        <v>3</v>
      </c>
      <c r="V1675" s="39">
        <v>3</v>
      </c>
      <c r="W1675" s="39"/>
      <c r="X1675" s="39"/>
      <c r="Y1675" s="39"/>
      <c r="Z1675" s="39"/>
      <c r="AA1675" s="39"/>
      <c r="AB1675" s="39"/>
      <c r="AC1675" s="39"/>
      <c r="AD1675" s="39"/>
      <c r="AE1675" s="39"/>
      <c r="AF1675" s="39"/>
      <c r="AG1675" s="39"/>
      <c r="AH1675" s="39"/>
      <c r="AI1675" s="39"/>
      <c r="AJ1675" s="39"/>
      <c r="AK1675" s="39"/>
      <c r="AL1675" s="39"/>
      <c r="AM1675" s="39"/>
      <c r="AN1675" s="39"/>
      <c r="AO1675" s="39"/>
      <c r="AP1675" s="39">
        <v>2678571.42</v>
      </c>
      <c r="AQ1675" s="39">
        <v>0</v>
      </c>
      <c r="AR1675" s="27">
        <f t="shared" si="37"/>
        <v>0</v>
      </c>
      <c r="AS1675" s="13" t="s">
        <v>111</v>
      </c>
      <c r="AT1675" s="13">
        <v>2015</v>
      </c>
      <c r="AU1675" s="13">
        <v>14</v>
      </c>
    </row>
    <row r="1676" spans="2:47" ht="13.15" customHeight="1" x14ac:dyDescent="0.2">
      <c r="B1676" s="13" t="s">
        <v>2683</v>
      </c>
      <c r="C1676" s="13" t="s">
        <v>100</v>
      </c>
      <c r="D1676" s="13" t="s">
        <v>2681</v>
      </c>
      <c r="E1676" s="13" t="s">
        <v>2675</v>
      </c>
      <c r="F1676" s="13" t="s">
        <v>1738</v>
      </c>
      <c r="G1676" s="13" t="s">
        <v>2682</v>
      </c>
      <c r="H1676" s="13" t="s">
        <v>197</v>
      </c>
      <c r="I1676" s="13">
        <v>96</v>
      </c>
      <c r="J1676" s="13" t="s">
        <v>244</v>
      </c>
      <c r="K1676" s="13" t="s">
        <v>107</v>
      </c>
      <c r="L1676" s="13" t="s">
        <v>108</v>
      </c>
      <c r="M1676" s="13" t="s">
        <v>122</v>
      </c>
      <c r="N1676" s="13" t="s">
        <v>110</v>
      </c>
      <c r="O1676" s="39"/>
      <c r="P1676" s="39"/>
      <c r="Q1676" s="39"/>
      <c r="R1676" s="39">
        <v>5</v>
      </c>
      <c r="S1676" s="39">
        <v>3</v>
      </c>
      <c r="T1676" s="39">
        <v>3</v>
      </c>
      <c r="U1676" s="39">
        <v>3</v>
      </c>
      <c r="V1676" s="39">
        <v>3</v>
      </c>
      <c r="W1676" s="39"/>
      <c r="X1676" s="39"/>
      <c r="Y1676" s="39"/>
      <c r="Z1676" s="39"/>
      <c r="AA1676" s="39"/>
      <c r="AB1676" s="39"/>
      <c r="AC1676" s="39"/>
      <c r="AD1676" s="39"/>
      <c r="AE1676" s="39"/>
      <c r="AF1676" s="39"/>
      <c r="AG1676" s="39"/>
      <c r="AH1676" s="39"/>
      <c r="AI1676" s="39"/>
      <c r="AJ1676" s="39"/>
      <c r="AK1676" s="39"/>
      <c r="AL1676" s="39"/>
      <c r="AM1676" s="39"/>
      <c r="AN1676" s="39"/>
      <c r="AO1676" s="39"/>
      <c r="AP1676" s="39">
        <v>2678571.42</v>
      </c>
      <c r="AQ1676" s="39">
        <f>(O1676+P1676+Q1676+R1676+S1676+T1676+U1676+V1676+W1676)*AP1676</f>
        <v>45535714.140000001</v>
      </c>
      <c r="AR1676" s="27">
        <f t="shared" ref="AR1676:AR1739" si="40">AQ1676*1.12</f>
        <v>50999999.836800009</v>
      </c>
      <c r="AS1676" s="13" t="s">
        <v>111</v>
      </c>
      <c r="AT1676" s="13">
        <v>2015</v>
      </c>
      <c r="AU1676" s="13"/>
    </row>
    <row r="1677" spans="2:47" ht="13.15" customHeight="1" x14ac:dyDescent="0.2">
      <c r="B1677" s="7" t="s">
        <v>2684</v>
      </c>
      <c r="C1677" s="7" t="s">
        <v>100</v>
      </c>
      <c r="D1677" s="13" t="s">
        <v>2674</v>
      </c>
      <c r="E1677" s="7" t="s">
        <v>2675</v>
      </c>
      <c r="F1677" s="10" t="s">
        <v>1738</v>
      </c>
      <c r="G1677" s="10" t="s">
        <v>2685</v>
      </c>
      <c r="H1677" s="8" t="s">
        <v>197</v>
      </c>
      <c r="I1677" s="9">
        <v>96</v>
      </c>
      <c r="J1677" s="10" t="s">
        <v>238</v>
      </c>
      <c r="K1677" s="8" t="s">
        <v>107</v>
      </c>
      <c r="L1677" s="10" t="s">
        <v>108</v>
      </c>
      <c r="M1677" s="10" t="s">
        <v>109</v>
      </c>
      <c r="N1677" s="10" t="s">
        <v>110</v>
      </c>
      <c r="O1677" s="27"/>
      <c r="P1677" s="27"/>
      <c r="Q1677" s="74"/>
      <c r="R1677" s="27">
        <v>16</v>
      </c>
      <c r="S1677" s="27">
        <v>10</v>
      </c>
      <c r="T1677" s="27">
        <v>10</v>
      </c>
      <c r="U1677" s="27">
        <v>16</v>
      </c>
      <c r="V1677" s="27">
        <v>16</v>
      </c>
      <c r="W1677" s="27"/>
      <c r="X1677" s="27"/>
      <c r="Y1677" s="27"/>
      <c r="Z1677" s="27"/>
      <c r="AA1677" s="27"/>
      <c r="AB1677" s="27"/>
      <c r="AC1677" s="27"/>
      <c r="AD1677" s="27"/>
      <c r="AE1677" s="27"/>
      <c r="AF1677" s="27"/>
      <c r="AG1677" s="27"/>
      <c r="AH1677" s="27"/>
      <c r="AI1677" s="27"/>
      <c r="AJ1677" s="27"/>
      <c r="AK1677" s="27"/>
      <c r="AL1677" s="27"/>
      <c r="AM1677" s="27"/>
      <c r="AN1677" s="27"/>
      <c r="AO1677" s="27"/>
      <c r="AP1677" s="27">
        <v>2756521.3</v>
      </c>
      <c r="AQ1677" s="27">
        <v>0</v>
      </c>
      <c r="AR1677" s="27">
        <f t="shared" si="40"/>
        <v>0</v>
      </c>
      <c r="AS1677" s="10" t="s">
        <v>111</v>
      </c>
      <c r="AT1677" s="43" t="s">
        <v>241</v>
      </c>
      <c r="AU1677" s="10" t="s">
        <v>1339</v>
      </c>
    </row>
    <row r="1678" spans="2:47" ht="13.15" customHeight="1" x14ac:dyDescent="0.2">
      <c r="B1678" s="12" t="s">
        <v>2686</v>
      </c>
      <c r="C1678" s="7" t="s">
        <v>100</v>
      </c>
      <c r="D1678" s="13" t="s">
        <v>2674</v>
      </c>
      <c r="E1678" s="7" t="s">
        <v>2675</v>
      </c>
      <c r="F1678" s="7" t="s">
        <v>1738</v>
      </c>
      <c r="G1678" s="7" t="s">
        <v>2685</v>
      </c>
      <c r="H1678" s="8" t="s">
        <v>197</v>
      </c>
      <c r="I1678" s="9">
        <v>96</v>
      </c>
      <c r="J1678" s="10" t="s">
        <v>579</v>
      </c>
      <c r="K1678" s="8" t="s">
        <v>107</v>
      </c>
      <c r="L1678" s="10" t="s">
        <v>108</v>
      </c>
      <c r="M1678" s="10" t="s">
        <v>109</v>
      </c>
      <c r="N1678" s="10" t="s">
        <v>110</v>
      </c>
      <c r="O1678" s="74"/>
      <c r="P1678" s="27"/>
      <c r="Q1678" s="27"/>
      <c r="R1678" s="27">
        <v>5</v>
      </c>
      <c r="S1678" s="27">
        <v>8</v>
      </c>
      <c r="T1678" s="27">
        <v>8</v>
      </c>
      <c r="U1678" s="27">
        <v>8</v>
      </c>
      <c r="V1678" s="27">
        <v>8</v>
      </c>
      <c r="W1678" s="27"/>
      <c r="X1678" s="27"/>
      <c r="Y1678" s="27"/>
      <c r="Z1678" s="27"/>
      <c r="AA1678" s="27"/>
      <c r="AB1678" s="27"/>
      <c r="AC1678" s="27"/>
      <c r="AD1678" s="27"/>
      <c r="AE1678" s="27"/>
      <c r="AF1678" s="27"/>
      <c r="AG1678" s="27"/>
      <c r="AH1678" s="27"/>
      <c r="AI1678" s="27"/>
      <c r="AJ1678" s="27"/>
      <c r="AK1678" s="27"/>
      <c r="AL1678" s="27"/>
      <c r="AM1678" s="27"/>
      <c r="AN1678" s="27"/>
      <c r="AO1678" s="27"/>
      <c r="AP1678" s="27">
        <v>2756521.3</v>
      </c>
      <c r="AQ1678" s="27">
        <v>0</v>
      </c>
      <c r="AR1678" s="27">
        <f t="shared" si="40"/>
        <v>0</v>
      </c>
      <c r="AS1678" s="10" t="s">
        <v>111</v>
      </c>
      <c r="AT1678" s="43" t="s">
        <v>241</v>
      </c>
      <c r="AU1678" s="43" t="s">
        <v>242</v>
      </c>
    </row>
    <row r="1679" spans="2:47" ht="13.15" customHeight="1" x14ac:dyDescent="0.2">
      <c r="B1679" s="12" t="s">
        <v>2687</v>
      </c>
      <c r="C1679" s="7" t="s">
        <v>100</v>
      </c>
      <c r="D1679" s="13" t="s">
        <v>2674</v>
      </c>
      <c r="E1679" s="7" t="s">
        <v>2675</v>
      </c>
      <c r="F1679" s="7" t="s">
        <v>1738</v>
      </c>
      <c r="G1679" s="7" t="s">
        <v>2685</v>
      </c>
      <c r="H1679" s="8" t="s">
        <v>197</v>
      </c>
      <c r="I1679" s="9">
        <v>96</v>
      </c>
      <c r="J1679" s="10" t="s">
        <v>579</v>
      </c>
      <c r="K1679" s="8" t="s">
        <v>107</v>
      </c>
      <c r="L1679" s="10" t="s">
        <v>108</v>
      </c>
      <c r="M1679" s="10" t="s">
        <v>109</v>
      </c>
      <c r="N1679" s="10" t="s">
        <v>110</v>
      </c>
      <c r="O1679" s="74"/>
      <c r="P1679" s="27"/>
      <c r="Q1679" s="27"/>
      <c r="R1679" s="27">
        <v>5</v>
      </c>
      <c r="S1679" s="27">
        <v>8</v>
      </c>
      <c r="T1679" s="27">
        <v>8</v>
      </c>
      <c r="U1679" s="27">
        <v>8</v>
      </c>
      <c r="V1679" s="27">
        <v>8</v>
      </c>
      <c r="W1679" s="27"/>
      <c r="X1679" s="27"/>
      <c r="Y1679" s="27"/>
      <c r="Z1679" s="27"/>
      <c r="AA1679" s="27"/>
      <c r="AB1679" s="27"/>
      <c r="AC1679" s="27"/>
      <c r="AD1679" s="27"/>
      <c r="AE1679" s="27"/>
      <c r="AF1679" s="27"/>
      <c r="AG1679" s="27"/>
      <c r="AH1679" s="27"/>
      <c r="AI1679" s="27"/>
      <c r="AJ1679" s="27"/>
      <c r="AK1679" s="27"/>
      <c r="AL1679" s="27"/>
      <c r="AM1679" s="27"/>
      <c r="AN1679" s="27"/>
      <c r="AO1679" s="27"/>
      <c r="AP1679" s="27">
        <v>2100000</v>
      </c>
      <c r="AQ1679" s="27">
        <v>0</v>
      </c>
      <c r="AR1679" s="27">
        <f t="shared" si="40"/>
        <v>0</v>
      </c>
      <c r="AS1679" s="10" t="s">
        <v>111</v>
      </c>
      <c r="AT1679" s="43" t="s">
        <v>241</v>
      </c>
      <c r="AU1679" s="89"/>
    </row>
    <row r="1680" spans="2:47" ht="13.15" customHeight="1" x14ac:dyDescent="0.2">
      <c r="B1680" s="12" t="s">
        <v>2688</v>
      </c>
      <c r="C1680" s="8" t="s">
        <v>100</v>
      </c>
      <c r="D1680" s="13" t="s">
        <v>2674</v>
      </c>
      <c r="E1680" s="7" t="s">
        <v>2675</v>
      </c>
      <c r="F1680" s="8" t="s">
        <v>1738</v>
      </c>
      <c r="G1680" s="7" t="s">
        <v>2685</v>
      </c>
      <c r="H1680" s="8" t="s">
        <v>197</v>
      </c>
      <c r="I1680" s="9">
        <v>96</v>
      </c>
      <c r="J1680" s="8" t="s">
        <v>244</v>
      </c>
      <c r="K1680" s="8" t="s">
        <v>107</v>
      </c>
      <c r="L1680" s="8" t="s">
        <v>108</v>
      </c>
      <c r="M1680" s="10" t="s">
        <v>109</v>
      </c>
      <c r="N1680" s="8" t="s">
        <v>110</v>
      </c>
      <c r="O1680" s="74"/>
      <c r="P1680" s="27"/>
      <c r="Q1680" s="27"/>
      <c r="R1680" s="27">
        <v>5</v>
      </c>
      <c r="S1680" s="27">
        <v>8</v>
      </c>
      <c r="T1680" s="27">
        <v>8</v>
      </c>
      <c r="U1680" s="27">
        <v>8</v>
      </c>
      <c r="V1680" s="27">
        <v>8</v>
      </c>
      <c r="W1680" s="27"/>
      <c r="X1680" s="27"/>
      <c r="Y1680" s="27"/>
      <c r="Z1680" s="27"/>
      <c r="AA1680" s="27"/>
      <c r="AB1680" s="27"/>
      <c r="AC1680" s="27"/>
      <c r="AD1680" s="27"/>
      <c r="AE1680" s="27"/>
      <c r="AF1680" s="27"/>
      <c r="AG1680" s="27"/>
      <c r="AH1680" s="27"/>
      <c r="AI1680" s="27"/>
      <c r="AJ1680" s="27"/>
      <c r="AK1680" s="27"/>
      <c r="AL1680" s="27"/>
      <c r="AM1680" s="27"/>
      <c r="AN1680" s="27"/>
      <c r="AO1680" s="27"/>
      <c r="AP1680" s="27">
        <v>2100000</v>
      </c>
      <c r="AQ1680" s="27">
        <v>0</v>
      </c>
      <c r="AR1680" s="27">
        <f t="shared" si="40"/>
        <v>0</v>
      </c>
      <c r="AS1680" s="10" t="s">
        <v>111</v>
      </c>
      <c r="AT1680" s="43" t="s">
        <v>241</v>
      </c>
      <c r="AU1680" s="13" t="s">
        <v>115</v>
      </c>
    </row>
    <row r="1681" spans="2:47" ht="13.15" customHeight="1" x14ac:dyDescent="0.2">
      <c r="B1681" s="13" t="s">
        <v>2689</v>
      </c>
      <c r="C1681" s="13" t="s">
        <v>100</v>
      </c>
      <c r="D1681" s="13" t="s">
        <v>2681</v>
      </c>
      <c r="E1681" s="13" t="s">
        <v>2675</v>
      </c>
      <c r="F1681" s="13" t="s">
        <v>1738</v>
      </c>
      <c r="G1681" s="13" t="s">
        <v>2690</v>
      </c>
      <c r="H1681" s="13" t="s">
        <v>197</v>
      </c>
      <c r="I1681" s="13">
        <v>96</v>
      </c>
      <c r="J1681" s="13" t="s">
        <v>244</v>
      </c>
      <c r="K1681" s="13" t="s">
        <v>107</v>
      </c>
      <c r="L1681" s="13" t="s">
        <v>108</v>
      </c>
      <c r="M1681" s="13" t="s">
        <v>109</v>
      </c>
      <c r="N1681" s="13" t="s">
        <v>110</v>
      </c>
      <c r="O1681" s="39"/>
      <c r="P1681" s="39"/>
      <c r="Q1681" s="39"/>
      <c r="R1681" s="39">
        <v>5</v>
      </c>
      <c r="S1681" s="39">
        <v>1</v>
      </c>
      <c r="T1681" s="39">
        <v>6</v>
      </c>
      <c r="U1681" s="39">
        <v>6</v>
      </c>
      <c r="V1681" s="39">
        <v>6</v>
      </c>
      <c r="W1681" s="39"/>
      <c r="X1681" s="39"/>
      <c r="Y1681" s="39"/>
      <c r="Z1681" s="39"/>
      <c r="AA1681" s="39"/>
      <c r="AB1681" s="39"/>
      <c r="AC1681" s="39"/>
      <c r="AD1681" s="39"/>
      <c r="AE1681" s="39"/>
      <c r="AF1681" s="39"/>
      <c r="AG1681" s="39"/>
      <c r="AH1681" s="39"/>
      <c r="AI1681" s="39"/>
      <c r="AJ1681" s="39"/>
      <c r="AK1681" s="39"/>
      <c r="AL1681" s="39"/>
      <c r="AM1681" s="39"/>
      <c r="AN1681" s="39"/>
      <c r="AO1681" s="39"/>
      <c r="AP1681" s="39">
        <v>2100000</v>
      </c>
      <c r="AQ1681" s="39">
        <v>0</v>
      </c>
      <c r="AR1681" s="27">
        <f t="shared" si="40"/>
        <v>0</v>
      </c>
      <c r="AS1681" s="13" t="s">
        <v>111</v>
      </c>
      <c r="AT1681" s="13">
        <v>2015</v>
      </c>
      <c r="AU1681" s="13">
        <v>14</v>
      </c>
    </row>
    <row r="1682" spans="2:47" ht="13.15" customHeight="1" x14ac:dyDescent="0.2">
      <c r="B1682" s="13" t="s">
        <v>2691</v>
      </c>
      <c r="C1682" s="13" t="s">
        <v>100</v>
      </c>
      <c r="D1682" s="13" t="s">
        <v>2681</v>
      </c>
      <c r="E1682" s="13" t="s">
        <v>2675</v>
      </c>
      <c r="F1682" s="13" t="s">
        <v>1738</v>
      </c>
      <c r="G1682" s="13" t="s">
        <v>2690</v>
      </c>
      <c r="H1682" s="13" t="s">
        <v>197</v>
      </c>
      <c r="I1682" s="13">
        <v>96</v>
      </c>
      <c r="J1682" s="13" t="s">
        <v>244</v>
      </c>
      <c r="K1682" s="13" t="s">
        <v>107</v>
      </c>
      <c r="L1682" s="13" t="s">
        <v>108</v>
      </c>
      <c r="M1682" s="13" t="s">
        <v>109</v>
      </c>
      <c r="N1682" s="13" t="s">
        <v>110</v>
      </c>
      <c r="O1682" s="39"/>
      <c r="P1682" s="39"/>
      <c r="Q1682" s="39"/>
      <c r="R1682" s="39">
        <v>5</v>
      </c>
      <c r="S1682" s="39">
        <v>0</v>
      </c>
      <c r="T1682" s="39">
        <v>6</v>
      </c>
      <c r="U1682" s="39">
        <v>6</v>
      </c>
      <c r="V1682" s="39">
        <v>6</v>
      </c>
      <c r="W1682" s="39"/>
      <c r="X1682" s="39"/>
      <c r="Y1682" s="39"/>
      <c r="Z1682" s="39"/>
      <c r="AA1682" s="39"/>
      <c r="AB1682" s="39"/>
      <c r="AC1682" s="39"/>
      <c r="AD1682" s="39"/>
      <c r="AE1682" s="39"/>
      <c r="AF1682" s="39"/>
      <c r="AG1682" s="39"/>
      <c r="AH1682" s="39"/>
      <c r="AI1682" s="39"/>
      <c r="AJ1682" s="39"/>
      <c r="AK1682" s="39"/>
      <c r="AL1682" s="39"/>
      <c r="AM1682" s="39"/>
      <c r="AN1682" s="39"/>
      <c r="AO1682" s="39"/>
      <c r="AP1682" s="39">
        <v>2100000</v>
      </c>
      <c r="AQ1682" s="39">
        <v>0</v>
      </c>
      <c r="AR1682" s="27">
        <f t="shared" si="40"/>
        <v>0</v>
      </c>
      <c r="AS1682" s="13" t="s">
        <v>111</v>
      </c>
      <c r="AT1682" s="13">
        <v>2015</v>
      </c>
      <c r="AU1682" s="13">
        <v>14</v>
      </c>
    </row>
    <row r="1683" spans="2:47" ht="13.15" customHeight="1" x14ac:dyDescent="0.2">
      <c r="B1683" s="13" t="s">
        <v>2692</v>
      </c>
      <c r="C1683" s="13" t="s">
        <v>100</v>
      </c>
      <c r="D1683" s="13" t="s">
        <v>2681</v>
      </c>
      <c r="E1683" s="13" t="s">
        <v>2675</v>
      </c>
      <c r="F1683" s="13" t="s">
        <v>1738</v>
      </c>
      <c r="G1683" s="13" t="s">
        <v>2690</v>
      </c>
      <c r="H1683" s="13" t="s">
        <v>197</v>
      </c>
      <c r="I1683" s="13">
        <v>96</v>
      </c>
      <c r="J1683" s="13" t="s">
        <v>244</v>
      </c>
      <c r="K1683" s="13" t="s">
        <v>107</v>
      </c>
      <c r="L1683" s="13" t="s">
        <v>108</v>
      </c>
      <c r="M1683" s="13" t="s">
        <v>122</v>
      </c>
      <c r="N1683" s="13" t="s">
        <v>110</v>
      </c>
      <c r="O1683" s="39"/>
      <c r="P1683" s="39"/>
      <c r="Q1683" s="39"/>
      <c r="R1683" s="39">
        <v>5</v>
      </c>
      <c r="S1683" s="39">
        <v>6</v>
      </c>
      <c r="T1683" s="39">
        <v>6</v>
      </c>
      <c r="U1683" s="39">
        <v>6</v>
      </c>
      <c r="V1683" s="39">
        <v>6</v>
      </c>
      <c r="W1683" s="39"/>
      <c r="X1683" s="39"/>
      <c r="Y1683" s="39"/>
      <c r="Z1683" s="39"/>
      <c r="AA1683" s="39"/>
      <c r="AB1683" s="39"/>
      <c r="AC1683" s="39"/>
      <c r="AD1683" s="39"/>
      <c r="AE1683" s="39"/>
      <c r="AF1683" s="39"/>
      <c r="AG1683" s="39"/>
      <c r="AH1683" s="39"/>
      <c r="AI1683" s="39"/>
      <c r="AJ1683" s="39"/>
      <c r="AK1683" s="39"/>
      <c r="AL1683" s="39"/>
      <c r="AM1683" s="39"/>
      <c r="AN1683" s="39"/>
      <c r="AO1683" s="39"/>
      <c r="AP1683" s="39">
        <v>2100000</v>
      </c>
      <c r="AQ1683" s="39">
        <f>(O1683+P1683+Q1683+R1683+S1683+T1683+U1683+V1683+W1683)*AP1683</f>
        <v>60900000</v>
      </c>
      <c r="AR1683" s="27">
        <f t="shared" si="40"/>
        <v>68208000</v>
      </c>
      <c r="AS1683" s="13" t="s">
        <v>111</v>
      </c>
      <c r="AT1683" s="13">
        <v>2015</v>
      </c>
      <c r="AU1683" s="13"/>
    </row>
    <row r="1684" spans="2:47" ht="13.15" customHeight="1" x14ac:dyDescent="0.2">
      <c r="B1684" s="7" t="s">
        <v>2693</v>
      </c>
      <c r="C1684" s="7" t="s">
        <v>100</v>
      </c>
      <c r="D1684" s="13" t="s">
        <v>770</v>
      </c>
      <c r="E1684" s="7" t="s">
        <v>771</v>
      </c>
      <c r="F1684" s="7" t="s">
        <v>772</v>
      </c>
      <c r="G1684" s="10" t="s">
        <v>2694</v>
      </c>
      <c r="H1684" s="8" t="s">
        <v>197</v>
      </c>
      <c r="I1684" s="9">
        <v>80</v>
      </c>
      <c r="J1684" s="10" t="s">
        <v>238</v>
      </c>
      <c r="K1684" s="8" t="s">
        <v>107</v>
      </c>
      <c r="L1684" s="10" t="s">
        <v>108</v>
      </c>
      <c r="M1684" s="10" t="s">
        <v>109</v>
      </c>
      <c r="N1684" s="10" t="s">
        <v>110</v>
      </c>
      <c r="O1684" s="27"/>
      <c r="P1684" s="27"/>
      <c r="Q1684" s="74"/>
      <c r="R1684" s="27">
        <v>7</v>
      </c>
      <c r="S1684" s="27">
        <v>7</v>
      </c>
      <c r="T1684" s="27">
        <v>7</v>
      </c>
      <c r="U1684" s="27">
        <v>7</v>
      </c>
      <c r="V1684" s="27">
        <v>7</v>
      </c>
      <c r="W1684" s="27"/>
      <c r="X1684" s="27"/>
      <c r="Y1684" s="27"/>
      <c r="Z1684" s="27"/>
      <c r="AA1684" s="27"/>
      <c r="AB1684" s="27"/>
      <c r="AC1684" s="27"/>
      <c r="AD1684" s="27"/>
      <c r="AE1684" s="27"/>
      <c r="AF1684" s="27"/>
      <c r="AG1684" s="27"/>
      <c r="AH1684" s="27"/>
      <c r="AI1684" s="27"/>
      <c r="AJ1684" s="27"/>
      <c r="AK1684" s="27"/>
      <c r="AL1684" s="27"/>
      <c r="AM1684" s="27"/>
      <c r="AN1684" s="27"/>
      <c r="AO1684" s="27"/>
      <c r="AP1684" s="27">
        <v>601088</v>
      </c>
      <c r="AQ1684" s="27">
        <v>0</v>
      </c>
      <c r="AR1684" s="27">
        <f t="shared" si="40"/>
        <v>0</v>
      </c>
      <c r="AS1684" s="10" t="s">
        <v>111</v>
      </c>
      <c r="AT1684" s="43" t="s">
        <v>241</v>
      </c>
      <c r="AU1684" s="43" t="s">
        <v>359</v>
      </c>
    </row>
    <row r="1685" spans="2:47" ht="13.15" customHeight="1" x14ac:dyDescent="0.2">
      <c r="B1685" s="12" t="s">
        <v>2695</v>
      </c>
      <c r="C1685" s="7" t="s">
        <v>100</v>
      </c>
      <c r="D1685" s="13" t="s">
        <v>770</v>
      </c>
      <c r="E1685" s="7" t="s">
        <v>771</v>
      </c>
      <c r="F1685" s="7" t="s">
        <v>772</v>
      </c>
      <c r="G1685" s="7" t="s">
        <v>2694</v>
      </c>
      <c r="H1685" s="8" t="s">
        <v>197</v>
      </c>
      <c r="I1685" s="9">
        <v>80</v>
      </c>
      <c r="J1685" s="10" t="s">
        <v>579</v>
      </c>
      <c r="K1685" s="8" t="s">
        <v>107</v>
      </c>
      <c r="L1685" s="10" t="s">
        <v>108</v>
      </c>
      <c r="M1685" s="10" t="s">
        <v>109</v>
      </c>
      <c r="N1685" s="10" t="s">
        <v>110</v>
      </c>
      <c r="O1685" s="74"/>
      <c r="P1685" s="27"/>
      <c r="Q1685" s="27"/>
      <c r="R1685" s="27"/>
      <c r="S1685" s="27">
        <v>7</v>
      </c>
      <c r="T1685" s="27">
        <v>7</v>
      </c>
      <c r="U1685" s="27">
        <v>7</v>
      </c>
      <c r="V1685" s="27">
        <v>7</v>
      </c>
      <c r="W1685" s="27"/>
      <c r="X1685" s="27"/>
      <c r="Y1685" s="27"/>
      <c r="Z1685" s="27"/>
      <c r="AA1685" s="27"/>
      <c r="AB1685" s="27"/>
      <c r="AC1685" s="27"/>
      <c r="AD1685" s="27"/>
      <c r="AE1685" s="27"/>
      <c r="AF1685" s="27"/>
      <c r="AG1685" s="27"/>
      <c r="AH1685" s="27"/>
      <c r="AI1685" s="27"/>
      <c r="AJ1685" s="27"/>
      <c r="AK1685" s="27"/>
      <c r="AL1685" s="27"/>
      <c r="AM1685" s="27"/>
      <c r="AN1685" s="27"/>
      <c r="AO1685" s="27"/>
      <c r="AP1685" s="27">
        <v>601088</v>
      </c>
      <c r="AQ1685" s="27">
        <v>0</v>
      </c>
      <c r="AR1685" s="27">
        <f t="shared" si="40"/>
        <v>0</v>
      </c>
      <c r="AS1685" s="10" t="s">
        <v>111</v>
      </c>
      <c r="AT1685" s="43" t="s">
        <v>241</v>
      </c>
      <c r="AU1685" s="89"/>
    </row>
    <row r="1686" spans="2:47" ht="13.15" customHeight="1" x14ac:dyDescent="0.2">
      <c r="B1686" s="12" t="s">
        <v>2696</v>
      </c>
      <c r="C1686" s="8" t="s">
        <v>100</v>
      </c>
      <c r="D1686" s="13" t="s">
        <v>770</v>
      </c>
      <c r="E1686" s="7" t="s">
        <v>771</v>
      </c>
      <c r="F1686" s="8" t="s">
        <v>772</v>
      </c>
      <c r="G1686" s="7" t="s">
        <v>2694</v>
      </c>
      <c r="H1686" s="8" t="s">
        <v>197</v>
      </c>
      <c r="I1686" s="9">
        <v>80</v>
      </c>
      <c r="J1686" s="8" t="s">
        <v>1386</v>
      </c>
      <c r="K1686" s="8" t="s">
        <v>107</v>
      </c>
      <c r="L1686" s="8" t="s">
        <v>108</v>
      </c>
      <c r="M1686" s="10" t="s">
        <v>109</v>
      </c>
      <c r="N1686" s="10" t="s">
        <v>110</v>
      </c>
      <c r="O1686" s="74"/>
      <c r="P1686" s="27"/>
      <c r="Q1686" s="27"/>
      <c r="R1686" s="27"/>
      <c r="S1686" s="27">
        <v>7</v>
      </c>
      <c r="T1686" s="27">
        <v>7</v>
      </c>
      <c r="U1686" s="27">
        <v>7</v>
      </c>
      <c r="V1686" s="27">
        <v>7</v>
      </c>
      <c r="W1686" s="27"/>
      <c r="X1686" s="27"/>
      <c r="Y1686" s="27"/>
      <c r="Z1686" s="27"/>
      <c r="AA1686" s="27"/>
      <c r="AB1686" s="27"/>
      <c r="AC1686" s="27"/>
      <c r="AD1686" s="27"/>
      <c r="AE1686" s="27"/>
      <c r="AF1686" s="27"/>
      <c r="AG1686" s="27"/>
      <c r="AH1686" s="27"/>
      <c r="AI1686" s="27"/>
      <c r="AJ1686" s="27"/>
      <c r="AK1686" s="27"/>
      <c r="AL1686" s="27"/>
      <c r="AM1686" s="27"/>
      <c r="AN1686" s="27"/>
      <c r="AO1686" s="27"/>
      <c r="AP1686" s="27">
        <v>426785.71</v>
      </c>
      <c r="AQ1686" s="27">
        <v>0</v>
      </c>
      <c r="AR1686" s="27">
        <f t="shared" si="40"/>
        <v>0</v>
      </c>
      <c r="AS1686" s="10" t="s">
        <v>111</v>
      </c>
      <c r="AT1686" s="43" t="s">
        <v>241</v>
      </c>
      <c r="AU1686" s="89" t="s">
        <v>212</v>
      </c>
    </row>
    <row r="1687" spans="2:47" ht="13.15" customHeight="1" x14ac:dyDescent="0.2">
      <c r="B1687" s="7" t="s">
        <v>2697</v>
      </c>
      <c r="C1687" s="7" t="s">
        <v>100</v>
      </c>
      <c r="D1687" s="13" t="s">
        <v>2698</v>
      </c>
      <c r="E1687" s="7" t="s">
        <v>2699</v>
      </c>
      <c r="F1687" s="7" t="s">
        <v>2700</v>
      </c>
      <c r="G1687" s="7" t="s">
        <v>2701</v>
      </c>
      <c r="H1687" s="8" t="s">
        <v>197</v>
      </c>
      <c r="I1687" s="9">
        <v>45</v>
      </c>
      <c r="J1687" s="10" t="s">
        <v>238</v>
      </c>
      <c r="K1687" s="8" t="s">
        <v>107</v>
      </c>
      <c r="L1687" s="10" t="s">
        <v>108</v>
      </c>
      <c r="M1687" s="10" t="s">
        <v>109</v>
      </c>
      <c r="N1687" s="10" t="s">
        <v>110</v>
      </c>
      <c r="O1687" s="27"/>
      <c r="P1687" s="27"/>
      <c r="Q1687" s="74"/>
      <c r="R1687" s="27">
        <v>20</v>
      </c>
      <c r="S1687" s="27">
        <v>20</v>
      </c>
      <c r="T1687" s="27">
        <v>20</v>
      </c>
      <c r="U1687" s="27">
        <v>20</v>
      </c>
      <c r="V1687" s="27">
        <v>20</v>
      </c>
      <c r="W1687" s="27"/>
      <c r="X1687" s="27"/>
      <c r="Y1687" s="27"/>
      <c r="Z1687" s="27"/>
      <c r="AA1687" s="27"/>
      <c r="AB1687" s="27"/>
      <c r="AC1687" s="27"/>
      <c r="AD1687" s="27"/>
      <c r="AE1687" s="27"/>
      <c r="AF1687" s="27"/>
      <c r="AG1687" s="27"/>
      <c r="AH1687" s="27"/>
      <c r="AI1687" s="27"/>
      <c r="AJ1687" s="27"/>
      <c r="AK1687" s="27"/>
      <c r="AL1687" s="27"/>
      <c r="AM1687" s="27"/>
      <c r="AN1687" s="27"/>
      <c r="AO1687" s="27"/>
      <c r="AP1687" s="27">
        <v>4787.6400000000003</v>
      </c>
      <c r="AQ1687" s="27">
        <v>0</v>
      </c>
      <c r="AR1687" s="27">
        <f t="shared" si="40"/>
        <v>0</v>
      </c>
      <c r="AS1687" s="10" t="s">
        <v>111</v>
      </c>
      <c r="AT1687" s="43" t="s">
        <v>241</v>
      </c>
      <c r="AU1687" s="10" t="s">
        <v>2702</v>
      </c>
    </row>
    <row r="1688" spans="2:47" ht="13.15" customHeight="1" x14ac:dyDescent="0.2">
      <c r="B1688" s="12" t="s">
        <v>2703</v>
      </c>
      <c r="C1688" s="7" t="s">
        <v>100</v>
      </c>
      <c r="D1688" s="13" t="s">
        <v>2698</v>
      </c>
      <c r="E1688" s="7" t="s">
        <v>2699</v>
      </c>
      <c r="F1688" s="7" t="s">
        <v>2700</v>
      </c>
      <c r="G1688" s="7" t="s">
        <v>2701</v>
      </c>
      <c r="H1688" s="8" t="s">
        <v>197</v>
      </c>
      <c r="I1688" s="9">
        <v>45</v>
      </c>
      <c r="J1688" s="10" t="s">
        <v>579</v>
      </c>
      <c r="K1688" s="8" t="s">
        <v>107</v>
      </c>
      <c r="L1688" s="10" t="s">
        <v>108</v>
      </c>
      <c r="M1688" s="10" t="s">
        <v>109</v>
      </c>
      <c r="N1688" s="10" t="s">
        <v>110</v>
      </c>
      <c r="O1688" s="74"/>
      <c r="P1688" s="27"/>
      <c r="Q1688" s="27"/>
      <c r="R1688" s="27">
        <v>20</v>
      </c>
      <c r="S1688" s="27">
        <v>20</v>
      </c>
      <c r="T1688" s="27">
        <v>20</v>
      </c>
      <c r="U1688" s="27">
        <v>20</v>
      </c>
      <c r="V1688" s="27">
        <v>20</v>
      </c>
      <c r="W1688" s="27"/>
      <c r="X1688" s="27"/>
      <c r="Y1688" s="27"/>
      <c r="Z1688" s="27"/>
      <c r="AA1688" s="27"/>
      <c r="AB1688" s="27"/>
      <c r="AC1688" s="27"/>
      <c r="AD1688" s="27"/>
      <c r="AE1688" s="27"/>
      <c r="AF1688" s="27"/>
      <c r="AG1688" s="27"/>
      <c r="AH1688" s="27"/>
      <c r="AI1688" s="27"/>
      <c r="AJ1688" s="27"/>
      <c r="AK1688" s="27"/>
      <c r="AL1688" s="27"/>
      <c r="AM1688" s="27"/>
      <c r="AN1688" s="27"/>
      <c r="AO1688" s="27"/>
      <c r="AP1688" s="27">
        <v>4787.6400000000003</v>
      </c>
      <c r="AQ1688" s="27">
        <v>0</v>
      </c>
      <c r="AR1688" s="27">
        <f t="shared" si="40"/>
        <v>0</v>
      </c>
      <c r="AS1688" s="10" t="s">
        <v>111</v>
      </c>
      <c r="AT1688" s="43" t="s">
        <v>241</v>
      </c>
      <c r="AU1688" s="43" t="s">
        <v>2704</v>
      </c>
    </row>
    <row r="1689" spans="2:47" ht="13.15" customHeight="1" x14ac:dyDescent="0.2">
      <c r="B1689" s="12" t="s">
        <v>2705</v>
      </c>
      <c r="C1689" s="7" t="s">
        <v>100</v>
      </c>
      <c r="D1689" s="13" t="s">
        <v>2698</v>
      </c>
      <c r="E1689" s="7" t="s">
        <v>2699</v>
      </c>
      <c r="F1689" s="7" t="s">
        <v>2700</v>
      </c>
      <c r="G1689" s="7" t="s">
        <v>2701</v>
      </c>
      <c r="H1689" s="8" t="s">
        <v>105</v>
      </c>
      <c r="I1689" s="9">
        <v>45</v>
      </c>
      <c r="J1689" s="10" t="s">
        <v>579</v>
      </c>
      <c r="K1689" s="8" t="s">
        <v>107</v>
      </c>
      <c r="L1689" s="10" t="s">
        <v>108</v>
      </c>
      <c r="M1689" s="10" t="s">
        <v>109</v>
      </c>
      <c r="N1689" s="10" t="s">
        <v>110</v>
      </c>
      <c r="O1689" s="74"/>
      <c r="P1689" s="27"/>
      <c r="Q1689" s="27"/>
      <c r="R1689" s="27">
        <v>20</v>
      </c>
      <c r="S1689" s="27">
        <v>20</v>
      </c>
      <c r="T1689" s="27">
        <v>20</v>
      </c>
      <c r="U1689" s="27">
        <v>20</v>
      </c>
      <c r="V1689" s="27">
        <v>20</v>
      </c>
      <c r="W1689" s="27"/>
      <c r="X1689" s="27"/>
      <c r="Y1689" s="27"/>
      <c r="Z1689" s="27"/>
      <c r="AA1689" s="27"/>
      <c r="AB1689" s="27"/>
      <c r="AC1689" s="27"/>
      <c r="AD1689" s="27"/>
      <c r="AE1689" s="27"/>
      <c r="AF1689" s="27"/>
      <c r="AG1689" s="27"/>
      <c r="AH1689" s="27"/>
      <c r="AI1689" s="27"/>
      <c r="AJ1689" s="27"/>
      <c r="AK1689" s="27"/>
      <c r="AL1689" s="27"/>
      <c r="AM1689" s="27"/>
      <c r="AN1689" s="27"/>
      <c r="AO1689" s="27"/>
      <c r="AP1689" s="27">
        <v>4519.05</v>
      </c>
      <c r="AQ1689" s="27">
        <v>0</v>
      </c>
      <c r="AR1689" s="27">
        <f t="shared" si="40"/>
        <v>0</v>
      </c>
      <c r="AS1689" s="10" t="s">
        <v>111</v>
      </c>
      <c r="AT1689" s="43" t="s">
        <v>241</v>
      </c>
      <c r="AU1689" s="89"/>
    </row>
    <row r="1690" spans="2:47" ht="13.15" customHeight="1" x14ac:dyDescent="0.2">
      <c r="B1690" s="12" t="s">
        <v>2706</v>
      </c>
      <c r="C1690" s="8" t="s">
        <v>100</v>
      </c>
      <c r="D1690" s="13" t="s">
        <v>2698</v>
      </c>
      <c r="E1690" s="7" t="s">
        <v>2699</v>
      </c>
      <c r="F1690" s="8" t="s">
        <v>2700</v>
      </c>
      <c r="G1690" s="7" t="s">
        <v>2701</v>
      </c>
      <c r="H1690" s="8" t="s">
        <v>197</v>
      </c>
      <c r="I1690" s="9">
        <v>45</v>
      </c>
      <c r="J1690" s="8" t="s">
        <v>244</v>
      </c>
      <c r="K1690" s="8" t="s">
        <v>107</v>
      </c>
      <c r="L1690" s="8" t="s">
        <v>108</v>
      </c>
      <c r="M1690" s="10" t="s">
        <v>109</v>
      </c>
      <c r="N1690" s="10" t="s">
        <v>110</v>
      </c>
      <c r="O1690" s="74"/>
      <c r="P1690" s="27"/>
      <c r="Q1690" s="27"/>
      <c r="R1690" s="27">
        <v>20</v>
      </c>
      <c r="S1690" s="27">
        <v>20</v>
      </c>
      <c r="T1690" s="27">
        <v>20</v>
      </c>
      <c r="U1690" s="27">
        <v>20</v>
      </c>
      <c r="V1690" s="27">
        <v>20</v>
      </c>
      <c r="W1690" s="27"/>
      <c r="X1690" s="27"/>
      <c r="Y1690" s="27"/>
      <c r="Z1690" s="27"/>
      <c r="AA1690" s="27"/>
      <c r="AB1690" s="27"/>
      <c r="AC1690" s="27"/>
      <c r="AD1690" s="27"/>
      <c r="AE1690" s="27"/>
      <c r="AF1690" s="27"/>
      <c r="AG1690" s="27"/>
      <c r="AH1690" s="27"/>
      <c r="AI1690" s="27"/>
      <c r="AJ1690" s="27"/>
      <c r="AK1690" s="27"/>
      <c r="AL1690" s="27"/>
      <c r="AM1690" s="27"/>
      <c r="AN1690" s="27"/>
      <c r="AO1690" s="27"/>
      <c r="AP1690" s="27">
        <v>4419.6400000000003</v>
      </c>
      <c r="AQ1690" s="27">
        <v>0</v>
      </c>
      <c r="AR1690" s="27">
        <f t="shared" si="40"/>
        <v>0</v>
      </c>
      <c r="AS1690" s="10" t="s">
        <v>111</v>
      </c>
      <c r="AT1690" s="43" t="s">
        <v>241</v>
      </c>
      <c r="AU1690" s="13" t="s">
        <v>610</v>
      </c>
    </row>
    <row r="1691" spans="2:47" ht="13.15" customHeight="1" x14ac:dyDescent="0.2">
      <c r="B1691" s="13" t="s">
        <v>2707</v>
      </c>
      <c r="C1691" s="13" t="s">
        <v>100</v>
      </c>
      <c r="D1691" s="13" t="s">
        <v>2708</v>
      </c>
      <c r="E1691" s="13" t="s">
        <v>2709</v>
      </c>
      <c r="F1691" s="13" t="s">
        <v>2710</v>
      </c>
      <c r="G1691" s="13" t="s">
        <v>2711</v>
      </c>
      <c r="H1691" s="13" t="s">
        <v>1475</v>
      </c>
      <c r="I1691" s="13">
        <v>45</v>
      </c>
      <c r="J1691" s="13" t="s">
        <v>614</v>
      </c>
      <c r="K1691" s="13" t="s">
        <v>107</v>
      </c>
      <c r="L1691" s="13" t="s">
        <v>108</v>
      </c>
      <c r="M1691" s="13" t="s">
        <v>109</v>
      </c>
      <c r="N1691" s="13" t="s">
        <v>110</v>
      </c>
      <c r="O1691" s="39"/>
      <c r="P1691" s="39"/>
      <c r="Q1691" s="39"/>
      <c r="R1691" s="39"/>
      <c r="S1691" s="39">
        <v>18</v>
      </c>
      <c r="T1691" s="39">
        <v>23</v>
      </c>
      <c r="U1691" s="39">
        <v>23</v>
      </c>
      <c r="V1691" s="39">
        <v>23</v>
      </c>
      <c r="W1691" s="39">
        <v>23</v>
      </c>
      <c r="X1691" s="39"/>
      <c r="Y1691" s="39"/>
      <c r="Z1691" s="39"/>
      <c r="AA1691" s="39"/>
      <c r="AB1691" s="39"/>
      <c r="AC1691" s="39"/>
      <c r="AD1691" s="39"/>
      <c r="AE1691" s="39"/>
      <c r="AF1691" s="39"/>
      <c r="AG1691" s="39"/>
      <c r="AH1691" s="39"/>
      <c r="AI1691" s="39"/>
      <c r="AJ1691" s="39"/>
      <c r="AK1691" s="39"/>
      <c r="AL1691" s="39"/>
      <c r="AM1691" s="39"/>
      <c r="AN1691" s="39"/>
      <c r="AO1691" s="39"/>
      <c r="AP1691" s="39">
        <v>4519.05</v>
      </c>
      <c r="AQ1691" s="39">
        <v>0</v>
      </c>
      <c r="AR1691" s="27">
        <f t="shared" si="40"/>
        <v>0</v>
      </c>
      <c r="AS1691" s="13" t="s">
        <v>111</v>
      </c>
      <c r="AT1691" s="13">
        <v>2016</v>
      </c>
      <c r="AU1691" s="13">
        <v>14</v>
      </c>
    </row>
    <row r="1692" spans="2:47" ht="13.15" customHeight="1" x14ac:dyDescent="0.2">
      <c r="B1692" s="13" t="s">
        <v>2712</v>
      </c>
      <c r="C1692" s="13" t="s">
        <v>100</v>
      </c>
      <c r="D1692" s="13" t="s">
        <v>2708</v>
      </c>
      <c r="E1692" s="13" t="s">
        <v>2709</v>
      </c>
      <c r="F1692" s="13" t="s">
        <v>2710</v>
      </c>
      <c r="G1692" s="13" t="s">
        <v>2711</v>
      </c>
      <c r="H1692" s="13" t="s">
        <v>1475</v>
      </c>
      <c r="I1692" s="13">
        <v>45</v>
      </c>
      <c r="J1692" s="13" t="s">
        <v>614</v>
      </c>
      <c r="K1692" s="13" t="s">
        <v>107</v>
      </c>
      <c r="L1692" s="13" t="s">
        <v>108</v>
      </c>
      <c r="M1692" s="13" t="s">
        <v>109</v>
      </c>
      <c r="N1692" s="13" t="s">
        <v>110</v>
      </c>
      <c r="O1692" s="39"/>
      <c r="P1692" s="39"/>
      <c r="Q1692" s="39"/>
      <c r="R1692" s="39"/>
      <c r="S1692" s="39">
        <v>13</v>
      </c>
      <c r="T1692" s="39">
        <v>23</v>
      </c>
      <c r="U1692" s="39">
        <v>23</v>
      </c>
      <c r="V1692" s="39">
        <v>23</v>
      </c>
      <c r="W1692" s="39">
        <v>23</v>
      </c>
      <c r="X1692" s="39"/>
      <c r="Y1692" s="39"/>
      <c r="Z1692" s="39"/>
      <c r="AA1692" s="39"/>
      <c r="AB1692" s="39"/>
      <c r="AC1692" s="39"/>
      <c r="AD1692" s="39"/>
      <c r="AE1692" s="39"/>
      <c r="AF1692" s="39"/>
      <c r="AG1692" s="39"/>
      <c r="AH1692" s="39"/>
      <c r="AI1692" s="39"/>
      <c r="AJ1692" s="39"/>
      <c r="AK1692" s="39"/>
      <c r="AL1692" s="39"/>
      <c r="AM1692" s="39"/>
      <c r="AN1692" s="39"/>
      <c r="AO1692" s="39"/>
      <c r="AP1692" s="39">
        <v>4519.05</v>
      </c>
      <c r="AQ1692" s="39">
        <v>0</v>
      </c>
      <c r="AR1692" s="27">
        <f t="shared" si="40"/>
        <v>0</v>
      </c>
      <c r="AS1692" s="13" t="s">
        <v>111</v>
      </c>
      <c r="AT1692" s="13">
        <v>2016</v>
      </c>
      <c r="AU1692" s="13" t="s">
        <v>212</v>
      </c>
    </row>
    <row r="1693" spans="2:47" ht="13.15" customHeight="1" x14ac:dyDescent="0.2">
      <c r="B1693" s="7" t="s">
        <v>2713</v>
      </c>
      <c r="C1693" s="7" t="s">
        <v>100</v>
      </c>
      <c r="D1693" s="13" t="s">
        <v>2698</v>
      </c>
      <c r="E1693" s="7" t="s">
        <v>2699</v>
      </c>
      <c r="F1693" s="7" t="s">
        <v>2700</v>
      </c>
      <c r="G1693" s="7" t="s">
        <v>2714</v>
      </c>
      <c r="H1693" s="8" t="s">
        <v>197</v>
      </c>
      <c r="I1693" s="9">
        <v>45</v>
      </c>
      <c r="J1693" s="10" t="s">
        <v>238</v>
      </c>
      <c r="K1693" s="8" t="s">
        <v>107</v>
      </c>
      <c r="L1693" s="10" t="s">
        <v>108</v>
      </c>
      <c r="M1693" s="10" t="s">
        <v>109</v>
      </c>
      <c r="N1693" s="10" t="s">
        <v>110</v>
      </c>
      <c r="O1693" s="27"/>
      <c r="P1693" s="27"/>
      <c r="Q1693" s="74"/>
      <c r="R1693" s="27">
        <v>80</v>
      </c>
      <c r="S1693" s="27">
        <v>80</v>
      </c>
      <c r="T1693" s="27">
        <v>80</v>
      </c>
      <c r="U1693" s="27">
        <v>80</v>
      </c>
      <c r="V1693" s="27">
        <v>80</v>
      </c>
      <c r="W1693" s="27"/>
      <c r="X1693" s="27"/>
      <c r="Y1693" s="27"/>
      <c r="Z1693" s="27"/>
      <c r="AA1693" s="27"/>
      <c r="AB1693" s="27"/>
      <c r="AC1693" s="27"/>
      <c r="AD1693" s="27"/>
      <c r="AE1693" s="27"/>
      <c r="AF1693" s="27"/>
      <c r="AG1693" s="27"/>
      <c r="AH1693" s="27"/>
      <c r="AI1693" s="27"/>
      <c r="AJ1693" s="27"/>
      <c r="AK1693" s="27"/>
      <c r="AL1693" s="27"/>
      <c r="AM1693" s="27"/>
      <c r="AN1693" s="27"/>
      <c r="AO1693" s="27"/>
      <c r="AP1693" s="27">
        <v>2366.52</v>
      </c>
      <c r="AQ1693" s="27">
        <v>0</v>
      </c>
      <c r="AR1693" s="27">
        <f t="shared" si="40"/>
        <v>0</v>
      </c>
      <c r="AS1693" s="10" t="s">
        <v>111</v>
      </c>
      <c r="AT1693" s="43" t="s">
        <v>241</v>
      </c>
      <c r="AU1693" s="10" t="s">
        <v>2702</v>
      </c>
    </row>
    <row r="1694" spans="2:47" ht="13.15" customHeight="1" x14ac:dyDescent="0.2">
      <c r="B1694" s="12" t="s">
        <v>2715</v>
      </c>
      <c r="C1694" s="7" t="s">
        <v>100</v>
      </c>
      <c r="D1694" s="13" t="s">
        <v>2698</v>
      </c>
      <c r="E1694" s="7" t="s">
        <v>2699</v>
      </c>
      <c r="F1694" s="7" t="s">
        <v>2700</v>
      </c>
      <c r="G1694" s="7" t="s">
        <v>2714</v>
      </c>
      <c r="H1694" s="8" t="s">
        <v>197</v>
      </c>
      <c r="I1694" s="9">
        <v>45</v>
      </c>
      <c r="J1694" s="10" t="s">
        <v>579</v>
      </c>
      <c r="K1694" s="8" t="s">
        <v>107</v>
      </c>
      <c r="L1694" s="10" t="s">
        <v>108</v>
      </c>
      <c r="M1694" s="10" t="s">
        <v>109</v>
      </c>
      <c r="N1694" s="10" t="s">
        <v>110</v>
      </c>
      <c r="O1694" s="74"/>
      <c r="P1694" s="27"/>
      <c r="Q1694" s="27"/>
      <c r="R1694" s="27">
        <v>80</v>
      </c>
      <c r="S1694" s="27">
        <v>80</v>
      </c>
      <c r="T1694" s="27">
        <v>80</v>
      </c>
      <c r="U1694" s="27">
        <v>80</v>
      </c>
      <c r="V1694" s="27">
        <v>80</v>
      </c>
      <c r="W1694" s="27"/>
      <c r="X1694" s="27"/>
      <c r="Y1694" s="27"/>
      <c r="Z1694" s="27"/>
      <c r="AA1694" s="27"/>
      <c r="AB1694" s="27"/>
      <c r="AC1694" s="27"/>
      <c r="AD1694" s="27"/>
      <c r="AE1694" s="27"/>
      <c r="AF1694" s="27"/>
      <c r="AG1694" s="27"/>
      <c r="AH1694" s="27"/>
      <c r="AI1694" s="27"/>
      <c r="AJ1694" s="27"/>
      <c r="AK1694" s="27"/>
      <c r="AL1694" s="27"/>
      <c r="AM1694" s="27"/>
      <c r="AN1694" s="27"/>
      <c r="AO1694" s="27"/>
      <c r="AP1694" s="27">
        <v>2366.52</v>
      </c>
      <c r="AQ1694" s="27">
        <v>0</v>
      </c>
      <c r="AR1694" s="27">
        <f t="shared" si="40"/>
        <v>0</v>
      </c>
      <c r="AS1694" s="10" t="s">
        <v>111</v>
      </c>
      <c r="AT1694" s="43" t="s">
        <v>241</v>
      </c>
      <c r="AU1694" s="43" t="s">
        <v>2704</v>
      </c>
    </row>
    <row r="1695" spans="2:47" ht="13.15" customHeight="1" x14ac:dyDescent="0.2">
      <c r="B1695" s="12" t="s">
        <v>2716</v>
      </c>
      <c r="C1695" s="7" t="s">
        <v>100</v>
      </c>
      <c r="D1695" s="13" t="s">
        <v>2698</v>
      </c>
      <c r="E1695" s="7" t="s">
        <v>2699</v>
      </c>
      <c r="F1695" s="7" t="s">
        <v>2700</v>
      </c>
      <c r="G1695" s="7" t="s">
        <v>2714</v>
      </c>
      <c r="H1695" s="8" t="s">
        <v>105</v>
      </c>
      <c r="I1695" s="9">
        <v>45</v>
      </c>
      <c r="J1695" s="10" t="s">
        <v>579</v>
      </c>
      <c r="K1695" s="8" t="s">
        <v>107</v>
      </c>
      <c r="L1695" s="10" t="s">
        <v>108</v>
      </c>
      <c r="M1695" s="10" t="s">
        <v>109</v>
      </c>
      <c r="N1695" s="10" t="s">
        <v>110</v>
      </c>
      <c r="O1695" s="74"/>
      <c r="P1695" s="27"/>
      <c r="Q1695" s="27"/>
      <c r="R1695" s="27">
        <v>80</v>
      </c>
      <c r="S1695" s="27">
        <v>80</v>
      </c>
      <c r="T1695" s="27">
        <v>80</v>
      </c>
      <c r="U1695" s="27">
        <v>80</v>
      </c>
      <c r="V1695" s="27">
        <v>80</v>
      </c>
      <c r="W1695" s="27"/>
      <c r="X1695" s="27"/>
      <c r="Y1695" s="27"/>
      <c r="Z1695" s="27"/>
      <c r="AA1695" s="27"/>
      <c r="AB1695" s="27"/>
      <c r="AC1695" s="27"/>
      <c r="AD1695" s="27"/>
      <c r="AE1695" s="27"/>
      <c r="AF1695" s="27"/>
      <c r="AG1695" s="27"/>
      <c r="AH1695" s="27"/>
      <c r="AI1695" s="27"/>
      <c r="AJ1695" s="27"/>
      <c r="AK1695" s="27"/>
      <c r="AL1695" s="27"/>
      <c r="AM1695" s="27"/>
      <c r="AN1695" s="27"/>
      <c r="AO1695" s="27"/>
      <c r="AP1695" s="27">
        <v>2183.04</v>
      </c>
      <c r="AQ1695" s="27">
        <v>0</v>
      </c>
      <c r="AR1695" s="27">
        <f t="shared" si="40"/>
        <v>0</v>
      </c>
      <c r="AS1695" s="10" t="s">
        <v>111</v>
      </c>
      <c r="AT1695" s="43" t="s">
        <v>241</v>
      </c>
      <c r="AU1695" s="89"/>
    </row>
    <row r="1696" spans="2:47" ht="13.15" customHeight="1" x14ac:dyDescent="0.2">
      <c r="B1696" s="12" t="s">
        <v>2717</v>
      </c>
      <c r="C1696" s="8" t="s">
        <v>100</v>
      </c>
      <c r="D1696" s="13" t="s">
        <v>2698</v>
      </c>
      <c r="E1696" s="7" t="s">
        <v>2699</v>
      </c>
      <c r="F1696" s="8" t="s">
        <v>2700</v>
      </c>
      <c r="G1696" s="7" t="s">
        <v>2714</v>
      </c>
      <c r="H1696" s="8" t="s">
        <v>197</v>
      </c>
      <c r="I1696" s="9">
        <v>45</v>
      </c>
      <c r="J1696" s="8" t="s">
        <v>244</v>
      </c>
      <c r="K1696" s="8" t="s">
        <v>107</v>
      </c>
      <c r="L1696" s="8" t="s">
        <v>108</v>
      </c>
      <c r="M1696" s="10" t="s">
        <v>109</v>
      </c>
      <c r="N1696" s="8" t="s">
        <v>110</v>
      </c>
      <c r="O1696" s="74"/>
      <c r="P1696" s="27"/>
      <c r="Q1696" s="27"/>
      <c r="R1696" s="27">
        <v>80</v>
      </c>
      <c r="S1696" s="27">
        <v>80</v>
      </c>
      <c r="T1696" s="27">
        <v>80</v>
      </c>
      <c r="U1696" s="27">
        <v>80</v>
      </c>
      <c r="V1696" s="27">
        <v>80</v>
      </c>
      <c r="W1696" s="27"/>
      <c r="X1696" s="27"/>
      <c r="Y1696" s="27"/>
      <c r="Z1696" s="27"/>
      <c r="AA1696" s="27"/>
      <c r="AB1696" s="27"/>
      <c r="AC1696" s="27"/>
      <c r="AD1696" s="27"/>
      <c r="AE1696" s="27"/>
      <c r="AF1696" s="27"/>
      <c r="AG1696" s="27"/>
      <c r="AH1696" s="27"/>
      <c r="AI1696" s="27"/>
      <c r="AJ1696" s="27"/>
      <c r="AK1696" s="27"/>
      <c r="AL1696" s="27"/>
      <c r="AM1696" s="27"/>
      <c r="AN1696" s="27"/>
      <c r="AO1696" s="27"/>
      <c r="AP1696" s="27">
        <v>2183.04</v>
      </c>
      <c r="AQ1696" s="27">
        <v>0</v>
      </c>
      <c r="AR1696" s="27">
        <f t="shared" si="40"/>
        <v>0</v>
      </c>
      <c r="AS1696" s="10" t="s">
        <v>111</v>
      </c>
      <c r="AT1696" s="43" t="s">
        <v>241</v>
      </c>
      <c r="AU1696" s="13" t="s">
        <v>1163</v>
      </c>
    </row>
    <row r="1697" spans="2:47" ht="13.15" customHeight="1" x14ac:dyDescent="0.2">
      <c r="B1697" s="13" t="s">
        <v>2718</v>
      </c>
      <c r="C1697" s="13" t="s">
        <v>100</v>
      </c>
      <c r="D1697" s="13" t="s">
        <v>2719</v>
      </c>
      <c r="E1697" s="13" t="s">
        <v>2709</v>
      </c>
      <c r="F1697" s="13" t="s">
        <v>2720</v>
      </c>
      <c r="G1697" s="13" t="s">
        <v>2721</v>
      </c>
      <c r="H1697" s="13" t="s">
        <v>1475</v>
      </c>
      <c r="I1697" s="13">
        <v>45</v>
      </c>
      <c r="J1697" s="13" t="s">
        <v>614</v>
      </c>
      <c r="K1697" s="13" t="s">
        <v>107</v>
      </c>
      <c r="L1697" s="13" t="s">
        <v>108</v>
      </c>
      <c r="M1697" s="13" t="s">
        <v>109</v>
      </c>
      <c r="N1697" s="13" t="s">
        <v>110</v>
      </c>
      <c r="O1697" s="39"/>
      <c r="P1697" s="39"/>
      <c r="Q1697" s="39"/>
      <c r="R1697" s="39"/>
      <c r="S1697" s="39">
        <v>90</v>
      </c>
      <c r="T1697" s="39">
        <v>90</v>
      </c>
      <c r="U1697" s="39">
        <v>90</v>
      </c>
      <c r="V1697" s="39">
        <v>90</v>
      </c>
      <c r="W1697" s="39">
        <v>90</v>
      </c>
      <c r="X1697" s="39"/>
      <c r="Y1697" s="39"/>
      <c r="Z1697" s="39"/>
      <c r="AA1697" s="39"/>
      <c r="AB1697" s="39"/>
      <c r="AC1697" s="39"/>
      <c r="AD1697" s="39"/>
      <c r="AE1697" s="39"/>
      <c r="AF1697" s="39"/>
      <c r="AG1697" s="39"/>
      <c r="AH1697" s="39"/>
      <c r="AI1697" s="39"/>
      <c r="AJ1697" s="39"/>
      <c r="AK1697" s="39"/>
      <c r="AL1697" s="39"/>
      <c r="AM1697" s="39"/>
      <c r="AN1697" s="39"/>
      <c r="AO1697" s="39"/>
      <c r="AP1697" s="39">
        <v>2183.04</v>
      </c>
      <c r="AQ1697" s="39">
        <v>0</v>
      </c>
      <c r="AR1697" s="27">
        <f t="shared" si="40"/>
        <v>0</v>
      </c>
      <c r="AS1697" s="13" t="s">
        <v>111</v>
      </c>
      <c r="AT1697" s="13">
        <v>2016</v>
      </c>
      <c r="AU1697" s="13" t="s">
        <v>212</v>
      </c>
    </row>
    <row r="1698" spans="2:47" ht="13.15" customHeight="1" x14ac:dyDescent="0.2">
      <c r="B1698" s="7" t="s">
        <v>2722</v>
      </c>
      <c r="C1698" s="7" t="s">
        <v>100</v>
      </c>
      <c r="D1698" s="13" t="s">
        <v>2698</v>
      </c>
      <c r="E1698" s="7" t="s">
        <v>2699</v>
      </c>
      <c r="F1698" s="7" t="s">
        <v>2700</v>
      </c>
      <c r="G1698" s="7" t="s">
        <v>2723</v>
      </c>
      <c r="H1698" s="8" t="s">
        <v>197</v>
      </c>
      <c r="I1698" s="9">
        <v>45</v>
      </c>
      <c r="J1698" s="10" t="s">
        <v>238</v>
      </c>
      <c r="K1698" s="8" t="s">
        <v>107</v>
      </c>
      <c r="L1698" s="10" t="s">
        <v>108</v>
      </c>
      <c r="M1698" s="10" t="s">
        <v>109</v>
      </c>
      <c r="N1698" s="10" t="s">
        <v>110</v>
      </c>
      <c r="O1698" s="27"/>
      <c r="P1698" s="27"/>
      <c r="Q1698" s="74"/>
      <c r="R1698" s="27">
        <v>575</v>
      </c>
      <c r="S1698" s="27">
        <v>575</v>
      </c>
      <c r="T1698" s="27">
        <v>575</v>
      </c>
      <c r="U1698" s="27">
        <v>575</v>
      </c>
      <c r="V1698" s="27">
        <v>575</v>
      </c>
      <c r="W1698" s="27"/>
      <c r="X1698" s="27"/>
      <c r="Y1698" s="27"/>
      <c r="Z1698" s="27"/>
      <c r="AA1698" s="27"/>
      <c r="AB1698" s="27"/>
      <c r="AC1698" s="27"/>
      <c r="AD1698" s="27"/>
      <c r="AE1698" s="27"/>
      <c r="AF1698" s="27"/>
      <c r="AG1698" s="27"/>
      <c r="AH1698" s="27"/>
      <c r="AI1698" s="27"/>
      <c r="AJ1698" s="27"/>
      <c r="AK1698" s="27"/>
      <c r="AL1698" s="27"/>
      <c r="AM1698" s="27"/>
      <c r="AN1698" s="27"/>
      <c r="AO1698" s="27"/>
      <c r="AP1698" s="27">
        <v>2321.2800000000002</v>
      </c>
      <c r="AQ1698" s="27">
        <v>0</v>
      </c>
      <c r="AR1698" s="27">
        <f t="shared" si="40"/>
        <v>0</v>
      </c>
      <c r="AS1698" s="10" t="s">
        <v>111</v>
      </c>
      <c r="AT1698" s="43" t="s">
        <v>241</v>
      </c>
      <c r="AU1698" s="10" t="s">
        <v>2702</v>
      </c>
    </row>
    <row r="1699" spans="2:47" ht="13.15" customHeight="1" x14ac:dyDescent="0.2">
      <c r="B1699" s="12" t="s">
        <v>2724</v>
      </c>
      <c r="C1699" s="7" t="s">
        <v>100</v>
      </c>
      <c r="D1699" s="13" t="s">
        <v>2698</v>
      </c>
      <c r="E1699" s="7" t="s">
        <v>2699</v>
      </c>
      <c r="F1699" s="7" t="s">
        <v>2700</v>
      </c>
      <c r="G1699" s="7" t="s">
        <v>2723</v>
      </c>
      <c r="H1699" s="8" t="s">
        <v>197</v>
      </c>
      <c r="I1699" s="9">
        <v>45</v>
      </c>
      <c r="J1699" s="10" t="s">
        <v>579</v>
      </c>
      <c r="K1699" s="8" t="s">
        <v>107</v>
      </c>
      <c r="L1699" s="10" t="s">
        <v>108</v>
      </c>
      <c r="M1699" s="10" t="s">
        <v>109</v>
      </c>
      <c r="N1699" s="10" t="s">
        <v>110</v>
      </c>
      <c r="O1699" s="74"/>
      <c r="P1699" s="27"/>
      <c r="Q1699" s="27"/>
      <c r="R1699" s="27">
        <v>575</v>
      </c>
      <c r="S1699" s="27">
        <v>575</v>
      </c>
      <c r="T1699" s="27">
        <v>575</v>
      </c>
      <c r="U1699" s="27">
        <v>575</v>
      </c>
      <c r="V1699" s="27">
        <v>575</v>
      </c>
      <c r="W1699" s="27"/>
      <c r="X1699" s="27"/>
      <c r="Y1699" s="27"/>
      <c r="Z1699" s="27"/>
      <c r="AA1699" s="27"/>
      <c r="AB1699" s="27"/>
      <c r="AC1699" s="27"/>
      <c r="AD1699" s="27"/>
      <c r="AE1699" s="27"/>
      <c r="AF1699" s="27"/>
      <c r="AG1699" s="27"/>
      <c r="AH1699" s="27"/>
      <c r="AI1699" s="27"/>
      <c r="AJ1699" s="27"/>
      <c r="AK1699" s="27"/>
      <c r="AL1699" s="27"/>
      <c r="AM1699" s="27"/>
      <c r="AN1699" s="27"/>
      <c r="AO1699" s="27"/>
      <c r="AP1699" s="27">
        <v>2321.2800000000002</v>
      </c>
      <c r="AQ1699" s="27">
        <v>0</v>
      </c>
      <c r="AR1699" s="27">
        <f t="shared" si="40"/>
        <v>0</v>
      </c>
      <c r="AS1699" s="10" t="s">
        <v>111</v>
      </c>
      <c r="AT1699" s="43" t="s">
        <v>241</v>
      </c>
      <c r="AU1699" s="43" t="s">
        <v>2725</v>
      </c>
    </row>
    <row r="1700" spans="2:47" ht="13.15" customHeight="1" x14ac:dyDescent="0.2">
      <c r="B1700" s="12" t="s">
        <v>2726</v>
      </c>
      <c r="C1700" s="7" t="s">
        <v>100</v>
      </c>
      <c r="D1700" s="13" t="s">
        <v>2698</v>
      </c>
      <c r="E1700" s="7" t="s">
        <v>2699</v>
      </c>
      <c r="F1700" s="7" t="s">
        <v>2700</v>
      </c>
      <c r="G1700" s="7" t="s">
        <v>2723</v>
      </c>
      <c r="H1700" s="8" t="s">
        <v>105</v>
      </c>
      <c r="I1700" s="9">
        <v>45</v>
      </c>
      <c r="J1700" s="10" t="s">
        <v>579</v>
      </c>
      <c r="K1700" s="8" t="s">
        <v>107</v>
      </c>
      <c r="L1700" s="10" t="s">
        <v>108</v>
      </c>
      <c r="M1700" s="10" t="s">
        <v>109</v>
      </c>
      <c r="N1700" s="10" t="s">
        <v>110</v>
      </c>
      <c r="O1700" s="74"/>
      <c r="P1700" s="27"/>
      <c r="Q1700" s="27"/>
      <c r="R1700" s="27">
        <v>575</v>
      </c>
      <c r="S1700" s="27">
        <v>575</v>
      </c>
      <c r="T1700" s="27">
        <v>575</v>
      </c>
      <c r="U1700" s="27">
        <v>575</v>
      </c>
      <c r="V1700" s="27">
        <v>575</v>
      </c>
      <c r="W1700" s="27"/>
      <c r="X1700" s="27"/>
      <c r="Y1700" s="27"/>
      <c r="Z1700" s="27"/>
      <c r="AA1700" s="27"/>
      <c r="AB1700" s="27"/>
      <c r="AC1700" s="27"/>
      <c r="AD1700" s="27"/>
      <c r="AE1700" s="27"/>
      <c r="AF1700" s="27"/>
      <c r="AG1700" s="27"/>
      <c r="AH1700" s="27"/>
      <c r="AI1700" s="27"/>
      <c r="AJ1700" s="27"/>
      <c r="AK1700" s="27"/>
      <c r="AL1700" s="27"/>
      <c r="AM1700" s="27"/>
      <c r="AN1700" s="27"/>
      <c r="AO1700" s="27"/>
      <c r="AP1700" s="27">
        <v>2232.14</v>
      </c>
      <c r="AQ1700" s="27">
        <v>0</v>
      </c>
      <c r="AR1700" s="27">
        <f t="shared" si="40"/>
        <v>0</v>
      </c>
      <c r="AS1700" s="10" t="s">
        <v>111</v>
      </c>
      <c r="AT1700" s="43" t="s">
        <v>241</v>
      </c>
      <c r="AU1700" s="89"/>
    </row>
    <row r="1701" spans="2:47" ht="13.15" customHeight="1" x14ac:dyDescent="0.2">
      <c r="B1701" s="12" t="s">
        <v>2727</v>
      </c>
      <c r="C1701" s="8" t="s">
        <v>100</v>
      </c>
      <c r="D1701" s="13" t="s">
        <v>2698</v>
      </c>
      <c r="E1701" s="7" t="s">
        <v>2699</v>
      </c>
      <c r="F1701" s="8" t="s">
        <v>2700</v>
      </c>
      <c r="G1701" s="7" t="s">
        <v>2723</v>
      </c>
      <c r="H1701" s="8" t="s">
        <v>197</v>
      </c>
      <c r="I1701" s="9">
        <v>45</v>
      </c>
      <c r="J1701" s="8" t="s">
        <v>244</v>
      </c>
      <c r="K1701" s="8" t="s">
        <v>107</v>
      </c>
      <c r="L1701" s="8" t="s">
        <v>108</v>
      </c>
      <c r="M1701" s="10" t="s">
        <v>109</v>
      </c>
      <c r="N1701" s="10" t="s">
        <v>110</v>
      </c>
      <c r="O1701" s="74"/>
      <c r="P1701" s="27"/>
      <c r="Q1701" s="27"/>
      <c r="R1701" s="27">
        <v>575</v>
      </c>
      <c r="S1701" s="27">
        <v>575</v>
      </c>
      <c r="T1701" s="27">
        <v>575</v>
      </c>
      <c r="U1701" s="27">
        <v>575</v>
      </c>
      <c r="V1701" s="27">
        <v>575</v>
      </c>
      <c r="W1701" s="27"/>
      <c r="X1701" s="27"/>
      <c r="Y1701" s="27"/>
      <c r="Z1701" s="27"/>
      <c r="AA1701" s="27"/>
      <c r="AB1701" s="27"/>
      <c r="AC1701" s="27"/>
      <c r="AD1701" s="27"/>
      <c r="AE1701" s="27"/>
      <c r="AF1701" s="27"/>
      <c r="AG1701" s="27"/>
      <c r="AH1701" s="27"/>
      <c r="AI1701" s="27"/>
      <c r="AJ1701" s="27"/>
      <c r="AK1701" s="27"/>
      <c r="AL1701" s="27"/>
      <c r="AM1701" s="27"/>
      <c r="AN1701" s="27"/>
      <c r="AO1701" s="27"/>
      <c r="AP1701" s="27">
        <v>2142.86</v>
      </c>
      <c r="AQ1701" s="27">
        <v>0</v>
      </c>
      <c r="AR1701" s="27">
        <f t="shared" si="40"/>
        <v>0</v>
      </c>
      <c r="AS1701" s="10" t="s">
        <v>111</v>
      </c>
      <c r="AT1701" s="43" t="s">
        <v>241</v>
      </c>
      <c r="AU1701" s="13" t="s">
        <v>610</v>
      </c>
    </row>
    <row r="1702" spans="2:47" ht="13.15" customHeight="1" x14ac:dyDescent="0.2">
      <c r="B1702" s="13" t="s">
        <v>2728</v>
      </c>
      <c r="C1702" s="13" t="s">
        <v>100</v>
      </c>
      <c r="D1702" s="13" t="s">
        <v>2729</v>
      </c>
      <c r="E1702" s="13" t="s">
        <v>2709</v>
      </c>
      <c r="F1702" s="13" t="s">
        <v>2730</v>
      </c>
      <c r="G1702" s="13" t="s">
        <v>2731</v>
      </c>
      <c r="H1702" s="13" t="s">
        <v>1475</v>
      </c>
      <c r="I1702" s="13">
        <v>45</v>
      </c>
      <c r="J1702" s="13" t="s">
        <v>614</v>
      </c>
      <c r="K1702" s="13" t="s">
        <v>107</v>
      </c>
      <c r="L1702" s="13" t="s">
        <v>108</v>
      </c>
      <c r="M1702" s="13" t="s">
        <v>109</v>
      </c>
      <c r="N1702" s="13" t="s">
        <v>110</v>
      </c>
      <c r="O1702" s="39"/>
      <c r="P1702" s="39"/>
      <c r="Q1702" s="39"/>
      <c r="R1702" s="39"/>
      <c r="S1702" s="39">
        <v>381</v>
      </c>
      <c r="T1702" s="39">
        <v>381</v>
      </c>
      <c r="U1702" s="39">
        <v>381</v>
      </c>
      <c r="V1702" s="39">
        <v>381</v>
      </c>
      <c r="W1702" s="39">
        <v>381</v>
      </c>
      <c r="X1702" s="39"/>
      <c r="Y1702" s="39"/>
      <c r="Z1702" s="39"/>
      <c r="AA1702" s="39"/>
      <c r="AB1702" s="39"/>
      <c r="AC1702" s="39"/>
      <c r="AD1702" s="39"/>
      <c r="AE1702" s="39"/>
      <c r="AF1702" s="39"/>
      <c r="AG1702" s="39"/>
      <c r="AH1702" s="39"/>
      <c r="AI1702" s="39"/>
      <c r="AJ1702" s="39"/>
      <c r="AK1702" s="39"/>
      <c r="AL1702" s="39"/>
      <c r="AM1702" s="39"/>
      <c r="AN1702" s="39"/>
      <c r="AO1702" s="39"/>
      <c r="AP1702" s="39">
        <v>2232.14</v>
      </c>
      <c r="AQ1702" s="39">
        <v>0</v>
      </c>
      <c r="AR1702" s="27">
        <f t="shared" si="40"/>
        <v>0</v>
      </c>
      <c r="AS1702" s="13" t="s">
        <v>111</v>
      </c>
      <c r="AT1702" s="13">
        <v>2016</v>
      </c>
      <c r="AU1702" s="13" t="s">
        <v>212</v>
      </c>
    </row>
    <row r="1703" spans="2:47" ht="13.15" customHeight="1" x14ac:dyDescent="0.2">
      <c r="B1703" s="7" t="s">
        <v>2732</v>
      </c>
      <c r="C1703" s="7" t="s">
        <v>100</v>
      </c>
      <c r="D1703" s="13" t="s">
        <v>2698</v>
      </c>
      <c r="E1703" s="7" t="s">
        <v>2699</v>
      </c>
      <c r="F1703" s="7" t="s">
        <v>2700</v>
      </c>
      <c r="G1703" s="7" t="s">
        <v>2733</v>
      </c>
      <c r="H1703" s="8" t="s">
        <v>197</v>
      </c>
      <c r="I1703" s="9">
        <v>45</v>
      </c>
      <c r="J1703" s="10" t="s">
        <v>238</v>
      </c>
      <c r="K1703" s="8" t="s">
        <v>107</v>
      </c>
      <c r="L1703" s="10" t="s">
        <v>108</v>
      </c>
      <c r="M1703" s="10" t="s">
        <v>109</v>
      </c>
      <c r="N1703" s="10" t="s">
        <v>110</v>
      </c>
      <c r="O1703" s="27"/>
      <c r="P1703" s="27"/>
      <c r="Q1703" s="74"/>
      <c r="R1703" s="27">
        <v>442</v>
      </c>
      <c r="S1703" s="27">
        <v>442</v>
      </c>
      <c r="T1703" s="27">
        <v>442</v>
      </c>
      <c r="U1703" s="27">
        <v>442</v>
      </c>
      <c r="V1703" s="27">
        <v>442</v>
      </c>
      <c r="W1703" s="27"/>
      <c r="X1703" s="27"/>
      <c r="Y1703" s="27"/>
      <c r="Z1703" s="27"/>
      <c r="AA1703" s="27"/>
      <c r="AB1703" s="27"/>
      <c r="AC1703" s="27"/>
      <c r="AD1703" s="27"/>
      <c r="AE1703" s="27"/>
      <c r="AF1703" s="27"/>
      <c r="AG1703" s="27"/>
      <c r="AH1703" s="27"/>
      <c r="AI1703" s="27"/>
      <c r="AJ1703" s="27"/>
      <c r="AK1703" s="27"/>
      <c r="AL1703" s="27"/>
      <c r="AM1703" s="27"/>
      <c r="AN1703" s="27"/>
      <c r="AO1703" s="27"/>
      <c r="AP1703" s="27">
        <v>2418</v>
      </c>
      <c r="AQ1703" s="27">
        <v>0</v>
      </c>
      <c r="AR1703" s="27">
        <f t="shared" si="40"/>
        <v>0</v>
      </c>
      <c r="AS1703" s="10" t="s">
        <v>111</v>
      </c>
      <c r="AT1703" s="43" t="s">
        <v>241</v>
      </c>
      <c r="AU1703" s="89" t="s">
        <v>2734</v>
      </c>
    </row>
    <row r="1704" spans="2:47" ht="13.15" customHeight="1" x14ac:dyDescent="0.2">
      <c r="B1704" s="12" t="s">
        <v>2735</v>
      </c>
      <c r="C1704" s="7" t="s">
        <v>100</v>
      </c>
      <c r="D1704" s="13" t="s">
        <v>2698</v>
      </c>
      <c r="E1704" s="7" t="s">
        <v>2699</v>
      </c>
      <c r="F1704" s="7" t="s">
        <v>2700</v>
      </c>
      <c r="G1704" s="7" t="s">
        <v>2733</v>
      </c>
      <c r="H1704" s="8" t="s">
        <v>197</v>
      </c>
      <c r="I1704" s="9">
        <v>45</v>
      </c>
      <c r="J1704" s="10" t="s">
        <v>579</v>
      </c>
      <c r="K1704" s="8" t="s">
        <v>107</v>
      </c>
      <c r="L1704" s="10" t="s">
        <v>108</v>
      </c>
      <c r="M1704" s="10" t="s">
        <v>109</v>
      </c>
      <c r="N1704" s="10" t="s">
        <v>110</v>
      </c>
      <c r="O1704" s="74"/>
      <c r="P1704" s="27"/>
      <c r="Q1704" s="27"/>
      <c r="R1704" s="27">
        <v>442</v>
      </c>
      <c r="S1704" s="27">
        <v>442</v>
      </c>
      <c r="T1704" s="27">
        <v>442</v>
      </c>
      <c r="U1704" s="27">
        <v>442</v>
      </c>
      <c r="V1704" s="27">
        <v>442</v>
      </c>
      <c r="W1704" s="27"/>
      <c r="X1704" s="27"/>
      <c r="Y1704" s="27"/>
      <c r="Z1704" s="27"/>
      <c r="AA1704" s="27"/>
      <c r="AB1704" s="27"/>
      <c r="AC1704" s="27"/>
      <c r="AD1704" s="27"/>
      <c r="AE1704" s="27"/>
      <c r="AF1704" s="27"/>
      <c r="AG1704" s="27"/>
      <c r="AH1704" s="27"/>
      <c r="AI1704" s="27"/>
      <c r="AJ1704" s="27"/>
      <c r="AK1704" s="27"/>
      <c r="AL1704" s="27"/>
      <c r="AM1704" s="27"/>
      <c r="AN1704" s="27"/>
      <c r="AO1704" s="27"/>
      <c r="AP1704" s="27">
        <v>2418</v>
      </c>
      <c r="AQ1704" s="27">
        <v>0</v>
      </c>
      <c r="AR1704" s="27">
        <f t="shared" si="40"/>
        <v>0</v>
      </c>
      <c r="AS1704" s="10" t="s">
        <v>111</v>
      </c>
      <c r="AT1704" s="43" t="s">
        <v>241</v>
      </c>
      <c r="AU1704" s="43" t="s">
        <v>2725</v>
      </c>
    </row>
    <row r="1705" spans="2:47" ht="13.15" customHeight="1" x14ac:dyDescent="0.2">
      <c r="B1705" s="12" t="s">
        <v>2736</v>
      </c>
      <c r="C1705" s="7" t="s">
        <v>100</v>
      </c>
      <c r="D1705" s="13" t="s">
        <v>2698</v>
      </c>
      <c r="E1705" s="7" t="s">
        <v>2699</v>
      </c>
      <c r="F1705" s="7" t="s">
        <v>2700</v>
      </c>
      <c r="G1705" s="7" t="s">
        <v>2733</v>
      </c>
      <c r="H1705" s="8" t="s">
        <v>105</v>
      </c>
      <c r="I1705" s="9">
        <v>45</v>
      </c>
      <c r="J1705" s="10" t="s">
        <v>579</v>
      </c>
      <c r="K1705" s="8" t="s">
        <v>107</v>
      </c>
      <c r="L1705" s="10" t="s">
        <v>108</v>
      </c>
      <c r="M1705" s="10" t="s">
        <v>109</v>
      </c>
      <c r="N1705" s="10" t="s">
        <v>110</v>
      </c>
      <c r="O1705" s="74"/>
      <c r="P1705" s="27"/>
      <c r="Q1705" s="27"/>
      <c r="R1705" s="27">
        <v>442</v>
      </c>
      <c r="S1705" s="27">
        <v>442</v>
      </c>
      <c r="T1705" s="27">
        <v>442</v>
      </c>
      <c r="U1705" s="27">
        <v>442</v>
      </c>
      <c r="V1705" s="27">
        <v>442</v>
      </c>
      <c r="W1705" s="27"/>
      <c r="X1705" s="27"/>
      <c r="Y1705" s="27"/>
      <c r="Z1705" s="27"/>
      <c r="AA1705" s="27"/>
      <c r="AB1705" s="27"/>
      <c r="AC1705" s="27"/>
      <c r="AD1705" s="27"/>
      <c r="AE1705" s="27"/>
      <c r="AF1705" s="27"/>
      <c r="AG1705" s="27"/>
      <c r="AH1705" s="27"/>
      <c r="AI1705" s="27"/>
      <c r="AJ1705" s="27"/>
      <c r="AK1705" s="27"/>
      <c r="AL1705" s="27"/>
      <c r="AM1705" s="27"/>
      <c r="AN1705" s="27"/>
      <c r="AO1705" s="27"/>
      <c r="AP1705" s="27">
        <v>2418</v>
      </c>
      <c r="AQ1705" s="27">
        <v>0</v>
      </c>
      <c r="AR1705" s="27">
        <f t="shared" si="40"/>
        <v>0</v>
      </c>
      <c r="AS1705" s="10" t="s">
        <v>111</v>
      </c>
      <c r="AT1705" s="43" t="s">
        <v>241</v>
      </c>
      <c r="AU1705" s="89"/>
    </row>
    <row r="1706" spans="2:47" ht="13.15" customHeight="1" x14ac:dyDescent="0.2">
      <c r="B1706" s="12" t="s">
        <v>2737</v>
      </c>
      <c r="C1706" s="8" t="s">
        <v>100</v>
      </c>
      <c r="D1706" s="13" t="s">
        <v>2698</v>
      </c>
      <c r="E1706" s="7" t="s">
        <v>2699</v>
      </c>
      <c r="F1706" s="8" t="s">
        <v>2700</v>
      </c>
      <c r="G1706" s="7" t="s">
        <v>2733</v>
      </c>
      <c r="H1706" s="8" t="s">
        <v>197</v>
      </c>
      <c r="I1706" s="9">
        <v>45</v>
      </c>
      <c r="J1706" s="8" t="s">
        <v>244</v>
      </c>
      <c r="K1706" s="8" t="s">
        <v>107</v>
      </c>
      <c r="L1706" s="8" t="s">
        <v>108</v>
      </c>
      <c r="M1706" s="10" t="s">
        <v>109</v>
      </c>
      <c r="N1706" s="8" t="s">
        <v>110</v>
      </c>
      <c r="O1706" s="74"/>
      <c r="P1706" s="27"/>
      <c r="Q1706" s="27"/>
      <c r="R1706" s="27">
        <v>442</v>
      </c>
      <c r="S1706" s="27">
        <v>442</v>
      </c>
      <c r="T1706" s="27">
        <v>442</v>
      </c>
      <c r="U1706" s="27">
        <v>442</v>
      </c>
      <c r="V1706" s="27">
        <v>442</v>
      </c>
      <c r="W1706" s="27"/>
      <c r="X1706" s="27"/>
      <c r="Y1706" s="27"/>
      <c r="Z1706" s="27"/>
      <c r="AA1706" s="27"/>
      <c r="AB1706" s="27"/>
      <c r="AC1706" s="27"/>
      <c r="AD1706" s="27"/>
      <c r="AE1706" s="27"/>
      <c r="AF1706" s="27"/>
      <c r="AG1706" s="27"/>
      <c r="AH1706" s="27"/>
      <c r="AI1706" s="27"/>
      <c r="AJ1706" s="27"/>
      <c r="AK1706" s="27"/>
      <c r="AL1706" s="27"/>
      <c r="AM1706" s="27"/>
      <c r="AN1706" s="27"/>
      <c r="AO1706" s="27"/>
      <c r="AP1706" s="27">
        <v>2232.14</v>
      </c>
      <c r="AQ1706" s="27">
        <v>0</v>
      </c>
      <c r="AR1706" s="27">
        <f t="shared" si="40"/>
        <v>0</v>
      </c>
      <c r="AS1706" s="10" t="s">
        <v>111</v>
      </c>
      <c r="AT1706" s="43" t="s">
        <v>241</v>
      </c>
      <c r="AU1706" s="13" t="s">
        <v>610</v>
      </c>
    </row>
    <row r="1707" spans="2:47" ht="13.15" customHeight="1" x14ac:dyDescent="0.2">
      <c r="B1707" s="13" t="s">
        <v>2738</v>
      </c>
      <c r="C1707" s="13" t="s">
        <v>100</v>
      </c>
      <c r="D1707" s="13" t="s">
        <v>2739</v>
      </c>
      <c r="E1707" s="13" t="s">
        <v>2709</v>
      </c>
      <c r="F1707" s="13" t="s">
        <v>2740</v>
      </c>
      <c r="G1707" s="13" t="s">
        <v>2741</v>
      </c>
      <c r="H1707" s="13" t="s">
        <v>1475</v>
      </c>
      <c r="I1707" s="13">
        <v>45</v>
      </c>
      <c r="J1707" s="13" t="s">
        <v>614</v>
      </c>
      <c r="K1707" s="13" t="s">
        <v>107</v>
      </c>
      <c r="L1707" s="13" t="s">
        <v>108</v>
      </c>
      <c r="M1707" s="13" t="s">
        <v>109</v>
      </c>
      <c r="N1707" s="13" t="s">
        <v>110</v>
      </c>
      <c r="O1707" s="39"/>
      <c r="P1707" s="39"/>
      <c r="Q1707" s="39"/>
      <c r="R1707" s="39"/>
      <c r="S1707" s="39">
        <v>321</v>
      </c>
      <c r="T1707" s="39">
        <v>321</v>
      </c>
      <c r="U1707" s="39">
        <v>321</v>
      </c>
      <c r="V1707" s="39">
        <v>321</v>
      </c>
      <c r="W1707" s="39">
        <v>321</v>
      </c>
      <c r="X1707" s="39"/>
      <c r="Y1707" s="39"/>
      <c r="Z1707" s="39"/>
      <c r="AA1707" s="39"/>
      <c r="AB1707" s="39"/>
      <c r="AC1707" s="39"/>
      <c r="AD1707" s="39"/>
      <c r="AE1707" s="39"/>
      <c r="AF1707" s="39"/>
      <c r="AG1707" s="39"/>
      <c r="AH1707" s="39"/>
      <c r="AI1707" s="39"/>
      <c r="AJ1707" s="39"/>
      <c r="AK1707" s="39"/>
      <c r="AL1707" s="39"/>
      <c r="AM1707" s="39"/>
      <c r="AN1707" s="39"/>
      <c r="AO1707" s="39"/>
      <c r="AP1707" s="39">
        <v>2417.9999999999995</v>
      </c>
      <c r="AQ1707" s="39">
        <v>0</v>
      </c>
      <c r="AR1707" s="27">
        <f t="shared" si="40"/>
        <v>0</v>
      </c>
      <c r="AS1707" s="13" t="s">
        <v>111</v>
      </c>
      <c r="AT1707" s="13">
        <v>2016</v>
      </c>
      <c r="AU1707" s="13" t="s">
        <v>212</v>
      </c>
    </row>
    <row r="1708" spans="2:47" ht="13.15" customHeight="1" x14ac:dyDescent="0.2">
      <c r="B1708" s="7" t="s">
        <v>2742</v>
      </c>
      <c r="C1708" s="7" t="s">
        <v>100</v>
      </c>
      <c r="D1708" s="13" t="s">
        <v>2698</v>
      </c>
      <c r="E1708" s="7" t="s">
        <v>2699</v>
      </c>
      <c r="F1708" s="7" t="s">
        <v>2700</v>
      </c>
      <c r="G1708" s="7" t="s">
        <v>2743</v>
      </c>
      <c r="H1708" s="8" t="s">
        <v>197</v>
      </c>
      <c r="I1708" s="9">
        <v>45</v>
      </c>
      <c r="J1708" s="10" t="s">
        <v>238</v>
      </c>
      <c r="K1708" s="8" t="s">
        <v>107</v>
      </c>
      <c r="L1708" s="10" t="s">
        <v>108</v>
      </c>
      <c r="M1708" s="10" t="s">
        <v>109</v>
      </c>
      <c r="N1708" s="10" t="s">
        <v>110</v>
      </c>
      <c r="O1708" s="27"/>
      <c r="P1708" s="27"/>
      <c r="Q1708" s="74"/>
      <c r="R1708" s="27">
        <v>348</v>
      </c>
      <c r="S1708" s="27">
        <v>348</v>
      </c>
      <c r="T1708" s="27">
        <v>348</v>
      </c>
      <c r="U1708" s="27">
        <v>348</v>
      </c>
      <c r="V1708" s="27">
        <v>348</v>
      </c>
      <c r="W1708" s="27"/>
      <c r="X1708" s="27"/>
      <c r="Y1708" s="27"/>
      <c r="Z1708" s="27"/>
      <c r="AA1708" s="27"/>
      <c r="AB1708" s="27"/>
      <c r="AC1708" s="27"/>
      <c r="AD1708" s="27"/>
      <c r="AE1708" s="27"/>
      <c r="AF1708" s="27"/>
      <c r="AG1708" s="27"/>
      <c r="AH1708" s="27"/>
      <c r="AI1708" s="27"/>
      <c r="AJ1708" s="27"/>
      <c r="AK1708" s="27"/>
      <c r="AL1708" s="27"/>
      <c r="AM1708" s="27"/>
      <c r="AN1708" s="27"/>
      <c r="AO1708" s="27"/>
      <c r="AP1708" s="27">
        <v>4036.13</v>
      </c>
      <c r="AQ1708" s="27">
        <v>0</v>
      </c>
      <c r="AR1708" s="27">
        <f t="shared" si="40"/>
        <v>0</v>
      </c>
      <c r="AS1708" s="10" t="s">
        <v>111</v>
      </c>
      <c r="AT1708" s="43" t="s">
        <v>241</v>
      </c>
      <c r="AU1708" s="10" t="s">
        <v>2702</v>
      </c>
    </row>
    <row r="1709" spans="2:47" ht="13.15" customHeight="1" x14ac:dyDescent="0.2">
      <c r="B1709" s="12" t="s">
        <v>2744</v>
      </c>
      <c r="C1709" s="7" t="s">
        <v>100</v>
      </c>
      <c r="D1709" s="13" t="s">
        <v>2698</v>
      </c>
      <c r="E1709" s="7" t="s">
        <v>2699</v>
      </c>
      <c r="F1709" s="7" t="s">
        <v>2700</v>
      </c>
      <c r="G1709" s="7" t="s">
        <v>2743</v>
      </c>
      <c r="H1709" s="8" t="s">
        <v>197</v>
      </c>
      <c r="I1709" s="9">
        <v>45</v>
      </c>
      <c r="J1709" s="10" t="s">
        <v>579</v>
      </c>
      <c r="K1709" s="8" t="s">
        <v>107</v>
      </c>
      <c r="L1709" s="10" t="s">
        <v>108</v>
      </c>
      <c r="M1709" s="10" t="s">
        <v>109</v>
      </c>
      <c r="N1709" s="10" t="s">
        <v>110</v>
      </c>
      <c r="O1709" s="74"/>
      <c r="P1709" s="27"/>
      <c r="Q1709" s="27"/>
      <c r="R1709" s="27">
        <v>348</v>
      </c>
      <c r="S1709" s="27">
        <v>348</v>
      </c>
      <c r="T1709" s="27">
        <v>348</v>
      </c>
      <c r="U1709" s="27">
        <v>348</v>
      </c>
      <c r="V1709" s="27">
        <v>348</v>
      </c>
      <c r="W1709" s="27"/>
      <c r="X1709" s="27"/>
      <c r="Y1709" s="27"/>
      <c r="Z1709" s="27"/>
      <c r="AA1709" s="27"/>
      <c r="AB1709" s="27"/>
      <c r="AC1709" s="27"/>
      <c r="AD1709" s="27"/>
      <c r="AE1709" s="27"/>
      <c r="AF1709" s="27"/>
      <c r="AG1709" s="27"/>
      <c r="AH1709" s="27"/>
      <c r="AI1709" s="27"/>
      <c r="AJ1709" s="27"/>
      <c r="AK1709" s="27"/>
      <c r="AL1709" s="27"/>
      <c r="AM1709" s="27"/>
      <c r="AN1709" s="27"/>
      <c r="AO1709" s="27"/>
      <c r="AP1709" s="27">
        <v>4036.13</v>
      </c>
      <c r="AQ1709" s="27">
        <v>0</v>
      </c>
      <c r="AR1709" s="27">
        <f t="shared" si="40"/>
        <v>0</v>
      </c>
      <c r="AS1709" s="10" t="s">
        <v>111</v>
      </c>
      <c r="AT1709" s="43" t="s">
        <v>241</v>
      </c>
      <c r="AU1709" s="43" t="s">
        <v>2725</v>
      </c>
    </row>
    <row r="1710" spans="2:47" ht="13.15" customHeight="1" x14ac:dyDescent="0.2">
      <c r="B1710" s="12" t="s">
        <v>2745</v>
      </c>
      <c r="C1710" s="7" t="s">
        <v>100</v>
      </c>
      <c r="D1710" s="13" t="s">
        <v>2698</v>
      </c>
      <c r="E1710" s="7" t="s">
        <v>2699</v>
      </c>
      <c r="F1710" s="7" t="s">
        <v>2700</v>
      </c>
      <c r="G1710" s="7" t="s">
        <v>2743</v>
      </c>
      <c r="H1710" s="8" t="s">
        <v>105</v>
      </c>
      <c r="I1710" s="9">
        <v>45</v>
      </c>
      <c r="J1710" s="10" t="s">
        <v>579</v>
      </c>
      <c r="K1710" s="8" t="s">
        <v>107</v>
      </c>
      <c r="L1710" s="10" t="s">
        <v>108</v>
      </c>
      <c r="M1710" s="10" t="s">
        <v>109</v>
      </c>
      <c r="N1710" s="10" t="s">
        <v>110</v>
      </c>
      <c r="O1710" s="74"/>
      <c r="P1710" s="27"/>
      <c r="Q1710" s="27"/>
      <c r="R1710" s="27">
        <v>348</v>
      </c>
      <c r="S1710" s="27">
        <v>348</v>
      </c>
      <c r="T1710" s="27">
        <v>348</v>
      </c>
      <c r="U1710" s="27">
        <v>348</v>
      </c>
      <c r="V1710" s="27">
        <v>348</v>
      </c>
      <c r="W1710" s="27"/>
      <c r="X1710" s="27"/>
      <c r="Y1710" s="27"/>
      <c r="Z1710" s="27"/>
      <c r="AA1710" s="27"/>
      <c r="AB1710" s="27"/>
      <c r="AC1710" s="27"/>
      <c r="AD1710" s="27"/>
      <c r="AE1710" s="27"/>
      <c r="AF1710" s="27"/>
      <c r="AG1710" s="27"/>
      <c r="AH1710" s="27"/>
      <c r="AI1710" s="27"/>
      <c r="AJ1710" s="27"/>
      <c r="AK1710" s="27"/>
      <c r="AL1710" s="27"/>
      <c r="AM1710" s="27"/>
      <c r="AN1710" s="27"/>
      <c r="AO1710" s="27"/>
      <c r="AP1710" s="27">
        <v>3930.58</v>
      </c>
      <c r="AQ1710" s="27">
        <v>0</v>
      </c>
      <c r="AR1710" s="27">
        <f t="shared" si="40"/>
        <v>0</v>
      </c>
      <c r="AS1710" s="10" t="s">
        <v>111</v>
      </c>
      <c r="AT1710" s="43" t="s">
        <v>241</v>
      </c>
      <c r="AU1710" s="89"/>
    </row>
    <row r="1711" spans="2:47" ht="13.15" customHeight="1" x14ac:dyDescent="0.2">
      <c r="B1711" s="12" t="s">
        <v>2746</v>
      </c>
      <c r="C1711" s="8" t="s">
        <v>100</v>
      </c>
      <c r="D1711" s="13" t="s">
        <v>2698</v>
      </c>
      <c r="E1711" s="7" t="s">
        <v>2699</v>
      </c>
      <c r="F1711" s="8" t="s">
        <v>2700</v>
      </c>
      <c r="G1711" s="7" t="s">
        <v>2743</v>
      </c>
      <c r="H1711" s="8" t="s">
        <v>197</v>
      </c>
      <c r="I1711" s="9">
        <v>45</v>
      </c>
      <c r="J1711" s="8" t="s">
        <v>244</v>
      </c>
      <c r="K1711" s="8" t="s">
        <v>107</v>
      </c>
      <c r="L1711" s="8" t="s">
        <v>108</v>
      </c>
      <c r="M1711" s="10" t="s">
        <v>109</v>
      </c>
      <c r="N1711" s="10" t="s">
        <v>110</v>
      </c>
      <c r="O1711" s="74"/>
      <c r="P1711" s="27"/>
      <c r="Q1711" s="27"/>
      <c r="R1711" s="27">
        <v>348</v>
      </c>
      <c r="S1711" s="27">
        <v>348</v>
      </c>
      <c r="T1711" s="27">
        <v>348</v>
      </c>
      <c r="U1711" s="27">
        <v>348</v>
      </c>
      <c r="V1711" s="27">
        <v>348</v>
      </c>
      <c r="W1711" s="27"/>
      <c r="X1711" s="27"/>
      <c r="Y1711" s="27"/>
      <c r="Z1711" s="27"/>
      <c r="AA1711" s="27"/>
      <c r="AB1711" s="27"/>
      <c r="AC1711" s="27"/>
      <c r="AD1711" s="27"/>
      <c r="AE1711" s="27"/>
      <c r="AF1711" s="27"/>
      <c r="AG1711" s="27"/>
      <c r="AH1711" s="27"/>
      <c r="AI1711" s="27"/>
      <c r="AJ1711" s="27"/>
      <c r="AK1711" s="27"/>
      <c r="AL1711" s="27"/>
      <c r="AM1711" s="27"/>
      <c r="AN1711" s="27"/>
      <c r="AO1711" s="27"/>
      <c r="AP1711" s="27">
        <v>3725.89</v>
      </c>
      <c r="AQ1711" s="27">
        <v>0</v>
      </c>
      <c r="AR1711" s="27">
        <f t="shared" si="40"/>
        <v>0</v>
      </c>
      <c r="AS1711" s="10" t="s">
        <v>111</v>
      </c>
      <c r="AT1711" s="43" t="s">
        <v>241</v>
      </c>
      <c r="AU1711" s="13" t="s">
        <v>610</v>
      </c>
    </row>
    <row r="1712" spans="2:47" ht="13.15" customHeight="1" x14ac:dyDescent="0.2">
      <c r="B1712" s="13" t="s">
        <v>2747</v>
      </c>
      <c r="C1712" s="13" t="s">
        <v>100</v>
      </c>
      <c r="D1712" s="13" t="s">
        <v>2748</v>
      </c>
      <c r="E1712" s="13" t="s">
        <v>2709</v>
      </c>
      <c r="F1712" s="13" t="s">
        <v>2749</v>
      </c>
      <c r="G1712" s="13" t="s">
        <v>2750</v>
      </c>
      <c r="H1712" s="13" t="s">
        <v>1475</v>
      </c>
      <c r="I1712" s="13">
        <v>45</v>
      </c>
      <c r="J1712" s="13" t="s">
        <v>614</v>
      </c>
      <c r="K1712" s="13" t="s">
        <v>107</v>
      </c>
      <c r="L1712" s="13" t="s">
        <v>108</v>
      </c>
      <c r="M1712" s="13" t="s">
        <v>109</v>
      </c>
      <c r="N1712" s="13" t="s">
        <v>110</v>
      </c>
      <c r="O1712" s="39"/>
      <c r="P1712" s="39"/>
      <c r="Q1712" s="39"/>
      <c r="R1712" s="39"/>
      <c r="S1712" s="39">
        <v>195</v>
      </c>
      <c r="T1712" s="39">
        <v>195</v>
      </c>
      <c r="U1712" s="39">
        <v>195</v>
      </c>
      <c r="V1712" s="39">
        <v>195</v>
      </c>
      <c r="W1712" s="39">
        <v>195</v>
      </c>
      <c r="X1712" s="39"/>
      <c r="Y1712" s="39"/>
      <c r="Z1712" s="39"/>
      <c r="AA1712" s="39"/>
      <c r="AB1712" s="39"/>
      <c r="AC1712" s="39"/>
      <c r="AD1712" s="39"/>
      <c r="AE1712" s="39"/>
      <c r="AF1712" s="39"/>
      <c r="AG1712" s="39"/>
      <c r="AH1712" s="39"/>
      <c r="AI1712" s="39"/>
      <c r="AJ1712" s="39"/>
      <c r="AK1712" s="39"/>
      <c r="AL1712" s="39"/>
      <c r="AM1712" s="39"/>
      <c r="AN1712" s="39"/>
      <c r="AO1712" s="39"/>
      <c r="AP1712" s="39">
        <v>3930.58</v>
      </c>
      <c r="AQ1712" s="39">
        <v>0</v>
      </c>
      <c r="AR1712" s="27">
        <f t="shared" si="40"/>
        <v>0</v>
      </c>
      <c r="AS1712" s="13" t="s">
        <v>111</v>
      </c>
      <c r="AT1712" s="13">
        <v>2016</v>
      </c>
      <c r="AU1712" s="13" t="s">
        <v>212</v>
      </c>
    </row>
    <row r="1713" spans="2:47" ht="13.15" customHeight="1" x14ac:dyDescent="0.2">
      <c r="B1713" s="7" t="s">
        <v>2751</v>
      </c>
      <c r="C1713" s="7" t="s">
        <v>100</v>
      </c>
      <c r="D1713" s="13" t="s">
        <v>2698</v>
      </c>
      <c r="E1713" s="7" t="s">
        <v>2699</v>
      </c>
      <c r="F1713" s="7" t="s">
        <v>2700</v>
      </c>
      <c r="G1713" s="7" t="s">
        <v>2752</v>
      </c>
      <c r="H1713" s="8" t="s">
        <v>197</v>
      </c>
      <c r="I1713" s="9">
        <v>45</v>
      </c>
      <c r="J1713" s="10" t="s">
        <v>238</v>
      </c>
      <c r="K1713" s="8" t="s">
        <v>107</v>
      </c>
      <c r="L1713" s="10" t="s">
        <v>108</v>
      </c>
      <c r="M1713" s="10" t="s">
        <v>109</v>
      </c>
      <c r="N1713" s="10" t="s">
        <v>110</v>
      </c>
      <c r="O1713" s="27"/>
      <c r="P1713" s="27"/>
      <c r="Q1713" s="74"/>
      <c r="R1713" s="27">
        <v>25</v>
      </c>
      <c r="S1713" s="27">
        <v>25</v>
      </c>
      <c r="T1713" s="27">
        <v>25</v>
      </c>
      <c r="U1713" s="27">
        <v>25</v>
      </c>
      <c r="V1713" s="27">
        <v>25</v>
      </c>
      <c r="W1713" s="27"/>
      <c r="X1713" s="27"/>
      <c r="Y1713" s="27"/>
      <c r="Z1713" s="27"/>
      <c r="AA1713" s="27"/>
      <c r="AB1713" s="27"/>
      <c r="AC1713" s="27"/>
      <c r="AD1713" s="27"/>
      <c r="AE1713" s="27"/>
      <c r="AF1713" s="27"/>
      <c r="AG1713" s="27"/>
      <c r="AH1713" s="27"/>
      <c r="AI1713" s="27"/>
      <c r="AJ1713" s="27"/>
      <c r="AK1713" s="27"/>
      <c r="AL1713" s="27"/>
      <c r="AM1713" s="27"/>
      <c r="AN1713" s="27"/>
      <c r="AO1713" s="27"/>
      <c r="AP1713" s="27">
        <v>5899.92</v>
      </c>
      <c r="AQ1713" s="27">
        <v>0</v>
      </c>
      <c r="AR1713" s="27">
        <f t="shared" si="40"/>
        <v>0</v>
      </c>
      <c r="AS1713" s="10" t="s">
        <v>111</v>
      </c>
      <c r="AT1713" s="43" t="s">
        <v>241</v>
      </c>
      <c r="AU1713" s="10" t="s">
        <v>2702</v>
      </c>
    </row>
    <row r="1714" spans="2:47" ht="13.15" customHeight="1" x14ac:dyDescent="0.2">
      <c r="B1714" s="12" t="s">
        <v>2753</v>
      </c>
      <c r="C1714" s="7" t="s">
        <v>100</v>
      </c>
      <c r="D1714" s="13" t="s">
        <v>2698</v>
      </c>
      <c r="E1714" s="7" t="s">
        <v>2699</v>
      </c>
      <c r="F1714" s="7" t="s">
        <v>2700</v>
      </c>
      <c r="G1714" s="7" t="s">
        <v>2752</v>
      </c>
      <c r="H1714" s="8" t="s">
        <v>197</v>
      </c>
      <c r="I1714" s="9">
        <v>45</v>
      </c>
      <c r="J1714" s="10" t="s">
        <v>579</v>
      </c>
      <c r="K1714" s="8" t="s">
        <v>107</v>
      </c>
      <c r="L1714" s="10" t="s">
        <v>108</v>
      </c>
      <c r="M1714" s="10" t="s">
        <v>109</v>
      </c>
      <c r="N1714" s="10" t="s">
        <v>110</v>
      </c>
      <c r="O1714" s="74"/>
      <c r="P1714" s="27"/>
      <c r="Q1714" s="27"/>
      <c r="R1714" s="27">
        <v>25</v>
      </c>
      <c r="S1714" s="27">
        <v>25</v>
      </c>
      <c r="T1714" s="27">
        <v>25</v>
      </c>
      <c r="U1714" s="27">
        <v>25</v>
      </c>
      <c r="V1714" s="27">
        <v>25</v>
      </c>
      <c r="W1714" s="27"/>
      <c r="X1714" s="27"/>
      <c r="Y1714" s="27"/>
      <c r="Z1714" s="27"/>
      <c r="AA1714" s="27"/>
      <c r="AB1714" s="27"/>
      <c r="AC1714" s="27"/>
      <c r="AD1714" s="27"/>
      <c r="AE1714" s="27"/>
      <c r="AF1714" s="27"/>
      <c r="AG1714" s="27"/>
      <c r="AH1714" s="27"/>
      <c r="AI1714" s="27"/>
      <c r="AJ1714" s="27"/>
      <c r="AK1714" s="27"/>
      <c r="AL1714" s="27"/>
      <c r="AM1714" s="27"/>
      <c r="AN1714" s="27"/>
      <c r="AO1714" s="27"/>
      <c r="AP1714" s="27">
        <v>5899.92</v>
      </c>
      <c r="AQ1714" s="27">
        <v>0</v>
      </c>
      <c r="AR1714" s="27">
        <f t="shared" si="40"/>
        <v>0</v>
      </c>
      <c r="AS1714" s="10" t="s">
        <v>111</v>
      </c>
      <c r="AT1714" s="43" t="s">
        <v>241</v>
      </c>
      <c r="AU1714" s="43" t="s">
        <v>2704</v>
      </c>
    </row>
    <row r="1715" spans="2:47" ht="13.15" customHeight="1" x14ac:dyDescent="0.2">
      <c r="B1715" s="12" t="s">
        <v>2754</v>
      </c>
      <c r="C1715" s="7" t="s">
        <v>100</v>
      </c>
      <c r="D1715" s="13" t="s">
        <v>2698</v>
      </c>
      <c r="E1715" s="7" t="s">
        <v>2699</v>
      </c>
      <c r="F1715" s="7" t="s">
        <v>2700</v>
      </c>
      <c r="G1715" s="7" t="s">
        <v>2752</v>
      </c>
      <c r="H1715" s="8" t="s">
        <v>105</v>
      </c>
      <c r="I1715" s="9">
        <v>45</v>
      </c>
      <c r="J1715" s="10" t="s">
        <v>579</v>
      </c>
      <c r="K1715" s="8" t="s">
        <v>107</v>
      </c>
      <c r="L1715" s="10" t="s">
        <v>108</v>
      </c>
      <c r="M1715" s="10" t="s">
        <v>109</v>
      </c>
      <c r="N1715" s="10" t="s">
        <v>110</v>
      </c>
      <c r="O1715" s="74"/>
      <c r="P1715" s="27"/>
      <c r="Q1715" s="27"/>
      <c r="R1715" s="27">
        <v>25</v>
      </c>
      <c r="S1715" s="27">
        <v>25</v>
      </c>
      <c r="T1715" s="27">
        <v>25</v>
      </c>
      <c r="U1715" s="27">
        <v>25</v>
      </c>
      <c r="V1715" s="27">
        <v>25</v>
      </c>
      <c r="W1715" s="27"/>
      <c r="X1715" s="27"/>
      <c r="Y1715" s="27"/>
      <c r="Z1715" s="27"/>
      <c r="AA1715" s="27"/>
      <c r="AB1715" s="27"/>
      <c r="AC1715" s="27"/>
      <c r="AD1715" s="27"/>
      <c r="AE1715" s="27"/>
      <c r="AF1715" s="27"/>
      <c r="AG1715" s="27"/>
      <c r="AH1715" s="27"/>
      <c r="AI1715" s="27"/>
      <c r="AJ1715" s="27"/>
      <c r="AK1715" s="27"/>
      <c r="AL1715" s="27"/>
      <c r="AM1715" s="27"/>
      <c r="AN1715" s="27"/>
      <c r="AO1715" s="27"/>
      <c r="AP1715" s="27">
        <v>5758.93</v>
      </c>
      <c r="AQ1715" s="27">
        <v>0</v>
      </c>
      <c r="AR1715" s="27">
        <f t="shared" si="40"/>
        <v>0</v>
      </c>
      <c r="AS1715" s="10" t="s">
        <v>111</v>
      </c>
      <c r="AT1715" s="43" t="s">
        <v>241</v>
      </c>
      <c r="AU1715" s="89"/>
    </row>
    <row r="1716" spans="2:47" ht="13.15" customHeight="1" x14ac:dyDescent="0.2">
      <c r="B1716" s="12" t="s">
        <v>2755</v>
      </c>
      <c r="C1716" s="8" t="s">
        <v>100</v>
      </c>
      <c r="D1716" s="13" t="s">
        <v>2698</v>
      </c>
      <c r="E1716" s="7" t="s">
        <v>2699</v>
      </c>
      <c r="F1716" s="8" t="s">
        <v>2700</v>
      </c>
      <c r="G1716" s="7" t="s">
        <v>2752</v>
      </c>
      <c r="H1716" s="8" t="s">
        <v>197</v>
      </c>
      <c r="I1716" s="9">
        <v>45</v>
      </c>
      <c r="J1716" s="8" t="s">
        <v>244</v>
      </c>
      <c r="K1716" s="8" t="s">
        <v>107</v>
      </c>
      <c r="L1716" s="8" t="s">
        <v>108</v>
      </c>
      <c r="M1716" s="10" t="s">
        <v>109</v>
      </c>
      <c r="N1716" s="10" t="s">
        <v>110</v>
      </c>
      <c r="O1716" s="74"/>
      <c r="P1716" s="27"/>
      <c r="Q1716" s="27"/>
      <c r="R1716" s="27">
        <v>25</v>
      </c>
      <c r="S1716" s="27">
        <v>25</v>
      </c>
      <c r="T1716" s="27">
        <v>25</v>
      </c>
      <c r="U1716" s="27">
        <v>25</v>
      </c>
      <c r="V1716" s="27">
        <v>25</v>
      </c>
      <c r="W1716" s="27"/>
      <c r="X1716" s="27"/>
      <c r="Y1716" s="27"/>
      <c r="Z1716" s="27"/>
      <c r="AA1716" s="27"/>
      <c r="AB1716" s="27"/>
      <c r="AC1716" s="27"/>
      <c r="AD1716" s="27"/>
      <c r="AE1716" s="27"/>
      <c r="AF1716" s="27"/>
      <c r="AG1716" s="27"/>
      <c r="AH1716" s="27"/>
      <c r="AI1716" s="27"/>
      <c r="AJ1716" s="27"/>
      <c r="AK1716" s="27"/>
      <c r="AL1716" s="27"/>
      <c r="AM1716" s="27"/>
      <c r="AN1716" s="27"/>
      <c r="AO1716" s="27"/>
      <c r="AP1716" s="27">
        <v>5446.4285714285706</v>
      </c>
      <c r="AQ1716" s="27">
        <v>0</v>
      </c>
      <c r="AR1716" s="27">
        <f t="shared" si="40"/>
        <v>0</v>
      </c>
      <c r="AS1716" s="10" t="s">
        <v>111</v>
      </c>
      <c r="AT1716" s="43" t="s">
        <v>241</v>
      </c>
      <c r="AU1716" s="13" t="s">
        <v>610</v>
      </c>
    </row>
    <row r="1717" spans="2:47" ht="13.15" customHeight="1" x14ac:dyDescent="0.2">
      <c r="B1717" s="13" t="s">
        <v>2756</v>
      </c>
      <c r="C1717" s="13" t="s">
        <v>100</v>
      </c>
      <c r="D1717" s="13" t="s">
        <v>2757</v>
      </c>
      <c r="E1717" s="13" t="s">
        <v>2709</v>
      </c>
      <c r="F1717" s="13" t="s">
        <v>2758</v>
      </c>
      <c r="G1717" s="13" t="s">
        <v>2759</v>
      </c>
      <c r="H1717" s="13" t="s">
        <v>1475</v>
      </c>
      <c r="I1717" s="13">
        <v>45</v>
      </c>
      <c r="J1717" s="13" t="s">
        <v>614</v>
      </c>
      <c r="K1717" s="13" t="s">
        <v>107</v>
      </c>
      <c r="L1717" s="13" t="s">
        <v>108</v>
      </c>
      <c r="M1717" s="13" t="s">
        <v>109</v>
      </c>
      <c r="N1717" s="13" t="s">
        <v>110</v>
      </c>
      <c r="O1717" s="39"/>
      <c r="P1717" s="39"/>
      <c r="Q1717" s="39"/>
      <c r="R1717" s="39"/>
      <c r="S1717" s="39">
        <v>33</v>
      </c>
      <c r="T1717" s="39">
        <v>33</v>
      </c>
      <c r="U1717" s="39">
        <v>33</v>
      </c>
      <c r="V1717" s="39">
        <v>33</v>
      </c>
      <c r="W1717" s="39">
        <v>33</v>
      </c>
      <c r="X1717" s="39"/>
      <c r="Y1717" s="39"/>
      <c r="Z1717" s="39"/>
      <c r="AA1717" s="39"/>
      <c r="AB1717" s="39"/>
      <c r="AC1717" s="39"/>
      <c r="AD1717" s="39"/>
      <c r="AE1717" s="39"/>
      <c r="AF1717" s="39"/>
      <c r="AG1717" s="39"/>
      <c r="AH1717" s="39"/>
      <c r="AI1717" s="39"/>
      <c r="AJ1717" s="39"/>
      <c r="AK1717" s="39"/>
      <c r="AL1717" s="39"/>
      <c r="AM1717" s="39"/>
      <c r="AN1717" s="39"/>
      <c r="AO1717" s="39"/>
      <c r="AP1717" s="39">
        <v>5758.93</v>
      </c>
      <c r="AQ1717" s="39">
        <v>0</v>
      </c>
      <c r="AR1717" s="27">
        <f t="shared" si="40"/>
        <v>0</v>
      </c>
      <c r="AS1717" s="13" t="s">
        <v>111</v>
      </c>
      <c r="AT1717" s="13">
        <v>2016</v>
      </c>
      <c r="AU1717" s="13">
        <v>9.15</v>
      </c>
    </row>
    <row r="1718" spans="2:47" ht="13.15" customHeight="1" x14ac:dyDescent="0.2">
      <c r="B1718" s="13" t="s">
        <v>2760</v>
      </c>
      <c r="C1718" s="13" t="s">
        <v>100</v>
      </c>
      <c r="D1718" s="13" t="s">
        <v>2757</v>
      </c>
      <c r="E1718" s="13" t="s">
        <v>2709</v>
      </c>
      <c r="F1718" s="13" t="s">
        <v>2758</v>
      </c>
      <c r="G1718" s="13" t="s">
        <v>2759</v>
      </c>
      <c r="H1718" s="13" t="s">
        <v>1475</v>
      </c>
      <c r="I1718" s="13">
        <v>45</v>
      </c>
      <c r="J1718" s="13" t="s">
        <v>745</v>
      </c>
      <c r="K1718" s="13" t="s">
        <v>107</v>
      </c>
      <c r="L1718" s="13" t="s">
        <v>108</v>
      </c>
      <c r="M1718" s="13" t="s">
        <v>109</v>
      </c>
      <c r="N1718" s="13" t="s">
        <v>110</v>
      </c>
      <c r="O1718" s="39"/>
      <c r="P1718" s="39"/>
      <c r="Q1718" s="39"/>
      <c r="R1718" s="39"/>
      <c r="S1718" s="39">
        <v>33</v>
      </c>
      <c r="T1718" s="39">
        <v>33</v>
      </c>
      <c r="U1718" s="39">
        <v>33</v>
      </c>
      <c r="V1718" s="39">
        <v>33</v>
      </c>
      <c r="W1718" s="39">
        <v>33</v>
      </c>
      <c r="X1718" s="39"/>
      <c r="Y1718" s="39"/>
      <c r="Z1718" s="39"/>
      <c r="AA1718" s="39"/>
      <c r="AB1718" s="39"/>
      <c r="AC1718" s="39"/>
      <c r="AD1718" s="39"/>
      <c r="AE1718" s="39"/>
      <c r="AF1718" s="39"/>
      <c r="AG1718" s="39"/>
      <c r="AH1718" s="39"/>
      <c r="AI1718" s="39"/>
      <c r="AJ1718" s="39"/>
      <c r="AK1718" s="39"/>
      <c r="AL1718" s="39"/>
      <c r="AM1718" s="39"/>
      <c r="AN1718" s="39"/>
      <c r="AO1718" s="39"/>
      <c r="AP1718" s="39">
        <v>5446.4285714285706</v>
      </c>
      <c r="AQ1718" s="39">
        <v>0</v>
      </c>
      <c r="AR1718" s="27">
        <f t="shared" si="40"/>
        <v>0</v>
      </c>
      <c r="AS1718" s="13" t="s">
        <v>111</v>
      </c>
      <c r="AT1718" s="13">
        <v>2016</v>
      </c>
      <c r="AU1718" s="13" t="s">
        <v>212</v>
      </c>
    </row>
    <row r="1719" spans="2:47" ht="13.15" customHeight="1" x14ac:dyDescent="0.2">
      <c r="B1719" s="7" t="s">
        <v>2761</v>
      </c>
      <c r="C1719" s="7" t="s">
        <v>100</v>
      </c>
      <c r="D1719" s="13" t="s">
        <v>2698</v>
      </c>
      <c r="E1719" s="7" t="s">
        <v>2699</v>
      </c>
      <c r="F1719" s="7" t="s">
        <v>2700</v>
      </c>
      <c r="G1719" s="7" t="s">
        <v>2762</v>
      </c>
      <c r="H1719" s="8" t="s">
        <v>197</v>
      </c>
      <c r="I1719" s="9">
        <v>45</v>
      </c>
      <c r="J1719" s="10" t="s">
        <v>238</v>
      </c>
      <c r="K1719" s="8" t="s">
        <v>107</v>
      </c>
      <c r="L1719" s="10" t="s">
        <v>108</v>
      </c>
      <c r="M1719" s="10" t="s">
        <v>109</v>
      </c>
      <c r="N1719" s="10" t="s">
        <v>110</v>
      </c>
      <c r="O1719" s="27"/>
      <c r="P1719" s="27"/>
      <c r="Q1719" s="74"/>
      <c r="R1719" s="27">
        <v>4</v>
      </c>
      <c r="S1719" s="27">
        <v>4</v>
      </c>
      <c r="T1719" s="27">
        <v>4</v>
      </c>
      <c r="U1719" s="27">
        <v>4</v>
      </c>
      <c r="V1719" s="27">
        <v>4</v>
      </c>
      <c r="W1719" s="27"/>
      <c r="X1719" s="27"/>
      <c r="Y1719" s="27"/>
      <c r="Z1719" s="27"/>
      <c r="AA1719" s="27"/>
      <c r="AB1719" s="27"/>
      <c r="AC1719" s="27"/>
      <c r="AD1719" s="27"/>
      <c r="AE1719" s="27"/>
      <c r="AF1719" s="27"/>
      <c r="AG1719" s="27"/>
      <c r="AH1719" s="27"/>
      <c r="AI1719" s="27"/>
      <c r="AJ1719" s="27"/>
      <c r="AK1719" s="27"/>
      <c r="AL1719" s="27"/>
      <c r="AM1719" s="27"/>
      <c r="AN1719" s="27"/>
      <c r="AO1719" s="27"/>
      <c r="AP1719" s="27">
        <v>30006.43</v>
      </c>
      <c r="AQ1719" s="27">
        <v>0</v>
      </c>
      <c r="AR1719" s="27">
        <f t="shared" si="40"/>
        <v>0</v>
      </c>
      <c r="AS1719" s="10" t="s">
        <v>111</v>
      </c>
      <c r="AT1719" s="43" t="s">
        <v>241</v>
      </c>
      <c r="AU1719" s="10" t="s">
        <v>2702</v>
      </c>
    </row>
    <row r="1720" spans="2:47" ht="13.15" customHeight="1" x14ac:dyDescent="0.2">
      <c r="B1720" s="12" t="s">
        <v>2763</v>
      </c>
      <c r="C1720" s="7" t="s">
        <v>100</v>
      </c>
      <c r="D1720" s="13" t="s">
        <v>2698</v>
      </c>
      <c r="E1720" s="7" t="s">
        <v>2699</v>
      </c>
      <c r="F1720" s="7" t="s">
        <v>2700</v>
      </c>
      <c r="G1720" s="7" t="s">
        <v>2762</v>
      </c>
      <c r="H1720" s="8" t="s">
        <v>197</v>
      </c>
      <c r="I1720" s="9">
        <v>45</v>
      </c>
      <c r="J1720" s="10" t="s">
        <v>579</v>
      </c>
      <c r="K1720" s="8" t="s">
        <v>107</v>
      </c>
      <c r="L1720" s="10" t="s">
        <v>108</v>
      </c>
      <c r="M1720" s="10" t="s">
        <v>109</v>
      </c>
      <c r="N1720" s="10" t="s">
        <v>110</v>
      </c>
      <c r="O1720" s="74"/>
      <c r="P1720" s="27"/>
      <c r="Q1720" s="27"/>
      <c r="R1720" s="27">
        <v>4</v>
      </c>
      <c r="S1720" s="27">
        <v>4</v>
      </c>
      <c r="T1720" s="27">
        <v>4</v>
      </c>
      <c r="U1720" s="27">
        <v>4</v>
      </c>
      <c r="V1720" s="27">
        <v>4</v>
      </c>
      <c r="W1720" s="27"/>
      <c r="X1720" s="27"/>
      <c r="Y1720" s="27"/>
      <c r="Z1720" s="27"/>
      <c r="AA1720" s="27"/>
      <c r="AB1720" s="27"/>
      <c r="AC1720" s="27"/>
      <c r="AD1720" s="27"/>
      <c r="AE1720" s="27"/>
      <c r="AF1720" s="27"/>
      <c r="AG1720" s="27"/>
      <c r="AH1720" s="27"/>
      <c r="AI1720" s="27"/>
      <c r="AJ1720" s="27"/>
      <c r="AK1720" s="27"/>
      <c r="AL1720" s="27"/>
      <c r="AM1720" s="27"/>
      <c r="AN1720" s="27"/>
      <c r="AO1720" s="27"/>
      <c r="AP1720" s="27">
        <v>30006.43</v>
      </c>
      <c r="AQ1720" s="27">
        <v>0</v>
      </c>
      <c r="AR1720" s="27">
        <f t="shared" si="40"/>
        <v>0</v>
      </c>
      <c r="AS1720" s="10" t="s">
        <v>111</v>
      </c>
      <c r="AT1720" s="43" t="s">
        <v>241</v>
      </c>
      <c r="AU1720" s="43" t="s">
        <v>2704</v>
      </c>
    </row>
    <row r="1721" spans="2:47" ht="13.15" customHeight="1" x14ac:dyDescent="0.2">
      <c r="B1721" s="12" t="s">
        <v>2764</v>
      </c>
      <c r="C1721" s="7" t="s">
        <v>100</v>
      </c>
      <c r="D1721" s="13" t="s">
        <v>2698</v>
      </c>
      <c r="E1721" s="7" t="s">
        <v>2699</v>
      </c>
      <c r="F1721" s="7" t="s">
        <v>2700</v>
      </c>
      <c r="G1721" s="7" t="s">
        <v>2762</v>
      </c>
      <c r="H1721" s="8" t="s">
        <v>105</v>
      </c>
      <c r="I1721" s="9">
        <v>45</v>
      </c>
      <c r="J1721" s="10" t="s">
        <v>579</v>
      </c>
      <c r="K1721" s="8" t="s">
        <v>107</v>
      </c>
      <c r="L1721" s="10" t="s">
        <v>108</v>
      </c>
      <c r="M1721" s="10" t="s">
        <v>109</v>
      </c>
      <c r="N1721" s="10" t="s">
        <v>110</v>
      </c>
      <c r="O1721" s="74"/>
      <c r="P1721" s="27"/>
      <c r="Q1721" s="27"/>
      <c r="R1721" s="27">
        <v>4</v>
      </c>
      <c r="S1721" s="27">
        <v>4</v>
      </c>
      <c r="T1721" s="27">
        <v>4</v>
      </c>
      <c r="U1721" s="27">
        <v>4</v>
      </c>
      <c r="V1721" s="27">
        <v>4</v>
      </c>
      <c r="W1721" s="27"/>
      <c r="X1721" s="27"/>
      <c r="Y1721" s="27"/>
      <c r="Z1721" s="27"/>
      <c r="AA1721" s="27"/>
      <c r="AB1721" s="27"/>
      <c r="AC1721" s="27"/>
      <c r="AD1721" s="27"/>
      <c r="AE1721" s="27"/>
      <c r="AF1721" s="27"/>
      <c r="AG1721" s="27"/>
      <c r="AH1721" s="27"/>
      <c r="AI1721" s="27"/>
      <c r="AJ1721" s="27"/>
      <c r="AK1721" s="27"/>
      <c r="AL1721" s="27"/>
      <c r="AM1721" s="27"/>
      <c r="AN1721" s="27"/>
      <c r="AO1721" s="27"/>
      <c r="AP1721" s="27">
        <v>25000</v>
      </c>
      <c r="AQ1721" s="27">
        <v>0</v>
      </c>
      <c r="AR1721" s="27">
        <f t="shared" si="40"/>
        <v>0</v>
      </c>
      <c r="AS1721" s="10" t="s">
        <v>111</v>
      </c>
      <c r="AT1721" s="43" t="s">
        <v>241</v>
      </c>
      <c r="AU1721" s="89"/>
    </row>
    <row r="1722" spans="2:47" ht="13.15" customHeight="1" x14ac:dyDescent="0.2">
      <c r="B1722" s="12" t="s">
        <v>2765</v>
      </c>
      <c r="C1722" s="8" t="s">
        <v>100</v>
      </c>
      <c r="D1722" s="13" t="s">
        <v>2698</v>
      </c>
      <c r="E1722" s="7" t="s">
        <v>2699</v>
      </c>
      <c r="F1722" s="8" t="s">
        <v>2700</v>
      </c>
      <c r="G1722" s="7" t="s">
        <v>2762</v>
      </c>
      <c r="H1722" s="8" t="s">
        <v>197</v>
      </c>
      <c r="I1722" s="9">
        <v>45</v>
      </c>
      <c r="J1722" s="8" t="s">
        <v>244</v>
      </c>
      <c r="K1722" s="8" t="s">
        <v>107</v>
      </c>
      <c r="L1722" s="8" t="s">
        <v>108</v>
      </c>
      <c r="M1722" s="10" t="s">
        <v>109</v>
      </c>
      <c r="N1722" s="10" t="s">
        <v>110</v>
      </c>
      <c r="O1722" s="74"/>
      <c r="P1722" s="27"/>
      <c r="Q1722" s="27"/>
      <c r="R1722" s="27">
        <v>4</v>
      </c>
      <c r="S1722" s="27">
        <v>4</v>
      </c>
      <c r="T1722" s="27">
        <v>4</v>
      </c>
      <c r="U1722" s="27">
        <v>4</v>
      </c>
      <c r="V1722" s="27">
        <v>4</v>
      </c>
      <c r="W1722" s="27"/>
      <c r="X1722" s="27"/>
      <c r="Y1722" s="27"/>
      <c r="Z1722" s="27"/>
      <c r="AA1722" s="27"/>
      <c r="AB1722" s="27"/>
      <c r="AC1722" s="27"/>
      <c r="AD1722" s="27"/>
      <c r="AE1722" s="27"/>
      <c r="AF1722" s="27"/>
      <c r="AG1722" s="27"/>
      <c r="AH1722" s="27"/>
      <c r="AI1722" s="27"/>
      <c r="AJ1722" s="27"/>
      <c r="AK1722" s="27"/>
      <c r="AL1722" s="27"/>
      <c r="AM1722" s="27"/>
      <c r="AN1722" s="27"/>
      <c r="AO1722" s="27"/>
      <c r="AP1722" s="27">
        <v>22000</v>
      </c>
      <c r="AQ1722" s="27">
        <v>0</v>
      </c>
      <c r="AR1722" s="27">
        <f t="shared" si="40"/>
        <v>0</v>
      </c>
      <c r="AS1722" s="10" t="s">
        <v>111</v>
      </c>
      <c r="AT1722" s="43" t="s">
        <v>241</v>
      </c>
      <c r="AU1722" s="13" t="s">
        <v>610</v>
      </c>
    </row>
    <row r="1723" spans="2:47" ht="13.15" customHeight="1" x14ac:dyDescent="0.2">
      <c r="B1723" s="13" t="s">
        <v>2766</v>
      </c>
      <c r="C1723" s="13" t="s">
        <v>100</v>
      </c>
      <c r="D1723" s="13" t="s">
        <v>2767</v>
      </c>
      <c r="E1723" s="13" t="s">
        <v>2709</v>
      </c>
      <c r="F1723" s="13" t="s">
        <v>2768</v>
      </c>
      <c r="G1723" s="13" t="s">
        <v>2769</v>
      </c>
      <c r="H1723" s="13" t="s">
        <v>1475</v>
      </c>
      <c r="I1723" s="13">
        <v>45</v>
      </c>
      <c r="J1723" s="13" t="s">
        <v>614</v>
      </c>
      <c r="K1723" s="13" t="s">
        <v>107</v>
      </c>
      <c r="L1723" s="13" t="s">
        <v>108</v>
      </c>
      <c r="M1723" s="13" t="s">
        <v>109</v>
      </c>
      <c r="N1723" s="13" t="s">
        <v>110</v>
      </c>
      <c r="O1723" s="39"/>
      <c r="P1723" s="39"/>
      <c r="Q1723" s="39"/>
      <c r="R1723" s="39"/>
      <c r="S1723" s="39">
        <v>2</v>
      </c>
      <c r="T1723" s="39">
        <v>2</v>
      </c>
      <c r="U1723" s="39">
        <v>2</v>
      </c>
      <c r="V1723" s="39">
        <v>2</v>
      </c>
      <c r="W1723" s="39">
        <v>2</v>
      </c>
      <c r="X1723" s="39"/>
      <c r="Y1723" s="39"/>
      <c r="Z1723" s="39"/>
      <c r="AA1723" s="39"/>
      <c r="AB1723" s="39"/>
      <c r="AC1723" s="39"/>
      <c r="AD1723" s="39"/>
      <c r="AE1723" s="39"/>
      <c r="AF1723" s="39"/>
      <c r="AG1723" s="39"/>
      <c r="AH1723" s="39"/>
      <c r="AI1723" s="39"/>
      <c r="AJ1723" s="39"/>
      <c r="AK1723" s="39"/>
      <c r="AL1723" s="39"/>
      <c r="AM1723" s="39"/>
      <c r="AN1723" s="39"/>
      <c r="AO1723" s="39"/>
      <c r="AP1723" s="39">
        <v>25000</v>
      </c>
      <c r="AQ1723" s="39">
        <v>0</v>
      </c>
      <c r="AR1723" s="27">
        <f t="shared" si="40"/>
        <v>0</v>
      </c>
      <c r="AS1723" s="13" t="s">
        <v>111</v>
      </c>
      <c r="AT1723" s="13">
        <v>2016</v>
      </c>
      <c r="AU1723" s="13">
        <v>9.15</v>
      </c>
    </row>
    <row r="1724" spans="2:47" ht="13.15" customHeight="1" x14ac:dyDescent="0.2">
      <c r="B1724" s="13" t="s">
        <v>2770</v>
      </c>
      <c r="C1724" s="13" t="s">
        <v>100</v>
      </c>
      <c r="D1724" s="13" t="s">
        <v>2767</v>
      </c>
      <c r="E1724" s="13" t="s">
        <v>2709</v>
      </c>
      <c r="F1724" s="13" t="s">
        <v>2768</v>
      </c>
      <c r="G1724" s="13" t="s">
        <v>2769</v>
      </c>
      <c r="H1724" s="13" t="s">
        <v>1475</v>
      </c>
      <c r="I1724" s="13">
        <v>45</v>
      </c>
      <c r="J1724" s="13" t="s">
        <v>745</v>
      </c>
      <c r="K1724" s="13" t="s">
        <v>107</v>
      </c>
      <c r="L1724" s="13" t="s">
        <v>108</v>
      </c>
      <c r="M1724" s="13" t="s">
        <v>109</v>
      </c>
      <c r="N1724" s="13" t="s">
        <v>110</v>
      </c>
      <c r="O1724" s="39"/>
      <c r="P1724" s="39"/>
      <c r="Q1724" s="39"/>
      <c r="R1724" s="39"/>
      <c r="S1724" s="39">
        <v>2</v>
      </c>
      <c r="T1724" s="39">
        <v>2</v>
      </c>
      <c r="U1724" s="39">
        <v>2</v>
      </c>
      <c r="V1724" s="39">
        <v>2</v>
      </c>
      <c r="W1724" s="39">
        <v>2</v>
      </c>
      <c r="X1724" s="39"/>
      <c r="Y1724" s="39"/>
      <c r="Z1724" s="39"/>
      <c r="AA1724" s="39"/>
      <c r="AB1724" s="39"/>
      <c r="AC1724" s="39"/>
      <c r="AD1724" s="39"/>
      <c r="AE1724" s="39"/>
      <c r="AF1724" s="39"/>
      <c r="AG1724" s="39"/>
      <c r="AH1724" s="39"/>
      <c r="AI1724" s="39"/>
      <c r="AJ1724" s="39"/>
      <c r="AK1724" s="39"/>
      <c r="AL1724" s="39"/>
      <c r="AM1724" s="39"/>
      <c r="AN1724" s="39"/>
      <c r="AO1724" s="39"/>
      <c r="AP1724" s="39">
        <v>21999.999999999996</v>
      </c>
      <c r="AQ1724" s="39">
        <v>0</v>
      </c>
      <c r="AR1724" s="27">
        <f t="shared" si="40"/>
        <v>0</v>
      </c>
      <c r="AS1724" s="13" t="s">
        <v>111</v>
      </c>
      <c r="AT1724" s="13">
        <v>2016</v>
      </c>
      <c r="AU1724" s="13" t="s">
        <v>212</v>
      </c>
    </row>
    <row r="1725" spans="2:47" ht="13.15" customHeight="1" x14ac:dyDescent="0.2">
      <c r="B1725" s="7" t="s">
        <v>2771</v>
      </c>
      <c r="C1725" s="7" t="s">
        <v>100</v>
      </c>
      <c r="D1725" s="13" t="s">
        <v>2698</v>
      </c>
      <c r="E1725" s="7" t="s">
        <v>2699</v>
      </c>
      <c r="F1725" s="7" t="s">
        <v>2700</v>
      </c>
      <c r="G1725" s="7" t="s">
        <v>2772</v>
      </c>
      <c r="H1725" s="8" t="s">
        <v>197</v>
      </c>
      <c r="I1725" s="9">
        <v>45</v>
      </c>
      <c r="J1725" s="10" t="s">
        <v>238</v>
      </c>
      <c r="K1725" s="8" t="s">
        <v>107</v>
      </c>
      <c r="L1725" s="10" t="s">
        <v>108</v>
      </c>
      <c r="M1725" s="10" t="s">
        <v>109</v>
      </c>
      <c r="N1725" s="10" t="s">
        <v>110</v>
      </c>
      <c r="O1725" s="27"/>
      <c r="P1725" s="27"/>
      <c r="Q1725" s="74"/>
      <c r="R1725" s="27">
        <v>20</v>
      </c>
      <c r="S1725" s="27">
        <v>20</v>
      </c>
      <c r="T1725" s="27">
        <v>20</v>
      </c>
      <c r="U1725" s="27">
        <v>20</v>
      </c>
      <c r="V1725" s="27">
        <v>20</v>
      </c>
      <c r="W1725" s="27"/>
      <c r="X1725" s="27"/>
      <c r="Y1725" s="27"/>
      <c r="Z1725" s="27"/>
      <c r="AA1725" s="27"/>
      <c r="AB1725" s="27"/>
      <c r="AC1725" s="27"/>
      <c r="AD1725" s="27"/>
      <c r="AE1725" s="27"/>
      <c r="AF1725" s="27"/>
      <c r="AG1725" s="27"/>
      <c r="AH1725" s="27"/>
      <c r="AI1725" s="27"/>
      <c r="AJ1725" s="27"/>
      <c r="AK1725" s="27"/>
      <c r="AL1725" s="27"/>
      <c r="AM1725" s="27"/>
      <c r="AN1725" s="27"/>
      <c r="AO1725" s="27"/>
      <c r="AP1725" s="27">
        <v>37720.82</v>
      </c>
      <c r="AQ1725" s="27">
        <v>0</v>
      </c>
      <c r="AR1725" s="27">
        <f t="shared" si="40"/>
        <v>0</v>
      </c>
      <c r="AS1725" s="10" t="s">
        <v>111</v>
      </c>
      <c r="AT1725" s="43" t="s">
        <v>241</v>
      </c>
      <c r="AU1725" s="10" t="s">
        <v>2702</v>
      </c>
    </row>
    <row r="1726" spans="2:47" ht="13.15" customHeight="1" x14ac:dyDescent="0.2">
      <c r="B1726" s="12" t="s">
        <v>2773</v>
      </c>
      <c r="C1726" s="7" t="s">
        <v>100</v>
      </c>
      <c r="D1726" s="13" t="s">
        <v>2698</v>
      </c>
      <c r="E1726" s="7" t="s">
        <v>2699</v>
      </c>
      <c r="F1726" s="7" t="s">
        <v>2700</v>
      </c>
      <c r="G1726" s="7" t="s">
        <v>2772</v>
      </c>
      <c r="H1726" s="8" t="s">
        <v>197</v>
      </c>
      <c r="I1726" s="9">
        <v>45</v>
      </c>
      <c r="J1726" s="10" t="s">
        <v>579</v>
      </c>
      <c r="K1726" s="8" t="s">
        <v>107</v>
      </c>
      <c r="L1726" s="10" t="s">
        <v>108</v>
      </c>
      <c r="M1726" s="10" t="s">
        <v>109</v>
      </c>
      <c r="N1726" s="10" t="s">
        <v>110</v>
      </c>
      <c r="O1726" s="74"/>
      <c r="P1726" s="27"/>
      <c r="Q1726" s="27"/>
      <c r="R1726" s="27">
        <v>20</v>
      </c>
      <c r="S1726" s="27">
        <v>20</v>
      </c>
      <c r="T1726" s="27">
        <v>20</v>
      </c>
      <c r="U1726" s="27">
        <v>20</v>
      </c>
      <c r="V1726" s="27">
        <v>20</v>
      </c>
      <c r="W1726" s="27"/>
      <c r="X1726" s="27"/>
      <c r="Y1726" s="27"/>
      <c r="Z1726" s="27"/>
      <c r="AA1726" s="27"/>
      <c r="AB1726" s="27"/>
      <c r="AC1726" s="27"/>
      <c r="AD1726" s="27"/>
      <c r="AE1726" s="27"/>
      <c r="AF1726" s="27"/>
      <c r="AG1726" s="27"/>
      <c r="AH1726" s="27"/>
      <c r="AI1726" s="27"/>
      <c r="AJ1726" s="27"/>
      <c r="AK1726" s="27"/>
      <c r="AL1726" s="27"/>
      <c r="AM1726" s="27"/>
      <c r="AN1726" s="27"/>
      <c r="AO1726" s="27"/>
      <c r="AP1726" s="27">
        <v>37720.82</v>
      </c>
      <c r="AQ1726" s="27">
        <v>0</v>
      </c>
      <c r="AR1726" s="27">
        <f t="shared" si="40"/>
        <v>0</v>
      </c>
      <c r="AS1726" s="10" t="s">
        <v>111</v>
      </c>
      <c r="AT1726" s="43" t="s">
        <v>241</v>
      </c>
      <c r="AU1726" s="43" t="s">
        <v>2704</v>
      </c>
    </row>
    <row r="1727" spans="2:47" ht="13.15" customHeight="1" x14ac:dyDescent="0.2">
      <c r="B1727" s="12" t="s">
        <v>2774</v>
      </c>
      <c r="C1727" s="7" t="s">
        <v>100</v>
      </c>
      <c r="D1727" s="13" t="s">
        <v>2698</v>
      </c>
      <c r="E1727" s="7" t="s">
        <v>2699</v>
      </c>
      <c r="F1727" s="7" t="s">
        <v>2700</v>
      </c>
      <c r="G1727" s="7" t="s">
        <v>2772</v>
      </c>
      <c r="H1727" s="8" t="s">
        <v>105</v>
      </c>
      <c r="I1727" s="9">
        <v>45</v>
      </c>
      <c r="J1727" s="10" t="s">
        <v>579</v>
      </c>
      <c r="K1727" s="8" t="s">
        <v>107</v>
      </c>
      <c r="L1727" s="10" t="s">
        <v>108</v>
      </c>
      <c r="M1727" s="10" t="s">
        <v>109</v>
      </c>
      <c r="N1727" s="10" t="s">
        <v>110</v>
      </c>
      <c r="O1727" s="74"/>
      <c r="P1727" s="27"/>
      <c r="Q1727" s="27"/>
      <c r="R1727" s="27">
        <v>20</v>
      </c>
      <c r="S1727" s="27">
        <v>20</v>
      </c>
      <c r="T1727" s="27">
        <v>20</v>
      </c>
      <c r="U1727" s="27">
        <v>20</v>
      </c>
      <c r="V1727" s="27">
        <v>20</v>
      </c>
      <c r="W1727" s="27"/>
      <c r="X1727" s="27"/>
      <c r="Y1727" s="27"/>
      <c r="Z1727" s="27"/>
      <c r="AA1727" s="27"/>
      <c r="AB1727" s="27"/>
      <c r="AC1727" s="27"/>
      <c r="AD1727" s="27"/>
      <c r="AE1727" s="27"/>
      <c r="AF1727" s="27"/>
      <c r="AG1727" s="27"/>
      <c r="AH1727" s="27"/>
      <c r="AI1727" s="27"/>
      <c r="AJ1727" s="27"/>
      <c r="AK1727" s="27"/>
      <c r="AL1727" s="27"/>
      <c r="AM1727" s="27"/>
      <c r="AN1727" s="27"/>
      <c r="AO1727" s="27"/>
      <c r="AP1727" s="27">
        <v>23928.57</v>
      </c>
      <c r="AQ1727" s="27">
        <v>0</v>
      </c>
      <c r="AR1727" s="27">
        <f t="shared" si="40"/>
        <v>0</v>
      </c>
      <c r="AS1727" s="10" t="s">
        <v>111</v>
      </c>
      <c r="AT1727" s="43" t="s">
        <v>241</v>
      </c>
      <c r="AU1727" s="89"/>
    </row>
    <row r="1728" spans="2:47" ht="13.15" customHeight="1" x14ac:dyDescent="0.2">
      <c r="B1728" s="12" t="s">
        <v>2775</v>
      </c>
      <c r="C1728" s="8" t="s">
        <v>100</v>
      </c>
      <c r="D1728" s="13" t="s">
        <v>2698</v>
      </c>
      <c r="E1728" s="7" t="s">
        <v>2699</v>
      </c>
      <c r="F1728" s="8" t="s">
        <v>2700</v>
      </c>
      <c r="G1728" s="7" t="s">
        <v>2772</v>
      </c>
      <c r="H1728" s="8" t="s">
        <v>197</v>
      </c>
      <c r="I1728" s="9">
        <v>45</v>
      </c>
      <c r="J1728" s="8" t="s">
        <v>244</v>
      </c>
      <c r="K1728" s="8" t="s">
        <v>107</v>
      </c>
      <c r="L1728" s="8" t="s">
        <v>108</v>
      </c>
      <c r="M1728" s="10" t="s">
        <v>109</v>
      </c>
      <c r="N1728" s="8" t="s">
        <v>110</v>
      </c>
      <c r="O1728" s="74"/>
      <c r="P1728" s="27"/>
      <c r="Q1728" s="27"/>
      <c r="R1728" s="27">
        <v>20</v>
      </c>
      <c r="S1728" s="27">
        <v>20</v>
      </c>
      <c r="T1728" s="27">
        <v>20</v>
      </c>
      <c r="U1728" s="27">
        <v>20</v>
      </c>
      <c r="V1728" s="27">
        <v>20</v>
      </c>
      <c r="W1728" s="27"/>
      <c r="X1728" s="27"/>
      <c r="Y1728" s="27"/>
      <c r="Z1728" s="27"/>
      <c r="AA1728" s="27"/>
      <c r="AB1728" s="27"/>
      <c r="AC1728" s="27"/>
      <c r="AD1728" s="27"/>
      <c r="AE1728" s="27"/>
      <c r="AF1728" s="27"/>
      <c r="AG1728" s="27"/>
      <c r="AH1728" s="27"/>
      <c r="AI1728" s="27"/>
      <c r="AJ1728" s="27"/>
      <c r="AK1728" s="27"/>
      <c r="AL1728" s="27"/>
      <c r="AM1728" s="27"/>
      <c r="AN1728" s="27"/>
      <c r="AO1728" s="27"/>
      <c r="AP1728" s="27">
        <v>23928.57</v>
      </c>
      <c r="AQ1728" s="27">
        <v>0</v>
      </c>
      <c r="AR1728" s="27">
        <f t="shared" si="40"/>
        <v>0</v>
      </c>
      <c r="AS1728" s="10" t="s">
        <v>111</v>
      </c>
      <c r="AT1728" s="43" t="s">
        <v>241</v>
      </c>
      <c r="AU1728" s="13" t="s">
        <v>1163</v>
      </c>
    </row>
    <row r="1729" spans="2:47" ht="13.15" customHeight="1" x14ac:dyDescent="0.2">
      <c r="B1729" s="13" t="s">
        <v>2776</v>
      </c>
      <c r="C1729" s="13" t="s">
        <v>100</v>
      </c>
      <c r="D1729" s="13" t="s">
        <v>2777</v>
      </c>
      <c r="E1729" s="13" t="s">
        <v>2709</v>
      </c>
      <c r="F1729" s="13" t="s">
        <v>2778</v>
      </c>
      <c r="G1729" s="13" t="s">
        <v>2779</v>
      </c>
      <c r="H1729" s="13" t="s">
        <v>1475</v>
      </c>
      <c r="I1729" s="13">
        <v>45</v>
      </c>
      <c r="J1729" s="13" t="s">
        <v>614</v>
      </c>
      <c r="K1729" s="13" t="s">
        <v>107</v>
      </c>
      <c r="L1729" s="13" t="s">
        <v>108</v>
      </c>
      <c r="M1729" s="13" t="s">
        <v>109</v>
      </c>
      <c r="N1729" s="13" t="s">
        <v>110</v>
      </c>
      <c r="O1729" s="39"/>
      <c r="P1729" s="39"/>
      <c r="Q1729" s="39"/>
      <c r="R1729" s="39"/>
      <c r="S1729" s="39">
        <v>21</v>
      </c>
      <c r="T1729" s="39">
        <v>21</v>
      </c>
      <c r="U1729" s="39">
        <v>21</v>
      </c>
      <c r="V1729" s="39">
        <v>21</v>
      </c>
      <c r="W1729" s="39">
        <v>21</v>
      </c>
      <c r="X1729" s="39"/>
      <c r="Y1729" s="39"/>
      <c r="Z1729" s="39"/>
      <c r="AA1729" s="39"/>
      <c r="AB1729" s="39"/>
      <c r="AC1729" s="39"/>
      <c r="AD1729" s="39"/>
      <c r="AE1729" s="39"/>
      <c r="AF1729" s="39"/>
      <c r="AG1729" s="39"/>
      <c r="AH1729" s="39"/>
      <c r="AI1729" s="39"/>
      <c r="AJ1729" s="39"/>
      <c r="AK1729" s="39"/>
      <c r="AL1729" s="39"/>
      <c r="AM1729" s="39"/>
      <c r="AN1729" s="39"/>
      <c r="AO1729" s="39"/>
      <c r="AP1729" s="39">
        <v>23928.57</v>
      </c>
      <c r="AQ1729" s="39">
        <v>0</v>
      </c>
      <c r="AR1729" s="27">
        <f t="shared" si="40"/>
        <v>0</v>
      </c>
      <c r="AS1729" s="13" t="s">
        <v>111</v>
      </c>
      <c r="AT1729" s="13">
        <v>2016</v>
      </c>
      <c r="AU1729" s="13" t="s">
        <v>212</v>
      </c>
    </row>
    <row r="1730" spans="2:47" ht="13.15" customHeight="1" x14ac:dyDescent="0.2">
      <c r="B1730" s="7" t="s">
        <v>2780</v>
      </c>
      <c r="C1730" s="7" t="s">
        <v>100</v>
      </c>
      <c r="D1730" s="13" t="s">
        <v>2781</v>
      </c>
      <c r="E1730" s="7" t="s">
        <v>2782</v>
      </c>
      <c r="F1730" s="7" t="s">
        <v>2783</v>
      </c>
      <c r="G1730" s="7" t="s">
        <v>2784</v>
      </c>
      <c r="H1730" s="8" t="s">
        <v>197</v>
      </c>
      <c r="I1730" s="9">
        <v>45</v>
      </c>
      <c r="J1730" s="10" t="s">
        <v>238</v>
      </c>
      <c r="K1730" s="8" t="s">
        <v>107</v>
      </c>
      <c r="L1730" s="10" t="s">
        <v>108</v>
      </c>
      <c r="M1730" s="10" t="s">
        <v>109</v>
      </c>
      <c r="N1730" s="10" t="s">
        <v>110</v>
      </c>
      <c r="O1730" s="27"/>
      <c r="P1730" s="27"/>
      <c r="Q1730" s="74"/>
      <c r="R1730" s="27">
        <v>4</v>
      </c>
      <c r="S1730" s="27">
        <v>4</v>
      </c>
      <c r="T1730" s="27">
        <v>4</v>
      </c>
      <c r="U1730" s="27">
        <v>4</v>
      </c>
      <c r="V1730" s="27">
        <v>4</v>
      </c>
      <c r="W1730" s="27"/>
      <c r="X1730" s="27"/>
      <c r="Y1730" s="27"/>
      <c r="Z1730" s="27"/>
      <c r="AA1730" s="27"/>
      <c r="AB1730" s="27"/>
      <c r="AC1730" s="27"/>
      <c r="AD1730" s="27"/>
      <c r="AE1730" s="27"/>
      <c r="AF1730" s="27"/>
      <c r="AG1730" s="27"/>
      <c r="AH1730" s="27"/>
      <c r="AI1730" s="27"/>
      <c r="AJ1730" s="27"/>
      <c r="AK1730" s="27"/>
      <c r="AL1730" s="27"/>
      <c r="AM1730" s="27"/>
      <c r="AN1730" s="27"/>
      <c r="AO1730" s="27"/>
      <c r="AP1730" s="27">
        <v>9865.44</v>
      </c>
      <c r="AQ1730" s="27">
        <v>0</v>
      </c>
      <c r="AR1730" s="27">
        <f t="shared" si="40"/>
        <v>0</v>
      </c>
      <c r="AS1730" s="10" t="s">
        <v>111</v>
      </c>
      <c r="AT1730" s="43" t="s">
        <v>241</v>
      </c>
      <c r="AU1730" s="10" t="s">
        <v>2702</v>
      </c>
    </row>
    <row r="1731" spans="2:47" ht="13.15" customHeight="1" x14ac:dyDescent="0.2">
      <c r="B1731" s="12" t="s">
        <v>2785</v>
      </c>
      <c r="C1731" s="7" t="s">
        <v>100</v>
      </c>
      <c r="D1731" s="13" t="s">
        <v>2781</v>
      </c>
      <c r="E1731" s="7" t="s">
        <v>2782</v>
      </c>
      <c r="F1731" s="7" t="s">
        <v>2783</v>
      </c>
      <c r="G1731" s="7" t="s">
        <v>2784</v>
      </c>
      <c r="H1731" s="8" t="s">
        <v>197</v>
      </c>
      <c r="I1731" s="9">
        <v>45</v>
      </c>
      <c r="J1731" s="10" t="s">
        <v>579</v>
      </c>
      <c r="K1731" s="8" t="s">
        <v>107</v>
      </c>
      <c r="L1731" s="10" t="s">
        <v>108</v>
      </c>
      <c r="M1731" s="10" t="s">
        <v>109</v>
      </c>
      <c r="N1731" s="10" t="s">
        <v>110</v>
      </c>
      <c r="O1731" s="74"/>
      <c r="P1731" s="27"/>
      <c r="Q1731" s="27"/>
      <c r="R1731" s="27">
        <v>4</v>
      </c>
      <c r="S1731" s="27">
        <v>4</v>
      </c>
      <c r="T1731" s="27">
        <v>4</v>
      </c>
      <c r="U1731" s="27">
        <v>4</v>
      </c>
      <c r="V1731" s="27">
        <v>4</v>
      </c>
      <c r="W1731" s="27"/>
      <c r="X1731" s="27"/>
      <c r="Y1731" s="27"/>
      <c r="Z1731" s="27"/>
      <c r="AA1731" s="27"/>
      <c r="AB1731" s="27"/>
      <c r="AC1731" s="27"/>
      <c r="AD1731" s="27"/>
      <c r="AE1731" s="27"/>
      <c r="AF1731" s="27"/>
      <c r="AG1731" s="27"/>
      <c r="AH1731" s="27"/>
      <c r="AI1731" s="27"/>
      <c r="AJ1731" s="27"/>
      <c r="AK1731" s="27"/>
      <c r="AL1731" s="27"/>
      <c r="AM1731" s="27"/>
      <c r="AN1731" s="27"/>
      <c r="AO1731" s="27"/>
      <c r="AP1731" s="27">
        <v>9865.44</v>
      </c>
      <c r="AQ1731" s="27">
        <v>0</v>
      </c>
      <c r="AR1731" s="27">
        <f t="shared" si="40"/>
        <v>0</v>
      </c>
      <c r="AS1731" s="10" t="s">
        <v>111</v>
      </c>
      <c r="AT1731" s="43" t="s">
        <v>241</v>
      </c>
      <c r="AU1731" s="43" t="s">
        <v>2704</v>
      </c>
    </row>
    <row r="1732" spans="2:47" ht="13.15" customHeight="1" x14ac:dyDescent="0.2">
      <c r="B1732" s="12" t="s">
        <v>2786</v>
      </c>
      <c r="C1732" s="7" t="s">
        <v>100</v>
      </c>
      <c r="D1732" s="13" t="s">
        <v>2781</v>
      </c>
      <c r="E1732" s="7" t="s">
        <v>2782</v>
      </c>
      <c r="F1732" s="7" t="s">
        <v>2783</v>
      </c>
      <c r="G1732" s="7" t="s">
        <v>2784</v>
      </c>
      <c r="H1732" s="8" t="s">
        <v>105</v>
      </c>
      <c r="I1732" s="9">
        <v>45</v>
      </c>
      <c r="J1732" s="10" t="s">
        <v>579</v>
      </c>
      <c r="K1732" s="8" t="s">
        <v>107</v>
      </c>
      <c r="L1732" s="10" t="s">
        <v>108</v>
      </c>
      <c r="M1732" s="10" t="s">
        <v>109</v>
      </c>
      <c r="N1732" s="10" t="s">
        <v>110</v>
      </c>
      <c r="O1732" s="74"/>
      <c r="P1732" s="27"/>
      <c r="Q1732" s="27"/>
      <c r="R1732" s="27">
        <v>4</v>
      </c>
      <c r="S1732" s="27">
        <v>4</v>
      </c>
      <c r="T1732" s="27">
        <v>4</v>
      </c>
      <c r="U1732" s="27">
        <v>4</v>
      </c>
      <c r="V1732" s="27">
        <v>4</v>
      </c>
      <c r="W1732" s="27"/>
      <c r="X1732" s="27"/>
      <c r="Y1732" s="27"/>
      <c r="Z1732" s="27"/>
      <c r="AA1732" s="27"/>
      <c r="AB1732" s="27"/>
      <c r="AC1732" s="27"/>
      <c r="AD1732" s="27"/>
      <c r="AE1732" s="27"/>
      <c r="AF1732" s="27"/>
      <c r="AG1732" s="27"/>
      <c r="AH1732" s="27"/>
      <c r="AI1732" s="27"/>
      <c r="AJ1732" s="27"/>
      <c r="AK1732" s="27"/>
      <c r="AL1732" s="27"/>
      <c r="AM1732" s="27"/>
      <c r="AN1732" s="27"/>
      <c r="AO1732" s="27"/>
      <c r="AP1732" s="27">
        <v>8593.43</v>
      </c>
      <c r="AQ1732" s="27">
        <v>0</v>
      </c>
      <c r="AR1732" s="27">
        <f t="shared" si="40"/>
        <v>0</v>
      </c>
      <c r="AS1732" s="10" t="s">
        <v>111</v>
      </c>
      <c r="AT1732" s="43" t="s">
        <v>241</v>
      </c>
      <c r="AU1732" s="89"/>
    </row>
    <row r="1733" spans="2:47" ht="13.15" customHeight="1" x14ac:dyDescent="0.2">
      <c r="B1733" s="12" t="s">
        <v>2787</v>
      </c>
      <c r="C1733" s="8" t="s">
        <v>100</v>
      </c>
      <c r="D1733" s="13" t="s">
        <v>2781</v>
      </c>
      <c r="E1733" s="7" t="s">
        <v>2782</v>
      </c>
      <c r="F1733" s="8" t="s">
        <v>2783</v>
      </c>
      <c r="G1733" s="7" t="s">
        <v>2784</v>
      </c>
      <c r="H1733" s="8" t="s">
        <v>197</v>
      </c>
      <c r="I1733" s="9">
        <v>45</v>
      </c>
      <c r="J1733" s="8" t="s">
        <v>244</v>
      </c>
      <c r="K1733" s="8" t="s">
        <v>107</v>
      </c>
      <c r="L1733" s="8" t="s">
        <v>108</v>
      </c>
      <c r="M1733" s="10" t="s">
        <v>109</v>
      </c>
      <c r="N1733" s="10" t="s">
        <v>110</v>
      </c>
      <c r="O1733" s="74"/>
      <c r="P1733" s="27"/>
      <c r="Q1733" s="27"/>
      <c r="R1733" s="27">
        <v>4</v>
      </c>
      <c r="S1733" s="27">
        <v>4</v>
      </c>
      <c r="T1733" s="27">
        <v>4</v>
      </c>
      <c r="U1733" s="27">
        <v>4</v>
      </c>
      <c r="V1733" s="27">
        <v>4</v>
      </c>
      <c r="W1733" s="27"/>
      <c r="X1733" s="27"/>
      <c r="Y1733" s="27"/>
      <c r="Z1733" s="27"/>
      <c r="AA1733" s="27"/>
      <c r="AB1733" s="27"/>
      <c r="AC1733" s="27"/>
      <c r="AD1733" s="27"/>
      <c r="AE1733" s="27"/>
      <c r="AF1733" s="27"/>
      <c r="AG1733" s="27"/>
      <c r="AH1733" s="27"/>
      <c r="AI1733" s="27"/>
      <c r="AJ1733" s="27"/>
      <c r="AK1733" s="27"/>
      <c r="AL1733" s="27"/>
      <c r="AM1733" s="27"/>
      <c r="AN1733" s="27"/>
      <c r="AO1733" s="27"/>
      <c r="AP1733" s="27">
        <v>8593.43</v>
      </c>
      <c r="AQ1733" s="27">
        <v>0</v>
      </c>
      <c r="AR1733" s="27">
        <f t="shared" si="40"/>
        <v>0</v>
      </c>
      <c r="AS1733" s="10" t="s">
        <v>111</v>
      </c>
      <c r="AT1733" s="43" t="s">
        <v>241</v>
      </c>
      <c r="AU1733" s="13" t="s">
        <v>1163</v>
      </c>
    </row>
    <row r="1734" spans="2:47" ht="13.15" customHeight="1" x14ac:dyDescent="0.2">
      <c r="B1734" s="13" t="s">
        <v>2788</v>
      </c>
      <c r="C1734" s="13" t="s">
        <v>100</v>
      </c>
      <c r="D1734" s="13" t="s">
        <v>2789</v>
      </c>
      <c r="E1734" s="13" t="s">
        <v>2709</v>
      </c>
      <c r="F1734" s="13" t="s">
        <v>2790</v>
      </c>
      <c r="G1734" s="13" t="s">
        <v>2791</v>
      </c>
      <c r="H1734" s="13" t="s">
        <v>1475</v>
      </c>
      <c r="I1734" s="13">
        <v>45</v>
      </c>
      <c r="J1734" s="13" t="s">
        <v>614</v>
      </c>
      <c r="K1734" s="13" t="s">
        <v>107</v>
      </c>
      <c r="L1734" s="13" t="s">
        <v>108</v>
      </c>
      <c r="M1734" s="13" t="s">
        <v>109</v>
      </c>
      <c r="N1734" s="13" t="s">
        <v>110</v>
      </c>
      <c r="O1734" s="39"/>
      <c r="P1734" s="39"/>
      <c r="Q1734" s="39"/>
      <c r="R1734" s="39"/>
      <c r="S1734" s="39">
        <v>4</v>
      </c>
      <c r="T1734" s="39">
        <v>4</v>
      </c>
      <c r="U1734" s="39">
        <v>4</v>
      </c>
      <c r="V1734" s="39">
        <v>4</v>
      </c>
      <c r="W1734" s="39">
        <v>4</v>
      </c>
      <c r="X1734" s="39"/>
      <c r="Y1734" s="39"/>
      <c r="Z1734" s="39"/>
      <c r="AA1734" s="39"/>
      <c r="AB1734" s="39"/>
      <c r="AC1734" s="39"/>
      <c r="AD1734" s="39"/>
      <c r="AE1734" s="39"/>
      <c r="AF1734" s="39"/>
      <c r="AG1734" s="39"/>
      <c r="AH1734" s="39"/>
      <c r="AI1734" s="39"/>
      <c r="AJ1734" s="39"/>
      <c r="AK1734" s="39"/>
      <c r="AL1734" s="39"/>
      <c r="AM1734" s="39"/>
      <c r="AN1734" s="39"/>
      <c r="AO1734" s="39"/>
      <c r="AP1734" s="39">
        <v>8593.43</v>
      </c>
      <c r="AQ1734" s="39">
        <v>0</v>
      </c>
      <c r="AR1734" s="27">
        <f t="shared" si="40"/>
        <v>0</v>
      </c>
      <c r="AS1734" s="13" t="s">
        <v>111</v>
      </c>
      <c r="AT1734" s="13">
        <v>2016</v>
      </c>
      <c r="AU1734" s="13" t="s">
        <v>212</v>
      </c>
    </row>
    <row r="1735" spans="2:47" ht="13.15" customHeight="1" x14ac:dyDescent="0.2">
      <c r="B1735" s="7" t="s">
        <v>2792</v>
      </c>
      <c r="C1735" s="7" t="s">
        <v>100</v>
      </c>
      <c r="D1735" s="13" t="s">
        <v>2698</v>
      </c>
      <c r="E1735" s="7" t="s">
        <v>2699</v>
      </c>
      <c r="F1735" s="7" t="s">
        <v>2700</v>
      </c>
      <c r="G1735" s="7" t="s">
        <v>2793</v>
      </c>
      <c r="H1735" s="8" t="s">
        <v>197</v>
      </c>
      <c r="I1735" s="9">
        <v>45</v>
      </c>
      <c r="J1735" s="10" t="s">
        <v>238</v>
      </c>
      <c r="K1735" s="8" t="s">
        <v>107</v>
      </c>
      <c r="L1735" s="10" t="s">
        <v>108</v>
      </c>
      <c r="M1735" s="10" t="s">
        <v>109</v>
      </c>
      <c r="N1735" s="10" t="s">
        <v>110</v>
      </c>
      <c r="O1735" s="27"/>
      <c r="P1735" s="27"/>
      <c r="Q1735" s="74"/>
      <c r="R1735" s="27">
        <v>4</v>
      </c>
      <c r="S1735" s="27">
        <v>4</v>
      </c>
      <c r="T1735" s="27">
        <v>4</v>
      </c>
      <c r="U1735" s="27">
        <v>4</v>
      </c>
      <c r="V1735" s="27">
        <v>4</v>
      </c>
      <c r="W1735" s="27"/>
      <c r="X1735" s="27"/>
      <c r="Y1735" s="27"/>
      <c r="Z1735" s="27"/>
      <c r="AA1735" s="27"/>
      <c r="AB1735" s="27"/>
      <c r="AC1735" s="27"/>
      <c r="AD1735" s="27"/>
      <c r="AE1735" s="27"/>
      <c r="AF1735" s="27"/>
      <c r="AG1735" s="27"/>
      <c r="AH1735" s="27"/>
      <c r="AI1735" s="27"/>
      <c r="AJ1735" s="27"/>
      <c r="AK1735" s="27"/>
      <c r="AL1735" s="27"/>
      <c r="AM1735" s="27"/>
      <c r="AN1735" s="27"/>
      <c r="AO1735" s="27"/>
      <c r="AP1735" s="27">
        <v>19295.650000000001</v>
      </c>
      <c r="AQ1735" s="27">
        <v>0</v>
      </c>
      <c r="AR1735" s="27">
        <f t="shared" si="40"/>
        <v>0</v>
      </c>
      <c r="AS1735" s="10" t="s">
        <v>111</v>
      </c>
      <c r="AT1735" s="43" t="s">
        <v>241</v>
      </c>
      <c r="AU1735" s="10" t="s">
        <v>2702</v>
      </c>
    </row>
    <row r="1736" spans="2:47" ht="13.15" customHeight="1" x14ac:dyDescent="0.2">
      <c r="B1736" s="12" t="s">
        <v>2794</v>
      </c>
      <c r="C1736" s="7" t="s">
        <v>100</v>
      </c>
      <c r="D1736" s="13" t="s">
        <v>2698</v>
      </c>
      <c r="E1736" s="7" t="s">
        <v>2699</v>
      </c>
      <c r="F1736" s="7" t="s">
        <v>2700</v>
      </c>
      <c r="G1736" s="7" t="s">
        <v>2793</v>
      </c>
      <c r="H1736" s="8" t="s">
        <v>197</v>
      </c>
      <c r="I1736" s="9">
        <v>45</v>
      </c>
      <c r="J1736" s="10" t="s">
        <v>579</v>
      </c>
      <c r="K1736" s="8" t="s">
        <v>107</v>
      </c>
      <c r="L1736" s="10" t="s">
        <v>108</v>
      </c>
      <c r="M1736" s="10" t="s">
        <v>109</v>
      </c>
      <c r="N1736" s="10" t="s">
        <v>110</v>
      </c>
      <c r="O1736" s="74"/>
      <c r="P1736" s="27"/>
      <c r="Q1736" s="27"/>
      <c r="R1736" s="27">
        <v>4</v>
      </c>
      <c r="S1736" s="27">
        <v>4</v>
      </c>
      <c r="T1736" s="27">
        <v>4</v>
      </c>
      <c r="U1736" s="27">
        <v>4</v>
      </c>
      <c r="V1736" s="27">
        <v>4</v>
      </c>
      <c r="W1736" s="27"/>
      <c r="X1736" s="27"/>
      <c r="Y1736" s="27"/>
      <c r="Z1736" s="27"/>
      <c r="AA1736" s="27"/>
      <c r="AB1736" s="27"/>
      <c r="AC1736" s="27"/>
      <c r="AD1736" s="27"/>
      <c r="AE1736" s="27"/>
      <c r="AF1736" s="27"/>
      <c r="AG1736" s="27"/>
      <c r="AH1736" s="27"/>
      <c r="AI1736" s="27"/>
      <c r="AJ1736" s="27"/>
      <c r="AK1736" s="27"/>
      <c r="AL1736" s="27"/>
      <c r="AM1736" s="27"/>
      <c r="AN1736" s="27"/>
      <c r="AO1736" s="27"/>
      <c r="AP1736" s="27">
        <v>19295.650000000001</v>
      </c>
      <c r="AQ1736" s="27">
        <v>0</v>
      </c>
      <c r="AR1736" s="27">
        <f t="shared" si="40"/>
        <v>0</v>
      </c>
      <c r="AS1736" s="10" t="s">
        <v>111</v>
      </c>
      <c r="AT1736" s="43" t="s">
        <v>241</v>
      </c>
      <c r="AU1736" s="43" t="s">
        <v>2704</v>
      </c>
    </row>
    <row r="1737" spans="2:47" ht="13.15" customHeight="1" x14ac:dyDescent="0.2">
      <c r="B1737" s="12" t="s">
        <v>2795</v>
      </c>
      <c r="C1737" s="7" t="s">
        <v>100</v>
      </c>
      <c r="D1737" s="13" t="s">
        <v>2698</v>
      </c>
      <c r="E1737" s="7" t="s">
        <v>2699</v>
      </c>
      <c r="F1737" s="7" t="s">
        <v>2700</v>
      </c>
      <c r="G1737" s="7" t="s">
        <v>2793</v>
      </c>
      <c r="H1737" s="8" t="s">
        <v>105</v>
      </c>
      <c r="I1737" s="9">
        <v>45</v>
      </c>
      <c r="J1737" s="10" t="s">
        <v>579</v>
      </c>
      <c r="K1737" s="8" t="s">
        <v>107</v>
      </c>
      <c r="L1737" s="10" t="s">
        <v>108</v>
      </c>
      <c r="M1737" s="10" t="s">
        <v>109</v>
      </c>
      <c r="N1737" s="10" t="s">
        <v>110</v>
      </c>
      <c r="O1737" s="74"/>
      <c r="P1737" s="27"/>
      <c r="Q1737" s="27"/>
      <c r="R1737" s="27">
        <v>4</v>
      </c>
      <c r="S1737" s="27">
        <v>4</v>
      </c>
      <c r="T1737" s="27">
        <v>4</v>
      </c>
      <c r="U1737" s="27">
        <v>4</v>
      </c>
      <c r="V1737" s="27">
        <v>4</v>
      </c>
      <c r="W1737" s="27"/>
      <c r="X1737" s="27"/>
      <c r="Y1737" s="27"/>
      <c r="Z1737" s="27"/>
      <c r="AA1737" s="27"/>
      <c r="AB1737" s="27"/>
      <c r="AC1737" s="27"/>
      <c r="AD1737" s="27"/>
      <c r="AE1737" s="27"/>
      <c r="AF1737" s="27"/>
      <c r="AG1737" s="27"/>
      <c r="AH1737" s="27"/>
      <c r="AI1737" s="27"/>
      <c r="AJ1737" s="27"/>
      <c r="AK1737" s="27"/>
      <c r="AL1737" s="27"/>
      <c r="AM1737" s="27"/>
      <c r="AN1737" s="27"/>
      <c r="AO1737" s="27"/>
      <c r="AP1737" s="27">
        <v>12741.07</v>
      </c>
      <c r="AQ1737" s="27">
        <v>0</v>
      </c>
      <c r="AR1737" s="27">
        <f t="shared" si="40"/>
        <v>0</v>
      </c>
      <c r="AS1737" s="10" t="s">
        <v>111</v>
      </c>
      <c r="AT1737" s="43" t="s">
        <v>241</v>
      </c>
      <c r="AU1737" s="89"/>
    </row>
    <row r="1738" spans="2:47" ht="13.15" customHeight="1" x14ac:dyDescent="0.2">
      <c r="B1738" s="12" t="s">
        <v>2796</v>
      </c>
      <c r="C1738" s="8" t="s">
        <v>100</v>
      </c>
      <c r="D1738" s="13" t="s">
        <v>2698</v>
      </c>
      <c r="E1738" s="7" t="s">
        <v>2699</v>
      </c>
      <c r="F1738" s="8" t="s">
        <v>2700</v>
      </c>
      <c r="G1738" s="7" t="s">
        <v>2793</v>
      </c>
      <c r="H1738" s="8" t="s">
        <v>197</v>
      </c>
      <c r="I1738" s="9">
        <v>45</v>
      </c>
      <c r="J1738" s="8" t="s">
        <v>244</v>
      </c>
      <c r="K1738" s="8" t="s">
        <v>107</v>
      </c>
      <c r="L1738" s="8" t="s">
        <v>108</v>
      </c>
      <c r="M1738" s="10" t="s">
        <v>109</v>
      </c>
      <c r="N1738" s="10" t="s">
        <v>110</v>
      </c>
      <c r="O1738" s="74"/>
      <c r="P1738" s="27"/>
      <c r="Q1738" s="27"/>
      <c r="R1738" s="27">
        <v>4</v>
      </c>
      <c r="S1738" s="27">
        <v>4</v>
      </c>
      <c r="T1738" s="27">
        <v>4</v>
      </c>
      <c r="U1738" s="27">
        <v>4</v>
      </c>
      <c r="V1738" s="27">
        <v>4</v>
      </c>
      <c r="W1738" s="27"/>
      <c r="X1738" s="27"/>
      <c r="Y1738" s="27"/>
      <c r="Z1738" s="27"/>
      <c r="AA1738" s="27"/>
      <c r="AB1738" s="27"/>
      <c r="AC1738" s="27"/>
      <c r="AD1738" s="27"/>
      <c r="AE1738" s="27"/>
      <c r="AF1738" s="27"/>
      <c r="AG1738" s="27"/>
      <c r="AH1738" s="27"/>
      <c r="AI1738" s="27"/>
      <c r="AJ1738" s="27"/>
      <c r="AK1738" s="27"/>
      <c r="AL1738" s="27"/>
      <c r="AM1738" s="27"/>
      <c r="AN1738" s="27"/>
      <c r="AO1738" s="27"/>
      <c r="AP1738" s="27">
        <v>10900</v>
      </c>
      <c r="AQ1738" s="27">
        <v>0</v>
      </c>
      <c r="AR1738" s="27">
        <f t="shared" si="40"/>
        <v>0</v>
      </c>
      <c r="AS1738" s="10" t="s">
        <v>111</v>
      </c>
      <c r="AT1738" s="43" t="s">
        <v>241</v>
      </c>
      <c r="AU1738" s="13" t="s">
        <v>610</v>
      </c>
    </row>
    <row r="1739" spans="2:47" ht="13.15" customHeight="1" x14ac:dyDescent="0.2">
      <c r="B1739" s="13" t="s">
        <v>2797</v>
      </c>
      <c r="C1739" s="13" t="s">
        <v>100</v>
      </c>
      <c r="D1739" s="13" t="s">
        <v>2798</v>
      </c>
      <c r="E1739" s="13" t="s">
        <v>2709</v>
      </c>
      <c r="F1739" s="13" t="s">
        <v>2799</v>
      </c>
      <c r="G1739" s="13" t="s">
        <v>2800</v>
      </c>
      <c r="H1739" s="13" t="s">
        <v>1475</v>
      </c>
      <c r="I1739" s="13">
        <v>45</v>
      </c>
      <c r="J1739" s="13" t="s">
        <v>614</v>
      </c>
      <c r="K1739" s="13" t="s">
        <v>107</v>
      </c>
      <c r="L1739" s="13" t="s">
        <v>108</v>
      </c>
      <c r="M1739" s="13" t="s">
        <v>109</v>
      </c>
      <c r="N1739" s="13" t="s">
        <v>110</v>
      </c>
      <c r="O1739" s="39"/>
      <c r="P1739" s="39"/>
      <c r="Q1739" s="39"/>
      <c r="R1739" s="39"/>
      <c r="S1739" s="39">
        <v>11</v>
      </c>
      <c r="T1739" s="39">
        <v>11</v>
      </c>
      <c r="U1739" s="39">
        <v>11</v>
      </c>
      <c r="V1739" s="39">
        <v>11</v>
      </c>
      <c r="W1739" s="39">
        <v>11</v>
      </c>
      <c r="X1739" s="39"/>
      <c r="Y1739" s="39"/>
      <c r="Z1739" s="39"/>
      <c r="AA1739" s="39"/>
      <c r="AB1739" s="39"/>
      <c r="AC1739" s="39"/>
      <c r="AD1739" s="39"/>
      <c r="AE1739" s="39"/>
      <c r="AF1739" s="39"/>
      <c r="AG1739" s="39"/>
      <c r="AH1739" s="39"/>
      <c r="AI1739" s="39"/>
      <c r="AJ1739" s="39"/>
      <c r="AK1739" s="39"/>
      <c r="AL1739" s="39"/>
      <c r="AM1739" s="39"/>
      <c r="AN1739" s="39"/>
      <c r="AO1739" s="39"/>
      <c r="AP1739" s="39">
        <v>12741.07</v>
      </c>
      <c r="AQ1739" s="39">
        <v>0</v>
      </c>
      <c r="AR1739" s="27">
        <f t="shared" si="40"/>
        <v>0</v>
      </c>
      <c r="AS1739" s="13" t="s">
        <v>111</v>
      </c>
      <c r="AT1739" s="13">
        <v>2016</v>
      </c>
      <c r="AU1739" s="13">
        <v>9.15</v>
      </c>
    </row>
    <row r="1740" spans="2:47" ht="13.15" customHeight="1" x14ac:dyDescent="0.2">
      <c r="B1740" s="13" t="s">
        <v>2801</v>
      </c>
      <c r="C1740" s="13" t="s">
        <v>100</v>
      </c>
      <c r="D1740" s="13" t="s">
        <v>2798</v>
      </c>
      <c r="E1740" s="13" t="s">
        <v>2709</v>
      </c>
      <c r="F1740" s="13" t="s">
        <v>2799</v>
      </c>
      <c r="G1740" s="13" t="s">
        <v>2800</v>
      </c>
      <c r="H1740" s="13" t="s">
        <v>1475</v>
      </c>
      <c r="I1740" s="13">
        <v>45</v>
      </c>
      <c r="J1740" s="13" t="s">
        <v>745</v>
      </c>
      <c r="K1740" s="13" t="s">
        <v>107</v>
      </c>
      <c r="L1740" s="13" t="s">
        <v>108</v>
      </c>
      <c r="M1740" s="13" t="s">
        <v>109</v>
      </c>
      <c r="N1740" s="13" t="s">
        <v>110</v>
      </c>
      <c r="O1740" s="39"/>
      <c r="P1740" s="39"/>
      <c r="Q1740" s="39"/>
      <c r="R1740" s="39"/>
      <c r="S1740" s="39">
        <v>11</v>
      </c>
      <c r="T1740" s="39">
        <v>11</v>
      </c>
      <c r="U1740" s="39">
        <v>11</v>
      </c>
      <c r="V1740" s="39">
        <v>11</v>
      </c>
      <c r="W1740" s="39">
        <v>11</v>
      </c>
      <c r="X1740" s="39"/>
      <c r="Y1740" s="39"/>
      <c r="Z1740" s="39"/>
      <c r="AA1740" s="39"/>
      <c r="AB1740" s="39"/>
      <c r="AC1740" s="39"/>
      <c r="AD1740" s="39"/>
      <c r="AE1740" s="39"/>
      <c r="AF1740" s="39"/>
      <c r="AG1740" s="39"/>
      <c r="AH1740" s="39"/>
      <c r="AI1740" s="39"/>
      <c r="AJ1740" s="39"/>
      <c r="AK1740" s="39"/>
      <c r="AL1740" s="39"/>
      <c r="AM1740" s="39"/>
      <c r="AN1740" s="39"/>
      <c r="AO1740" s="39"/>
      <c r="AP1740" s="39">
        <v>10899.999999999998</v>
      </c>
      <c r="AQ1740" s="39">
        <v>0</v>
      </c>
      <c r="AR1740" s="27">
        <f t="shared" ref="AR1740:AR1803" si="41">AQ1740*1.12</f>
        <v>0</v>
      </c>
      <c r="AS1740" s="13" t="s">
        <v>111</v>
      </c>
      <c r="AT1740" s="13">
        <v>2016</v>
      </c>
      <c r="AU1740" s="13" t="s">
        <v>212</v>
      </c>
    </row>
    <row r="1741" spans="2:47" ht="13.15" customHeight="1" x14ac:dyDescent="0.2">
      <c r="B1741" s="7" t="s">
        <v>2802</v>
      </c>
      <c r="C1741" s="7" t="s">
        <v>100</v>
      </c>
      <c r="D1741" s="13" t="s">
        <v>2698</v>
      </c>
      <c r="E1741" s="7" t="s">
        <v>2699</v>
      </c>
      <c r="F1741" s="7" t="s">
        <v>2700</v>
      </c>
      <c r="G1741" s="7" t="s">
        <v>2803</v>
      </c>
      <c r="H1741" s="8" t="s">
        <v>197</v>
      </c>
      <c r="I1741" s="9">
        <v>45</v>
      </c>
      <c r="J1741" s="10" t="s">
        <v>238</v>
      </c>
      <c r="K1741" s="8" t="s">
        <v>107</v>
      </c>
      <c r="L1741" s="10" t="s">
        <v>108</v>
      </c>
      <c r="M1741" s="10" t="s">
        <v>109</v>
      </c>
      <c r="N1741" s="10" t="s">
        <v>110</v>
      </c>
      <c r="O1741" s="27"/>
      <c r="P1741" s="27"/>
      <c r="Q1741" s="74"/>
      <c r="R1741" s="27">
        <v>102</v>
      </c>
      <c r="S1741" s="27">
        <v>102</v>
      </c>
      <c r="T1741" s="27">
        <v>102</v>
      </c>
      <c r="U1741" s="27">
        <v>102</v>
      </c>
      <c r="V1741" s="27">
        <v>102</v>
      </c>
      <c r="W1741" s="27"/>
      <c r="X1741" s="27"/>
      <c r="Y1741" s="27"/>
      <c r="Z1741" s="27"/>
      <c r="AA1741" s="27"/>
      <c r="AB1741" s="27"/>
      <c r="AC1741" s="27"/>
      <c r="AD1741" s="27"/>
      <c r="AE1741" s="27"/>
      <c r="AF1741" s="27"/>
      <c r="AG1741" s="27"/>
      <c r="AH1741" s="27"/>
      <c r="AI1741" s="27"/>
      <c r="AJ1741" s="27"/>
      <c r="AK1741" s="27"/>
      <c r="AL1741" s="27"/>
      <c r="AM1741" s="27"/>
      <c r="AN1741" s="27"/>
      <c r="AO1741" s="27"/>
      <c r="AP1741" s="27">
        <v>19682.53</v>
      </c>
      <c r="AQ1741" s="27">
        <v>0</v>
      </c>
      <c r="AR1741" s="27">
        <f t="shared" si="41"/>
        <v>0</v>
      </c>
      <c r="AS1741" s="10" t="s">
        <v>111</v>
      </c>
      <c r="AT1741" s="43" t="s">
        <v>241</v>
      </c>
      <c r="AU1741" s="10" t="s">
        <v>2702</v>
      </c>
    </row>
    <row r="1742" spans="2:47" ht="13.15" customHeight="1" x14ac:dyDescent="0.2">
      <c r="B1742" s="12" t="s">
        <v>2804</v>
      </c>
      <c r="C1742" s="7" t="s">
        <v>100</v>
      </c>
      <c r="D1742" s="13" t="s">
        <v>2698</v>
      </c>
      <c r="E1742" s="7" t="s">
        <v>2699</v>
      </c>
      <c r="F1742" s="7" t="s">
        <v>2700</v>
      </c>
      <c r="G1742" s="7" t="s">
        <v>2803</v>
      </c>
      <c r="H1742" s="8" t="s">
        <v>197</v>
      </c>
      <c r="I1742" s="9">
        <v>45</v>
      </c>
      <c r="J1742" s="10" t="s">
        <v>579</v>
      </c>
      <c r="K1742" s="8" t="s">
        <v>107</v>
      </c>
      <c r="L1742" s="10" t="s">
        <v>108</v>
      </c>
      <c r="M1742" s="10" t="s">
        <v>109</v>
      </c>
      <c r="N1742" s="10" t="s">
        <v>110</v>
      </c>
      <c r="O1742" s="74"/>
      <c r="P1742" s="27"/>
      <c r="Q1742" s="27"/>
      <c r="R1742" s="27">
        <v>102</v>
      </c>
      <c r="S1742" s="27">
        <v>102</v>
      </c>
      <c r="T1742" s="27">
        <v>102</v>
      </c>
      <c r="U1742" s="27">
        <v>102</v>
      </c>
      <c r="V1742" s="27">
        <v>102</v>
      </c>
      <c r="W1742" s="27"/>
      <c r="X1742" s="27"/>
      <c r="Y1742" s="27"/>
      <c r="Z1742" s="27"/>
      <c r="AA1742" s="27"/>
      <c r="AB1742" s="27"/>
      <c r="AC1742" s="27"/>
      <c r="AD1742" s="27"/>
      <c r="AE1742" s="27"/>
      <c r="AF1742" s="27"/>
      <c r="AG1742" s="27"/>
      <c r="AH1742" s="27"/>
      <c r="AI1742" s="27"/>
      <c r="AJ1742" s="27"/>
      <c r="AK1742" s="27"/>
      <c r="AL1742" s="27"/>
      <c r="AM1742" s="27"/>
      <c r="AN1742" s="27"/>
      <c r="AO1742" s="27"/>
      <c r="AP1742" s="27">
        <v>19682.53</v>
      </c>
      <c r="AQ1742" s="27">
        <v>0</v>
      </c>
      <c r="AR1742" s="27">
        <f t="shared" si="41"/>
        <v>0</v>
      </c>
      <c r="AS1742" s="10" t="s">
        <v>111</v>
      </c>
      <c r="AT1742" s="43" t="s">
        <v>241</v>
      </c>
      <c r="AU1742" s="43" t="s">
        <v>2704</v>
      </c>
    </row>
    <row r="1743" spans="2:47" ht="13.15" customHeight="1" x14ac:dyDescent="0.2">
      <c r="B1743" s="12" t="s">
        <v>2805</v>
      </c>
      <c r="C1743" s="7" t="s">
        <v>100</v>
      </c>
      <c r="D1743" s="13" t="s">
        <v>2698</v>
      </c>
      <c r="E1743" s="7" t="s">
        <v>2699</v>
      </c>
      <c r="F1743" s="7" t="s">
        <v>2700</v>
      </c>
      <c r="G1743" s="7" t="s">
        <v>2803</v>
      </c>
      <c r="H1743" s="8" t="s">
        <v>105</v>
      </c>
      <c r="I1743" s="9">
        <v>45</v>
      </c>
      <c r="J1743" s="10" t="s">
        <v>579</v>
      </c>
      <c r="K1743" s="8" t="s">
        <v>107</v>
      </c>
      <c r="L1743" s="10" t="s">
        <v>108</v>
      </c>
      <c r="M1743" s="10" t="s">
        <v>109</v>
      </c>
      <c r="N1743" s="10" t="s">
        <v>110</v>
      </c>
      <c r="O1743" s="74"/>
      <c r="P1743" s="27"/>
      <c r="Q1743" s="27"/>
      <c r="R1743" s="27">
        <v>102</v>
      </c>
      <c r="S1743" s="27">
        <v>102</v>
      </c>
      <c r="T1743" s="27">
        <v>102</v>
      </c>
      <c r="U1743" s="27">
        <v>102</v>
      </c>
      <c r="V1743" s="27">
        <v>102</v>
      </c>
      <c r="W1743" s="27"/>
      <c r="X1743" s="27"/>
      <c r="Y1743" s="27"/>
      <c r="Z1743" s="27"/>
      <c r="AA1743" s="27"/>
      <c r="AB1743" s="27"/>
      <c r="AC1743" s="27"/>
      <c r="AD1743" s="27"/>
      <c r="AE1743" s="27"/>
      <c r="AF1743" s="27"/>
      <c r="AG1743" s="27"/>
      <c r="AH1743" s="27"/>
      <c r="AI1743" s="27"/>
      <c r="AJ1743" s="27"/>
      <c r="AK1743" s="27"/>
      <c r="AL1743" s="27"/>
      <c r="AM1743" s="27"/>
      <c r="AN1743" s="27"/>
      <c r="AO1743" s="27"/>
      <c r="AP1743" s="27">
        <v>17455.36</v>
      </c>
      <c r="AQ1743" s="27">
        <v>0</v>
      </c>
      <c r="AR1743" s="27">
        <f t="shared" si="41"/>
        <v>0</v>
      </c>
      <c r="AS1743" s="10" t="s">
        <v>111</v>
      </c>
      <c r="AT1743" s="43" t="s">
        <v>241</v>
      </c>
      <c r="AU1743" s="89"/>
    </row>
    <row r="1744" spans="2:47" ht="13.15" customHeight="1" x14ac:dyDescent="0.2">
      <c r="B1744" s="12" t="s">
        <v>2806</v>
      </c>
      <c r="C1744" s="8" t="s">
        <v>100</v>
      </c>
      <c r="D1744" s="13" t="s">
        <v>2698</v>
      </c>
      <c r="E1744" s="7" t="s">
        <v>2699</v>
      </c>
      <c r="F1744" s="8" t="s">
        <v>2700</v>
      </c>
      <c r="G1744" s="7" t="s">
        <v>2803</v>
      </c>
      <c r="H1744" s="8" t="s">
        <v>197</v>
      </c>
      <c r="I1744" s="9">
        <v>45</v>
      </c>
      <c r="J1744" s="8" t="s">
        <v>244</v>
      </c>
      <c r="K1744" s="8" t="s">
        <v>107</v>
      </c>
      <c r="L1744" s="8" t="s">
        <v>108</v>
      </c>
      <c r="M1744" s="10" t="s">
        <v>109</v>
      </c>
      <c r="N1744" s="10" t="s">
        <v>110</v>
      </c>
      <c r="O1744" s="74"/>
      <c r="P1744" s="27"/>
      <c r="Q1744" s="27"/>
      <c r="R1744" s="27">
        <v>102</v>
      </c>
      <c r="S1744" s="27">
        <v>102</v>
      </c>
      <c r="T1744" s="27">
        <v>102</v>
      </c>
      <c r="U1744" s="27">
        <v>102</v>
      </c>
      <c r="V1744" s="27">
        <v>102</v>
      </c>
      <c r="W1744" s="27"/>
      <c r="X1744" s="27"/>
      <c r="Y1744" s="27"/>
      <c r="Z1744" s="27"/>
      <c r="AA1744" s="27"/>
      <c r="AB1744" s="27"/>
      <c r="AC1744" s="27"/>
      <c r="AD1744" s="27"/>
      <c r="AE1744" s="27"/>
      <c r="AF1744" s="27"/>
      <c r="AG1744" s="27"/>
      <c r="AH1744" s="27"/>
      <c r="AI1744" s="27"/>
      <c r="AJ1744" s="27"/>
      <c r="AK1744" s="27"/>
      <c r="AL1744" s="27"/>
      <c r="AM1744" s="27"/>
      <c r="AN1744" s="27"/>
      <c r="AO1744" s="27"/>
      <c r="AP1744" s="27">
        <v>17455.36</v>
      </c>
      <c r="AQ1744" s="27">
        <v>0</v>
      </c>
      <c r="AR1744" s="27">
        <f t="shared" si="41"/>
        <v>0</v>
      </c>
      <c r="AS1744" s="10" t="s">
        <v>111</v>
      </c>
      <c r="AT1744" s="43" t="s">
        <v>241</v>
      </c>
      <c r="AU1744" s="13" t="s">
        <v>1163</v>
      </c>
    </row>
    <row r="1745" spans="2:47" ht="13.15" customHeight="1" x14ac:dyDescent="0.2">
      <c r="B1745" s="13" t="s">
        <v>2807</v>
      </c>
      <c r="C1745" s="13" t="s">
        <v>100</v>
      </c>
      <c r="D1745" s="13" t="s">
        <v>2777</v>
      </c>
      <c r="E1745" s="13" t="s">
        <v>2709</v>
      </c>
      <c r="F1745" s="13" t="s">
        <v>2778</v>
      </c>
      <c r="G1745" s="13" t="s">
        <v>2808</v>
      </c>
      <c r="H1745" s="13" t="s">
        <v>1475</v>
      </c>
      <c r="I1745" s="13">
        <v>45</v>
      </c>
      <c r="J1745" s="13" t="s">
        <v>614</v>
      </c>
      <c r="K1745" s="13" t="s">
        <v>107</v>
      </c>
      <c r="L1745" s="13" t="s">
        <v>108</v>
      </c>
      <c r="M1745" s="13" t="s">
        <v>109</v>
      </c>
      <c r="N1745" s="13" t="s">
        <v>110</v>
      </c>
      <c r="O1745" s="39"/>
      <c r="P1745" s="39"/>
      <c r="Q1745" s="39"/>
      <c r="R1745" s="39"/>
      <c r="S1745" s="39">
        <v>84</v>
      </c>
      <c r="T1745" s="39">
        <v>84</v>
      </c>
      <c r="U1745" s="39">
        <v>84</v>
      </c>
      <c r="V1745" s="39">
        <v>84</v>
      </c>
      <c r="W1745" s="39">
        <v>84</v>
      </c>
      <c r="X1745" s="39"/>
      <c r="Y1745" s="39"/>
      <c r="Z1745" s="39"/>
      <c r="AA1745" s="39"/>
      <c r="AB1745" s="39"/>
      <c r="AC1745" s="39"/>
      <c r="AD1745" s="39"/>
      <c r="AE1745" s="39"/>
      <c r="AF1745" s="39"/>
      <c r="AG1745" s="39"/>
      <c r="AH1745" s="39"/>
      <c r="AI1745" s="39"/>
      <c r="AJ1745" s="39"/>
      <c r="AK1745" s="39"/>
      <c r="AL1745" s="39"/>
      <c r="AM1745" s="39"/>
      <c r="AN1745" s="39"/>
      <c r="AO1745" s="39"/>
      <c r="AP1745" s="39">
        <v>17455.36</v>
      </c>
      <c r="AQ1745" s="39">
        <v>0</v>
      </c>
      <c r="AR1745" s="27">
        <f t="shared" si="41"/>
        <v>0</v>
      </c>
      <c r="AS1745" s="13" t="s">
        <v>111</v>
      </c>
      <c r="AT1745" s="13">
        <v>2016</v>
      </c>
      <c r="AU1745" s="13" t="s">
        <v>212</v>
      </c>
    </row>
    <row r="1746" spans="2:47" ht="13.15" customHeight="1" x14ac:dyDescent="0.2">
      <c r="B1746" s="7" t="s">
        <v>2809</v>
      </c>
      <c r="C1746" s="7" t="s">
        <v>100</v>
      </c>
      <c r="D1746" s="13" t="s">
        <v>2698</v>
      </c>
      <c r="E1746" s="7" t="s">
        <v>2699</v>
      </c>
      <c r="F1746" s="7" t="s">
        <v>2700</v>
      </c>
      <c r="G1746" s="7" t="s">
        <v>2810</v>
      </c>
      <c r="H1746" s="8" t="s">
        <v>197</v>
      </c>
      <c r="I1746" s="9">
        <v>45</v>
      </c>
      <c r="J1746" s="10" t="s">
        <v>238</v>
      </c>
      <c r="K1746" s="8" t="s">
        <v>107</v>
      </c>
      <c r="L1746" s="10" t="s">
        <v>108</v>
      </c>
      <c r="M1746" s="10" t="s">
        <v>109</v>
      </c>
      <c r="N1746" s="10" t="s">
        <v>110</v>
      </c>
      <c r="O1746" s="27"/>
      <c r="P1746" s="27"/>
      <c r="Q1746" s="74"/>
      <c r="R1746" s="27">
        <v>26</v>
      </c>
      <c r="S1746" s="27">
        <v>26</v>
      </c>
      <c r="T1746" s="27">
        <v>26</v>
      </c>
      <c r="U1746" s="27">
        <v>26</v>
      </c>
      <c r="V1746" s="27">
        <v>26</v>
      </c>
      <c r="W1746" s="27"/>
      <c r="X1746" s="27"/>
      <c r="Y1746" s="27"/>
      <c r="Z1746" s="27"/>
      <c r="AA1746" s="27"/>
      <c r="AB1746" s="27"/>
      <c r="AC1746" s="27"/>
      <c r="AD1746" s="27"/>
      <c r="AE1746" s="27"/>
      <c r="AF1746" s="27"/>
      <c r="AG1746" s="27"/>
      <c r="AH1746" s="27"/>
      <c r="AI1746" s="27"/>
      <c r="AJ1746" s="27"/>
      <c r="AK1746" s="27"/>
      <c r="AL1746" s="27"/>
      <c r="AM1746" s="27"/>
      <c r="AN1746" s="27"/>
      <c r="AO1746" s="27"/>
      <c r="AP1746" s="27">
        <v>40622.42</v>
      </c>
      <c r="AQ1746" s="27">
        <v>0</v>
      </c>
      <c r="AR1746" s="27">
        <f t="shared" si="41"/>
        <v>0</v>
      </c>
      <c r="AS1746" s="10" t="s">
        <v>111</v>
      </c>
      <c r="AT1746" s="43" t="s">
        <v>241</v>
      </c>
      <c r="AU1746" s="10" t="s">
        <v>2702</v>
      </c>
    </row>
    <row r="1747" spans="2:47" ht="13.15" customHeight="1" x14ac:dyDescent="0.2">
      <c r="B1747" s="12" t="s">
        <v>2811</v>
      </c>
      <c r="C1747" s="7" t="s">
        <v>100</v>
      </c>
      <c r="D1747" s="13" t="s">
        <v>2698</v>
      </c>
      <c r="E1747" s="7" t="s">
        <v>2699</v>
      </c>
      <c r="F1747" s="7" t="s">
        <v>2700</v>
      </c>
      <c r="G1747" s="7" t="s">
        <v>2810</v>
      </c>
      <c r="H1747" s="8" t="s">
        <v>197</v>
      </c>
      <c r="I1747" s="9">
        <v>45</v>
      </c>
      <c r="J1747" s="10" t="s">
        <v>579</v>
      </c>
      <c r="K1747" s="8" t="s">
        <v>107</v>
      </c>
      <c r="L1747" s="10" t="s">
        <v>108</v>
      </c>
      <c r="M1747" s="10" t="s">
        <v>109</v>
      </c>
      <c r="N1747" s="10" t="s">
        <v>110</v>
      </c>
      <c r="O1747" s="74"/>
      <c r="P1747" s="27"/>
      <c r="Q1747" s="27"/>
      <c r="R1747" s="27">
        <v>26</v>
      </c>
      <c r="S1747" s="27">
        <v>26</v>
      </c>
      <c r="T1747" s="27">
        <v>26</v>
      </c>
      <c r="U1747" s="27">
        <v>26</v>
      </c>
      <c r="V1747" s="27">
        <v>26</v>
      </c>
      <c r="W1747" s="27"/>
      <c r="X1747" s="27"/>
      <c r="Y1747" s="27"/>
      <c r="Z1747" s="27"/>
      <c r="AA1747" s="27"/>
      <c r="AB1747" s="27"/>
      <c r="AC1747" s="27"/>
      <c r="AD1747" s="27"/>
      <c r="AE1747" s="27"/>
      <c r="AF1747" s="27"/>
      <c r="AG1747" s="27"/>
      <c r="AH1747" s="27"/>
      <c r="AI1747" s="27"/>
      <c r="AJ1747" s="27"/>
      <c r="AK1747" s="27"/>
      <c r="AL1747" s="27"/>
      <c r="AM1747" s="27"/>
      <c r="AN1747" s="27"/>
      <c r="AO1747" s="27"/>
      <c r="AP1747" s="27">
        <v>40622.42</v>
      </c>
      <c r="AQ1747" s="27">
        <v>0</v>
      </c>
      <c r="AR1747" s="27">
        <f t="shared" si="41"/>
        <v>0</v>
      </c>
      <c r="AS1747" s="10" t="s">
        <v>111</v>
      </c>
      <c r="AT1747" s="43" t="s">
        <v>241</v>
      </c>
      <c r="AU1747" s="43" t="s">
        <v>2704</v>
      </c>
    </row>
    <row r="1748" spans="2:47" ht="13.15" customHeight="1" x14ac:dyDescent="0.2">
      <c r="B1748" s="12" t="s">
        <v>2812</v>
      </c>
      <c r="C1748" s="7" t="s">
        <v>100</v>
      </c>
      <c r="D1748" s="13" t="s">
        <v>2698</v>
      </c>
      <c r="E1748" s="7" t="s">
        <v>2699</v>
      </c>
      <c r="F1748" s="7" t="s">
        <v>2700</v>
      </c>
      <c r="G1748" s="7" t="s">
        <v>2810</v>
      </c>
      <c r="H1748" s="8" t="s">
        <v>105</v>
      </c>
      <c r="I1748" s="9">
        <v>45</v>
      </c>
      <c r="J1748" s="10" t="s">
        <v>579</v>
      </c>
      <c r="K1748" s="8" t="s">
        <v>107</v>
      </c>
      <c r="L1748" s="10" t="s">
        <v>108</v>
      </c>
      <c r="M1748" s="10" t="s">
        <v>109</v>
      </c>
      <c r="N1748" s="10" t="s">
        <v>110</v>
      </c>
      <c r="O1748" s="74"/>
      <c r="P1748" s="27"/>
      <c r="Q1748" s="27"/>
      <c r="R1748" s="27">
        <v>26</v>
      </c>
      <c r="S1748" s="27">
        <v>26</v>
      </c>
      <c r="T1748" s="27">
        <v>26</v>
      </c>
      <c r="U1748" s="27">
        <v>26</v>
      </c>
      <c r="V1748" s="27">
        <v>26</v>
      </c>
      <c r="W1748" s="27"/>
      <c r="X1748" s="27"/>
      <c r="Y1748" s="27"/>
      <c r="Z1748" s="27"/>
      <c r="AA1748" s="27"/>
      <c r="AB1748" s="27"/>
      <c r="AC1748" s="27"/>
      <c r="AD1748" s="27"/>
      <c r="AE1748" s="27"/>
      <c r="AF1748" s="27"/>
      <c r="AG1748" s="27"/>
      <c r="AH1748" s="27"/>
      <c r="AI1748" s="27"/>
      <c r="AJ1748" s="27"/>
      <c r="AK1748" s="27"/>
      <c r="AL1748" s="27"/>
      <c r="AM1748" s="27"/>
      <c r="AN1748" s="27"/>
      <c r="AO1748" s="27"/>
      <c r="AP1748" s="27">
        <v>31116.07</v>
      </c>
      <c r="AQ1748" s="27">
        <v>0</v>
      </c>
      <c r="AR1748" s="27">
        <f t="shared" si="41"/>
        <v>0</v>
      </c>
      <c r="AS1748" s="10" t="s">
        <v>111</v>
      </c>
      <c r="AT1748" s="43" t="s">
        <v>241</v>
      </c>
      <c r="AU1748" s="89"/>
    </row>
    <row r="1749" spans="2:47" ht="13.15" customHeight="1" x14ac:dyDescent="0.2">
      <c r="B1749" s="12" t="s">
        <v>2813</v>
      </c>
      <c r="C1749" s="8" t="s">
        <v>100</v>
      </c>
      <c r="D1749" s="13" t="s">
        <v>2698</v>
      </c>
      <c r="E1749" s="7" t="s">
        <v>2699</v>
      </c>
      <c r="F1749" s="8" t="s">
        <v>2700</v>
      </c>
      <c r="G1749" s="7" t="s">
        <v>2810</v>
      </c>
      <c r="H1749" s="8" t="s">
        <v>197</v>
      </c>
      <c r="I1749" s="9">
        <v>45</v>
      </c>
      <c r="J1749" s="8" t="s">
        <v>244</v>
      </c>
      <c r="K1749" s="8" t="s">
        <v>107</v>
      </c>
      <c r="L1749" s="8" t="s">
        <v>108</v>
      </c>
      <c r="M1749" s="10" t="s">
        <v>109</v>
      </c>
      <c r="N1749" s="10" t="s">
        <v>110</v>
      </c>
      <c r="O1749" s="74"/>
      <c r="P1749" s="27"/>
      <c r="Q1749" s="27"/>
      <c r="R1749" s="27">
        <v>26</v>
      </c>
      <c r="S1749" s="27">
        <v>26</v>
      </c>
      <c r="T1749" s="27">
        <v>26</v>
      </c>
      <c r="U1749" s="27">
        <v>26</v>
      </c>
      <c r="V1749" s="27">
        <v>26</v>
      </c>
      <c r="W1749" s="27"/>
      <c r="X1749" s="27"/>
      <c r="Y1749" s="27"/>
      <c r="Z1749" s="27"/>
      <c r="AA1749" s="27"/>
      <c r="AB1749" s="27"/>
      <c r="AC1749" s="27"/>
      <c r="AD1749" s="27"/>
      <c r="AE1749" s="27"/>
      <c r="AF1749" s="27"/>
      <c r="AG1749" s="27"/>
      <c r="AH1749" s="27"/>
      <c r="AI1749" s="27"/>
      <c r="AJ1749" s="27"/>
      <c r="AK1749" s="27"/>
      <c r="AL1749" s="27"/>
      <c r="AM1749" s="27"/>
      <c r="AN1749" s="27"/>
      <c r="AO1749" s="27"/>
      <c r="AP1749" s="27">
        <v>31116.07</v>
      </c>
      <c r="AQ1749" s="27">
        <v>0</v>
      </c>
      <c r="AR1749" s="27">
        <f t="shared" si="41"/>
        <v>0</v>
      </c>
      <c r="AS1749" s="10" t="s">
        <v>111</v>
      </c>
      <c r="AT1749" s="43" t="s">
        <v>241</v>
      </c>
      <c r="AU1749" s="13" t="s">
        <v>1163</v>
      </c>
    </row>
    <row r="1750" spans="2:47" ht="13.15" customHeight="1" x14ac:dyDescent="0.2">
      <c r="B1750" s="13" t="s">
        <v>2814</v>
      </c>
      <c r="C1750" s="13" t="s">
        <v>100</v>
      </c>
      <c r="D1750" s="13" t="s">
        <v>2815</v>
      </c>
      <c r="E1750" s="13" t="s">
        <v>2709</v>
      </c>
      <c r="F1750" s="13" t="s">
        <v>2816</v>
      </c>
      <c r="G1750" s="13" t="s">
        <v>2817</v>
      </c>
      <c r="H1750" s="13" t="s">
        <v>1475</v>
      </c>
      <c r="I1750" s="13">
        <v>45</v>
      </c>
      <c r="J1750" s="13" t="s">
        <v>614</v>
      </c>
      <c r="K1750" s="13" t="s">
        <v>107</v>
      </c>
      <c r="L1750" s="13" t="s">
        <v>108</v>
      </c>
      <c r="M1750" s="13" t="s">
        <v>109</v>
      </c>
      <c r="N1750" s="13" t="s">
        <v>110</v>
      </c>
      <c r="O1750" s="39"/>
      <c r="P1750" s="39"/>
      <c r="Q1750" s="39"/>
      <c r="R1750" s="39"/>
      <c r="S1750" s="39">
        <v>12</v>
      </c>
      <c r="T1750" s="39">
        <v>12</v>
      </c>
      <c r="U1750" s="39">
        <v>12</v>
      </c>
      <c r="V1750" s="39">
        <v>12</v>
      </c>
      <c r="W1750" s="39">
        <v>12</v>
      </c>
      <c r="X1750" s="39"/>
      <c r="Y1750" s="39"/>
      <c r="Z1750" s="39"/>
      <c r="AA1750" s="39"/>
      <c r="AB1750" s="39"/>
      <c r="AC1750" s="39"/>
      <c r="AD1750" s="39"/>
      <c r="AE1750" s="39"/>
      <c r="AF1750" s="39"/>
      <c r="AG1750" s="39"/>
      <c r="AH1750" s="39"/>
      <c r="AI1750" s="39"/>
      <c r="AJ1750" s="39"/>
      <c r="AK1750" s="39"/>
      <c r="AL1750" s="39"/>
      <c r="AM1750" s="39"/>
      <c r="AN1750" s="39"/>
      <c r="AO1750" s="39"/>
      <c r="AP1750" s="39">
        <v>31116.07</v>
      </c>
      <c r="AQ1750" s="39">
        <v>0</v>
      </c>
      <c r="AR1750" s="27">
        <f t="shared" si="41"/>
        <v>0</v>
      </c>
      <c r="AS1750" s="13" t="s">
        <v>111</v>
      </c>
      <c r="AT1750" s="13">
        <v>2016</v>
      </c>
      <c r="AU1750" s="13" t="s">
        <v>212</v>
      </c>
    </row>
    <row r="1751" spans="2:47" ht="13.15" customHeight="1" x14ac:dyDescent="0.2">
      <c r="B1751" s="7" t="s">
        <v>2818</v>
      </c>
      <c r="C1751" s="7" t="s">
        <v>100</v>
      </c>
      <c r="D1751" s="13" t="s">
        <v>588</v>
      </c>
      <c r="E1751" s="7" t="s">
        <v>589</v>
      </c>
      <c r="F1751" s="7" t="s">
        <v>590</v>
      </c>
      <c r="G1751" s="7" t="s">
        <v>591</v>
      </c>
      <c r="H1751" s="8" t="s">
        <v>197</v>
      </c>
      <c r="I1751" s="9">
        <v>55</v>
      </c>
      <c r="J1751" s="10" t="s">
        <v>238</v>
      </c>
      <c r="K1751" s="8" t="s">
        <v>107</v>
      </c>
      <c r="L1751" s="10" t="s">
        <v>108</v>
      </c>
      <c r="M1751" s="10" t="s">
        <v>109</v>
      </c>
      <c r="N1751" s="10" t="s">
        <v>110</v>
      </c>
      <c r="O1751" s="27"/>
      <c r="P1751" s="27"/>
      <c r="Q1751" s="74"/>
      <c r="R1751" s="27">
        <v>70</v>
      </c>
      <c r="S1751" s="27">
        <v>35</v>
      </c>
      <c r="T1751" s="27">
        <v>35</v>
      </c>
      <c r="U1751" s="27">
        <v>35</v>
      </c>
      <c r="V1751" s="27">
        <v>35</v>
      </c>
      <c r="W1751" s="27"/>
      <c r="X1751" s="27"/>
      <c r="Y1751" s="27"/>
      <c r="Z1751" s="27"/>
      <c r="AA1751" s="27"/>
      <c r="AB1751" s="27"/>
      <c r="AC1751" s="27"/>
      <c r="AD1751" s="27"/>
      <c r="AE1751" s="27"/>
      <c r="AF1751" s="27"/>
      <c r="AG1751" s="27"/>
      <c r="AH1751" s="27"/>
      <c r="AI1751" s="27"/>
      <c r="AJ1751" s="27"/>
      <c r="AK1751" s="27"/>
      <c r="AL1751" s="27"/>
      <c r="AM1751" s="27"/>
      <c r="AN1751" s="27"/>
      <c r="AO1751" s="27"/>
      <c r="AP1751" s="27">
        <v>568.71</v>
      </c>
      <c r="AQ1751" s="27">
        <v>0</v>
      </c>
      <c r="AR1751" s="27">
        <f t="shared" si="41"/>
        <v>0</v>
      </c>
      <c r="AS1751" s="10" t="s">
        <v>111</v>
      </c>
      <c r="AT1751" s="43" t="s">
        <v>241</v>
      </c>
      <c r="AU1751" s="89" t="s">
        <v>661</v>
      </c>
    </row>
    <row r="1752" spans="2:47" ht="13.15" customHeight="1" x14ac:dyDescent="0.2">
      <c r="B1752" s="12" t="s">
        <v>2819</v>
      </c>
      <c r="C1752" s="7" t="s">
        <v>100</v>
      </c>
      <c r="D1752" s="13" t="s">
        <v>588</v>
      </c>
      <c r="E1752" s="7" t="s">
        <v>589</v>
      </c>
      <c r="F1752" s="7" t="s">
        <v>590</v>
      </c>
      <c r="G1752" s="7" t="s">
        <v>591</v>
      </c>
      <c r="H1752" s="8" t="s">
        <v>105</v>
      </c>
      <c r="I1752" s="9">
        <v>55</v>
      </c>
      <c r="J1752" s="10" t="s">
        <v>106</v>
      </c>
      <c r="K1752" s="8" t="s">
        <v>107</v>
      </c>
      <c r="L1752" s="10" t="s">
        <v>108</v>
      </c>
      <c r="M1752" s="10" t="s">
        <v>109</v>
      </c>
      <c r="N1752" s="10" t="s">
        <v>110</v>
      </c>
      <c r="O1752" s="74"/>
      <c r="P1752" s="27"/>
      <c r="Q1752" s="27"/>
      <c r="R1752" s="27">
        <v>70</v>
      </c>
      <c r="S1752" s="27">
        <v>35</v>
      </c>
      <c r="T1752" s="27">
        <v>35</v>
      </c>
      <c r="U1752" s="27">
        <v>35</v>
      </c>
      <c r="V1752" s="27">
        <v>35</v>
      </c>
      <c r="W1752" s="27"/>
      <c r="X1752" s="27"/>
      <c r="Y1752" s="27"/>
      <c r="Z1752" s="27"/>
      <c r="AA1752" s="27"/>
      <c r="AB1752" s="27"/>
      <c r="AC1752" s="27"/>
      <c r="AD1752" s="27"/>
      <c r="AE1752" s="27"/>
      <c r="AF1752" s="27"/>
      <c r="AG1752" s="27"/>
      <c r="AH1752" s="27"/>
      <c r="AI1752" s="27"/>
      <c r="AJ1752" s="27"/>
      <c r="AK1752" s="27"/>
      <c r="AL1752" s="27"/>
      <c r="AM1752" s="27"/>
      <c r="AN1752" s="27"/>
      <c r="AO1752" s="27"/>
      <c r="AP1752" s="27">
        <v>568.71</v>
      </c>
      <c r="AQ1752" s="27">
        <v>0</v>
      </c>
      <c r="AR1752" s="27">
        <f t="shared" si="41"/>
        <v>0</v>
      </c>
      <c r="AS1752" s="10" t="s">
        <v>111</v>
      </c>
      <c r="AT1752" s="43" t="s">
        <v>241</v>
      </c>
      <c r="AU1752" s="89" t="s">
        <v>661</v>
      </c>
    </row>
    <row r="1753" spans="2:47" ht="13.15" customHeight="1" x14ac:dyDescent="0.2">
      <c r="B1753" s="12" t="s">
        <v>2820</v>
      </c>
      <c r="C1753" s="7" t="s">
        <v>100</v>
      </c>
      <c r="D1753" s="13" t="s">
        <v>588</v>
      </c>
      <c r="E1753" s="7" t="s">
        <v>589</v>
      </c>
      <c r="F1753" s="7" t="s">
        <v>590</v>
      </c>
      <c r="G1753" s="7" t="s">
        <v>591</v>
      </c>
      <c r="H1753" s="8" t="s">
        <v>105</v>
      </c>
      <c r="I1753" s="8">
        <v>55</v>
      </c>
      <c r="J1753" s="10" t="s">
        <v>200</v>
      </c>
      <c r="K1753" s="8" t="s">
        <v>107</v>
      </c>
      <c r="L1753" s="10" t="s">
        <v>108</v>
      </c>
      <c r="M1753" s="10" t="s">
        <v>109</v>
      </c>
      <c r="N1753" s="10" t="s">
        <v>110</v>
      </c>
      <c r="O1753" s="74"/>
      <c r="P1753" s="27"/>
      <c r="Q1753" s="27"/>
      <c r="R1753" s="27">
        <v>37</v>
      </c>
      <c r="S1753" s="27">
        <v>35</v>
      </c>
      <c r="T1753" s="27">
        <v>35</v>
      </c>
      <c r="U1753" s="27">
        <v>35</v>
      </c>
      <c r="V1753" s="27">
        <v>35</v>
      </c>
      <c r="W1753" s="27"/>
      <c r="X1753" s="27"/>
      <c r="Y1753" s="27"/>
      <c r="Z1753" s="27"/>
      <c r="AA1753" s="27"/>
      <c r="AB1753" s="27"/>
      <c r="AC1753" s="27"/>
      <c r="AD1753" s="27"/>
      <c r="AE1753" s="27"/>
      <c r="AF1753" s="27"/>
      <c r="AG1753" s="27"/>
      <c r="AH1753" s="27"/>
      <c r="AI1753" s="27"/>
      <c r="AJ1753" s="27"/>
      <c r="AK1753" s="27"/>
      <c r="AL1753" s="27"/>
      <c r="AM1753" s="27"/>
      <c r="AN1753" s="27"/>
      <c r="AO1753" s="27"/>
      <c r="AP1753" s="27">
        <v>999.99999999999989</v>
      </c>
      <c r="AQ1753" s="27">
        <v>0</v>
      </c>
      <c r="AR1753" s="27">
        <f t="shared" si="41"/>
        <v>0</v>
      </c>
      <c r="AS1753" s="10" t="s">
        <v>111</v>
      </c>
      <c r="AT1753" s="7" t="s">
        <v>375</v>
      </c>
      <c r="AU1753" s="13" t="s">
        <v>1163</v>
      </c>
    </row>
    <row r="1754" spans="2:47" ht="13.15" customHeight="1" x14ac:dyDescent="0.2">
      <c r="B1754" s="13" t="s">
        <v>2821</v>
      </c>
      <c r="C1754" s="13" t="s">
        <v>100</v>
      </c>
      <c r="D1754" s="13" t="s">
        <v>2822</v>
      </c>
      <c r="E1754" s="13" t="s">
        <v>589</v>
      </c>
      <c r="F1754" s="13" t="s">
        <v>2823</v>
      </c>
      <c r="G1754" s="13" t="s">
        <v>591</v>
      </c>
      <c r="H1754" s="13" t="s">
        <v>105</v>
      </c>
      <c r="I1754" s="13">
        <v>55</v>
      </c>
      <c r="J1754" s="13" t="s">
        <v>614</v>
      </c>
      <c r="K1754" s="13" t="s">
        <v>107</v>
      </c>
      <c r="L1754" s="13" t="s">
        <v>108</v>
      </c>
      <c r="M1754" s="13" t="s">
        <v>109</v>
      </c>
      <c r="N1754" s="13" t="s">
        <v>110</v>
      </c>
      <c r="O1754" s="39"/>
      <c r="P1754" s="39"/>
      <c r="Q1754" s="39"/>
      <c r="R1754" s="39"/>
      <c r="S1754" s="39">
        <v>37</v>
      </c>
      <c r="T1754" s="39">
        <v>37</v>
      </c>
      <c r="U1754" s="39">
        <v>37</v>
      </c>
      <c r="V1754" s="39">
        <v>37</v>
      </c>
      <c r="W1754" s="39">
        <v>37</v>
      </c>
      <c r="X1754" s="39"/>
      <c r="Y1754" s="39"/>
      <c r="Z1754" s="39"/>
      <c r="AA1754" s="39"/>
      <c r="AB1754" s="39"/>
      <c r="AC1754" s="39"/>
      <c r="AD1754" s="39"/>
      <c r="AE1754" s="39"/>
      <c r="AF1754" s="39"/>
      <c r="AG1754" s="39"/>
      <c r="AH1754" s="39"/>
      <c r="AI1754" s="39"/>
      <c r="AJ1754" s="39"/>
      <c r="AK1754" s="39"/>
      <c r="AL1754" s="39"/>
      <c r="AM1754" s="39"/>
      <c r="AN1754" s="39"/>
      <c r="AO1754" s="39"/>
      <c r="AP1754" s="39">
        <v>999.99999999999989</v>
      </c>
      <c r="AQ1754" s="39">
        <v>0</v>
      </c>
      <c r="AR1754" s="27">
        <f t="shared" si="41"/>
        <v>0</v>
      </c>
      <c r="AS1754" s="13" t="s">
        <v>111</v>
      </c>
      <c r="AT1754" s="13">
        <v>2016</v>
      </c>
      <c r="AU1754" s="13">
        <v>9.18</v>
      </c>
    </row>
    <row r="1755" spans="2:47" ht="13.15" customHeight="1" x14ac:dyDescent="0.2">
      <c r="B1755" s="13" t="s">
        <v>2824</v>
      </c>
      <c r="C1755" s="13" t="s">
        <v>100</v>
      </c>
      <c r="D1755" s="13" t="s">
        <v>2822</v>
      </c>
      <c r="E1755" s="13" t="s">
        <v>589</v>
      </c>
      <c r="F1755" s="13" t="s">
        <v>2823</v>
      </c>
      <c r="G1755" s="13" t="s">
        <v>591</v>
      </c>
      <c r="H1755" s="13" t="s">
        <v>105</v>
      </c>
      <c r="I1755" s="13">
        <v>55</v>
      </c>
      <c r="J1755" s="13" t="s">
        <v>747</v>
      </c>
      <c r="K1755" s="13" t="s">
        <v>107</v>
      </c>
      <c r="L1755" s="13" t="s">
        <v>108</v>
      </c>
      <c r="M1755" s="13" t="s">
        <v>109</v>
      </c>
      <c r="N1755" s="13" t="s">
        <v>110</v>
      </c>
      <c r="O1755" s="39"/>
      <c r="P1755" s="39"/>
      <c r="Q1755" s="39"/>
      <c r="R1755" s="39"/>
      <c r="S1755" s="39">
        <v>37</v>
      </c>
      <c r="T1755" s="39">
        <v>37</v>
      </c>
      <c r="U1755" s="39">
        <v>37</v>
      </c>
      <c r="V1755" s="39">
        <v>37</v>
      </c>
      <c r="W1755" s="39">
        <v>37</v>
      </c>
      <c r="X1755" s="39"/>
      <c r="Y1755" s="39"/>
      <c r="Z1755" s="39"/>
      <c r="AA1755" s="39"/>
      <c r="AB1755" s="39"/>
      <c r="AC1755" s="39"/>
      <c r="AD1755" s="39"/>
      <c r="AE1755" s="39"/>
      <c r="AF1755" s="39"/>
      <c r="AG1755" s="39"/>
      <c r="AH1755" s="39"/>
      <c r="AI1755" s="39"/>
      <c r="AJ1755" s="39"/>
      <c r="AK1755" s="39"/>
      <c r="AL1755" s="39"/>
      <c r="AM1755" s="39"/>
      <c r="AN1755" s="39"/>
      <c r="AO1755" s="39"/>
      <c r="AP1755" s="39">
        <v>999.99999999999989</v>
      </c>
      <c r="AQ1755" s="39">
        <v>0</v>
      </c>
      <c r="AR1755" s="27">
        <f t="shared" si="41"/>
        <v>0</v>
      </c>
      <c r="AS1755" s="13" t="s">
        <v>748</v>
      </c>
      <c r="AT1755" s="13">
        <v>2016</v>
      </c>
      <c r="AU1755" s="13" t="s">
        <v>212</v>
      </c>
    </row>
    <row r="1756" spans="2:47" ht="13.15" customHeight="1" x14ac:dyDescent="0.2">
      <c r="B1756" s="7" t="s">
        <v>2825</v>
      </c>
      <c r="C1756" s="7" t="s">
        <v>100</v>
      </c>
      <c r="D1756" s="13" t="s">
        <v>2826</v>
      </c>
      <c r="E1756" s="7" t="s">
        <v>2827</v>
      </c>
      <c r="F1756" s="7" t="s">
        <v>2828</v>
      </c>
      <c r="G1756" s="7" t="s">
        <v>2829</v>
      </c>
      <c r="H1756" s="8" t="s">
        <v>197</v>
      </c>
      <c r="I1756" s="9">
        <v>57</v>
      </c>
      <c r="J1756" s="10" t="s">
        <v>238</v>
      </c>
      <c r="K1756" s="8" t="s">
        <v>107</v>
      </c>
      <c r="L1756" s="10" t="s">
        <v>108</v>
      </c>
      <c r="M1756" s="10" t="s">
        <v>109</v>
      </c>
      <c r="N1756" s="10" t="s">
        <v>2830</v>
      </c>
      <c r="O1756" s="27"/>
      <c r="P1756" s="27"/>
      <c r="Q1756" s="74"/>
      <c r="R1756" s="27">
        <v>2</v>
      </c>
      <c r="S1756" s="27">
        <v>2</v>
      </c>
      <c r="T1756" s="27">
        <v>2</v>
      </c>
      <c r="U1756" s="27">
        <v>2</v>
      </c>
      <c r="V1756" s="27">
        <v>2</v>
      </c>
      <c r="W1756" s="27"/>
      <c r="X1756" s="27"/>
      <c r="Y1756" s="27"/>
      <c r="Z1756" s="27"/>
      <c r="AA1756" s="27"/>
      <c r="AB1756" s="27"/>
      <c r="AC1756" s="27"/>
      <c r="AD1756" s="27"/>
      <c r="AE1756" s="27"/>
      <c r="AF1756" s="27"/>
      <c r="AG1756" s="27"/>
      <c r="AH1756" s="27"/>
      <c r="AI1756" s="27"/>
      <c r="AJ1756" s="27"/>
      <c r="AK1756" s="27"/>
      <c r="AL1756" s="27"/>
      <c r="AM1756" s="27"/>
      <c r="AN1756" s="27"/>
      <c r="AO1756" s="27"/>
      <c r="AP1756" s="27">
        <v>3723.72</v>
      </c>
      <c r="AQ1756" s="27">
        <v>0</v>
      </c>
      <c r="AR1756" s="27">
        <f t="shared" si="41"/>
        <v>0</v>
      </c>
      <c r="AS1756" s="10" t="s">
        <v>111</v>
      </c>
      <c r="AT1756" s="43" t="s">
        <v>241</v>
      </c>
      <c r="AU1756" s="89" t="s">
        <v>242</v>
      </c>
    </row>
    <row r="1757" spans="2:47" ht="13.15" customHeight="1" x14ac:dyDescent="0.2">
      <c r="B1757" s="12" t="s">
        <v>2831</v>
      </c>
      <c r="C1757" s="7" t="s">
        <v>100</v>
      </c>
      <c r="D1757" s="13" t="s">
        <v>2826</v>
      </c>
      <c r="E1757" s="7" t="s">
        <v>2827</v>
      </c>
      <c r="F1757" s="7" t="s">
        <v>2828</v>
      </c>
      <c r="G1757" s="7" t="s">
        <v>2829</v>
      </c>
      <c r="H1757" s="8" t="s">
        <v>197</v>
      </c>
      <c r="I1757" s="9">
        <v>57</v>
      </c>
      <c r="J1757" s="10" t="s">
        <v>579</v>
      </c>
      <c r="K1757" s="8" t="s">
        <v>107</v>
      </c>
      <c r="L1757" s="10" t="s">
        <v>108</v>
      </c>
      <c r="M1757" s="10" t="s">
        <v>109</v>
      </c>
      <c r="N1757" s="10" t="s">
        <v>2830</v>
      </c>
      <c r="O1757" s="74"/>
      <c r="P1757" s="27"/>
      <c r="Q1757" s="27"/>
      <c r="R1757" s="27">
        <v>2</v>
      </c>
      <c r="S1757" s="27">
        <v>2</v>
      </c>
      <c r="T1757" s="27">
        <v>2</v>
      </c>
      <c r="U1757" s="27">
        <v>2</v>
      </c>
      <c r="V1757" s="27">
        <v>2</v>
      </c>
      <c r="W1757" s="27"/>
      <c r="X1757" s="27"/>
      <c r="Y1757" s="27"/>
      <c r="Z1757" s="27"/>
      <c r="AA1757" s="27"/>
      <c r="AB1757" s="27"/>
      <c r="AC1757" s="27"/>
      <c r="AD1757" s="27"/>
      <c r="AE1757" s="27"/>
      <c r="AF1757" s="27"/>
      <c r="AG1757" s="27"/>
      <c r="AH1757" s="27"/>
      <c r="AI1757" s="27"/>
      <c r="AJ1757" s="27"/>
      <c r="AK1757" s="27"/>
      <c r="AL1757" s="27"/>
      <c r="AM1757" s="27"/>
      <c r="AN1757" s="27"/>
      <c r="AO1757" s="27"/>
      <c r="AP1757" s="27">
        <v>2900</v>
      </c>
      <c r="AQ1757" s="27">
        <v>0</v>
      </c>
      <c r="AR1757" s="27">
        <f t="shared" si="41"/>
        <v>0</v>
      </c>
      <c r="AS1757" s="10" t="s">
        <v>111</v>
      </c>
      <c r="AT1757" s="43" t="s">
        <v>241</v>
      </c>
      <c r="AU1757" s="89" t="s">
        <v>242</v>
      </c>
    </row>
    <row r="1758" spans="2:47" ht="13.15" customHeight="1" x14ac:dyDescent="0.2">
      <c r="B1758" s="12" t="s">
        <v>2832</v>
      </c>
      <c r="C1758" s="7" t="s">
        <v>100</v>
      </c>
      <c r="D1758" s="13" t="s">
        <v>2826</v>
      </c>
      <c r="E1758" s="7" t="s">
        <v>2827</v>
      </c>
      <c r="F1758" s="7" t="s">
        <v>2828</v>
      </c>
      <c r="G1758" s="7" t="s">
        <v>2829</v>
      </c>
      <c r="H1758" s="8" t="s">
        <v>197</v>
      </c>
      <c r="I1758" s="8">
        <v>57</v>
      </c>
      <c r="J1758" s="10" t="s">
        <v>200</v>
      </c>
      <c r="K1758" s="8" t="s">
        <v>107</v>
      </c>
      <c r="L1758" s="10" t="s">
        <v>108</v>
      </c>
      <c r="M1758" s="10" t="s">
        <v>109</v>
      </c>
      <c r="N1758" s="10" t="s">
        <v>2830</v>
      </c>
      <c r="O1758" s="74"/>
      <c r="P1758" s="27"/>
      <c r="Q1758" s="27"/>
      <c r="R1758" s="27">
        <v>2</v>
      </c>
      <c r="S1758" s="27">
        <v>2</v>
      </c>
      <c r="T1758" s="27">
        <v>2</v>
      </c>
      <c r="U1758" s="27">
        <v>2</v>
      </c>
      <c r="V1758" s="27">
        <v>2</v>
      </c>
      <c r="W1758" s="27"/>
      <c r="X1758" s="27"/>
      <c r="Y1758" s="27"/>
      <c r="Z1758" s="27"/>
      <c r="AA1758" s="27"/>
      <c r="AB1758" s="27"/>
      <c r="AC1758" s="27"/>
      <c r="AD1758" s="27"/>
      <c r="AE1758" s="27"/>
      <c r="AF1758" s="27"/>
      <c r="AG1758" s="27"/>
      <c r="AH1758" s="27"/>
      <c r="AI1758" s="27"/>
      <c r="AJ1758" s="27"/>
      <c r="AK1758" s="27"/>
      <c r="AL1758" s="27"/>
      <c r="AM1758" s="27"/>
      <c r="AN1758" s="27"/>
      <c r="AO1758" s="27"/>
      <c r="AP1758" s="27">
        <v>2900</v>
      </c>
      <c r="AQ1758" s="27">
        <v>0</v>
      </c>
      <c r="AR1758" s="27">
        <f t="shared" si="41"/>
        <v>0</v>
      </c>
      <c r="AS1758" s="10" t="s">
        <v>111</v>
      </c>
      <c r="AT1758" s="7" t="s">
        <v>375</v>
      </c>
      <c r="AU1758" s="13" t="s">
        <v>115</v>
      </c>
    </row>
    <row r="1759" spans="2:47" ht="13.15" customHeight="1" x14ac:dyDescent="0.2">
      <c r="B1759" s="13" t="s">
        <v>2833</v>
      </c>
      <c r="C1759" s="13" t="s">
        <v>100</v>
      </c>
      <c r="D1759" s="13" t="s">
        <v>2826</v>
      </c>
      <c r="E1759" s="13" t="s">
        <v>2827</v>
      </c>
      <c r="F1759" s="13" t="s">
        <v>2828</v>
      </c>
      <c r="G1759" s="13" t="s">
        <v>2829</v>
      </c>
      <c r="H1759" s="13" t="s">
        <v>197</v>
      </c>
      <c r="I1759" s="13">
        <v>57</v>
      </c>
      <c r="J1759" s="13" t="s">
        <v>200</v>
      </c>
      <c r="K1759" s="13" t="s">
        <v>107</v>
      </c>
      <c r="L1759" s="13" t="s">
        <v>108</v>
      </c>
      <c r="M1759" s="13" t="s">
        <v>122</v>
      </c>
      <c r="N1759" s="13" t="s">
        <v>2830</v>
      </c>
      <c r="O1759" s="39"/>
      <c r="P1759" s="39"/>
      <c r="Q1759" s="39"/>
      <c r="R1759" s="39">
        <v>2</v>
      </c>
      <c r="S1759" s="39">
        <v>0</v>
      </c>
      <c r="T1759" s="39">
        <v>0</v>
      </c>
      <c r="U1759" s="39">
        <v>0</v>
      </c>
      <c r="V1759" s="39">
        <v>0</v>
      </c>
      <c r="W1759" s="39"/>
      <c r="X1759" s="39"/>
      <c r="Y1759" s="39"/>
      <c r="Z1759" s="39"/>
      <c r="AA1759" s="39"/>
      <c r="AB1759" s="39"/>
      <c r="AC1759" s="39"/>
      <c r="AD1759" s="39"/>
      <c r="AE1759" s="39"/>
      <c r="AF1759" s="39"/>
      <c r="AG1759" s="39"/>
      <c r="AH1759" s="39"/>
      <c r="AI1759" s="39"/>
      <c r="AJ1759" s="39"/>
      <c r="AK1759" s="39"/>
      <c r="AL1759" s="39"/>
      <c r="AM1759" s="39"/>
      <c r="AN1759" s="39"/>
      <c r="AO1759" s="39"/>
      <c r="AP1759" s="39">
        <v>2900</v>
      </c>
      <c r="AQ1759" s="39">
        <f>(O1759+P1759+Q1759+R1759+S1759+T1759+U1759+V1759+W1759)*AP1759</f>
        <v>5800</v>
      </c>
      <c r="AR1759" s="27">
        <f t="shared" si="41"/>
        <v>6496.0000000000009</v>
      </c>
      <c r="AS1759" s="13" t="s">
        <v>111</v>
      </c>
      <c r="AT1759" s="13">
        <v>2014</v>
      </c>
      <c r="AU1759" s="13"/>
    </row>
    <row r="1760" spans="2:47" ht="13.15" customHeight="1" x14ac:dyDescent="0.2">
      <c r="B1760" s="7" t="s">
        <v>2834</v>
      </c>
      <c r="C1760" s="7" t="s">
        <v>100</v>
      </c>
      <c r="D1760" s="13" t="s">
        <v>2826</v>
      </c>
      <c r="E1760" s="7" t="s">
        <v>2827</v>
      </c>
      <c r="F1760" s="7" t="s">
        <v>2828</v>
      </c>
      <c r="G1760" s="7" t="s">
        <v>2835</v>
      </c>
      <c r="H1760" s="8" t="s">
        <v>197</v>
      </c>
      <c r="I1760" s="9">
        <v>57</v>
      </c>
      <c r="J1760" s="10" t="s">
        <v>238</v>
      </c>
      <c r="K1760" s="8" t="s">
        <v>107</v>
      </c>
      <c r="L1760" s="10" t="s">
        <v>108</v>
      </c>
      <c r="M1760" s="10" t="s">
        <v>109</v>
      </c>
      <c r="N1760" s="10" t="s">
        <v>2830</v>
      </c>
      <c r="O1760" s="27"/>
      <c r="P1760" s="27"/>
      <c r="Q1760" s="74"/>
      <c r="R1760" s="27">
        <v>12</v>
      </c>
      <c r="S1760" s="27">
        <v>12</v>
      </c>
      <c r="T1760" s="27">
        <v>12</v>
      </c>
      <c r="U1760" s="27">
        <v>12</v>
      </c>
      <c r="V1760" s="27">
        <v>12</v>
      </c>
      <c r="W1760" s="27"/>
      <c r="X1760" s="27"/>
      <c r="Y1760" s="27"/>
      <c r="Z1760" s="27"/>
      <c r="AA1760" s="27"/>
      <c r="AB1760" s="27"/>
      <c r="AC1760" s="27"/>
      <c r="AD1760" s="27"/>
      <c r="AE1760" s="27"/>
      <c r="AF1760" s="27"/>
      <c r="AG1760" s="27"/>
      <c r="AH1760" s="27"/>
      <c r="AI1760" s="27"/>
      <c r="AJ1760" s="27"/>
      <c r="AK1760" s="27"/>
      <c r="AL1760" s="27"/>
      <c r="AM1760" s="27"/>
      <c r="AN1760" s="27"/>
      <c r="AO1760" s="27"/>
      <c r="AP1760" s="27">
        <v>3723.72</v>
      </c>
      <c r="AQ1760" s="27">
        <v>0</v>
      </c>
      <c r="AR1760" s="27">
        <f t="shared" si="41"/>
        <v>0</v>
      </c>
      <c r="AS1760" s="10" t="s">
        <v>111</v>
      </c>
      <c r="AT1760" s="43" t="s">
        <v>241</v>
      </c>
      <c r="AU1760" s="89" t="s">
        <v>242</v>
      </c>
    </row>
    <row r="1761" spans="2:47" ht="13.15" customHeight="1" x14ac:dyDescent="0.2">
      <c r="B1761" s="12" t="s">
        <v>2836</v>
      </c>
      <c r="C1761" s="7" t="s">
        <v>100</v>
      </c>
      <c r="D1761" s="13" t="s">
        <v>2826</v>
      </c>
      <c r="E1761" s="7" t="s">
        <v>2827</v>
      </c>
      <c r="F1761" s="7" t="s">
        <v>2828</v>
      </c>
      <c r="G1761" s="7" t="s">
        <v>2835</v>
      </c>
      <c r="H1761" s="8" t="s">
        <v>197</v>
      </c>
      <c r="I1761" s="9">
        <v>57</v>
      </c>
      <c r="J1761" s="10" t="s">
        <v>579</v>
      </c>
      <c r="K1761" s="8" t="s">
        <v>107</v>
      </c>
      <c r="L1761" s="10" t="s">
        <v>108</v>
      </c>
      <c r="M1761" s="10" t="s">
        <v>109</v>
      </c>
      <c r="N1761" s="10" t="s">
        <v>2830</v>
      </c>
      <c r="O1761" s="74"/>
      <c r="P1761" s="27"/>
      <c r="Q1761" s="27"/>
      <c r="R1761" s="27">
        <v>12</v>
      </c>
      <c r="S1761" s="27">
        <v>12</v>
      </c>
      <c r="T1761" s="27">
        <v>12</v>
      </c>
      <c r="U1761" s="27">
        <v>12</v>
      </c>
      <c r="V1761" s="27">
        <v>12</v>
      </c>
      <c r="W1761" s="27"/>
      <c r="X1761" s="27"/>
      <c r="Y1761" s="27"/>
      <c r="Z1761" s="27"/>
      <c r="AA1761" s="27"/>
      <c r="AB1761" s="27"/>
      <c r="AC1761" s="27"/>
      <c r="AD1761" s="27"/>
      <c r="AE1761" s="27"/>
      <c r="AF1761" s="27"/>
      <c r="AG1761" s="27"/>
      <c r="AH1761" s="27"/>
      <c r="AI1761" s="27"/>
      <c r="AJ1761" s="27"/>
      <c r="AK1761" s="27"/>
      <c r="AL1761" s="27"/>
      <c r="AM1761" s="27"/>
      <c r="AN1761" s="27"/>
      <c r="AO1761" s="27"/>
      <c r="AP1761" s="27">
        <v>2900</v>
      </c>
      <c r="AQ1761" s="27">
        <v>0</v>
      </c>
      <c r="AR1761" s="27">
        <f t="shared" si="41"/>
        <v>0</v>
      </c>
      <c r="AS1761" s="10" t="s">
        <v>111</v>
      </c>
      <c r="AT1761" s="43" t="s">
        <v>241</v>
      </c>
      <c r="AU1761" s="89" t="s">
        <v>242</v>
      </c>
    </row>
    <row r="1762" spans="2:47" ht="13.15" customHeight="1" x14ac:dyDescent="0.2">
      <c r="B1762" s="12" t="s">
        <v>2837</v>
      </c>
      <c r="C1762" s="7" t="s">
        <v>100</v>
      </c>
      <c r="D1762" s="13" t="s">
        <v>2826</v>
      </c>
      <c r="E1762" s="7" t="s">
        <v>2827</v>
      </c>
      <c r="F1762" s="7" t="s">
        <v>2828</v>
      </c>
      <c r="G1762" s="7" t="s">
        <v>2835</v>
      </c>
      <c r="H1762" s="8" t="s">
        <v>197</v>
      </c>
      <c r="I1762" s="8">
        <v>57</v>
      </c>
      <c r="J1762" s="10" t="s">
        <v>200</v>
      </c>
      <c r="K1762" s="8" t="s">
        <v>107</v>
      </c>
      <c r="L1762" s="10" t="s">
        <v>108</v>
      </c>
      <c r="M1762" s="10" t="s">
        <v>109</v>
      </c>
      <c r="N1762" s="10" t="s">
        <v>2830</v>
      </c>
      <c r="O1762" s="74"/>
      <c r="P1762" s="27"/>
      <c r="Q1762" s="27"/>
      <c r="R1762" s="27">
        <v>12</v>
      </c>
      <c r="S1762" s="27">
        <v>12</v>
      </c>
      <c r="T1762" s="27">
        <v>12</v>
      </c>
      <c r="U1762" s="27">
        <v>12</v>
      </c>
      <c r="V1762" s="27">
        <v>12</v>
      </c>
      <c r="W1762" s="27"/>
      <c r="X1762" s="27"/>
      <c r="Y1762" s="27"/>
      <c r="Z1762" s="27"/>
      <c r="AA1762" s="27"/>
      <c r="AB1762" s="27"/>
      <c r="AC1762" s="27"/>
      <c r="AD1762" s="27"/>
      <c r="AE1762" s="27"/>
      <c r="AF1762" s="27"/>
      <c r="AG1762" s="27"/>
      <c r="AH1762" s="27"/>
      <c r="AI1762" s="27"/>
      <c r="AJ1762" s="27"/>
      <c r="AK1762" s="27"/>
      <c r="AL1762" s="27"/>
      <c r="AM1762" s="27"/>
      <c r="AN1762" s="27"/>
      <c r="AO1762" s="27"/>
      <c r="AP1762" s="27">
        <v>2900</v>
      </c>
      <c r="AQ1762" s="27">
        <v>0</v>
      </c>
      <c r="AR1762" s="27">
        <f t="shared" si="41"/>
        <v>0</v>
      </c>
      <c r="AS1762" s="10" t="s">
        <v>111</v>
      </c>
      <c r="AT1762" s="7" t="s">
        <v>375</v>
      </c>
      <c r="AU1762" s="13" t="s">
        <v>115</v>
      </c>
    </row>
    <row r="1763" spans="2:47" ht="13.15" customHeight="1" x14ac:dyDescent="0.2">
      <c r="B1763" s="13" t="s">
        <v>2838</v>
      </c>
      <c r="C1763" s="13" t="s">
        <v>100</v>
      </c>
      <c r="D1763" s="13" t="s">
        <v>2826</v>
      </c>
      <c r="E1763" s="13" t="s">
        <v>2827</v>
      </c>
      <c r="F1763" s="13" t="s">
        <v>2828</v>
      </c>
      <c r="G1763" s="13" t="s">
        <v>2835</v>
      </c>
      <c r="H1763" s="13" t="s">
        <v>197</v>
      </c>
      <c r="I1763" s="13">
        <v>57</v>
      </c>
      <c r="J1763" s="13" t="s">
        <v>200</v>
      </c>
      <c r="K1763" s="13" t="s">
        <v>107</v>
      </c>
      <c r="L1763" s="13" t="s">
        <v>108</v>
      </c>
      <c r="M1763" s="13" t="s">
        <v>122</v>
      </c>
      <c r="N1763" s="13" t="s">
        <v>2830</v>
      </c>
      <c r="O1763" s="39"/>
      <c r="P1763" s="39"/>
      <c r="Q1763" s="39"/>
      <c r="R1763" s="39">
        <v>12</v>
      </c>
      <c r="S1763" s="39">
        <v>0</v>
      </c>
      <c r="T1763" s="39">
        <v>0</v>
      </c>
      <c r="U1763" s="39">
        <v>0</v>
      </c>
      <c r="V1763" s="39">
        <v>0</v>
      </c>
      <c r="W1763" s="39"/>
      <c r="X1763" s="39"/>
      <c r="Y1763" s="39"/>
      <c r="Z1763" s="39"/>
      <c r="AA1763" s="39"/>
      <c r="AB1763" s="39"/>
      <c r="AC1763" s="39"/>
      <c r="AD1763" s="39"/>
      <c r="AE1763" s="39"/>
      <c r="AF1763" s="39"/>
      <c r="AG1763" s="39"/>
      <c r="AH1763" s="39"/>
      <c r="AI1763" s="39"/>
      <c r="AJ1763" s="39"/>
      <c r="AK1763" s="39"/>
      <c r="AL1763" s="39"/>
      <c r="AM1763" s="39"/>
      <c r="AN1763" s="39"/>
      <c r="AO1763" s="39"/>
      <c r="AP1763" s="39">
        <v>2900</v>
      </c>
      <c r="AQ1763" s="39">
        <f>(O1763+P1763+Q1763+R1763+S1763+T1763+U1763+V1763+W1763)*AP1763</f>
        <v>34800</v>
      </c>
      <c r="AR1763" s="27">
        <f t="shared" si="41"/>
        <v>38976.000000000007</v>
      </c>
      <c r="AS1763" s="13" t="s">
        <v>111</v>
      </c>
      <c r="AT1763" s="13">
        <v>2014</v>
      </c>
      <c r="AU1763" s="13"/>
    </row>
    <row r="1764" spans="2:47" ht="13.15" customHeight="1" x14ac:dyDescent="0.2">
      <c r="B1764" s="7" t="s">
        <v>2839</v>
      </c>
      <c r="C1764" s="7" t="s">
        <v>100</v>
      </c>
      <c r="D1764" s="13" t="s">
        <v>2826</v>
      </c>
      <c r="E1764" s="7" t="s">
        <v>2827</v>
      </c>
      <c r="F1764" s="7" t="s">
        <v>2828</v>
      </c>
      <c r="G1764" s="7" t="s">
        <v>2840</v>
      </c>
      <c r="H1764" s="8" t="s">
        <v>197</v>
      </c>
      <c r="I1764" s="9">
        <v>57</v>
      </c>
      <c r="J1764" s="10" t="s">
        <v>238</v>
      </c>
      <c r="K1764" s="8" t="s">
        <v>107</v>
      </c>
      <c r="L1764" s="10" t="s">
        <v>108</v>
      </c>
      <c r="M1764" s="10" t="s">
        <v>109</v>
      </c>
      <c r="N1764" s="10" t="s">
        <v>2830</v>
      </c>
      <c r="O1764" s="27"/>
      <c r="P1764" s="27"/>
      <c r="Q1764" s="74"/>
      <c r="R1764" s="27">
        <v>6</v>
      </c>
      <c r="S1764" s="27">
        <v>6</v>
      </c>
      <c r="T1764" s="27">
        <v>6</v>
      </c>
      <c r="U1764" s="27">
        <v>6</v>
      </c>
      <c r="V1764" s="27">
        <v>6</v>
      </c>
      <c r="W1764" s="27"/>
      <c r="X1764" s="27"/>
      <c r="Y1764" s="27"/>
      <c r="Z1764" s="27"/>
      <c r="AA1764" s="27"/>
      <c r="AB1764" s="27"/>
      <c r="AC1764" s="27"/>
      <c r="AD1764" s="27"/>
      <c r="AE1764" s="27"/>
      <c r="AF1764" s="27"/>
      <c r="AG1764" s="27"/>
      <c r="AH1764" s="27"/>
      <c r="AI1764" s="27"/>
      <c r="AJ1764" s="27"/>
      <c r="AK1764" s="27"/>
      <c r="AL1764" s="27"/>
      <c r="AM1764" s="27"/>
      <c r="AN1764" s="27"/>
      <c r="AO1764" s="27"/>
      <c r="AP1764" s="27">
        <v>3723.72</v>
      </c>
      <c r="AQ1764" s="27">
        <v>0</v>
      </c>
      <c r="AR1764" s="27">
        <f t="shared" si="41"/>
        <v>0</v>
      </c>
      <c r="AS1764" s="10" t="s">
        <v>111</v>
      </c>
      <c r="AT1764" s="43" t="s">
        <v>241</v>
      </c>
      <c r="AU1764" s="89" t="s">
        <v>242</v>
      </c>
    </row>
    <row r="1765" spans="2:47" ht="13.15" customHeight="1" x14ac:dyDescent="0.2">
      <c r="B1765" s="12" t="s">
        <v>2841</v>
      </c>
      <c r="C1765" s="7" t="s">
        <v>100</v>
      </c>
      <c r="D1765" s="13" t="s">
        <v>2826</v>
      </c>
      <c r="E1765" s="7" t="s">
        <v>2827</v>
      </c>
      <c r="F1765" s="7" t="s">
        <v>2828</v>
      </c>
      <c r="G1765" s="7" t="s">
        <v>2840</v>
      </c>
      <c r="H1765" s="8" t="s">
        <v>197</v>
      </c>
      <c r="I1765" s="9">
        <v>57</v>
      </c>
      <c r="J1765" s="10" t="s">
        <v>579</v>
      </c>
      <c r="K1765" s="8" t="s">
        <v>107</v>
      </c>
      <c r="L1765" s="10" t="s">
        <v>108</v>
      </c>
      <c r="M1765" s="10" t="s">
        <v>109</v>
      </c>
      <c r="N1765" s="10" t="s">
        <v>2830</v>
      </c>
      <c r="O1765" s="74"/>
      <c r="P1765" s="27"/>
      <c r="Q1765" s="27"/>
      <c r="R1765" s="27">
        <v>6</v>
      </c>
      <c r="S1765" s="27">
        <v>6</v>
      </c>
      <c r="T1765" s="27">
        <v>6</v>
      </c>
      <c r="U1765" s="27">
        <v>6</v>
      </c>
      <c r="V1765" s="27">
        <v>6</v>
      </c>
      <c r="W1765" s="27"/>
      <c r="X1765" s="27"/>
      <c r="Y1765" s="27"/>
      <c r="Z1765" s="27"/>
      <c r="AA1765" s="27"/>
      <c r="AB1765" s="27"/>
      <c r="AC1765" s="27"/>
      <c r="AD1765" s="27"/>
      <c r="AE1765" s="27"/>
      <c r="AF1765" s="27"/>
      <c r="AG1765" s="27"/>
      <c r="AH1765" s="27"/>
      <c r="AI1765" s="27"/>
      <c r="AJ1765" s="27"/>
      <c r="AK1765" s="27"/>
      <c r="AL1765" s="27"/>
      <c r="AM1765" s="27"/>
      <c r="AN1765" s="27"/>
      <c r="AO1765" s="27"/>
      <c r="AP1765" s="27">
        <v>2900</v>
      </c>
      <c r="AQ1765" s="27">
        <v>0</v>
      </c>
      <c r="AR1765" s="27">
        <f t="shared" si="41"/>
        <v>0</v>
      </c>
      <c r="AS1765" s="10" t="s">
        <v>111</v>
      </c>
      <c r="AT1765" s="43" t="s">
        <v>241</v>
      </c>
      <c r="AU1765" s="89" t="s">
        <v>242</v>
      </c>
    </row>
    <row r="1766" spans="2:47" ht="13.15" customHeight="1" x14ac:dyDescent="0.2">
      <c r="B1766" s="12" t="s">
        <v>2842</v>
      </c>
      <c r="C1766" s="7" t="s">
        <v>100</v>
      </c>
      <c r="D1766" s="13" t="s">
        <v>2826</v>
      </c>
      <c r="E1766" s="7" t="s">
        <v>2827</v>
      </c>
      <c r="F1766" s="7" t="s">
        <v>2828</v>
      </c>
      <c r="G1766" s="7" t="s">
        <v>2840</v>
      </c>
      <c r="H1766" s="8" t="s">
        <v>197</v>
      </c>
      <c r="I1766" s="8">
        <v>57</v>
      </c>
      <c r="J1766" s="10" t="s">
        <v>200</v>
      </c>
      <c r="K1766" s="8" t="s">
        <v>107</v>
      </c>
      <c r="L1766" s="10" t="s">
        <v>108</v>
      </c>
      <c r="M1766" s="10" t="s">
        <v>109</v>
      </c>
      <c r="N1766" s="10" t="s">
        <v>2830</v>
      </c>
      <c r="O1766" s="74"/>
      <c r="P1766" s="27"/>
      <c r="Q1766" s="27"/>
      <c r="R1766" s="27">
        <v>6</v>
      </c>
      <c r="S1766" s="27">
        <v>6</v>
      </c>
      <c r="T1766" s="27">
        <v>6</v>
      </c>
      <c r="U1766" s="27">
        <v>6</v>
      </c>
      <c r="V1766" s="27">
        <v>6</v>
      </c>
      <c r="W1766" s="27"/>
      <c r="X1766" s="27"/>
      <c r="Y1766" s="27"/>
      <c r="Z1766" s="27"/>
      <c r="AA1766" s="27"/>
      <c r="AB1766" s="27"/>
      <c r="AC1766" s="27"/>
      <c r="AD1766" s="27"/>
      <c r="AE1766" s="27"/>
      <c r="AF1766" s="27"/>
      <c r="AG1766" s="27"/>
      <c r="AH1766" s="27"/>
      <c r="AI1766" s="27"/>
      <c r="AJ1766" s="27"/>
      <c r="AK1766" s="27"/>
      <c r="AL1766" s="27"/>
      <c r="AM1766" s="27"/>
      <c r="AN1766" s="27"/>
      <c r="AO1766" s="27"/>
      <c r="AP1766" s="27">
        <v>2900</v>
      </c>
      <c r="AQ1766" s="27">
        <v>0</v>
      </c>
      <c r="AR1766" s="27">
        <f t="shared" si="41"/>
        <v>0</v>
      </c>
      <c r="AS1766" s="10" t="s">
        <v>111</v>
      </c>
      <c r="AT1766" s="7" t="s">
        <v>375</v>
      </c>
      <c r="AU1766" s="13" t="s">
        <v>115</v>
      </c>
    </row>
    <row r="1767" spans="2:47" ht="13.15" customHeight="1" x14ac:dyDescent="0.2">
      <c r="B1767" s="13" t="s">
        <v>2843</v>
      </c>
      <c r="C1767" s="13" t="s">
        <v>100</v>
      </c>
      <c r="D1767" s="13" t="s">
        <v>2826</v>
      </c>
      <c r="E1767" s="13" t="s">
        <v>2827</v>
      </c>
      <c r="F1767" s="13" t="s">
        <v>2828</v>
      </c>
      <c r="G1767" s="13" t="s">
        <v>2840</v>
      </c>
      <c r="H1767" s="13" t="s">
        <v>197</v>
      </c>
      <c r="I1767" s="13">
        <v>57</v>
      </c>
      <c r="J1767" s="13" t="s">
        <v>200</v>
      </c>
      <c r="K1767" s="13" t="s">
        <v>107</v>
      </c>
      <c r="L1767" s="13" t="s">
        <v>108</v>
      </c>
      <c r="M1767" s="13" t="s">
        <v>122</v>
      </c>
      <c r="N1767" s="13" t="s">
        <v>2830</v>
      </c>
      <c r="O1767" s="39"/>
      <c r="P1767" s="39"/>
      <c r="Q1767" s="39"/>
      <c r="R1767" s="39">
        <v>6</v>
      </c>
      <c r="S1767" s="39">
        <v>0</v>
      </c>
      <c r="T1767" s="39">
        <v>0</v>
      </c>
      <c r="U1767" s="39">
        <v>0</v>
      </c>
      <c r="V1767" s="39">
        <v>0</v>
      </c>
      <c r="W1767" s="39"/>
      <c r="X1767" s="39"/>
      <c r="Y1767" s="39"/>
      <c r="Z1767" s="39"/>
      <c r="AA1767" s="39"/>
      <c r="AB1767" s="39"/>
      <c r="AC1767" s="39"/>
      <c r="AD1767" s="39"/>
      <c r="AE1767" s="39"/>
      <c r="AF1767" s="39"/>
      <c r="AG1767" s="39"/>
      <c r="AH1767" s="39"/>
      <c r="AI1767" s="39"/>
      <c r="AJ1767" s="39"/>
      <c r="AK1767" s="39"/>
      <c r="AL1767" s="39"/>
      <c r="AM1767" s="39"/>
      <c r="AN1767" s="39"/>
      <c r="AO1767" s="39"/>
      <c r="AP1767" s="39">
        <v>2900</v>
      </c>
      <c r="AQ1767" s="39">
        <f>(O1767+P1767+Q1767+R1767+S1767+T1767+U1767+V1767+W1767)*AP1767</f>
        <v>17400</v>
      </c>
      <c r="AR1767" s="27">
        <f t="shared" si="41"/>
        <v>19488.000000000004</v>
      </c>
      <c r="AS1767" s="13" t="s">
        <v>111</v>
      </c>
      <c r="AT1767" s="13">
        <v>2014</v>
      </c>
      <c r="AU1767" s="13"/>
    </row>
    <row r="1768" spans="2:47" ht="13.15" customHeight="1" x14ac:dyDescent="0.2">
      <c r="B1768" s="7" t="s">
        <v>2844</v>
      </c>
      <c r="C1768" s="7" t="s">
        <v>100</v>
      </c>
      <c r="D1768" s="13" t="s">
        <v>2826</v>
      </c>
      <c r="E1768" s="7" t="s">
        <v>2827</v>
      </c>
      <c r="F1768" s="7" t="s">
        <v>2828</v>
      </c>
      <c r="G1768" s="7" t="s">
        <v>2845</v>
      </c>
      <c r="H1768" s="8" t="s">
        <v>197</v>
      </c>
      <c r="I1768" s="9">
        <v>57</v>
      </c>
      <c r="J1768" s="10" t="s">
        <v>238</v>
      </c>
      <c r="K1768" s="8" t="s">
        <v>107</v>
      </c>
      <c r="L1768" s="10" t="s">
        <v>108</v>
      </c>
      <c r="M1768" s="10" t="s">
        <v>109</v>
      </c>
      <c r="N1768" s="10" t="s">
        <v>2830</v>
      </c>
      <c r="O1768" s="27"/>
      <c r="P1768" s="27"/>
      <c r="Q1768" s="74"/>
      <c r="R1768" s="27">
        <v>14</v>
      </c>
      <c r="S1768" s="27">
        <v>14</v>
      </c>
      <c r="T1768" s="27">
        <v>14</v>
      </c>
      <c r="U1768" s="27">
        <v>14</v>
      </c>
      <c r="V1768" s="27">
        <v>14</v>
      </c>
      <c r="W1768" s="27"/>
      <c r="X1768" s="27"/>
      <c r="Y1768" s="27"/>
      <c r="Z1768" s="27"/>
      <c r="AA1768" s="27"/>
      <c r="AB1768" s="27"/>
      <c r="AC1768" s="27"/>
      <c r="AD1768" s="27"/>
      <c r="AE1768" s="27"/>
      <c r="AF1768" s="27"/>
      <c r="AG1768" s="27"/>
      <c r="AH1768" s="27"/>
      <c r="AI1768" s="27"/>
      <c r="AJ1768" s="27"/>
      <c r="AK1768" s="27"/>
      <c r="AL1768" s="27"/>
      <c r="AM1768" s="27"/>
      <c r="AN1768" s="27"/>
      <c r="AO1768" s="27"/>
      <c r="AP1768" s="27">
        <v>3723.72</v>
      </c>
      <c r="AQ1768" s="27">
        <v>0</v>
      </c>
      <c r="AR1768" s="27">
        <f t="shared" si="41"/>
        <v>0</v>
      </c>
      <c r="AS1768" s="10" t="s">
        <v>111</v>
      </c>
      <c r="AT1768" s="43" t="s">
        <v>241</v>
      </c>
      <c r="AU1768" s="88" t="s">
        <v>242</v>
      </c>
    </row>
    <row r="1769" spans="2:47" ht="13.15" customHeight="1" x14ac:dyDescent="0.2">
      <c r="B1769" s="12" t="s">
        <v>2846</v>
      </c>
      <c r="C1769" s="7" t="s">
        <v>100</v>
      </c>
      <c r="D1769" s="13" t="s">
        <v>2826</v>
      </c>
      <c r="E1769" s="7" t="s">
        <v>2827</v>
      </c>
      <c r="F1769" s="7" t="s">
        <v>2828</v>
      </c>
      <c r="G1769" s="7" t="s">
        <v>2845</v>
      </c>
      <c r="H1769" s="8" t="s">
        <v>197</v>
      </c>
      <c r="I1769" s="9">
        <v>57</v>
      </c>
      <c r="J1769" s="10" t="s">
        <v>579</v>
      </c>
      <c r="K1769" s="8" t="s">
        <v>107</v>
      </c>
      <c r="L1769" s="10" t="s">
        <v>108</v>
      </c>
      <c r="M1769" s="10" t="s">
        <v>109</v>
      </c>
      <c r="N1769" s="10" t="s">
        <v>2830</v>
      </c>
      <c r="O1769" s="74"/>
      <c r="P1769" s="27"/>
      <c r="Q1769" s="27"/>
      <c r="R1769" s="27">
        <v>14</v>
      </c>
      <c r="S1769" s="27">
        <v>14</v>
      </c>
      <c r="T1769" s="27">
        <v>14</v>
      </c>
      <c r="U1769" s="27">
        <v>14</v>
      </c>
      <c r="V1769" s="27">
        <v>14</v>
      </c>
      <c r="W1769" s="27"/>
      <c r="X1769" s="27"/>
      <c r="Y1769" s="27"/>
      <c r="Z1769" s="27"/>
      <c r="AA1769" s="27"/>
      <c r="AB1769" s="27"/>
      <c r="AC1769" s="27"/>
      <c r="AD1769" s="27"/>
      <c r="AE1769" s="27"/>
      <c r="AF1769" s="27"/>
      <c r="AG1769" s="27"/>
      <c r="AH1769" s="27"/>
      <c r="AI1769" s="27"/>
      <c r="AJ1769" s="27"/>
      <c r="AK1769" s="27"/>
      <c r="AL1769" s="27"/>
      <c r="AM1769" s="27"/>
      <c r="AN1769" s="27"/>
      <c r="AO1769" s="27"/>
      <c r="AP1769" s="27">
        <v>2900</v>
      </c>
      <c r="AQ1769" s="27">
        <v>0</v>
      </c>
      <c r="AR1769" s="27">
        <f t="shared" si="41"/>
        <v>0</v>
      </c>
      <c r="AS1769" s="10" t="s">
        <v>111</v>
      </c>
      <c r="AT1769" s="43" t="s">
        <v>241</v>
      </c>
      <c r="AU1769" s="89" t="s">
        <v>242</v>
      </c>
    </row>
    <row r="1770" spans="2:47" ht="13.15" customHeight="1" x14ac:dyDescent="0.2">
      <c r="B1770" s="12" t="s">
        <v>2847</v>
      </c>
      <c r="C1770" s="7" t="s">
        <v>100</v>
      </c>
      <c r="D1770" s="13" t="s">
        <v>2826</v>
      </c>
      <c r="E1770" s="7" t="s">
        <v>2827</v>
      </c>
      <c r="F1770" s="7" t="s">
        <v>2828</v>
      </c>
      <c r="G1770" s="7" t="s">
        <v>2845</v>
      </c>
      <c r="H1770" s="8" t="s">
        <v>197</v>
      </c>
      <c r="I1770" s="8">
        <v>57</v>
      </c>
      <c r="J1770" s="10" t="s">
        <v>200</v>
      </c>
      <c r="K1770" s="8" t="s">
        <v>107</v>
      </c>
      <c r="L1770" s="10" t="s">
        <v>108</v>
      </c>
      <c r="M1770" s="10" t="s">
        <v>109</v>
      </c>
      <c r="N1770" s="10" t="s">
        <v>2830</v>
      </c>
      <c r="O1770" s="74"/>
      <c r="P1770" s="27"/>
      <c r="Q1770" s="27"/>
      <c r="R1770" s="27">
        <v>14</v>
      </c>
      <c r="S1770" s="27">
        <v>14</v>
      </c>
      <c r="T1770" s="27">
        <v>14</v>
      </c>
      <c r="U1770" s="27">
        <v>14</v>
      </c>
      <c r="V1770" s="27">
        <v>14</v>
      </c>
      <c r="W1770" s="27"/>
      <c r="X1770" s="27"/>
      <c r="Y1770" s="27"/>
      <c r="Z1770" s="27"/>
      <c r="AA1770" s="27"/>
      <c r="AB1770" s="27"/>
      <c r="AC1770" s="27"/>
      <c r="AD1770" s="27"/>
      <c r="AE1770" s="27"/>
      <c r="AF1770" s="27"/>
      <c r="AG1770" s="27"/>
      <c r="AH1770" s="27"/>
      <c r="AI1770" s="27"/>
      <c r="AJ1770" s="27"/>
      <c r="AK1770" s="27"/>
      <c r="AL1770" s="27"/>
      <c r="AM1770" s="27"/>
      <c r="AN1770" s="27"/>
      <c r="AO1770" s="27"/>
      <c r="AP1770" s="27">
        <v>2900</v>
      </c>
      <c r="AQ1770" s="27">
        <v>0</v>
      </c>
      <c r="AR1770" s="27">
        <f t="shared" si="41"/>
        <v>0</v>
      </c>
      <c r="AS1770" s="10" t="s">
        <v>111</v>
      </c>
      <c r="AT1770" s="7" t="s">
        <v>375</v>
      </c>
      <c r="AU1770" s="13" t="s">
        <v>115</v>
      </c>
    </row>
    <row r="1771" spans="2:47" ht="13.15" customHeight="1" x14ac:dyDescent="0.2">
      <c r="B1771" s="13" t="s">
        <v>2848</v>
      </c>
      <c r="C1771" s="13" t="s">
        <v>100</v>
      </c>
      <c r="D1771" s="13" t="s">
        <v>2826</v>
      </c>
      <c r="E1771" s="13" t="s">
        <v>2827</v>
      </c>
      <c r="F1771" s="13" t="s">
        <v>2828</v>
      </c>
      <c r="G1771" s="13" t="s">
        <v>2845</v>
      </c>
      <c r="H1771" s="13" t="s">
        <v>197</v>
      </c>
      <c r="I1771" s="13">
        <v>57</v>
      </c>
      <c r="J1771" s="13" t="s">
        <v>200</v>
      </c>
      <c r="K1771" s="13" t="s">
        <v>107</v>
      </c>
      <c r="L1771" s="13" t="s">
        <v>108</v>
      </c>
      <c r="M1771" s="13" t="s">
        <v>122</v>
      </c>
      <c r="N1771" s="13" t="s">
        <v>2830</v>
      </c>
      <c r="O1771" s="39"/>
      <c r="P1771" s="39"/>
      <c r="Q1771" s="39"/>
      <c r="R1771" s="39">
        <v>14</v>
      </c>
      <c r="S1771" s="39">
        <v>0</v>
      </c>
      <c r="T1771" s="39">
        <v>0</v>
      </c>
      <c r="U1771" s="39">
        <v>0</v>
      </c>
      <c r="V1771" s="39">
        <v>0</v>
      </c>
      <c r="W1771" s="39"/>
      <c r="X1771" s="39"/>
      <c r="Y1771" s="39"/>
      <c r="Z1771" s="39"/>
      <c r="AA1771" s="39"/>
      <c r="AB1771" s="39"/>
      <c r="AC1771" s="39"/>
      <c r="AD1771" s="39"/>
      <c r="AE1771" s="39"/>
      <c r="AF1771" s="39"/>
      <c r="AG1771" s="39"/>
      <c r="AH1771" s="39"/>
      <c r="AI1771" s="39"/>
      <c r="AJ1771" s="39"/>
      <c r="AK1771" s="39"/>
      <c r="AL1771" s="39"/>
      <c r="AM1771" s="39"/>
      <c r="AN1771" s="39"/>
      <c r="AO1771" s="39"/>
      <c r="AP1771" s="39">
        <v>2900</v>
      </c>
      <c r="AQ1771" s="39">
        <f>(O1771+P1771+Q1771+R1771+S1771+T1771+U1771+V1771+W1771)*AP1771</f>
        <v>40600</v>
      </c>
      <c r="AR1771" s="27">
        <f t="shared" si="41"/>
        <v>45472.000000000007</v>
      </c>
      <c r="AS1771" s="13" t="s">
        <v>111</v>
      </c>
      <c r="AT1771" s="13">
        <v>2014</v>
      </c>
      <c r="AU1771" s="13"/>
    </row>
    <row r="1772" spans="2:47" ht="13.15" customHeight="1" x14ac:dyDescent="0.2">
      <c r="B1772" s="7" t="s">
        <v>2849</v>
      </c>
      <c r="C1772" s="7" t="s">
        <v>100</v>
      </c>
      <c r="D1772" s="13" t="s">
        <v>2850</v>
      </c>
      <c r="E1772" s="7" t="s">
        <v>2851</v>
      </c>
      <c r="F1772" s="7" t="s">
        <v>2852</v>
      </c>
      <c r="G1772" s="7" t="s">
        <v>2853</v>
      </c>
      <c r="H1772" s="8" t="s">
        <v>197</v>
      </c>
      <c r="I1772" s="9">
        <v>57</v>
      </c>
      <c r="J1772" s="10" t="s">
        <v>238</v>
      </c>
      <c r="K1772" s="8" t="s">
        <v>107</v>
      </c>
      <c r="L1772" s="10" t="s">
        <v>108</v>
      </c>
      <c r="M1772" s="10" t="s">
        <v>109</v>
      </c>
      <c r="N1772" s="10" t="s">
        <v>2830</v>
      </c>
      <c r="O1772" s="27"/>
      <c r="P1772" s="27"/>
      <c r="Q1772" s="74"/>
      <c r="R1772" s="27">
        <v>4</v>
      </c>
      <c r="S1772" s="27">
        <v>4</v>
      </c>
      <c r="T1772" s="27">
        <v>4</v>
      </c>
      <c r="U1772" s="27">
        <v>4</v>
      </c>
      <c r="V1772" s="27">
        <v>4</v>
      </c>
      <c r="W1772" s="27"/>
      <c r="X1772" s="27"/>
      <c r="Y1772" s="27"/>
      <c r="Z1772" s="27"/>
      <c r="AA1772" s="27"/>
      <c r="AB1772" s="27"/>
      <c r="AC1772" s="27"/>
      <c r="AD1772" s="27"/>
      <c r="AE1772" s="27"/>
      <c r="AF1772" s="27"/>
      <c r="AG1772" s="27"/>
      <c r="AH1772" s="27"/>
      <c r="AI1772" s="27"/>
      <c r="AJ1772" s="27"/>
      <c r="AK1772" s="27"/>
      <c r="AL1772" s="27"/>
      <c r="AM1772" s="27"/>
      <c r="AN1772" s="27"/>
      <c r="AO1772" s="27"/>
      <c r="AP1772" s="27">
        <v>3723.72</v>
      </c>
      <c r="AQ1772" s="27">
        <v>0</v>
      </c>
      <c r="AR1772" s="27">
        <f t="shared" si="41"/>
        <v>0</v>
      </c>
      <c r="AS1772" s="10" t="s">
        <v>111</v>
      </c>
      <c r="AT1772" s="43" t="s">
        <v>241</v>
      </c>
      <c r="AU1772" s="88" t="s">
        <v>242</v>
      </c>
    </row>
    <row r="1773" spans="2:47" ht="13.15" customHeight="1" x14ac:dyDescent="0.2">
      <c r="B1773" s="12" t="s">
        <v>2854</v>
      </c>
      <c r="C1773" s="7" t="s">
        <v>100</v>
      </c>
      <c r="D1773" s="13" t="s">
        <v>2850</v>
      </c>
      <c r="E1773" s="7" t="s">
        <v>2851</v>
      </c>
      <c r="F1773" s="7" t="s">
        <v>2852</v>
      </c>
      <c r="G1773" s="7" t="s">
        <v>2853</v>
      </c>
      <c r="H1773" s="8" t="s">
        <v>197</v>
      </c>
      <c r="I1773" s="9">
        <v>57</v>
      </c>
      <c r="J1773" s="10" t="s">
        <v>579</v>
      </c>
      <c r="K1773" s="8" t="s">
        <v>107</v>
      </c>
      <c r="L1773" s="10" t="s">
        <v>108</v>
      </c>
      <c r="M1773" s="10" t="s">
        <v>109</v>
      </c>
      <c r="N1773" s="10" t="s">
        <v>2830</v>
      </c>
      <c r="O1773" s="74"/>
      <c r="P1773" s="27"/>
      <c r="Q1773" s="27"/>
      <c r="R1773" s="27">
        <v>4</v>
      </c>
      <c r="S1773" s="27">
        <v>4</v>
      </c>
      <c r="T1773" s="27">
        <v>4</v>
      </c>
      <c r="U1773" s="27">
        <v>4</v>
      </c>
      <c r="V1773" s="27">
        <v>4</v>
      </c>
      <c r="W1773" s="27"/>
      <c r="X1773" s="27"/>
      <c r="Y1773" s="27"/>
      <c r="Z1773" s="27"/>
      <c r="AA1773" s="27"/>
      <c r="AB1773" s="27"/>
      <c r="AC1773" s="27"/>
      <c r="AD1773" s="27"/>
      <c r="AE1773" s="27"/>
      <c r="AF1773" s="27"/>
      <c r="AG1773" s="27"/>
      <c r="AH1773" s="27"/>
      <c r="AI1773" s="27"/>
      <c r="AJ1773" s="27"/>
      <c r="AK1773" s="27"/>
      <c r="AL1773" s="27"/>
      <c r="AM1773" s="27"/>
      <c r="AN1773" s="27"/>
      <c r="AO1773" s="27"/>
      <c r="AP1773" s="27">
        <v>2900</v>
      </c>
      <c r="AQ1773" s="27">
        <v>0</v>
      </c>
      <c r="AR1773" s="27">
        <f t="shared" si="41"/>
        <v>0</v>
      </c>
      <c r="AS1773" s="10" t="s">
        <v>111</v>
      </c>
      <c r="AT1773" s="43" t="s">
        <v>241</v>
      </c>
      <c r="AU1773" s="89" t="s">
        <v>242</v>
      </c>
    </row>
    <row r="1774" spans="2:47" ht="13.15" customHeight="1" x14ac:dyDescent="0.2">
      <c r="B1774" s="12" t="s">
        <v>2855</v>
      </c>
      <c r="C1774" s="7" t="s">
        <v>100</v>
      </c>
      <c r="D1774" s="13" t="s">
        <v>2850</v>
      </c>
      <c r="E1774" s="7" t="s">
        <v>2851</v>
      </c>
      <c r="F1774" s="7" t="s">
        <v>2852</v>
      </c>
      <c r="G1774" s="7" t="s">
        <v>2853</v>
      </c>
      <c r="H1774" s="8" t="s">
        <v>197</v>
      </c>
      <c r="I1774" s="8">
        <v>57</v>
      </c>
      <c r="J1774" s="10" t="s">
        <v>200</v>
      </c>
      <c r="K1774" s="8" t="s">
        <v>107</v>
      </c>
      <c r="L1774" s="10" t="s">
        <v>108</v>
      </c>
      <c r="M1774" s="10" t="s">
        <v>109</v>
      </c>
      <c r="N1774" s="10" t="s">
        <v>2830</v>
      </c>
      <c r="O1774" s="74"/>
      <c r="P1774" s="27"/>
      <c r="Q1774" s="27"/>
      <c r="R1774" s="39">
        <v>4</v>
      </c>
      <c r="S1774" s="27">
        <v>4</v>
      </c>
      <c r="T1774" s="27">
        <v>4</v>
      </c>
      <c r="U1774" s="27">
        <v>4</v>
      </c>
      <c r="V1774" s="27">
        <v>4</v>
      </c>
      <c r="W1774" s="27"/>
      <c r="X1774" s="27"/>
      <c r="Y1774" s="27"/>
      <c r="Z1774" s="27"/>
      <c r="AA1774" s="27"/>
      <c r="AB1774" s="27"/>
      <c r="AC1774" s="27"/>
      <c r="AD1774" s="27"/>
      <c r="AE1774" s="27"/>
      <c r="AF1774" s="27"/>
      <c r="AG1774" s="27"/>
      <c r="AH1774" s="27"/>
      <c r="AI1774" s="27"/>
      <c r="AJ1774" s="27"/>
      <c r="AK1774" s="27"/>
      <c r="AL1774" s="27"/>
      <c r="AM1774" s="27"/>
      <c r="AN1774" s="27"/>
      <c r="AO1774" s="27"/>
      <c r="AP1774" s="27">
        <v>2900</v>
      </c>
      <c r="AQ1774" s="27">
        <v>0</v>
      </c>
      <c r="AR1774" s="27">
        <f t="shared" si="41"/>
        <v>0</v>
      </c>
      <c r="AS1774" s="10" t="s">
        <v>111</v>
      </c>
      <c r="AT1774" s="7" t="s">
        <v>375</v>
      </c>
      <c r="AU1774" s="13" t="s">
        <v>115</v>
      </c>
    </row>
    <row r="1775" spans="2:47" ht="13.15" customHeight="1" x14ac:dyDescent="0.2">
      <c r="B1775" s="13" t="s">
        <v>2856</v>
      </c>
      <c r="C1775" s="13" t="s">
        <v>100</v>
      </c>
      <c r="D1775" s="13" t="s">
        <v>2857</v>
      </c>
      <c r="E1775" s="13" t="s">
        <v>564</v>
      </c>
      <c r="F1775" s="13" t="s">
        <v>2858</v>
      </c>
      <c r="G1775" s="13" t="s">
        <v>2853</v>
      </c>
      <c r="H1775" s="13" t="s">
        <v>197</v>
      </c>
      <c r="I1775" s="13">
        <v>57</v>
      </c>
      <c r="J1775" s="13" t="s">
        <v>200</v>
      </c>
      <c r="K1775" s="13" t="s">
        <v>107</v>
      </c>
      <c r="L1775" s="13" t="s">
        <v>108</v>
      </c>
      <c r="M1775" s="13" t="s">
        <v>122</v>
      </c>
      <c r="N1775" s="13" t="s">
        <v>2830</v>
      </c>
      <c r="O1775" s="39"/>
      <c r="P1775" s="39"/>
      <c r="Q1775" s="39"/>
      <c r="R1775" s="39">
        <v>4</v>
      </c>
      <c r="S1775" s="39">
        <v>0</v>
      </c>
      <c r="T1775" s="39">
        <v>0</v>
      </c>
      <c r="U1775" s="39">
        <v>0</v>
      </c>
      <c r="V1775" s="39">
        <v>0</v>
      </c>
      <c r="W1775" s="39"/>
      <c r="X1775" s="39"/>
      <c r="Y1775" s="39"/>
      <c r="Z1775" s="39"/>
      <c r="AA1775" s="39"/>
      <c r="AB1775" s="39"/>
      <c r="AC1775" s="39"/>
      <c r="AD1775" s="39"/>
      <c r="AE1775" s="39"/>
      <c r="AF1775" s="39"/>
      <c r="AG1775" s="39"/>
      <c r="AH1775" s="39"/>
      <c r="AI1775" s="39"/>
      <c r="AJ1775" s="39"/>
      <c r="AK1775" s="39"/>
      <c r="AL1775" s="39"/>
      <c r="AM1775" s="39"/>
      <c r="AN1775" s="39"/>
      <c r="AO1775" s="39"/>
      <c r="AP1775" s="39">
        <v>2900</v>
      </c>
      <c r="AQ1775" s="39">
        <f>(O1775+P1775+Q1775+R1775+S1775+T1775+U1775+V1775+W1775)*AP1775</f>
        <v>11600</v>
      </c>
      <c r="AR1775" s="27">
        <f t="shared" si="41"/>
        <v>12992.000000000002</v>
      </c>
      <c r="AS1775" s="13" t="s">
        <v>111</v>
      </c>
      <c r="AT1775" s="13">
        <v>2014</v>
      </c>
      <c r="AU1775" s="13"/>
    </row>
    <row r="1776" spans="2:47" ht="13.15" customHeight="1" x14ac:dyDescent="0.2">
      <c r="B1776" s="7" t="s">
        <v>2859</v>
      </c>
      <c r="C1776" s="7" t="s">
        <v>100</v>
      </c>
      <c r="D1776" s="13" t="s">
        <v>2850</v>
      </c>
      <c r="E1776" s="7" t="s">
        <v>2851</v>
      </c>
      <c r="F1776" s="7" t="s">
        <v>2852</v>
      </c>
      <c r="G1776" s="7" t="s">
        <v>2860</v>
      </c>
      <c r="H1776" s="8" t="s">
        <v>197</v>
      </c>
      <c r="I1776" s="9">
        <v>57</v>
      </c>
      <c r="J1776" s="10" t="s">
        <v>238</v>
      </c>
      <c r="K1776" s="8" t="s">
        <v>107</v>
      </c>
      <c r="L1776" s="10" t="s">
        <v>108</v>
      </c>
      <c r="M1776" s="10" t="s">
        <v>109</v>
      </c>
      <c r="N1776" s="10" t="s">
        <v>2830</v>
      </c>
      <c r="O1776" s="27"/>
      <c r="P1776" s="27"/>
      <c r="Q1776" s="74"/>
      <c r="R1776" s="27">
        <v>46</v>
      </c>
      <c r="S1776" s="27">
        <v>46</v>
      </c>
      <c r="T1776" s="27">
        <v>46</v>
      </c>
      <c r="U1776" s="27">
        <v>46</v>
      </c>
      <c r="V1776" s="27">
        <v>46</v>
      </c>
      <c r="W1776" s="27"/>
      <c r="X1776" s="27"/>
      <c r="Y1776" s="27"/>
      <c r="Z1776" s="27"/>
      <c r="AA1776" s="27"/>
      <c r="AB1776" s="27"/>
      <c r="AC1776" s="27"/>
      <c r="AD1776" s="27"/>
      <c r="AE1776" s="27"/>
      <c r="AF1776" s="27"/>
      <c r="AG1776" s="27"/>
      <c r="AH1776" s="27"/>
      <c r="AI1776" s="27"/>
      <c r="AJ1776" s="27"/>
      <c r="AK1776" s="27"/>
      <c r="AL1776" s="27"/>
      <c r="AM1776" s="27"/>
      <c r="AN1776" s="27"/>
      <c r="AO1776" s="27"/>
      <c r="AP1776" s="27">
        <v>3723.72</v>
      </c>
      <c r="AQ1776" s="27">
        <v>0</v>
      </c>
      <c r="AR1776" s="27">
        <f t="shared" si="41"/>
        <v>0</v>
      </c>
      <c r="AS1776" s="10" t="s">
        <v>111</v>
      </c>
      <c r="AT1776" s="43" t="s">
        <v>241</v>
      </c>
      <c r="AU1776" s="88" t="s">
        <v>242</v>
      </c>
    </row>
    <row r="1777" spans="2:47" ht="13.15" customHeight="1" x14ac:dyDescent="0.2">
      <c r="B1777" s="12" t="s">
        <v>2861</v>
      </c>
      <c r="C1777" s="7" t="s">
        <v>100</v>
      </c>
      <c r="D1777" s="13" t="s">
        <v>2850</v>
      </c>
      <c r="E1777" s="7" t="s">
        <v>2851</v>
      </c>
      <c r="F1777" s="7" t="s">
        <v>2852</v>
      </c>
      <c r="G1777" s="7" t="s">
        <v>2860</v>
      </c>
      <c r="H1777" s="8" t="s">
        <v>197</v>
      </c>
      <c r="I1777" s="9">
        <v>57</v>
      </c>
      <c r="J1777" s="10" t="s">
        <v>579</v>
      </c>
      <c r="K1777" s="8" t="s">
        <v>107</v>
      </c>
      <c r="L1777" s="10" t="s">
        <v>108</v>
      </c>
      <c r="M1777" s="10" t="s">
        <v>109</v>
      </c>
      <c r="N1777" s="10" t="s">
        <v>2830</v>
      </c>
      <c r="O1777" s="74"/>
      <c r="P1777" s="27"/>
      <c r="Q1777" s="27"/>
      <c r="R1777" s="27">
        <v>46</v>
      </c>
      <c r="S1777" s="27">
        <v>46</v>
      </c>
      <c r="T1777" s="27">
        <v>46</v>
      </c>
      <c r="U1777" s="27">
        <v>46</v>
      </c>
      <c r="V1777" s="27">
        <v>46</v>
      </c>
      <c r="W1777" s="27"/>
      <c r="X1777" s="27"/>
      <c r="Y1777" s="27"/>
      <c r="Z1777" s="27"/>
      <c r="AA1777" s="27"/>
      <c r="AB1777" s="27"/>
      <c r="AC1777" s="27"/>
      <c r="AD1777" s="27"/>
      <c r="AE1777" s="27"/>
      <c r="AF1777" s="27"/>
      <c r="AG1777" s="27"/>
      <c r="AH1777" s="27"/>
      <c r="AI1777" s="27"/>
      <c r="AJ1777" s="27"/>
      <c r="AK1777" s="27"/>
      <c r="AL1777" s="27"/>
      <c r="AM1777" s="27"/>
      <c r="AN1777" s="27"/>
      <c r="AO1777" s="27"/>
      <c r="AP1777" s="27">
        <v>2900</v>
      </c>
      <c r="AQ1777" s="27">
        <v>0</v>
      </c>
      <c r="AR1777" s="27">
        <f t="shared" si="41"/>
        <v>0</v>
      </c>
      <c r="AS1777" s="10" t="s">
        <v>111</v>
      </c>
      <c r="AT1777" s="43" t="s">
        <v>241</v>
      </c>
      <c r="AU1777" s="89" t="s">
        <v>242</v>
      </c>
    </row>
    <row r="1778" spans="2:47" ht="13.15" customHeight="1" x14ac:dyDescent="0.2">
      <c r="B1778" s="12" t="s">
        <v>2862</v>
      </c>
      <c r="C1778" s="7" t="s">
        <v>100</v>
      </c>
      <c r="D1778" s="13" t="s">
        <v>2850</v>
      </c>
      <c r="E1778" s="7" t="s">
        <v>2851</v>
      </c>
      <c r="F1778" s="7" t="s">
        <v>2852</v>
      </c>
      <c r="G1778" s="7" t="s">
        <v>2860</v>
      </c>
      <c r="H1778" s="8" t="s">
        <v>197</v>
      </c>
      <c r="I1778" s="8">
        <v>57</v>
      </c>
      <c r="J1778" s="10" t="s">
        <v>200</v>
      </c>
      <c r="K1778" s="8" t="s">
        <v>107</v>
      </c>
      <c r="L1778" s="10" t="s">
        <v>108</v>
      </c>
      <c r="M1778" s="10" t="s">
        <v>109</v>
      </c>
      <c r="N1778" s="10" t="s">
        <v>2830</v>
      </c>
      <c r="O1778" s="74"/>
      <c r="P1778" s="27"/>
      <c r="Q1778" s="27"/>
      <c r="R1778" s="39">
        <v>46</v>
      </c>
      <c r="S1778" s="27">
        <v>46</v>
      </c>
      <c r="T1778" s="27">
        <v>46</v>
      </c>
      <c r="U1778" s="27">
        <v>46</v>
      </c>
      <c r="V1778" s="27">
        <v>46</v>
      </c>
      <c r="W1778" s="27"/>
      <c r="X1778" s="27"/>
      <c r="Y1778" s="27"/>
      <c r="Z1778" s="27"/>
      <c r="AA1778" s="27"/>
      <c r="AB1778" s="27"/>
      <c r="AC1778" s="27"/>
      <c r="AD1778" s="27"/>
      <c r="AE1778" s="27"/>
      <c r="AF1778" s="27"/>
      <c r="AG1778" s="27"/>
      <c r="AH1778" s="27"/>
      <c r="AI1778" s="27"/>
      <c r="AJ1778" s="27"/>
      <c r="AK1778" s="27"/>
      <c r="AL1778" s="27"/>
      <c r="AM1778" s="27"/>
      <c r="AN1778" s="27"/>
      <c r="AO1778" s="27"/>
      <c r="AP1778" s="27">
        <v>2900</v>
      </c>
      <c r="AQ1778" s="27">
        <v>0</v>
      </c>
      <c r="AR1778" s="27">
        <f t="shared" si="41"/>
        <v>0</v>
      </c>
      <c r="AS1778" s="10" t="s">
        <v>111</v>
      </c>
      <c r="AT1778" s="7" t="s">
        <v>375</v>
      </c>
      <c r="AU1778" s="13" t="s">
        <v>115</v>
      </c>
    </row>
    <row r="1779" spans="2:47" ht="13.15" customHeight="1" x14ac:dyDescent="0.2">
      <c r="B1779" s="13" t="s">
        <v>2863</v>
      </c>
      <c r="C1779" s="13" t="s">
        <v>100</v>
      </c>
      <c r="D1779" s="13" t="s">
        <v>2857</v>
      </c>
      <c r="E1779" s="13" t="s">
        <v>564</v>
      </c>
      <c r="F1779" s="13" t="s">
        <v>2858</v>
      </c>
      <c r="G1779" s="13" t="s">
        <v>2860</v>
      </c>
      <c r="H1779" s="13" t="s">
        <v>197</v>
      </c>
      <c r="I1779" s="13">
        <v>57</v>
      </c>
      <c r="J1779" s="13" t="s">
        <v>200</v>
      </c>
      <c r="K1779" s="13" t="s">
        <v>107</v>
      </c>
      <c r="L1779" s="13" t="s">
        <v>108</v>
      </c>
      <c r="M1779" s="13" t="s">
        <v>122</v>
      </c>
      <c r="N1779" s="13" t="s">
        <v>2830</v>
      </c>
      <c r="O1779" s="39"/>
      <c r="P1779" s="39"/>
      <c r="Q1779" s="39"/>
      <c r="R1779" s="39">
        <v>46</v>
      </c>
      <c r="S1779" s="39">
        <v>0</v>
      </c>
      <c r="T1779" s="39">
        <v>0</v>
      </c>
      <c r="U1779" s="39">
        <v>0</v>
      </c>
      <c r="V1779" s="39">
        <v>0</v>
      </c>
      <c r="W1779" s="39"/>
      <c r="X1779" s="39"/>
      <c r="Y1779" s="39"/>
      <c r="Z1779" s="39"/>
      <c r="AA1779" s="39"/>
      <c r="AB1779" s="39"/>
      <c r="AC1779" s="39"/>
      <c r="AD1779" s="39"/>
      <c r="AE1779" s="39"/>
      <c r="AF1779" s="39"/>
      <c r="AG1779" s="39"/>
      <c r="AH1779" s="39"/>
      <c r="AI1779" s="39"/>
      <c r="AJ1779" s="39"/>
      <c r="AK1779" s="39"/>
      <c r="AL1779" s="39"/>
      <c r="AM1779" s="39"/>
      <c r="AN1779" s="39"/>
      <c r="AO1779" s="39"/>
      <c r="AP1779" s="39">
        <v>2900</v>
      </c>
      <c r="AQ1779" s="39">
        <f>(O1779+P1779+Q1779+R1779+S1779+T1779+U1779+V1779+W1779)*AP1779</f>
        <v>133400</v>
      </c>
      <c r="AR1779" s="27">
        <f t="shared" si="41"/>
        <v>149408</v>
      </c>
      <c r="AS1779" s="13" t="s">
        <v>111</v>
      </c>
      <c r="AT1779" s="13">
        <v>2014</v>
      </c>
      <c r="AU1779" s="13"/>
    </row>
    <row r="1780" spans="2:47" ht="13.15" customHeight="1" x14ac:dyDescent="0.2">
      <c r="B1780" s="7" t="s">
        <v>2864</v>
      </c>
      <c r="C1780" s="7" t="s">
        <v>100</v>
      </c>
      <c r="D1780" s="13" t="s">
        <v>2850</v>
      </c>
      <c r="E1780" s="7" t="s">
        <v>2851</v>
      </c>
      <c r="F1780" s="7" t="s">
        <v>2852</v>
      </c>
      <c r="G1780" s="7" t="s">
        <v>2865</v>
      </c>
      <c r="H1780" s="8" t="s">
        <v>197</v>
      </c>
      <c r="I1780" s="9">
        <v>57</v>
      </c>
      <c r="J1780" s="10" t="s">
        <v>238</v>
      </c>
      <c r="K1780" s="8" t="s">
        <v>107</v>
      </c>
      <c r="L1780" s="10" t="s">
        <v>108</v>
      </c>
      <c r="M1780" s="10" t="s">
        <v>109</v>
      </c>
      <c r="N1780" s="10" t="s">
        <v>2830</v>
      </c>
      <c r="O1780" s="27"/>
      <c r="P1780" s="27"/>
      <c r="Q1780" s="74"/>
      <c r="R1780" s="27">
        <v>101</v>
      </c>
      <c r="S1780" s="27">
        <v>101</v>
      </c>
      <c r="T1780" s="27">
        <v>101</v>
      </c>
      <c r="U1780" s="27">
        <v>101</v>
      </c>
      <c r="V1780" s="27">
        <v>101</v>
      </c>
      <c r="W1780" s="27"/>
      <c r="X1780" s="27"/>
      <c r="Y1780" s="27"/>
      <c r="Z1780" s="27"/>
      <c r="AA1780" s="27"/>
      <c r="AB1780" s="27"/>
      <c r="AC1780" s="27"/>
      <c r="AD1780" s="27"/>
      <c r="AE1780" s="27"/>
      <c r="AF1780" s="27"/>
      <c r="AG1780" s="27"/>
      <c r="AH1780" s="27"/>
      <c r="AI1780" s="27"/>
      <c r="AJ1780" s="27"/>
      <c r="AK1780" s="27"/>
      <c r="AL1780" s="27"/>
      <c r="AM1780" s="27"/>
      <c r="AN1780" s="27"/>
      <c r="AO1780" s="27"/>
      <c r="AP1780" s="27">
        <v>3723.72</v>
      </c>
      <c r="AQ1780" s="27">
        <v>0</v>
      </c>
      <c r="AR1780" s="27">
        <f t="shared" si="41"/>
        <v>0</v>
      </c>
      <c r="AS1780" s="10" t="s">
        <v>111</v>
      </c>
      <c r="AT1780" s="43" t="s">
        <v>241</v>
      </c>
      <c r="AU1780" s="88" t="s">
        <v>242</v>
      </c>
    </row>
    <row r="1781" spans="2:47" ht="13.15" customHeight="1" x14ac:dyDescent="0.2">
      <c r="B1781" s="12" t="s">
        <v>2866</v>
      </c>
      <c r="C1781" s="7" t="s">
        <v>100</v>
      </c>
      <c r="D1781" s="13" t="s">
        <v>2850</v>
      </c>
      <c r="E1781" s="7" t="s">
        <v>2851</v>
      </c>
      <c r="F1781" s="7" t="s">
        <v>2852</v>
      </c>
      <c r="G1781" s="7" t="s">
        <v>2865</v>
      </c>
      <c r="H1781" s="8" t="s">
        <v>197</v>
      </c>
      <c r="I1781" s="9">
        <v>57</v>
      </c>
      <c r="J1781" s="10" t="s">
        <v>579</v>
      </c>
      <c r="K1781" s="8" t="s">
        <v>107</v>
      </c>
      <c r="L1781" s="10" t="s">
        <v>108</v>
      </c>
      <c r="M1781" s="10" t="s">
        <v>109</v>
      </c>
      <c r="N1781" s="10" t="s">
        <v>2830</v>
      </c>
      <c r="O1781" s="74"/>
      <c r="P1781" s="27"/>
      <c r="Q1781" s="27"/>
      <c r="R1781" s="27">
        <v>101</v>
      </c>
      <c r="S1781" s="27">
        <v>101</v>
      </c>
      <c r="T1781" s="27">
        <v>101</v>
      </c>
      <c r="U1781" s="27">
        <v>101</v>
      </c>
      <c r="V1781" s="27">
        <v>101</v>
      </c>
      <c r="W1781" s="27"/>
      <c r="X1781" s="27"/>
      <c r="Y1781" s="27"/>
      <c r="Z1781" s="27"/>
      <c r="AA1781" s="27"/>
      <c r="AB1781" s="27"/>
      <c r="AC1781" s="27"/>
      <c r="AD1781" s="27"/>
      <c r="AE1781" s="27"/>
      <c r="AF1781" s="27"/>
      <c r="AG1781" s="27"/>
      <c r="AH1781" s="27"/>
      <c r="AI1781" s="27"/>
      <c r="AJ1781" s="27"/>
      <c r="AK1781" s="27"/>
      <c r="AL1781" s="27"/>
      <c r="AM1781" s="27"/>
      <c r="AN1781" s="27"/>
      <c r="AO1781" s="27"/>
      <c r="AP1781" s="27">
        <v>2900</v>
      </c>
      <c r="AQ1781" s="27">
        <v>0</v>
      </c>
      <c r="AR1781" s="27">
        <f t="shared" si="41"/>
        <v>0</v>
      </c>
      <c r="AS1781" s="10" t="s">
        <v>111</v>
      </c>
      <c r="AT1781" s="43" t="s">
        <v>241</v>
      </c>
      <c r="AU1781" s="89" t="s">
        <v>242</v>
      </c>
    </row>
    <row r="1782" spans="2:47" ht="13.15" customHeight="1" x14ac:dyDescent="0.2">
      <c r="B1782" s="12" t="s">
        <v>2867</v>
      </c>
      <c r="C1782" s="7" t="s">
        <v>100</v>
      </c>
      <c r="D1782" s="13" t="s">
        <v>2850</v>
      </c>
      <c r="E1782" s="7" t="s">
        <v>2851</v>
      </c>
      <c r="F1782" s="7" t="s">
        <v>2852</v>
      </c>
      <c r="G1782" s="7" t="s">
        <v>2865</v>
      </c>
      <c r="H1782" s="8" t="s">
        <v>197</v>
      </c>
      <c r="I1782" s="8">
        <v>57</v>
      </c>
      <c r="J1782" s="10" t="s">
        <v>200</v>
      </c>
      <c r="K1782" s="8" t="s">
        <v>107</v>
      </c>
      <c r="L1782" s="10" t="s">
        <v>108</v>
      </c>
      <c r="M1782" s="10" t="s">
        <v>109</v>
      </c>
      <c r="N1782" s="10" t="s">
        <v>2830</v>
      </c>
      <c r="O1782" s="74"/>
      <c r="P1782" s="27"/>
      <c r="Q1782" s="27"/>
      <c r="R1782" s="39">
        <v>101</v>
      </c>
      <c r="S1782" s="27">
        <v>101</v>
      </c>
      <c r="T1782" s="27">
        <v>101</v>
      </c>
      <c r="U1782" s="27">
        <v>101</v>
      </c>
      <c r="V1782" s="27">
        <v>101</v>
      </c>
      <c r="W1782" s="27"/>
      <c r="X1782" s="27"/>
      <c r="Y1782" s="27"/>
      <c r="Z1782" s="27"/>
      <c r="AA1782" s="27"/>
      <c r="AB1782" s="27"/>
      <c r="AC1782" s="27"/>
      <c r="AD1782" s="27"/>
      <c r="AE1782" s="27"/>
      <c r="AF1782" s="27"/>
      <c r="AG1782" s="27"/>
      <c r="AH1782" s="27"/>
      <c r="AI1782" s="27"/>
      <c r="AJ1782" s="27"/>
      <c r="AK1782" s="27"/>
      <c r="AL1782" s="27"/>
      <c r="AM1782" s="27"/>
      <c r="AN1782" s="27"/>
      <c r="AO1782" s="27"/>
      <c r="AP1782" s="27">
        <v>2900</v>
      </c>
      <c r="AQ1782" s="27">
        <v>0</v>
      </c>
      <c r="AR1782" s="27">
        <f t="shared" si="41"/>
        <v>0</v>
      </c>
      <c r="AS1782" s="10" t="s">
        <v>111</v>
      </c>
      <c r="AT1782" s="7" t="s">
        <v>375</v>
      </c>
      <c r="AU1782" s="13" t="s">
        <v>115</v>
      </c>
    </row>
    <row r="1783" spans="2:47" ht="13.15" customHeight="1" x14ac:dyDescent="0.2">
      <c r="B1783" s="13" t="s">
        <v>2868</v>
      </c>
      <c r="C1783" s="13" t="s">
        <v>100</v>
      </c>
      <c r="D1783" s="13" t="s">
        <v>2857</v>
      </c>
      <c r="E1783" s="13" t="s">
        <v>564</v>
      </c>
      <c r="F1783" s="13" t="s">
        <v>2858</v>
      </c>
      <c r="G1783" s="13" t="s">
        <v>2865</v>
      </c>
      <c r="H1783" s="13" t="s">
        <v>197</v>
      </c>
      <c r="I1783" s="13">
        <v>57</v>
      </c>
      <c r="J1783" s="13" t="s">
        <v>200</v>
      </c>
      <c r="K1783" s="13" t="s">
        <v>107</v>
      </c>
      <c r="L1783" s="13" t="s">
        <v>108</v>
      </c>
      <c r="M1783" s="13" t="s">
        <v>122</v>
      </c>
      <c r="N1783" s="13" t="s">
        <v>2830</v>
      </c>
      <c r="O1783" s="39"/>
      <c r="P1783" s="39"/>
      <c r="Q1783" s="39"/>
      <c r="R1783" s="39">
        <v>101</v>
      </c>
      <c r="S1783" s="39">
        <v>0</v>
      </c>
      <c r="T1783" s="39">
        <v>0</v>
      </c>
      <c r="U1783" s="39">
        <v>0</v>
      </c>
      <c r="V1783" s="39">
        <v>0</v>
      </c>
      <c r="W1783" s="39"/>
      <c r="X1783" s="39"/>
      <c r="Y1783" s="39"/>
      <c r="Z1783" s="39"/>
      <c r="AA1783" s="39"/>
      <c r="AB1783" s="39"/>
      <c r="AC1783" s="39"/>
      <c r="AD1783" s="39"/>
      <c r="AE1783" s="39"/>
      <c r="AF1783" s="39"/>
      <c r="AG1783" s="39"/>
      <c r="AH1783" s="39"/>
      <c r="AI1783" s="39"/>
      <c r="AJ1783" s="39"/>
      <c r="AK1783" s="39"/>
      <c r="AL1783" s="39"/>
      <c r="AM1783" s="39"/>
      <c r="AN1783" s="39"/>
      <c r="AO1783" s="39"/>
      <c r="AP1783" s="39">
        <v>2900</v>
      </c>
      <c r="AQ1783" s="39">
        <f>(O1783+P1783+Q1783+R1783+S1783+T1783+U1783+V1783+W1783)*AP1783</f>
        <v>292900</v>
      </c>
      <c r="AR1783" s="27">
        <f t="shared" si="41"/>
        <v>328048.00000000006</v>
      </c>
      <c r="AS1783" s="13" t="s">
        <v>111</v>
      </c>
      <c r="AT1783" s="13">
        <v>2014</v>
      </c>
      <c r="AU1783" s="13"/>
    </row>
    <row r="1784" spans="2:47" ht="13.15" customHeight="1" x14ac:dyDescent="0.2">
      <c r="B1784" s="7" t="s">
        <v>2869</v>
      </c>
      <c r="C1784" s="7" t="s">
        <v>100</v>
      </c>
      <c r="D1784" s="13" t="s">
        <v>2850</v>
      </c>
      <c r="E1784" s="7" t="s">
        <v>2851</v>
      </c>
      <c r="F1784" s="7" t="s">
        <v>2852</v>
      </c>
      <c r="G1784" s="7" t="s">
        <v>2870</v>
      </c>
      <c r="H1784" s="8" t="s">
        <v>197</v>
      </c>
      <c r="I1784" s="9">
        <v>57</v>
      </c>
      <c r="J1784" s="10" t="s">
        <v>238</v>
      </c>
      <c r="K1784" s="8" t="s">
        <v>107</v>
      </c>
      <c r="L1784" s="10" t="s">
        <v>108</v>
      </c>
      <c r="M1784" s="10" t="s">
        <v>109</v>
      </c>
      <c r="N1784" s="10" t="s">
        <v>2830</v>
      </c>
      <c r="O1784" s="27"/>
      <c r="P1784" s="27"/>
      <c r="Q1784" s="74"/>
      <c r="R1784" s="27">
        <v>165</v>
      </c>
      <c r="S1784" s="27">
        <v>165</v>
      </c>
      <c r="T1784" s="27">
        <v>165</v>
      </c>
      <c r="U1784" s="27">
        <v>165</v>
      </c>
      <c r="V1784" s="27">
        <v>165</v>
      </c>
      <c r="W1784" s="27"/>
      <c r="X1784" s="27"/>
      <c r="Y1784" s="27"/>
      <c r="Z1784" s="27"/>
      <c r="AA1784" s="27"/>
      <c r="AB1784" s="27"/>
      <c r="AC1784" s="27"/>
      <c r="AD1784" s="27"/>
      <c r="AE1784" s="27"/>
      <c r="AF1784" s="27"/>
      <c r="AG1784" s="27"/>
      <c r="AH1784" s="27"/>
      <c r="AI1784" s="27"/>
      <c r="AJ1784" s="27"/>
      <c r="AK1784" s="27"/>
      <c r="AL1784" s="27"/>
      <c r="AM1784" s="27"/>
      <c r="AN1784" s="27"/>
      <c r="AO1784" s="27"/>
      <c r="AP1784" s="27">
        <v>3723.72</v>
      </c>
      <c r="AQ1784" s="27">
        <v>0</v>
      </c>
      <c r="AR1784" s="27">
        <f t="shared" si="41"/>
        <v>0</v>
      </c>
      <c r="AS1784" s="10" t="s">
        <v>111</v>
      </c>
      <c r="AT1784" s="43" t="s">
        <v>241</v>
      </c>
      <c r="AU1784" s="88" t="s">
        <v>242</v>
      </c>
    </row>
    <row r="1785" spans="2:47" ht="13.15" customHeight="1" x14ac:dyDescent="0.2">
      <c r="B1785" s="12" t="s">
        <v>2871</v>
      </c>
      <c r="C1785" s="7" t="s">
        <v>100</v>
      </c>
      <c r="D1785" s="13" t="s">
        <v>2850</v>
      </c>
      <c r="E1785" s="7" t="s">
        <v>2851</v>
      </c>
      <c r="F1785" s="7" t="s">
        <v>2852</v>
      </c>
      <c r="G1785" s="7" t="s">
        <v>2870</v>
      </c>
      <c r="H1785" s="8" t="s">
        <v>197</v>
      </c>
      <c r="I1785" s="9">
        <v>57</v>
      </c>
      <c r="J1785" s="10" t="s">
        <v>579</v>
      </c>
      <c r="K1785" s="8" t="s">
        <v>107</v>
      </c>
      <c r="L1785" s="10" t="s">
        <v>108</v>
      </c>
      <c r="M1785" s="10" t="s">
        <v>109</v>
      </c>
      <c r="N1785" s="10" t="s">
        <v>2830</v>
      </c>
      <c r="O1785" s="74"/>
      <c r="P1785" s="27"/>
      <c r="Q1785" s="27"/>
      <c r="R1785" s="27">
        <v>165</v>
      </c>
      <c r="S1785" s="27">
        <v>165</v>
      </c>
      <c r="T1785" s="27">
        <v>165</v>
      </c>
      <c r="U1785" s="27">
        <v>165</v>
      </c>
      <c r="V1785" s="27">
        <v>165</v>
      </c>
      <c r="W1785" s="27"/>
      <c r="X1785" s="27"/>
      <c r="Y1785" s="27"/>
      <c r="Z1785" s="27"/>
      <c r="AA1785" s="27"/>
      <c r="AB1785" s="27"/>
      <c r="AC1785" s="27"/>
      <c r="AD1785" s="27"/>
      <c r="AE1785" s="27"/>
      <c r="AF1785" s="27"/>
      <c r="AG1785" s="27"/>
      <c r="AH1785" s="27"/>
      <c r="AI1785" s="27"/>
      <c r="AJ1785" s="27"/>
      <c r="AK1785" s="27"/>
      <c r="AL1785" s="27"/>
      <c r="AM1785" s="27"/>
      <c r="AN1785" s="27"/>
      <c r="AO1785" s="27"/>
      <c r="AP1785" s="27">
        <v>2900</v>
      </c>
      <c r="AQ1785" s="27">
        <v>0</v>
      </c>
      <c r="AR1785" s="27">
        <f t="shared" si="41"/>
        <v>0</v>
      </c>
      <c r="AS1785" s="10" t="s">
        <v>111</v>
      </c>
      <c r="AT1785" s="43" t="s">
        <v>241</v>
      </c>
      <c r="AU1785" s="89" t="s">
        <v>242</v>
      </c>
    </row>
    <row r="1786" spans="2:47" ht="13.15" customHeight="1" x14ac:dyDescent="0.2">
      <c r="B1786" s="12" t="s">
        <v>2872</v>
      </c>
      <c r="C1786" s="7" t="s">
        <v>100</v>
      </c>
      <c r="D1786" s="13" t="s">
        <v>2850</v>
      </c>
      <c r="E1786" s="7" t="s">
        <v>2851</v>
      </c>
      <c r="F1786" s="7" t="s">
        <v>2852</v>
      </c>
      <c r="G1786" s="7" t="s">
        <v>2870</v>
      </c>
      <c r="H1786" s="8" t="s">
        <v>197</v>
      </c>
      <c r="I1786" s="8">
        <v>57</v>
      </c>
      <c r="J1786" s="10" t="s">
        <v>200</v>
      </c>
      <c r="K1786" s="8" t="s">
        <v>107</v>
      </c>
      <c r="L1786" s="10" t="s">
        <v>108</v>
      </c>
      <c r="M1786" s="10" t="s">
        <v>109</v>
      </c>
      <c r="N1786" s="10" t="s">
        <v>2830</v>
      </c>
      <c r="O1786" s="74"/>
      <c r="P1786" s="27"/>
      <c r="Q1786" s="27"/>
      <c r="R1786" s="39">
        <v>165</v>
      </c>
      <c r="S1786" s="27">
        <v>165</v>
      </c>
      <c r="T1786" s="27">
        <v>165</v>
      </c>
      <c r="U1786" s="27">
        <v>165</v>
      </c>
      <c r="V1786" s="27">
        <v>165</v>
      </c>
      <c r="W1786" s="27"/>
      <c r="X1786" s="27"/>
      <c r="Y1786" s="27"/>
      <c r="Z1786" s="27"/>
      <c r="AA1786" s="27"/>
      <c r="AB1786" s="27"/>
      <c r="AC1786" s="27"/>
      <c r="AD1786" s="27"/>
      <c r="AE1786" s="27"/>
      <c r="AF1786" s="27"/>
      <c r="AG1786" s="27"/>
      <c r="AH1786" s="27"/>
      <c r="AI1786" s="27"/>
      <c r="AJ1786" s="27"/>
      <c r="AK1786" s="27"/>
      <c r="AL1786" s="27"/>
      <c r="AM1786" s="27"/>
      <c r="AN1786" s="27"/>
      <c r="AO1786" s="27"/>
      <c r="AP1786" s="27">
        <v>2900</v>
      </c>
      <c r="AQ1786" s="27">
        <v>0</v>
      </c>
      <c r="AR1786" s="27">
        <f t="shared" si="41"/>
        <v>0</v>
      </c>
      <c r="AS1786" s="10" t="s">
        <v>111</v>
      </c>
      <c r="AT1786" s="7" t="s">
        <v>375</v>
      </c>
      <c r="AU1786" s="13" t="s">
        <v>115</v>
      </c>
    </row>
    <row r="1787" spans="2:47" ht="13.15" customHeight="1" x14ac:dyDescent="0.2">
      <c r="B1787" s="13" t="s">
        <v>2873</v>
      </c>
      <c r="C1787" s="13" t="s">
        <v>100</v>
      </c>
      <c r="D1787" s="13" t="s">
        <v>2857</v>
      </c>
      <c r="E1787" s="13" t="s">
        <v>564</v>
      </c>
      <c r="F1787" s="13" t="s">
        <v>2858</v>
      </c>
      <c r="G1787" s="13" t="s">
        <v>2870</v>
      </c>
      <c r="H1787" s="13" t="s">
        <v>197</v>
      </c>
      <c r="I1787" s="13">
        <v>57</v>
      </c>
      <c r="J1787" s="13" t="s">
        <v>200</v>
      </c>
      <c r="K1787" s="13" t="s">
        <v>107</v>
      </c>
      <c r="L1787" s="13" t="s">
        <v>108</v>
      </c>
      <c r="M1787" s="13" t="s">
        <v>122</v>
      </c>
      <c r="N1787" s="13" t="s">
        <v>2830</v>
      </c>
      <c r="O1787" s="39"/>
      <c r="P1787" s="39"/>
      <c r="Q1787" s="39"/>
      <c r="R1787" s="39">
        <v>165</v>
      </c>
      <c r="S1787" s="39">
        <v>0</v>
      </c>
      <c r="T1787" s="39">
        <v>0</v>
      </c>
      <c r="U1787" s="39">
        <v>0</v>
      </c>
      <c r="V1787" s="39">
        <v>0</v>
      </c>
      <c r="W1787" s="39"/>
      <c r="X1787" s="39"/>
      <c r="Y1787" s="39"/>
      <c r="Z1787" s="39"/>
      <c r="AA1787" s="39"/>
      <c r="AB1787" s="39"/>
      <c r="AC1787" s="39"/>
      <c r="AD1787" s="39"/>
      <c r="AE1787" s="39"/>
      <c r="AF1787" s="39"/>
      <c r="AG1787" s="39"/>
      <c r="AH1787" s="39"/>
      <c r="AI1787" s="39"/>
      <c r="AJ1787" s="39"/>
      <c r="AK1787" s="39"/>
      <c r="AL1787" s="39"/>
      <c r="AM1787" s="39"/>
      <c r="AN1787" s="39"/>
      <c r="AO1787" s="39"/>
      <c r="AP1787" s="39">
        <v>2900</v>
      </c>
      <c r="AQ1787" s="39">
        <f>(O1787+P1787+Q1787+R1787+S1787+T1787+U1787+V1787+W1787)*AP1787</f>
        <v>478500</v>
      </c>
      <c r="AR1787" s="27">
        <f t="shared" si="41"/>
        <v>535920</v>
      </c>
      <c r="AS1787" s="13" t="s">
        <v>111</v>
      </c>
      <c r="AT1787" s="13">
        <v>2014</v>
      </c>
      <c r="AU1787" s="13"/>
    </row>
    <row r="1788" spans="2:47" ht="13.15" customHeight="1" x14ac:dyDescent="0.2">
      <c r="B1788" s="7" t="s">
        <v>2874</v>
      </c>
      <c r="C1788" s="7" t="s">
        <v>100</v>
      </c>
      <c r="D1788" s="13" t="s">
        <v>2850</v>
      </c>
      <c r="E1788" s="7" t="s">
        <v>2851</v>
      </c>
      <c r="F1788" s="7" t="s">
        <v>2852</v>
      </c>
      <c r="G1788" s="7" t="s">
        <v>2875</v>
      </c>
      <c r="H1788" s="8" t="s">
        <v>197</v>
      </c>
      <c r="I1788" s="9">
        <v>57</v>
      </c>
      <c r="J1788" s="10" t="s">
        <v>238</v>
      </c>
      <c r="K1788" s="8" t="s">
        <v>107</v>
      </c>
      <c r="L1788" s="10" t="s">
        <v>108</v>
      </c>
      <c r="M1788" s="10" t="s">
        <v>109</v>
      </c>
      <c r="N1788" s="10" t="s">
        <v>2830</v>
      </c>
      <c r="O1788" s="27"/>
      <c r="P1788" s="27"/>
      <c r="Q1788" s="74"/>
      <c r="R1788" s="27">
        <v>164</v>
      </c>
      <c r="S1788" s="27">
        <v>164</v>
      </c>
      <c r="T1788" s="27">
        <v>164</v>
      </c>
      <c r="U1788" s="27">
        <v>164</v>
      </c>
      <c r="V1788" s="27">
        <v>164</v>
      </c>
      <c r="W1788" s="27"/>
      <c r="X1788" s="27"/>
      <c r="Y1788" s="27"/>
      <c r="Z1788" s="27"/>
      <c r="AA1788" s="27"/>
      <c r="AB1788" s="27"/>
      <c r="AC1788" s="27"/>
      <c r="AD1788" s="27"/>
      <c r="AE1788" s="27"/>
      <c r="AF1788" s="27"/>
      <c r="AG1788" s="27"/>
      <c r="AH1788" s="27"/>
      <c r="AI1788" s="27"/>
      <c r="AJ1788" s="27"/>
      <c r="AK1788" s="27"/>
      <c r="AL1788" s="27"/>
      <c r="AM1788" s="27"/>
      <c r="AN1788" s="27"/>
      <c r="AO1788" s="27"/>
      <c r="AP1788" s="27">
        <v>3723.72</v>
      </c>
      <c r="AQ1788" s="27">
        <v>0</v>
      </c>
      <c r="AR1788" s="27">
        <f t="shared" si="41"/>
        <v>0</v>
      </c>
      <c r="AS1788" s="10" t="s">
        <v>111</v>
      </c>
      <c r="AT1788" s="43" t="s">
        <v>241</v>
      </c>
      <c r="AU1788" s="88" t="s">
        <v>242</v>
      </c>
    </row>
    <row r="1789" spans="2:47" ht="13.15" customHeight="1" x14ac:dyDescent="0.2">
      <c r="B1789" s="12" t="s">
        <v>2876</v>
      </c>
      <c r="C1789" s="7" t="s">
        <v>100</v>
      </c>
      <c r="D1789" s="13" t="s">
        <v>2850</v>
      </c>
      <c r="E1789" s="7" t="s">
        <v>2851</v>
      </c>
      <c r="F1789" s="7" t="s">
        <v>2852</v>
      </c>
      <c r="G1789" s="7" t="s">
        <v>2875</v>
      </c>
      <c r="H1789" s="8" t="s">
        <v>197</v>
      </c>
      <c r="I1789" s="9">
        <v>57</v>
      </c>
      <c r="J1789" s="10" t="s">
        <v>579</v>
      </c>
      <c r="K1789" s="8" t="s">
        <v>107</v>
      </c>
      <c r="L1789" s="10" t="s">
        <v>108</v>
      </c>
      <c r="M1789" s="10" t="s">
        <v>109</v>
      </c>
      <c r="N1789" s="10" t="s">
        <v>2830</v>
      </c>
      <c r="O1789" s="74"/>
      <c r="P1789" s="27"/>
      <c r="Q1789" s="27"/>
      <c r="R1789" s="27">
        <v>164</v>
      </c>
      <c r="S1789" s="27">
        <v>164</v>
      </c>
      <c r="T1789" s="27">
        <v>164</v>
      </c>
      <c r="U1789" s="27">
        <v>164</v>
      </c>
      <c r="V1789" s="27">
        <v>164</v>
      </c>
      <c r="W1789" s="27"/>
      <c r="X1789" s="27"/>
      <c r="Y1789" s="27"/>
      <c r="Z1789" s="27"/>
      <c r="AA1789" s="27"/>
      <c r="AB1789" s="27"/>
      <c r="AC1789" s="27"/>
      <c r="AD1789" s="27"/>
      <c r="AE1789" s="27"/>
      <c r="AF1789" s="27"/>
      <c r="AG1789" s="27"/>
      <c r="AH1789" s="27"/>
      <c r="AI1789" s="27"/>
      <c r="AJ1789" s="27"/>
      <c r="AK1789" s="27"/>
      <c r="AL1789" s="27"/>
      <c r="AM1789" s="27"/>
      <c r="AN1789" s="27"/>
      <c r="AO1789" s="27"/>
      <c r="AP1789" s="27">
        <v>2900</v>
      </c>
      <c r="AQ1789" s="27">
        <v>0</v>
      </c>
      <c r="AR1789" s="27">
        <f t="shared" si="41"/>
        <v>0</v>
      </c>
      <c r="AS1789" s="10" t="s">
        <v>111</v>
      </c>
      <c r="AT1789" s="43" t="s">
        <v>241</v>
      </c>
      <c r="AU1789" s="89" t="s">
        <v>242</v>
      </c>
    </row>
    <row r="1790" spans="2:47" ht="13.15" customHeight="1" x14ac:dyDescent="0.2">
      <c r="B1790" s="12" t="s">
        <v>2877</v>
      </c>
      <c r="C1790" s="7" t="s">
        <v>100</v>
      </c>
      <c r="D1790" s="13" t="s">
        <v>2850</v>
      </c>
      <c r="E1790" s="7" t="s">
        <v>2851</v>
      </c>
      <c r="F1790" s="7" t="s">
        <v>2852</v>
      </c>
      <c r="G1790" s="7" t="s">
        <v>2875</v>
      </c>
      <c r="H1790" s="8" t="s">
        <v>197</v>
      </c>
      <c r="I1790" s="8">
        <v>57</v>
      </c>
      <c r="J1790" s="10" t="s">
        <v>200</v>
      </c>
      <c r="K1790" s="8" t="s">
        <v>107</v>
      </c>
      <c r="L1790" s="10" t="s">
        <v>108</v>
      </c>
      <c r="M1790" s="10" t="s">
        <v>109</v>
      </c>
      <c r="N1790" s="10" t="s">
        <v>2830</v>
      </c>
      <c r="O1790" s="74"/>
      <c r="P1790" s="27"/>
      <c r="Q1790" s="27"/>
      <c r="R1790" s="39">
        <v>164</v>
      </c>
      <c r="S1790" s="27">
        <v>164</v>
      </c>
      <c r="T1790" s="27">
        <v>164</v>
      </c>
      <c r="U1790" s="27">
        <v>164</v>
      </c>
      <c r="V1790" s="27">
        <v>164</v>
      </c>
      <c r="W1790" s="27"/>
      <c r="X1790" s="27"/>
      <c r="Y1790" s="27"/>
      <c r="Z1790" s="27"/>
      <c r="AA1790" s="27"/>
      <c r="AB1790" s="27"/>
      <c r="AC1790" s="27"/>
      <c r="AD1790" s="27"/>
      <c r="AE1790" s="27"/>
      <c r="AF1790" s="27"/>
      <c r="AG1790" s="27"/>
      <c r="AH1790" s="27"/>
      <c r="AI1790" s="27"/>
      <c r="AJ1790" s="27"/>
      <c r="AK1790" s="27"/>
      <c r="AL1790" s="27"/>
      <c r="AM1790" s="27"/>
      <c r="AN1790" s="27"/>
      <c r="AO1790" s="27"/>
      <c r="AP1790" s="27">
        <v>2900</v>
      </c>
      <c r="AQ1790" s="27">
        <v>0</v>
      </c>
      <c r="AR1790" s="27">
        <f t="shared" si="41"/>
        <v>0</v>
      </c>
      <c r="AS1790" s="10" t="s">
        <v>111</v>
      </c>
      <c r="AT1790" s="7" t="s">
        <v>375</v>
      </c>
      <c r="AU1790" s="13" t="s">
        <v>115</v>
      </c>
    </row>
    <row r="1791" spans="2:47" ht="13.15" customHeight="1" x14ac:dyDescent="0.2">
      <c r="B1791" s="13" t="s">
        <v>2878</v>
      </c>
      <c r="C1791" s="13" t="s">
        <v>100</v>
      </c>
      <c r="D1791" s="13" t="s">
        <v>2857</v>
      </c>
      <c r="E1791" s="13" t="s">
        <v>564</v>
      </c>
      <c r="F1791" s="13" t="s">
        <v>2858</v>
      </c>
      <c r="G1791" s="13" t="s">
        <v>2875</v>
      </c>
      <c r="H1791" s="13" t="s">
        <v>197</v>
      </c>
      <c r="I1791" s="13">
        <v>57</v>
      </c>
      <c r="J1791" s="13" t="s">
        <v>200</v>
      </c>
      <c r="K1791" s="13" t="s">
        <v>107</v>
      </c>
      <c r="L1791" s="13" t="s">
        <v>108</v>
      </c>
      <c r="M1791" s="13" t="s">
        <v>122</v>
      </c>
      <c r="N1791" s="13" t="s">
        <v>2830</v>
      </c>
      <c r="O1791" s="39"/>
      <c r="P1791" s="39"/>
      <c r="Q1791" s="39"/>
      <c r="R1791" s="39">
        <v>164</v>
      </c>
      <c r="S1791" s="39">
        <v>0</v>
      </c>
      <c r="T1791" s="39">
        <v>0</v>
      </c>
      <c r="U1791" s="39">
        <v>0</v>
      </c>
      <c r="V1791" s="39">
        <v>0</v>
      </c>
      <c r="W1791" s="39"/>
      <c r="X1791" s="39"/>
      <c r="Y1791" s="39"/>
      <c r="Z1791" s="39"/>
      <c r="AA1791" s="39"/>
      <c r="AB1791" s="39"/>
      <c r="AC1791" s="39"/>
      <c r="AD1791" s="39"/>
      <c r="AE1791" s="39"/>
      <c r="AF1791" s="39"/>
      <c r="AG1791" s="39"/>
      <c r="AH1791" s="39"/>
      <c r="AI1791" s="39"/>
      <c r="AJ1791" s="39"/>
      <c r="AK1791" s="39"/>
      <c r="AL1791" s="39"/>
      <c r="AM1791" s="39"/>
      <c r="AN1791" s="39"/>
      <c r="AO1791" s="39"/>
      <c r="AP1791" s="39">
        <v>2900</v>
      </c>
      <c r="AQ1791" s="39">
        <f>(O1791+P1791+Q1791+R1791+S1791+T1791+U1791+V1791+W1791)*AP1791</f>
        <v>475600</v>
      </c>
      <c r="AR1791" s="27">
        <f t="shared" si="41"/>
        <v>532672</v>
      </c>
      <c r="AS1791" s="13" t="s">
        <v>111</v>
      </c>
      <c r="AT1791" s="13">
        <v>2014</v>
      </c>
      <c r="AU1791" s="13"/>
    </row>
    <row r="1792" spans="2:47" ht="13.15" customHeight="1" x14ac:dyDescent="0.2">
      <c r="B1792" s="7" t="s">
        <v>2879</v>
      </c>
      <c r="C1792" s="7" t="s">
        <v>100</v>
      </c>
      <c r="D1792" s="13" t="s">
        <v>2850</v>
      </c>
      <c r="E1792" s="7" t="s">
        <v>2851</v>
      </c>
      <c r="F1792" s="7" t="s">
        <v>2852</v>
      </c>
      <c r="G1792" s="7" t="s">
        <v>2880</v>
      </c>
      <c r="H1792" s="8" t="s">
        <v>197</v>
      </c>
      <c r="I1792" s="9">
        <v>57</v>
      </c>
      <c r="J1792" s="10" t="s">
        <v>238</v>
      </c>
      <c r="K1792" s="8" t="s">
        <v>107</v>
      </c>
      <c r="L1792" s="10" t="s">
        <v>108</v>
      </c>
      <c r="M1792" s="10" t="s">
        <v>109</v>
      </c>
      <c r="N1792" s="10" t="s">
        <v>2830</v>
      </c>
      <c r="O1792" s="27"/>
      <c r="P1792" s="27"/>
      <c r="Q1792" s="74"/>
      <c r="R1792" s="27">
        <v>66</v>
      </c>
      <c r="S1792" s="27">
        <v>66</v>
      </c>
      <c r="T1792" s="27">
        <v>66</v>
      </c>
      <c r="U1792" s="27">
        <v>66</v>
      </c>
      <c r="V1792" s="27">
        <v>66</v>
      </c>
      <c r="W1792" s="27"/>
      <c r="X1792" s="27"/>
      <c r="Y1792" s="27"/>
      <c r="Z1792" s="27"/>
      <c r="AA1792" s="27"/>
      <c r="AB1792" s="27"/>
      <c r="AC1792" s="27"/>
      <c r="AD1792" s="27"/>
      <c r="AE1792" s="27"/>
      <c r="AF1792" s="27"/>
      <c r="AG1792" s="27"/>
      <c r="AH1792" s="27"/>
      <c r="AI1792" s="27"/>
      <c r="AJ1792" s="27"/>
      <c r="AK1792" s="27"/>
      <c r="AL1792" s="27"/>
      <c r="AM1792" s="27"/>
      <c r="AN1792" s="27"/>
      <c r="AO1792" s="27"/>
      <c r="AP1792" s="27">
        <v>3723.72</v>
      </c>
      <c r="AQ1792" s="27">
        <v>0</v>
      </c>
      <c r="AR1792" s="27">
        <f t="shared" si="41"/>
        <v>0</v>
      </c>
      <c r="AS1792" s="10" t="s">
        <v>111</v>
      </c>
      <c r="AT1792" s="43" t="s">
        <v>241</v>
      </c>
      <c r="AU1792" s="88" t="s">
        <v>242</v>
      </c>
    </row>
    <row r="1793" spans="2:47" ht="13.15" customHeight="1" x14ac:dyDescent="0.2">
      <c r="B1793" s="12" t="s">
        <v>2881</v>
      </c>
      <c r="C1793" s="7" t="s">
        <v>100</v>
      </c>
      <c r="D1793" s="13" t="s">
        <v>2850</v>
      </c>
      <c r="E1793" s="7" t="s">
        <v>2851</v>
      </c>
      <c r="F1793" s="7" t="s">
        <v>2852</v>
      </c>
      <c r="G1793" s="7" t="s">
        <v>2880</v>
      </c>
      <c r="H1793" s="8" t="s">
        <v>197</v>
      </c>
      <c r="I1793" s="9">
        <v>57</v>
      </c>
      <c r="J1793" s="10" t="s">
        <v>579</v>
      </c>
      <c r="K1793" s="8" t="s">
        <v>107</v>
      </c>
      <c r="L1793" s="10" t="s">
        <v>108</v>
      </c>
      <c r="M1793" s="10" t="s">
        <v>109</v>
      </c>
      <c r="N1793" s="10" t="s">
        <v>2830</v>
      </c>
      <c r="O1793" s="74"/>
      <c r="P1793" s="27"/>
      <c r="Q1793" s="27"/>
      <c r="R1793" s="27">
        <v>66</v>
      </c>
      <c r="S1793" s="27">
        <v>66</v>
      </c>
      <c r="T1793" s="27">
        <v>66</v>
      </c>
      <c r="U1793" s="27">
        <v>66</v>
      </c>
      <c r="V1793" s="27">
        <v>66</v>
      </c>
      <c r="W1793" s="27"/>
      <c r="X1793" s="27"/>
      <c r="Y1793" s="27"/>
      <c r="Z1793" s="27"/>
      <c r="AA1793" s="27"/>
      <c r="AB1793" s="27"/>
      <c r="AC1793" s="27"/>
      <c r="AD1793" s="27"/>
      <c r="AE1793" s="27"/>
      <c r="AF1793" s="27"/>
      <c r="AG1793" s="27"/>
      <c r="AH1793" s="27"/>
      <c r="AI1793" s="27"/>
      <c r="AJ1793" s="27"/>
      <c r="AK1793" s="27"/>
      <c r="AL1793" s="27"/>
      <c r="AM1793" s="27"/>
      <c r="AN1793" s="27"/>
      <c r="AO1793" s="27"/>
      <c r="AP1793" s="27">
        <v>2900</v>
      </c>
      <c r="AQ1793" s="27">
        <v>0</v>
      </c>
      <c r="AR1793" s="27">
        <f t="shared" si="41"/>
        <v>0</v>
      </c>
      <c r="AS1793" s="10" t="s">
        <v>111</v>
      </c>
      <c r="AT1793" s="43" t="s">
        <v>241</v>
      </c>
      <c r="AU1793" s="89" t="s">
        <v>242</v>
      </c>
    </row>
    <row r="1794" spans="2:47" ht="13.15" customHeight="1" x14ac:dyDescent="0.2">
      <c r="B1794" s="12" t="s">
        <v>2882</v>
      </c>
      <c r="C1794" s="7" t="s">
        <v>100</v>
      </c>
      <c r="D1794" s="13" t="s">
        <v>2850</v>
      </c>
      <c r="E1794" s="7" t="s">
        <v>2851</v>
      </c>
      <c r="F1794" s="7" t="s">
        <v>2852</v>
      </c>
      <c r="G1794" s="7" t="s">
        <v>2880</v>
      </c>
      <c r="H1794" s="8" t="s">
        <v>197</v>
      </c>
      <c r="I1794" s="8">
        <v>57</v>
      </c>
      <c r="J1794" s="10" t="s">
        <v>200</v>
      </c>
      <c r="K1794" s="8" t="s">
        <v>107</v>
      </c>
      <c r="L1794" s="10" t="s">
        <v>108</v>
      </c>
      <c r="M1794" s="10" t="s">
        <v>109</v>
      </c>
      <c r="N1794" s="10" t="s">
        <v>2830</v>
      </c>
      <c r="O1794" s="74"/>
      <c r="P1794" s="27"/>
      <c r="Q1794" s="27"/>
      <c r="R1794" s="39">
        <v>66</v>
      </c>
      <c r="S1794" s="27">
        <v>66</v>
      </c>
      <c r="T1794" s="27">
        <v>66</v>
      </c>
      <c r="U1794" s="27">
        <v>66</v>
      </c>
      <c r="V1794" s="27">
        <v>66</v>
      </c>
      <c r="W1794" s="27"/>
      <c r="X1794" s="27"/>
      <c r="Y1794" s="27"/>
      <c r="Z1794" s="27"/>
      <c r="AA1794" s="27"/>
      <c r="AB1794" s="27"/>
      <c r="AC1794" s="27"/>
      <c r="AD1794" s="27"/>
      <c r="AE1794" s="27"/>
      <c r="AF1794" s="27"/>
      <c r="AG1794" s="27"/>
      <c r="AH1794" s="27"/>
      <c r="AI1794" s="27"/>
      <c r="AJ1794" s="27"/>
      <c r="AK1794" s="27"/>
      <c r="AL1794" s="27"/>
      <c r="AM1794" s="27"/>
      <c r="AN1794" s="27"/>
      <c r="AO1794" s="27"/>
      <c r="AP1794" s="27">
        <v>2900</v>
      </c>
      <c r="AQ1794" s="27">
        <v>0</v>
      </c>
      <c r="AR1794" s="27">
        <f t="shared" si="41"/>
        <v>0</v>
      </c>
      <c r="AS1794" s="10" t="s">
        <v>111</v>
      </c>
      <c r="AT1794" s="7" t="s">
        <v>375</v>
      </c>
      <c r="AU1794" s="13" t="s">
        <v>115</v>
      </c>
    </row>
    <row r="1795" spans="2:47" ht="13.15" customHeight="1" x14ac:dyDescent="0.2">
      <c r="B1795" s="13" t="s">
        <v>2883</v>
      </c>
      <c r="C1795" s="13" t="s">
        <v>100</v>
      </c>
      <c r="D1795" s="13" t="s">
        <v>2857</v>
      </c>
      <c r="E1795" s="13" t="s">
        <v>564</v>
      </c>
      <c r="F1795" s="13" t="s">
        <v>2858</v>
      </c>
      <c r="G1795" s="13" t="s">
        <v>2880</v>
      </c>
      <c r="H1795" s="13" t="s">
        <v>197</v>
      </c>
      <c r="I1795" s="13">
        <v>57</v>
      </c>
      <c r="J1795" s="13" t="s">
        <v>200</v>
      </c>
      <c r="K1795" s="13" t="s">
        <v>107</v>
      </c>
      <c r="L1795" s="13" t="s">
        <v>108</v>
      </c>
      <c r="M1795" s="13" t="s">
        <v>122</v>
      </c>
      <c r="N1795" s="13" t="s">
        <v>2830</v>
      </c>
      <c r="O1795" s="39"/>
      <c r="P1795" s="39"/>
      <c r="Q1795" s="39"/>
      <c r="R1795" s="39">
        <v>66</v>
      </c>
      <c r="S1795" s="39">
        <v>0</v>
      </c>
      <c r="T1795" s="39">
        <v>0</v>
      </c>
      <c r="U1795" s="39">
        <v>0</v>
      </c>
      <c r="V1795" s="39">
        <v>0</v>
      </c>
      <c r="W1795" s="39"/>
      <c r="X1795" s="39"/>
      <c r="Y1795" s="39"/>
      <c r="Z1795" s="39"/>
      <c r="AA1795" s="39"/>
      <c r="AB1795" s="39"/>
      <c r="AC1795" s="39"/>
      <c r="AD1795" s="39"/>
      <c r="AE1795" s="39"/>
      <c r="AF1795" s="39"/>
      <c r="AG1795" s="39"/>
      <c r="AH1795" s="39"/>
      <c r="AI1795" s="39"/>
      <c r="AJ1795" s="39"/>
      <c r="AK1795" s="39"/>
      <c r="AL1795" s="39"/>
      <c r="AM1795" s="39"/>
      <c r="AN1795" s="39"/>
      <c r="AO1795" s="39"/>
      <c r="AP1795" s="39">
        <v>2900</v>
      </c>
      <c r="AQ1795" s="39">
        <f>(O1795+P1795+Q1795+R1795+S1795+T1795+U1795+V1795+W1795)*AP1795</f>
        <v>191400</v>
      </c>
      <c r="AR1795" s="27">
        <f t="shared" si="41"/>
        <v>214368.00000000003</v>
      </c>
      <c r="AS1795" s="13" t="s">
        <v>111</v>
      </c>
      <c r="AT1795" s="13">
        <v>2014</v>
      </c>
      <c r="AU1795" s="13"/>
    </row>
    <row r="1796" spans="2:47" ht="13.15" customHeight="1" x14ac:dyDescent="0.2">
      <c r="B1796" s="7" t="s">
        <v>2884</v>
      </c>
      <c r="C1796" s="7" t="s">
        <v>100</v>
      </c>
      <c r="D1796" s="13" t="s">
        <v>2850</v>
      </c>
      <c r="E1796" s="7" t="s">
        <v>2851</v>
      </c>
      <c r="F1796" s="7" t="s">
        <v>2852</v>
      </c>
      <c r="G1796" s="7" t="s">
        <v>2885</v>
      </c>
      <c r="H1796" s="8" t="s">
        <v>197</v>
      </c>
      <c r="I1796" s="9">
        <v>57</v>
      </c>
      <c r="J1796" s="10" t="s">
        <v>238</v>
      </c>
      <c r="K1796" s="8" t="s">
        <v>107</v>
      </c>
      <c r="L1796" s="10" t="s">
        <v>108</v>
      </c>
      <c r="M1796" s="10" t="s">
        <v>109</v>
      </c>
      <c r="N1796" s="10" t="s">
        <v>2830</v>
      </c>
      <c r="O1796" s="27"/>
      <c r="P1796" s="27"/>
      <c r="Q1796" s="74"/>
      <c r="R1796" s="27">
        <v>17</v>
      </c>
      <c r="S1796" s="27">
        <v>17</v>
      </c>
      <c r="T1796" s="27">
        <v>17</v>
      </c>
      <c r="U1796" s="27">
        <v>17</v>
      </c>
      <c r="V1796" s="27">
        <v>17</v>
      </c>
      <c r="W1796" s="27"/>
      <c r="X1796" s="27"/>
      <c r="Y1796" s="27"/>
      <c r="Z1796" s="27"/>
      <c r="AA1796" s="27"/>
      <c r="AB1796" s="27"/>
      <c r="AC1796" s="27"/>
      <c r="AD1796" s="27"/>
      <c r="AE1796" s="27"/>
      <c r="AF1796" s="27"/>
      <c r="AG1796" s="27"/>
      <c r="AH1796" s="27"/>
      <c r="AI1796" s="27"/>
      <c r="AJ1796" s="27"/>
      <c r="AK1796" s="27"/>
      <c r="AL1796" s="27"/>
      <c r="AM1796" s="27"/>
      <c r="AN1796" s="27"/>
      <c r="AO1796" s="27"/>
      <c r="AP1796" s="27">
        <v>3723.72</v>
      </c>
      <c r="AQ1796" s="27">
        <v>0</v>
      </c>
      <c r="AR1796" s="27">
        <f t="shared" si="41"/>
        <v>0</v>
      </c>
      <c r="AS1796" s="10" t="s">
        <v>111</v>
      </c>
      <c r="AT1796" s="43" t="s">
        <v>241</v>
      </c>
      <c r="AU1796" s="88" t="s">
        <v>242</v>
      </c>
    </row>
    <row r="1797" spans="2:47" ht="13.15" customHeight="1" x14ac:dyDescent="0.2">
      <c r="B1797" s="12" t="s">
        <v>2886</v>
      </c>
      <c r="C1797" s="7" t="s">
        <v>100</v>
      </c>
      <c r="D1797" s="13" t="s">
        <v>2850</v>
      </c>
      <c r="E1797" s="7" t="s">
        <v>2851</v>
      </c>
      <c r="F1797" s="7" t="s">
        <v>2852</v>
      </c>
      <c r="G1797" s="7" t="s">
        <v>2885</v>
      </c>
      <c r="H1797" s="8" t="s">
        <v>197</v>
      </c>
      <c r="I1797" s="9">
        <v>57</v>
      </c>
      <c r="J1797" s="10" t="s">
        <v>579</v>
      </c>
      <c r="K1797" s="8" t="s">
        <v>107</v>
      </c>
      <c r="L1797" s="10" t="s">
        <v>108</v>
      </c>
      <c r="M1797" s="10" t="s">
        <v>109</v>
      </c>
      <c r="N1797" s="10" t="s">
        <v>2830</v>
      </c>
      <c r="O1797" s="74"/>
      <c r="P1797" s="27"/>
      <c r="Q1797" s="27"/>
      <c r="R1797" s="27">
        <v>17</v>
      </c>
      <c r="S1797" s="27">
        <v>17</v>
      </c>
      <c r="T1797" s="27">
        <v>17</v>
      </c>
      <c r="U1797" s="27">
        <v>17</v>
      </c>
      <c r="V1797" s="27">
        <v>17</v>
      </c>
      <c r="W1797" s="27"/>
      <c r="X1797" s="27"/>
      <c r="Y1797" s="27"/>
      <c r="Z1797" s="27"/>
      <c r="AA1797" s="27"/>
      <c r="AB1797" s="27"/>
      <c r="AC1797" s="27"/>
      <c r="AD1797" s="27"/>
      <c r="AE1797" s="27"/>
      <c r="AF1797" s="27"/>
      <c r="AG1797" s="27"/>
      <c r="AH1797" s="27"/>
      <c r="AI1797" s="27"/>
      <c r="AJ1797" s="27"/>
      <c r="AK1797" s="27"/>
      <c r="AL1797" s="27"/>
      <c r="AM1797" s="27"/>
      <c r="AN1797" s="27"/>
      <c r="AO1797" s="27"/>
      <c r="AP1797" s="27">
        <v>2900</v>
      </c>
      <c r="AQ1797" s="27">
        <v>0</v>
      </c>
      <c r="AR1797" s="27">
        <f t="shared" si="41"/>
        <v>0</v>
      </c>
      <c r="AS1797" s="10" t="s">
        <v>111</v>
      </c>
      <c r="AT1797" s="43" t="s">
        <v>241</v>
      </c>
      <c r="AU1797" s="89" t="s">
        <v>242</v>
      </c>
    </row>
    <row r="1798" spans="2:47" ht="13.15" customHeight="1" x14ac:dyDescent="0.2">
      <c r="B1798" s="12" t="s">
        <v>2887</v>
      </c>
      <c r="C1798" s="7" t="s">
        <v>100</v>
      </c>
      <c r="D1798" s="13" t="s">
        <v>2850</v>
      </c>
      <c r="E1798" s="7" t="s">
        <v>2851</v>
      </c>
      <c r="F1798" s="7" t="s">
        <v>2852</v>
      </c>
      <c r="G1798" s="7" t="s">
        <v>2885</v>
      </c>
      <c r="H1798" s="8" t="s">
        <v>197</v>
      </c>
      <c r="I1798" s="8">
        <v>57</v>
      </c>
      <c r="J1798" s="10" t="s">
        <v>200</v>
      </c>
      <c r="K1798" s="8" t="s">
        <v>107</v>
      </c>
      <c r="L1798" s="10" t="s">
        <v>108</v>
      </c>
      <c r="M1798" s="10" t="s">
        <v>109</v>
      </c>
      <c r="N1798" s="10" t="s">
        <v>2830</v>
      </c>
      <c r="O1798" s="74"/>
      <c r="P1798" s="27"/>
      <c r="Q1798" s="27"/>
      <c r="R1798" s="39">
        <v>17</v>
      </c>
      <c r="S1798" s="27">
        <v>17</v>
      </c>
      <c r="T1798" s="27">
        <v>17</v>
      </c>
      <c r="U1798" s="27">
        <v>17</v>
      </c>
      <c r="V1798" s="27">
        <v>17</v>
      </c>
      <c r="W1798" s="27"/>
      <c r="X1798" s="27"/>
      <c r="Y1798" s="27"/>
      <c r="Z1798" s="27"/>
      <c r="AA1798" s="27"/>
      <c r="AB1798" s="27"/>
      <c r="AC1798" s="27"/>
      <c r="AD1798" s="27"/>
      <c r="AE1798" s="27"/>
      <c r="AF1798" s="27"/>
      <c r="AG1798" s="27"/>
      <c r="AH1798" s="27"/>
      <c r="AI1798" s="27"/>
      <c r="AJ1798" s="27"/>
      <c r="AK1798" s="27"/>
      <c r="AL1798" s="27"/>
      <c r="AM1798" s="27"/>
      <c r="AN1798" s="27"/>
      <c r="AO1798" s="27"/>
      <c r="AP1798" s="27">
        <v>2900</v>
      </c>
      <c r="AQ1798" s="27">
        <v>0</v>
      </c>
      <c r="AR1798" s="27">
        <f t="shared" si="41"/>
        <v>0</v>
      </c>
      <c r="AS1798" s="10" t="s">
        <v>111</v>
      </c>
      <c r="AT1798" s="7" t="s">
        <v>375</v>
      </c>
      <c r="AU1798" s="13" t="s">
        <v>115</v>
      </c>
    </row>
    <row r="1799" spans="2:47" ht="13.15" customHeight="1" x14ac:dyDescent="0.2">
      <c r="B1799" s="13" t="s">
        <v>2888</v>
      </c>
      <c r="C1799" s="13" t="s">
        <v>100</v>
      </c>
      <c r="D1799" s="13" t="s">
        <v>2857</v>
      </c>
      <c r="E1799" s="13" t="s">
        <v>564</v>
      </c>
      <c r="F1799" s="13" t="s">
        <v>2858</v>
      </c>
      <c r="G1799" s="13" t="s">
        <v>2885</v>
      </c>
      <c r="H1799" s="13" t="s">
        <v>197</v>
      </c>
      <c r="I1799" s="13">
        <v>57</v>
      </c>
      <c r="J1799" s="13" t="s">
        <v>200</v>
      </c>
      <c r="K1799" s="13" t="s">
        <v>107</v>
      </c>
      <c r="L1799" s="13" t="s">
        <v>108</v>
      </c>
      <c r="M1799" s="13" t="s">
        <v>122</v>
      </c>
      <c r="N1799" s="13" t="s">
        <v>2830</v>
      </c>
      <c r="O1799" s="39"/>
      <c r="P1799" s="39"/>
      <c r="Q1799" s="39"/>
      <c r="R1799" s="39">
        <v>17</v>
      </c>
      <c r="S1799" s="39">
        <v>0</v>
      </c>
      <c r="T1799" s="39">
        <v>0</v>
      </c>
      <c r="U1799" s="39">
        <v>0</v>
      </c>
      <c r="V1799" s="39">
        <v>0</v>
      </c>
      <c r="W1799" s="39"/>
      <c r="X1799" s="39"/>
      <c r="Y1799" s="39"/>
      <c r="Z1799" s="39"/>
      <c r="AA1799" s="39"/>
      <c r="AB1799" s="39"/>
      <c r="AC1799" s="39"/>
      <c r="AD1799" s="39"/>
      <c r="AE1799" s="39"/>
      <c r="AF1799" s="39"/>
      <c r="AG1799" s="39"/>
      <c r="AH1799" s="39"/>
      <c r="AI1799" s="39"/>
      <c r="AJ1799" s="39"/>
      <c r="AK1799" s="39"/>
      <c r="AL1799" s="39"/>
      <c r="AM1799" s="39"/>
      <c r="AN1799" s="39"/>
      <c r="AO1799" s="39"/>
      <c r="AP1799" s="39">
        <v>2900</v>
      </c>
      <c r="AQ1799" s="39">
        <f>(O1799+P1799+Q1799+R1799+S1799+T1799+U1799+V1799+W1799)*AP1799</f>
        <v>49300</v>
      </c>
      <c r="AR1799" s="27">
        <f t="shared" si="41"/>
        <v>55216.000000000007</v>
      </c>
      <c r="AS1799" s="13" t="s">
        <v>111</v>
      </c>
      <c r="AT1799" s="13">
        <v>2014</v>
      </c>
      <c r="AU1799" s="13"/>
    </row>
    <row r="1800" spans="2:47" ht="13.15" customHeight="1" x14ac:dyDescent="0.2">
      <c r="B1800" s="7" t="s">
        <v>2889</v>
      </c>
      <c r="C1800" s="7" t="s">
        <v>100</v>
      </c>
      <c r="D1800" s="13" t="s">
        <v>2850</v>
      </c>
      <c r="E1800" s="7" t="s">
        <v>2851</v>
      </c>
      <c r="F1800" s="7" t="s">
        <v>2852</v>
      </c>
      <c r="G1800" s="7" t="s">
        <v>2890</v>
      </c>
      <c r="H1800" s="8" t="s">
        <v>197</v>
      </c>
      <c r="I1800" s="9">
        <v>57</v>
      </c>
      <c r="J1800" s="10" t="s">
        <v>238</v>
      </c>
      <c r="K1800" s="8" t="s">
        <v>107</v>
      </c>
      <c r="L1800" s="10" t="s">
        <v>108</v>
      </c>
      <c r="M1800" s="10" t="s">
        <v>109</v>
      </c>
      <c r="N1800" s="10" t="s">
        <v>2830</v>
      </c>
      <c r="O1800" s="27"/>
      <c r="P1800" s="27"/>
      <c r="Q1800" s="74"/>
      <c r="R1800" s="27">
        <v>6</v>
      </c>
      <c r="S1800" s="27">
        <v>6</v>
      </c>
      <c r="T1800" s="27">
        <v>6</v>
      </c>
      <c r="U1800" s="27">
        <v>6</v>
      </c>
      <c r="V1800" s="27">
        <v>6</v>
      </c>
      <c r="W1800" s="27"/>
      <c r="X1800" s="27"/>
      <c r="Y1800" s="27"/>
      <c r="Z1800" s="27"/>
      <c r="AA1800" s="27"/>
      <c r="AB1800" s="27"/>
      <c r="AC1800" s="27"/>
      <c r="AD1800" s="27"/>
      <c r="AE1800" s="27"/>
      <c r="AF1800" s="27"/>
      <c r="AG1800" s="27"/>
      <c r="AH1800" s="27"/>
      <c r="AI1800" s="27"/>
      <c r="AJ1800" s="27"/>
      <c r="AK1800" s="27"/>
      <c r="AL1800" s="27"/>
      <c r="AM1800" s="27"/>
      <c r="AN1800" s="27"/>
      <c r="AO1800" s="27"/>
      <c r="AP1800" s="27">
        <v>3723.72</v>
      </c>
      <c r="AQ1800" s="27">
        <v>0</v>
      </c>
      <c r="AR1800" s="27">
        <f t="shared" si="41"/>
        <v>0</v>
      </c>
      <c r="AS1800" s="10" t="s">
        <v>111</v>
      </c>
      <c r="AT1800" s="43" t="s">
        <v>241</v>
      </c>
      <c r="AU1800" s="88" t="s">
        <v>242</v>
      </c>
    </row>
    <row r="1801" spans="2:47" ht="13.15" customHeight="1" x14ac:dyDescent="0.2">
      <c r="B1801" s="12" t="s">
        <v>2891</v>
      </c>
      <c r="C1801" s="7" t="s">
        <v>100</v>
      </c>
      <c r="D1801" s="13" t="s">
        <v>2850</v>
      </c>
      <c r="E1801" s="7" t="s">
        <v>2851</v>
      </c>
      <c r="F1801" s="7" t="s">
        <v>2852</v>
      </c>
      <c r="G1801" s="7" t="s">
        <v>2890</v>
      </c>
      <c r="H1801" s="8" t="s">
        <v>197</v>
      </c>
      <c r="I1801" s="9">
        <v>57</v>
      </c>
      <c r="J1801" s="10" t="s">
        <v>579</v>
      </c>
      <c r="K1801" s="8" t="s">
        <v>107</v>
      </c>
      <c r="L1801" s="10" t="s">
        <v>108</v>
      </c>
      <c r="M1801" s="10" t="s">
        <v>109</v>
      </c>
      <c r="N1801" s="10" t="s">
        <v>2830</v>
      </c>
      <c r="O1801" s="74"/>
      <c r="P1801" s="27"/>
      <c r="Q1801" s="27"/>
      <c r="R1801" s="27">
        <v>6</v>
      </c>
      <c r="S1801" s="27">
        <v>6</v>
      </c>
      <c r="T1801" s="27">
        <v>6</v>
      </c>
      <c r="U1801" s="27">
        <v>6</v>
      </c>
      <c r="V1801" s="27">
        <v>6</v>
      </c>
      <c r="W1801" s="27"/>
      <c r="X1801" s="27"/>
      <c r="Y1801" s="27"/>
      <c r="Z1801" s="27"/>
      <c r="AA1801" s="27"/>
      <c r="AB1801" s="27"/>
      <c r="AC1801" s="27"/>
      <c r="AD1801" s="27"/>
      <c r="AE1801" s="27"/>
      <c r="AF1801" s="27"/>
      <c r="AG1801" s="27"/>
      <c r="AH1801" s="27"/>
      <c r="AI1801" s="27"/>
      <c r="AJ1801" s="27"/>
      <c r="AK1801" s="27"/>
      <c r="AL1801" s="27"/>
      <c r="AM1801" s="27"/>
      <c r="AN1801" s="27"/>
      <c r="AO1801" s="27"/>
      <c r="AP1801" s="27">
        <v>2900</v>
      </c>
      <c r="AQ1801" s="27">
        <v>0</v>
      </c>
      <c r="AR1801" s="27">
        <f t="shared" si="41"/>
        <v>0</v>
      </c>
      <c r="AS1801" s="10" t="s">
        <v>111</v>
      </c>
      <c r="AT1801" s="43" t="s">
        <v>241</v>
      </c>
      <c r="AU1801" s="89" t="s">
        <v>242</v>
      </c>
    </row>
    <row r="1802" spans="2:47" ht="13.15" customHeight="1" x14ac:dyDescent="0.2">
      <c r="B1802" s="12" t="s">
        <v>2892</v>
      </c>
      <c r="C1802" s="7" t="s">
        <v>100</v>
      </c>
      <c r="D1802" s="13" t="s">
        <v>2850</v>
      </c>
      <c r="E1802" s="7" t="s">
        <v>2851</v>
      </c>
      <c r="F1802" s="7" t="s">
        <v>2852</v>
      </c>
      <c r="G1802" s="7" t="s">
        <v>2890</v>
      </c>
      <c r="H1802" s="8" t="s">
        <v>197</v>
      </c>
      <c r="I1802" s="8">
        <v>57</v>
      </c>
      <c r="J1802" s="10" t="s">
        <v>200</v>
      </c>
      <c r="K1802" s="8" t="s">
        <v>107</v>
      </c>
      <c r="L1802" s="10" t="s">
        <v>108</v>
      </c>
      <c r="M1802" s="10" t="s">
        <v>109</v>
      </c>
      <c r="N1802" s="10" t="s">
        <v>2830</v>
      </c>
      <c r="O1802" s="74"/>
      <c r="P1802" s="27"/>
      <c r="Q1802" s="27"/>
      <c r="R1802" s="39">
        <v>6</v>
      </c>
      <c r="S1802" s="27">
        <v>6</v>
      </c>
      <c r="T1802" s="27">
        <v>6</v>
      </c>
      <c r="U1802" s="27">
        <v>6</v>
      </c>
      <c r="V1802" s="27">
        <v>6</v>
      </c>
      <c r="W1802" s="27"/>
      <c r="X1802" s="27"/>
      <c r="Y1802" s="27"/>
      <c r="Z1802" s="27"/>
      <c r="AA1802" s="27"/>
      <c r="AB1802" s="27"/>
      <c r="AC1802" s="27"/>
      <c r="AD1802" s="27"/>
      <c r="AE1802" s="27"/>
      <c r="AF1802" s="27"/>
      <c r="AG1802" s="27"/>
      <c r="AH1802" s="27"/>
      <c r="AI1802" s="27"/>
      <c r="AJ1802" s="27"/>
      <c r="AK1802" s="27"/>
      <c r="AL1802" s="27"/>
      <c r="AM1802" s="27"/>
      <c r="AN1802" s="27"/>
      <c r="AO1802" s="27"/>
      <c r="AP1802" s="27">
        <v>2900</v>
      </c>
      <c r="AQ1802" s="27">
        <v>0</v>
      </c>
      <c r="AR1802" s="27">
        <f t="shared" si="41"/>
        <v>0</v>
      </c>
      <c r="AS1802" s="10" t="s">
        <v>111</v>
      </c>
      <c r="AT1802" s="7" t="s">
        <v>375</v>
      </c>
      <c r="AU1802" s="13" t="s">
        <v>115</v>
      </c>
    </row>
    <row r="1803" spans="2:47" ht="13.15" customHeight="1" x14ac:dyDescent="0.2">
      <c r="B1803" s="13" t="s">
        <v>2893</v>
      </c>
      <c r="C1803" s="13" t="s">
        <v>100</v>
      </c>
      <c r="D1803" s="13" t="s">
        <v>2857</v>
      </c>
      <c r="E1803" s="13" t="s">
        <v>564</v>
      </c>
      <c r="F1803" s="13" t="s">
        <v>2858</v>
      </c>
      <c r="G1803" s="13" t="s">
        <v>2890</v>
      </c>
      <c r="H1803" s="13" t="s">
        <v>197</v>
      </c>
      <c r="I1803" s="13">
        <v>57</v>
      </c>
      <c r="J1803" s="13" t="s">
        <v>200</v>
      </c>
      <c r="K1803" s="13" t="s">
        <v>107</v>
      </c>
      <c r="L1803" s="13" t="s">
        <v>108</v>
      </c>
      <c r="M1803" s="13" t="s">
        <v>122</v>
      </c>
      <c r="N1803" s="13" t="s">
        <v>2830</v>
      </c>
      <c r="O1803" s="39"/>
      <c r="P1803" s="39"/>
      <c r="Q1803" s="39"/>
      <c r="R1803" s="39">
        <v>6</v>
      </c>
      <c r="S1803" s="39">
        <v>0</v>
      </c>
      <c r="T1803" s="39">
        <v>0</v>
      </c>
      <c r="U1803" s="39">
        <v>0</v>
      </c>
      <c r="V1803" s="39">
        <v>0</v>
      </c>
      <c r="W1803" s="39"/>
      <c r="X1803" s="39"/>
      <c r="Y1803" s="39"/>
      <c r="Z1803" s="39"/>
      <c r="AA1803" s="39"/>
      <c r="AB1803" s="39"/>
      <c r="AC1803" s="39"/>
      <c r="AD1803" s="39"/>
      <c r="AE1803" s="39"/>
      <c r="AF1803" s="39"/>
      <c r="AG1803" s="39"/>
      <c r="AH1803" s="39"/>
      <c r="AI1803" s="39"/>
      <c r="AJ1803" s="39"/>
      <c r="AK1803" s="39"/>
      <c r="AL1803" s="39"/>
      <c r="AM1803" s="39"/>
      <c r="AN1803" s="39"/>
      <c r="AO1803" s="39"/>
      <c r="AP1803" s="39">
        <v>2900</v>
      </c>
      <c r="AQ1803" s="39">
        <f>(O1803+P1803+Q1803+R1803+S1803+T1803+U1803+V1803+W1803)*AP1803</f>
        <v>17400</v>
      </c>
      <c r="AR1803" s="27">
        <f t="shared" si="41"/>
        <v>19488.000000000004</v>
      </c>
      <c r="AS1803" s="13" t="s">
        <v>111</v>
      </c>
      <c r="AT1803" s="13">
        <v>2014</v>
      </c>
      <c r="AU1803" s="13"/>
    </row>
    <row r="1804" spans="2:47" ht="13.15" customHeight="1" x14ac:dyDescent="0.2">
      <c r="B1804" s="7" t="s">
        <v>2894</v>
      </c>
      <c r="C1804" s="7" t="s">
        <v>100</v>
      </c>
      <c r="D1804" s="13" t="s">
        <v>2850</v>
      </c>
      <c r="E1804" s="7" t="s">
        <v>2851</v>
      </c>
      <c r="F1804" s="7" t="s">
        <v>2852</v>
      </c>
      <c r="G1804" s="7" t="s">
        <v>2895</v>
      </c>
      <c r="H1804" s="8" t="s">
        <v>197</v>
      </c>
      <c r="I1804" s="9">
        <v>57</v>
      </c>
      <c r="J1804" s="10" t="s">
        <v>238</v>
      </c>
      <c r="K1804" s="8" t="s">
        <v>107</v>
      </c>
      <c r="L1804" s="10" t="s">
        <v>108</v>
      </c>
      <c r="M1804" s="10" t="s">
        <v>109</v>
      </c>
      <c r="N1804" s="10" t="s">
        <v>2830</v>
      </c>
      <c r="O1804" s="27"/>
      <c r="P1804" s="27"/>
      <c r="Q1804" s="74"/>
      <c r="R1804" s="27">
        <v>1</v>
      </c>
      <c r="S1804" s="27">
        <v>1</v>
      </c>
      <c r="T1804" s="27">
        <v>1</v>
      </c>
      <c r="U1804" s="27">
        <v>1</v>
      </c>
      <c r="V1804" s="27">
        <v>1</v>
      </c>
      <c r="W1804" s="27"/>
      <c r="X1804" s="27"/>
      <c r="Y1804" s="27"/>
      <c r="Z1804" s="27"/>
      <c r="AA1804" s="27"/>
      <c r="AB1804" s="27"/>
      <c r="AC1804" s="27"/>
      <c r="AD1804" s="27"/>
      <c r="AE1804" s="27"/>
      <c r="AF1804" s="27"/>
      <c r="AG1804" s="27"/>
      <c r="AH1804" s="27"/>
      <c r="AI1804" s="27"/>
      <c r="AJ1804" s="27"/>
      <c r="AK1804" s="27"/>
      <c r="AL1804" s="27"/>
      <c r="AM1804" s="27"/>
      <c r="AN1804" s="27"/>
      <c r="AO1804" s="27"/>
      <c r="AP1804" s="27">
        <v>3723.72</v>
      </c>
      <c r="AQ1804" s="27">
        <v>0</v>
      </c>
      <c r="AR1804" s="27">
        <f t="shared" ref="AR1804:AR1869" si="42">AQ1804*1.12</f>
        <v>0</v>
      </c>
      <c r="AS1804" s="10" t="s">
        <v>111</v>
      </c>
      <c r="AT1804" s="43" t="s">
        <v>241</v>
      </c>
      <c r="AU1804" s="88" t="s">
        <v>242</v>
      </c>
    </row>
    <row r="1805" spans="2:47" ht="13.15" customHeight="1" x14ac:dyDescent="0.2">
      <c r="B1805" s="12" t="s">
        <v>2896</v>
      </c>
      <c r="C1805" s="7" t="s">
        <v>100</v>
      </c>
      <c r="D1805" s="13" t="s">
        <v>2850</v>
      </c>
      <c r="E1805" s="7" t="s">
        <v>2851</v>
      </c>
      <c r="F1805" s="7" t="s">
        <v>2852</v>
      </c>
      <c r="G1805" s="7" t="s">
        <v>2895</v>
      </c>
      <c r="H1805" s="8" t="s">
        <v>197</v>
      </c>
      <c r="I1805" s="9">
        <v>57</v>
      </c>
      <c r="J1805" s="10" t="s">
        <v>579</v>
      </c>
      <c r="K1805" s="8" t="s">
        <v>107</v>
      </c>
      <c r="L1805" s="10" t="s">
        <v>108</v>
      </c>
      <c r="M1805" s="10" t="s">
        <v>109</v>
      </c>
      <c r="N1805" s="10" t="s">
        <v>2830</v>
      </c>
      <c r="O1805" s="74"/>
      <c r="P1805" s="27"/>
      <c r="Q1805" s="27"/>
      <c r="R1805" s="27">
        <v>1</v>
      </c>
      <c r="S1805" s="27">
        <v>1</v>
      </c>
      <c r="T1805" s="27">
        <v>1</v>
      </c>
      <c r="U1805" s="27">
        <v>1</v>
      </c>
      <c r="V1805" s="27">
        <v>1</v>
      </c>
      <c r="W1805" s="27"/>
      <c r="X1805" s="27"/>
      <c r="Y1805" s="27"/>
      <c r="Z1805" s="27"/>
      <c r="AA1805" s="27"/>
      <c r="AB1805" s="27"/>
      <c r="AC1805" s="27"/>
      <c r="AD1805" s="27"/>
      <c r="AE1805" s="27"/>
      <c r="AF1805" s="27"/>
      <c r="AG1805" s="27"/>
      <c r="AH1805" s="27"/>
      <c r="AI1805" s="27"/>
      <c r="AJ1805" s="27"/>
      <c r="AK1805" s="27"/>
      <c r="AL1805" s="27"/>
      <c r="AM1805" s="27"/>
      <c r="AN1805" s="27"/>
      <c r="AO1805" s="27"/>
      <c r="AP1805" s="27">
        <v>2900</v>
      </c>
      <c r="AQ1805" s="27">
        <v>0</v>
      </c>
      <c r="AR1805" s="27">
        <f t="shared" si="42"/>
        <v>0</v>
      </c>
      <c r="AS1805" s="10" t="s">
        <v>111</v>
      </c>
      <c r="AT1805" s="43" t="s">
        <v>241</v>
      </c>
      <c r="AU1805" s="89" t="s">
        <v>242</v>
      </c>
    </row>
    <row r="1806" spans="2:47" ht="13.15" customHeight="1" x14ac:dyDescent="0.2">
      <c r="B1806" s="12" t="s">
        <v>2897</v>
      </c>
      <c r="C1806" s="7" t="s">
        <v>100</v>
      </c>
      <c r="D1806" s="13" t="s">
        <v>2850</v>
      </c>
      <c r="E1806" s="7" t="s">
        <v>2851</v>
      </c>
      <c r="F1806" s="7" t="s">
        <v>2852</v>
      </c>
      <c r="G1806" s="7" t="s">
        <v>2895</v>
      </c>
      <c r="H1806" s="8" t="s">
        <v>197</v>
      </c>
      <c r="I1806" s="8">
        <v>57</v>
      </c>
      <c r="J1806" s="10" t="s">
        <v>200</v>
      </c>
      <c r="K1806" s="8" t="s">
        <v>107</v>
      </c>
      <c r="L1806" s="10" t="s">
        <v>108</v>
      </c>
      <c r="M1806" s="10" t="s">
        <v>109</v>
      </c>
      <c r="N1806" s="10" t="s">
        <v>2830</v>
      </c>
      <c r="O1806" s="74"/>
      <c r="P1806" s="27"/>
      <c r="Q1806" s="27"/>
      <c r="R1806" s="39">
        <v>1</v>
      </c>
      <c r="S1806" s="27">
        <v>1</v>
      </c>
      <c r="T1806" s="27">
        <v>1</v>
      </c>
      <c r="U1806" s="27">
        <v>1</v>
      </c>
      <c r="V1806" s="27">
        <v>1</v>
      </c>
      <c r="W1806" s="27"/>
      <c r="X1806" s="27"/>
      <c r="Y1806" s="27"/>
      <c r="Z1806" s="27"/>
      <c r="AA1806" s="27"/>
      <c r="AB1806" s="27"/>
      <c r="AC1806" s="27"/>
      <c r="AD1806" s="27"/>
      <c r="AE1806" s="27"/>
      <c r="AF1806" s="27"/>
      <c r="AG1806" s="27"/>
      <c r="AH1806" s="27"/>
      <c r="AI1806" s="27"/>
      <c r="AJ1806" s="27"/>
      <c r="AK1806" s="27"/>
      <c r="AL1806" s="27"/>
      <c r="AM1806" s="27"/>
      <c r="AN1806" s="27"/>
      <c r="AO1806" s="27"/>
      <c r="AP1806" s="27">
        <v>2900</v>
      </c>
      <c r="AQ1806" s="27">
        <v>0</v>
      </c>
      <c r="AR1806" s="27">
        <f t="shared" si="42"/>
        <v>0</v>
      </c>
      <c r="AS1806" s="10" t="s">
        <v>111</v>
      </c>
      <c r="AT1806" s="7" t="s">
        <v>375</v>
      </c>
      <c r="AU1806" s="13" t="s">
        <v>115</v>
      </c>
    </row>
    <row r="1807" spans="2:47" ht="13.15" customHeight="1" x14ac:dyDescent="0.2">
      <c r="B1807" s="13" t="s">
        <v>2898</v>
      </c>
      <c r="C1807" s="13" t="s">
        <v>100</v>
      </c>
      <c r="D1807" s="13" t="s">
        <v>2857</v>
      </c>
      <c r="E1807" s="13" t="s">
        <v>564</v>
      </c>
      <c r="F1807" s="13" t="s">
        <v>2858</v>
      </c>
      <c r="G1807" s="13" t="s">
        <v>2895</v>
      </c>
      <c r="H1807" s="13" t="s">
        <v>197</v>
      </c>
      <c r="I1807" s="13">
        <v>57</v>
      </c>
      <c r="J1807" s="13" t="s">
        <v>200</v>
      </c>
      <c r="K1807" s="13" t="s">
        <v>107</v>
      </c>
      <c r="L1807" s="13" t="s">
        <v>108</v>
      </c>
      <c r="M1807" s="13" t="s">
        <v>122</v>
      </c>
      <c r="N1807" s="13" t="s">
        <v>2830</v>
      </c>
      <c r="O1807" s="39"/>
      <c r="P1807" s="39"/>
      <c r="Q1807" s="39"/>
      <c r="R1807" s="39">
        <v>1</v>
      </c>
      <c r="S1807" s="39">
        <v>0</v>
      </c>
      <c r="T1807" s="39">
        <v>0</v>
      </c>
      <c r="U1807" s="39">
        <v>0</v>
      </c>
      <c r="V1807" s="39">
        <v>0</v>
      </c>
      <c r="W1807" s="39"/>
      <c r="X1807" s="39"/>
      <c r="Y1807" s="39"/>
      <c r="Z1807" s="39"/>
      <c r="AA1807" s="39"/>
      <c r="AB1807" s="39"/>
      <c r="AC1807" s="39"/>
      <c r="AD1807" s="39"/>
      <c r="AE1807" s="39"/>
      <c r="AF1807" s="39"/>
      <c r="AG1807" s="39"/>
      <c r="AH1807" s="39"/>
      <c r="AI1807" s="39"/>
      <c r="AJ1807" s="39"/>
      <c r="AK1807" s="39"/>
      <c r="AL1807" s="39"/>
      <c r="AM1807" s="39"/>
      <c r="AN1807" s="39"/>
      <c r="AO1807" s="39"/>
      <c r="AP1807" s="39">
        <v>2900</v>
      </c>
      <c r="AQ1807" s="39">
        <f>(O1807+P1807+Q1807+R1807+S1807+T1807+U1807+V1807+W1807)*AP1807</f>
        <v>2900</v>
      </c>
      <c r="AR1807" s="27">
        <f t="shared" si="42"/>
        <v>3248.0000000000005</v>
      </c>
      <c r="AS1807" s="13" t="s">
        <v>111</v>
      </c>
      <c r="AT1807" s="13">
        <v>2014</v>
      </c>
      <c r="AU1807" s="13"/>
    </row>
    <row r="1808" spans="2:47" ht="13.15" customHeight="1" x14ac:dyDescent="0.2">
      <c r="B1808" s="7" t="s">
        <v>2899</v>
      </c>
      <c r="C1808" s="7" t="s">
        <v>100</v>
      </c>
      <c r="D1808" s="13" t="s">
        <v>2900</v>
      </c>
      <c r="E1808" s="7" t="s">
        <v>2901</v>
      </c>
      <c r="F1808" s="7" t="s">
        <v>2902</v>
      </c>
      <c r="G1808" s="7" t="s">
        <v>2903</v>
      </c>
      <c r="H1808" s="8" t="s">
        <v>197</v>
      </c>
      <c r="I1808" s="9">
        <v>57</v>
      </c>
      <c r="J1808" s="10" t="s">
        <v>238</v>
      </c>
      <c r="K1808" s="8" t="s">
        <v>107</v>
      </c>
      <c r="L1808" s="10" t="s">
        <v>108</v>
      </c>
      <c r="M1808" s="10" t="s">
        <v>109</v>
      </c>
      <c r="N1808" s="10" t="s">
        <v>2830</v>
      </c>
      <c r="O1808" s="27"/>
      <c r="P1808" s="27"/>
      <c r="Q1808" s="74"/>
      <c r="R1808" s="27">
        <v>8</v>
      </c>
      <c r="S1808" s="27">
        <v>64</v>
      </c>
      <c r="T1808" s="27">
        <v>64</v>
      </c>
      <c r="U1808" s="27">
        <v>64</v>
      </c>
      <c r="V1808" s="27">
        <v>64</v>
      </c>
      <c r="W1808" s="27"/>
      <c r="X1808" s="27"/>
      <c r="Y1808" s="27"/>
      <c r="Z1808" s="27"/>
      <c r="AA1808" s="27"/>
      <c r="AB1808" s="27"/>
      <c r="AC1808" s="27"/>
      <c r="AD1808" s="27"/>
      <c r="AE1808" s="27"/>
      <c r="AF1808" s="27"/>
      <c r="AG1808" s="27"/>
      <c r="AH1808" s="27"/>
      <c r="AI1808" s="27"/>
      <c r="AJ1808" s="27"/>
      <c r="AK1808" s="27"/>
      <c r="AL1808" s="27"/>
      <c r="AM1808" s="27"/>
      <c r="AN1808" s="27"/>
      <c r="AO1808" s="27"/>
      <c r="AP1808" s="27">
        <v>7950.39</v>
      </c>
      <c r="AQ1808" s="27">
        <v>0</v>
      </c>
      <c r="AR1808" s="27">
        <f t="shared" si="42"/>
        <v>0</v>
      </c>
      <c r="AS1808" s="10" t="s">
        <v>111</v>
      </c>
      <c r="AT1808" s="43" t="s">
        <v>241</v>
      </c>
      <c r="AU1808" s="88" t="s">
        <v>242</v>
      </c>
    </row>
    <row r="1809" spans="2:47" ht="13.15" customHeight="1" x14ac:dyDescent="0.2">
      <c r="B1809" s="12" t="s">
        <v>2904</v>
      </c>
      <c r="C1809" s="7" t="s">
        <v>100</v>
      </c>
      <c r="D1809" s="13" t="s">
        <v>2900</v>
      </c>
      <c r="E1809" s="7" t="s">
        <v>2901</v>
      </c>
      <c r="F1809" s="7" t="s">
        <v>2902</v>
      </c>
      <c r="G1809" s="7" t="s">
        <v>2903</v>
      </c>
      <c r="H1809" s="8" t="s">
        <v>197</v>
      </c>
      <c r="I1809" s="9">
        <v>57</v>
      </c>
      <c r="J1809" s="10" t="s">
        <v>579</v>
      </c>
      <c r="K1809" s="8" t="s">
        <v>107</v>
      </c>
      <c r="L1809" s="10" t="s">
        <v>108</v>
      </c>
      <c r="M1809" s="10" t="s">
        <v>109</v>
      </c>
      <c r="N1809" s="10" t="s">
        <v>2830</v>
      </c>
      <c r="O1809" s="74"/>
      <c r="P1809" s="27"/>
      <c r="Q1809" s="27"/>
      <c r="R1809" s="27">
        <v>8</v>
      </c>
      <c r="S1809" s="27">
        <v>64</v>
      </c>
      <c r="T1809" s="27">
        <v>64</v>
      </c>
      <c r="U1809" s="27">
        <v>64</v>
      </c>
      <c r="V1809" s="27">
        <v>64</v>
      </c>
      <c r="W1809" s="27"/>
      <c r="X1809" s="27"/>
      <c r="Y1809" s="27"/>
      <c r="Z1809" s="27"/>
      <c r="AA1809" s="27"/>
      <c r="AB1809" s="27"/>
      <c r="AC1809" s="27"/>
      <c r="AD1809" s="27"/>
      <c r="AE1809" s="27"/>
      <c r="AF1809" s="27"/>
      <c r="AG1809" s="27"/>
      <c r="AH1809" s="27"/>
      <c r="AI1809" s="27"/>
      <c r="AJ1809" s="27"/>
      <c r="AK1809" s="27"/>
      <c r="AL1809" s="27"/>
      <c r="AM1809" s="27"/>
      <c r="AN1809" s="27"/>
      <c r="AO1809" s="27"/>
      <c r="AP1809" s="27">
        <v>3500</v>
      </c>
      <c r="AQ1809" s="27">
        <v>0</v>
      </c>
      <c r="AR1809" s="27">
        <f t="shared" si="42"/>
        <v>0</v>
      </c>
      <c r="AS1809" s="10" t="s">
        <v>111</v>
      </c>
      <c r="AT1809" s="43" t="s">
        <v>241</v>
      </c>
      <c r="AU1809" s="89" t="s">
        <v>242</v>
      </c>
    </row>
    <row r="1810" spans="2:47" ht="13.15" customHeight="1" x14ac:dyDescent="0.2">
      <c r="B1810" s="12" t="s">
        <v>2905</v>
      </c>
      <c r="C1810" s="7" t="s">
        <v>100</v>
      </c>
      <c r="D1810" s="13" t="s">
        <v>2900</v>
      </c>
      <c r="E1810" s="7" t="s">
        <v>2901</v>
      </c>
      <c r="F1810" s="7" t="s">
        <v>2902</v>
      </c>
      <c r="G1810" s="7" t="s">
        <v>2903</v>
      </c>
      <c r="H1810" s="8" t="s">
        <v>197</v>
      </c>
      <c r="I1810" s="8">
        <v>57</v>
      </c>
      <c r="J1810" s="10" t="s">
        <v>200</v>
      </c>
      <c r="K1810" s="8" t="s">
        <v>107</v>
      </c>
      <c r="L1810" s="10" t="s">
        <v>108</v>
      </c>
      <c r="M1810" s="10" t="s">
        <v>109</v>
      </c>
      <c r="N1810" s="10" t="s">
        <v>2830</v>
      </c>
      <c r="O1810" s="74"/>
      <c r="P1810" s="27"/>
      <c r="Q1810" s="27"/>
      <c r="R1810" s="27">
        <v>8</v>
      </c>
      <c r="S1810" s="27">
        <v>64</v>
      </c>
      <c r="T1810" s="27">
        <v>64</v>
      </c>
      <c r="U1810" s="27">
        <v>64</v>
      </c>
      <c r="V1810" s="27">
        <v>64</v>
      </c>
      <c r="W1810" s="27"/>
      <c r="X1810" s="27"/>
      <c r="Y1810" s="27"/>
      <c r="Z1810" s="27"/>
      <c r="AA1810" s="27"/>
      <c r="AB1810" s="27"/>
      <c r="AC1810" s="27"/>
      <c r="AD1810" s="27"/>
      <c r="AE1810" s="27"/>
      <c r="AF1810" s="27"/>
      <c r="AG1810" s="27"/>
      <c r="AH1810" s="27"/>
      <c r="AI1810" s="27"/>
      <c r="AJ1810" s="27"/>
      <c r="AK1810" s="27"/>
      <c r="AL1810" s="27"/>
      <c r="AM1810" s="27"/>
      <c r="AN1810" s="27"/>
      <c r="AO1810" s="27"/>
      <c r="AP1810" s="27">
        <v>3500</v>
      </c>
      <c r="AQ1810" s="27">
        <v>0</v>
      </c>
      <c r="AR1810" s="27">
        <f t="shared" si="42"/>
        <v>0</v>
      </c>
      <c r="AS1810" s="10" t="s">
        <v>111</v>
      </c>
      <c r="AT1810" s="7" t="s">
        <v>375</v>
      </c>
      <c r="AU1810" s="13" t="s">
        <v>115</v>
      </c>
    </row>
    <row r="1811" spans="2:47" ht="13.15" customHeight="1" x14ac:dyDescent="0.2">
      <c r="B1811" s="13" t="s">
        <v>2906</v>
      </c>
      <c r="C1811" s="13" t="s">
        <v>100</v>
      </c>
      <c r="D1811" s="13" t="s">
        <v>2857</v>
      </c>
      <c r="E1811" s="13" t="s">
        <v>564</v>
      </c>
      <c r="F1811" s="13" t="s">
        <v>2858</v>
      </c>
      <c r="G1811" s="13" t="s">
        <v>2903</v>
      </c>
      <c r="H1811" s="13" t="s">
        <v>197</v>
      </c>
      <c r="I1811" s="13">
        <v>57</v>
      </c>
      <c r="J1811" s="13" t="s">
        <v>200</v>
      </c>
      <c r="K1811" s="13" t="s">
        <v>107</v>
      </c>
      <c r="L1811" s="13" t="s">
        <v>108</v>
      </c>
      <c r="M1811" s="13" t="s">
        <v>122</v>
      </c>
      <c r="N1811" s="13" t="s">
        <v>2830</v>
      </c>
      <c r="O1811" s="39"/>
      <c r="P1811" s="39"/>
      <c r="Q1811" s="39"/>
      <c r="R1811" s="39">
        <v>8</v>
      </c>
      <c r="S1811" s="39">
        <v>0</v>
      </c>
      <c r="T1811" s="39">
        <v>0</v>
      </c>
      <c r="U1811" s="39">
        <v>0</v>
      </c>
      <c r="V1811" s="39">
        <v>0</v>
      </c>
      <c r="W1811" s="39"/>
      <c r="X1811" s="39"/>
      <c r="Y1811" s="39"/>
      <c r="Z1811" s="39"/>
      <c r="AA1811" s="39"/>
      <c r="AB1811" s="39"/>
      <c r="AC1811" s="39"/>
      <c r="AD1811" s="39"/>
      <c r="AE1811" s="39"/>
      <c r="AF1811" s="39"/>
      <c r="AG1811" s="39"/>
      <c r="AH1811" s="39"/>
      <c r="AI1811" s="39"/>
      <c r="AJ1811" s="39"/>
      <c r="AK1811" s="39"/>
      <c r="AL1811" s="39"/>
      <c r="AM1811" s="39"/>
      <c r="AN1811" s="39"/>
      <c r="AO1811" s="39"/>
      <c r="AP1811" s="39">
        <v>3500</v>
      </c>
      <c r="AQ1811" s="39">
        <f>(O1811+P1811+Q1811+R1811+S1811+T1811+U1811+V1811+W1811)*AP1811</f>
        <v>28000</v>
      </c>
      <c r="AR1811" s="27">
        <f t="shared" si="42"/>
        <v>31360.000000000004</v>
      </c>
      <c r="AS1811" s="13" t="s">
        <v>111</v>
      </c>
      <c r="AT1811" s="13">
        <v>2014</v>
      </c>
      <c r="AU1811" s="13"/>
    </row>
    <row r="1812" spans="2:47" ht="13.15" customHeight="1" x14ac:dyDescent="0.2">
      <c r="B1812" s="7" t="s">
        <v>2907</v>
      </c>
      <c r="C1812" s="7" t="s">
        <v>100</v>
      </c>
      <c r="D1812" s="13" t="s">
        <v>2900</v>
      </c>
      <c r="E1812" s="7" t="s">
        <v>2901</v>
      </c>
      <c r="F1812" s="7" t="s">
        <v>2902</v>
      </c>
      <c r="G1812" s="7" t="s">
        <v>2908</v>
      </c>
      <c r="H1812" s="8" t="s">
        <v>197</v>
      </c>
      <c r="I1812" s="9">
        <v>57</v>
      </c>
      <c r="J1812" s="10" t="s">
        <v>238</v>
      </c>
      <c r="K1812" s="8" t="s">
        <v>107</v>
      </c>
      <c r="L1812" s="10" t="s">
        <v>108</v>
      </c>
      <c r="M1812" s="10" t="s">
        <v>109</v>
      </c>
      <c r="N1812" s="10" t="s">
        <v>2830</v>
      </c>
      <c r="O1812" s="27"/>
      <c r="P1812" s="27"/>
      <c r="Q1812" s="74"/>
      <c r="R1812" s="27">
        <v>8</v>
      </c>
      <c r="S1812" s="27">
        <v>100</v>
      </c>
      <c r="T1812" s="27">
        <v>100</v>
      </c>
      <c r="U1812" s="27">
        <v>100</v>
      </c>
      <c r="V1812" s="27">
        <v>100</v>
      </c>
      <c r="W1812" s="27"/>
      <c r="X1812" s="27"/>
      <c r="Y1812" s="27"/>
      <c r="Z1812" s="27"/>
      <c r="AA1812" s="27"/>
      <c r="AB1812" s="27"/>
      <c r="AC1812" s="27"/>
      <c r="AD1812" s="27"/>
      <c r="AE1812" s="27"/>
      <c r="AF1812" s="27"/>
      <c r="AG1812" s="27"/>
      <c r="AH1812" s="27"/>
      <c r="AI1812" s="27"/>
      <c r="AJ1812" s="27"/>
      <c r="AK1812" s="27"/>
      <c r="AL1812" s="27"/>
      <c r="AM1812" s="27"/>
      <c r="AN1812" s="27"/>
      <c r="AO1812" s="27"/>
      <c r="AP1812" s="27">
        <v>7950.39</v>
      </c>
      <c r="AQ1812" s="27">
        <v>0</v>
      </c>
      <c r="AR1812" s="27">
        <f t="shared" si="42"/>
        <v>0</v>
      </c>
      <c r="AS1812" s="10" t="s">
        <v>111</v>
      </c>
      <c r="AT1812" s="43" t="s">
        <v>241</v>
      </c>
      <c r="AU1812" s="88" t="s">
        <v>242</v>
      </c>
    </row>
    <row r="1813" spans="2:47" ht="13.15" customHeight="1" x14ac:dyDescent="0.2">
      <c r="B1813" s="12" t="s">
        <v>2909</v>
      </c>
      <c r="C1813" s="7" t="s">
        <v>100</v>
      </c>
      <c r="D1813" s="13" t="s">
        <v>2900</v>
      </c>
      <c r="E1813" s="7" t="s">
        <v>2901</v>
      </c>
      <c r="F1813" s="7" t="s">
        <v>2902</v>
      </c>
      <c r="G1813" s="7" t="s">
        <v>2908</v>
      </c>
      <c r="H1813" s="8" t="s">
        <v>197</v>
      </c>
      <c r="I1813" s="9">
        <v>57</v>
      </c>
      <c r="J1813" s="10" t="s">
        <v>579</v>
      </c>
      <c r="K1813" s="8" t="s">
        <v>107</v>
      </c>
      <c r="L1813" s="10" t="s">
        <v>108</v>
      </c>
      <c r="M1813" s="10" t="s">
        <v>109</v>
      </c>
      <c r="N1813" s="10" t="s">
        <v>2830</v>
      </c>
      <c r="O1813" s="74"/>
      <c r="P1813" s="27"/>
      <c r="Q1813" s="27"/>
      <c r="R1813" s="27">
        <v>8</v>
      </c>
      <c r="S1813" s="27">
        <v>100</v>
      </c>
      <c r="T1813" s="27">
        <v>100</v>
      </c>
      <c r="U1813" s="27">
        <v>100</v>
      </c>
      <c r="V1813" s="27">
        <v>100</v>
      </c>
      <c r="W1813" s="27"/>
      <c r="X1813" s="27"/>
      <c r="Y1813" s="27"/>
      <c r="Z1813" s="27"/>
      <c r="AA1813" s="27"/>
      <c r="AB1813" s="27"/>
      <c r="AC1813" s="27"/>
      <c r="AD1813" s="27"/>
      <c r="AE1813" s="27"/>
      <c r="AF1813" s="27"/>
      <c r="AG1813" s="27"/>
      <c r="AH1813" s="27"/>
      <c r="AI1813" s="27"/>
      <c r="AJ1813" s="27"/>
      <c r="AK1813" s="27"/>
      <c r="AL1813" s="27"/>
      <c r="AM1813" s="27"/>
      <c r="AN1813" s="27"/>
      <c r="AO1813" s="27"/>
      <c r="AP1813" s="27">
        <v>3500</v>
      </c>
      <c r="AQ1813" s="27">
        <v>0</v>
      </c>
      <c r="AR1813" s="27">
        <f t="shared" si="42"/>
        <v>0</v>
      </c>
      <c r="AS1813" s="10" t="s">
        <v>111</v>
      </c>
      <c r="AT1813" s="43" t="s">
        <v>241</v>
      </c>
      <c r="AU1813" s="89" t="s">
        <v>242</v>
      </c>
    </row>
    <row r="1814" spans="2:47" ht="13.15" customHeight="1" x14ac:dyDescent="0.2">
      <c r="B1814" s="12" t="s">
        <v>2910</v>
      </c>
      <c r="C1814" s="7" t="s">
        <v>100</v>
      </c>
      <c r="D1814" s="13" t="s">
        <v>2900</v>
      </c>
      <c r="E1814" s="7" t="s">
        <v>2901</v>
      </c>
      <c r="F1814" s="7" t="s">
        <v>2902</v>
      </c>
      <c r="G1814" s="7" t="s">
        <v>2908</v>
      </c>
      <c r="H1814" s="8" t="s">
        <v>197</v>
      </c>
      <c r="I1814" s="8">
        <v>57</v>
      </c>
      <c r="J1814" s="10" t="s">
        <v>200</v>
      </c>
      <c r="K1814" s="8" t="s">
        <v>107</v>
      </c>
      <c r="L1814" s="10" t="s">
        <v>108</v>
      </c>
      <c r="M1814" s="10" t="s">
        <v>109</v>
      </c>
      <c r="N1814" s="10" t="s">
        <v>2830</v>
      </c>
      <c r="O1814" s="74"/>
      <c r="P1814" s="27"/>
      <c r="Q1814" s="27"/>
      <c r="R1814" s="27">
        <v>8</v>
      </c>
      <c r="S1814" s="27">
        <v>100</v>
      </c>
      <c r="T1814" s="27">
        <v>100</v>
      </c>
      <c r="U1814" s="27">
        <v>100</v>
      </c>
      <c r="V1814" s="27">
        <v>100</v>
      </c>
      <c r="W1814" s="27"/>
      <c r="X1814" s="27"/>
      <c r="Y1814" s="27"/>
      <c r="Z1814" s="27"/>
      <c r="AA1814" s="27"/>
      <c r="AB1814" s="27"/>
      <c r="AC1814" s="27"/>
      <c r="AD1814" s="27"/>
      <c r="AE1814" s="27"/>
      <c r="AF1814" s="27"/>
      <c r="AG1814" s="27"/>
      <c r="AH1814" s="27"/>
      <c r="AI1814" s="27"/>
      <c r="AJ1814" s="27"/>
      <c r="AK1814" s="27"/>
      <c r="AL1814" s="27"/>
      <c r="AM1814" s="27"/>
      <c r="AN1814" s="27"/>
      <c r="AO1814" s="27"/>
      <c r="AP1814" s="27">
        <v>3500</v>
      </c>
      <c r="AQ1814" s="27">
        <v>0</v>
      </c>
      <c r="AR1814" s="27">
        <f t="shared" si="42"/>
        <v>0</v>
      </c>
      <c r="AS1814" s="10" t="s">
        <v>111</v>
      </c>
      <c r="AT1814" s="7" t="s">
        <v>375</v>
      </c>
      <c r="AU1814" s="13" t="s">
        <v>115</v>
      </c>
    </row>
    <row r="1815" spans="2:47" ht="13.15" customHeight="1" x14ac:dyDescent="0.2">
      <c r="B1815" s="13" t="s">
        <v>2911</v>
      </c>
      <c r="C1815" s="13" t="s">
        <v>100</v>
      </c>
      <c r="D1815" s="13" t="s">
        <v>2857</v>
      </c>
      <c r="E1815" s="13" t="s">
        <v>564</v>
      </c>
      <c r="F1815" s="13" t="s">
        <v>2858</v>
      </c>
      <c r="G1815" s="13" t="s">
        <v>2908</v>
      </c>
      <c r="H1815" s="13" t="s">
        <v>197</v>
      </c>
      <c r="I1815" s="13">
        <v>57</v>
      </c>
      <c r="J1815" s="13" t="s">
        <v>200</v>
      </c>
      <c r="K1815" s="13" t="s">
        <v>107</v>
      </c>
      <c r="L1815" s="13" t="s">
        <v>108</v>
      </c>
      <c r="M1815" s="13" t="s">
        <v>122</v>
      </c>
      <c r="N1815" s="13" t="s">
        <v>2830</v>
      </c>
      <c r="O1815" s="39"/>
      <c r="P1815" s="39"/>
      <c r="Q1815" s="39"/>
      <c r="R1815" s="39">
        <v>8</v>
      </c>
      <c r="S1815" s="39">
        <v>0</v>
      </c>
      <c r="T1815" s="39">
        <v>0</v>
      </c>
      <c r="U1815" s="39">
        <v>0</v>
      </c>
      <c r="V1815" s="39">
        <v>0</v>
      </c>
      <c r="W1815" s="39"/>
      <c r="X1815" s="39"/>
      <c r="Y1815" s="39"/>
      <c r="Z1815" s="39"/>
      <c r="AA1815" s="39"/>
      <c r="AB1815" s="39"/>
      <c r="AC1815" s="39"/>
      <c r="AD1815" s="39"/>
      <c r="AE1815" s="39"/>
      <c r="AF1815" s="39"/>
      <c r="AG1815" s="39"/>
      <c r="AH1815" s="39"/>
      <c r="AI1815" s="39"/>
      <c r="AJ1815" s="39"/>
      <c r="AK1815" s="39"/>
      <c r="AL1815" s="39"/>
      <c r="AM1815" s="39"/>
      <c r="AN1815" s="39"/>
      <c r="AO1815" s="39"/>
      <c r="AP1815" s="39">
        <v>3500</v>
      </c>
      <c r="AQ1815" s="39">
        <f>(O1815+P1815+Q1815+R1815+S1815+T1815+U1815+V1815+W1815)*AP1815</f>
        <v>28000</v>
      </c>
      <c r="AR1815" s="27">
        <f t="shared" si="42"/>
        <v>31360.000000000004</v>
      </c>
      <c r="AS1815" s="13" t="s">
        <v>111</v>
      </c>
      <c r="AT1815" s="13">
        <v>2014</v>
      </c>
      <c r="AU1815" s="13"/>
    </row>
    <row r="1816" spans="2:47" ht="13.15" customHeight="1" x14ac:dyDescent="0.2">
      <c r="B1816" s="7" t="s">
        <v>2912</v>
      </c>
      <c r="C1816" s="7" t="s">
        <v>100</v>
      </c>
      <c r="D1816" s="13" t="s">
        <v>2900</v>
      </c>
      <c r="E1816" s="7" t="s">
        <v>2901</v>
      </c>
      <c r="F1816" s="7" t="s">
        <v>2902</v>
      </c>
      <c r="G1816" s="7" t="s">
        <v>2913</v>
      </c>
      <c r="H1816" s="8" t="s">
        <v>197</v>
      </c>
      <c r="I1816" s="9">
        <v>57</v>
      </c>
      <c r="J1816" s="10" t="s">
        <v>238</v>
      </c>
      <c r="K1816" s="8" t="s">
        <v>107</v>
      </c>
      <c r="L1816" s="10" t="s">
        <v>108</v>
      </c>
      <c r="M1816" s="10" t="s">
        <v>109</v>
      </c>
      <c r="N1816" s="10" t="s">
        <v>2830</v>
      </c>
      <c r="O1816" s="27"/>
      <c r="P1816" s="27"/>
      <c r="Q1816" s="74"/>
      <c r="R1816" s="27">
        <v>54</v>
      </c>
      <c r="S1816" s="27">
        <v>200</v>
      </c>
      <c r="T1816" s="27">
        <v>200</v>
      </c>
      <c r="U1816" s="27">
        <v>200</v>
      </c>
      <c r="V1816" s="27">
        <v>200</v>
      </c>
      <c r="W1816" s="27"/>
      <c r="X1816" s="27"/>
      <c r="Y1816" s="27"/>
      <c r="Z1816" s="27"/>
      <c r="AA1816" s="27"/>
      <c r="AB1816" s="27"/>
      <c r="AC1816" s="27"/>
      <c r="AD1816" s="27"/>
      <c r="AE1816" s="27"/>
      <c r="AF1816" s="27"/>
      <c r="AG1816" s="27"/>
      <c r="AH1816" s="27"/>
      <c r="AI1816" s="27"/>
      <c r="AJ1816" s="27"/>
      <c r="AK1816" s="27"/>
      <c r="AL1816" s="27"/>
      <c r="AM1816" s="27"/>
      <c r="AN1816" s="27"/>
      <c r="AO1816" s="27"/>
      <c r="AP1816" s="27">
        <v>7950.39</v>
      </c>
      <c r="AQ1816" s="27">
        <v>0</v>
      </c>
      <c r="AR1816" s="27">
        <f t="shared" si="42"/>
        <v>0</v>
      </c>
      <c r="AS1816" s="10" t="s">
        <v>111</v>
      </c>
      <c r="AT1816" s="43" t="s">
        <v>241</v>
      </c>
      <c r="AU1816" s="88" t="s">
        <v>2914</v>
      </c>
    </row>
    <row r="1817" spans="2:47" ht="13.15" customHeight="1" x14ac:dyDescent="0.2">
      <c r="B1817" s="12" t="s">
        <v>2915</v>
      </c>
      <c r="C1817" s="7" t="s">
        <v>100</v>
      </c>
      <c r="D1817" s="13" t="s">
        <v>2900</v>
      </c>
      <c r="E1817" s="7" t="s">
        <v>2901</v>
      </c>
      <c r="F1817" s="7" t="s">
        <v>2902</v>
      </c>
      <c r="G1817" s="7" t="s">
        <v>2913</v>
      </c>
      <c r="H1817" s="8" t="s">
        <v>197</v>
      </c>
      <c r="I1817" s="9">
        <v>57</v>
      </c>
      <c r="J1817" s="10" t="s">
        <v>579</v>
      </c>
      <c r="K1817" s="8" t="s">
        <v>107</v>
      </c>
      <c r="L1817" s="10" t="s">
        <v>108</v>
      </c>
      <c r="M1817" s="10" t="s">
        <v>109</v>
      </c>
      <c r="N1817" s="10" t="s">
        <v>2830</v>
      </c>
      <c r="O1817" s="74"/>
      <c r="P1817" s="27"/>
      <c r="Q1817" s="27"/>
      <c r="R1817" s="27">
        <v>54</v>
      </c>
      <c r="S1817" s="27">
        <v>200</v>
      </c>
      <c r="T1817" s="27">
        <v>200</v>
      </c>
      <c r="U1817" s="27">
        <v>200</v>
      </c>
      <c r="V1817" s="27">
        <v>200</v>
      </c>
      <c r="W1817" s="27"/>
      <c r="X1817" s="27"/>
      <c r="Y1817" s="27"/>
      <c r="Z1817" s="27"/>
      <c r="AA1817" s="27"/>
      <c r="AB1817" s="27"/>
      <c r="AC1817" s="27"/>
      <c r="AD1817" s="27"/>
      <c r="AE1817" s="27"/>
      <c r="AF1817" s="27"/>
      <c r="AG1817" s="27"/>
      <c r="AH1817" s="27"/>
      <c r="AI1817" s="27"/>
      <c r="AJ1817" s="27"/>
      <c r="AK1817" s="27"/>
      <c r="AL1817" s="27"/>
      <c r="AM1817" s="27"/>
      <c r="AN1817" s="27"/>
      <c r="AO1817" s="27"/>
      <c r="AP1817" s="27">
        <v>3500</v>
      </c>
      <c r="AQ1817" s="27">
        <v>0</v>
      </c>
      <c r="AR1817" s="27">
        <f t="shared" si="42"/>
        <v>0</v>
      </c>
      <c r="AS1817" s="10" t="s">
        <v>111</v>
      </c>
      <c r="AT1817" s="43" t="s">
        <v>241</v>
      </c>
      <c r="AU1817" s="89" t="s">
        <v>242</v>
      </c>
    </row>
    <row r="1818" spans="2:47" ht="13.15" customHeight="1" x14ac:dyDescent="0.2">
      <c r="B1818" s="12" t="s">
        <v>2916</v>
      </c>
      <c r="C1818" s="7" t="s">
        <v>100</v>
      </c>
      <c r="D1818" s="13" t="s">
        <v>2900</v>
      </c>
      <c r="E1818" s="7" t="s">
        <v>2901</v>
      </c>
      <c r="F1818" s="7" t="s">
        <v>2902</v>
      </c>
      <c r="G1818" s="7" t="s">
        <v>2913</v>
      </c>
      <c r="H1818" s="8" t="s">
        <v>197</v>
      </c>
      <c r="I1818" s="8">
        <v>57</v>
      </c>
      <c r="J1818" s="10" t="s">
        <v>200</v>
      </c>
      <c r="K1818" s="8" t="s">
        <v>107</v>
      </c>
      <c r="L1818" s="10" t="s">
        <v>108</v>
      </c>
      <c r="M1818" s="10" t="s">
        <v>109</v>
      </c>
      <c r="N1818" s="10" t="s">
        <v>2830</v>
      </c>
      <c r="O1818" s="74"/>
      <c r="P1818" s="27"/>
      <c r="Q1818" s="27"/>
      <c r="R1818" s="27">
        <v>54</v>
      </c>
      <c r="S1818" s="27">
        <v>200</v>
      </c>
      <c r="T1818" s="27">
        <v>200</v>
      </c>
      <c r="U1818" s="27">
        <v>200</v>
      </c>
      <c r="V1818" s="27">
        <v>200</v>
      </c>
      <c r="W1818" s="27"/>
      <c r="X1818" s="27"/>
      <c r="Y1818" s="27"/>
      <c r="Z1818" s="27"/>
      <c r="AA1818" s="27"/>
      <c r="AB1818" s="27"/>
      <c r="AC1818" s="27"/>
      <c r="AD1818" s="27"/>
      <c r="AE1818" s="27"/>
      <c r="AF1818" s="27"/>
      <c r="AG1818" s="27"/>
      <c r="AH1818" s="27"/>
      <c r="AI1818" s="27"/>
      <c r="AJ1818" s="27"/>
      <c r="AK1818" s="27"/>
      <c r="AL1818" s="27"/>
      <c r="AM1818" s="27"/>
      <c r="AN1818" s="27"/>
      <c r="AO1818" s="27"/>
      <c r="AP1818" s="27">
        <v>3500</v>
      </c>
      <c r="AQ1818" s="27">
        <v>0</v>
      </c>
      <c r="AR1818" s="27">
        <f t="shared" si="42"/>
        <v>0</v>
      </c>
      <c r="AS1818" s="10" t="s">
        <v>111</v>
      </c>
      <c r="AT1818" s="7" t="s">
        <v>375</v>
      </c>
      <c r="AU1818" s="13" t="s">
        <v>115</v>
      </c>
    </row>
    <row r="1819" spans="2:47" ht="13.15" customHeight="1" x14ac:dyDescent="0.2">
      <c r="B1819" s="13" t="s">
        <v>2917</v>
      </c>
      <c r="C1819" s="13" t="s">
        <v>100</v>
      </c>
      <c r="D1819" s="13" t="s">
        <v>2857</v>
      </c>
      <c r="E1819" s="13" t="s">
        <v>564</v>
      </c>
      <c r="F1819" s="13" t="s">
        <v>2858</v>
      </c>
      <c r="G1819" s="13" t="s">
        <v>2913</v>
      </c>
      <c r="H1819" s="13" t="s">
        <v>197</v>
      </c>
      <c r="I1819" s="13">
        <v>57</v>
      </c>
      <c r="J1819" s="13" t="s">
        <v>200</v>
      </c>
      <c r="K1819" s="13" t="s">
        <v>107</v>
      </c>
      <c r="L1819" s="13" t="s">
        <v>108</v>
      </c>
      <c r="M1819" s="13" t="s">
        <v>122</v>
      </c>
      <c r="N1819" s="13" t="s">
        <v>2830</v>
      </c>
      <c r="O1819" s="39"/>
      <c r="P1819" s="39"/>
      <c r="Q1819" s="39"/>
      <c r="R1819" s="39">
        <v>54</v>
      </c>
      <c r="S1819" s="39">
        <v>0</v>
      </c>
      <c r="T1819" s="39">
        <v>0</v>
      </c>
      <c r="U1819" s="39">
        <v>0</v>
      </c>
      <c r="V1819" s="39">
        <v>0</v>
      </c>
      <c r="W1819" s="39"/>
      <c r="X1819" s="39"/>
      <c r="Y1819" s="39"/>
      <c r="Z1819" s="39"/>
      <c r="AA1819" s="39"/>
      <c r="AB1819" s="39"/>
      <c r="AC1819" s="39"/>
      <c r="AD1819" s="39"/>
      <c r="AE1819" s="39"/>
      <c r="AF1819" s="39"/>
      <c r="AG1819" s="39"/>
      <c r="AH1819" s="39"/>
      <c r="AI1819" s="39"/>
      <c r="AJ1819" s="39"/>
      <c r="AK1819" s="39"/>
      <c r="AL1819" s="39"/>
      <c r="AM1819" s="39"/>
      <c r="AN1819" s="39"/>
      <c r="AO1819" s="39"/>
      <c r="AP1819" s="39">
        <v>3500</v>
      </c>
      <c r="AQ1819" s="39">
        <f>(O1819+P1819+Q1819+R1819+S1819+T1819+U1819+V1819+W1819)*AP1819</f>
        <v>189000</v>
      </c>
      <c r="AR1819" s="27">
        <f t="shared" si="42"/>
        <v>211680.00000000003</v>
      </c>
      <c r="AS1819" s="13" t="s">
        <v>111</v>
      </c>
      <c r="AT1819" s="13">
        <v>2014</v>
      </c>
      <c r="AU1819" s="13"/>
    </row>
    <row r="1820" spans="2:47" ht="13.15" customHeight="1" x14ac:dyDescent="0.2">
      <c r="B1820" s="7" t="s">
        <v>2918</v>
      </c>
      <c r="C1820" s="7" t="s">
        <v>100</v>
      </c>
      <c r="D1820" s="13" t="s">
        <v>2900</v>
      </c>
      <c r="E1820" s="7" t="s">
        <v>2901</v>
      </c>
      <c r="F1820" s="7" t="s">
        <v>2902</v>
      </c>
      <c r="G1820" s="7" t="s">
        <v>2919</v>
      </c>
      <c r="H1820" s="8" t="s">
        <v>197</v>
      </c>
      <c r="I1820" s="9">
        <v>57</v>
      </c>
      <c r="J1820" s="10" t="s">
        <v>238</v>
      </c>
      <c r="K1820" s="8" t="s">
        <v>107</v>
      </c>
      <c r="L1820" s="10" t="s">
        <v>108</v>
      </c>
      <c r="M1820" s="10" t="s">
        <v>109</v>
      </c>
      <c r="N1820" s="10" t="s">
        <v>2830</v>
      </c>
      <c r="O1820" s="27"/>
      <c r="P1820" s="27"/>
      <c r="Q1820" s="74"/>
      <c r="R1820" s="27">
        <v>39</v>
      </c>
      <c r="S1820" s="27">
        <v>200</v>
      </c>
      <c r="T1820" s="27">
        <v>200</v>
      </c>
      <c r="U1820" s="27">
        <v>200</v>
      </c>
      <c r="V1820" s="27">
        <v>200</v>
      </c>
      <c r="W1820" s="27"/>
      <c r="X1820" s="27"/>
      <c r="Y1820" s="27"/>
      <c r="Z1820" s="27"/>
      <c r="AA1820" s="27"/>
      <c r="AB1820" s="27"/>
      <c r="AC1820" s="27"/>
      <c r="AD1820" s="27"/>
      <c r="AE1820" s="27"/>
      <c r="AF1820" s="27"/>
      <c r="AG1820" s="27"/>
      <c r="AH1820" s="27"/>
      <c r="AI1820" s="27"/>
      <c r="AJ1820" s="27"/>
      <c r="AK1820" s="27"/>
      <c r="AL1820" s="27"/>
      <c r="AM1820" s="27"/>
      <c r="AN1820" s="27"/>
      <c r="AO1820" s="27"/>
      <c r="AP1820" s="27">
        <v>7950.39</v>
      </c>
      <c r="AQ1820" s="27">
        <v>0</v>
      </c>
      <c r="AR1820" s="27">
        <f t="shared" si="42"/>
        <v>0</v>
      </c>
      <c r="AS1820" s="10" t="s">
        <v>111</v>
      </c>
      <c r="AT1820" s="43" t="s">
        <v>241</v>
      </c>
      <c r="AU1820" s="89" t="s">
        <v>242</v>
      </c>
    </row>
    <row r="1821" spans="2:47" ht="13.15" customHeight="1" x14ac:dyDescent="0.2">
      <c r="B1821" s="12" t="s">
        <v>2920</v>
      </c>
      <c r="C1821" s="7" t="s">
        <v>100</v>
      </c>
      <c r="D1821" s="13" t="s">
        <v>2900</v>
      </c>
      <c r="E1821" s="7" t="s">
        <v>2901</v>
      </c>
      <c r="F1821" s="7" t="s">
        <v>2902</v>
      </c>
      <c r="G1821" s="7" t="s">
        <v>2919</v>
      </c>
      <c r="H1821" s="8" t="s">
        <v>197</v>
      </c>
      <c r="I1821" s="9">
        <v>57</v>
      </c>
      <c r="J1821" s="10" t="s">
        <v>579</v>
      </c>
      <c r="K1821" s="8" t="s">
        <v>107</v>
      </c>
      <c r="L1821" s="10" t="s">
        <v>108</v>
      </c>
      <c r="M1821" s="10" t="s">
        <v>109</v>
      </c>
      <c r="N1821" s="10" t="s">
        <v>2830</v>
      </c>
      <c r="O1821" s="74"/>
      <c r="P1821" s="27"/>
      <c r="Q1821" s="27"/>
      <c r="R1821" s="27">
        <v>39</v>
      </c>
      <c r="S1821" s="27">
        <v>200</v>
      </c>
      <c r="T1821" s="27">
        <v>200</v>
      </c>
      <c r="U1821" s="27">
        <v>200</v>
      </c>
      <c r="V1821" s="27">
        <v>200</v>
      </c>
      <c r="W1821" s="27"/>
      <c r="X1821" s="27"/>
      <c r="Y1821" s="27"/>
      <c r="Z1821" s="27"/>
      <c r="AA1821" s="27"/>
      <c r="AB1821" s="27"/>
      <c r="AC1821" s="27"/>
      <c r="AD1821" s="27"/>
      <c r="AE1821" s="27"/>
      <c r="AF1821" s="27"/>
      <c r="AG1821" s="27"/>
      <c r="AH1821" s="27"/>
      <c r="AI1821" s="27"/>
      <c r="AJ1821" s="27"/>
      <c r="AK1821" s="27"/>
      <c r="AL1821" s="27"/>
      <c r="AM1821" s="27"/>
      <c r="AN1821" s="27"/>
      <c r="AO1821" s="27"/>
      <c r="AP1821" s="27">
        <v>3500</v>
      </c>
      <c r="AQ1821" s="27">
        <v>0</v>
      </c>
      <c r="AR1821" s="27">
        <f t="shared" si="42"/>
        <v>0</v>
      </c>
      <c r="AS1821" s="10" t="s">
        <v>111</v>
      </c>
      <c r="AT1821" s="43" t="s">
        <v>241</v>
      </c>
      <c r="AU1821" s="89" t="s">
        <v>242</v>
      </c>
    </row>
    <row r="1822" spans="2:47" ht="13.15" customHeight="1" x14ac:dyDescent="0.2">
      <c r="B1822" s="12" t="s">
        <v>2921</v>
      </c>
      <c r="C1822" s="7" t="s">
        <v>100</v>
      </c>
      <c r="D1822" s="13" t="s">
        <v>2900</v>
      </c>
      <c r="E1822" s="7" t="s">
        <v>2901</v>
      </c>
      <c r="F1822" s="7" t="s">
        <v>2902</v>
      </c>
      <c r="G1822" s="7" t="s">
        <v>2919</v>
      </c>
      <c r="H1822" s="8" t="s">
        <v>197</v>
      </c>
      <c r="I1822" s="8">
        <v>57</v>
      </c>
      <c r="J1822" s="10" t="s">
        <v>200</v>
      </c>
      <c r="K1822" s="8" t="s">
        <v>107</v>
      </c>
      <c r="L1822" s="10" t="s">
        <v>108</v>
      </c>
      <c r="M1822" s="10" t="s">
        <v>109</v>
      </c>
      <c r="N1822" s="10" t="s">
        <v>2830</v>
      </c>
      <c r="O1822" s="74"/>
      <c r="P1822" s="27"/>
      <c r="Q1822" s="27"/>
      <c r="R1822" s="27">
        <v>39</v>
      </c>
      <c r="S1822" s="27">
        <v>200</v>
      </c>
      <c r="T1822" s="27">
        <v>200</v>
      </c>
      <c r="U1822" s="27">
        <v>200</v>
      </c>
      <c r="V1822" s="27">
        <v>200</v>
      </c>
      <c r="W1822" s="27"/>
      <c r="X1822" s="27"/>
      <c r="Y1822" s="27"/>
      <c r="Z1822" s="27"/>
      <c r="AA1822" s="27"/>
      <c r="AB1822" s="27"/>
      <c r="AC1822" s="27"/>
      <c r="AD1822" s="27"/>
      <c r="AE1822" s="27"/>
      <c r="AF1822" s="27"/>
      <c r="AG1822" s="27"/>
      <c r="AH1822" s="27"/>
      <c r="AI1822" s="27"/>
      <c r="AJ1822" s="27"/>
      <c r="AK1822" s="27"/>
      <c r="AL1822" s="27"/>
      <c r="AM1822" s="27"/>
      <c r="AN1822" s="27"/>
      <c r="AO1822" s="27"/>
      <c r="AP1822" s="27">
        <v>3500</v>
      </c>
      <c r="AQ1822" s="27">
        <v>0</v>
      </c>
      <c r="AR1822" s="27">
        <f t="shared" si="42"/>
        <v>0</v>
      </c>
      <c r="AS1822" s="10" t="s">
        <v>111</v>
      </c>
      <c r="AT1822" s="7" t="s">
        <v>375</v>
      </c>
      <c r="AU1822" s="13" t="s">
        <v>115</v>
      </c>
    </row>
    <row r="1823" spans="2:47" ht="13.15" customHeight="1" x14ac:dyDescent="0.2">
      <c r="B1823" s="13" t="s">
        <v>2922</v>
      </c>
      <c r="C1823" s="13" t="s">
        <v>100</v>
      </c>
      <c r="D1823" s="13" t="s">
        <v>2857</v>
      </c>
      <c r="E1823" s="13" t="s">
        <v>564</v>
      </c>
      <c r="F1823" s="13" t="s">
        <v>2858</v>
      </c>
      <c r="G1823" s="13" t="s">
        <v>2919</v>
      </c>
      <c r="H1823" s="13" t="s">
        <v>197</v>
      </c>
      <c r="I1823" s="13">
        <v>57</v>
      </c>
      <c r="J1823" s="13" t="s">
        <v>200</v>
      </c>
      <c r="K1823" s="13" t="s">
        <v>107</v>
      </c>
      <c r="L1823" s="13" t="s">
        <v>108</v>
      </c>
      <c r="M1823" s="13" t="s">
        <v>122</v>
      </c>
      <c r="N1823" s="13" t="s">
        <v>2830</v>
      </c>
      <c r="O1823" s="39"/>
      <c r="P1823" s="39"/>
      <c r="Q1823" s="39"/>
      <c r="R1823" s="39">
        <v>39</v>
      </c>
      <c r="S1823" s="39">
        <v>0</v>
      </c>
      <c r="T1823" s="39">
        <v>0</v>
      </c>
      <c r="U1823" s="39">
        <v>0</v>
      </c>
      <c r="V1823" s="39">
        <v>0</v>
      </c>
      <c r="W1823" s="39"/>
      <c r="X1823" s="39"/>
      <c r="Y1823" s="39"/>
      <c r="Z1823" s="39"/>
      <c r="AA1823" s="39"/>
      <c r="AB1823" s="39"/>
      <c r="AC1823" s="39"/>
      <c r="AD1823" s="39"/>
      <c r="AE1823" s="39"/>
      <c r="AF1823" s="39"/>
      <c r="AG1823" s="39"/>
      <c r="AH1823" s="39"/>
      <c r="AI1823" s="39"/>
      <c r="AJ1823" s="39"/>
      <c r="AK1823" s="39"/>
      <c r="AL1823" s="39"/>
      <c r="AM1823" s="39"/>
      <c r="AN1823" s="39"/>
      <c r="AO1823" s="39"/>
      <c r="AP1823" s="39">
        <v>3500</v>
      </c>
      <c r="AQ1823" s="39">
        <f>(O1823+P1823+Q1823+R1823+S1823+T1823+U1823+V1823+W1823)*AP1823</f>
        <v>136500</v>
      </c>
      <c r="AR1823" s="27">
        <f t="shared" si="42"/>
        <v>152880</v>
      </c>
      <c r="AS1823" s="13" t="s">
        <v>111</v>
      </c>
      <c r="AT1823" s="13">
        <v>2014</v>
      </c>
      <c r="AU1823" s="13"/>
    </row>
    <row r="1824" spans="2:47" ht="13.15" customHeight="1" x14ac:dyDescent="0.2">
      <c r="B1824" s="7" t="s">
        <v>2923</v>
      </c>
      <c r="C1824" s="7" t="s">
        <v>100</v>
      </c>
      <c r="D1824" s="13" t="s">
        <v>2900</v>
      </c>
      <c r="E1824" s="7" t="s">
        <v>2901</v>
      </c>
      <c r="F1824" s="7" t="s">
        <v>2902</v>
      </c>
      <c r="G1824" s="7" t="s">
        <v>2924</v>
      </c>
      <c r="H1824" s="8" t="s">
        <v>197</v>
      </c>
      <c r="I1824" s="9">
        <v>57</v>
      </c>
      <c r="J1824" s="10" t="s">
        <v>238</v>
      </c>
      <c r="K1824" s="8" t="s">
        <v>107</v>
      </c>
      <c r="L1824" s="10" t="s">
        <v>108</v>
      </c>
      <c r="M1824" s="10" t="s">
        <v>109</v>
      </c>
      <c r="N1824" s="10" t="s">
        <v>2830</v>
      </c>
      <c r="O1824" s="27"/>
      <c r="P1824" s="27"/>
      <c r="Q1824" s="74"/>
      <c r="R1824" s="27">
        <v>45</v>
      </c>
      <c r="S1824" s="27">
        <v>400</v>
      </c>
      <c r="T1824" s="27">
        <v>400</v>
      </c>
      <c r="U1824" s="27">
        <v>400</v>
      </c>
      <c r="V1824" s="27">
        <v>400</v>
      </c>
      <c r="W1824" s="27"/>
      <c r="X1824" s="27"/>
      <c r="Y1824" s="27"/>
      <c r="Z1824" s="27"/>
      <c r="AA1824" s="27"/>
      <c r="AB1824" s="27"/>
      <c r="AC1824" s="27"/>
      <c r="AD1824" s="27"/>
      <c r="AE1824" s="27"/>
      <c r="AF1824" s="27"/>
      <c r="AG1824" s="27"/>
      <c r="AH1824" s="27"/>
      <c r="AI1824" s="27"/>
      <c r="AJ1824" s="27"/>
      <c r="AK1824" s="27"/>
      <c r="AL1824" s="27"/>
      <c r="AM1824" s="27"/>
      <c r="AN1824" s="27"/>
      <c r="AO1824" s="27"/>
      <c r="AP1824" s="27">
        <v>7950.39</v>
      </c>
      <c r="AQ1824" s="27">
        <v>0</v>
      </c>
      <c r="AR1824" s="27">
        <f t="shared" si="42"/>
        <v>0</v>
      </c>
      <c r="AS1824" s="10" t="s">
        <v>111</v>
      </c>
      <c r="AT1824" s="43" t="s">
        <v>241</v>
      </c>
      <c r="AU1824" s="88" t="s">
        <v>242</v>
      </c>
    </row>
    <row r="1825" spans="2:47" ht="13.15" customHeight="1" x14ac:dyDescent="0.2">
      <c r="B1825" s="12" t="s">
        <v>2925</v>
      </c>
      <c r="C1825" s="7" t="s">
        <v>100</v>
      </c>
      <c r="D1825" s="13" t="s">
        <v>2900</v>
      </c>
      <c r="E1825" s="7" t="s">
        <v>2901</v>
      </c>
      <c r="F1825" s="7" t="s">
        <v>2902</v>
      </c>
      <c r="G1825" s="7" t="s">
        <v>2924</v>
      </c>
      <c r="H1825" s="8" t="s">
        <v>197</v>
      </c>
      <c r="I1825" s="9">
        <v>57</v>
      </c>
      <c r="J1825" s="10" t="s">
        <v>579</v>
      </c>
      <c r="K1825" s="8" t="s">
        <v>107</v>
      </c>
      <c r="L1825" s="10" t="s">
        <v>108</v>
      </c>
      <c r="M1825" s="10" t="s">
        <v>109</v>
      </c>
      <c r="N1825" s="10" t="s">
        <v>2830</v>
      </c>
      <c r="O1825" s="74"/>
      <c r="P1825" s="27"/>
      <c r="Q1825" s="27"/>
      <c r="R1825" s="27">
        <v>45</v>
      </c>
      <c r="S1825" s="27">
        <v>400</v>
      </c>
      <c r="T1825" s="27">
        <v>400</v>
      </c>
      <c r="U1825" s="27">
        <v>400</v>
      </c>
      <c r="V1825" s="27">
        <v>400</v>
      </c>
      <c r="W1825" s="27"/>
      <c r="X1825" s="27"/>
      <c r="Y1825" s="27"/>
      <c r="Z1825" s="27"/>
      <c r="AA1825" s="27"/>
      <c r="AB1825" s="27"/>
      <c r="AC1825" s="27"/>
      <c r="AD1825" s="27"/>
      <c r="AE1825" s="27"/>
      <c r="AF1825" s="27"/>
      <c r="AG1825" s="27"/>
      <c r="AH1825" s="27"/>
      <c r="AI1825" s="27"/>
      <c r="AJ1825" s="27"/>
      <c r="AK1825" s="27"/>
      <c r="AL1825" s="27"/>
      <c r="AM1825" s="27"/>
      <c r="AN1825" s="27"/>
      <c r="AO1825" s="27"/>
      <c r="AP1825" s="27">
        <v>3500</v>
      </c>
      <c r="AQ1825" s="27">
        <v>0</v>
      </c>
      <c r="AR1825" s="27">
        <f t="shared" si="42"/>
        <v>0</v>
      </c>
      <c r="AS1825" s="10" t="s">
        <v>111</v>
      </c>
      <c r="AT1825" s="43" t="s">
        <v>241</v>
      </c>
      <c r="AU1825" s="89" t="s">
        <v>242</v>
      </c>
    </row>
    <row r="1826" spans="2:47" ht="13.15" customHeight="1" x14ac:dyDescent="0.2">
      <c r="B1826" s="12" t="s">
        <v>2926</v>
      </c>
      <c r="C1826" s="7" t="s">
        <v>100</v>
      </c>
      <c r="D1826" s="13" t="s">
        <v>2900</v>
      </c>
      <c r="E1826" s="7" t="s">
        <v>2901</v>
      </c>
      <c r="F1826" s="7" t="s">
        <v>2902</v>
      </c>
      <c r="G1826" s="7" t="s">
        <v>2924</v>
      </c>
      <c r="H1826" s="8" t="s">
        <v>197</v>
      </c>
      <c r="I1826" s="8">
        <v>57</v>
      </c>
      <c r="J1826" s="10" t="s">
        <v>200</v>
      </c>
      <c r="K1826" s="8" t="s">
        <v>107</v>
      </c>
      <c r="L1826" s="10" t="s">
        <v>108</v>
      </c>
      <c r="M1826" s="10" t="s">
        <v>109</v>
      </c>
      <c r="N1826" s="10" t="s">
        <v>2830</v>
      </c>
      <c r="O1826" s="74"/>
      <c r="P1826" s="27"/>
      <c r="Q1826" s="27"/>
      <c r="R1826" s="27">
        <v>45</v>
      </c>
      <c r="S1826" s="27">
        <v>400</v>
      </c>
      <c r="T1826" s="27">
        <v>400</v>
      </c>
      <c r="U1826" s="27">
        <v>400</v>
      </c>
      <c r="V1826" s="27">
        <v>400</v>
      </c>
      <c r="W1826" s="27"/>
      <c r="X1826" s="27"/>
      <c r="Y1826" s="27"/>
      <c r="Z1826" s="27"/>
      <c r="AA1826" s="27"/>
      <c r="AB1826" s="27"/>
      <c r="AC1826" s="27"/>
      <c r="AD1826" s="27"/>
      <c r="AE1826" s="27"/>
      <c r="AF1826" s="27"/>
      <c r="AG1826" s="27"/>
      <c r="AH1826" s="27"/>
      <c r="AI1826" s="27"/>
      <c r="AJ1826" s="27"/>
      <c r="AK1826" s="27"/>
      <c r="AL1826" s="27"/>
      <c r="AM1826" s="27"/>
      <c r="AN1826" s="27"/>
      <c r="AO1826" s="27"/>
      <c r="AP1826" s="27">
        <v>3500</v>
      </c>
      <c r="AQ1826" s="27">
        <v>0</v>
      </c>
      <c r="AR1826" s="27">
        <f t="shared" si="42"/>
        <v>0</v>
      </c>
      <c r="AS1826" s="10" t="s">
        <v>111</v>
      </c>
      <c r="AT1826" s="7" t="s">
        <v>375</v>
      </c>
      <c r="AU1826" s="13" t="s">
        <v>115</v>
      </c>
    </row>
    <row r="1827" spans="2:47" ht="13.15" customHeight="1" x14ac:dyDescent="0.2">
      <c r="B1827" s="13" t="s">
        <v>2927</v>
      </c>
      <c r="C1827" s="13" t="s">
        <v>100</v>
      </c>
      <c r="D1827" s="13" t="s">
        <v>2857</v>
      </c>
      <c r="E1827" s="13" t="s">
        <v>564</v>
      </c>
      <c r="F1827" s="13" t="s">
        <v>2858</v>
      </c>
      <c r="G1827" s="13" t="s">
        <v>2924</v>
      </c>
      <c r="H1827" s="13" t="s">
        <v>197</v>
      </c>
      <c r="I1827" s="13">
        <v>57</v>
      </c>
      <c r="J1827" s="13" t="s">
        <v>200</v>
      </c>
      <c r="K1827" s="13" t="s">
        <v>107</v>
      </c>
      <c r="L1827" s="13" t="s">
        <v>108</v>
      </c>
      <c r="M1827" s="13" t="s">
        <v>122</v>
      </c>
      <c r="N1827" s="13" t="s">
        <v>2830</v>
      </c>
      <c r="O1827" s="39"/>
      <c r="P1827" s="39"/>
      <c r="Q1827" s="39"/>
      <c r="R1827" s="39">
        <v>45</v>
      </c>
      <c r="S1827" s="39">
        <v>0</v>
      </c>
      <c r="T1827" s="39">
        <v>0</v>
      </c>
      <c r="U1827" s="39">
        <v>0</v>
      </c>
      <c r="V1827" s="39">
        <v>0</v>
      </c>
      <c r="W1827" s="39"/>
      <c r="X1827" s="39"/>
      <c r="Y1827" s="39"/>
      <c r="Z1827" s="39"/>
      <c r="AA1827" s="39"/>
      <c r="AB1827" s="39"/>
      <c r="AC1827" s="39"/>
      <c r="AD1827" s="39"/>
      <c r="AE1827" s="39"/>
      <c r="AF1827" s="39"/>
      <c r="AG1827" s="39"/>
      <c r="AH1827" s="39"/>
      <c r="AI1827" s="39"/>
      <c r="AJ1827" s="39"/>
      <c r="AK1827" s="39"/>
      <c r="AL1827" s="39"/>
      <c r="AM1827" s="39"/>
      <c r="AN1827" s="39"/>
      <c r="AO1827" s="39"/>
      <c r="AP1827" s="39">
        <v>3500</v>
      </c>
      <c r="AQ1827" s="39">
        <f>(O1827+P1827+Q1827+R1827+S1827+T1827+U1827+V1827+W1827)*AP1827</f>
        <v>157500</v>
      </c>
      <c r="AR1827" s="27">
        <f t="shared" si="42"/>
        <v>176400.00000000003</v>
      </c>
      <c r="AS1827" s="13" t="s">
        <v>111</v>
      </c>
      <c r="AT1827" s="13">
        <v>2014</v>
      </c>
      <c r="AU1827" s="13"/>
    </row>
    <row r="1828" spans="2:47" ht="13.15" customHeight="1" x14ac:dyDescent="0.2">
      <c r="B1828" s="7" t="s">
        <v>2928</v>
      </c>
      <c r="C1828" s="7" t="s">
        <v>100</v>
      </c>
      <c r="D1828" s="13" t="s">
        <v>2900</v>
      </c>
      <c r="E1828" s="7" t="s">
        <v>2901</v>
      </c>
      <c r="F1828" s="7" t="s">
        <v>2902</v>
      </c>
      <c r="G1828" s="7" t="s">
        <v>2929</v>
      </c>
      <c r="H1828" s="8" t="s">
        <v>197</v>
      </c>
      <c r="I1828" s="9">
        <v>57</v>
      </c>
      <c r="J1828" s="10" t="s">
        <v>238</v>
      </c>
      <c r="K1828" s="8" t="s">
        <v>107</v>
      </c>
      <c r="L1828" s="10" t="s">
        <v>108</v>
      </c>
      <c r="M1828" s="10" t="s">
        <v>109</v>
      </c>
      <c r="N1828" s="10" t="s">
        <v>2830</v>
      </c>
      <c r="O1828" s="27"/>
      <c r="P1828" s="27"/>
      <c r="Q1828" s="74"/>
      <c r="R1828" s="27">
        <v>4</v>
      </c>
      <c r="S1828" s="27">
        <v>400</v>
      </c>
      <c r="T1828" s="27">
        <v>400</v>
      </c>
      <c r="U1828" s="27">
        <v>400</v>
      </c>
      <c r="V1828" s="27">
        <v>400</v>
      </c>
      <c r="W1828" s="27"/>
      <c r="X1828" s="27"/>
      <c r="Y1828" s="27"/>
      <c r="Z1828" s="27"/>
      <c r="AA1828" s="27"/>
      <c r="AB1828" s="27"/>
      <c r="AC1828" s="27"/>
      <c r="AD1828" s="27"/>
      <c r="AE1828" s="27"/>
      <c r="AF1828" s="27"/>
      <c r="AG1828" s="27"/>
      <c r="AH1828" s="27"/>
      <c r="AI1828" s="27"/>
      <c r="AJ1828" s="27"/>
      <c r="AK1828" s="27"/>
      <c r="AL1828" s="27"/>
      <c r="AM1828" s="27"/>
      <c r="AN1828" s="27"/>
      <c r="AO1828" s="27"/>
      <c r="AP1828" s="27">
        <v>7950.39</v>
      </c>
      <c r="AQ1828" s="27">
        <v>0</v>
      </c>
      <c r="AR1828" s="27">
        <f t="shared" si="42"/>
        <v>0</v>
      </c>
      <c r="AS1828" s="10" t="s">
        <v>111</v>
      </c>
      <c r="AT1828" s="43" t="s">
        <v>241</v>
      </c>
      <c r="AU1828" s="88" t="s">
        <v>242</v>
      </c>
    </row>
    <row r="1829" spans="2:47" ht="13.15" customHeight="1" x14ac:dyDescent="0.2">
      <c r="B1829" s="12" t="s">
        <v>2930</v>
      </c>
      <c r="C1829" s="7" t="s">
        <v>100</v>
      </c>
      <c r="D1829" s="13" t="s">
        <v>2900</v>
      </c>
      <c r="E1829" s="7" t="s">
        <v>2901</v>
      </c>
      <c r="F1829" s="7" t="s">
        <v>2902</v>
      </c>
      <c r="G1829" s="7" t="s">
        <v>2929</v>
      </c>
      <c r="H1829" s="8" t="s">
        <v>197</v>
      </c>
      <c r="I1829" s="9">
        <v>57</v>
      </c>
      <c r="J1829" s="10" t="s">
        <v>579</v>
      </c>
      <c r="K1829" s="8" t="s">
        <v>107</v>
      </c>
      <c r="L1829" s="10" t="s">
        <v>108</v>
      </c>
      <c r="M1829" s="10" t="s">
        <v>109</v>
      </c>
      <c r="N1829" s="10" t="s">
        <v>2830</v>
      </c>
      <c r="O1829" s="74"/>
      <c r="P1829" s="27"/>
      <c r="Q1829" s="27"/>
      <c r="R1829" s="27">
        <v>4</v>
      </c>
      <c r="S1829" s="27">
        <v>400</v>
      </c>
      <c r="T1829" s="27">
        <v>400</v>
      </c>
      <c r="U1829" s="27">
        <v>400</v>
      </c>
      <c r="V1829" s="27">
        <v>400</v>
      </c>
      <c r="W1829" s="27"/>
      <c r="X1829" s="27"/>
      <c r="Y1829" s="27"/>
      <c r="Z1829" s="27"/>
      <c r="AA1829" s="27"/>
      <c r="AB1829" s="27"/>
      <c r="AC1829" s="27"/>
      <c r="AD1829" s="27"/>
      <c r="AE1829" s="27"/>
      <c r="AF1829" s="27"/>
      <c r="AG1829" s="27"/>
      <c r="AH1829" s="27"/>
      <c r="AI1829" s="27"/>
      <c r="AJ1829" s="27"/>
      <c r="AK1829" s="27"/>
      <c r="AL1829" s="27"/>
      <c r="AM1829" s="27"/>
      <c r="AN1829" s="27"/>
      <c r="AO1829" s="27"/>
      <c r="AP1829" s="27">
        <v>3500</v>
      </c>
      <c r="AQ1829" s="27">
        <v>0</v>
      </c>
      <c r="AR1829" s="27">
        <f t="shared" si="42"/>
        <v>0</v>
      </c>
      <c r="AS1829" s="10" t="s">
        <v>111</v>
      </c>
      <c r="AT1829" s="43" t="s">
        <v>241</v>
      </c>
      <c r="AU1829" s="89" t="s">
        <v>242</v>
      </c>
    </row>
    <row r="1830" spans="2:47" ht="13.15" customHeight="1" x14ac:dyDescent="0.2">
      <c r="B1830" s="12" t="s">
        <v>2931</v>
      </c>
      <c r="C1830" s="7" t="s">
        <v>100</v>
      </c>
      <c r="D1830" s="13" t="s">
        <v>2900</v>
      </c>
      <c r="E1830" s="7" t="s">
        <v>2901</v>
      </c>
      <c r="F1830" s="7" t="s">
        <v>2902</v>
      </c>
      <c r="G1830" s="7" t="s">
        <v>2929</v>
      </c>
      <c r="H1830" s="8" t="s">
        <v>197</v>
      </c>
      <c r="I1830" s="8">
        <v>57</v>
      </c>
      <c r="J1830" s="10" t="s">
        <v>200</v>
      </c>
      <c r="K1830" s="8" t="s">
        <v>107</v>
      </c>
      <c r="L1830" s="10" t="s">
        <v>108</v>
      </c>
      <c r="M1830" s="10" t="s">
        <v>109</v>
      </c>
      <c r="N1830" s="10" t="s">
        <v>2830</v>
      </c>
      <c r="O1830" s="74"/>
      <c r="P1830" s="27"/>
      <c r="Q1830" s="27"/>
      <c r="R1830" s="27">
        <v>4</v>
      </c>
      <c r="S1830" s="27">
        <v>400</v>
      </c>
      <c r="T1830" s="27">
        <v>400</v>
      </c>
      <c r="U1830" s="27">
        <v>400</v>
      </c>
      <c r="V1830" s="27">
        <v>400</v>
      </c>
      <c r="W1830" s="27"/>
      <c r="X1830" s="27"/>
      <c r="Y1830" s="27"/>
      <c r="Z1830" s="27"/>
      <c r="AA1830" s="27"/>
      <c r="AB1830" s="27"/>
      <c r="AC1830" s="27"/>
      <c r="AD1830" s="27"/>
      <c r="AE1830" s="27"/>
      <c r="AF1830" s="27"/>
      <c r="AG1830" s="27"/>
      <c r="AH1830" s="27"/>
      <c r="AI1830" s="27"/>
      <c r="AJ1830" s="27"/>
      <c r="AK1830" s="27"/>
      <c r="AL1830" s="27"/>
      <c r="AM1830" s="27"/>
      <c r="AN1830" s="27"/>
      <c r="AO1830" s="27"/>
      <c r="AP1830" s="27">
        <v>3500</v>
      </c>
      <c r="AQ1830" s="27">
        <v>0</v>
      </c>
      <c r="AR1830" s="27">
        <f t="shared" si="42"/>
        <v>0</v>
      </c>
      <c r="AS1830" s="10" t="s">
        <v>111</v>
      </c>
      <c r="AT1830" s="7" t="s">
        <v>375</v>
      </c>
      <c r="AU1830" s="13" t="s">
        <v>115</v>
      </c>
    </row>
    <row r="1831" spans="2:47" ht="13.15" customHeight="1" x14ac:dyDescent="0.2">
      <c r="B1831" s="13" t="s">
        <v>2932</v>
      </c>
      <c r="C1831" s="13" t="s">
        <v>100</v>
      </c>
      <c r="D1831" s="13" t="s">
        <v>2857</v>
      </c>
      <c r="E1831" s="13" t="s">
        <v>564</v>
      </c>
      <c r="F1831" s="13" t="s">
        <v>2858</v>
      </c>
      <c r="G1831" s="13" t="s">
        <v>2929</v>
      </c>
      <c r="H1831" s="13" t="s">
        <v>197</v>
      </c>
      <c r="I1831" s="13">
        <v>57</v>
      </c>
      <c r="J1831" s="13" t="s">
        <v>200</v>
      </c>
      <c r="K1831" s="13" t="s">
        <v>107</v>
      </c>
      <c r="L1831" s="13" t="s">
        <v>108</v>
      </c>
      <c r="M1831" s="13" t="s">
        <v>122</v>
      </c>
      <c r="N1831" s="13" t="s">
        <v>2830</v>
      </c>
      <c r="O1831" s="39"/>
      <c r="P1831" s="39"/>
      <c r="Q1831" s="39"/>
      <c r="R1831" s="39">
        <v>4</v>
      </c>
      <c r="S1831" s="39">
        <v>0</v>
      </c>
      <c r="T1831" s="39">
        <v>0</v>
      </c>
      <c r="U1831" s="39">
        <v>0</v>
      </c>
      <c r="V1831" s="39">
        <v>0</v>
      </c>
      <c r="W1831" s="39"/>
      <c r="X1831" s="39"/>
      <c r="Y1831" s="39"/>
      <c r="Z1831" s="39"/>
      <c r="AA1831" s="39"/>
      <c r="AB1831" s="39"/>
      <c r="AC1831" s="39"/>
      <c r="AD1831" s="39"/>
      <c r="AE1831" s="39"/>
      <c r="AF1831" s="39"/>
      <c r="AG1831" s="39"/>
      <c r="AH1831" s="39"/>
      <c r="AI1831" s="39"/>
      <c r="AJ1831" s="39"/>
      <c r="AK1831" s="39"/>
      <c r="AL1831" s="39"/>
      <c r="AM1831" s="39"/>
      <c r="AN1831" s="39"/>
      <c r="AO1831" s="39"/>
      <c r="AP1831" s="39">
        <v>3500</v>
      </c>
      <c r="AQ1831" s="39">
        <f>(O1831+P1831+Q1831+R1831+S1831+T1831+U1831+V1831+W1831)*AP1831</f>
        <v>14000</v>
      </c>
      <c r="AR1831" s="27">
        <f t="shared" si="42"/>
        <v>15680.000000000002</v>
      </c>
      <c r="AS1831" s="13" t="s">
        <v>111</v>
      </c>
      <c r="AT1831" s="13">
        <v>2014</v>
      </c>
      <c r="AU1831" s="13"/>
    </row>
    <row r="1832" spans="2:47" ht="13.15" customHeight="1" x14ac:dyDescent="0.2">
      <c r="B1832" s="7" t="s">
        <v>2933</v>
      </c>
      <c r="C1832" s="7" t="s">
        <v>100</v>
      </c>
      <c r="D1832" s="13" t="s">
        <v>2934</v>
      </c>
      <c r="E1832" s="7" t="s">
        <v>2935</v>
      </c>
      <c r="F1832" s="7" t="s">
        <v>2936</v>
      </c>
      <c r="G1832" s="7" t="s">
        <v>2937</v>
      </c>
      <c r="H1832" s="8" t="s">
        <v>197</v>
      </c>
      <c r="I1832" s="9">
        <v>57</v>
      </c>
      <c r="J1832" s="10" t="s">
        <v>238</v>
      </c>
      <c r="K1832" s="8" t="s">
        <v>107</v>
      </c>
      <c r="L1832" s="10" t="s">
        <v>108</v>
      </c>
      <c r="M1832" s="10" t="s">
        <v>109</v>
      </c>
      <c r="N1832" s="10" t="s">
        <v>110</v>
      </c>
      <c r="O1832" s="27"/>
      <c r="P1832" s="27"/>
      <c r="Q1832" s="74"/>
      <c r="R1832" s="27">
        <v>6</v>
      </c>
      <c r="S1832" s="27">
        <v>6</v>
      </c>
      <c r="T1832" s="27">
        <v>6</v>
      </c>
      <c r="U1832" s="27">
        <v>6</v>
      </c>
      <c r="V1832" s="27">
        <v>6</v>
      </c>
      <c r="W1832" s="27"/>
      <c r="X1832" s="27"/>
      <c r="Y1832" s="27"/>
      <c r="Z1832" s="27"/>
      <c r="AA1832" s="27"/>
      <c r="AB1832" s="27"/>
      <c r="AC1832" s="27"/>
      <c r="AD1832" s="27"/>
      <c r="AE1832" s="27"/>
      <c r="AF1832" s="27"/>
      <c r="AG1832" s="27"/>
      <c r="AH1832" s="27"/>
      <c r="AI1832" s="27"/>
      <c r="AJ1832" s="27"/>
      <c r="AK1832" s="27"/>
      <c r="AL1832" s="27"/>
      <c r="AM1832" s="27"/>
      <c r="AN1832" s="27"/>
      <c r="AO1832" s="27"/>
      <c r="AP1832" s="27">
        <v>15765.37</v>
      </c>
      <c r="AQ1832" s="27">
        <v>0</v>
      </c>
      <c r="AR1832" s="27">
        <f t="shared" si="42"/>
        <v>0</v>
      </c>
      <c r="AS1832" s="10" t="s">
        <v>111</v>
      </c>
      <c r="AT1832" s="43" t="s">
        <v>241</v>
      </c>
      <c r="AU1832" s="88" t="s">
        <v>661</v>
      </c>
    </row>
    <row r="1833" spans="2:47" ht="13.15" customHeight="1" x14ac:dyDescent="0.2">
      <c r="B1833" s="12" t="s">
        <v>2938</v>
      </c>
      <c r="C1833" s="7" t="s">
        <v>100</v>
      </c>
      <c r="D1833" s="13" t="s">
        <v>2934</v>
      </c>
      <c r="E1833" s="7" t="s">
        <v>2935</v>
      </c>
      <c r="F1833" s="7" t="s">
        <v>2936</v>
      </c>
      <c r="G1833" s="7" t="s">
        <v>2937</v>
      </c>
      <c r="H1833" s="8" t="s">
        <v>105</v>
      </c>
      <c r="I1833" s="9">
        <v>57</v>
      </c>
      <c r="J1833" s="10" t="s">
        <v>106</v>
      </c>
      <c r="K1833" s="8" t="s">
        <v>107</v>
      </c>
      <c r="L1833" s="10" t="s">
        <v>108</v>
      </c>
      <c r="M1833" s="10" t="s">
        <v>109</v>
      </c>
      <c r="N1833" s="10" t="s">
        <v>110</v>
      </c>
      <c r="O1833" s="74"/>
      <c r="P1833" s="27"/>
      <c r="Q1833" s="27"/>
      <c r="R1833" s="27">
        <v>6</v>
      </c>
      <c r="S1833" s="27">
        <v>6</v>
      </c>
      <c r="T1833" s="27">
        <v>6</v>
      </c>
      <c r="U1833" s="27">
        <v>6</v>
      </c>
      <c r="V1833" s="27">
        <v>6</v>
      </c>
      <c r="W1833" s="27"/>
      <c r="X1833" s="27"/>
      <c r="Y1833" s="27"/>
      <c r="Z1833" s="27"/>
      <c r="AA1833" s="27"/>
      <c r="AB1833" s="27"/>
      <c r="AC1833" s="27"/>
      <c r="AD1833" s="27"/>
      <c r="AE1833" s="27"/>
      <c r="AF1833" s="27"/>
      <c r="AG1833" s="27"/>
      <c r="AH1833" s="27"/>
      <c r="AI1833" s="27"/>
      <c r="AJ1833" s="27"/>
      <c r="AK1833" s="27"/>
      <c r="AL1833" s="27"/>
      <c r="AM1833" s="27"/>
      <c r="AN1833" s="27"/>
      <c r="AO1833" s="27"/>
      <c r="AP1833" s="27">
        <v>15765.37</v>
      </c>
      <c r="AQ1833" s="27">
        <v>0</v>
      </c>
      <c r="AR1833" s="27">
        <f t="shared" si="42"/>
        <v>0</v>
      </c>
      <c r="AS1833" s="10" t="s">
        <v>111</v>
      </c>
      <c r="AT1833" s="43" t="s">
        <v>241</v>
      </c>
      <c r="AU1833" s="89" t="s">
        <v>242</v>
      </c>
    </row>
    <row r="1834" spans="2:47" ht="13.15" customHeight="1" x14ac:dyDescent="0.2">
      <c r="B1834" s="12" t="s">
        <v>2939</v>
      </c>
      <c r="C1834" s="7" t="s">
        <v>100</v>
      </c>
      <c r="D1834" s="13" t="s">
        <v>2934</v>
      </c>
      <c r="E1834" s="7" t="s">
        <v>2935</v>
      </c>
      <c r="F1834" s="7" t="s">
        <v>2936</v>
      </c>
      <c r="G1834" s="7" t="s">
        <v>2937</v>
      </c>
      <c r="H1834" s="8" t="s">
        <v>105</v>
      </c>
      <c r="I1834" s="8">
        <v>57</v>
      </c>
      <c r="J1834" s="10" t="s">
        <v>200</v>
      </c>
      <c r="K1834" s="8" t="s">
        <v>107</v>
      </c>
      <c r="L1834" s="10" t="s">
        <v>108</v>
      </c>
      <c r="M1834" s="10" t="s">
        <v>109</v>
      </c>
      <c r="N1834" s="10" t="s">
        <v>110</v>
      </c>
      <c r="O1834" s="74"/>
      <c r="P1834" s="27"/>
      <c r="Q1834" s="27"/>
      <c r="R1834" s="27">
        <v>2</v>
      </c>
      <c r="S1834" s="27">
        <v>6</v>
      </c>
      <c r="T1834" s="27">
        <v>6</v>
      </c>
      <c r="U1834" s="27">
        <v>6</v>
      </c>
      <c r="V1834" s="27">
        <v>6</v>
      </c>
      <c r="W1834" s="27"/>
      <c r="X1834" s="27"/>
      <c r="Y1834" s="27"/>
      <c r="Z1834" s="27"/>
      <c r="AA1834" s="27"/>
      <c r="AB1834" s="27"/>
      <c r="AC1834" s="27"/>
      <c r="AD1834" s="27"/>
      <c r="AE1834" s="27"/>
      <c r="AF1834" s="27"/>
      <c r="AG1834" s="27"/>
      <c r="AH1834" s="27"/>
      <c r="AI1834" s="27"/>
      <c r="AJ1834" s="27"/>
      <c r="AK1834" s="27"/>
      <c r="AL1834" s="27"/>
      <c r="AM1834" s="27"/>
      <c r="AN1834" s="27"/>
      <c r="AO1834" s="27"/>
      <c r="AP1834" s="27">
        <v>42000</v>
      </c>
      <c r="AQ1834" s="27">
        <v>0</v>
      </c>
      <c r="AR1834" s="27">
        <f t="shared" si="42"/>
        <v>0</v>
      </c>
      <c r="AS1834" s="10" t="s">
        <v>111</v>
      </c>
      <c r="AT1834" s="7" t="s">
        <v>375</v>
      </c>
      <c r="AU1834" s="13" t="s">
        <v>115</v>
      </c>
    </row>
    <row r="1835" spans="2:47" ht="13.15" customHeight="1" x14ac:dyDescent="0.2">
      <c r="B1835" s="13" t="s">
        <v>2940</v>
      </c>
      <c r="C1835" s="13" t="s">
        <v>100</v>
      </c>
      <c r="D1835" s="13" t="s">
        <v>2941</v>
      </c>
      <c r="E1835" s="13" t="s">
        <v>569</v>
      </c>
      <c r="F1835" s="13" t="s">
        <v>2942</v>
      </c>
      <c r="G1835" s="13" t="s">
        <v>2937</v>
      </c>
      <c r="H1835" s="13" t="s">
        <v>105</v>
      </c>
      <c r="I1835" s="13">
        <v>57</v>
      </c>
      <c r="J1835" s="13" t="s">
        <v>200</v>
      </c>
      <c r="K1835" s="13" t="s">
        <v>107</v>
      </c>
      <c r="L1835" s="13" t="s">
        <v>108</v>
      </c>
      <c r="M1835" s="13" t="s">
        <v>109</v>
      </c>
      <c r="N1835" s="13" t="s">
        <v>110</v>
      </c>
      <c r="O1835" s="39"/>
      <c r="P1835" s="39"/>
      <c r="Q1835" s="39"/>
      <c r="R1835" s="39">
        <v>2</v>
      </c>
      <c r="S1835" s="39">
        <v>0</v>
      </c>
      <c r="T1835" s="39">
        <v>1</v>
      </c>
      <c r="U1835" s="39">
        <v>1</v>
      </c>
      <c r="V1835" s="39">
        <v>1</v>
      </c>
      <c r="W1835" s="39"/>
      <c r="X1835" s="39"/>
      <c r="Y1835" s="39"/>
      <c r="Z1835" s="39"/>
      <c r="AA1835" s="39"/>
      <c r="AB1835" s="39"/>
      <c r="AC1835" s="39"/>
      <c r="AD1835" s="39"/>
      <c r="AE1835" s="39"/>
      <c r="AF1835" s="39"/>
      <c r="AG1835" s="39"/>
      <c r="AH1835" s="39"/>
      <c r="AI1835" s="39"/>
      <c r="AJ1835" s="39"/>
      <c r="AK1835" s="39"/>
      <c r="AL1835" s="39"/>
      <c r="AM1835" s="39"/>
      <c r="AN1835" s="39"/>
      <c r="AO1835" s="39"/>
      <c r="AP1835" s="39">
        <v>42000</v>
      </c>
      <c r="AQ1835" s="39">
        <v>0</v>
      </c>
      <c r="AR1835" s="27">
        <f t="shared" si="42"/>
        <v>0</v>
      </c>
      <c r="AS1835" s="13" t="s">
        <v>111</v>
      </c>
      <c r="AT1835" s="13">
        <v>2014</v>
      </c>
      <c r="AU1835" s="13">
        <v>14</v>
      </c>
    </row>
    <row r="1836" spans="2:47" ht="13.15" customHeight="1" x14ac:dyDescent="0.2">
      <c r="B1836" s="13" t="s">
        <v>2943</v>
      </c>
      <c r="C1836" s="13" t="s">
        <v>100</v>
      </c>
      <c r="D1836" s="13" t="s">
        <v>2941</v>
      </c>
      <c r="E1836" s="13" t="s">
        <v>569</v>
      </c>
      <c r="F1836" s="13" t="s">
        <v>2942</v>
      </c>
      <c r="G1836" s="13" t="s">
        <v>2937</v>
      </c>
      <c r="H1836" s="13" t="s">
        <v>105</v>
      </c>
      <c r="I1836" s="13">
        <v>57</v>
      </c>
      <c r="J1836" s="13" t="s">
        <v>200</v>
      </c>
      <c r="K1836" s="13" t="s">
        <v>107</v>
      </c>
      <c r="L1836" s="13" t="s">
        <v>108</v>
      </c>
      <c r="M1836" s="13" t="s">
        <v>122</v>
      </c>
      <c r="N1836" s="13" t="s">
        <v>110</v>
      </c>
      <c r="O1836" s="39"/>
      <c r="P1836" s="39"/>
      <c r="Q1836" s="39"/>
      <c r="R1836" s="39">
        <v>2</v>
      </c>
      <c r="S1836" s="39">
        <v>1</v>
      </c>
      <c r="T1836" s="39">
        <v>1</v>
      </c>
      <c r="U1836" s="39">
        <v>1</v>
      </c>
      <c r="V1836" s="39">
        <v>1</v>
      </c>
      <c r="W1836" s="39"/>
      <c r="X1836" s="39"/>
      <c r="Y1836" s="39"/>
      <c r="Z1836" s="39"/>
      <c r="AA1836" s="39"/>
      <c r="AB1836" s="39"/>
      <c r="AC1836" s="39"/>
      <c r="AD1836" s="39"/>
      <c r="AE1836" s="39"/>
      <c r="AF1836" s="39"/>
      <c r="AG1836" s="39"/>
      <c r="AH1836" s="39"/>
      <c r="AI1836" s="39"/>
      <c r="AJ1836" s="39"/>
      <c r="AK1836" s="39"/>
      <c r="AL1836" s="39"/>
      <c r="AM1836" s="39"/>
      <c r="AN1836" s="39"/>
      <c r="AO1836" s="39"/>
      <c r="AP1836" s="39">
        <v>42000</v>
      </c>
      <c r="AQ1836" s="39">
        <v>0</v>
      </c>
      <c r="AR1836" s="27">
        <f t="shared" si="42"/>
        <v>0</v>
      </c>
      <c r="AS1836" s="13" t="s">
        <v>111</v>
      </c>
      <c r="AT1836" s="13">
        <v>2014</v>
      </c>
      <c r="AU1836" s="13" t="s">
        <v>6956</v>
      </c>
    </row>
    <row r="1837" spans="2:47" ht="13.15" customHeight="1" x14ac:dyDescent="0.2">
      <c r="B1837" s="13" t="s">
        <v>7011</v>
      </c>
      <c r="C1837" s="13" t="s">
        <v>100</v>
      </c>
      <c r="D1837" s="13" t="s">
        <v>2941</v>
      </c>
      <c r="E1837" s="13" t="s">
        <v>569</v>
      </c>
      <c r="F1837" s="13" t="s">
        <v>2942</v>
      </c>
      <c r="G1837" s="13" t="s">
        <v>2937</v>
      </c>
      <c r="H1837" s="13" t="s">
        <v>105</v>
      </c>
      <c r="I1837" s="13">
        <v>57</v>
      </c>
      <c r="J1837" s="13" t="s">
        <v>200</v>
      </c>
      <c r="K1837" s="13" t="s">
        <v>107</v>
      </c>
      <c r="L1837" s="13" t="s">
        <v>108</v>
      </c>
      <c r="M1837" s="13" t="s">
        <v>122</v>
      </c>
      <c r="N1837" s="13" t="s">
        <v>110</v>
      </c>
      <c r="O1837" s="39"/>
      <c r="P1837" s="39"/>
      <c r="Q1837" s="39"/>
      <c r="R1837" s="39">
        <v>2</v>
      </c>
      <c r="S1837" s="39">
        <v>1</v>
      </c>
      <c r="T1837" s="39">
        <v>0</v>
      </c>
      <c r="U1837" s="39">
        <v>1</v>
      </c>
      <c r="V1837" s="39">
        <v>1</v>
      </c>
      <c r="W1837" s="39"/>
      <c r="X1837" s="39"/>
      <c r="Y1837" s="39"/>
      <c r="Z1837" s="39"/>
      <c r="AA1837" s="39"/>
      <c r="AB1837" s="39"/>
      <c r="AC1837" s="39"/>
      <c r="AD1837" s="39"/>
      <c r="AE1837" s="39"/>
      <c r="AF1837" s="39"/>
      <c r="AG1837" s="39"/>
      <c r="AH1837" s="39"/>
      <c r="AI1837" s="39"/>
      <c r="AJ1837" s="39"/>
      <c r="AK1837" s="39"/>
      <c r="AL1837" s="39"/>
      <c r="AM1837" s="39"/>
      <c r="AN1837" s="39"/>
      <c r="AO1837" s="39"/>
      <c r="AP1837" s="39">
        <v>42000</v>
      </c>
      <c r="AQ1837" s="39">
        <f>(O1837+P1837+Q1837+R1837+S1837+T1837+U1837+V1837+W1837)*AP1837</f>
        <v>210000</v>
      </c>
      <c r="AR1837" s="27">
        <f t="shared" si="42"/>
        <v>235200.00000000003</v>
      </c>
      <c r="AS1837" s="13" t="s">
        <v>111</v>
      </c>
      <c r="AT1837" s="13">
        <v>2014</v>
      </c>
      <c r="AU1837" s="13"/>
    </row>
    <row r="1838" spans="2:47" ht="13.15" customHeight="1" x14ac:dyDescent="0.2">
      <c r="B1838" s="7" t="s">
        <v>2944</v>
      </c>
      <c r="C1838" s="7" t="s">
        <v>100</v>
      </c>
      <c r="D1838" s="13" t="s">
        <v>2934</v>
      </c>
      <c r="E1838" s="7" t="s">
        <v>2935</v>
      </c>
      <c r="F1838" s="7" t="s">
        <v>2936</v>
      </c>
      <c r="G1838" s="7" t="s">
        <v>2945</v>
      </c>
      <c r="H1838" s="8" t="s">
        <v>197</v>
      </c>
      <c r="I1838" s="9">
        <v>57</v>
      </c>
      <c r="J1838" s="10" t="s">
        <v>238</v>
      </c>
      <c r="K1838" s="8" t="s">
        <v>107</v>
      </c>
      <c r="L1838" s="10" t="s">
        <v>108</v>
      </c>
      <c r="M1838" s="10" t="s">
        <v>109</v>
      </c>
      <c r="N1838" s="10" t="s">
        <v>110</v>
      </c>
      <c r="O1838" s="27"/>
      <c r="P1838" s="27"/>
      <c r="Q1838" s="74"/>
      <c r="R1838" s="27">
        <v>31</v>
      </c>
      <c r="S1838" s="27">
        <v>31</v>
      </c>
      <c r="T1838" s="27">
        <v>31</v>
      </c>
      <c r="U1838" s="27">
        <v>31</v>
      </c>
      <c r="V1838" s="27">
        <v>31</v>
      </c>
      <c r="W1838" s="27"/>
      <c r="X1838" s="27"/>
      <c r="Y1838" s="27"/>
      <c r="Z1838" s="27"/>
      <c r="AA1838" s="27"/>
      <c r="AB1838" s="27"/>
      <c r="AC1838" s="27"/>
      <c r="AD1838" s="27"/>
      <c r="AE1838" s="27"/>
      <c r="AF1838" s="27"/>
      <c r="AG1838" s="27"/>
      <c r="AH1838" s="27"/>
      <c r="AI1838" s="27"/>
      <c r="AJ1838" s="27"/>
      <c r="AK1838" s="27"/>
      <c r="AL1838" s="27"/>
      <c r="AM1838" s="27"/>
      <c r="AN1838" s="27"/>
      <c r="AO1838" s="27"/>
      <c r="AP1838" s="27">
        <v>15765.37</v>
      </c>
      <c r="AQ1838" s="27">
        <v>0</v>
      </c>
      <c r="AR1838" s="27">
        <f t="shared" si="42"/>
        <v>0</v>
      </c>
      <c r="AS1838" s="10" t="s">
        <v>111</v>
      </c>
      <c r="AT1838" s="43" t="s">
        <v>241</v>
      </c>
      <c r="AU1838" s="89" t="s">
        <v>661</v>
      </c>
    </row>
    <row r="1839" spans="2:47" ht="13.15" customHeight="1" x14ac:dyDescent="0.2">
      <c r="B1839" s="12" t="s">
        <v>2946</v>
      </c>
      <c r="C1839" s="7" t="s">
        <v>100</v>
      </c>
      <c r="D1839" s="13" t="s">
        <v>2934</v>
      </c>
      <c r="E1839" s="7" t="s">
        <v>2935</v>
      </c>
      <c r="F1839" s="7" t="s">
        <v>2936</v>
      </c>
      <c r="G1839" s="7" t="s">
        <v>2945</v>
      </c>
      <c r="H1839" s="8" t="s">
        <v>105</v>
      </c>
      <c r="I1839" s="9">
        <v>57</v>
      </c>
      <c r="J1839" s="10" t="s">
        <v>106</v>
      </c>
      <c r="K1839" s="8" t="s">
        <v>107</v>
      </c>
      <c r="L1839" s="10" t="s">
        <v>108</v>
      </c>
      <c r="M1839" s="10" t="s">
        <v>109</v>
      </c>
      <c r="N1839" s="10" t="s">
        <v>110</v>
      </c>
      <c r="O1839" s="74"/>
      <c r="P1839" s="27"/>
      <c r="Q1839" s="27"/>
      <c r="R1839" s="27">
        <v>31</v>
      </c>
      <c r="S1839" s="27">
        <v>31</v>
      </c>
      <c r="T1839" s="27">
        <v>31</v>
      </c>
      <c r="U1839" s="27">
        <v>31</v>
      </c>
      <c r="V1839" s="27">
        <v>31</v>
      </c>
      <c r="W1839" s="27"/>
      <c r="X1839" s="27"/>
      <c r="Y1839" s="27"/>
      <c r="Z1839" s="27"/>
      <c r="AA1839" s="27"/>
      <c r="AB1839" s="27"/>
      <c r="AC1839" s="27"/>
      <c r="AD1839" s="27"/>
      <c r="AE1839" s="27"/>
      <c r="AF1839" s="27"/>
      <c r="AG1839" s="27"/>
      <c r="AH1839" s="27"/>
      <c r="AI1839" s="27"/>
      <c r="AJ1839" s="27"/>
      <c r="AK1839" s="27"/>
      <c r="AL1839" s="27"/>
      <c r="AM1839" s="27"/>
      <c r="AN1839" s="27"/>
      <c r="AO1839" s="27"/>
      <c r="AP1839" s="27">
        <v>15765.37</v>
      </c>
      <c r="AQ1839" s="27">
        <v>0</v>
      </c>
      <c r="AR1839" s="27">
        <f t="shared" si="42"/>
        <v>0</v>
      </c>
      <c r="AS1839" s="10" t="s">
        <v>111</v>
      </c>
      <c r="AT1839" s="43" t="s">
        <v>241</v>
      </c>
      <c r="AU1839" s="89" t="s">
        <v>242</v>
      </c>
    </row>
    <row r="1840" spans="2:47" ht="13.15" customHeight="1" x14ac:dyDescent="0.2">
      <c r="B1840" s="12" t="s">
        <v>2947</v>
      </c>
      <c r="C1840" s="7" t="s">
        <v>100</v>
      </c>
      <c r="D1840" s="13" t="s">
        <v>2934</v>
      </c>
      <c r="E1840" s="7" t="s">
        <v>2935</v>
      </c>
      <c r="F1840" s="7" t="s">
        <v>2936</v>
      </c>
      <c r="G1840" s="7" t="s">
        <v>2945</v>
      </c>
      <c r="H1840" s="8" t="s">
        <v>105</v>
      </c>
      <c r="I1840" s="8">
        <v>57</v>
      </c>
      <c r="J1840" s="10" t="s">
        <v>200</v>
      </c>
      <c r="K1840" s="8" t="s">
        <v>107</v>
      </c>
      <c r="L1840" s="10" t="s">
        <v>108</v>
      </c>
      <c r="M1840" s="10" t="s">
        <v>109</v>
      </c>
      <c r="N1840" s="10" t="s">
        <v>110</v>
      </c>
      <c r="O1840" s="74"/>
      <c r="P1840" s="27"/>
      <c r="Q1840" s="27"/>
      <c r="R1840" s="27">
        <v>4</v>
      </c>
      <c r="S1840" s="27">
        <v>31</v>
      </c>
      <c r="T1840" s="27">
        <v>31</v>
      </c>
      <c r="U1840" s="27">
        <v>31</v>
      </c>
      <c r="V1840" s="27">
        <v>31</v>
      </c>
      <c r="W1840" s="27"/>
      <c r="X1840" s="27"/>
      <c r="Y1840" s="27"/>
      <c r="Z1840" s="27"/>
      <c r="AA1840" s="27"/>
      <c r="AB1840" s="27"/>
      <c r="AC1840" s="27"/>
      <c r="AD1840" s="27"/>
      <c r="AE1840" s="27"/>
      <c r="AF1840" s="27"/>
      <c r="AG1840" s="27"/>
      <c r="AH1840" s="27"/>
      <c r="AI1840" s="27"/>
      <c r="AJ1840" s="27"/>
      <c r="AK1840" s="27"/>
      <c r="AL1840" s="27"/>
      <c r="AM1840" s="27"/>
      <c r="AN1840" s="27"/>
      <c r="AO1840" s="27"/>
      <c r="AP1840" s="27">
        <v>42000</v>
      </c>
      <c r="AQ1840" s="27">
        <v>0</v>
      </c>
      <c r="AR1840" s="27">
        <f t="shared" si="42"/>
        <v>0</v>
      </c>
      <c r="AS1840" s="10" t="s">
        <v>111</v>
      </c>
      <c r="AT1840" s="7" t="s">
        <v>375</v>
      </c>
      <c r="AU1840" s="13" t="s">
        <v>115</v>
      </c>
    </row>
    <row r="1841" spans="2:47" ht="13.15" customHeight="1" x14ac:dyDescent="0.2">
      <c r="B1841" s="13" t="s">
        <v>2948</v>
      </c>
      <c r="C1841" s="13" t="s">
        <v>100</v>
      </c>
      <c r="D1841" s="13" t="s">
        <v>2941</v>
      </c>
      <c r="E1841" s="13" t="s">
        <v>569</v>
      </c>
      <c r="F1841" s="13" t="s">
        <v>2942</v>
      </c>
      <c r="G1841" s="13" t="s">
        <v>2945</v>
      </c>
      <c r="H1841" s="13" t="s">
        <v>105</v>
      </c>
      <c r="I1841" s="13">
        <v>57</v>
      </c>
      <c r="J1841" s="13" t="s">
        <v>200</v>
      </c>
      <c r="K1841" s="13" t="s">
        <v>107</v>
      </c>
      <c r="L1841" s="13" t="s">
        <v>108</v>
      </c>
      <c r="M1841" s="13" t="s">
        <v>109</v>
      </c>
      <c r="N1841" s="13" t="s">
        <v>110</v>
      </c>
      <c r="O1841" s="39"/>
      <c r="P1841" s="39"/>
      <c r="Q1841" s="39"/>
      <c r="R1841" s="39">
        <v>4</v>
      </c>
      <c r="S1841" s="39">
        <v>0</v>
      </c>
      <c r="T1841" s="39">
        <v>19</v>
      </c>
      <c r="U1841" s="39">
        <v>19</v>
      </c>
      <c r="V1841" s="39">
        <v>19</v>
      </c>
      <c r="W1841" s="39"/>
      <c r="X1841" s="39"/>
      <c r="Y1841" s="39"/>
      <c r="Z1841" s="39"/>
      <c r="AA1841" s="39"/>
      <c r="AB1841" s="39"/>
      <c r="AC1841" s="39"/>
      <c r="AD1841" s="39"/>
      <c r="AE1841" s="39"/>
      <c r="AF1841" s="39"/>
      <c r="AG1841" s="39"/>
      <c r="AH1841" s="39"/>
      <c r="AI1841" s="39"/>
      <c r="AJ1841" s="39"/>
      <c r="AK1841" s="39"/>
      <c r="AL1841" s="39"/>
      <c r="AM1841" s="39"/>
      <c r="AN1841" s="39"/>
      <c r="AO1841" s="39"/>
      <c r="AP1841" s="39">
        <v>42000</v>
      </c>
      <c r="AQ1841" s="39">
        <v>0</v>
      </c>
      <c r="AR1841" s="27">
        <f t="shared" si="42"/>
        <v>0</v>
      </c>
      <c r="AS1841" s="13" t="s">
        <v>111</v>
      </c>
      <c r="AT1841" s="13">
        <v>2014</v>
      </c>
      <c r="AU1841" s="13">
        <v>14</v>
      </c>
    </row>
    <row r="1842" spans="2:47" ht="13.15" customHeight="1" x14ac:dyDescent="0.2">
      <c r="B1842" s="13" t="s">
        <v>2949</v>
      </c>
      <c r="C1842" s="13" t="s">
        <v>100</v>
      </c>
      <c r="D1842" s="13" t="s">
        <v>2941</v>
      </c>
      <c r="E1842" s="13" t="s">
        <v>569</v>
      </c>
      <c r="F1842" s="13" t="s">
        <v>2942</v>
      </c>
      <c r="G1842" s="13" t="s">
        <v>2945</v>
      </c>
      <c r="H1842" s="13" t="s">
        <v>105</v>
      </c>
      <c r="I1842" s="13">
        <v>57</v>
      </c>
      <c r="J1842" s="13" t="s">
        <v>200</v>
      </c>
      <c r="K1842" s="13" t="s">
        <v>107</v>
      </c>
      <c r="L1842" s="13" t="s">
        <v>108</v>
      </c>
      <c r="M1842" s="13" t="s">
        <v>109</v>
      </c>
      <c r="N1842" s="13" t="s">
        <v>110</v>
      </c>
      <c r="O1842" s="39"/>
      <c r="P1842" s="39"/>
      <c r="Q1842" s="39"/>
      <c r="R1842" s="39">
        <v>4</v>
      </c>
      <c r="S1842" s="39">
        <v>19</v>
      </c>
      <c r="T1842" s="39">
        <v>19</v>
      </c>
      <c r="U1842" s="39">
        <v>19</v>
      </c>
      <c r="V1842" s="39">
        <v>19</v>
      </c>
      <c r="W1842" s="39"/>
      <c r="X1842" s="39"/>
      <c r="Y1842" s="39"/>
      <c r="Z1842" s="39"/>
      <c r="AA1842" s="39"/>
      <c r="AB1842" s="39"/>
      <c r="AC1842" s="39"/>
      <c r="AD1842" s="39"/>
      <c r="AE1842" s="39"/>
      <c r="AF1842" s="39"/>
      <c r="AG1842" s="39"/>
      <c r="AH1842" s="39"/>
      <c r="AI1842" s="39"/>
      <c r="AJ1842" s="39"/>
      <c r="AK1842" s="39"/>
      <c r="AL1842" s="39"/>
      <c r="AM1842" s="39"/>
      <c r="AN1842" s="39"/>
      <c r="AO1842" s="39"/>
      <c r="AP1842" s="39">
        <v>42000</v>
      </c>
      <c r="AQ1842" s="39">
        <v>0</v>
      </c>
      <c r="AR1842" s="27">
        <f t="shared" si="42"/>
        <v>0</v>
      </c>
      <c r="AS1842" s="13" t="s">
        <v>111</v>
      </c>
      <c r="AT1842" s="13">
        <v>2014</v>
      </c>
      <c r="AU1842" s="13" t="s">
        <v>115</v>
      </c>
    </row>
    <row r="1843" spans="2:47" ht="13.15" customHeight="1" x14ac:dyDescent="0.2">
      <c r="B1843" s="13" t="s">
        <v>2950</v>
      </c>
      <c r="C1843" s="13" t="s">
        <v>100</v>
      </c>
      <c r="D1843" s="13" t="s">
        <v>2941</v>
      </c>
      <c r="E1843" s="13" t="s">
        <v>569</v>
      </c>
      <c r="F1843" s="13" t="s">
        <v>2942</v>
      </c>
      <c r="G1843" s="13" t="s">
        <v>2945</v>
      </c>
      <c r="H1843" s="13" t="s">
        <v>105</v>
      </c>
      <c r="I1843" s="13">
        <v>57</v>
      </c>
      <c r="J1843" s="13" t="s">
        <v>200</v>
      </c>
      <c r="K1843" s="13" t="s">
        <v>107</v>
      </c>
      <c r="L1843" s="13" t="s">
        <v>108</v>
      </c>
      <c r="M1843" s="13" t="s">
        <v>122</v>
      </c>
      <c r="N1843" s="13" t="s">
        <v>110</v>
      </c>
      <c r="O1843" s="39"/>
      <c r="P1843" s="39"/>
      <c r="Q1843" s="39"/>
      <c r="R1843" s="39">
        <v>4</v>
      </c>
      <c r="S1843" s="39">
        <v>19</v>
      </c>
      <c r="T1843" s="39">
        <v>26</v>
      </c>
      <c r="U1843" s="39">
        <v>19</v>
      </c>
      <c r="V1843" s="39">
        <v>19</v>
      </c>
      <c r="W1843" s="39"/>
      <c r="X1843" s="39"/>
      <c r="Y1843" s="39"/>
      <c r="Z1843" s="39"/>
      <c r="AA1843" s="39"/>
      <c r="AB1843" s="39"/>
      <c r="AC1843" s="39"/>
      <c r="AD1843" s="39"/>
      <c r="AE1843" s="39"/>
      <c r="AF1843" s="39"/>
      <c r="AG1843" s="39"/>
      <c r="AH1843" s="39"/>
      <c r="AI1843" s="39"/>
      <c r="AJ1843" s="39"/>
      <c r="AK1843" s="39"/>
      <c r="AL1843" s="39"/>
      <c r="AM1843" s="39"/>
      <c r="AN1843" s="39"/>
      <c r="AO1843" s="39"/>
      <c r="AP1843" s="39">
        <v>42000</v>
      </c>
      <c r="AQ1843" s="39">
        <v>0</v>
      </c>
      <c r="AR1843" s="27">
        <f t="shared" si="42"/>
        <v>0</v>
      </c>
      <c r="AS1843" s="13" t="s">
        <v>111</v>
      </c>
      <c r="AT1843" s="13">
        <v>2014</v>
      </c>
      <c r="AU1843" s="13" t="s">
        <v>6956</v>
      </c>
    </row>
    <row r="1844" spans="2:47" ht="13.15" customHeight="1" x14ac:dyDescent="0.2">
      <c r="B1844" s="13" t="s">
        <v>7012</v>
      </c>
      <c r="C1844" s="13" t="s">
        <v>100</v>
      </c>
      <c r="D1844" s="13" t="s">
        <v>2941</v>
      </c>
      <c r="E1844" s="13" t="s">
        <v>569</v>
      </c>
      <c r="F1844" s="13" t="s">
        <v>2942</v>
      </c>
      <c r="G1844" s="13" t="s">
        <v>2945</v>
      </c>
      <c r="H1844" s="13" t="s">
        <v>105</v>
      </c>
      <c r="I1844" s="13">
        <v>57</v>
      </c>
      <c r="J1844" s="13" t="s">
        <v>200</v>
      </c>
      <c r="K1844" s="13" t="s">
        <v>107</v>
      </c>
      <c r="L1844" s="13" t="s">
        <v>108</v>
      </c>
      <c r="M1844" s="13" t="s">
        <v>122</v>
      </c>
      <c r="N1844" s="13" t="s">
        <v>110</v>
      </c>
      <c r="O1844" s="39"/>
      <c r="P1844" s="39"/>
      <c r="Q1844" s="39"/>
      <c r="R1844" s="39">
        <v>4</v>
      </c>
      <c r="S1844" s="39">
        <v>19</v>
      </c>
      <c r="T1844" s="39">
        <v>3</v>
      </c>
      <c r="U1844" s="39">
        <v>19</v>
      </c>
      <c r="V1844" s="39">
        <v>19</v>
      </c>
      <c r="W1844" s="39"/>
      <c r="X1844" s="39"/>
      <c r="Y1844" s="39"/>
      <c r="Z1844" s="39"/>
      <c r="AA1844" s="39"/>
      <c r="AB1844" s="39"/>
      <c r="AC1844" s="39"/>
      <c r="AD1844" s="39"/>
      <c r="AE1844" s="39"/>
      <c r="AF1844" s="39"/>
      <c r="AG1844" s="39"/>
      <c r="AH1844" s="39"/>
      <c r="AI1844" s="39"/>
      <c r="AJ1844" s="39"/>
      <c r="AK1844" s="39"/>
      <c r="AL1844" s="39"/>
      <c r="AM1844" s="39"/>
      <c r="AN1844" s="39"/>
      <c r="AO1844" s="39"/>
      <c r="AP1844" s="39">
        <v>42000</v>
      </c>
      <c r="AQ1844" s="39">
        <f>(O1844+P1844+Q1844+R1844+S1844+T1844+U1844+V1844+W1844)*AP1844</f>
        <v>2688000</v>
      </c>
      <c r="AR1844" s="27">
        <f t="shared" si="42"/>
        <v>3010560.0000000005</v>
      </c>
      <c r="AS1844" s="13" t="s">
        <v>111</v>
      </c>
      <c r="AT1844" s="13">
        <v>2014</v>
      </c>
      <c r="AU1844" s="13"/>
    </row>
    <row r="1845" spans="2:47" ht="13.15" customHeight="1" x14ac:dyDescent="0.2">
      <c r="B1845" s="7" t="s">
        <v>2951</v>
      </c>
      <c r="C1845" s="7" t="s">
        <v>100</v>
      </c>
      <c r="D1845" s="13" t="s">
        <v>2952</v>
      </c>
      <c r="E1845" s="7" t="s">
        <v>2935</v>
      </c>
      <c r="F1845" s="7" t="s">
        <v>2953</v>
      </c>
      <c r="G1845" s="7" t="s">
        <v>2954</v>
      </c>
      <c r="H1845" s="8" t="s">
        <v>197</v>
      </c>
      <c r="I1845" s="9">
        <v>57</v>
      </c>
      <c r="J1845" s="10" t="s">
        <v>238</v>
      </c>
      <c r="K1845" s="8" t="s">
        <v>107</v>
      </c>
      <c r="L1845" s="10" t="s">
        <v>108</v>
      </c>
      <c r="M1845" s="10" t="s">
        <v>109</v>
      </c>
      <c r="N1845" s="10" t="s">
        <v>110</v>
      </c>
      <c r="O1845" s="27"/>
      <c r="P1845" s="27"/>
      <c r="Q1845" s="74"/>
      <c r="R1845" s="27">
        <v>32</v>
      </c>
      <c r="S1845" s="27">
        <v>32</v>
      </c>
      <c r="T1845" s="27">
        <v>32</v>
      </c>
      <c r="U1845" s="27">
        <v>32</v>
      </c>
      <c r="V1845" s="27">
        <v>32</v>
      </c>
      <c r="W1845" s="27"/>
      <c r="X1845" s="27"/>
      <c r="Y1845" s="27"/>
      <c r="Z1845" s="27"/>
      <c r="AA1845" s="27"/>
      <c r="AB1845" s="27"/>
      <c r="AC1845" s="27"/>
      <c r="AD1845" s="27"/>
      <c r="AE1845" s="27"/>
      <c r="AF1845" s="27"/>
      <c r="AG1845" s="27"/>
      <c r="AH1845" s="27"/>
      <c r="AI1845" s="27"/>
      <c r="AJ1845" s="27"/>
      <c r="AK1845" s="27"/>
      <c r="AL1845" s="27"/>
      <c r="AM1845" s="27"/>
      <c r="AN1845" s="27"/>
      <c r="AO1845" s="27"/>
      <c r="AP1845" s="27">
        <v>15765.37</v>
      </c>
      <c r="AQ1845" s="27">
        <v>0</v>
      </c>
      <c r="AR1845" s="27">
        <f t="shared" si="42"/>
        <v>0</v>
      </c>
      <c r="AS1845" s="10" t="s">
        <v>111</v>
      </c>
      <c r="AT1845" s="43" t="s">
        <v>241</v>
      </c>
      <c r="AU1845" s="89" t="s">
        <v>661</v>
      </c>
    </row>
    <row r="1846" spans="2:47" ht="13.15" customHeight="1" x14ac:dyDescent="0.2">
      <c r="B1846" s="12" t="s">
        <v>2955</v>
      </c>
      <c r="C1846" s="7" t="s">
        <v>100</v>
      </c>
      <c r="D1846" s="13" t="s">
        <v>2952</v>
      </c>
      <c r="E1846" s="7" t="s">
        <v>2935</v>
      </c>
      <c r="F1846" s="7" t="s">
        <v>2953</v>
      </c>
      <c r="G1846" s="7" t="s">
        <v>2954</v>
      </c>
      <c r="H1846" s="8" t="s">
        <v>105</v>
      </c>
      <c r="I1846" s="9">
        <v>57</v>
      </c>
      <c r="J1846" s="10" t="s">
        <v>106</v>
      </c>
      <c r="K1846" s="8" t="s">
        <v>107</v>
      </c>
      <c r="L1846" s="10" t="s">
        <v>108</v>
      </c>
      <c r="M1846" s="10" t="s">
        <v>109</v>
      </c>
      <c r="N1846" s="10" t="s">
        <v>110</v>
      </c>
      <c r="O1846" s="74"/>
      <c r="P1846" s="27"/>
      <c r="Q1846" s="27"/>
      <c r="R1846" s="27">
        <v>32</v>
      </c>
      <c r="S1846" s="27">
        <v>32</v>
      </c>
      <c r="T1846" s="27">
        <v>32</v>
      </c>
      <c r="U1846" s="27">
        <v>32</v>
      </c>
      <c r="V1846" s="27">
        <v>32</v>
      </c>
      <c r="W1846" s="27"/>
      <c r="X1846" s="27"/>
      <c r="Y1846" s="27"/>
      <c r="Z1846" s="27"/>
      <c r="AA1846" s="27"/>
      <c r="AB1846" s="27"/>
      <c r="AC1846" s="27"/>
      <c r="AD1846" s="27"/>
      <c r="AE1846" s="27"/>
      <c r="AF1846" s="27"/>
      <c r="AG1846" s="27"/>
      <c r="AH1846" s="27"/>
      <c r="AI1846" s="27"/>
      <c r="AJ1846" s="27"/>
      <c r="AK1846" s="27"/>
      <c r="AL1846" s="27"/>
      <c r="AM1846" s="27"/>
      <c r="AN1846" s="27"/>
      <c r="AO1846" s="27"/>
      <c r="AP1846" s="27">
        <v>15765.37</v>
      </c>
      <c r="AQ1846" s="27">
        <v>0</v>
      </c>
      <c r="AR1846" s="27">
        <f t="shared" si="42"/>
        <v>0</v>
      </c>
      <c r="AS1846" s="10" t="s">
        <v>111</v>
      </c>
      <c r="AT1846" s="43" t="s">
        <v>241</v>
      </c>
      <c r="AU1846" s="89" t="s">
        <v>661</v>
      </c>
    </row>
    <row r="1847" spans="2:47" ht="13.15" customHeight="1" x14ac:dyDescent="0.2">
      <c r="B1847" s="12" t="s">
        <v>2956</v>
      </c>
      <c r="C1847" s="7" t="s">
        <v>100</v>
      </c>
      <c r="D1847" s="13" t="s">
        <v>2952</v>
      </c>
      <c r="E1847" s="7" t="s">
        <v>2935</v>
      </c>
      <c r="F1847" s="7" t="s">
        <v>2953</v>
      </c>
      <c r="G1847" s="7" t="s">
        <v>2954</v>
      </c>
      <c r="H1847" s="8" t="s">
        <v>105</v>
      </c>
      <c r="I1847" s="8">
        <v>57</v>
      </c>
      <c r="J1847" s="10" t="s">
        <v>200</v>
      </c>
      <c r="K1847" s="8" t="s">
        <v>107</v>
      </c>
      <c r="L1847" s="10" t="s">
        <v>108</v>
      </c>
      <c r="M1847" s="10" t="s">
        <v>109</v>
      </c>
      <c r="N1847" s="10" t="s">
        <v>110</v>
      </c>
      <c r="O1847" s="74"/>
      <c r="P1847" s="27"/>
      <c r="Q1847" s="27"/>
      <c r="R1847" s="27">
        <v>7</v>
      </c>
      <c r="S1847" s="27">
        <v>32</v>
      </c>
      <c r="T1847" s="27">
        <v>32</v>
      </c>
      <c r="U1847" s="27">
        <v>32</v>
      </c>
      <c r="V1847" s="27">
        <v>32</v>
      </c>
      <c r="W1847" s="27"/>
      <c r="X1847" s="27"/>
      <c r="Y1847" s="27"/>
      <c r="Z1847" s="27"/>
      <c r="AA1847" s="27"/>
      <c r="AB1847" s="27"/>
      <c r="AC1847" s="27"/>
      <c r="AD1847" s="27"/>
      <c r="AE1847" s="27"/>
      <c r="AF1847" s="27"/>
      <c r="AG1847" s="27"/>
      <c r="AH1847" s="27"/>
      <c r="AI1847" s="27"/>
      <c r="AJ1847" s="27"/>
      <c r="AK1847" s="27"/>
      <c r="AL1847" s="27"/>
      <c r="AM1847" s="27"/>
      <c r="AN1847" s="27"/>
      <c r="AO1847" s="27"/>
      <c r="AP1847" s="27">
        <v>42000</v>
      </c>
      <c r="AQ1847" s="27">
        <v>0</v>
      </c>
      <c r="AR1847" s="27">
        <f t="shared" si="42"/>
        <v>0</v>
      </c>
      <c r="AS1847" s="10" t="s">
        <v>111</v>
      </c>
      <c r="AT1847" s="7" t="s">
        <v>375</v>
      </c>
      <c r="AU1847" s="13" t="s">
        <v>115</v>
      </c>
    </row>
    <row r="1848" spans="2:47" ht="13.15" customHeight="1" x14ac:dyDescent="0.2">
      <c r="B1848" s="13" t="s">
        <v>2957</v>
      </c>
      <c r="C1848" s="13" t="s">
        <v>100</v>
      </c>
      <c r="D1848" s="13" t="s">
        <v>2958</v>
      </c>
      <c r="E1848" s="13" t="s">
        <v>569</v>
      </c>
      <c r="F1848" s="13" t="s">
        <v>2959</v>
      </c>
      <c r="G1848" s="13" t="s">
        <v>2954</v>
      </c>
      <c r="H1848" s="13" t="s">
        <v>105</v>
      </c>
      <c r="I1848" s="13">
        <v>57</v>
      </c>
      <c r="J1848" s="13" t="s">
        <v>200</v>
      </c>
      <c r="K1848" s="13" t="s">
        <v>107</v>
      </c>
      <c r="L1848" s="13" t="s">
        <v>108</v>
      </c>
      <c r="M1848" s="13" t="s">
        <v>109</v>
      </c>
      <c r="N1848" s="13" t="s">
        <v>110</v>
      </c>
      <c r="O1848" s="39"/>
      <c r="P1848" s="39"/>
      <c r="Q1848" s="39"/>
      <c r="R1848" s="39">
        <v>7</v>
      </c>
      <c r="S1848" s="39">
        <v>9</v>
      </c>
      <c r="T1848" s="39">
        <v>28</v>
      </c>
      <c r="U1848" s="39">
        <v>28</v>
      </c>
      <c r="V1848" s="39">
        <v>28</v>
      </c>
      <c r="W1848" s="39"/>
      <c r="X1848" s="39"/>
      <c r="Y1848" s="39"/>
      <c r="Z1848" s="39"/>
      <c r="AA1848" s="39"/>
      <c r="AB1848" s="39"/>
      <c r="AC1848" s="39"/>
      <c r="AD1848" s="39"/>
      <c r="AE1848" s="39"/>
      <c r="AF1848" s="39"/>
      <c r="AG1848" s="39"/>
      <c r="AH1848" s="39"/>
      <c r="AI1848" s="39"/>
      <c r="AJ1848" s="39"/>
      <c r="AK1848" s="39"/>
      <c r="AL1848" s="39"/>
      <c r="AM1848" s="39"/>
      <c r="AN1848" s="39"/>
      <c r="AO1848" s="39"/>
      <c r="AP1848" s="39">
        <v>42000</v>
      </c>
      <c r="AQ1848" s="39">
        <v>0</v>
      </c>
      <c r="AR1848" s="27">
        <f t="shared" si="42"/>
        <v>0</v>
      </c>
      <c r="AS1848" s="13" t="s">
        <v>111</v>
      </c>
      <c r="AT1848" s="13">
        <v>2014</v>
      </c>
      <c r="AU1848" s="13">
        <v>14</v>
      </c>
    </row>
    <row r="1849" spans="2:47" ht="13.15" customHeight="1" x14ac:dyDescent="0.2">
      <c r="B1849" s="13" t="s">
        <v>2960</v>
      </c>
      <c r="C1849" s="13" t="s">
        <v>100</v>
      </c>
      <c r="D1849" s="13" t="s">
        <v>2958</v>
      </c>
      <c r="E1849" s="13" t="s">
        <v>569</v>
      </c>
      <c r="F1849" s="13" t="s">
        <v>2959</v>
      </c>
      <c r="G1849" s="13" t="s">
        <v>2954</v>
      </c>
      <c r="H1849" s="13" t="s">
        <v>105</v>
      </c>
      <c r="I1849" s="13">
        <v>57</v>
      </c>
      <c r="J1849" s="13" t="s">
        <v>200</v>
      </c>
      <c r="K1849" s="13" t="s">
        <v>107</v>
      </c>
      <c r="L1849" s="13" t="s">
        <v>108</v>
      </c>
      <c r="M1849" s="13" t="s">
        <v>109</v>
      </c>
      <c r="N1849" s="13" t="s">
        <v>110</v>
      </c>
      <c r="O1849" s="39"/>
      <c r="P1849" s="39"/>
      <c r="Q1849" s="39"/>
      <c r="R1849" s="39">
        <v>7</v>
      </c>
      <c r="S1849" s="39">
        <v>0</v>
      </c>
      <c r="T1849" s="39">
        <v>28</v>
      </c>
      <c r="U1849" s="39">
        <v>28</v>
      </c>
      <c r="V1849" s="39">
        <v>28</v>
      </c>
      <c r="W1849" s="39"/>
      <c r="X1849" s="39"/>
      <c r="Y1849" s="39"/>
      <c r="Z1849" s="39"/>
      <c r="AA1849" s="39"/>
      <c r="AB1849" s="39"/>
      <c r="AC1849" s="39"/>
      <c r="AD1849" s="39"/>
      <c r="AE1849" s="39"/>
      <c r="AF1849" s="39"/>
      <c r="AG1849" s="39"/>
      <c r="AH1849" s="39"/>
      <c r="AI1849" s="39"/>
      <c r="AJ1849" s="39"/>
      <c r="AK1849" s="39"/>
      <c r="AL1849" s="39"/>
      <c r="AM1849" s="39"/>
      <c r="AN1849" s="39"/>
      <c r="AO1849" s="39"/>
      <c r="AP1849" s="39">
        <v>42000</v>
      </c>
      <c r="AQ1849" s="39">
        <v>0</v>
      </c>
      <c r="AR1849" s="27">
        <f t="shared" si="42"/>
        <v>0</v>
      </c>
      <c r="AS1849" s="13" t="s">
        <v>111</v>
      </c>
      <c r="AT1849" s="13">
        <v>2014</v>
      </c>
      <c r="AU1849" s="13">
        <v>14</v>
      </c>
    </row>
    <row r="1850" spans="2:47" ht="13.15" customHeight="1" x14ac:dyDescent="0.2">
      <c r="B1850" s="13" t="s">
        <v>2961</v>
      </c>
      <c r="C1850" s="13" t="s">
        <v>100</v>
      </c>
      <c r="D1850" s="13" t="s">
        <v>2958</v>
      </c>
      <c r="E1850" s="13" t="s">
        <v>569</v>
      </c>
      <c r="F1850" s="13" t="s">
        <v>2959</v>
      </c>
      <c r="G1850" s="13" t="s">
        <v>2954</v>
      </c>
      <c r="H1850" s="13" t="s">
        <v>105</v>
      </c>
      <c r="I1850" s="13">
        <v>57</v>
      </c>
      <c r="J1850" s="13" t="s">
        <v>200</v>
      </c>
      <c r="K1850" s="13" t="s">
        <v>107</v>
      </c>
      <c r="L1850" s="13" t="s">
        <v>108</v>
      </c>
      <c r="M1850" s="13" t="s">
        <v>122</v>
      </c>
      <c r="N1850" s="13" t="s">
        <v>110</v>
      </c>
      <c r="O1850" s="39"/>
      <c r="P1850" s="39"/>
      <c r="Q1850" s="39"/>
      <c r="R1850" s="39">
        <v>7</v>
      </c>
      <c r="S1850" s="39">
        <v>28</v>
      </c>
      <c r="T1850" s="39">
        <v>28</v>
      </c>
      <c r="U1850" s="39">
        <v>28</v>
      </c>
      <c r="V1850" s="39">
        <v>28</v>
      </c>
      <c r="W1850" s="39"/>
      <c r="X1850" s="39"/>
      <c r="Y1850" s="39"/>
      <c r="Z1850" s="39"/>
      <c r="AA1850" s="39"/>
      <c r="AB1850" s="39"/>
      <c r="AC1850" s="39"/>
      <c r="AD1850" s="39"/>
      <c r="AE1850" s="39"/>
      <c r="AF1850" s="39"/>
      <c r="AG1850" s="39"/>
      <c r="AH1850" s="39"/>
      <c r="AI1850" s="39"/>
      <c r="AJ1850" s="39"/>
      <c r="AK1850" s="39"/>
      <c r="AL1850" s="39"/>
      <c r="AM1850" s="39"/>
      <c r="AN1850" s="39"/>
      <c r="AO1850" s="39"/>
      <c r="AP1850" s="39">
        <v>42000</v>
      </c>
      <c r="AQ1850" s="39">
        <v>0</v>
      </c>
      <c r="AR1850" s="27">
        <f t="shared" si="42"/>
        <v>0</v>
      </c>
      <c r="AS1850" s="13" t="s">
        <v>111</v>
      </c>
      <c r="AT1850" s="13">
        <v>2014</v>
      </c>
      <c r="AU1850" s="13" t="s">
        <v>6956</v>
      </c>
    </row>
    <row r="1851" spans="2:47" ht="13.15" customHeight="1" x14ac:dyDescent="0.2">
      <c r="B1851" s="13" t="s">
        <v>7013</v>
      </c>
      <c r="C1851" s="13" t="s">
        <v>100</v>
      </c>
      <c r="D1851" s="13" t="s">
        <v>2958</v>
      </c>
      <c r="E1851" s="13" t="s">
        <v>569</v>
      </c>
      <c r="F1851" s="13" t="s">
        <v>2959</v>
      </c>
      <c r="G1851" s="13" t="s">
        <v>2954</v>
      </c>
      <c r="H1851" s="13" t="s">
        <v>105</v>
      </c>
      <c r="I1851" s="13">
        <v>57</v>
      </c>
      <c r="J1851" s="13" t="s">
        <v>200</v>
      </c>
      <c r="K1851" s="13" t="s">
        <v>107</v>
      </c>
      <c r="L1851" s="13" t="s">
        <v>108</v>
      </c>
      <c r="M1851" s="13" t="s">
        <v>122</v>
      </c>
      <c r="N1851" s="13" t="s">
        <v>110</v>
      </c>
      <c r="O1851" s="39"/>
      <c r="P1851" s="39"/>
      <c r="Q1851" s="39"/>
      <c r="R1851" s="39">
        <v>7</v>
      </c>
      <c r="S1851" s="39">
        <v>28</v>
      </c>
      <c r="T1851" s="39">
        <v>0</v>
      </c>
      <c r="U1851" s="39">
        <v>28</v>
      </c>
      <c r="V1851" s="39">
        <v>28</v>
      </c>
      <c r="W1851" s="39"/>
      <c r="X1851" s="39"/>
      <c r="Y1851" s="39"/>
      <c r="Z1851" s="39"/>
      <c r="AA1851" s="39"/>
      <c r="AB1851" s="39"/>
      <c r="AC1851" s="39"/>
      <c r="AD1851" s="39"/>
      <c r="AE1851" s="39"/>
      <c r="AF1851" s="39"/>
      <c r="AG1851" s="39"/>
      <c r="AH1851" s="39"/>
      <c r="AI1851" s="39"/>
      <c r="AJ1851" s="39"/>
      <c r="AK1851" s="39"/>
      <c r="AL1851" s="39"/>
      <c r="AM1851" s="39"/>
      <c r="AN1851" s="39"/>
      <c r="AO1851" s="39"/>
      <c r="AP1851" s="39">
        <v>42000</v>
      </c>
      <c r="AQ1851" s="39">
        <v>0</v>
      </c>
      <c r="AR1851" s="27">
        <f t="shared" si="42"/>
        <v>0</v>
      </c>
      <c r="AS1851" s="13" t="s">
        <v>111</v>
      </c>
      <c r="AT1851" s="13">
        <v>2014</v>
      </c>
      <c r="AU1851" s="13" t="s">
        <v>156</v>
      </c>
    </row>
    <row r="1852" spans="2:47" ht="13.15" customHeight="1" x14ac:dyDescent="0.2">
      <c r="B1852" s="13" t="s">
        <v>7923</v>
      </c>
      <c r="C1852" s="13" t="s">
        <v>100</v>
      </c>
      <c r="D1852" s="13" t="s">
        <v>2958</v>
      </c>
      <c r="E1852" s="13" t="s">
        <v>569</v>
      </c>
      <c r="F1852" s="13" t="s">
        <v>2959</v>
      </c>
      <c r="G1852" s="13" t="s">
        <v>2954</v>
      </c>
      <c r="H1852" s="13" t="s">
        <v>105</v>
      </c>
      <c r="I1852" s="13">
        <v>57</v>
      </c>
      <c r="J1852" s="13" t="s">
        <v>200</v>
      </c>
      <c r="K1852" s="13" t="s">
        <v>107</v>
      </c>
      <c r="L1852" s="13" t="s">
        <v>108</v>
      </c>
      <c r="M1852" s="13" t="s">
        <v>122</v>
      </c>
      <c r="N1852" s="13" t="s">
        <v>110</v>
      </c>
      <c r="O1852" s="39"/>
      <c r="P1852" s="39"/>
      <c r="Q1852" s="39"/>
      <c r="R1852" s="39">
        <v>7</v>
      </c>
      <c r="S1852" s="39">
        <v>28</v>
      </c>
      <c r="T1852" s="39">
        <v>0</v>
      </c>
      <c r="U1852" s="39">
        <v>25</v>
      </c>
      <c r="V1852" s="39">
        <v>27</v>
      </c>
      <c r="W1852" s="39">
        <v>27</v>
      </c>
      <c r="X1852" s="171"/>
      <c r="Y1852" s="171"/>
      <c r="Z1852" s="171"/>
      <c r="AA1852" s="171"/>
      <c r="AB1852" s="171"/>
      <c r="AC1852" s="171"/>
      <c r="AD1852" s="171"/>
      <c r="AE1852" s="171"/>
      <c r="AF1852" s="171"/>
      <c r="AG1852" s="171"/>
      <c r="AH1852" s="171"/>
      <c r="AI1852" s="171"/>
      <c r="AJ1852" s="171"/>
      <c r="AK1852" s="171"/>
      <c r="AL1852" s="171"/>
      <c r="AM1852" s="171"/>
      <c r="AN1852" s="171"/>
      <c r="AO1852" s="171"/>
      <c r="AP1852" s="39">
        <v>38000</v>
      </c>
      <c r="AQ1852" s="39">
        <f t="shared" ref="AQ1852" si="43">(O1852+P1852+Q1852+R1852+S1852+T1852+U1852+V1852+W1852)*AP1852</f>
        <v>4332000</v>
      </c>
      <c r="AR1852" s="27">
        <f t="shared" si="42"/>
        <v>4851840</v>
      </c>
      <c r="AS1852" s="13" t="s">
        <v>111</v>
      </c>
      <c r="AT1852" s="13" t="s">
        <v>7924</v>
      </c>
      <c r="AU1852" s="300"/>
    </row>
    <row r="1853" spans="2:47" ht="13.15" customHeight="1" x14ac:dyDescent="0.2">
      <c r="B1853" s="7" t="s">
        <v>2962</v>
      </c>
      <c r="C1853" s="7" t="s">
        <v>100</v>
      </c>
      <c r="D1853" s="13" t="s">
        <v>2963</v>
      </c>
      <c r="E1853" s="7" t="s">
        <v>2935</v>
      </c>
      <c r="F1853" s="7" t="s">
        <v>2964</v>
      </c>
      <c r="G1853" s="7" t="s">
        <v>2965</v>
      </c>
      <c r="H1853" s="8" t="s">
        <v>197</v>
      </c>
      <c r="I1853" s="9">
        <v>57</v>
      </c>
      <c r="J1853" s="10" t="s">
        <v>238</v>
      </c>
      <c r="K1853" s="8" t="s">
        <v>107</v>
      </c>
      <c r="L1853" s="10" t="s">
        <v>108</v>
      </c>
      <c r="M1853" s="10" t="s">
        <v>109</v>
      </c>
      <c r="N1853" s="10" t="s">
        <v>110</v>
      </c>
      <c r="O1853" s="27"/>
      <c r="P1853" s="27"/>
      <c r="Q1853" s="74"/>
      <c r="R1853" s="27">
        <v>28</v>
      </c>
      <c r="S1853" s="27">
        <v>28</v>
      </c>
      <c r="T1853" s="27">
        <v>28</v>
      </c>
      <c r="U1853" s="27">
        <v>28</v>
      </c>
      <c r="V1853" s="27">
        <v>28</v>
      </c>
      <c r="W1853" s="27"/>
      <c r="X1853" s="27"/>
      <c r="Y1853" s="27"/>
      <c r="Z1853" s="27"/>
      <c r="AA1853" s="27"/>
      <c r="AB1853" s="27"/>
      <c r="AC1853" s="27"/>
      <c r="AD1853" s="27"/>
      <c r="AE1853" s="27"/>
      <c r="AF1853" s="27"/>
      <c r="AG1853" s="27"/>
      <c r="AH1853" s="27"/>
      <c r="AI1853" s="27"/>
      <c r="AJ1853" s="27"/>
      <c r="AK1853" s="27"/>
      <c r="AL1853" s="27"/>
      <c r="AM1853" s="27"/>
      <c r="AN1853" s="27"/>
      <c r="AO1853" s="27"/>
      <c r="AP1853" s="27">
        <v>15765.37</v>
      </c>
      <c r="AQ1853" s="27">
        <v>0</v>
      </c>
      <c r="AR1853" s="27">
        <f t="shared" si="42"/>
        <v>0</v>
      </c>
      <c r="AS1853" s="10" t="s">
        <v>111</v>
      </c>
      <c r="AT1853" s="43" t="s">
        <v>241</v>
      </c>
      <c r="AU1853" s="89" t="s">
        <v>661</v>
      </c>
    </row>
    <row r="1854" spans="2:47" ht="13.15" customHeight="1" x14ac:dyDescent="0.2">
      <c r="B1854" s="12" t="s">
        <v>2966</v>
      </c>
      <c r="C1854" s="7" t="s">
        <v>100</v>
      </c>
      <c r="D1854" s="13" t="s">
        <v>2963</v>
      </c>
      <c r="E1854" s="7" t="s">
        <v>2935</v>
      </c>
      <c r="F1854" s="7" t="s">
        <v>2964</v>
      </c>
      <c r="G1854" s="7" t="s">
        <v>2965</v>
      </c>
      <c r="H1854" s="8" t="s">
        <v>105</v>
      </c>
      <c r="I1854" s="9">
        <v>57</v>
      </c>
      <c r="J1854" s="10" t="s">
        <v>106</v>
      </c>
      <c r="K1854" s="8" t="s">
        <v>107</v>
      </c>
      <c r="L1854" s="10" t="s">
        <v>108</v>
      </c>
      <c r="M1854" s="10" t="s">
        <v>109</v>
      </c>
      <c r="N1854" s="10" t="s">
        <v>110</v>
      </c>
      <c r="O1854" s="74"/>
      <c r="P1854" s="27"/>
      <c r="Q1854" s="27"/>
      <c r="R1854" s="27">
        <v>28</v>
      </c>
      <c r="S1854" s="27">
        <v>28</v>
      </c>
      <c r="T1854" s="27">
        <v>28</v>
      </c>
      <c r="U1854" s="27">
        <v>28</v>
      </c>
      <c r="V1854" s="27">
        <v>28</v>
      </c>
      <c r="W1854" s="27"/>
      <c r="X1854" s="27"/>
      <c r="Y1854" s="27"/>
      <c r="Z1854" s="27"/>
      <c r="AA1854" s="27"/>
      <c r="AB1854" s="27"/>
      <c r="AC1854" s="27"/>
      <c r="AD1854" s="27"/>
      <c r="AE1854" s="27"/>
      <c r="AF1854" s="27"/>
      <c r="AG1854" s="27"/>
      <c r="AH1854" s="27"/>
      <c r="AI1854" s="27"/>
      <c r="AJ1854" s="27"/>
      <c r="AK1854" s="27"/>
      <c r="AL1854" s="27"/>
      <c r="AM1854" s="27"/>
      <c r="AN1854" s="27"/>
      <c r="AO1854" s="27"/>
      <c r="AP1854" s="27">
        <v>15765.37</v>
      </c>
      <c r="AQ1854" s="27">
        <v>0</v>
      </c>
      <c r="AR1854" s="27">
        <f t="shared" si="42"/>
        <v>0</v>
      </c>
      <c r="AS1854" s="10" t="s">
        <v>111</v>
      </c>
      <c r="AT1854" s="43" t="s">
        <v>241</v>
      </c>
      <c r="AU1854" s="89" t="s">
        <v>661</v>
      </c>
    </row>
    <row r="1855" spans="2:47" ht="13.15" customHeight="1" x14ac:dyDescent="0.2">
      <c r="B1855" s="12" t="s">
        <v>2967</v>
      </c>
      <c r="C1855" s="7" t="s">
        <v>100</v>
      </c>
      <c r="D1855" s="13" t="s">
        <v>2963</v>
      </c>
      <c r="E1855" s="7" t="s">
        <v>2935</v>
      </c>
      <c r="F1855" s="7" t="s">
        <v>2964</v>
      </c>
      <c r="G1855" s="7" t="s">
        <v>2965</v>
      </c>
      <c r="H1855" s="8" t="s">
        <v>105</v>
      </c>
      <c r="I1855" s="8">
        <v>57</v>
      </c>
      <c r="J1855" s="10" t="s">
        <v>200</v>
      </c>
      <c r="K1855" s="8" t="s">
        <v>107</v>
      </c>
      <c r="L1855" s="10" t="s">
        <v>108</v>
      </c>
      <c r="M1855" s="10" t="s">
        <v>109</v>
      </c>
      <c r="N1855" s="10" t="s">
        <v>110</v>
      </c>
      <c r="O1855" s="74"/>
      <c r="P1855" s="27"/>
      <c r="Q1855" s="27"/>
      <c r="R1855" s="27">
        <v>13</v>
      </c>
      <c r="S1855" s="27">
        <v>28</v>
      </c>
      <c r="T1855" s="27">
        <v>28</v>
      </c>
      <c r="U1855" s="27">
        <v>28</v>
      </c>
      <c r="V1855" s="27">
        <v>28</v>
      </c>
      <c r="W1855" s="27"/>
      <c r="X1855" s="27"/>
      <c r="Y1855" s="27"/>
      <c r="Z1855" s="27"/>
      <c r="AA1855" s="27"/>
      <c r="AB1855" s="27"/>
      <c r="AC1855" s="27"/>
      <c r="AD1855" s="27"/>
      <c r="AE1855" s="27"/>
      <c r="AF1855" s="27"/>
      <c r="AG1855" s="27"/>
      <c r="AH1855" s="27"/>
      <c r="AI1855" s="27"/>
      <c r="AJ1855" s="27"/>
      <c r="AK1855" s="27"/>
      <c r="AL1855" s="27"/>
      <c r="AM1855" s="27"/>
      <c r="AN1855" s="27"/>
      <c r="AO1855" s="27"/>
      <c r="AP1855" s="27">
        <v>42000</v>
      </c>
      <c r="AQ1855" s="27">
        <v>0</v>
      </c>
      <c r="AR1855" s="27">
        <f t="shared" si="42"/>
        <v>0</v>
      </c>
      <c r="AS1855" s="10" t="s">
        <v>111</v>
      </c>
      <c r="AT1855" s="7" t="s">
        <v>375</v>
      </c>
      <c r="AU1855" s="13" t="s">
        <v>115</v>
      </c>
    </row>
    <row r="1856" spans="2:47" ht="13.15" customHeight="1" x14ac:dyDescent="0.2">
      <c r="B1856" s="13" t="s">
        <v>2968</v>
      </c>
      <c r="C1856" s="13" t="s">
        <v>100</v>
      </c>
      <c r="D1856" s="13" t="s">
        <v>2969</v>
      </c>
      <c r="E1856" s="13" t="s">
        <v>569</v>
      </c>
      <c r="F1856" s="13" t="s">
        <v>2970</v>
      </c>
      <c r="G1856" s="13" t="s">
        <v>2965</v>
      </c>
      <c r="H1856" s="13" t="s">
        <v>105</v>
      </c>
      <c r="I1856" s="13">
        <v>57</v>
      </c>
      <c r="J1856" s="13" t="s">
        <v>200</v>
      </c>
      <c r="K1856" s="13" t="s">
        <v>107</v>
      </c>
      <c r="L1856" s="13" t="s">
        <v>108</v>
      </c>
      <c r="M1856" s="13" t="s">
        <v>109</v>
      </c>
      <c r="N1856" s="13" t="s">
        <v>110</v>
      </c>
      <c r="O1856" s="39"/>
      <c r="P1856" s="39"/>
      <c r="Q1856" s="39"/>
      <c r="R1856" s="39">
        <v>13</v>
      </c>
      <c r="S1856" s="39">
        <v>0</v>
      </c>
      <c r="T1856" s="39">
        <v>19</v>
      </c>
      <c r="U1856" s="39">
        <v>19</v>
      </c>
      <c r="V1856" s="39">
        <v>19</v>
      </c>
      <c r="W1856" s="39"/>
      <c r="X1856" s="39"/>
      <c r="Y1856" s="39"/>
      <c r="Z1856" s="39"/>
      <c r="AA1856" s="39"/>
      <c r="AB1856" s="39"/>
      <c r="AC1856" s="39"/>
      <c r="AD1856" s="39"/>
      <c r="AE1856" s="39"/>
      <c r="AF1856" s="39"/>
      <c r="AG1856" s="39"/>
      <c r="AH1856" s="39"/>
      <c r="AI1856" s="39"/>
      <c r="AJ1856" s="39"/>
      <c r="AK1856" s="39"/>
      <c r="AL1856" s="39"/>
      <c r="AM1856" s="39"/>
      <c r="AN1856" s="39"/>
      <c r="AO1856" s="39"/>
      <c r="AP1856" s="39">
        <v>42000</v>
      </c>
      <c r="AQ1856" s="39">
        <v>0</v>
      </c>
      <c r="AR1856" s="27">
        <f t="shared" si="42"/>
        <v>0</v>
      </c>
      <c r="AS1856" s="13" t="s">
        <v>111</v>
      </c>
      <c r="AT1856" s="13">
        <v>2014</v>
      </c>
      <c r="AU1856" s="13">
        <v>14</v>
      </c>
    </row>
    <row r="1857" spans="2:47" ht="13.15" customHeight="1" x14ac:dyDescent="0.2">
      <c r="B1857" s="13" t="s">
        <v>2971</v>
      </c>
      <c r="C1857" s="13" t="s">
        <v>100</v>
      </c>
      <c r="D1857" s="13" t="s">
        <v>2969</v>
      </c>
      <c r="E1857" s="13" t="s">
        <v>569</v>
      </c>
      <c r="F1857" s="13" t="s">
        <v>2970</v>
      </c>
      <c r="G1857" s="13" t="s">
        <v>2965</v>
      </c>
      <c r="H1857" s="13" t="s">
        <v>105</v>
      </c>
      <c r="I1857" s="13">
        <v>57</v>
      </c>
      <c r="J1857" s="13" t="s">
        <v>200</v>
      </c>
      <c r="K1857" s="13" t="s">
        <v>107</v>
      </c>
      <c r="L1857" s="13" t="s">
        <v>108</v>
      </c>
      <c r="M1857" s="13" t="s">
        <v>109</v>
      </c>
      <c r="N1857" s="13" t="s">
        <v>110</v>
      </c>
      <c r="O1857" s="39"/>
      <c r="P1857" s="39"/>
      <c r="Q1857" s="39"/>
      <c r="R1857" s="39">
        <v>13</v>
      </c>
      <c r="S1857" s="39">
        <v>19</v>
      </c>
      <c r="T1857" s="39">
        <v>19</v>
      </c>
      <c r="U1857" s="39">
        <v>19</v>
      </c>
      <c r="V1857" s="39">
        <v>19</v>
      </c>
      <c r="W1857" s="39"/>
      <c r="X1857" s="39"/>
      <c r="Y1857" s="39"/>
      <c r="Z1857" s="39"/>
      <c r="AA1857" s="39"/>
      <c r="AB1857" s="39"/>
      <c r="AC1857" s="39"/>
      <c r="AD1857" s="39"/>
      <c r="AE1857" s="39"/>
      <c r="AF1857" s="39"/>
      <c r="AG1857" s="39"/>
      <c r="AH1857" s="39"/>
      <c r="AI1857" s="39"/>
      <c r="AJ1857" s="39"/>
      <c r="AK1857" s="39"/>
      <c r="AL1857" s="39"/>
      <c r="AM1857" s="39"/>
      <c r="AN1857" s="39"/>
      <c r="AO1857" s="39"/>
      <c r="AP1857" s="39">
        <v>42000</v>
      </c>
      <c r="AQ1857" s="39">
        <v>0</v>
      </c>
      <c r="AR1857" s="27">
        <f t="shared" si="42"/>
        <v>0</v>
      </c>
      <c r="AS1857" s="13" t="s">
        <v>111</v>
      </c>
      <c r="AT1857" s="13">
        <v>2014</v>
      </c>
      <c r="AU1857" s="13" t="s">
        <v>115</v>
      </c>
    </row>
    <row r="1858" spans="2:47" ht="13.15" customHeight="1" x14ac:dyDescent="0.2">
      <c r="B1858" s="13" t="s">
        <v>2972</v>
      </c>
      <c r="C1858" s="13" t="s">
        <v>100</v>
      </c>
      <c r="D1858" s="13" t="s">
        <v>2969</v>
      </c>
      <c r="E1858" s="13" t="s">
        <v>569</v>
      </c>
      <c r="F1858" s="13" t="s">
        <v>2970</v>
      </c>
      <c r="G1858" s="13" t="s">
        <v>2965</v>
      </c>
      <c r="H1858" s="13" t="s">
        <v>105</v>
      </c>
      <c r="I1858" s="13">
        <v>57</v>
      </c>
      <c r="J1858" s="13" t="s">
        <v>200</v>
      </c>
      <c r="K1858" s="13" t="s">
        <v>107</v>
      </c>
      <c r="L1858" s="13" t="s">
        <v>108</v>
      </c>
      <c r="M1858" s="13" t="s">
        <v>122</v>
      </c>
      <c r="N1858" s="13" t="s">
        <v>110</v>
      </c>
      <c r="O1858" s="39"/>
      <c r="P1858" s="39"/>
      <c r="Q1858" s="39"/>
      <c r="R1858" s="39">
        <v>13</v>
      </c>
      <c r="S1858" s="39">
        <v>19</v>
      </c>
      <c r="T1858" s="39">
        <v>13</v>
      </c>
      <c r="U1858" s="39">
        <v>19</v>
      </c>
      <c r="V1858" s="39">
        <v>19</v>
      </c>
      <c r="W1858" s="39"/>
      <c r="X1858" s="39"/>
      <c r="Y1858" s="39"/>
      <c r="Z1858" s="39"/>
      <c r="AA1858" s="39"/>
      <c r="AB1858" s="39"/>
      <c r="AC1858" s="39"/>
      <c r="AD1858" s="39"/>
      <c r="AE1858" s="39"/>
      <c r="AF1858" s="39"/>
      <c r="AG1858" s="39"/>
      <c r="AH1858" s="39"/>
      <c r="AI1858" s="39"/>
      <c r="AJ1858" s="39"/>
      <c r="AK1858" s="39"/>
      <c r="AL1858" s="39"/>
      <c r="AM1858" s="39"/>
      <c r="AN1858" s="39"/>
      <c r="AO1858" s="39"/>
      <c r="AP1858" s="39">
        <v>42000</v>
      </c>
      <c r="AQ1858" s="39">
        <v>0</v>
      </c>
      <c r="AR1858" s="27">
        <f t="shared" si="42"/>
        <v>0</v>
      </c>
      <c r="AS1858" s="13" t="s">
        <v>111</v>
      </c>
      <c r="AT1858" s="13">
        <v>2014</v>
      </c>
      <c r="AU1858" s="13" t="s">
        <v>6956</v>
      </c>
    </row>
    <row r="1859" spans="2:47" ht="13.15" customHeight="1" x14ac:dyDescent="0.2">
      <c r="B1859" s="13" t="s">
        <v>7014</v>
      </c>
      <c r="C1859" s="13" t="s">
        <v>100</v>
      </c>
      <c r="D1859" s="13" t="s">
        <v>2969</v>
      </c>
      <c r="E1859" s="13" t="s">
        <v>569</v>
      </c>
      <c r="F1859" s="13" t="s">
        <v>2970</v>
      </c>
      <c r="G1859" s="13" t="s">
        <v>2965</v>
      </c>
      <c r="H1859" s="13" t="s">
        <v>105</v>
      </c>
      <c r="I1859" s="13">
        <v>57</v>
      </c>
      <c r="J1859" s="13" t="s">
        <v>200</v>
      </c>
      <c r="K1859" s="13" t="s">
        <v>107</v>
      </c>
      <c r="L1859" s="13" t="s">
        <v>108</v>
      </c>
      <c r="M1859" s="13" t="s">
        <v>122</v>
      </c>
      <c r="N1859" s="13" t="s">
        <v>110</v>
      </c>
      <c r="O1859" s="39"/>
      <c r="P1859" s="39"/>
      <c r="Q1859" s="39"/>
      <c r="R1859" s="39">
        <v>13</v>
      </c>
      <c r="S1859" s="39">
        <v>19</v>
      </c>
      <c r="T1859" s="39">
        <v>0</v>
      </c>
      <c r="U1859" s="39">
        <v>19</v>
      </c>
      <c r="V1859" s="39">
        <v>19</v>
      </c>
      <c r="W1859" s="39"/>
      <c r="X1859" s="39"/>
      <c r="Y1859" s="39"/>
      <c r="Z1859" s="39"/>
      <c r="AA1859" s="39"/>
      <c r="AB1859" s="39"/>
      <c r="AC1859" s="39"/>
      <c r="AD1859" s="39"/>
      <c r="AE1859" s="39"/>
      <c r="AF1859" s="39"/>
      <c r="AG1859" s="39"/>
      <c r="AH1859" s="39"/>
      <c r="AI1859" s="39"/>
      <c r="AJ1859" s="39"/>
      <c r="AK1859" s="39"/>
      <c r="AL1859" s="39"/>
      <c r="AM1859" s="39"/>
      <c r="AN1859" s="39"/>
      <c r="AO1859" s="39"/>
      <c r="AP1859" s="39">
        <v>42000</v>
      </c>
      <c r="AQ1859" s="39">
        <v>0</v>
      </c>
      <c r="AR1859" s="27">
        <f t="shared" si="42"/>
        <v>0</v>
      </c>
      <c r="AS1859" s="13" t="s">
        <v>111</v>
      </c>
      <c r="AT1859" s="13">
        <v>2014</v>
      </c>
      <c r="AU1859" s="13" t="s">
        <v>156</v>
      </c>
    </row>
    <row r="1860" spans="2:47" ht="13.15" customHeight="1" x14ac:dyDescent="0.2">
      <c r="B1860" s="13" t="s">
        <v>7925</v>
      </c>
      <c r="C1860" s="13" t="s">
        <v>100</v>
      </c>
      <c r="D1860" s="13" t="s">
        <v>2969</v>
      </c>
      <c r="E1860" s="13" t="s">
        <v>569</v>
      </c>
      <c r="F1860" s="13" t="s">
        <v>2970</v>
      </c>
      <c r="G1860" s="13" t="s">
        <v>2965</v>
      </c>
      <c r="H1860" s="13" t="s">
        <v>105</v>
      </c>
      <c r="I1860" s="13">
        <v>57</v>
      </c>
      <c r="J1860" s="13" t="s">
        <v>200</v>
      </c>
      <c r="K1860" s="13" t="s">
        <v>107</v>
      </c>
      <c r="L1860" s="13" t="s">
        <v>108</v>
      </c>
      <c r="M1860" s="13" t="s">
        <v>122</v>
      </c>
      <c r="N1860" s="13" t="s">
        <v>110</v>
      </c>
      <c r="O1860" s="39"/>
      <c r="P1860" s="39"/>
      <c r="Q1860" s="39"/>
      <c r="R1860" s="39">
        <v>13</v>
      </c>
      <c r="S1860" s="39">
        <v>19</v>
      </c>
      <c r="T1860" s="39">
        <v>0</v>
      </c>
      <c r="U1860" s="39">
        <v>5</v>
      </c>
      <c r="V1860" s="39">
        <v>17</v>
      </c>
      <c r="W1860" s="39">
        <v>17</v>
      </c>
      <c r="X1860" s="171"/>
      <c r="Y1860" s="171"/>
      <c r="Z1860" s="171"/>
      <c r="AA1860" s="171"/>
      <c r="AB1860" s="171"/>
      <c r="AC1860" s="171"/>
      <c r="AD1860" s="171"/>
      <c r="AE1860" s="171"/>
      <c r="AF1860" s="171"/>
      <c r="AG1860" s="171"/>
      <c r="AH1860" s="171"/>
      <c r="AI1860" s="171"/>
      <c r="AJ1860" s="171"/>
      <c r="AK1860" s="171"/>
      <c r="AL1860" s="171"/>
      <c r="AM1860" s="171"/>
      <c r="AN1860" s="171"/>
      <c r="AO1860" s="171"/>
      <c r="AP1860" s="39">
        <v>38000</v>
      </c>
      <c r="AQ1860" s="39">
        <f t="shared" ref="AQ1860" si="44">(O1860+P1860+Q1860+R1860+S1860+T1860+U1860+V1860+W1860)*AP1860</f>
        <v>2698000</v>
      </c>
      <c r="AR1860" s="27">
        <f t="shared" si="42"/>
        <v>3021760.0000000005</v>
      </c>
      <c r="AS1860" s="13" t="s">
        <v>111</v>
      </c>
      <c r="AT1860" s="13" t="s">
        <v>7924</v>
      </c>
      <c r="AU1860" s="300"/>
    </row>
    <row r="1861" spans="2:47" ht="13.15" customHeight="1" x14ac:dyDescent="0.2">
      <c r="B1861" s="7" t="s">
        <v>2973</v>
      </c>
      <c r="C1861" s="7" t="s">
        <v>100</v>
      </c>
      <c r="D1861" s="13" t="s">
        <v>2974</v>
      </c>
      <c r="E1861" s="7" t="s">
        <v>2935</v>
      </c>
      <c r="F1861" s="7" t="s">
        <v>2964</v>
      </c>
      <c r="G1861" s="7" t="s">
        <v>2975</v>
      </c>
      <c r="H1861" s="8" t="s">
        <v>197</v>
      </c>
      <c r="I1861" s="9">
        <v>57</v>
      </c>
      <c r="J1861" s="10" t="s">
        <v>238</v>
      </c>
      <c r="K1861" s="8" t="s">
        <v>107</v>
      </c>
      <c r="L1861" s="10" t="s">
        <v>108</v>
      </c>
      <c r="M1861" s="10" t="s">
        <v>109</v>
      </c>
      <c r="N1861" s="29" t="s">
        <v>2830</v>
      </c>
      <c r="O1861" s="27"/>
      <c r="P1861" s="27"/>
      <c r="Q1861" s="74"/>
      <c r="R1861" s="27">
        <v>17</v>
      </c>
      <c r="S1861" s="27">
        <v>17</v>
      </c>
      <c r="T1861" s="27">
        <v>17</v>
      </c>
      <c r="U1861" s="27">
        <v>17</v>
      </c>
      <c r="V1861" s="27">
        <v>17</v>
      </c>
      <c r="W1861" s="27"/>
      <c r="X1861" s="27"/>
      <c r="Y1861" s="27"/>
      <c r="Z1861" s="27"/>
      <c r="AA1861" s="27"/>
      <c r="AB1861" s="27"/>
      <c r="AC1861" s="27"/>
      <c r="AD1861" s="27"/>
      <c r="AE1861" s="27"/>
      <c r="AF1861" s="27"/>
      <c r="AG1861" s="27"/>
      <c r="AH1861" s="27"/>
      <c r="AI1861" s="27"/>
      <c r="AJ1861" s="27"/>
      <c r="AK1861" s="27"/>
      <c r="AL1861" s="27"/>
      <c r="AM1861" s="27"/>
      <c r="AN1861" s="27"/>
      <c r="AO1861" s="27"/>
      <c r="AP1861" s="27">
        <v>15765.37</v>
      </c>
      <c r="AQ1861" s="27">
        <v>0</v>
      </c>
      <c r="AR1861" s="27">
        <f t="shared" si="42"/>
        <v>0</v>
      </c>
      <c r="AS1861" s="10" t="s">
        <v>111</v>
      </c>
      <c r="AT1861" s="43" t="s">
        <v>241</v>
      </c>
      <c r="AU1861" s="89" t="s">
        <v>661</v>
      </c>
    </row>
    <row r="1862" spans="2:47" ht="13.15" customHeight="1" x14ac:dyDescent="0.2">
      <c r="B1862" s="12" t="s">
        <v>2976</v>
      </c>
      <c r="C1862" s="7" t="s">
        <v>100</v>
      </c>
      <c r="D1862" s="13" t="s">
        <v>2974</v>
      </c>
      <c r="E1862" s="7" t="s">
        <v>2935</v>
      </c>
      <c r="F1862" s="7" t="s">
        <v>2964</v>
      </c>
      <c r="G1862" s="7" t="s">
        <v>2975</v>
      </c>
      <c r="H1862" s="8" t="s">
        <v>105</v>
      </c>
      <c r="I1862" s="9">
        <v>57</v>
      </c>
      <c r="J1862" s="10" t="s">
        <v>106</v>
      </c>
      <c r="K1862" s="8" t="s">
        <v>107</v>
      </c>
      <c r="L1862" s="10" t="s">
        <v>108</v>
      </c>
      <c r="M1862" s="10" t="s">
        <v>109</v>
      </c>
      <c r="N1862" s="10" t="s">
        <v>2830</v>
      </c>
      <c r="O1862" s="74"/>
      <c r="P1862" s="27"/>
      <c r="Q1862" s="27"/>
      <c r="R1862" s="27">
        <v>17</v>
      </c>
      <c r="S1862" s="27">
        <v>17</v>
      </c>
      <c r="T1862" s="27">
        <v>17</v>
      </c>
      <c r="U1862" s="27">
        <v>17</v>
      </c>
      <c r="V1862" s="27">
        <v>17</v>
      </c>
      <c r="W1862" s="27"/>
      <c r="X1862" s="27"/>
      <c r="Y1862" s="27"/>
      <c r="Z1862" s="27"/>
      <c r="AA1862" s="27"/>
      <c r="AB1862" s="27"/>
      <c r="AC1862" s="27"/>
      <c r="AD1862" s="27"/>
      <c r="AE1862" s="27"/>
      <c r="AF1862" s="27"/>
      <c r="AG1862" s="27"/>
      <c r="AH1862" s="27"/>
      <c r="AI1862" s="27"/>
      <c r="AJ1862" s="27"/>
      <c r="AK1862" s="27"/>
      <c r="AL1862" s="27"/>
      <c r="AM1862" s="27"/>
      <c r="AN1862" s="27"/>
      <c r="AO1862" s="27"/>
      <c r="AP1862" s="27">
        <v>15765.37</v>
      </c>
      <c r="AQ1862" s="27">
        <v>0</v>
      </c>
      <c r="AR1862" s="27">
        <f t="shared" si="42"/>
        <v>0</v>
      </c>
      <c r="AS1862" s="10" t="s">
        <v>111</v>
      </c>
      <c r="AT1862" s="43" t="s">
        <v>241</v>
      </c>
      <c r="AU1862" s="89" t="s">
        <v>661</v>
      </c>
    </row>
    <row r="1863" spans="2:47" ht="13.15" customHeight="1" x14ac:dyDescent="0.2">
      <c r="B1863" s="12" t="s">
        <v>2977</v>
      </c>
      <c r="C1863" s="7" t="s">
        <v>100</v>
      </c>
      <c r="D1863" s="13" t="s">
        <v>2974</v>
      </c>
      <c r="E1863" s="7" t="s">
        <v>2935</v>
      </c>
      <c r="F1863" s="7" t="s">
        <v>2964</v>
      </c>
      <c r="G1863" s="7" t="s">
        <v>2975</v>
      </c>
      <c r="H1863" s="8" t="s">
        <v>105</v>
      </c>
      <c r="I1863" s="8">
        <v>57</v>
      </c>
      <c r="J1863" s="10" t="s">
        <v>200</v>
      </c>
      <c r="K1863" s="8" t="s">
        <v>107</v>
      </c>
      <c r="L1863" s="10" t="s">
        <v>108</v>
      </c>
      <c r="M1863" s="10" t="s">
        <v>109</v>
      </c>
      <c r="N1863" s="10" t="s">
        <v>2830</v>
      </c>
      <c r="O1863" s="74"/>
      <c r="P1863" s="27"/>
      <c r="Q1863" s="27"/>
      <c r="R1863" s="27">
        <v>4</v>
      </c>
      <c r="S1863" s="27">
        <v>17</v>
      </c>
      <c r="T1863" s="27">
        <v>17</v>
      </c>
      <c r="U1863" s="27">
        <v>17</v>
      </c>
      <c r="V1863" s="27">
        <v>17</v>
      </c>
      <c r="W1863" s="27"/>
      <c r="X1863" s="27"/>
      <c r="Y1863" s="27"/>
      <c r="Z1863" s="27"/>
      <c r="AA1863" s="27"/>
      <c r="AB1863" s="27"/>
      <c r="AC1863" s="27"/>
      <c r="AD1863" s="27"/>
      <c r="AE1863" s="27"/>
      <c r="AF1863" s="27"/>
      <c r="AG1863" s="27"/>
      <c r="AH1863" s="27"/>
      <c r="AI1863" s="27"/>
      <c r="AJ1863" s="27"/>
      <c r="AK1863" s="27"/>
      <c r="AL1863" s="27"/>
      <c r="AM1863" s="27"/>
      <c r="AN1863" s="27"/>
      <c r="AO1863" s="27"/>
      <c r="AP1863" s="27">
        <v>42000</v>
      </c>
      <c r="AQ1863" s="27">
        <v>0</v>
      </c>
      <c r="AR1863" s="27">
        <f t="shared" si="42"/>
        <v>0</v>
      </c>
      <c r="AS1863" s="10" t="s">
        <v>111</v>
      </c>
      <c r="AT1863" s="7" t="s">
        <v>375</v>
      </c>
      <c r="AU1863" s="89">
        <v>14</v>
      </c>
    </row>
    <row r="1864" spans="2:47" ht="13.15" customHeight="1" x14ac:dyDescent="0.2">
      <c r="B1864" s="12" t="s">
        <v>2978</v>
      </c>
      <c r="C1864" s="7" t="s">
        <v>100</v>
      </c>
      <c r="D1864" s="13" t="s">
        <v>2974</v>
      </c>
      <c r="E1864" s="7" t="s">
        <v>2935</v>
      </c>
      <c r="F1864" s="7" t="s">
        <v>2964</v>
      </c>
      <c r="G1864" s="7" t="s">
        <v>2975</v>
      </c>
      <c r="H1864" s="8" t="s">
        <v>105</v>
      </c>
      <c r="I1864" s="8">
        <v>57</v>
      </c>
      <c r="J1864" s="10" t="s">
        <v>200</v>
      </c>
      <c r="K1864" s="8" t="s">
        <v>107</v>
      </c>
      <c r="L1864" s="10" t="s">
        <v>108</v>
      </c>
      <c r="M1864" s="10" t="s">
        <v>109</v>
      </c>
      <c r="N1864" s="10" t="s">
        <v>2830</v>
      </c>
      <c r="O1864" s="74"/>
      <c r="P1864" s="27"/>
      <c r="Q1864" s="27"/>
      <c r="R1864" s="27">
        <v>4</v>
      </c>
      <c r="S1864" s="27">
        <v>4</v>
      </c>
      <c r="T1864" s="27">
        <v>17</v>
      </c>
      <c r="U1864" s="27">
        <v>17</v>
      </c>
      <c r="V1864" s="27">
        <v>17</v>
      </c>
      <c r="W1864" s="27"/>
      <c r="X1864" s="27"/>
      <c r="Y1864" s="27"/>
      <c r="Z1864" s="27"/>
      <c r="AA1864" s="27"/>
      <c r="AB1864" s="27"/>
      <c r="AC1864" s="27"/>
      <c r="AD1864" s="27"/>
      <c r="AE1864" s="27"/>
      <c r="AF1864" s="27"/>
      <c r="AG1864" s="27"/>
      <c r="AH1864" s="27"/>
      <c r="AI1864" s="27"/>
      <c r="AJ1864" s="27"/>
      <c r="AK1864" s="27"/>
      <c r="AL1864" s="27"/>
      <c r="AM1864" s="27"/>
      <c r="AN1864" s="27"/>
      <c r="AO1864" s="27"/>
      <c r="AP1864" s="27">
        <v>42000</v>
      </c>
      <c r="AQ1864" s="27">
        <v>0</v>
      </c>
      <c r="AR1864" s="27">
        <f t="shared" si="42"/>
        <v>0</v>
      </c>
      <c r="AS1864" s="10" t="s">
        <v>111</v>
      </c>
      <c r="AT1864" s="7" t="s">
        <v>375</v>
      </c>
      <c r="AU1864" s="13">
        <v>14</v>
      </c>
    </row>
    <row r="1865" spans="2:47" ht="13.15" customHeight="1" x14ac:dyDescent="0.2">
      <c r="B1865" s="12" t="s">
        <v>2979</v>
      </c>
      <c r="C1865" s="7" t="s">
        <v>100</v>
      </c>
      <c r="D1865" s="13" t="s">
        <v>2974</v>
      </c>
      <c r="E1865" s="7" t="s">
        <v>2935</v>
      </c>
      <c r="F1865" s="7" t="s">
        <v>2964</v>
      </c>
      <c r="G1865" s="7" t="s">
        <v>2975</v>
      </c>
      <c r="H1865" s="8" t="s">
        <v>105</v>
      </c>
      <c r="I1865" s="8">
        <v>57</v>
      </c>
      <c r="J1865" s="10" t="s">
        <v>200</v>
      </c>
      <c r="K1865" s="8" t="s">
        <v>107</v>
      </c>
      <c r="L1865" s="10" t="s">
        <v>108</v>
      </c>
      <c r="M1865" s="13" t="s">
        <v>122</v>
      </c>
      <c r="N1865" s="10" t="s">
        <v>2830</v>
      </c>
      <c r="O1865" s="74"/>
      <c r="P1865" s="27"/>
      <c r="Q1865" s="27"/>
      <c r="R1865" s="27">
        <v>4</v>
      </c>
      <c r="S1865" s="27">
        <v>17</v>
      </c>
      <c r="T1865" s="27">
        <v>17</v>
      </c>
      <c r="U1865" s="27">
        <v>17</v>
      </c>
      <c r="V1865" s="27">
        <v>17</v>
      </c>
      <c r="W1865" s="27"/>
      <c r="X1865" s="27"/>
      <c r="Y1865" s="27"/>
      <c r="Z1865" s="27"/>
      <c r="AA1865" s="27"/>
      <c r="AB1865" s="27"/>
      <c r="AC1865" s="27"/>
      <c r="AD1865" s="27"/>
      <c r="AE1865" s="27"/>
      <c r="AF1865" s="27"/>
      <c r="AG1865" s="27"/>
      <c r="AH1865" s="27"/>
      <c r="AI1865" s="27"/>
      <c r="AJ1865" s="27"/>
      <c r="AK1865" s="27"/>
      <c r="AL1865" s="27"/>
      <c r="AM1865" s="27"/>
      <c r="AN1865" s="27"/>
      <c r="AO1865" s="27"/>
      <c r="AP1865" s="27">
        <v>42000</v>
      </c>
      <c r="AQ1865" s="39">
        <v>0</v>
      </c>
      <c r="AR1865" s="27">
        <f t="shared" si="42"/>
        <v>0</v>
      </c>
      <c r="AS1865" s="10" t="s">
        <v>111</v>
      </c>
      <c r="AT1865" s="13">
        <v>2014</v>
      </c>
      <c r="AU1865" s="13" t="s">
        <v>6956</v>
      </c>
    </row>
    <row r="1866" spans="2:47" ht="13.15" customHeight="1" x14ac:dyDescent="0.2">
      <c r="B1866" s="12" t="s">
        <v>7015</v>
      </c>
      <c r="C1866" s="7" t="s">
        <v>100</v>
      </c>
      <c r="D1866" s="13" t="s">
        <v>2974</v>
      </c>
      <c r="E1866" s="7" t="s">
        <v>2935</v>
      </c>
      <c r="F1866" s="7" t="s">
        <v>2964</v>
      </c>
      <c r="G1866" s="7" t="s">
        <v>2975</v>
      </c>
      <c r="H1866" s="8" t="s">
        <v>105</v>
      </c>
      <c r="I1866" s="8">
        <v>57</v>
      </c>
      <c r="J1866" s="10" t="s">
        <v>200</v>
      </c>
      <c r="K1866" s="8" t="s">
        <v>107</v>
      </c>
      <c r="L1866" s="10" t="s">
        <v>108</v>
      </c>
      <c r="M1866" s="13" t="s">
        <v>122</v>
      </c>
      <c r="N1866" s="10" t="s">
        <v>2830</v>
      </c>
      <c r="O1866" s="74"/>
      <c r="P1866" s="27"/>
      <c r="Q1866" s="27"/>
      <c r="R1866" s="27">
        <v>4</v>
      </c>
      <c r="S1866" s="27">
        <v>17</v>
      </c>
      <c r="T1866" s="27">
        <v>0</v>
      </c>
      <c r="U1866" s="27">
        <v>17</v>
      </c>
      <c r="V1866" s="27">
        <v>17</v>
      </c>
      <c r="W1866" s="27"/>
      <c r="X1866" s="39"/>
      <c r="Y1866" s="39"/>
      <c r="Z1866" s="39"/>
      <c r="AA1866" s="39"/>
      <c r="AB1866" s="39"/>
      <c r="AC1866" s="39"/>
      <c r="AD1866" s="39"/>
      <c r="AE1866" s="39"/>
      <c r="AF1866" s="39"/>
      <c r="AG1866" s="39"/>
      <c r="AH1866" s="39"/>
      <c r="AI1866" s="39"/>
      <c r="AJ1866" s="39"/>
      <c r="AK1866" s="39"/>
      <c r="AL1866" s="39"/>
      <c r="AM1866" s="39"/>
      <c r="AN1866" s="39"/>
      <c r="AO1866" s="39"/>
      <c r="AP1866" s="27">
        <v>42000</v>
      </c>
      <c r="AQ1866" s="39">
        <f>(O1866+P1866+Q1866+R1866+S1866+T1866+U1866+V1866+W1866)*AP1866</f>
        <v>2310000</v>
      </c>
      <c r="AR1866" s="27">
        <f t="shared" si="42"/>
        <v>2587200.0000000005</v>
      </c>
      <c r="AS1866" s="10" t="s">
        <v>111</v>
      </c>
      <c r="AT1866" s="13">
        <v>2014</v>
      </c>
      <c r="AU1866" s="13"/>
    </row>
    <row r="1867" spans="2:47" ht="13.15" customHeight="1" x14ac:dyDescent="0.2">
      <c r="B1867" s="7" t="s">
        <v>2980</v>
      </c>
      <c r="C1867" s="7" t="s">
        <v>100</v>
      </c>
      <c r="D1867" s="13" t="s">
        <v>2981</v>
      </c>
      <c r="E1867" s="7" t="s">
        <v>2935</v>
      </c>
      <c r="F1867" s="7" t="s">
        <v>2982</v>
      </c>
      <c r="G1867" s="7" t="s">
        <v>2983</v>
      </c>
      <c r="H1867" s="8" t="s">
        <v>197</v>
      </c>
      <c r="I1867" s="9">
        <v>57</v>
      </c>
      <c r="J1867" s="10" t="s">
        <v>238</v>
      </c>
      <c r="K1867" s="8" t="s">
        <v>107</v>
      </c>
      <c r="L1867" s="10" t="s">
        <v>108</v>
      </c>
      <c r="M1867" s="10" t="s">
        <v>109</v>
      </c>
      <c r="N1867" s="29" t="s">
        <v>2830</v>
      </c>
      <c r="O1867" s="27"/>
      <c r="P1867" s="27"/>
      <c r="Q1867" s="74"/>
      <c r="R1867" s="27">
        <v>6</v>
      </c>
      <c r="S1867" s="27">
        <v>6</v>
      </c>
      <c r="T1867" s="27">
        <v>6</v>
      </c>
      <c r="U1867" s="27">
        <v>6</v>
      </c>
      <c r="V1867" s="27">
        <v>6</v>
      </c>
      <c r="W1867" s="27"/>
      <c r="X1867" s="27"/>
      <c r="Y1867" s="27"/>
      <c r="Z1867" s="27"/>
      <c r="AA1867" s="27"/>
      <c r="AB1867" s="27"/>
      <c r="AC1867" s="27"/>
      <c r="AD1867" s="27"/>
      <c r="AE1867" s="27"/>
      <c r="AF1867" s="27"/>
      <c r="AG1867" s="27"/>
      <c r="AH1867" s="27"/>
      <c r="AI1867" s="27"/>
      <c r="AJ1867" s="27"/>
      <c r="AK1867" s="27"/>
      <c r="AL1867" s="27"/>
      <c r="AM1867" s="27"/>
      <c r="AN1867" s="27"/>
      <c r="AO1867" s="27"/>
      <c r="AP1867" s="27">
        <v>15765.37</v>
      </c>
      <c r="AQ1867" s="27">
        <v>0</v>
      </c>
      <c r="AR1867" s="27">
        <f t="shared" si="42"/>
        <v>0</v>
      </c>
      <c r="AS1867" s="10" t="s">
        <v>111</v>
      </c>
      <c r="AT1867" s="43" t="s">
        <v>241</v>
      </c>
      <c r="AU1867" s="89" t="s">
        <v>661</v>
      </c>
    </row>
    <row r="1868" spans="2:47" ht="13.15" customHeight="1" x14ac:dyDescent="0.2">
      <c r="B1868" s="12" t="s">
        <v>2984</v>
      </c>
      <c r="C1868" s="7" t="s">
        <v>100</v>
      </c>
      <c r="D1868" s="13" t="s">
        <v>2981</v>
      </c>
      <c r="E1868" s="7" t="s">
        <v>2935</v>
      </c>
      <c r="F1868" s="7" t="s">
        <v>2982</v>
      </c>
      <c r="G1868" s="7" t="s">
        <v>2983</v>
      </c>
      <c r="H1868" s="8" t="s">
        <v>105</v>
      </c>
      <c r="I1868" s="9">
        <v>57</v>
      </c>
      <c r="J1868" s="10" t="s">
        <v>106</v>
      </c>
      <c r="K1868" s="8" t="s">
        <v>107</v>
      </c>
      <c r="L1868" s="10" t="s">
        <v>108</v>
      </c>
      <c r="M1868" s="10" t="s">
        <v>109</v>
      </c>
      <c r="N1868" s="10" t="s">
        <v>2830</v>
      </c>
      <c r="O1868" s="74"/>
      <c r="P1868" s="27"/>
      <c r="Q1868" s="27"/>
      <c r="R1868" s="27">
        <v>6</v>
      </c>
      <c r="S1868" s="27">
        <v>6</v>
      </c>
      <c r="T1868" s="27">
        <v>6</v>
      </c>
      <c r="U1868" s="27">
        <v>6</v>
      </c>
      <c r="V1868" s="27">
        <v>6</v>
      </c>
      <c r="W1868" s="27"/>
      <c r="X1868" s="27"/>
      <c r="Y1868" s="27"/>
      <c r="Z1868" s="27"/>
      <c r="AA1868" s="27"/>
      <c r="AB1868" s="27"/>
      <c r="AC1868" s="27"/>
      <c r="AD1868" s="27"/>
      <c r="AE1868" s="27"/>
      <c r="AF1868" s="27"/>
      <c r="AG1868" s="27"/>
      <c r="AH1868" s="27"/>
      <c r="AI1868" s="27"/>
      <c r="AJ1868" s="27"/>
      <c r="AK1868" s="27"/>
      <c r="AL1868" s="27"/>
      <c r="AM1868" s="27"/>
      <c r="AN1868" s="27"/>
      <c r="AO1868" s="27"/>
      <c r="AP1868" s="27">
        <v>15765.37</v>
      </c>
      <c r="AQ1868" s="27">
        <v>0</v>
      </c>
      <c r="AR1868" s="27">
        <f t="shared" si="42"/>
        <v>0</v>
      </c>
      <c r="AS1868" s="10" t="s">
        <v>111</v>
      </c>
      <c r="AT1868" s="43" t="s">
        <v>241</v>
      </c>
      <c r="AU1868" s="89" t="s">
        <v>661</v>
      </c>
    </row>
    <row r="1869" spans="2:47" ht="13.15" customHeight="1" x14ac:dyDescent="0.2">
      <c r="B1869" s="12" t="s">
        <v>2985</v>
      </c>
      <c r="C1869" s="7" t="s">
        <v>100</v>
      </c>
      <c r="D1869" s="13" t="s">
        <v>2981</v>
      </c>
      <c r="E1869" s="7" t="s">
        <v>2935</v>
      </c>
      <c r="F1869" s="7" t="s">
        <v>2982</v>
      </c>
      <c r="G1869" s="7" t="s">
        <v>2983</v>
      </c>
      <c r="H1869" s="8" t="s">
        <v>105</v>
      </c>
      <c r="I1869" s="8">
        <v>57</v>
      </c>
      <c r="J1869" s="10" t="s">
        <v>200</v>
      </c>
      <c r="K1869" s="8" t="s">
        <v>107</v>
      </c>
      <c r="L1869" s="10" t="s">
        <v>108</v>
      </c>
      <c r="M1869" s="10" t="s">
        <v>109</v>
      </c>
      <c r="N1869" s="10" t="s">
        <v>2830</v>
      </c>
      <c r="O1869" s="74"/>
      <c r="P1869" s="27"/>
      <c r="Q1869" s="27"/>
      <c r="R1869" s="27"/>
      <c r="S1869" s="27">
        <v>5</v>
      </c>
      <c r="T1869" s="27">
        <v>6</v>
      </c>
      <c r="U1869" s="27">
        <v>6</v>
      </c>
      <c r="V1869" s="27">
        <v>6</v>
      </c>
      <c r="W1869" s="27"/>
      <c r="X1869" s="27"/>
      <c r="Y1869" s="27"/>
      <c r="Z1869" s="27"/>
      <c r="AA1869" s="27"/>
      <c r="AB1869" s="27"/>
      <c r="AC1869" s="27"/>
      <c r="AD1869" s="27"/>
      <c r="AE1869" s="27"/>
      <c r="AF1869" s="27"/>
      <c r="AG1869" s="27"/>
      <c r="AH1869" s="27"/>
      <c r="AI1869" s="27"/>
      <c r="AJ1869" s="27"/>
      <c r="AK1869" s="27"/>
      <c r="AL1869" s="27"/>
      <c r="AM1869" s="27"/>
      <c r="AN1869" s="27"/>
      <c r="AO1869" s="27"/>
      <c r="AP1869" s="27">
        <v>42000</v>
      </c>
      <c r="AQ1869" s="27">
        <v>0</v>
      </c>
      <c r="AR1869" s="27">
        <f t="shared" si="42"/>
        <v>0</v>
      </c>
      <c r="AS1869" s="10" t="s">
        <v>111</v>
      </c>
      <c r="AT1869" s="7" t="s">
        <v>375</v>
      </c>
      <c r="AU1869" s="13" t="s">
        <v>115</v>
      </c>
    </row>
    <row r="1870" spans="2:47" ht="13.15" customHeight="1" x14ac:dyDescent="0.2">
      <c r="B1870" s="13" t="s">
        <v>2986</v>
      </c>
      <c r="C1870" s="13" t="s">
        <v>100</v>
      </c>
      <c r="D1870" s="13" t="s">
        <v>2987</v>
      </c>
      <c r="E1870" s="13" t="s">
        <v>569</v>
      </c>
      <c r="F1870" s="13" t="s">
        <v>2988</v>
      </c>
      <c r="G1870" s="13" t="s">
        <v>2983</v>
      </c>
      <c r="H1870" s="13" t="s">
        <v>105</v>
      </c>
      <c r="I1870" s="13">
        <v>57</v>
      </c>
      <c r="J1870" s="13" t="s">
        <v>200</v>
      </c>
      <c r="K1870" s="13" t="s">
        <v>107</v>
      </c>
      <c r="L1870" s="13" t="s">
        <v>108</v>
      </c>
      <c r="M1870" s="13" t="s">
        <v>109</v>
      </c>
      <c r="N1870" s="13" t="s">
        <v>2830</v>
      </c>
      <c r="O1870" s="39"/>
      <c r="P1870" s="39"/>
      <c r="Q1870" s="39"/>
      <c r="R1870" s="39"/>
      <c r="S1870" s="39">
        <v>2</v>
      </c>
      <c r="T1870" s="39">
        <v>6</v>
      </c>
      <c r="U1870" s="39">
        <v>6</v>
      </c>
      <c r="V1870" s="39">
        <v>6</v>
      </c>
      <c r="W1870" s="39"/>
      <c r="X1870" s="39"/>
      <c r="Y1870" s="39"/>
      <c r="Z1870" s="39"/>
      <c r="AA1870" s="39"/>
      <c r="AB1870" s="39"/>
      <c r="AC1870" s="39"/>
      <c r="AD1870" s="39"/>
      <c r="AE1870" s="39"/>
      <c r="AF1870" s="39"/>
      <c r="AG1870" s="39"/>
      <c r="AH1870" s="39"/>
      <c r="AI1870" s="39"/>
      <c r="AJ1870" s="39"/>
      <c r="AK1870" s="39"/>
      <c r="AL1870" s="39"/>
      <c r="AM1870" s="39"/>
      <c r="AN1870" s="39"/>
      <c r="AO1870" s="39"/>
      <c r="AP1870" s="39">
        <v>42000</v>
      </c>
      <c r="AQ1870" s="39">
        <v>0</v>
      </c>
      <c r="AR1870" s="27">
        <f t="shared" ref="AR1870:AR1940" si="45">AQ1870*1.12</f>
        <v>0</v>
      </c>
      <c r="AS1870" s="13" t="s">
        <v>111</v>
      </c>
      <c r="AT1870" s="13">
        <v>2014</v>
      </c>
      <c r="AU1870" s="13">
        <v>14</v>
      </c>
    </row>
    <row r="1871" spans="2:47" ht="13.15" customHeight="1" x14ac:dyDescent="0.2">
      <c r="B1871" s="13" t="s">
        <v>2989</v>
      </c>
      <c r="C1871" s="13" t="s">
        <v>100</v>
      </c>
      <c r="D1871" s="13" t="s">
        <v>2987</v>
      </c>
      <c r="E1871" s="13" t="s">
        <v>569</v>
      </c>
      <c r="F1871" s="13" t="s">
        <v>2988</v>
      </c>
      <c r="G1871" s="13" t="s">
        <v>2983</v>
      </c>
      <c r="H1871" s="13" t="s">
        <v>105</v>
      </c>
      <c r="I1871" s="13">
        <v>57</v>
      </c>
      <c r="J1871" s="13" t="s">
        <v>200</v>
      </c>
      <c r="K1871" s="13" t="s">
        <v>107</v>
      </c>
      <c r="L1871" s="13" t="s">
        <v>108</v>
      </c>
      <c r="M1871" s="13" t="s">
        <v>109</v>
      </c>
      <c r="N1871" s="13" t="s">
        <v>2830</v>
      </c>
      <c r="O1871" s="39"/>
      <c r="P1871" s="39"/>
      <c r="Q1871" s="39"/>
      <c r="R1871" s="39"/>
      <c r="S1871" s="39">
        <v>0</v>
      </c>
      <c r="T1871" s="39">
        <v>6</v>
      </c>
      <c r="U1871" s="39">
        <v>6</v>
      </c>
      <c r="V1871" s="39">
        <v>6</v>
      </c>
      <c r="W1871" s="39"/>
      <c r="X1871" s="39"/>
      <c r="Y1871" s="39"/>
      <c r="Z1871" s="39"/>
      <c r="AA1871" s="39"/>
      <c r="AB1871" s="39"/>
      <c r="AC1871" s="39"/>
      <c r="AD1871" s="39"/>
      <c r="AE1871" s="39"/>
      <c r="AF1871" s="39"/>
      <c r="AG1871" s="39"/>
      <c r="AH1871" s="39"/>
      <c r="AI1871" s="39"/>
      <c r="AJ1871" s="39"/>
      <c r="AK1871" s="39"/>
      <c r="AL1871" s="39"/>
      <c r="AM1871" s="39"/>
      <c r="AN1871" s="39"/>
      <c r="AO1871" s="39"/>
      <c r="AP1871" s="39">
        <v>42000</v>
      </c>
      <c r="AQ1871" s="39">
        <v>0</v>
      </c>
      <c r="AR1871" s="27">
        <f t="shared" si="45"/>
        <v>0</v>
      </c>
      <c r="AS1871" s="13" t="s">
        <v>111</v>
      </c>
      <c r="AT1871" s="13">
        <v>2014</v>
      </c>
      <c r="AU1871" s="13">
        <v>14</v>
      </c>
    </row>
    <row r="1872" spans="2:47" ht="13.15" customHeight="1" x14ac:dyDescent="0.2">
      <c r="B1872" s="13" t="s">
        <v>2990</v>
      </c>
      <c r="C1872" s="13" t="s">
        <v>100</v>
      </c>
      <c r="D1872" s="13" t="s">
        <v>2987</v>
      </c>
      <c r="E1872" s="13" t="s">
        <v>569</v>
      </c>
      <c r="F1872" s="13" t="s">
        <v>2988</v>
      </c>
      <c r="G1872" s="13" t="s">
        <v>2983</v>
      </c>
      <c r="H1872" s="13" t="s">
        <v>105</v>
      </c>
      <c r="I1872" s="13">
        <v>57</v>
      </c>
      <c r="J1872" s="13" t="s">
        <v>200</v>
      </c>
      <c r="K1872" s="13" t="s">
        <v>107</v>
      </c>
      <c r="L1872" s="13" t="s">
        <v>108</v>
      </c>
      <c r="M1872" s="13" t="s">
        <v>122</v>
      </c>
      <c r="N1872" s="13" t="s">
        <v>2830</v>
      </c>
      <c r="O1872" s="39"/>
      <c r="P1872" s="39"/>
      <c r="Q1872" s="39"/>
      <c r="R1872" s="39"/>
      <c r="S1872" s="39">
        <v>5</v>
      </c>
      <c r="T1872" s="39">
        <v>6</v>
      </c>
      <c r="U1872" s="39">
        <v>6</v>
      </c>
      <c r="V1872" s="39">
        <v>6</v>
      </c>
      <c r="W1872" s="39"/>
      <c r="X1872" s="39"/>
      <c r="Y1872" s="39"/>
      <c r="Z1872" s="39"/>
      <c r="AA1872" s="39"/>
      <c r="AB1872" s="39"/>
      <c r="AC1872" s="39"/>
      <c r="AD1872" s="39"/>
      <c r="AE1872" s="39"/>
      <c r="AF1872" s="39"/>
      <c r="AG1872" s="39"/>
      <c r="AH1872" s="39"/>
      <c r="AI1872" s="39"/>
      <c r="AJ1872" s="39"/>
      <c r="AK1872" s="39"/>
      <c r="AL1872" s="39"/>
      <c r="AM1872" s="39"/>
      <c r="AN1872" s="39"/>
      <c r="AO1872" s="39"/>
      <c r="AP1872" s="39">
        <v>42000</v>
      </c>
      <c r="AQ1872" s="39">
        <v>0</v>
      </c>
      <c r="AR1872" s="27">
        <f t="shared" si="45"/>
        <v>0</v>
      </c>
      <c r="AS1872" s="13" t="s">
        <v>111</v>
      </c>
      <c r="AT1872" s="13">
        <v>2014</v>
      </c>
      <c r="AU1872" s="13" t="s">
        <v>6956</v>
      </c>
    </row>
    <row r="1873" spans="2:47" ht="13.15" customHeight="1" x14ac:dyDescent="0.2">
      <c r="B1873" s="13" t="s">
        <v>7016</v>
      </c>
      <c r="C1873" s="13" t="s">
        <v>100</v>
      </c>
      <c r="D1873" s="13" t="s">
        <v>2987</v>
      </c>
      <c r="E1873" s="13" t="s">
        <v>569</v>
      </c>
      <c r="F1873" s="13" t="s">
        <v>2988</v>
      </c>
      <c r="G1873" s="13" t="s">
        <v>2983</v>
      </c>
      <c r="H1873" s="13" t="s">
        <v>105</v>
      </c>
      <c r="I1873" s="13">
        <v>57</v>
      </c>
      <c r="J1873" s="13" t="s">
        <v>200</v>
      </c>
      <c r="K1873" s="13" t="s">
        <v>107</v>
      </c>
      <c r="L1873" s="13" t="s">
        <v>108</v>
      </c>
      <c r="M1873" s="13" t="s">
        <v>122</v>
      </c>
      <c r="N1873" s="13" t="s">
        <v>2830</v>
      </c>
      <c r="O1873" s="39"/>
      <c r="P1873" s="39"/>
      <c r="Q1873" s="39"/>
      <c r="R1873" s="39"/>
      <c r="S1873" s="39">
        <v>5</v>
      </c>
      <c r="T1873" s="39">
        <v>0</v>
      </c>
      <c r="U1873" s="39">
        <v>6</v>
      </c>
      <c r="V1873" s="39">
        <v>6</v>
      </c>
      <c r="W1873" s="39"/>
      <c r="X1873" s="39"/>
      <c r="Y1873" s="39"/>
      <c r="Z1873" s="39"/>
      <c r="AA1873" s="39"/>
      <c r="AB1873" s="39"/>
      <c r="AC1873" s="39"/>
      <c r="AD1873" s="39"/>
      <c r="AE1873" s="39"/>
      <c r="AF1873" s="39"/>
      <c r="AG1873" s="39"/>
      <c r="AH1873" s="39"/>
      <c r="AI1873" s="39"/>
      <c r="AJ1873" s="39"/>
      <c r="AK1873" s="39"/>
      <c r="AL1873" s="39"/>
      <c r="AM1873" s="39"/>
      <c r="AN1873" s="39"/>
      <c r="AO1873" s="39"/>
      <c r="AP1873" s="39">
        <v>42000</v>
      </c>
      <c r="AQ1873" s="39">
        <f>(O1873+P1873+Q1873+R1873+S1873+T1873+U1873+V1873+W1873)*AP1873</f>
        <v>714000</v>
      </c>
      <c r="AR1873" s="27">
        <f t="shared" si="45"/>
        <v>799680.00000000012</v>
      </c>
      <c r="AS1873" s="13" t="s">
        <v>111</v>
      </c>
      <c r="AT1873" s="13">
        <v>2014</v>
      </c>
      <c r="AU1873" s="13"/>
    </row>
    <row r="1874" spans="2:47" ht="13.15" customHeight="1" x14ac:dyDescent="0.2">
      <c r="B1874" s="7" t="s">
        <v>2991</v>
      </c>
      <c r="C1874" s="7" t="s">
        <v>100</v>
      </c>
      <c r="D1874" s="13" t="s">
        <v>2981</v>
      </c>
      <c r="E1874" s="7" t="s">
        <v>2935</v>
      </c>
      <c r="F1874" s="7" t="s">
        <v>2982</v>
      </c>
      <c r="G1874" s="7" t="s">
        <v>2992</v>
      </c>
      <c r="H1874" s="8" t="s">
        <v>197</v>
      </c>
      <c r="I1874" s="9">
        <v>57</v>
      </c>
      <c r="J1874" s="10" t="s">
        <v>238</v>
      </c>
      <c r="K1874" s="8" t="s">
        <v>107</v>
      </c>
      <c r="L1874" s="10" t="s">
        <v>108</v>
      </c>
      <c r="M1874" s="10" t="s">
        <v>109</v>
      </c>
      <c r="N1874" s="10" t="s">
        <v>2830</v>
      </c>
      <c r="O1874" s="27"/>
      <c r="P1874" s="27"/>
      <c r="Q1874" s="74"/>
      <c r="R1874" s="27">
        <v>2</v>
      </c>
      <c r="S1874" s="27">
        <v>2</v>
      </c>
      <c r="T1874" s="27">
        <v>2</v>
      </c>
      <c r="U1874" s="27">
        <v>2</v>
      </c>
      <c r="V1874" s="27">
        <v>2</v>
      </c>
      <c r="W1874" s="27"/>
      <c r="X1874" s="27"/>
      <c r="Y1874" s="27"/>
      <c r="Z1874" s="27"/>
      <c r="AA1874" s="27"/>
      <c r="AB1874" s="27"/>
      <c r="AC1874" s="27"/>
      <c r="AD1874" s="27"/>
      <c r="AE1874" s="27"/>
      <c r="AF1874" s="27"/>
      <c r="AG1874" s="27"/>
      <c r="AH1874" s="27"/>
      <c r="AI1874" s="27"/>
      <c r="AJ1874" s="27"/>
      <c r="AK1874" s="27"/>
      <c r="AL1874" s="27"/>
      <c r="AM1874" s="27"/>
      <c r="AN1874" s="27"/>
      <c r="AO1874" s="27"/>
      <c r="AP1874" s="27">
        <v>15765.37</v>
      </c>
      <c r="AQ1874" s="27">
        <v>0</v>
      </c>
      <c r="AR1874" s="27">
        <f t="shared" si="45"/>
        <v>0</v>
      </c>
      <c r="AS1874" s="10" t="s">
        <v>111</v>
      </c>
      <c r="AT1874" s="43" t="s">
        <v>241</v>
      </c>
      <c r="AU1874" s="89" t="s">
        <v>242</v>
      </c>
    </row>
    <row r="1875" spans="2:47" ht="13.15" customHeight="1" x14ac:dyDescent="0.2">
      <c r="B1875" s="12" t="s">
        <v>2993</v>
      </c>
      <c r="C1875" s="7" t="s">
        <v>100</v>
      </c>
      <c r="D1875" s="13" t="s">
        <v>2981</v>
      </c>
      <c r="E1875" s="7" t="s">
        <v>2935</v>
      </c>
      <c r="F1875" s="7" t="s">
        <v>2982</v>
      </c>
      <c r="G1875" s="7" t="s">
        <v>2992</v>
      </c>
      <c r="H1875" s="8" t="s">
        <v>105</v>
      </c>
      <c r="I1875" s="9">
        <v>57</v>
      </c>
      <c r="J1875" s="10" t="s">
        <v>106</v>
      </c>
      <c r="K1875" s="8" t="s">
        <v>107</v>
      </c>
      <c r="L1875" s="10" t="s">
        <v>108</v>
      </c>
      <c r="M1875" s="10" t="s">
        <v>109</v>
      </c>
      <c r="N1875" s="10" t="s">
        <v>2830</v>
      </c>
      <c r="O1875" s="74"/>
      <c r="P1875" s="27"/>
      <c r="Q1875" s="27"/>
      <c r="R1875" s="27">
        <v>2</v>
      </c>
      <c r="S1875" s="27">
        <v>2</v>
      </c>
      <c r="T1875" s="27">
        <v>2</v>
      </c>
      <c r="U1875" s="27">
        <v>2</v>
      </c>
      <c r="V1875" s="27">
        <v>2</v>
      </c>
      <c r="W1875" s="27"/>
      <c r="X1875" s="27"/>
      <c r="Y1875" s="27"/>
      <c r="Z1875" s="27"/>
      <c r="AA1875" s="27"/>
      <c r="AB1875" s="27"/>
      <c r="AC1875" s="27"/>
      <c r="AD1875" s="27"/>
      <c r="AE1875" s="27"/>
      <c r="AF1875" s="27"/>
      <c r="AG1875" s="27"/>
      <c r="AH1875" s="27"/>
      <c r="AI1875" s="27"/>
      <c r="AJ1875" s="27"/>
      <c r="AK1875" s="27"/>
      <c r="AL1875" s="27"/>
      <c r="AM1875" s="27"/>
      <c r="AN1875" s="27"/>
      <c r="AO1875" s="27"/>
      <c r="AP1875" s="27">
        <v>15765.37</v>
      </c>
      <c r="AQ1875" s="27">
        <v>0</v>
      </c>
      <c r="AR1875" s="27">
        <f t="shared" si="45"/>
        <v>0</v>
      </c>
      <c r="AS1875" s="10" t="s">
        <v>111</v>
      </c>
      <c r="AT1875" s="43" t="s">
        <v>241</v>
      </c>
      <c r="AU1875" s="89" t="s">
        <v>242</v>
      </c>
    </row>
    <row r="1876" spans="2:47" ht="13.15" customHeight="1" x14ac:dyDescent="0.2">
      <c r="B1876" s="12" t="s">
        <v>2994</v>
      </c>
      <c r="C1876" s="7" t="s">
        <v>100</v>
      </c>
      <c r="D1876" s="13" t="s">
        <v>2981</v>
      </c>
      <c r="E1876" s="7" t="s">
        <v>2935</v>
      </c>
      <c r="F1876" s="7" t="s">
        <v>2982</v>
      </c>
      <c r="G1876" s="7" t="s">
        <v>2992</v>
      </c>
      <c r="H1876" s="8" t="s">
        <v>105</v>
      </c>
      <c r="I1876" s="8">
        <v>57</v>
      </c>
      <c r="J1876" s="10" t="s">
        <v>200</v>
      </c>
      <c r="K1876" s="8" t="s">
        <v>107</v>
      </c>
      <c r="L1876" s="10" t="s">
        <v>108</v>
      </c>
      <c r="M1876" s="10" t="s">
        <v>109</v>
      </c>
      <c r="N1876" s="10" t="s">
        <v>2830</v>
      </c>
      <c r="O1876" s="74"/>
      <c r="P1876" s="27"/>
      <c r="Q1876" s="27"/>
      <c r="R1876" s="27">
        <v>2</v>
      </c>
      <c r="S1876" s="27">
        <v>2</v>
      </c>
      <c r="T1876" s="27">
        <v>2</v>
      </c>
      <c r="U1876" s="27">
        <v>2</v>
      </c>
      <c r="V1876" s="27">
        <v>2</v>
      </c>
      <c r="W1876" s="27"/>
      <c r="X1876" s="27"/>
      <c r="Y1876" s="27"/>
      <c r="Z1876" s="27"/>
      <c r="AA1876" s="27"/>
      <c r="AB1876" s="27"/>
      <c r="AC1876" s="27"/>
      <c r="AD1876" s="27"/>
      <c r="AE1876" s="27"/>
      <c r="AF1876" s="27"/>
      <c r="AG1876" s="27"/>
      <c r="AH1876" s="27"/>
      <c r="AI1876" s="27"/>
      <c r="AJ1876" s="27"/>
      <c r="AK1876" s="27"/>
      <c r="AL1876" s="27"/>
      <c r="AM1876" s="27"/>
      <c r="AN1876" s="27"/>
      <c r="AO1876" s="27"/>
      <c r="AP1876" s="27">
        <v>41999.999999999993</v>
      </c>
      <c r="AQ1876" s="27">
        <v>0</v>
      </c>
      <c r="AR1876" s="27">
        <f t="shared" si="45"/>
        <v>0</v>
      </c>
      <c r="AS1876" s="10" t="s">
        <v>111</v>
      </c>
      <c r="AT1876" s="7" t="s">
        <v>375</v>
      </c>
      <c r="AU1876" s="89">
        <v>14</v>
      </c>
    </row>
    <row r="1877" spans="2:47" ht="13.15" customHeight="1" x14ac:dyDescent="0.2">
      <c r="B1877" s="12" t="s">
        <v>2995</v>
      </c>
      <c r="C1877" s="7" t="s">
        <v>100</v>
      </c>
      <c r="D1877" s="13" t="s">
        <v>2981</v>
      </c>
      <c r="E1877" s="7" t="s">
        <v>2935</v>
      </c>
      <c r="F1877" s="7" t="s">
        <v>2982</v>
      </c>
      <c r="G1877" s="7" t="s">
        <v>2992</v>
      </c>
      <c r="H1877" s="8" t="s">
        <v>105</v>
      </c>
      <c r="I1877" s="8">
        <v>57</v>
      </c>
      <c r="J1877" s="10" t="s">
        <v>200</v>
      </c>
      <c r="K1877" s="8" t="s">
        <v>107</v>
      </c>
      <c r="L1877" s="10" t="s">
        <v>108</v>
      </c>
      <c r="M1877" s="10" t="s">
        <v>109</v>
      </c>
      <c r="N1877" s="10" t="s">
        <v>2830</v>
      </c>
      <c r="O1877" s="74"/>
      <c r="P1877" s="27"/>
      <c r="Q1877" s="27"/>
      <c r="R1877" s="27">
        <v>2</v>
      </c>
      <c r="S1877" s="27">
        <v>0</v>
      </c>
      <c r="T1877" s="27">
        <v>2</v>
      </c>
      <c r="U1877" s="27">
        <v>2</v>
      </c>
      <c r="V1877" s="27">
        <v>2</v>
      </c>
      <c r="W1877" s="27"/>
      <c r="X1877" s="27"/>
      <c r="Y1877" s="27"/>
      <c r="Z1877" s="27"/>
      <c r="AA1877" s="27"/>
      <c r="AB1877" s="27"/>
      <c r="AC1877" s="27"/>
      <c r="AD1877" s="27"/>
      <c r="AE1877" s="27"/>
      <c r="AF1877" s="27"/>
      <c r="AG1877" s="27"/>
      <c r="AH1877" s="27"/>
      <c r="AI1877" s="27"/>
      <c r="AJ1877" s="27"/>
      <c r="AK1877" s="27"/>
      <c r="AL1877" s="27"/>
      <c r="AM1877" s="27"/>
      <c r="AN1877" s="27"/>
      <c r="AO1877" s="27"/>
      <c r="AP1877" s="27">
        <v>41999.999999999993</v>
      </c>
      <c r="AQ1877" s="27">
        <v>0</v>
      </c>
      <c r="AR1877" s="27">
        <f t="shared" si="45"/>
        <v>0</v>
      </c>
      <c r="AS1877" s="10" t="s">
        <v>111</v>
      </c>
      <c r="AT1877" s="7" t="s">
        <v>375</v>
      </c>
      <c r="AU1877" s="13">
        <v>14</v>
      </c>
    </row>
    <row r="1878" spans="2:47" ht="13.15" customHeight="1" x14ac:dyDescent="0.2">
      <c r="B1878" s="12" t="s">
        <v>2996</v>
      </c>
      <c r="C1878" s="7" t="s">
        <v>100</v>
      </c>
      <c r="D1878" s="13" t="s">
        <v>2981</v>
      </c>
      <c r="E1878" s="7" t="s">
        <v>2935</v>
      </c>
      <c r="F1878" s="7" t="s">
        <v>2982</v>
      </c>
      <c r="G1878" s="7" t="s">
        <v>2992</v>
      </c>
      <c r="H1878" s="8" t="s">
        <v>105</v>
      </c>
      <c r="I1878" s="8">
        <v>57</v>
      </c>
      <c r="J1878" s="10" t="s">
        <v>200</v>
      </c>
      <c r="K1878" s="8" t="s">
        <v>107</v>
      </c>
      <c r="L1878" s="10" t="s">
        <v>108</v>
      </c>
      <c r="M1878" s="13" t="s">
        <v>122</v>
      </c>
      <c r="N1878" s="10" t="s">
        <v>2830</v>
      </c>
      <c r="O1878" s="74"/>
      <c r="P1878" s="27"/>
      <c r="Q1878" s="27"/>
      <c r="R1878" s="27">
        <v>2</v>
      </c>
      <c r="S1878" s="27">
        <v>2</v>
      </c>
      <c r="T1878" s="27">
        <v>2</v>
      </c>
      <c r="U1878" s="27">
        <v>2</v>
      </c>
      <c r="V1878" s="27">
        <v>2</v>
      </c>
      <c r="W1878" s="27"/>
      <c r="X1878" s="27"/>
      <c r="Y1878" s="27"/>
      <c r="Z1878" s="27"/>
      <c r="AA1878" s="27"/>
      <c r="AB1878" s="27"/>
      <c r="AC1878" s="27"/>
      <c r="AD1878" s="27"/>
      <c r="AE1878" s="27"/>
      <c r="AF1878" s="27"/>
      <c r="AG1878" s="27"/>
      <c r="AH1878" s="27"/>
      <c r="AI1878" s="27"/>
      <c r="AJ1878" s="27"/>
      <c r="AK1878" s="27"/>
      <c r="AL1878" s="27"/>
      <c r="AM1878" s="27"/>
      <c r="AN1878" s="27"/>
      <c r="AO1878" s="27"/>
      <c r="AP1878" s="27">
        <v>41999.999999999993</v>
      </c>
      <c r="AQ1878" s="39">
        <v>0</v>
      </c>
      <c r="AR1878" s="27">
        <f t="shared" si="45"/>
        <v>0</v>
      </c>
      <c r="AS1878" s="10" t="s">
        <v>111</v>
      </c>
      <c r="AT1878" s="13">
        <v>2014</v>
      </c>
      <c r="AU1878" s="13" t="s">
        <v>115</v>
      </c>
    </row>
    <row r="1879" spans="2:47" ht="13.15" customHeight="1" x14ac:dyDescent="0.2">
      <c r="B1879" s="12" t="s">
        <v>2997</v>
      </c>
      <c r="C1879" s="7" t="s">
        <v>100</v>
      </c>
      <c r="D1879" s="13" t="s">
        <v>2981</v>
      </c>
      <c r="E1879" s="7" t="s">
        <v>2935</v>
      </c>
      <c r="F1879" s="7" t="s">
        <v>2982</v>
      </c>
      <c r="G1879" s="7" t="s">
        <v>2992</v>
      </c>
      <c r="H1879" s="8" t="s">
        <v>105</v>
      </c>
      <c r="I1879" s="8">
        <v>57</v>
      </c>
      <c r="J1879" s="10" t="s">
        <v>200</v>
      </c>
      <c r="K1879" s="8" t="s">
        <v>107</v>
      </c>
      <c r="L1879" s="10" t="s">
        <v>108</v>
      </c>
      <c r="M1879" s="13" t="s">
        <v>122</v>
      </c>
      <c r="N1879" s="10" t="s">
        <v>2830</v>
      </c>
      <c r="O1879" s="74"/>
      <c r="P1879" s="27"/>
      <c r="Q1879" s="27"/>
      <c r="R1879" s="27">
        <v>2</v>
      </c>
      <c r="S1879" s="27">
        <v>2</v>
      </c>
      <c r="T1879" s="27">
        <v>0</v>
      </c>
      <c r="U1879" s="27">
        <v>2</v>
      </c>
      <c r="V1879" s="27">
        <v>2</v>
      </c>
      <c r="W1879" s="27"/>
      <c r="X1879" s="27"/>
      <c r="Y1879" s="27"/>
      <c r="Z1879" s="27"/>
      <c r="AA1879" s="27"/>
      <c r="AB1879" s="27"/>
      <c r="AC1879" s="27"/>
      <c r="AD1879" s="27"/>
      <c r="AE1879" s="27"/>
      <c r="AF1879" s="27"/>
      <c r="AG1879" s="27"/>
      <c r="AH1879" s="27"/>
      <c r="AI1879" s="27"/>
      <c r="AJ1879" s="27"/>
      <c r="AK1879" s="27"/>
      <c r="AL1879" s="27"/>
      <c r="AM1879" s="27"/>
      <c r="AN1879" s="27"/>
      <c r="AO1879" s="27"/>
      <c r="AP1879" s="27">
        <v>41999.999999999993</v>
      </c>
      <c r="AQ1879" s="39">
        <v>0</v>
      </c>
      <c r="AR1879" s="27">
        <f t="shared" si="45"/>
        <v>0</v>
      </c>
      <c r="AS1879" s="10" t="s">
        <v>111</v>
      </c>
      <c r="AT1879" s="13">
        <v>2014</v>
      </c>
      <c r="AU1879" s="13" t="s">
        <v>6956</v>
      </c>
    </row>
    <row r="1880" spans="2:47" ht="13.15" customHeight="1" x14ac:dyDescent="0.2">
      <c r="B1880" s="12" t="s">
        <v>7017</v>
      </c>
      <c r="C1880" s="7" t="s">
        <v>100</v>
      </c>
      <c r="D1880" s="13" t="s">
        <v>2981</v>
      </c>
      <c r="E1880" s="7" t="s">
        <v>2935</v>
      </c>
      <c r="F1880" s="7" t="s">
        <v>2982</v>
      </c>
      <c r="G1880" s="7" t="s">
        <v>2992</v>
      </c>
      <c r="H1880" s="8" t="s">
        <v>105</v>
      </c>
      <c r="I1880" s="8">
        <v>57</v>
      </c>
      <c r="J1880" s="10" t="s">
        <v>200</v>
      </c>
      <c r="K1880" s="8" t="s">
        <v>107</v>
      </c>
      <c r="L1880" s="10" t="s">
        <v>108</v>
      </c>
      <c r="M1880" s="13" t="s">
        <v>122</v>
      </c>
      <c r="N1880" s="10" t="s">
        <v>2830</v>
      </c>
      <c r="O1880" s="74"/>
      <c r="P1880" s="27"/>
      <c r="Q1880" s="27"/>
      <c r="R1880" s="27">
        <v>2</v>
      </c>
      <c r="S1880" s="27">
        <v>2</v>
      </c>
      <c r="T1880" s="27">
        <v>0</v>
      </c>
      <c r="U1880" s="27">
        <v>2</v>
      </c>
      <c r="V1880" s="27">
        <v>2</v>
      </c>
      <c r="W1880" s="27"/>
      <c r="X1880" s="39"/>
      <c r="Y1880" s="39"/>
      <c r="Z1880" s="39"/>
      <c r="AA1880" s="39"/>
      <c r="AB1880" s="39"/>
      <c r="AC1880" s="39"/>
      <c r="AD1880" s="39"/>
      <c r="AE1880" s="39"/>
      <c r="AF1880" s="39"/>
      <c r="AG1880" s="39"/>
      <c r="AH1880" s="39"/>
      <c r="AI1880" s="39"/>
      <c r="AJ1880" s="39"/>
      <c r="AK1880" s="39"/>
      <c r="AL1880" s="39"/>
      <c r="AM1880" s="39"/>
      <c r="AN1880" s="39"/>
      <c r="AO1880" s="39"/>
      <c r="AP1880" s="27">
        <v>41999.999999999993</v>
      </c>
      <c r="AQ1880" s="39">
        <f>(O1880+P1880+Q1880+R1880+S1880+T1880+U1880+V1880+W1880)*AP1880</f>
        <v>335999.99999999994</v>
      </c>
      <c r="AR1880" s="27">
        <f t="shared" si="45"/>
        <v>376319.99999999994</v>
      </c>
      <c r="AS1880" s="10" t="s">
        <v>111</v>
      </c>
      <c r="AT1880" s="13">
        <v>2014</v>
      </c>
      <c r="AU1880" s="13"/>
    </row>
    <row r="1881" spans="2:47" ht="13.15" customHeight="1" x14ac:dyDescent="0.2">
      <c r="B1881" s="7" t="s">
        <v>2998</v>
      </c>
      <c r="C1881" s="7" t="s">
        <v>100</v>
      </c>
      <c r="D1881" s="13" t="s">
        <v>2981</v>
      </c>
      <c r="E1881" s="7" t="s">
        <v>2935</v>
      </c>
      <c r="F1881" s="7" t="s">
        <v>2982</v>
      </c>
      <c r="G1881" s="7" t="s">
        <v>2999</v>
      </c>
      <c r="H1881" s="8" t="s">
        <v>197</v>
      </c>
      <c r="I1881" s="9">
        <v>57</v>
      </c>
      <c r="J1881" s="10" t="s">
        <v>238</v>
      </c>
      <c r="K1881" s="8" t="s">
        <v>107</v>
      </c>
      <c r="L1881" s="10" t="s">
        <v>108</v>
      </c>
      <c r="M1881" s="10" t="s">
        <v>109</v>
      </c>
      <c r="N1881" s="10" t="s">
        <v>2830</v>
      </c>
      <c r="O1881" s="27"/>
      <c r="P1881" s="27"/>
      <c r="Q1881" s="74"/>
      <c r="R1881" s="27">
        <v>2</v>
      </c>
      <c r="S1881" s="27">
        <v>2</v>
      </c>
      <c r="T1881" s="27">
        <v>2</v>
      </c>
      <c r="U1881" s="27">
        <v>2</v>
      </c>
      <c r="V1881" s="27">
        <v>2</v>
      </c>
      <c r="W1881" s="27"/>
      <c r="X1881" s="27"/>
      <c r="Y1881" s="27"/>
      <c r="Z1881" s="27"/>
      <c r="AA1881" s="27"/>
      <c r="AB1881" s="27"/>
      <c r="AC1881" s="27"/>
      <c r="AD1881" s="27"/>
      <c r="AE1881" s="27"/>
      <c r="AF1881" s="27"/>
      <c r="AG1881" s="27"/>
      <c r="AH1881" s="27"/>
      <c r="AI1881" s="27"/>
      <c r="AJ1881" s="27"/>
      <c r="AK1881" s="27"/>
      <c r="AL1881" s="27"/>
      <c r="AM1881" s="27"/>
      <c r="AN1881" s="27"/>
      <c r="AO1881" s="27"/>
      <c r="AP1881" s="27">
        <v>15765.37</v>
      </c>
      <c r="AQ1881" s="27">
        <v>0</v>
      </c>
      <c r="AR1881" s="27">
        <f t="shared" si="45"/>
        <v>0</v>
      </c>
      <c r="AS1881" s="10" t="s">
        <v>111</v>
      </c>
      <c r="AT1881" s="43" t="s">
        <v>241</v>
      </c>
      <c r="AU1881" s="88" t="s">
        <v>242</v>
      </c>
    </row>
    <row r="1882" spans="2:47" ht="13.15" customHeight="1" x14ac:dyDescent="0.2">
      <c r="B1882" s="12" t="s">
        <v>3000</v>
      </c>
      <c r="C1882" s="7" t="s">
        <v>100</v>
      </c>
      <c r="D1882" s="13" t="s">
        <v>2981</v>
      </c>
      <c r="E1882" s="7" t="s">
        <v>2935</v>
      </c>
      <c r="F1882" s="7" t="s">
        <v>2982</v>
      </c>
      <c r="G1882" s="7" t="s">
        <v>2999</v>
      </c>
      <c r="H1882" s="8" t="s">
        <v>105</v>
      </c>
      <c r="I1882" s="9">
        <v>57</v>
      </c>
      <c r="J1882" s="10" t="s">
        <v>106</v>
      </c>
      <c r="K1882" s="8" t="s">
        <v>107</v>
      </c>
      <c r="L1882" s="10" t="s">
        <v>108</v>
      </c>
      <c r="M1882" s="10" t="s">
        <v>109</v>
      </c>
      <c r="N1882" s="10" t="s">
        <v>2830</v>
      </c>
      <c r="O1882" s="74"/>
      <c r="P1882" s="27"/>
      <c r="Q1882" s="27"/>
      <c r="R1882" s="27">
        <v>2</v>
      </c>
      <c r="S1882" s="27">
        <v>2</v>
      </c>
      <c r="T1882" s="27">
        <v>2</v>
      </c>
      <c r="U1882" s="27">
        <v>2</v>
      </c>
      <c r="V1882" s="27">
        <v>2</v>
      </c>
      <c r="W1882" s="27"/>
      <c r="X1882" s="27"/>
      <c r="Y1882" s="27"/>
      <c r="Z1882" s="27"/>
      <c r="AA1882" s="27"/>
      <c r="AB1882" s="27"/>
      <c r="AC1882" s="27"/>
      <c r="AD1882" s="27"/>
      <c r="AE1882" s="27"/>
      <c r="AF1882" s="27"/>
      <c r="AG1882" s="27"/>
      <c r="AH1882" s="27"/>
      <c r="AI1882" s="27"/>
      <c r="AJ1882" s="27"/>
      <c r="AK1882" s="27"/>
      <c r="AL1882" s="27"/>
      <c r="AM1882" s="27"/>
      <c r="AN1882" s="27"/>
      <c r="AO1882" s="27"/>
      <c r="AP1882" s="27">
        <v>15765.37</v>
      </c>
      <c r="AQ1882" s="27">
        <v>0</v>
      </c>
      <c r="AR1882" s="27">
        <f t="shared" si="45"/>
        <v>0</v>
      </c>
      <c r="AS1882" s="10" t="s">
        <v>111</v>
      </c>
      <c r="AT1882" s="43" t="s">
        <v>241</v>
      </c>
      <c r="AU1882" s="89" t="s">
        <v>242</v>
      </c>
    </row>
    <row r="1883" spans="2:47" ht="13.15" customHeight="1" x14ac:dyDescent="0.2">
      <c r="B1883" s="12" t="s">
        <v>3001</v>
      </c>
      <c r="C1883" s="7" t="s">
        <v>100</v>
      </c>
      <c r="D1883" s="13" t="s">
        <v>2981</v>
      </c>
      <c r="E1883" s="7" t="s">
        <v>2935</v>
      </c>
      <c r="F1883" s="7" t="s">
        <v>2982</v>
      </c>
      <c r="G1883" s="7" t="s">
        <v>2999</v>
      </c>
      <c r="H1883" s="8" t="s">
        <v>105</v>
      </c>
      <c r="I1883" s="8">
        <v>57</v>
      </c>
      <c r="J1883" s="10" t="s">
        <v>200</v>
      </c>
      <c r="K1883" s="8" t="s">
        <v>107</v>
      </c>
      <c r="L1883" s="10" t="s">
        <v>108</v>
      </c>
      <c r="M1883" s="10" t="s">
        <v>109</v>
      </c>
      <c r="N1883" s="10" t="s">
        <v>2830</v>
      </c>
      <c r="O1883" s="74"/>
      <c r="P1883" s="27"/>
      <c r="Q1883" s="27"/>
      <c r="R1883" s="27">
        <v>2</v>
      </c>
      <c r="S1883" s="27">
        <v>2</v>
      </c>
      <c r="T1883" s="27">
        <v>2</v>
      </c>
      <c r="U1883" s="27">
        <v>2</v>
      </c>
      <c r="V1883" s="27">
        <v>2</v>
      </c>
      <c r="W1883" s="27"/>
      <c r="X1883" s="27"/>
      <c r="Y1883" s="27"/>
      <c r="Z1883" s="27"/>
      <c r="AA1883" s="27"/>
      <c r="AB1883" s="27"/>
      <c r="AC1883" s="27"/>
      <c r="AD1883" s="27"/>
      <c r="AE1883" s="27"/>
      <c r="AF1883" s="27"/>
      <c r="AG1883" s="27"/>
      <c r="AH1883" s="27"/>
      <c r="AI1883" s="27"/>
      <c r="AJ1883" s="27"/>
      <c r="AK1883" s="27"/>
      <c r="AL1883" s="27"/>
      <c r="AM1883" s="27"/>
      <c r="AN1883" s="27"/>
      <c r="AO1883" s="27"/>
      <c r="AP1883" s="27">
        <v>41999.999999999993</v>
      </c>
      <c r="AQ1883" s="27">
        <v>0</v>
      </c>
      <c r="AR1883" s="27">
        <f t="shared" si="45"/>
        <v>0</v>
      </c>
      <c r="AS1883" s="10" t="s">
        <v>111</v>
      </c>
      <c r="AT1883" s="7" t="s">
        <v>375</v>
      </c>
      <c r="AU1883" s="13" t="s">
        <v>115</v>
      </c>
    </row>
    <row r="1884" spans="2:47" ht="13.15" customHeight="1" x14ac:dyDescent="0.2">
      <c r="B1884" s="13" t="s">
        <v>3002</v>
      </c>
      <c r="C1884" s="13" t="s">
        <v>100</v>
      </c>
      <c r="D1884" s="13" t="s">
        <v>2987</v>
      </c>
      <c r="E1884" s="13" t="s">
        <v>569</v>
      </c>
      <c r="F1884" s="13" t="s">
        <v>2988</v>
      </c>
      <c r="G1884" s="13" t="s">
        <v>2999</v>
      </c>
      <c r="H1884" s="13" t="s">
        <v>105</v>
      </c>
      <c r="I1884" s="13">
        <v>57</v>
      </c>
      <c r="J1884" s="13" t="s">
        <v>200</v>
      </c>
      <c r="K1884" s="13" t="s">
        <v>107</v>
      </c>
      <c r="L1884" s="13" t="s">
        <v>108</v>
      </c>
      <c r="M1884" s="13" t="s">
        <v>122</v>
      </c>
      <c r="N1884" s="13" t="s">
        <v>2830</v>
      </c>
      <c r="O1884" s="39"/>
      <c r="P1884" s="39"/>
      <c r="Q1884" s="39"/>
      <c r="R1884" s="39">
        <v>2</v>
      </c>
      <c r="S1884" s="39">
        <v>0</v>
      </c>
      <c r="T1884" s="39">
        <v>0</v>
      </c>
      <c r="U1884" s="39">
        <v>0</v>
      </c>
      <c r="V1884" s="39">
        <v>0</v>
      </c>
      <c r="W1884" s="39"/>
      <c r="X1884" s="39"/>
      <c r="Y1884" s="39"/>
      <c r="Z1884" s="39"/>
      <c r="AA1884" s="39"/>
      <c r="AB1884" s="39"/>
      <c r="AC1884" s="39"/>
      <c r="AD1884" s="39"/>
      <c r="AE1884" s="39"/>
      <c r="AF1884" s="39"/>
      <c r="AG1884" s="39"/>
      <c r="AH1884" s="39"/>
      <c r="AI1884" s="39"/>
      <c r="AJ1884" s="39"/>
      <c r="AK1884" s="39"/>
      <c r="AL1884" s="39"/>
      <c r="AM1884" s="39"/>
      <c r="AN1884" s="39"/>
      <c r="AO1884" s="39"/>
      <c r="AP1884" s="39">
        <v>41999.999999999993</v>
      </c>
      <c r="AQ1884" s="39">
        <v>0</v>
      </c>
      <c r="AR1884" s="27">
        <f t="shared" si="45"/>
        <v>0</v>
      </c>
      <c r="AS1884" s="13" t="s">
        <v>111</v>
      </c>
      <c r="AT1884" s="13">
        <v>2014</v>
      </c>
      <c r="AU1884" s="13" t="s">
        <v>6956</v>
      </c>
    </row>
    <row r="1885" spans="2:47" ht="13.15" customHeight="1" x14ac:dyDescent="0.2">
      <c r="B1885" s="13" t="s">
        <v>7018</v>
      </c>
      <c r="C1885" s="13" t="s">
        <v>100</v>
      </c>
      <c r="D1885" s="13" t="s">
        <v>2987</v>
      </c>
      <c r="E1885" s="13" t="s">
        <v>569</v>
      </c>
      <c r="F1885" s="13" t="s">
        <v>2988</v>
      </c>
      <c r="G1885" s="13" t="s">
        <v>2999</v>
      </c>
      <c r="H1885" s="13" t="s">
        <v>105</v>
      </c>
      <c r="I1885" s="13">
        <v>57</v>
      </c>
      <c r="J1885" s="13" t="s">
        <v>200</v>
      </c>
      <c r="K1885" s="13" t="s">
        <v>107</v>
      </c>
      <c r="L1885" s="13" t="s">
        <v>108</v>
      </c>
      <c r="M1885" s="13" t="s">
        <v>122</v>
      </c>
      <c r="N1885" s="13" t="s">
        <v>2830</v>
      </c>
      <c r="O1885" s="39"/>
      <c r="P1885" s="39"/>
      <c r="Q1885" s="39"/>
      <c r="R1885" s="39">
        <v>2</v>
      </c>
      <c r="S1885" s="39">
        <v>0</v>
      </c>
      <c r="T1885" s="39">
        <v>0</v>
      </c>
      <c r="U1885" s="39">
        <v>0</v>
      </c>
      <c r="V1885" s="39">
        <v>0</v>
      </c>
      <c r="W1885" s="39"/>
      <c r="X1885" s="39"/>
      <c r="Y1885" s="39"/>
      <c r="Z1885" s="39"/>
      <c r="AA1885" s="39"/>
      <c r="AB1885" s="39"/>
      <c r="AC1885" s="39"/>
      <c r="AD1885" s="39"/>
      <c r="AE1885" s="39"/>
      <c r="AF1885" s="39"/>
      <c r="AG1885" s="39"/>
      <c r="AH1885" s="39"/>
      <c r="AI1885" s="39"/>
      <c r="AJ1885" s="39"/>
      <c r="AK1885" s="39"/>
      <c r="AL1885" s="39"/>
      <c r="AM1885" s="39"/>
      <c r="AN1885" s="39"/>
      <c r="AO1885" s="39"/>
      <c r="AP1885" s="39">
        <v>41999.999999999993</v>
      </c>
      <c r="AQ1885" s="39">
        <f>(O1885+P1885+Q1885+R1885+S1885+T1885+U1885+V1885+W1885)*AP1885</f>
        <v>83999.999999999985</v>
      </c>
      <c r="AR1885" s="27">
        <f t="shared" si="45"/>
        <v>94079.999999999985</v>
      </c>
      <c r="AS1885" s="13" t="s">
        <v>111</v>
      </c>
      <c r="AT1885" s="13">
        <v>2014</v>
      </c>
      <c r="AU1885" s="13"/>
    </row>
    <row r="1886" spans="2:47" ht="13.15" customHeight="1" x14ac:dyDescent="0.2">
      <c r="B1886" s="7" t="s">
        <v>3003</v>
      </c>
      <c r="C1886" s="7" t="s">
        <v>100</v>
      </c>
      <c r="D1886" s="13" t="s">
        <v>3004</v>
      </c>
      <c r="E1886" s="7" t="s">
        <v>2935</v>
      </c>
      <c r="F1886" s="7" t="s">
        <v>3005</v>
      </c>
      <c r="G1886" s="7" t="s">
        <v>3006</v>
      </c>
      <c r="H1886" s="8" t="s">
        <v>197</v>
      </c>
      <c r="I1886" s="9">
        <v>57</v>
      </c>
      <c r="J1886" s="10" t="s">
        <v>238</v>
      </c>
      <c r="K1886" s="8" t="s">
        <v>107</v>
      </c>
      <c r="L1886" s="10" t="s">
        <v>108</v>
      </c>
      <c r="M1886" s="10" t="s">
        <v>109</v>
      </c>
      <c r="N1886" s="29" t="s">
        <v>2830</v>
      </c>
      <c r="O1886" s="27"/>
      <c r="P1886" s="27"/>
      <c r="Q1886" s="74"/>
      <c r="R1886" s="27">
        <v>2</v>
      </c>
      <c r="S1886" s="27">
        <v>2</v>
      </c>
      <c r="T1886" s="27">
        <v>2</v>
      </c>
      <c r="U1886" s="27">
        <v>2</v>
      </c>
      <c r="V1886" s="27">
        <v>2</v>
      </c>
      <c r="W1886" s="27"/>
      <c r="X1886" s="27"/>
      <c r="Y1886" s="27"/>
      <c r="Z1886" s="27"/>
      <c r="AA1886" s="27"/>
      <c r="AB1886" s="27"/>
      <c r="AC1886" s="27"/>
      <c r="AD1886" s="27"/>
      <c r="AE1886" s="27"/>
      <c r="AF1886" s="27"/>
      <c r="AG1886" s="27"/>
      <c r="AH1886" s="27"/>
      <c r="AI1886" s="27"/>
      <c r="AJ1886" s="27"/>
      <c r="AK1886" s="27"/>
      <c r="AL1886" s="27"/>
      <c r="AM1886" s="27"/>
      <c r="AN1886" s="27"/>
      <c r="AO1886" s="27"/>
      <c r="AP1886" s="27">
        <v>15765.37</v>
      </c>
      <c r="AQ1886" s="27">
        <v>0</v>
      </c>
      <c r="AR1886" s="27">
        <f t="shared" si="45"/>
        <v>0</v>
      </c>
      <c r="AS1886" s="10" t="s">
        <v>111</v>
      </c>
      <c r="AT1886" s="43" t="s">
        <v>241</v>
      </c>
      <c r="AU1886" s="88" t="s">
        <v>242</v>
      </c>
    </row>
    <row r="1887" spans="2:47" ht="13.15" customHeight="1" x14ac:dyDescent="0.2">
      <c r="B1887" s="12" t="s">
        <v>3007</v>
      </c>
      <c r="C1887" s="7" t="s">
        <v>100</v>
      </c>
      <c r="D1887" s="13" t="s">
        <v>3004</v>
      </c>
      <c r="E1887" s="7" t="s">
        <v>2935</v>
      </c>
      <c r="F1887" s="7" t="s">
        <v>3005</v>
      </c>
      <c r="G1887" s="7" t="s">
        <v>3006</v>
      </c>
      <c r="H1887" s="8" t="s">
        <v>105</v>
      </c>
      <c r="I1887" s="9">
        <v>57</v>
      </c>
      <c r="J1887" s="10" t="s">
        <v>106</v>
      </c>
      <c r="K1887" s="8" t="s">
        <v>107</v>
      </c>
      <c r="L1887" s="10" t="s">
        <v>108</v>
      </c>
      <c r="M1887" s="10" t="s">
        <v>109</v>
      </c>
      <c r="N1887" s="10" t="s">
        <v>2830</v>
      </c>
      <c r="O1887" s="74"/>
      <c r="P1887" s="27"/>
      <c r="Q1887" s="27"/>
      <c r="R1887" s="27">
        <v>2</v>
      </c>
      <c r="S1887" s="27">
        <v>2</v>
      </c>
      <c r="T1887" s="27">
        <v>2</v>
      </c>
      <c r="U1887" s="27">
        <v>2</v>
      </c>
      <c r="V1887" s="27">
        <v>2</v>
      </c>
      <c r="W1887" s="27"/>
      <c r="X1887" s="27"/>
      <c r="Y1887" s="27"/>
      <c r="Z1887" s="27"/>
      <c r="AA1887" s="27"/>
      <c r="AB1887" s="27"/>
      <c r="AC1887" s="27"/>
      <c r="AD1887" s="27"/>
      <c r="AE1887" s="27"/>
      <c r="AF1887" s="27"/>
      <c r="AG1887" s="27"/>
      <c r="AH1887" s="27"/>
      <c r="AI1887" s="27"/>
      <c r="AJ1887" s="27"/>
      <c r="AK1887" s="27"/>
      <c r="AL1887" s="27"/>
      <c r="AM1887" s="27"/>
      <c r="AN1887" s="27"/>
      <c r="AO1887" s="27"/>
      <c r="AP1887" s="27">
        <v>15765.37</v>
      </c>
      <c r="AQ1887" s="27">
        <v>0</v>
      </c>
      <c r="AR1887" s="27">
        <f t="shared" si="45"/>
        <v>0</v>
      </c>
      <c r="AS1887" s="10" t="s">
        <v>111</v>
      </c>
      <c r="AT1887" s="43" t="s">
        <v>241</v>
      </c>
      <c r="AU1887" s="89" t="s">
        <v>242</v>
      </c>
    </row>
    <row r="1888" spans="2:47" ht="13.15" customHeight="1" x14ac:dyDescent="0.2">
      <c r="B1888" s="12" t="s">
        <v>3008</v>
      </c>
      <c r="C1888" s="7" t="s">
        <v>100</v>
      </c>
      <c r="D1888" s="13" t="s">
        <v>3004</v>
      </c>
      <c r="E1888" s="7" t="s">
        <v>2935</v>
      </c>
      <c r="F1888" s="7" t="s">
        <v>3005</v>
      </c>
      <c r="G1888" s="7" t="s">
        <v>3006</v>
      </c>
      <c r="H1888" s="8" t="s">
        <v>105</v>
      </c>
      <c r="I1888" s="8">
        <v>57</v>
      </c>
      <c r="J1888" s="10" t="s">
        <v>244</v>
      </c>
      <c r="K1888" s="8" t="s">
        <v>107</v>
      </c>
      <c r="L1888" s="10" t="s">
        <v>108</v>
      </c>
      <c r="M1888" s="10" t="s">
        <v>109</v>
      </c>
      <c r="N1888" s="10" t="s">
        <v>2830</v>
      </c>
      <c r="O1888" s="74"/>
      <c r="P1888" s="27"/>
      <c r="Q1888" s="27"/>
      <c r="R1888" s="27">
        <v>2</v>
      </c>
      <c r="S1888" s="27">
        <v>2</v>
      </c>
      <c r="T1888" s="27">
        <v>2</v>
      </c>
      <c r="U1888" s="27">
        <v>2</v>
      </c>
      <c r="V1888" s="27">
        <v>2</v>
      </c>
      <c r="W1888" s="27"/>
      <c r="X1888" s="27"/>
      <c r="Y1888" s="27"/>
      <c r="Z1888" s="27"/>
      <c r="AA1888" s="27"/>
      <c r="AB1888" s="27"/>
      <c r="AC1888" s="27"/>
      <c r="AD1888" s="27"/>
      <c r="AE1888" s="27"/>
      <c r="AF1888" s="27"/>
      <c r="AG1888" s="27"/>
      <c r="AH1888" s="27"/>
      <c r="AI1888" s="27"/>
      <c r="AJ1888" s="27"/>
      <c r="AK1888" s="27"/>
      <c r="AL1888" s="27"/>
      <c r="AM1888" s="27"/>
      <c r="AN1888" s="27"/>
      <c r="AO1888" s="27"/>
      <c r="AP1888" s="27">
        <v>27800</v>
      </c>
      <c r="AQ1888" s="27">
        <v>0</v>
      </c>
      <c r="AR1888" s="27">
        <f t="shared" si="45"/>
        <v>0</v>
      </c>
      <c r="AS1888" s="10" t="s">
        <v>111</v>
      </c>
      <c r="AT1888" s="7" t="s">
        <v>375</v>
      </c>
      <c r="AU1888" s="13" t="s">
        <v>115</v>
      </c>
    </row>
    <row r="1889" spans="2:47" ht="13.15" customHeight="1" x14ac:dyDescent="0.2">
      <c r="B1889" s="13" t="s">
        <v>3009</v>
      </c>
      <c r="C1889" s="13" t="s">
        <v>100</v>
      </c>
      <c r="D1889" s="13" t="s">
        <v>3010</v>
      </c>
      <c r="E1889" s="13" t="s">
        <v>569</v>
      </c>
      <c r="F1889" s="13" t="s">
        <v>3011</v>
      </c>
      <c r="G1889" s="13" t="s">
        <v>3006</v>
      </c>
      <c r="H1889" s="13" t="s">
        <v>105</v>
      </c>
      <c r="I1889" s="13">
        <v>57</v>
      </c>
      <c r="J1889" s="13" t="s">
        <v>244</v>
      </c>
      <c r="K1889" s="13" t="s">
        <v>107</v>
      </c>
      <c r="L1889" s="13" t="s">
        <v>108</v>
      </c>
      <c r="M1889" s="13" t="s">
        <v>109</v>
      </c>
      <c r="N1889" s="13" t="s">
        <v>2830</v>
      </c>
      <c r="O1889" s="39"/>
      <c r="P1889" s="39"/>
      <c r="Q1889" s="39"/>
      <c r="R1889" s="39">
        <v>2</v>
      </c>
      <c r="S1889" s="39">
        <v>15</v>
      </c>
      <c r="T1889" s="39">
        <v>15</v>
      </c>
      <c r="U1889" s="39">
        <v>15</v>
      </c>
      <c r="V1889" s="39">
        <v>15</v>
      </c>
      <c r="W1889" s="39"/>
      <c r="X1889" s="39"/>
      <c r="Y1889" s="39"/>
      <c r="Z1889" s="39"/>
      <c r="AA1889" s="39"/>
      <c r="AB1889" s="39"/>
      <c r="AC1889" s="39"/>
      <c r="AD1889" s="39"/>
      <c r="AE1889" s="39"/>
      <c r="AF1889" s="39"/>
      <c r="AG1889" s="39"/>
      <c r="AH1889" s="39"/>
      <c r="AI1889" s="39"/>
      <c r="AJ1889" s="39"/>
      <c r="AK1889" s="39"/>
      <c r="AL1889" s="39"/>
      <c r="AM1889" s="39"/>
      <c r="AN1889" s="39"/>
      <c r="AO1889" s="39"/>
      <c r="AP1889" s="39">
        <v>27800</v>
      </c>
      <c r="AQ1889" s="39">
        <v>0</v>
      </c>
      <c r="AR1889" s="27">
        <f t="shared" si="45"/>
        <v>0</v>
      </c>
      <c r="AS1889" s="13" t="s">
        <v>111</v>
      </c>
      <c r="AT1889" s="13">
        <v>2014</v>
      </c>
      <c r="AU1889" s="13">
        <v>14</v>
      </c>
    </row>
    <row r="1890" spans="2:47" ht="13.15" customHeight="1" x14ac:dyDescent="0.2">
      <c r="B1890" s="13" t="s">
        <v>3012</v>
      </c>
      <c r="C1890" s="13" t="s">
        <v>100</v>
      </c>
      <c r="D1890" s="13" t="s">
        <v>3010</v>
      </c>
      <c r="E1890" s="13" t="s">
        <v>569</v>
      </c>
      <c r="F1890" s="13" t="s">
        <v>3011</v>
      </c>
      <c r="G1890" s="13" t="s">
        <v>3006</v>
      </c>
      <c r="H1890" s="13" t="s">
        <v>105</v>
      </c>
      <c r="I1890" s="13">
        <v>57</v>
      </c>
      <c r="J1890" s="13" t="s">
        <v>244</v>
      </c>
      <c r="K1890" s="13" t="s">
        <v>107</v>
      </c>
      <c r="L1890" s="13" t="s">
        <v>108</v>
      </c>
      <c r="M1890" s="13" t="s">
        <v>109</v>
      </c>
      <c r="N1890" s="13" t="s">
        <v>2830</v>
      </c>
      <c r="O1890" s="39"/>
      <c r="P1890" s="39"/>
      <c r="Q1890" s="39"/>
      <c r="R1890" s="39">
        <v>2</v>
      </c>
      <c r="S1890" s="39">
        <v>0</v>
      </c>
      <c r="T1890" s="39">
        <v>2</v>
      </c>
      <c r="U1890" s="39">
        <v>2</v>
      </c>
      <c r="V1890" s="39">
        <v>2</v>
      </c>
      <c r="W1890" s="39"/>
      <c r="X1890" s="39"/>
      <c r="Y1890" s="39"/>
      <c r="Z1890" s="39"/>
      <c r="AA1890" s="39"/>
      <c r="AB1890" s="39"/>
      <c r="AC1890" s="39"/>
      <c r="AD1890" s="39"/>
      <c r="AE1890" s="39"/>
      <c r="AF1890" s="39"/>
      <c r="AG1890" s="39"/>
      <c r="AH1890" s="39"/>
      <c r="AI1890" s="39"/>
      <c r="AJ1890" s="39"/>
      <c r="AK1890" s="39"/>
      <c r="AL1890" s="39"/>
      <c r="AM1890" s="39"/>
      <c r="AN1890" s="39"/>
      <c r="AO1890" s="39"/>
      <c r="AP1890" s="39">
        <v>27800</v>
      </c>
      <c r="AQ1890" s="39">
        <v>0</v>
      </c>
      <c r="AR1890" s="27">
        <f t="shared" si="45"/>
        <v>0</v>
      </c>
      <c r="AS1890" s="13" t="s">
        <v>111</v>
      </c>
      <c r="AT1890" s="13">
        <v>2014</v>
      </c>
      <c r="AU1890" s="13">
        <v>14</v>
      </c>
    </row>
    <row r="1891" spans="2:47" ht="13.15" customHeight="1" x14ac:dyDescent="0.2">
      <c r="B1891" s="13" t="s">
        <v>3013</v>
      </c>
      <c r="C1891" s="13" t="s">
        <v>100</v>
      </c>
      <c r="D1891" s="13" t="s">
        <v>3010</v>
      </c>
      <c r="E1891" s="13" t="s">
        <v>569</v>
      </c>
      <c r="F1891" s="13" t="s">
        <v>3011</v>
      </c>
      <c r="G1891" s="13" t="s">
        <v>3006</v>
      </c>
      <c r="H1891" s="15" t="s">
        <v>105</v>
      </c>
      <c r="I1891" s="13">
        <v>57</v>
      </c>
      <c r="J1891" s="13" t="s">
        <v>244</v>
      </c>
      <c r="K1891" s="13" t="s">
        <v>107</v>
      </c>
      <c r="L1891" s="13" t="s">
        <v>108</v>
      </c>
      <c r="M1891" s="13" t="s">
        <v>122</v>
      </c>
      <c r="N1891" s="13" t="s">
        <v>2830</v>
      </c>
      <c r="O1891" s="39"/>
      <c r="P1891" s="39"/>
      <c r="Q1891" s="39"/>
      <c r="R1891" s="39">
        <v>2</v>
      </c>
      <c r="S1891" s="39">
        <v>2</v>
      </c>
      <c r="T1891" s="39">
        <v>2</v>
      </c>
      <c r="U1891" s="39">
        <v>2</v>
      </c>
      <c r="V1891" s="39">
        <v>2</v>
      </c>
      <c r="W1891" s="39"/>
      <c r="X1891" s="39"/>
      <c r="Y1891" s="39"/>
      <c r="Z1891" s="39"/>
      <c r="AA1891" s="39"/>
      <c r="AB1891" s="39"/>
      <c r="AC1891" s="39"/>
      <c r="AD1891" s="39"/>
      <c r="AE1891" s="39"/>
      <c r="AF1891" s="39"/>
      <c r="AG1891" s="39"/>
      <c r="AH1891" s="39"/>
      <c r="AI1891" s="39"/>
      <c r="AJ1891" s="39"/>
      <c r="AK1891" s="39"/>
      <c r="AL1891" s="39"/>
      <c r="AM1891" s="39"/>
      <c r="AN1891" s="39"/>
      <c r="AO1891" s="39"/>
      <c r="AP1891" s="39">
        <v>27800</v>
      </c>
      <c r="AQ1891" s="39">
        <v>0</v>
      </c>
      <c r="AR1891" s="27">
        <f t="shared" si="45"/>
        <v>0</v>
      </c>
      <c r="AS1891" s="13" t="s">
        <v>111</v>
      </c>
      <c r="AT1891" s="13">
        <v>2014</v>
      </c>
      <c r="AU1891" s="13" t="s">
        <v>115</v>
      </c>
    </row>
    <row r="1892" spans="2:47" ht="13.15" customHeight="1" x14ac:dyDescent="0.2">
      <c r="B1892" s="13" t="s">
        <v>3014</v>
      </c>
      <c r="C1892" s="13" t="s">
        <v>100</v>
      </c>
      <c r="D1892" s="13" t="s">
        <v>3010</v>
      </c>
      <c r="E1892" s="13" t="s">
        <v>569</v>
      </c>
      <c r="F1892" s="13" t="s">
        <v>3011</v>
      </c>
      <c r="G1892" s="13" t="s">
        <v>3006</v>
      </c>
      <c r="H1892" s="15" t="s">
        <v>105</v>
      </c>
      <c r="I1892" s="13">
        <v>57</v>
      </c>
      <c r="J1892" s="13" t="s">
        <v>244</v>
      </c>
      <c r="K1892" s="13" t="s">
        <v>107</v>
      </c>
      <c r="L1892" s="13" t="s">
        <v>108</v>
      </c>
      <c r="M1892" s="13" t="s">
        <v>122</v>
      </c>
      <c r="N1892" s="13" t="s">
        <v>2830</v>
      </c>
      <c r="O1892" s="39"/>
      <c r="P1892" s="39"/>
      <c r="Q1892" s="39"/>
      <c r="R1892" s="39">
        <v>2</v>
      </c>
      <c r="S1892" s="39">
        <v>0</v>
      </c>
      <c r="T1892" s="39">
        <v>2</v>
      </c>
      <c r="U1892" s="39">
        <v>2</v>
      </c>
      <c r="V1892" s="39">
        <v>2</v>
      </c>
      <c r="W1892" s="39"/>
      <c r="X1892" s="39"/>
      <c r="Y1892" s="39"/>
      <c r="Z1892" s="39"/>
      <c r="AA1892" s="39"/>
      <c r="AB1892" s="39"/>
      <c r="AC1892" s="39"/>
      <c r="AD1892" s="39"/>
      <c r="AE1892" s="39"/>
      <c r="AF1892" s="39"/>
      <c r="AG1892" s="39"/>
      <c r="AH1892" s="39"/>
      <c r="AI1892" s="39"/>
      <c r="AJ1892" s="39"/>
      <c r="AK1892" s="39"/>
      <c r="AL1892" s="39"/>
      <c r="AM1892" s="39"/>
      <c r="AN1892" s="39"/>
      <c r="AO1892" s="39"/>
      <c r="AP1892" s="39">
        <v>27800</v>
      </c>
      <c r="AQ1892" s="39">
        <v>0</v>
      </c>
      <c r="AR1892" s="27">
        <f t="shared" si="45"/>
        <v>0</v>
      </c>
      <c r="AS1892" s="13" t="s">
        <v>111</v>
      </c>
      <c r="AT1892" s="13">
        <v>2014</v>
      </c>
      <c r="AU1892" s="13" t="s">
        <v>156</v>
      </c>
    </row>
    <row r="1893" spans="2:47" ht="13.15" customHeight="1" x14ac:dyDescent="0.2">
      <c r="B1893" s="13" t="s">
        <v>7926</v>
      </c>
      <c r="C1893" s="13" t="s">
        <v>100</v>
      </c>
      <c r="D1893" s="13" t="s">
        <v>3010</v>
      </c>
      <c r="E1893" s="13" t="s">
        <v>569</v>
      </c>
      <c r="F1893" s="13" t="s">
        <v>3011</v>
      </c>
      <c r="G1893" s="13" t="s">
        <v>3006</v>
      </c>
      <c r="H1893" s="15" t="s">
        <v>105</v>
      </c>
      <c r="I1893" s="13">
        <v>57</v>
      </c>
      <c r="J1893" s="13" t="s">
        <v>244</v>
      </c>
      <c r="K1893" s="13" t="s">
        <v>107</v>
      </c>
      <c r="L1893" s="13" t="s">
        <v>108</v>
      </c>
      <c r="M1893" s="13" t="s">
        <v>122</v>
      </c>
      <c r="N1893" s="13" t="s">
        <v>2830</v>
      </c>
      <c r="O1893" s="39"/>
      <c r="P1893" s="39"/>
      <c r="Q1893" s="39"/>
      <c r="R1893" s="39">
        <v>2</v>
      </c>
      <c r="S1893" s="39">
        <v>0</v>
      </c>
      <c r="T1893" s="39">
        <v>2</v>
      </c>
      <c r="U1893" s="39">
        <v>3</v>
      </c>
      <c r="V1893" s="39">
        <v>22</v>
      </c>
      <c r="W1893" s="39">
        <v>22</v>
      </c>
      <c r="X1893" s="171"/>
      <c r="Y1893" s="171"/>
      <c r="Z1893" s="171"/>
      <c r="AA1893" s="171"/>
      <c r="AB1893" s="171"/>
      <c r="AC1893" s="171"/>
      <c r="AD1893" s="171"/>
      <c r="AE1893" s="171"/>
      <c r="AF1893" s="171"/>
      <c r="AG1893" s="171"/>
      <c r="AH1893" s="171"/>
      <c r="AI1893" s="171"/>
      <c r="AJ1893" s="171"/>
      <c r="AK1893" s="171"/>
      <c r="AL1893" s="171"/>
      <c r="AM1893" s="171"/>
      <c r="AN1893" s="171"/>
      <c r="AO1893" s="171"/>
      <c r="AP1893" s="39">
        <v>11200</v>
      </c>
      <c r="AQ1893" s="39">
        <f t="shared" ref="AQ1893" si="46">(O1893+P1893+Q1893+R1893+S1893+T1893+U1893+V1893+W1893)*AP1893</f>
        <v>571200</v>
      </c>
      <c r="AR1893" s="27">
        <f t="shared" si="45"/>
        <v>639744.00000000012</v>
      </c>
      <c r="AS1893" s="13" t="s">
        <v>111</v>
      </c>
      <c r="AT1893" s="13" t="s">
        <v>7924</v>
      </c>
      <c r="AU1893" s="300"/>
    </row>
    <row r="1894" spans="2:47" ht="13.15" customHeight="1" x14ac:dyDescent="0.2">
      <c r="B1894" s="7" t="s">
        <v>3015</v>
      </c>
      <c r="C1894" s="7" t="s">
        <v>100</v>
      </c>
      <c r="D1894" s="13" t="s">
        <v>3004</v>
      </c>
      <c r="E1894" s="7" t="s">
        <v>2935</v>
      </c>
      <c r="F1894" s="7" t="s">
        <v>3005</v>
      </c>
      <c r="G1894" s="7" t="s">
        <v>3016</v>
      </c>
      <c r="H1894" s="8" t="s">
        <v>197</v>
      </c>
      <c r="I1894" s="9">
        <v>57</v>
      </c>
      <c r="J1894" s="10" t="s">
        <v>238</v>
      </c>
      <c r="K1894" s="8" t="s">
        <v>107</v>
      </c>
      <c r="L1894" s="10" t="s">
        <v>108</v>
      </c>
      <c r="M1894" s="10" t="s">
        <v>109</v>
      </c>
      <c r="N1894" s="29" t="s">
        <v>2830</v>
      </c>
      <c r="O1894" s="27"/>
      <c r="P1894" s="27"/>
      <c r="Q1894" s="74"/>
      <c r="R1894" s="27">
        <v>12</v>
      </c>
      <c r="S1894" s="27">
        <v>12</v>
      </c>
      <c r="T1894" s="27">
        <v>12</v>
      </c>
      <c r="U1894" s="27">
        <v>12</v>
      </c>
      <c r="V1894" s="27">
        <v>12</v>
      </c>
      <c r="W1894" s="27"/>
      <c r="X1894" s="27"/>
      <c r="Y1894" s="27"/>
      <c r="Z1894" s="27"/>
      <c r="AA1894" s="27"/>
      <c r="AB1894" s="27"/>
      <c r="AC1894" s="27"/>
      <c r="AD1894" s="27"/>
      <c r="AE1894" s="27"/>
      <c r="AF1894" s="27"/>
      <c r="AG1894" s="27"/>
      <c r="AH1894" s="27"/>
      <c r="AI1894" s="27"/>
      <c r="AJ1894" s="27"/>
      <c r="AK1894" s="27"/>
      <c r="AL1894" s="27"/>
      <c r="AM1894" s="27"/>
      <c r="AN1894" s="27"/>
      <c r="AO1894" s="27"/>
      <c r="AP1894" s="27">
        <v>15765.37</v>
      </c>
      <c r="AQ1894" s="27">
        <v>0</v>
      </c>
      <c r="AR1894" s="27">
        <f t="shared" si="45"/>
        <v>0</v>
      </c>
      <c r="AS1894" s="10" t="s">
        <v>111</v>
      </c>
      <c r="AT1894" s="43" t="s">
        <v>241</v>
      </c>
      <c r="AU1894" s="88" t="s">
        <v>242</v>
      </c>
    </row>
    <row r="1895" spans="2:47" ht="13.15" customHeight="1" x14ac:dyDescent="0.2">
      <c r="B1895" s="12" t="s">
        <v>3017</v>
      </c>
      <c r="C1895" s="7" t="s">
        <v>100</v>
      </c>
      <c r="D1895" s="13" t="s">
        <v>3004</v>
      </c>
      <c r="E1895" s="7" t="s">
        <v>2935</v>
      </c>
      <c r="F1895" s="7" t="s">
        <v>3005</v>
      </c>
      <c r="G1895" s="7" t="s">
        <v>3016</v>
      </c>
      <c r="H1895" s="8" t="s">
        <v>105</v>
      </c>
      <c r="I1895" s="9">
        <v>57</v>
      </c>
      <c r="J1895" s="10" t="s">
        <v>106</v>
      </c>
      <c r="K1895" s="8" t="s">
        <v>107</v>
      </c>
      <c r="L1895" s="10" t="s">
        <v>108</v>
      </c>
      <c r="M1895" s="10" t="s">
        <v>109</v>
      </c>
      <c r="N1895" s="10" t="s">
        <v>2830</v>
      </c>
      <c r="O1895" s="74"/>
      <c r="P1895" s="27"/>
      <c r="Q1895" s="27"/>
      <c r="R1895" s="27">
        <v>12</v>
      </c>
      <c r="S1895" s="27">
        <v>12</v>
      </c>
      <c r="T1895" s="27">
        <v>12</v>
      </c>
      <c r="U1895" s="27">
        <v>12</v>
      </c>
      <c r="V1895" s="27">
        <v>12</v>
      </c>
      <c r="W1895" s="27"/>
      <c r="X1895" s="27"/>
      <c r="Y1895" s="27"/>
      <c r="Z1895" s="27"/>
      <c r="AA1895" s="27"/>
      <c r="AB1895" s="27"/>
      <c r="AC1895" s="27"/>
      <c r="AD1895" s="27"/>
      <c r="AE1895" s="27"/>
      <c r="AF1895" s="27"/>
      <c r="AG1895" s="27"/>
      <c r="AH1895" s="27"/>
      <c r="AI1895" s="27"/>
      <c r="AJ1895" s="27"/>
      <c r="AK1895" s="27"/>
      <c r="AL1895" s="27"/>
      <c r="AM1895" s="27"/>
      <c r="AN1895" s="27"/>
      <c r="AO1895" s="27"/>
      <c r="AP1895" s="27">
        <v>15765.37</v>
      </c>
      <c r="AQ1895" s="27">
        <v>0</v>
      </c>
      <c r="AR1895" s="27">
        <f t="shared" si="45"/>
        <v>0</v>
      </c>
      <c r="AS1895" s="10" t="s">
        <v>111</v>
      </c>
      <c r="AT1895" s="43" t="s">
        <v>241</v>
      </c>
      <c r="AU1895" s="89" t="s">
        <v>242</v>
      </c>
    </row>
    <row r="1896" spans="2:47" ht="13.15" customHeight="1" x14ac:dyDescent="0.2">
      <c r="B1896" s="12" t="s">
        <v>3018</v>
      </c>
      <c r="C1896" s="7" t="s">
        <v>100</v>
      </c>
      <c r="D1896" s="13" t="s">
        <v>3004</v>
      </c>
      <c r="E1896" s="7" t="s">
        <v>2935</v>
      </c>
      <c r="F1896" s="7" t="s">
        <v>3005</v>
      </c>
      <c r="G1896" s="7" t="s">
        <v>3016</v>
      </c>
      <c r="H1896" s="8" t="s">
        <v>105</v>
      </c>
      <c r="I1896" s="8">
        <v>57</v>
      </c>
      <c r="J1896" s="10" t="s">
        <v>244</v>
      </c>
      <c r="K1896" s="8" t="s">
        <v>107</v>
      </c>
      <c r="L1896" s="10" t="s">
        <v>108</v>
      </c>
      <c r="M1896" s="10" t="s">
        <v>109</v>
      </c>
      <c r="N1896" s="10" t="s">
        <v>2830</v>
      </c>
      <c r="O1896" s="74"/>
      <c r="P1896" s="27"/>
      <c r="Q1896" s="27"/>
      <c r="R1896" s="27">
        <v>12</v>
      </c>
      <c r="S1896" s="27">
        <v>12</v>
      </c>
      <c r="T1896" s="27">
        <v>12</v>
      </c>
      <c r="U1896" s="27">
        <v>12</v>
      </c>
      <c r="V1896" s="27">
        <v>12</v>
      </c>
      <c r="W1896" s="27"/>
      <c r="X1896" s="27"/>
      <c r="Y1896" s="27"/>
      <c r="Z1896" s="27"/>
      <c r="AA1896" s="27"/>
      <c r="AB1896" s="27"/>
      <c r="AC1896" s="27"/>
      <c r="AD1896" s="27"/>
      <c r="AE1896" s="27"/>
      <c r="AF1896" s="27"/>
      <c r="AG1896" s="27"/>
      <c r="AH1896" s="27"/>
      <c r="AI1896" s="27"/>
      <c r="AJ1896" s="27"/>
      <c r="AK1896" s="27"/>
      <c r="AL1896" s="27"/>
      <c r="AM1896" s="27"/>
      <c r="AN1896" s="27"/>
      <c r="AO1896" s="27"/>
      <c r="AP1896" s="27">
        <v>27800</v>
      </c>
      <c r="AQ1896" s="27">
        <v>0</v>
      </c>
      <c r="AR1896" s="27">
        <f t="shared" si="45"/>
        <v>0</v>
      </c>
      <c r="AS1896" s="10" t="s">
        <v>111</v>
      </c>
      <c r="AT1896" s="7" t="s">
        <v>375</v>
      </c>
      <c r="AU1896" s="13" t="s">
        <v>156</v>
      </c>
    </row>
    <row r="1897" spans="2:47" ht="13.15" customHeight="1" x14ac:dyDescent="0.2">
      <c r="B1897" s="13" t="s">
        <v>3019</v>
      </c>
      <c r="C1897" s="13" t="s">
        <v>100</v>
      </c>
      <c r="D1897" s="13" t="s">
        <v>3010</v>
      </c>
      <c r="E1897" s="13" t="s">
        <v>569</v>
      </c>
      <c r="F1897" s="13" t="s">
        <v>3011</v>
      </c>
      <c r="G1897" s="13" t="s">
        <v>3016</v>
      </c>
      <c r="H1897" s="13" t="s">
        <v>105</v>
      </c>
      <c r="I1897" s="13">
        <v>57</v>
      </c>
      <c r="J1897" s="13" t="s">
        <v>244</v>
      </c>
      <c r="K1897" s="13" t="s">
        <v>107</v>
      </c>
      <c r="L1897" s="13" t="s">
        <v>108</v>
      </c>
      <c r="M1897" s="13" t="s">
        <v>109</v>
      </c>
      <c r="N1897" s="13" t="s">
        <v>2830</v>
      </c>
      <c r="O1897" s="39"/>
      <c r="P1897" s="39"/>
      <c r="Q1897" s="39"/>
      <c r="R1897" s="39">
        <v>12</v>
      </c>
      <c r="S1897" s="39">
        <v>24</v>
      </c>
      <c r="T1897" s="39">
        <v>29</v>
      </c>
      <c r="U1897" s="39">
        <v>29</v>
      </c>
      <c r="V1897" s="39">
        <v>29</v>
      </c>
      <c r="W1897" s="39"/>
      <c r="X1897" s="39"/>
      <c r="Y1897" s="39"/>
      <c r="Z1897" s="39"/>
      <c r="AA1897" s="39"/>
      <c r="AB1897" s="39"/>
      <c r="AC1897" s="39"/>
      <c r="AD1897" s="39"/>
      <c r="AE1897" s="39"/>
      <c r="AF1897" s="39"/>
      <c r="AG1897" s="39"/>
      <c r="AH1897" s="39"/>
      <c r="AI1897" s="39"/>
      <c r="AJ1897" s="39"/>
      <c r="AK1897" s="39"/>
      <c r="AL1897" s="39"/>
      <c r="AM1897" s="39"/>
      <c r="AN1897" s="39"/>
      <c r="AO1897" s="39"/>
      <c r="AP1897" s="39">
        <v>25299.999999999996</v>
      </c>
      <c r="AQ1897" s="39">
        <v>0</v>
      </c>
      <c r="AR1897" s="27">
        <f t="shared" si="45"/>
        <v>0</v>
      </c>
      <c r="AS1897" s="13" t="s">
        <v>111</v>
      </c>
      <c r="AT1897" s="13">
        <v>2014</v>
      </c>
      <c r="AU1897" s="13">
        <v>14</v>
      </c>
    </row>
    <row r="1898" spans="2:47" ht="13.15" customHeight="1" x14ac:dyDescent="0.2">
      <c r="B1898" s="13" t="s">
        <v>3020</v>
      </c>
      <c r="C1898" s="13" t="s">
        <v>100</v>
      </c>
      <c r="D1898" s="13" t="s">
        <v>3010</v>
      </c>
      <c r="E1898" s="13" t="s">
        <v>569</v>
      </c>
      <c r="F1898" s="13" t="s">
        <v>3011</v>
      </c>
      <c r="G1898" s="13" t="s">
        <v>3016</v>
      </c>
      <c r="H1898" s="13" t="s">
        <v>105</v>
      </c>
      <c r="I1898" s="13">
        <v>57</v>
      </c>
      <c r="J1898" s="13" t="s">
        <v>244</v>
      </c>
      <c r="K1898" s="13" t="s">
        <v>107</v>
      </c>
      <c r="L1898" s="13" t="s">
        <v>108</v>
      </c>
      <c r="M1898" s="13" t="s">
        <v>109</v>
      </c>
      <c r="N1898" s="13" t="s">
        <v>2830</v>
      </c>
      <c r="O1898" s="39"/>
      <c r="P1898" s="39"/>
      <c r="Q1898" s="39"/>
      <c r="R1898" s="39">
        <v>12</v>
      </c>
      <c r="S1898" s="39">
        <v>19</v>
      </c>
      <c r="T1898" s="39">
        <v>29</v>
      </c>
      <c r="U1898" s="39">
        <v>29</v>
      </c>
      <c r="V1898" s="39">
        <v>29</v>
      </c>
      <c r="W1898" s="39"/>
      <c r="X1898" s="39"/>
      <c r="Y1898" s="39"/>
      <c r="Z1898" s="39"/>
      <c r="AA1898" s="39"/>
      <c r="AB1898" s="39"/>
      <c r="AC1898" s="39"/>
      <c r="AD1898" s="39"/>
      <c r="AE1898" s="39"/>
      <c r="AF1898" s="39"/>
      <c r="AG1898" s="39"/>
      <c r="AH1898" s="39"/>
      <c r="AI1898" s="39"/>
      <c r="AJ1898" s="39"/>
      <c r="AK1898" s="39"/>
      <c r="AL1898" s="39"/>
      <c r="AM1898" s="39"/>
      <c r="AN1898" s="39"/>
      <c r="AO1898" s="39"/>
      <c r="AP1898" s="39">
        <v>25299.999999999996</v>
      </c>
      <c r="AQ1898" s="39">
        <v>0</v>
      </c>
      <c r="AR1898" s="27">
        <f t="shared" si="45"/>
        <v>0</v>
      </c>
      <c r="AS1898" s="13" t="s">
        <v>111</v>
      </c>
      <c r="AT1898" s="13">
        <v>2014</v>
      </c>
      <c r="AU1898" s="13">
        <v>14</v>
      </c>
    </row>
    <row r="1899" spans="2:47" ht="13.15" customHeight="1" x14ac:dyDescent="0.2">
      <c r="B1899" s="13" t="s">
        <v>3021</v>
      </c>
      <c r="C1899" s="13" t="s">
        <v>100</v>
      </c>
      <c r="D1899" s="13" t="s">
        <v>3010</v>
      </c>
      <c r="E1899" s="13" t="s">
        <v>569</v>
      </c>
      <c r="F1899" s="13" t="s">
        <v>3011</v>
      </c>
      <c r="G1899" s="13" t="s">
        <v>3016</v>
      </c>
      <c r="H1899" s="13" t="s">
        <v>105</v>
      </c>
      <c r="I1899" s="13">
        <v>57</v>
      </c>
      <c r="J1899" s="13" t="s">
        <v>244</v>
      </c>
      <c r="K1899" s="13" t="s">
        <v>107</v>
      </c>
      <c r="L1899" s="13" t="s">
        <v>108</v>
      </c>
      <c r="M1899" s="13" t="s">
        <v>122</v>
      </c>
      <c r="N1899" s="13" t="s">
        <v>2830</v>
      </c>
      <c r="O1899" s="39"/>
      <c r="P1899" s="39"/>
      <c r="Q1899" s="39"/>
      <c r="R1899" s="39">
        <v>12</v>
      </c>
      <c r="S1899" s="39">
        <v>12</v>
      </c>
      <c r="T1899" s="39">
        <v>12</v>
      </c>
      <c r="U1899" s="39">
        <v>12</v>
      </c>
      <c r="V1899" s="39">
        <v>12</v>
      </c>
      <c r="W1899" s="39"/>
      <c r="X1899" s="39"/>
      <c r="Y1899" s="39"/>
      <c r="Z1899" s="39"/>
      <c r="AA1899" s="39"/>
      <c r="AB1899" s="39"/>
      <c r="AC1899" s="39"/>
      <c r="AD1899" s="39"/>
      <c r="AE1899" s="39"/>
      <c r="AF1899" s="39"/>
      <c r="AG1899" s="39"/>
      <c r="AH1899" s="39"/>
      <c r="AI1899" s="39"/>
      <c r="AJ1899" s="39"/>
      <c r="AK1899" s="39"/>
      <c r="AL1899" s="39"/>
      <c r="AM1899" s="39"/>
      <c r="AN1899" s="39"/>
      <c r="AO1899" s="39"/>
      <c r="AP1899" s="39">
        <v>25299.999999999996</v>
      </c>
      <c r="AQ1899" s="39">
        <v>0</v>
      </c>
      <c r="AR1899" s="27">
        <f t="shared" si="45"/>
        <v>0</v>
      </c>
      <c r="AS1899" s="13" t="s">
        <v>111</v>
      </c>
      <c r="AT1899" s="13">
        <v>2014</v>
      </c>
      <c r="AU1899" s="13" t="s">
        <v>6956</v>
      </c>
    </row>
    <row r="1900" spans="2:47" ht="13.15" customHeight="1" x14ac:dyDescent="0.2">
      <c r="B1900" s="13" t="s">
        <v>7019</v>
      </c>
      <c r="C1900" s="13" t="s">
        <v>100</v>
      </c>
      <c r="D1900" s="13" t="s">
        <v>3010</v>
      </c>
      <c r="E1900" s="13" t="s">
        <v>569</v>
      </c>
      <c r="F1900" s="13" t="s">
        <v>3011</v>
      </c>
      <c r="G1900" s="13" t="s">
        <v>3016</v>
      </c>
      <c r="H1900" s="13" t="s">
        <v>105</v>
      </c>
      <c r="I1900" s="13">
        <v>57</v>
      </c>
      <c r="J1900" s="13" t="s">
        <v>244</v>
      </c>
      <c r="K1900" s="13" t="s">
        <v>107</v>
      </c>
      <c r="L1900" s="13" t="s">
        <v>108</v>
      </c>
      <c r="M1900" s="13" t="s">
        <v>122</v>
      </c>
      <c r="N1900" s="13" t="s">
        <v>2830</v>
      </c>
      <c r="O1900" s="39"/>
      <c r="P1900" s="39"/>
      <c r="Q1900" s="39"/>
      <c r="R1900" s="39">
        <v>12</v>
      </c>
      <c r="S1900" s="39">
        <v>12</v>
      </c>
      <c r="T1900" s="39">
        <v>0</v>
      </c>
      <c r="U1900" s="39">
        <v>12</v>
      </c>
      <c r="V1900" s="39">
        <v>12</v>
      </c>
      <c r="W1900" s="39"/>
      <c r="X1900" s="39"/>
      <c r="Y1900" s="39"/>
      <c r="Z1900" s="39"/>
      <c r="AA1900" s="39"/>
      <c r="AB1900" s="39"/>
      <c r="AC1900" s="39"/>
      <c r="AD1900" s="39"/>
      <c r="AE1900" s="39"/>
      <c r="AF1900" s="39"/>
      <c r="AG1900" s="39"/>
      <c r="AH1900" s="39"/>
      <c r="AI1900" s="39"/>
      <c r="AJ1900" s="39"/>
      <c r="AK1900" s="39"/>
      <c r="AL1900" s="39"/>
      <c r="AM1900" s="39"/>
      <c r="AN1900" s="39"/>
      <c r="AO1900" s="39"/>
      <c r="AP1900" s="39">
        <v>25299.999999999996</v>
      </c>
      <c r="AQ1900" s="39">
        <v>0</v>
      </c>
      <c r="AR1900" s="27">
        <f t="shared" si="45"/>
        <v>0</v>
      </c>
      <c r="AS1900" s="13" t="s">
        <v>111</v>
      </c>
      <c r="AT1900" s="13">
        <v>2014</v>
      </c>
      <c r="AU1900" s="13" t="s">
        <v>156</v>
      </c>
    </row>
    <row r="1901" spans="2:47" ht="13.15" customHeight="1" x14ac:dyDescent="0.2">
      <c r="B1901" s="13" t="s">
        <v>7927</v>
      </c>
      <c r="C1901" s="13" t="s">
        <v>100</v>
      </c>
      <c r="D1901" s="13" t="s">
        <v>3010</v>
      </c>
      <c r="E1901" s="13" t="s">
        <v>569</v>
      </c>
      <c r="F1901" s="13" t="s">
        <v>3011</v>
      </c>
      <c r="G1901" s="13" t="s">
        <v>3016</v>
      </c>
      <c r="H1901" s="13" t="s">
        <v>105</v>
      </c>
      <c r="I1901" s="13">
        <v>57</v>
      </c>
      <c r="J1901" s="13" t="s">
        <v>244</v>
      </c>
      <c r="K1901" s="13" t="s">
        <v>107</v>
      </c>
      <c r="L1901" s="13" t="s">
        <v>108</v>
      </c>
      <c r="M1901" s="13" t="s">
        <v>122</v>
      </c>
      <c r="N1901" s="13" t="s">
        <v>2830</v>
      </c>
      <c r="O1901" s="39"/>
      <c r="P1901" s="39"/>
      <c r="Q1901" s="39"/>
      <c r="R1901" s="39">
        <v>12</v>
      </c>
      <c r="S1901" s="39">
        <v>12</v>
      </c>
      <c r="T1901" s="39">
        <v>0</v>
      </c>
      <c r="U1901" s="39">
        <v>40</v>
      </c>
      <c r="V1901" s="39">
        <v>38</v>
      </c>
      <c r="W1901" s="39">
        <v>38</v>
      </c>
      <c r="X1901" s="171"/>
      <c r="Y1901" s="171"/>
      <c r="Z1901" s="171"/>
      <c r="AA1901" s="171"/>
      <c r="AB1901" s="171"/>
      <c r="AC1901" s="171"/>
      <c r="AD1901" s="171"/>
      <c r="AE1901" s="171"/>
      <c r="AF1901" s="171"/>
      <c r="AG1901" s="171"/>
      <c r="AH1901" s="171"/>
      <c r="AI1901" s="171"/>
      <c r="AJ1901" s="171"/>
      <c r="AK1901" s="171"/>
      <c r="AL1901" s="171"/>
      <c r="AM1901" s="171"/>
      <c r="AN1901" s="171"/>
      <c r="AO1901" s="171"/>
      <c r="AP1901" s="39">
        <v>11200</v>
      </c>
      <c r="AQ1901" s="39">
        <f t="shared" ref="AQ1901" si="47">(O1901+P1901+Q1901+R1901+S1901+T1901+U1901+V1901+W1901)*AP1901</f>
        <v>1568000</v>
      </c>
      <c r="AR1901" s="27">
        <f t="shared" si="45"/>
        <v>1756160.0000000002</v>
      </c>
      <c r="AS1901" s="13" t="s">
        <v>111</v>
      </c>
      <c r="AT1901" s="13" t="s">
        <v>7924</v>
      </c>
      <c r="AU1901" s="300"/>
    </row>
    <row r="1902" spans="2:47" ht="13.15" customHeight="1" x14ac:dyDescent="0.2">
      <c r="B1902" s="7" t="s">
        <v>3022</v>
      </c>
      <c r="C1902" s="7" t="s">
        <v>100</v>
      </c>
      <c r="D1902" s="13" t="s">
        <v>3004</v>
      </c>
      <c r="E1902" s="7" t="s">
        <v>2935</v>
      </c>
      <c r="F1902" s="7" t="s">
        <v>3005</v>
      </c>
      <c r="G1902" s="7" t="s">
        <v>3023</v>
      </c>
      <c r="H1902" s="8" t="s">
        <v>197</v>
      </c>
      <c r="I1902" s="9">
        <v>57</v>
      </c>
      <c r="J1902" s="10" t="s">
        <v>238</v>
      </c>
      <c r="K1902" s="8" t="s">
        <v>107</v>
      </c>
      <c r="L1902" s="10" t="s">
        <v>108</v>
      </c>
      <c r="M1902" s="10" t="s">
        <v>109</v>
      </c>
      <c r="N1902" s="29" t="s">
        <v>2830</v>
      </c>
      <c r="O1902" s="27"/>
      <c r="P1902" s="27"/>
      <c r="Q1902" s="74"/>
      <c r="R1902" s="27">
        <v>38</v>
      </c>
      <c r="S1902" s="27">
        <v>38</v>
      </c>
      <c r="T1902" s="27">
        <v>38</v>
      </c>
      <c r="U1902" s="27">
        <v>38</v>
      </c>
      <c r="V1902" s="27">
        <v>38</v>
      </c>
      <c r="W1902" s="27"/>
      <c r="X1902" s="27"/>
      <c r="Y1902" s="27"/>
      <c r="Z1902" s="27"/>
      <c r="AA1902" s="27"/>
      <c r="AB1902" s="27"/>
      <c r="AC1902" s="27"/>
      <c r="AD1902" s="27"/>
      <c r="AE1902" s="27"/>
      <c r="AF1902" s="27"/>
      <c r="AG1902" s="27"/>
      <c r="AH1902" s="27"/>
      <c r="AI1902" s="27"/>
      <c r="AJ1902" s="27"/>
      <c r="AK1902" s="27"/>
      <c r="AL1902" s="27"/>
      <c r="AM1902" s="27"/>
      <c r="AN1902" s="27"/>
      <c r="AO1902" s="27"/>
      <c r="AP1902" s="27">
        <v>15765.37</v>
      </c>
      <c r="AQ1902" s="27">
        <v>0</v>
      </c>
      <c r="AR1902" s="27">
        <f t="shared" si="45"/>
        <v>0</v>
      </c>
      <c r="AS1902" s="10" t="s">
        <v>111</v>
      </c>
      <c r="AT1902" s="43" t="s">
        <v>241</v>
      </c>
      <c r="AU1902" s="89" t="s">
        <v>661</v>
      </c>
    </row>
    <row r="1903" spans="2:47" ht="13.15" customHeight="1" x14ac:dyDescent="0.2">
      <c r="B1903" s="12" t="s">
        <v>3024</v>
      </c>
      <c r="C1903" s="7" t="s">
        <v>100</v>
      </c>
      <c r="D1903" s="13" t="s">
        <v>3004</v>
      </c>
      <c r="E1903" s="7" t="s">
        <v>2935</v>
      </c>
      <c r="F1903" s="7" t="s">
        <v>3005</v>
      </c>
      <c r="G1903" s="7" t="s">
        <v>3023</v>
      </c>
      <c r="H1903" s="8" t="s">
        <v>105</v>
      </c>
      <c r="I1903" s="9">
        <v>57</v>
      </c>
      <c r="J1903" s="10" t="s">
        <v>106</v>
      </c>
      <c r="K1903" s="8" t="s">
        <v>107</v>
      </c>
      <c r="L1903" s="10" t="s">
        <v>108</v>
      </c>
      <c r="M1903" s="10" t="s">
        <v>109</v>
      </c>
      <c r="N1903" s="10" t="s">
        <v>2830</v>
      </c>
      <c r="O1903" s="74"/>
      <c r="P1903" s="27"/>
      <c r="Q1903" s="27"/>
      <c r="R1903" s="27">
        <v>38</v>
      </c>
      <c r="S1903" s="27">
        <v>38</v>
      </c>
      <c r="T1903" s="27">
        <v>38</v>
      </c>
      <c r="U1903" s="27">
        <v>38</v>
      </c>
      <c r="V1903" s="27">
        <v>38</v>
      </c>
      <c r="W1903" s="27"/>
      <c r="X1903" s="27"/>
      <c r="Y1903" s="27"/>
      <c r="Z1903" s="27"/>
      <c r="AA1903" s="27"/>
      <c r="AB1903" s="27"/>
      <c r="AC1903" s="27"/>
      <c r="AD1903" s="27"/>
      <c r="AE1903" s="27"/>
      <c r="AF1903" s="27"/>
      <c r="AG1903" s="27"/>
      <c r="AH1903" s="27"/>
      <c r="AI1903" s="27"/>
      <c r="AJ1903" s="27"/>
      <c r="AK1903" s="27"/>
      <c r="AL1903" s="27"/>
      <c r="AM1903" s="27"/>
      <c r="AN1903" s="27"/>
      <c r="AO1903" s="27"/>
      <c r="AP1903" s="27">
        <v>15765.37</v>
      </c>
      <c r="AQ1903" s="27">
        <v>0</v>
      </c>
      <c r="AR1903" s="27">
        <f t="shared" si="45"/>
        <v>0</v>
      </c>
      <c r="AS1903" s="10" t="s">
        <v>111</v>
      </c>
      <c r="AT1903" s="43" t="s">
        <v>241</v>
      </c>
      <c r="AU1903" s="89" t="s">
        <v>661</v>
      </c>
    </row>
    <row r="1904" spans="2:47" ht="13.15" customHeight="1" x14ac:dyDescent="0.2">
      <c r="B1904" s="12" t="s">
        <v>3025</v>
      </c>
      <c r="C1904" s="7" t="s">
        <v>100</v>
      </c>
      <c r="D1904" s="13" t="s">
        <v>3004</v>
      </c>
      <c r="E1904" s="7" t="s">
        <v>2935</v>
      </c>
      <c r="F1904" s="7" t="s">
        <v>3005</v>
      </c>
      <c r="G1904" s="7" t="s">
        <v>3023</v>
      </c>
      <c r="H1904" s="8" t="s">
        <v>105</v>
      </c>
      <c r="I1904" s="8">
        <v>57</v>
      </c>
      <c r="J1904" s="10" t="s">
        <v>244</v>
      </c>
      <c r="K1904" s="8" t="s">
        <v>107</v>
      </c>
      <c r="L1904" s="10" t="s">
        <v>108</v>
      </c>
      <c r="M1904" s="10" t="s">
        <v>109</v>
      </c>
      <c r="N1904" s="10" t="s">
        <v>2830</v>
      </c>
      <c r="O1904" s="74"/>
      <c r="P1904" s="27"/>
      <c r="Q1904" s="27"/>
      <c r="R1904" s="27">
        <v>21</v>
      </c>
      <c r="S1904" s="27">
        <v>38</v>
      </c>
      <c r="T1904" s="27">
        <v>38</v>
      </c>
      <c r="U1904" s="27">
        <v>38</v>
      </c>
      <c r="V1904" s="27">
        <v>38</v>
      </c>
      <c r="W1904" s="27"/>
      <c r="X1904" s="27"/>
      <c r="Y1904" s="27"/>
      <c r="Z1904" s="27"/>
      <c r="AA1904" s="27"/>
      <c r="AB1904" s="27"/>
      <c r="AC1904" s="27"/>
      <c r="AD1904" s="27"/>
      <c r="AE1904" s="27"/>
      <c r="AF1904" s="27"/>
      <c r="AG1904" s="27"/>
      <c r="AH1904" s="27"/>
      <c r="AI1904" s="27"/>
      <c r="AJ1904" s="27"/>
      <c r="AK1904" s="27"/>
      <c r="AL1904" s="27"/>
      <c r="AM1904" s="27"/>
      <c r="AN1904" s="27"/>
      <c r="AO1904" s="27"/>
      <c r="AP1904" s="27">
        <v>25300</v>
      </c>
      <c r="AQ1904" s="27">
        <v>0</v>
      </c>
      <c r="AR1904" s="27">
        <f t="shared" si="45"/>
        <v>0</v>
      </c>
      <c r="AS1904" s="10" t="s">
        <v>111</v>
      </c>
      <c r="AT1904" s="7" t="s">
        <v>375</v>
      </c>
      <c r="AU1904" s="13" t="s">
        <v>115</v>
      </c>
    </row>
    <row r="1905" spans="2:47" ht="13.15" customHeight="1" x14ac:dyDescent="0.2">
      <c r="B1905" s="13" t="s">
        <v>3026</v>
      </c>
      <c r="C1905" s="13" t="s">
        <v>100</v>
      </c>
      <c r="D1905" s="13" t="s">
        <v>3010</v>
      </c>
      <c r="E1905" s="13" t="s">
        <v>569</v>
      </c>
      <c r="F1905" s="13" t="s">
        <v>3011</v>
      </c>
      <c r="G1905" s="13" t="s">
        <v>3023</v>
      </c>
      <c r="H1905" s="13" t="s">
        <v>105</v>
      </c>
      <c r="I1905" s="13">
        <v>57</v>
      </c>
      <c r="J1905" s="13" t="s">
        <v>244</v>
      </c>
      <c r="K1905" s="13" t="s">
        <v>107</v>
      </c>
      <c r="L1905" s="13" t="s">
        <v>108</v>
      </c>
      <c r="M1905" s="13" t="s">
        <v>109</v>
      </c>
      <c r="N1905" s="13" t="s">
        <v>2830</v>
      </c>
      <c r="O1905" s="39"/>
      <c r="P1905" s="39"/>
      <c r="Q1905" s="39"/>
      <c r="R1905" s="39">
        <v>21</v>
      </c>
      <c r="S1905" s="39">
        <v>1</v>
      </c>
      <c r="T1905" s="39">
        <v>33</v>
      </c>
      <c r="U1905" s="39">
        <v>33</v>
      </c>
      <c r="V1905" s="39">
        <v>33</v>
      </c>
      <c r="W1905" s="39"/>
      <c r="X1905" s="39"/>
      <c r="Y1905" s="39"/>
      <c r="Z1905" s="39"/>
      <c r="AA1905" s="39"/>
      <c r="AB1905" s="39"/>
      <c r="AC1905" s="39"/>
      <c r="AD1905" s="39"/>
      <c r="AE1905" s="39"/>
      <c r="AF1905" s="39"/>
      <c r="AG1905" s="39"/>
      <c r="AH1905" s="39"/>
      <c r="AI1905" s="39"/>
      <c r="AJ1905" s="39"/>
      <c r="AK1905" s="39"/>
      <c r="AL1905" s="39"/>
      <c r="AM1905" s="39"/>
      <c r="AN1905" s="39"/>
      <c r="AO1905" s="39"/>
      <c r="AP1905" s="39">
        <v>25300</v>
      </c>
      <c r="AQ1905" s="39">
        <v>0</v>
      </c>
      <c r="AR1905" s="27">
        <f t="shared" si="45"/>
        <v>0</v>
      </c>
      <c r="AS1905" s="13" t="s">
        <v>111</v>
      </c>
      <c r="AT1905" s="13">
        <v>2014</v>
      </c>
      <c r="AU1905" s="13">
        <v>14</v>
      </c>
    </row>
    <row r="1906" spans="2:47" ht="13.15" customHeight="1" x14ac:dyDescent="0.2">
      <c r="B1906" s="13" t="s">
        <v>3027</v>
      </c>
      <c r="C1906" s="13" t="s">
        <v>100</v>
      </c>
      <c r="D1906" s="13" t="s">
        <v>3010</v>
      </c>
      <c r="E1906" s="13" t="s">
        <v>569</v>
      </c>
      <c r="F1906" s="13" t="s">
        <v>3011</v>
      </c>
      <c r="G1906" s="13" t="s">
        <v>3023</v>
      </c>
      <c r="H1906" s="13" t="s">
        <v>105</v>
      </c>
      <c r="I1906" s="13">
        <v>57</v>
      </c>
      <c r="J1906" s="13" t="s">
        <v>244</v>
      </c>
      <c r="K1906" s="13" t="s">
        <v>107</v>
      </c>
      <c r="L1906" s="13" t="s">
        <v>108</v>
      </c>
      <c r="M1906" s="13" t="s">
        <v>109</v>
      </c>
      <c r="N1906" s="13" t="s">
        <v>2830</v>
      </c>
      <c r="O1906" s="39"/>
      <c r="P1906" s="39"/>
      <c r="Q1906" s="39"/>
      <c r="R1906" s="39">
        <v>21</v>
      </c>
      <c r="S1906" s="39">
        <v>0</v>
      </c>
      <c r="T1906" s="39">
        <v>33</v>
      </c>
      <c r="U1906" s="39">
        <v>33</v>
      </c>
      <c r="V1906" s="39">
        <v>33</v>
      </c>
      <c r="W1906" s="39"/>
      <c r="X1906" s="39"/>
      <c r="Y1906" s="39"/>
      <c r="Z1906" s="39"/>
      <c r="AA1906" s="39"/>
      <c r="AB1906" s="39"/>
      <c r="AC1906" s="39"/>
      <c r="AD1906" s="39"/>
      <c r="AE1906" s="39"/>
      <c r="AF1906" s="39"/>
      <c r="AG1906" s="39"/>
      <c r="AH1906" s="39"/>
      <c r="AI1906" s="39"/>
      <c r="AJ1906" s="39"/>
      <c r="AK1906" s="39"/>
      <c r="AL1906" s="39"/>
      <c r="AM1906" s="39"/>
      <c r="AN1906" s="39"/>
      <c r="AO1906" s="39"/>
      <c r="AP1906" s="39">
        <v>25300</v>
      </c>
      <c r="AQ1906" s="39">
        <v>0</v>
      </c>
      <c r="AR1906" s="27">
        <f t="shared" si="45"/>
        <v>0</v>
      </c>
      <c r="AS1906" s="13" t="s">
        <v>111</v>
      </c>
      <c r="AT1906" s="13">
        <v>2014</v>
      </c>
      <c r="AU1906" s="13">
        <v>14</v>
      </c>
    </row>
    <row r="1907" spans="2:47" ht="13.15" customHeight="1" x14ac:dyDescent="0.2">
      <c r="B1907" s="13" t="s">
        <v>3028</v>
      </c>
      <c r="C1907" s="13" t="s">
        <v>100</v>
      </c>
      <c r="D1907" s="13" t="s">
        <v>3010</v>
      </c>
      <c r="E1907" s="13" t="s">
        <v>569</v>
      </c>
      <c r="F1907" s="13" t="s">
        <v>3011</v>
      </c>
      <c r="G1907" s="13" t="s">
        <v>3023</v>
      </c>
      <c r="H1907" s="13" t="s">
        <v>105</v>
      </c>
      <c r="I1907" s="13">
        <v>57</v>
      </c>
      <c r="J1907" s="13" t="s">
        <v>244</v>
      </c>
      <c r="K1907" s="13" t="s">
        <v>107</v>
      </c>
      <c r="L1907" s="13" t="s">
        <v>108</v>
      </c>
      <c r="M1907" s="13" t="s">
        <v>122</v>
      </c>
      <c r="N1907" s="13" t="s">
        <v>2830</v>
      </c>
      <c r="O1907" s="39"/>
      <c r="P1907" s="39"/>
      <c r="Q1907" s="39"/>
      <c r="R1907" s="39">
        <v>21</v>
      </c>
      <c r="S1907" s="39">
        <v>33</v>
      </c>
      <c r="T1907" s="39">
        <v>33</v>
      </c>
      <c r="U1907" s="39">
        <v>33</v>
      </c>
      <c r="V1907" s="39">
        <v>33</v>
      </c>
      <c r="W1907" s="39"/>
      <c r="X1907" s="39"/>
      <c r="Y1907" s="39"/>
      <c r="Z1907" s="39"/>
      <c r="AA1907" s="39"/>
      <c r="AB1907" s="39"/>
      <c r="AC1907" s="39"/>
      <c r="AD1907" s="39"/>
      <c r="AE1907" s="39"/>
      <c r="AF1907" s="39"/>
      <c r="AG1907" s="39"/>
      <c r="AH1907" s="39"/>
      <c r="AI1907" s="39"/>
      <c r="AJ1907" s="39"/>
      <c r="AK1907" s="39"/>
      <c r="AL1907" s="39"/>
      <c r="AM1907" s="39"/>
      <c r="AN1907" s="39"/>
      <c r="AO1907" s="39"/>
      <c r="AP1907" s="39">
        <v>25300</v>
      </c>
      <c r="AQ1907" s="39">
        <v>0</v>
      </c>
      <c r="AR1907" s="27">
        <f t="shared" si="45"/>
        <v>0</v>
      </c>
      <c r="AS1907" s="13" t="s">
        <v>111</v>
      </c>
      <c r="AT1907" s="13">
        <v>2014</v>
      </c>
      <c r="AU1907" s="13" t="s">
        <v>6956</v>
      </c>
    </row>
    <row r="1908" spans="2:47" ht="13.15" customHeight="1" x14ac:dyDescent="0.2">
      <c r="B1908" s="13" t="s">
        <v>7020</v>
      </c>
      <c r="C1908" s="13" t="s">
        <v>100</v>
      </c>
      <c r="D1908" s="13" t="s">
        <v>3010</v>
      </c>
      <c r="E1908" s="13" t="s">
        <v>569</v>
      </c>
      <c r="F1908" s="13" t="s">
        <v>3011</v>
      </c>
      <c r="G1908" s="13" t="s">
        <v>3023</v>
      </c>
      <c r="H1908" s="13" t="s">
        <v>105</v>
      </c>
      <c r="I1908" s="13">
        <v>57</v>
      </c>
      <c r="J1908" s="13" t="s">
        <v>244</v>
      </c>
      <c r="K1908" s="13" t="s">
        <v>107</v>
      </c>
      <c r="L1908" s="13" t="s">
        <v>108</v>
      </c>
      <c r="M1908" s="13" t="s">
        <v>122</v>
      </c>
      <c r="N1908" s="13" t="s">
        <v>2830</v>
      </c>
      <c r="O1908" s="39"/>
      <c r="P1908" s="39"/>
      <c r="Q1908" s="39"/>
      <c r="R1908" s="39">
        <v>21</v>
      </c>
      <c r="S1908" s="39">
        <v>33</v>
      </c>
      <c r="T1908" s="39">
        <v>0</v>
      </c>
      <c r="U1908" s="39">
        <v>33</v>
      </c>
      <c r="V1908" s="39">
        <v>33</v>
      </c>
      <c r="W1908" s="39"/>
      <c r="X1908" s="39"/>
      <c r="Y1908" s="39"/>
      <c r="Z1908" s="39"/>
      <c r="AA1908" s="39"/>
      <c r="AB1908" s="39"/>
      <c r="AC1908" s="39"/>
      <c r="AD1908" s="39"/>
      <c r="AE1908" s="39"/>
      <c r="AF1908" s="39"/>
      <c r="AG1908" s="39"/>
      <c r="AH1908" s="39"/>
      <c r="AI1908" s="39"/>
      <c r="AJ1908" s="39"/>
      <c r="AK1908" s="39"/>
      <c r="AL1908" s="39"/>
      <c r="AM1908" s="39"/>
      <c r="AN1908" s="39"/>
      <c r="AO1908" s="39"/>
      <c r="AP1908" s="39">
        <v>25300</v>
      </c>
      <c r="AQ1908" s="39">
        <v>0</v>
      </c>
      <c r="AR1908" s="27">
        <f t="shared" si="45"/>
        <v>0</v>
      </c>
      <c r="AS1908" s="13" t="s">
        <v>111</v>
      </c>
      <c r="AT1908" s="13">
        <v>2014</v>
      </c>
      <c r="AU1908" s="13" t="s">
        <v>156</v>
      </c>
    </row>
    <row r="1909" spans="2:47" ht="13.15" customHeight="1" x14ac:dyDescent="0.2">
      <c r="B1909" s="13" t="s">
        <v>7928</v>
      </c>
      <c r="C1909" s="13" t="s">
        <v>100</v>
      </c>
      <c r="D1909" s="13" t="s">
        <v>3010</v>
      </c>
      <c r="E1909" s="13" t="s">
        <v>569</v>
      </c>
      <c r="F1909" s="13" t="s">
        <v>3011</v>
      </c>
      <c r="G1909" s="13" t="s">
        <v>3023</v>
      </c>
      <c r="H1909" s="13" t="s">
        <v>105</v>
      </c>
      <c r="I1909" s="13">
        <v>57</v>
      </c>
      <c r="J1909" s="13" t="s">
        <v>244</v>
      </c>
      <c r="K1909" s="13" t="s">
        <v>107</v>
      </c>
      <c r="L1909" s="13" t="s">
        <v>108</v>
      </c>
      <c r="M1909" s="13" t="s">
        <v>122</v>
      </c>
      <c r="N1909" s="13" t="s">
        <v>2830</v>
      </c>
      <c r="O1909" s="39"/>
      <c r="P1909" s="39"/>
      <c r="Q1909" s="39"/>
      <c r="R1909" s="39">
        <v>21</v>
      </c>
      <c r="S1909" s="39">
        <v>33</v>
      </c>
      <c r="T1909" s="39">
        <v>0</v>
      </c>
      <c r="U1909" s="39">
        <v>14</v>
      </c>
      <c r="V1909" s="39">
        <v>21</v>
      </c>
      <c r="W1909" s="39">
        <v>21</v>
      </c>
      <c r="X1909" s="171"/>
      <c r="Y1909" s="171"/>
      <c r="Z1909" s="171"/>
      <c r="AA1909" s="171"/>
      <c r="AB1909" s="171"/>
      <c r="AC1909" s="171"/>
      <c r="AD1909" s="171"/>
      <c r="AE1909" s="171"/>
      <c r="AF1909" s="171"/>
      <c r="AG1909" s="171"/>
      <c r="AH1909" s="171"/>
      <c r="AI1909" s="171"/>
      <c r="AJ1909" s="171"/>
      <c r="AK1909" s="171"/>
      <c r="AL1909" s="171"/>
      <c r="AM1909" s="171"/>
      <c r="AN1909" s="171"/>
      <c r="AO1909" s="171"/>
      <c r="AP1909" s="39">
        <v>11200</v>
      </c>
      <c r="AQ1909" s="39">
        <f t="shared" ref="AQ1909" si="48">(O1909+P1909+Q1909+R1909+S1909+T1909+U1909+V1909+W1909)*AP1909</f>
        <v>1232000</v>
      </c>
      <c r="AR1909" s="27">
        <f t="shared" si="45"/>
        <v>1379840.0000000002</v>
      </c>
      <c r="AS1909" s="13" t="s">
        <v>111</v>
      </c>
      <c r="AT1909" s="13" t="s">
        <v>7924</v>
      </c>
      <c r="AU1909" s="300"/>
    </row>
    <row r="1910" spans="2:47" ht="13.15" customHeight="1" x14ac:dyDescent="0.2">
      <c r="B1910" s="7" t="s">
        <v>3029</v>
      </c>
      <c r="C1910" s="7" t="s">
        <v>100</v>
      </c>
      <c r="D1910" s="13" t="s">
        <v>2981</v>
      </c>
      <c r="E1910" s="7" t="s">
        <v>2935</v>
      </c>
      <c r="F1910" s="7" t="s">
        <v>2982</v>
      </c>
      <c r="G1910" s="7" t="s">
        <v>3030</v>
      </c>
      <c r="H1910" s="8" t="s">
        <v>197</v>
      </c>
      <c r="I1910" s="9">
        <v>57</v>
      </c>
      <c r="J1910" s="10" t="s">
        <v>238</v>
      </c>
      <c r="K1910" s="8" t="s">
        <v>107</v>
      </c>
      <c r="L1910" s="10" t="s">
        <v>108</v>
      </c>
      <c r="M1910" s="10" t="s">
        <v>109</v>
      </c>
      <c r="N1910" s="29" t="s">
        <v>2830</v>
      </c>
      <c r="O1910" s="27"/>
      <c r="P1910" s="27"/>
      <c r="Q1910" s="74"/>
      <c r="R1910" s="27">
        <v>1</v>
      </c>
      <c r="S1910" s="27">
        <v>1</v>
      </c>
      <c r="T1910" s="27">
        <v>1</v>
      </c>
      <c r="U1910" s="27">
        <v>1</v>
      </c>
      <c r="V1910" s="27">
        <v>1</v>
      </c>
      <c r="W1910" s="27"/>
      <c r="X1910" s="27"/>
      <c r="Y1910" s="27"/>
      <c r="Z1910" s="27"/>
      <c r="AA1910" s="27"/>
      <c r="AB1910" s="27"/>
      <c r="AC1910" s="27"/>
      <c r="AD1910" s="27"/>
      <c r="AE1910" s="27"/>
      <c r="AF1910" s="27"/>
      <c r="AG1910" s="27"/>
      <c r="AH1910" s="27"/>
      <c r="AI1910" s="27"/>
      <c r="AJ1910" s="27"/>
      <c r="AK1910" s="27"/>
      <c r="AL1910" s="27"/>
      <c r="AM1910" s="27"/>
      <c r="AN1910" s="27"/>
      <c r="AO1910" s="27"/>
      <c r="AP1910" s="27">
        <v>15765.37</v>
      </c>
      <c r="AQ1910" s="27">
        <v>0</v>
      </c>
      <c r="AR1910" s="27">
        <f t="shared" si="45"/>
        <v>0</v>
      </c>
      <c r="AS1910" s="10" t="s">
        <v>111</v>
      </c>
      <c r="AT1910" s="43" t="s">
        <v>241</v>
      </c>
      <c r="AU1910" s="89" t="s">
        <v>242</v>
      </c>
    </row>
    <row r="1911" spans="2:47" ht="13.15" customHeight="1" x14ac:dyDescent="0.2">
      <c r="B1911" s="12" t="s">
        <v>3031</v>
      </c>
      <c r="C1911" s="7" t="s">
        <v>100</v>
      </c>
      <c r="D1911" s="13" t="s">
        <v>2981</v>
      </c>
      <c r="E1911" s="7" t="s">
        <v>2935</v>
      </c>
      <c r="F1911" s="7" t="s">
        <v>2982</v>
      </c>
      <c r="G1911" s="7" t="s">
        <v>3030</v>
      </c>
      <c r="H1911" s="8" t="s">
        <v>105</v>
      </c>
      <c r="I1911" s="9">
        <v>57</v>
      </c>
      <c r="J1911" s="10" t="s">
        <v>106</v>
      </c>
      <c r="K1911" s="8" t="s">
        <v>107</v>
      </c>
      <c r="L1911" s="10" t="s">
        <v>108</v>
      </c>
      <c r="M1911" s="10" t="s">
        <v>109</v>
      </c>
      <c r="N1911" s="10" t="s">
        <v>2830</v>
      </c>
      <c r="O1911" s="74"/>
      <c r="P1911" s="27"/>
      <c r="Q1911" s="27"/>
      <c r="R1911" s="27">
        <v>1</v>
      </c>
      <c r="S1911" s="27">
        <v>1</v>
      </c>
      <c r="T1911" s="27">
        <v>1</v>
      </c>
      <c r="U1911" s="27">
        <v>1</v>
      </c>
      <c r="V1911" s="27">
        <v>1</v>
      </c>
      <c r="W1911" s="27"/>
      <c r="X1911" s="27"/>
      <c r="Y1911" s="27"/>
      <c r="Z1911" s="27"/>
      <c r="AA1911" s="27"/>
      <c r="AB1911" s="27"/>
      <c r="AC1911" s="27"/>
      <c r="AD1911" s="27"/>
      <c r="AE1911" s="27"/>
      <c r="AF1911" s="27"/>
      <c r="AG1911" s="27"/>
      <c r="AH1911" s="27"/>
      <c r="AI1911" s="27"/>
      <c r="AJ1911" s="27"/>
      <c r="AK1911" s="27"/>
      <c r="AL1911" s="27"/>
      <c r="AM1911" s="27"/>
      <c r="AN1911" s="27"/>
      <c r="AO1911" s="27"/>
      <c r="AP1911" s="27">
        <v>15765.37</v>
      </c>
      <c r="AQ1911" s="27">
        <v>0</v>
      </c>
      <c r="AR1911" s="27">
        <f t="shared" si="45"/>
        <v>0</v>
      </c>
      <c r="AS1911" s="10" t="s">
        <v>111</v>
      </c>
      <c r="AT1911" s="43" t="s">
        <v>241</v>
      </c>
      <c r="AU1911" s="89" t="s">
        <v>242</v>
      </c>
    </row>
    <row r="1912" spans="2:47" ht="13.15" customHeight="1" x14ac:dyDescent="0.2">
      <c r="B1912" s="12" t="s">
        <v>3032</v>
      </c>
      <c r="C1912" s="7" t="s">
        <v>100</v>
      </c>
      <c r="D1912" s="13" t="s">
        <v>2981</v>
      </c>
      <c r="E1912" s="7" t="s">
        <v>2935</v>
      </c>
      <c r="F1912" s="7" t="s">
        <v>2982</v>
      </c>
      <c r="G1912" s="7" t="s">
        <v>3033</v>
      </c>
      <c r="H1912" s="8" t="s">
        <v>105</v>
      </c>
      <c r="I1912" s="8">
        <v>57</v>
      </c>
      <c r="J1912" s="10" t="s">
        <v>244</v>
      </c>
      <c r="K1912" s="8" t="s">
        <v>107</v>
      </c>
      <c r="L1912" s="10" t="s">
        <v>108</v>
      </c>
      <c r="M1912" s="10" t="s">
        <v>109</v>
      </c>
      <c r="N1912" s="10" t="s">
        <v>2830</v>
      </c>
      <c r="O1912" s="74"/>
      <c r="P1912" s="27"/>
      <c r="Q1912" s="27"/>
      <c r="R1912" s="27">
        <v>1</v>
      </c>
      <c r="S1912" s="27">
        <v>1</v>
      </c>
      <c r="T1912" s="27">
        <v>1</v>
      </c>
      <c r="U1912" s="27">
        <v>1</v>
      </c>
      <c r="V1912" s="27">
        <v>1</v>
      </c>
      <c r="W1912" s="27"/>
      <c r="X1912" s="27"/>
      <c r="Y1912" s="27"/>
      <c r="Z1912" s="27"/>
      <c r="AA1912" s="27"/>
      <c r="AB1912" s="27"/>
      <c r="AC1912" s="27"/>
      <c r="AD1912" s="27"/>
      <c r="AE1912" s="27"/>
      <c r="AF1912" s="27"/>
      <c r="AG1912" s="27"/>
      <c r="AH1912" s="27"/>
      <c r="AI1912" s="27"/>
      <c r="AJ1912" s="27"/>
      <c r="AK1912" s="27"/>
      <c r="AL1912" s="27"/>
      <c r="AM1912" s="27"/>
      <c r="AN1912" s="27"/>
      <c r="AO1912" s="27"/>
      <c r="AP1912" s="27">
        <v>27800</v>
      </c>
      <c r="AQ1912" s="27">
        <v>0</v>
      </c>
      <c r="AR1912" s="27">
        <f t="shared" si="45"/>
        <v>0</v>
      </c>
      <c r="AS1912" s="10" t="s">
        <v>111</v>
      </c>
      <c r="AT1912" s="7" t="s">
        <v>375</v>
      </c>
      <c r="AU1912" s="13" t="s">
        <v>156</v>
      </c>
    </row>
    <row r="1913" spans="2:47" ht="13.15" customHeight="1" x14ac:dyDescent="0.2">
      <c r="B1913" s="13" t="s">
        <v>3034</v>
      </c>
      <c r="C1913" s="13" t="s">
        <v>100</v>
      </c>
      <c r="D1913" s="13" t="s">
        <v>2987</v>
      </c>
      <c r="E1913" s="13" t="s">
        <v>569</v>
      </c>
      <c r="F1913" s="13" t="s">
        <v>2988</v>
      </c>
      <c r="G1913" s="13" t="s">
        <v>3033</v>
      </c>
      <c r="H1913" s="13" t="s">
        <v>105</v>
      </c>
      <c r="I1913" s="13">
        <v>57</v>
      </c>
      <c r="J1913" s="13" t="s">
        <v>244</v>
      </c>
      <c r="K1913" s="13" t="s">
        <v>107</v>
      </c>
      <c r="L1913" s="13" t="s">
        <v>108</v>
      </c>
      <c r="M1913" s="13" t="s">
        <v>109</v>
      </c>
      <c r="N1913" s="13" t="s">
        <v>2830</v>
      </c>
      <c r="O1913" s="39"/>
      <c r="P1913" s="39"/>
      <c r="Q1913" s="39"/>
      <c r="R1913" s="39">
        <v>1</v>
      </c>
      <c r="S1913" s="39">
        <v>12</v>
      </c>
      <c r="T1913" s="39">
        <v>19</v>
      </c>
      <c r="U1913" s="39">
        <v>19</v>
      </c>
      <c r="V1913" s="39">
        <v>19</v>
      </c>
      <c r="W1913" s="39"/>
      <c r="X1913" s="39"/>
      <c r="Y1913" s="39"/>
      <c r="Z1913" s="39"/>
      <c r="AA1913" s="39"/>
      <c r="AB1913" s="39"/>
      <c r="AC1913" s="39"/>
      <c r="AD1913" s="39"/>
      <c r="AE1913" s="39"/>
      <c r="AF1913" s="39"/>
      <c r="AG1913" s="39"/>
      <c r="AH1913" s="39"/>
      <c r="AI1913" s="39"/>
      <c r="AJ1913" s="39"/>
      <c r="AK1913" s="39"/>
      <c r="AL1913" s="39"/>
      <c r="AM1913" s="39"/>
      <c r="AN1913" s="39"/>
      <c r="AO1913" s="39"/>
      <c r="AP1913" s="39">
        <v>25299.999999999996</v>
      </c>
      <c r="AQ1913" s="39">
        <v>0</v>
      </c>
      <c r="AR1913" s="27">
        <f t="shared" si="45"/>
        <v>0</v>
      </c>
      <c r="AS1913" s="13" t="s">
        <v>111</v>
      </c>
      <c r="AT1913" s="13">
        <v>2014</v>
      </c>
      <c r="AU1913" s="13">
        <v>14</v>
      </c>
    </row>
    <row r="1914" spans="2:47" ht="13.15" customHeight="1" x14ac:dyDescent="0.2">
      <c r="B1914" s="13" t="s">
        <v>3035</v>
      </c>
      <c r="C1914" s="13" t="s">
        <v>100</v>
      </c>
      <c r="D1914" s="13" t="s">
        <v>2987</v>
      </c>
      <c r="E1914" s="13" t="s">
        <v>569</v>
      </c>
      <c r="F1914" s="13" t="s">
        <v>2988</v>
      </c>
      <c r="G1914" s="13" t="s">
        <v>3033</v>
      </c>
      <c r="H1914" s="13" t="s">
        <v>105</v>
      </c>
      <c r="I1914" s="13">
        <v>57</v>
      </c>
      <c r="J1914" s="13" t="s">
        <v>244</v>
      </c>
      <c r="K1914" s="13" t="s">
        <v>107</v>
      </c>
      <c r="L1914" s="13" t="s">
        <v>108</v>
      </c>
      <c r="M1914" s="13" t="s">
        <v>109</v>
      </c>
      <c r="N1914" s="13" t="s">
        <v>2830</v>
      </c>
      <c r="O1914" s="39"/>
      <c r="P1914" s="39"/>
      <c r="Q1914" s="39"/>
      <c r="R1914" s="39">
        <v>1</v>
      </c>
      <c r="S1914" s="39">
        <v>5</v>
      </c>
      <c r="T1914" s="39">
        <v>19</v>
      </c>
      <c r="U1914" s="39">
        <v>19</v>
      </c>
      <c r="V1914" s="39">
        <v>19</v>
      </c>
      <c r="W1914" s="39"/>
      <c r="X1914" s="39"/>
      <c r="Y1914" s="39"/>
      <c r="Z1914" s="39"/>
      <c r="AA1914" s="39"/>
      <c r="AB1914" s="39"/>
      <c r="AC1914" s="39"/>
      <c r="AD1914" s="39"/>
      <c r="AE1914" s="39"/>
      <c r="AF1914" s="39"/>
      <c r="AG1914" s="39"/>
      <c r="AH1914" s="39"/>
      <c r="AI1914" s="39"/>
      <c r="AJ1914" s="39"/>
      <c r="AK1914" s="39"/>
      <c r="AL1914" s="39"/>
      <c r="AM1914" s="39"/>
      <c r="AN1914" s="39"/>
      <c r="AO1914" s="39"/>
      <c r="AP1914" s="39">
        <v>25299.999999999996</v>
      </c>
      <c r="AQ1914" s="39">
        <v>0</v>
      </c>
      <c r="AR1914" s="27">
        <f t="shared" si="45"/>
        <v>0</v>
      </c>
      <c r="AS1914" s="13" t="s">
        <v>111</v>
      </c>
      <c r="AT1914" s="13">
        <v>2014</v>
      </c>
      <c r="AU1914" s="13">
        <v>14</v>
      </c>
    </row>
    <row r="1915" spans="2:47" ht="13.15" customHeight="1" x14ac:dyDescent="0.2">
      <c r="B1915" s="13" t="s">
        <v>3036</v>
      </c>
      <c r="C1915" s="13" t="s">
        <v>100</v>
      </c>
      <c r="D1915" s="13" t="s">
        <v>2987</v>
      </c>
      <c r="E1915" s="13" t="s">
        <v>569</v>
      </c>
      <c r="F1915" s="13" t="s">
        <v>2988</v>
      </c>
      <c r="G1915" s="13" t="s">
        <v>3033</v>
      </c>
      <c r="H1915" s="13" t="s">
        <v>105</v>
      </c>
      <c r="I1915" s="13">
        <v>57</v>
      </c>
      <c r="J1915" s="13" t="s">
        <v>244</v>
      </c>
      <c r="K1915" s="13" t="s">
        <v>107</v>
      </c>
      <c r="L1915" s="13" t="s">
        <v>108</v>
      </c>
      <c r="M1915" s="13" t="s">
        <v>109</v>
      </c>
      <c r="N1915" s="13" t="s">
        <v>2830</v>
      </c>
      <c r="O1915" s="39"/>
      <c r="P1915" s="39"/>
      <c r="Q1915" s="39"/>
      <c r="R1915" s="39">
        <v>1</v>
      </c>
      <c r="S1915" s="39">
        <v>1</v>
      </c>
      <c r="T1915" s="39">
        <v>1</v>
      </c>
      <c r="U1915" s="39">
        <v>1</v>
      </c>
      <c r="V1915" s="39">
        <v>1</v>
      </c>
      <c r="W1915" s="39"/>
      <c r="X1915" s="39"/>
      <c r="Y1915" s="39"/>
      <c r="Z1915" s="39"/>
      <c r="AA1915" s="39"/>
      <c r="AB1915" s="39"/>
      <c r="AC1915" s="39"/>
      <c r="AD1915" s="39"/>
      <c r="AE1915" s="39"/>
      <c r="AF1915" s="39"/>
      <c r="AG1915" s="39"/>
      <c r="AH1915" s="39"/>
      <c r="AI1915" s="39"/>
      <c r="AJ1915" s="39"/>
      <c r="AK1915" s="39"/>
      <c r="AL1915" s="39"/>
      <c r="AM1915" s="39"/>
      <c r="AN1915" s="39"/>
      <c r="AO1915" s="39"/>
      <c r="AP1915" s="39">
        <v>25299.999999999996</v>
      </c>
      <c r="AQ1915" s="39">
        <v>0</v>
      </c>
      <c r="AR1915" s="27">
        <f t="shared" si="45"/>
        <v>0</v>
      </c>
      <c r="AS1915" s="13" t="s">
        <v>111</v>
      </c>
      <c r="AT1915" s="13">
        <v>2014</v>
      </c>
      <c r="AU1915" s="13">
        <v>14</v>
      </c>
    </row>
    <row r="1916" spans="2:47" ht="13.15" customHeight="1" x14ac:dyDescent="0.2">
      <c r="B1916" s="13" t="s">
        <v>3037</v>
      </c>
      <c r="C1916" s="13" t="s">
        <v>100</v>
      </c>
      <c r="D1916" s="13" t="s">
        <v>2987</v>
      </c>
      <c r="E1916" s="13" t="s">
        <v>569</v>
      </c>
      <c r="F1916" s="13" t="s">
        <v>2988</v>
      </c>
      <c r="G1916" s="13" t="s">
        <v>3033</v>
      </c>
      <c r="H1916" s="15" t="s">
        <v>105</v>
      </c>
      <c r="I1916" s="13">
        <v>57</v>
      </c>
      <c r="J1916" s="13" t="s">
        <v>244</v>
      </c>
      <c r="K1916" s="13" t="s">
        <v>107</v>
      </c>
      <c r="L1916" s="13" t="s">
        <v>108</v>
      </c>
      <c r="M1916" s="13" t="s">
        <v>122</v>
      </c>
      <c r="N1916" s="13" t="s">
        <v>2830</v>
      </c>
      <c r="O1916" s="39"/>
      <c r="P1916" s="39"/>
      <c r="Q1916" s="39"/>
      <c r="R1916" s="39">
        <v>1</v>
      </c>
      <c r="S1916" s="39">
        <v>1</v>
      </c>
      <c r="T1916" s="39">
        <v>19</v>
      </c>
      <c r="U1916" s="39">
        <v>19</v>
      </c>
      <c r="V1916" s="39">
        <v>19</v>
      </c>
      <c r="W1916" s="39"/>
      <c r="X1916" s="39"/>
      <c r="Y1916" s="39"/>
      <c r="Z1916" s="39"/>
      <c r="AA1916" s="39"/>
      <c r="AB1916" s="39"/>
      <c r="AC1916" s="39"/>
      <c r="AD1916" s="39"/>
      <c r="AE1916" s="39"/>
      <c r="AF1916" s="39"/>
      <c r="AG1916" s="39"/>
      <c r="AH1916" s="39"/>
      <c r="AI1916" s="39"/>
      <c r="AJ1916" s="39"/>
      <c r="AK1916" s="39"/>
      <c r="AL1916" s="39"/>
      <c r="AM1916" s="39"/>
      <c r="AN1916" s="39"/>
      <c r="AO1916" s="39"/>
      <c r="AP1916" s="39">
        <v>25299.999999999996</v>
      </c>
      <c r="AQ1916" s="39">
        <v>0</v>
      </c>
      <c r="AR1916" s="27">
        <f t="shared" si="45"/>
        <v>0</v>
      </c>
      <c r="AS1916" s="13" t="s">
        <v>111</v>
      </c>
      <c r="AT1916" s="13">
        <v>2014</v>
      </c>
      <c r="AU1916" s="13" t="s">
        <v>156</v>
      </c>
    </row>
    <row r="1917" spans="2:47" ht="13.15" customHeight="1" x14ac:dyDescent="0.2">
      <c r="B1917" s="13" t="s">
        <v>7929</v>
      </c>
      <c r="C1917" s="13" t="s">
        <v>100</v>
      </c>
      <c r="D1917" s="13" t="s">
        <v>2987</v>
      </c>
      <c r="E1917" s="13" t="s">
        <v>569</v>
      </c>
      <c r="F1917" s="13" t="s">
        <v>2988</v>
      </c>
      <c r="G1917" s="13" t="s">
        <v>3033</v>
      </c>
      <c r="H1917" s="15" t="s">
        <v>105</v>
      </c>
      <c r="I1917" s="13">
        <v>57</v>
      </c>
      <c r="J1917" s="13" t="s">
        <v>244</v>
      </c>
      <c r="K1917" s="13" t="s">
        <v>107</v>
      </c>
      <c r="L1917" s="13" t="s">
        <v>108</v>
      </c>
      <c r="M1917" s="13" t="s">
        <v>122</v>
      </c>
      <c r="N1917" s="13" t="s">
        <v>2830</v>
      </c>
      <c r="O1917" s="39"/>
      <c r="P1917" s="39"/>
      <c r="Q1917" s="39"/>
      <c r="R1917" s="39">
        <v>1</v>
      </c>
      <c r="S1917" s="39">
        <v>1</v>
      </c>
      <c r="T1917" s="39">
        <v>19</v>
      </c>
      <c r="U1917" s="39">
        <v>9</v>
      </c>
      <c r="V1917" s="39">
        <v>8</v>
      </c>
      <c r="W1917" s="39">
        <v>8</v>
      </c>
      <c r="X1917" s="171"/>
      <c r="Y1917" s="171"/>
      <c r="Z1917" s="171"/>
      <c r="AA1917" s="171"/>
      <c r="AB1917" s="171"/>
      <c r="AC1917" s="171"/>
      <c r="AD1917" s="171"/>
      <c r="AE1917" s="171"/>
      <c r="AF1917" s="171"/>
      <c r="AG1917" s="171"/>
      <c r="AH1917" s="171"/>
      <c r="AI1917" s="171"/>
      <c r="AJ1917" s="171"/>
      <c r="AK1917" s="171"/>
      <c r="AL1917" s="171"/>
      <c r="AM1917" s="171"/>
      <c r="AN1917" s="171"/>
      <c r="AO1917" s="171"/>
      <c r="AP1917" s="39">
        <v>11200</v>
      </c>
      <c r="AQ1917" s="39">
        <f t="shared" ref="AQ1917" si="49">(O1917+P1917+Q1917+R1917+S1917+T1917+U1917+V1917+W1917)*AP1917</f>
        <v>515200</v>
      </c>
      <c r="AR1917" s="27">
        <f t="shared" si="45"/>
        <v>577024</v>
      </c>
      <c r="AS1917" s="13" t="s">
        <v>111</v>
      </c>
      <c r="AT1917" s="13" t="s">
        <v>7924</v>
      </c>
      <c r="AU1917" s="300"/>
    </row>
    <row r="1918" spans="2:47" ht="13.15" customHeight="1" x14ac:dyDescent="0.2">
      <c r="B1918" s="7" t="s">
        <v>3038</v>
      </c>
      <c r="C1918" s="7" t="s">
        <v>100</v>
      </c>
      <c r="D1918" s="13" t="s">
        <v>603</v>
      </c>
      <c r="E1918" s="7" t="s">
        <v>604</v>
      </c>
      <c r="F1918" s="7" t="s">
        <v>605</v>
      </c>
      <c r="G1918" s="7" t="s">
        <v>3039</v>
      </c>
      <c r="H1918" s="8" t="s">
        <v>197</v>
      </c>
      <c r="I1918" s="9">
        <v>57</v>
      </c>
      <c r="J1918" s="10" t="s">
        <v>238</v>
      </c>
      <c r="K1918" s="8" t="s">
        <v>107</v>
      </c>
      <c r="L1918" s="10" t="s">
        <v>108</v>
      </c>
      <c r="M1918" s="10" t="s">
        <v>109</v>
      </c>
      <c r="N1918" s="29" t="s">
        <v>2830</v>
      </c>
      <c r="O1918" s="27"/>
      <c r="P1918" s="27"/>
      <c r="Q1918" s="74"/>
      <c r="R1918" s="27">
        <v>20</v>
      </c>
      <c r="S1918" s="27">
        <v>10</v>
      </c>
      <c r="T1918" s="27">
        <v>10</v>
      </c>
      <c r="U1918" s="27">
        <v>10</v>
      </c>
      <c r="V1918" s="27">
        <v>10</v>
      </c>
      <c r="W1918" s="27"/>
      <c r="X1918" s="27"/>
      <c r="Y1918" s="27"/>
      <c r="Z1918" s="27"/>
      <c r="AA1918" s="27"/>
      <c r="AB1918" s="27"/>
      <c r="AC1918" s="27"/>
      <c r="AD1918" s="27"/>
      <c r="AE1918" s="27"/>
      <c r="AF1918" s="27"/>
      <c r="AG1918" s="27"/>
      <c r="AH1918" s="27"/>
      <c r="AI1918" s="27"/>
      <c r="AJ1918" s="27"/>
      <c r="AK1918" s="27"/>
      <c r="AL1918" s="27"/>
      <c r="AM1918" s="27"/>
      <c r="AN1918" s="27"/>
      <c r="AO1918" s="27"/>
      <c r="AP1918" s="27">
        <v>15523.57</v>
      </c>
      <c r="AQ1918" s="27">
        <v>0</v>
      </c>
      <c r="AR1918" s="27">
        <f t="shared" si="45"/>
        <v>0</v>
      </c>
      <c r="AS1918" s="10" t="s">
        <v>111</v>
      </c>
      <c r="AT1918" s="43" t="s">
        <v>241</v>
      </c>
      <c r="AU1918" s="89" t="s">
        <v>661</v>
      </c>
    </row>
    <row r="1919" spans="2:47" ht="13.15" customHeight="1" x14ac:dyDescent="0.2">
      <c r="B1919" s="12" t="s">
        <v>3040</v>
      </c>
      <c r="C1919" s="7" t="s">
        <v>100</v>
      </c>
      <c r="D1919" s="13" t="s">
        <v>603</v>
      </c>
      <c r="E1919" s="7" t="s">
        <v>604</v>
      </c>
      <c r="F1919" s="7" t="s">
        <v>605</v>
      </c>
      <c r="G1919" s="7" t="s">
        <v>3039</v>
      </c>
      <c r="H1919" s="8" t="s">
        <v>105</v>
      </c>
      <c r="I1919" s="9">
        <v>57</v>
      </c>
      <c r="J1919" s="10" t="s">
        <v>106</v>
      </c>
      <c r="K1919" s="8" t="s">
        <v>107</v>
      </c>
      <c r="L1919" s="10" t="s">
        <v>108</v>
      </c>
      <c r="M1919" s="10" t="s">
        <v>109</v>
      </c>
      <c r="N1919" s="10" t="s">
        <v>2830</v>
      </c>
      <c r="O1919" s="74"/>
      <c r="P1919" s="27"/>
      <c r="Q1919" s="27"/>
      <c r="R1919" s="27">
        <v>20</v>
      </c>
      <c r="S1919" s="27">
        <v>10</v>
      </c>
      <c r="T1919" s="27">
        <v>10</v>
      </c>
      <c r="U1919" s="27">
        <v>10</v>
      </c>
      <c r="V1919" s="27">
        <v>10</v>
      </c>
      <c r="W1919" s="27"/>
      <c r="X1919" s="27"/>
      <c r="Y1919" s="27"/>
      <c r="Z1919" s="27"/>
      <c r="AA1919" s="27"/>
      <c r="AB1919" s="27"/>
      <c r="AC1919" s="27"/>
      <c r="AD1919" s="27"/>
      <c r="AE1919" s="27"/>
      <c r="AF1919" s="27"/>
      <c r="AG1919" s="27"/>
      <c r="AH1919" s="27"/>
      <c r="AI1919" s="27"/>
      <c r="AJ1919" s="27"/>
      <c r="AK1919" s="27"/>
      <c r="AL1919" s="27"/>
      <c r="AM1919" s="27"/>
      <c r="AN1919" s="27"/>
      <c r="AO1919" s="27"/>
      <c r="AP1919" s="27">
        <v>15523.57</v>
      </c>
      <c r="AQ1919" s="27">
        <v>0</v>
      </c>
      <c r="AR1919" s="27">
        <f t="shared" si="45"/>
        <v>0</v>
      </c>
      <c r="AS1919" s="10" t="s">
        <v>111</v>
      </c>
      <c r="AT1919" s="43" t="s">
        <v>241</v>
      </c>
      <c r="AU1919" s="89" t="s">
        <v>661</v>
      </c>
    </row>
    <row r="1920" spans="2:47" ht="13.15" customHeight="1" x14ac:dyDescent="0.2">
      <c r="B1920" s="12" t="s">
        <v>3041</v>
      </c>
      <c r="C1920" s="7" t="s">
        <v>100</v>
      </c>
      <c r="D1920" s="13" t="s">
        <v>603</v>
      </c>
      <c r="E1920" s="7" t="s">
        <v>604</v>
      </c>
      <c r="F1920" s="7" t="s">
        <v>605</v>
      </c>
      <c r="G1920" s="7" t="s">
        <v>3039</v>
      </c>
      <c r="H1920" s="8" t="s">
        <v>105</v>
      </c>
      <c r="I1920" s="8">
        <v>57</v>
      </c>
      <c r="J1920" s="10" t="s">
        <v>200</v>
      </c>
      <c r="K1920" s="8" t="s">
        <v>107</v>
      </c>
      <c r="L1920" s="10" t="s">
        <v>108</v>
      </c>
      <c r="M1920" s="10" t="s">
        <v>109</v>
      </c>
      <c r="N1920" s="10" t="s">
        <v>2830</v>
      </c>
      <c r="O1920" s="74"/>
      <c r="P1920" s="27"/>
      <c r="Q1920" s="27"/>
      <c r="R1920" s="27">
        <v>5</v>
      </c>
      <c r="S1920" s="27">
        <v>4</v>
      </c>
      <c r="T1920" s="27">
        <v>5</v>
      </c>
      <c r="U1920" s="27">
        <v>4</v>
      </c>
      <c r="V1920" s="27">
        <v>4</v>
      </c>
      <c r="W1920" s="27"/>
      <c r="X1920" s="27"/>
      <c r="Y1920" s="27"/>
      <c r="Z1920" s="27"/>
      <c r="AA1920" s="27"/>
      <c r="AB1920" s="27"/>
      <c r="AC1920" s="27"/>
      <c r="AD1920" s="27"/>
      <c r="AE1920" s="27"/>
      <c r="AF1920" s="27"/>
      <c r="AG1920" s="27"/>
      <c r="AH1920" s="27"/>
      <c r="AI1920" s="27"/>
      <c r="AJ1920" s="27"/>
      <c r="AK1920" s="27"/>
      <c r="AL1920" s="27"/>
      <c r="AM1920" s="27"/>
      <c r="AN1920" s="27"/>
      <c r="AO1920" s="27"/>
      <c r="AP1920" s="27">
        <v>14330.36</v>
      </c>
      <c r="AQ1920" s="27">
        <v>0</v>
      </c>
      <c r="AR1920" s="27">
        <f t="shared" si="45"/>
        <v>0</v>
      </c>
      <c r="AS1920" s="10" t="s">
        <v>111</v>
      </c>
      <c r="AT1920" s="7" t="s">
        <v>375</v>
      </c>
      <c r="AU1920" s="13" t="s">
        <v>115</v>
      </c>
    </row>
    <row r="1921" spans="2:47" ht="13.15" customHeight="1" x14ac:dyDescent="0.2">
      <c r="B1921" s="13" t="s">
        <v>3042</v>
      </c>
      <c r="C1921" s="13" t="s">
        <v>100</v>
      </c>
      <c r="D1921" s="13" t="s">
        <v>612</v>
      </c>
      <c r="E1921" s="13" t="s">
        <v>569</v>
      </c>
      <c r="F1921" s="13" t="s">
        <v>613</v>
      </c>
      <c r="G1921" s="13" t="s">
        <v>3039</v>
      </c>
      <c r="H1921" s="13" t="s">
        <v>105</v>
      </c>
      <c r="I1921" s="13">
        <v>57</v>
      </c>
      <c r="J1921" s="13" t="s">
        <v>200</v>
      </c>
      <c r="K1921" s="13" t="s">
        <v>107</v>
      </c>
      <c r="L1921" s="13" t="s">
        <v>108</v>
      </c>
      <c r="M1921" s="13" t="s">
        <v>109</v>
      </c>
      <c r="N1921" s="13" t="s">
        <v>2830</v>
      </c>
      <c r="O1921" s="39"/>
      <c r="P1921" s="39"/>
      <c r="Q1921" s="39">
        <v>5</v>
      </c>
      <c r="R1921" s="39">
        <v>72</v>
      </c>
      <c r="S1921" s="39">
        <v>4</v>
      </c>
      <c r="T1921" s="39">
        <v>4</v>
      </c>
      <c r="U1921" s="39">
        <v>4</v>
      </c>
      <c r="V1921" s="39"/>
      <c r="W1921" s="39"/>
      <c r="X1921" s="39"/>
      <c r="Y1921" s="39"/>
      <c r="Z1921" s="39"/>
      <c r="AA1921" s="39"/>
      <c r="AB1921" s="39"/>
      <c r="AC1921" s="39"/>
      <c r="AD1921" s="39"/>
      <c r="AE1921" s="39"/>
      <c r="AF1921" s="39"/>
      <c r="AG1921" s="39"/>
      <c r="AH1921" s="39"/>
      <c r="AI1921" s="39"/>
      <c r="AJ1921" s="39"/>
      <c r="AK1921" s="39"/>
      <c r="AL1921" s="39"/>
      <c r="AM1921" s="39"/>
      <c r="AN1921" s="39"/>
      <c r="AO1921" s="39"/>
      <c r="AP1921" s="39">
        <v>14330.35</v>
      </c>
      <c r="AQ1921" s="39">
        <v>0</v>
      </c>
      <c r="AR1921" s="27">
        <f t="shared" si="45"/>
        <v>0</v>
      </c>
      <c r="AS1921" s="13" t="s">
        <v>111</v>
      </c>
      <c r="AT1921" s="13">
        <v>2014</v>
      </c>
      <c r="AU1921" s="13">
        <v>14</v>
      </c>
    </row>
    <row r="1922" spans="2:47" ht="13.15" customHeight="1" x14ac:dyDescent="0.2">
      <c r="B1922" s="13" t="s">
        <v>3043</v>
      </c>
      <c r="C1922" s="13" t="s">
        <v>100</v>
      </c>
      <c r="D1922" s="13" t="s">
        <v>612</v>
      </c>
      <c r="E1922" s="13" t="s">
        <v>569</v>
      </c>
      <c r="F1922" s="13" t="s">
        <v>613</v>
      </c>
      <c r="G1922" s="13" t="s">
        <v>3039</v>
      </c>
      <c r="H1922" s="13" t="s">
        <v>105</v>
      </c>
      <c r="I1922" s="13">
        <v>57</v>
      </c>
      <c r="J1922" s="13" t="s">
        <v>200</v>
      </c>
      <c r="K1922" s="13" t="s">
        <v>107</v>
      </c>
      <c r="L1922" s="13" t="s">
        <v>108</v>
      </c>
      <c r="M1922" s="13" t="s">
        <v>109</v>
      </c>
      <c r="N1922" s="13" t="s">
        <v>2830</v>
      </c>
      <c r="O1922" s="39"/>
      <c r="P1922" s="39"/>
      <c r="Q1922" s="39">
        <v>5</v>
      </c>
      <c r="R1922" s="39">
        <v>72</v>
      </c>
      <c r="S1922" s="39">
        <v>2</v>
      </c>
      <c r="T1922" s="39">
        <v>4</v>
      </c>
      <c r="U1922" s="39">
        <v>4</v>
      </c>
      <c r="V1922" s="39"/>
      <c r="W1922" s="39"/>
      <c r="X1922" s="39"/>
      <c r="Y1922" s="39"/>
      <c r="Z1922" s="39"/>
      <c r="AA1922" s="39"/>
      <c r="AB1922" s="39"/>
      <c r="AC1922" s="39"/>
      <c r="AD1922" s="39"/>
      <c r="AE1922" s="39"/>
      <c r="AF1922" s="39"/>
      <c r="AG1922" s="39"/>
      <c r="AH1922" s="39"/>
      <c r="AI1922" s="39"/>
      <c r="AJ1922" s="39"/>
      <c r="AK1922" s="39"/>
      <c r="AL1922" s="39"/>
      <c r="AM1922" s="39"/>
      <c r="AN1922" s="39"/>
      <c r="AO1922" s="39"/>
      <c r="AP1922" s="39">
        <v>14330.35</v>
      </c>
      <c r="AQ1922" s="39">
        <v>0</v>
      </c>
      <c r="AR1922" s="27">
        <f t="shared" si="45"/>
        <v>0</v>
      </c>
      <c r="AS1922" s="13" t="s">
        <v>111</v>
      </c>
      <c r="AT1922" s="13">
        <v>2014</v>
      </c>
      <c r="AU1922" s="13">
        <v>14</v>
      </c>
    </row>
    <row r="1923" spans="2:47" ht="13.15" customHeight="1" x14ac:dyDescent="0.2">
      <c r="B1923" s="13" t="s">
        <v>3044</v>
      </c>
      <c r="C1923" s="13" t="s">
        <v>100</v>
      </c>
      <c r="D1923" s="13" t="s">
        <v>612</v>
      </c>
      <c r="E1923" s="13" t="s">
        <v>569</v>
      </c>
      <c r="F1923" s="13" t="s">
        <v>613</v>
      </c>
      <c r="G1923" s="13" t="s">
        <v>3039</v>
      </c>
      <c r="H1923" s="13" t="s">
        <v>105</v>
      </c>
      <c r="I1923" s="13">
        <v>57</v>
      </c>
      <c r="J1923" s="13" t="s">
        <v>200</v>
      </c>
      <c r="K1923" s="13" t="s">
        <v>107</v>
      </c>
      <c r="L1923" s="13" t="s">
        <v>108</v>
      </c>
      <c r="M1923" s="13" t="s">
        <v>122</v>
      </c>
      <c r="N1923" s="13" t="s">
        <v>2830</v>
      </c>
      <c r="O1923" s="39"/>
      <c r="P1923" s="39"/>
      <c r="Q1923" s="39">
        <v>1</v>
      </c>
      <c r="R1923" s="39">
        <v>1</v>
      </c>
      <c r="S1923" s="39">
        <v>1</v>
      </c>
      <c r="T1923" s="39">
        <v>1</v>
      </c>
      <c r="U1923" s="39">
        <v>1</v>
      </c>
      <c r="V1923" s="39"/>
      <c r="W1923" s="39"/>
      <c r="X1923" s="39"/>
      <c r="Y1923" s="39"/>
      <c r="Z1923" s="39"/>
      <c r="AA1923" s="39"/>
      <c r="AB1923" s="39"/>
      <c r="AC1923" s="39"/>
      <c r="AD1923" s="39"/>
      <c r="AE1923" s="39"/>
      <c r="AF1923" s="39"/>
      <c r="AG1923" s="39"/>
      <c r="AH1923" s="39"/>
      <c r="AI1923" s="39"/>
      <c r="AJ1923" s="39"/>
      <c r="AK1923" s="39"/>
      <c r="AL1923" s="39"/>
      <c r="AM1923" s="39"/>
      <c r="AN1923" s="39"/>
      <c r="AO1923" s="39"/>
      <c r="AP1923" s="39">
        <v>14330.35</v>
      </c>
      <c r="AQ1923" s="39">
        <v>0</v>
      </c>
      <c r="AR1923" s="27">
        <f t="shared" si="45"/>
        <v>0</v>
      </c>
      <c r="AS1923" s="13" t="s">
        <v>111</v>
      </c>
      <c r="AT1923" s="13">
        <v>2014</v>
      </c>
      <c r="AU1923" s="13" t="s">
        <v>156</v>
      </c>
    </row>
    <row r="1924" spans="2:47" ht="13.15" customHeight="1" x14ac:dyDescent="0.2">
      <c r="B1924" s="13" t="s">
        <v>7930</v>
      </c>
      <c r="C1924" s="13" t="s">
        <v>100</v>
      </c>
      <c r="D1924" s="13" t="s">
        <v>612</v>
      </c>
      <c r="E1924" s="13" t="s">
        <v>569</v>
      </c>
      <c r="F1924" s="13" t="s">
        <v>613</v>
      </c>
      <c r="G1924" s="13" t="s">
        <v>3039</v>
      </c>
      <c r="H1924" s="13" t="s">
        <v>105</v>
      </c>
      <c r="I1924" s="13">
        <v>57</v>
      </c>
      <c r="J1924" s="13" t="s">
        <v>200</v>
      </c>
      <c r="K1924" s="13" t="s">
        <v>107</v>
      </c>
      <c r="L1924" s="13" t="s">
        <v>108</v>
      </c>
      <c r="M1924" s="13" t="s">
        <v>122</v>
      </c>
      <c r="N1924" s="13" t="s">
        <v>2830</v>
      </c>
      <c r="O1924" s="39"/>
      <c r="P1924" s="39"/>
      <c r="Q1924" s="39">
        <v>1</v>
      </c>
      <c r="R1924" s="39">
        <v>1</v>
      </c>
      <c r="S1924" s="39">
        <v>1</v>
      </c>
      <c r="T1924" s="39">
        <v>1</v>
      </c>
      <c r="U1924" s="39">
        <v>4</v>
      </c>
      <c r="V1924" s="39">
        <v>4</v>
      </c>
      <c r="W1924" s="39">
        <v>4</v>
      </c>
      <c r="X1924" s="171"/>
      <c r="Y1924" s="171"/>
      <c r="Z1924" s="171"/>
      <c r="AA1924" s="171"/>
      <c r="AB1924" s="171"/>
      <c r="AC1924" s="171"/>
      <c r="AD1924" s="171"/>
      <c r="AE1924" s="171"/>
      <c r="AF1924" s="171"/>
      <c r="AG1924" s="171"/>
      <c r="AH1924" s="171"/>
      <c r="AI1924" s="171"/>
      <c r="AJ1924" s="171"/>
      <c r="AK1924" s="171"/>
      <c r="AL1924" s="171"/>
      <c r="AM1924" s="171"/>
      <c r="AN1924" s="171"/>
      <c r="AO1924" s="171"/>
      <c r="AP1924" s="39">
        <v>12757.14</v>
      </c>
      <c r="AQ1924" s="39">
        <f t="shared" ref="AQ1924" si="50">(O1924+P1924+Q1924+R1924+S1924+T1924+U1924+V1924+W1924)*AP1924</f>
        <v>204114.24</v>
      </c>
      <c r="AR1924" s="27">
        <f t="shared" si="45"/>
        <v>228607.94880000001</v>
      </c>
      <c r="AS1924" s="13" t="s">
        <v>111</v>
      </c>
      <c r="AT1924" s="13" t="s">
        <v>7924</v>
      </c>
      <c r="AU1924" s="300"/>
    </row>
    <row r="1925" spans="2:47" ht="13.15" customHeight="1" x14ac:dyDescent="0.2">
      <c r="B1925" s="7" t="s">
        <v>3045</v>
      </c>
      <c r="C1925" s="7" t="s">
        <v>100</v>
      </c>
      <c r="D1925" s="13" t="s">
        <v>603</v>
      </c>
      <c r="E1925" s="7" t="s">
        <v>604</v>
      </c>
      <c r="F1925" s="7" t="s">
        <v>605</v>
      </c>
      <c r="G1925" s="7" t="s">
        <v>3046</v>
      </c>
      <c r="H1925" s="8" t="s">
        <v>197</v>
      </c>
      <c r="I1925" s="9">
        <v>57</v>
      </c>
      <c r="J1925" s="10" t="s">
        <v>238</v>
      </c>
      <c r="K1925" s="8" t="s">
        <v>107</v>
      </c>
      <c r="L1925" s="10" t="s">
        <v>108</v>
      </c>
      <c r="M1925" s="10" t="s">
        <v>109</v>
      </c>
      <c r="N1925" s="29" t="s">
        <v>2830</v>
      </c>
      <c r="O1925" s="27"/>
      <c r="P1925" s="27"/>
      <c r="Q1925" s="74"/>
      <c r="R1925" s="27">
        <v>28</v>
      </c>
      <c r="S1925" s="27">
        <v>18</v>
      </c>
      <c r="T1925" s="27">
        <v>18</v>
      </c>
      <c r="U1925" s="27">
        <v>18</v>
      </c>
      <c r="V1925" s="27">
        <v>18</v>
      </c>
      <c r="W1925" s="27"/>
      <c r="X1925" s="27"/>
      <c r="Y1925" s="27"/>
      <c r="Z1925" s="27"/>
      <c r="AA1925" s="27"/>
      <c r="AB1925" s="27"/>
      <c r="AC1925" s="27"/>
      <c r="AD1925" s="27"/>
      <c r="AE1925" s="27"/>
      <c r="AF1925" s="27"/>
      <c r="AG1925" s="27"/>
      <c r="AH1925" s="27"/>
      <c r="AI1925" s="27"/>
      <c r="AJ1925" s="27"/>
      <c r="AK1925" s="27"/>
      <c r="AL1925" s="27"/>
      <c r="AM1925" s="27"/>
      <c r="AN1925" s="27"/>
      <c r="AO1925" s="27"/>
      <c r="AP1925" s="27">
        <v>15523.57</v>
      </c>
      <c r="AQ1925" s="27">
        <v>0</v>
      </c>
      <c r="AR1925" s="27">
        <f t="shared" si="45"/>
        <v>0</v>
      </c>
      <c r="AS1925" s="10" t="s">
        <v>111</v>
      </c>
      <c r="AT1925" s="43" t="s">
        <v>241</v>
      </c>
      <c r="AU1925" s="89" t="s">
        <v>661</v>
      </c>
    </row>
    <row r="1926" spans="2:47" ht="13.15" customHeight="1" x14ac:dyDescent="0.2">
      <c r="B1926" s="12" t="s">
        <v>3047</v>
      </c>
      <c r="C1926" s="7" t="s">
        <v>100</v>
      </c>
      <c r="D1926" s="13" t="s">
        <v>603</v>
      </c>
      <c r="E1926" s="7" t="s">
        <v>604</v>
      </c>
      <c r="F1926" s="7" t="s">
        <v>605</v>
      </c>
      <c r="G1926" s="7" t="s">
        <v>3046</v>
      </c>
      <c r="H1926" s="8" t="s">
        <v>105</v>
      </c>
      <c r="I1926" s="9">
        <v>57</v>
      </c>
      <c r="J1926" s="10" t="s">
        <v>106</v>
      </c>
      <c r="K1926" s="8" t="s">
        <v>107</v>
      </c>
      <c r="L1926" s="10" t="s">
        <v>108</v>
      </c>
      <c r="M1926" s="10" t="s">
        <v>109</v>
      </c>
      <c r="N1926" s="10" t="s">
        <v>2830</v>
      </c>
      <c r="O1926" s="74"/>
      <c r="P1926" s="27"/>
      <c r="Q1926" s="27"/>
      <c r="R1926" s="27">
        <v>28</v>
      </c>
      <c r="S1926" s="27">
        <v>18</v>
      </c>
      <c r="T1926" s="27">
        <v>18</v>
      </c>
      <c r="U1926" s="27">
        <v>18</v>
      </c>
      <c r="V1926" s="27">
        <v>18</v>
      </c>
      <c r="W1926" s="27"/>
      <c r="X1926" s="27"/>
      <c r="Y1926" s="27"/>
      <c r="Z1926" s="27"/>
      <c r="AA1926" s="27"/>
      <c r="AB1926" s="27"/>
      <c r="AC1926" s="27"/>
      <c r="AD1926" s="27"/>
      <c r="AE1926" s="27"/>
      <c r="AF1926" s="27"/>
      <c r="AG1926" s="27"/>
      <c r="AH1926" s="27"/>
      <c r="AI1926" s="27"/>
      <c r="AJ1926" s="27"/>
      <c r="AK1926" s="27"/>
      <c r="AL1926" s="27"/>
      <c r="AM1926" s="27"/>
      <c r="AN1926" s="27"/>
      <c r="AO1926" s="27"/>
      <c r="AP1926" s="27">
        <v>15523.57</v>
      </c>
      <c r="AQ1926" s="27">
        <v>0</v>
      </c>
      <c r="AR1926" s="27">
        <f t="shared" si="45"/>
        <v>0</v>
      </c>
      <c r="AS1926" s="10" t="s">
        <v>111</v>
      </c>
      <c r="AT1926" s="43" t="s">
        <v>241</v>
      </c>
      <c r="AU1926" s="89" t="s">
        <v>661</v>
      </c>
    </row>
    <row r="1927" spans="2:47" ht="13.15" customHeight="1" x14ac:dyDescent="0.2">
      <c r="B1927" s="12" t="s">
        <v>3048</v>
      </c>
      <c r="C1927" s="7" t="s">
        <v>100</v>
      </c>
      <c r="D1927" s="13" t="s">
        <v>603</v>
      </c>
      <c r="E1927" s="7" t="s">
        <v>604</v>
      </c>
      <c r="F1927" s="7" t="s">
        <v>605</v>
      </c>
      <c r="G1927" s="7" t="s">
        <v>3046</v>
      </c>
      <c r="H1927" s="8" t="s">
        <v>105</v>
      </c>
      <c r="I1927" s="8">
        <v>57</v>
      </c>
      <c r="J1927" s="10" t="s">
        <v>200</v>
      </c>
      <c r="K1927" s="8" t="s">
        <v>107</v>
      </c>
      <c r="L1927" s="10" t="s">
        <v>108</v>
      </c>
      <c r="M1927" s="10" t="s">
        <v>109</v>
      </c>
      <c r="N1927" s="10" t="s">
        <v>2830</v>
      </c>
      <c r="O1927" s="74"/>
      <c r="P1927" s="27"/>
      <c r="Q1927" s="27"/>
      <c r="R1927" s="27">
        <v>5</v>
      </c>
      <c r="S1927" s="27">
        <v>5</v>
      </c>
      <c r="T1927" s="27">
        <v>4</v>
      </c>
      <c r="U1927" s="27">
        <v>5</v>
      </c>
      <c r="V1927" s="27">
        <v>5</v>
      </c>
      <c r="W1927" s="27"/>
      <c r="X1927" s="27"/>
      <c r="Y1927" s="27"/>
      <c r="Z1927" s="27"/>
      <c r="AA1927" s="27"/>
      <c r="AB1927" s="27"/>
      <c r="AC1927" s="27"/>
      <c r="AD1927" s="27"/>
      <c r="AE1927" s="27"/>
      <c r="AF1927" s="27"/>
      <c r="AG1927" s="27"/>
      <c r="AH1927" s="27"/>
      <c r="AI1927" s="27"/>
      <c r="AJ1927" s="27"/>
      <c r="AK1927" s="27"/>
      <c r="AL1927" s="27"/>
      <c r="AM1927" s="27"/>
      <c r="AN1927" s="27"/>
      <c r="AO1927" s="27"/>
      <c r="AP1927" s="27">
        <v>14330.36</v>
      </c>
      <c r="AQ1927" s="27">
        <v>0</v>
      </c>
      <c r="AR1927" s="27">
        <f t="shared" si="45"/>
        <v>0</v>
      </c>
      <c r="AS1927" s="10" t="s">
        <v>111</v>
      </c>
      <c r="AT1927" s="7" t="s">
        <v>375</v>
      </c>
      <c r="AU1927" s="13" t="s">
        <v>115</v>
      </c>
    </row>
    <row r="1928" spans="2:47" ht="13.15" customHeight="1" x14ac:dyDescent="0.2">
      <c r="B1928" s="13" t="s">
        <v>3049</v>
      </c>
      <c r="C1928" s="13" t="s">
        <v>100</v>
      </c>
      <c r="D1928" s="13" t="s">
        <v>612</v>
      </c>
      <c r="E1928" s="13" t="s">
        <v>569</v>
      </c>
      <c r="F1928" s="13" t="s">
        <v>613</v>
      </c>
      <c r="G1928" s="13" t="s">
        <v>3046</v>
      </c>
      <c r="H1928" s="13" t="s">
        <v>105</v>
      </c>
      <c r="I1928" s="13">
        <v>57</v>
      </c>
      <c r="J1928" s="13" t="s">
        <v>200</v>
      </c>
      <c r="K1928" s="13" t="s">
        <v>107</v>
      </c>
      <c r="L1928" s="13" t="s">
        <v>108</v>
      </c>
      <c r="M1928" s="13" t="s">
        <v>109</v>
      </c>
      <c r="N1928" s="13" t="s">
        <v>2830</v>
      </c>
      <c r="O1928" s="39"/>
      <c r="P1928" s="39"/>
      <c r="Q1928" s="39">
        <v>0</v>
      </c>
      <c r="R1928" s="39">
        <v>5</v>
      </c>
      <c r="S1928" s="39">
        <v>3</v>
      </c>
      <c r="T1928" s="39">
        <v>3</v>
      </c>
      <c r="U1928" s="39">
        <v>3</v>
      </c>
      <c r="V1928" s="39"/>
      <c r="W1928" s="39"/>
      <c r="X1928" s="39"/>
      <c r="Y1928" s="39"/>
      <c r="Z1928" s="39"/>
      <c r="AA1928" s="39"/>
      <c r="AB1928" s="39"/>
      <c r="AC1928" s="39"/>
      <c r="AD1928" s="39"/>
      <c r="AE1928" s="39"/>
      <c r="AF1928" s="39"/>
      <c r="AG1928" s="39"/>
      <c r="AH1928" s="39"/>
      <c r="AI1928" s="39"/>
      <c r="AJ1928" s="39"/>
      <c r="AK1928" s="39"/>
      <c r="AL1928" s="39"/>
      <c r="AM1928" s="39"/>
      <c r="AN1928" s="39"/>
      <c r="AO1928" s="39"/>
      <c r="AP1928" s="39">
        <v>14330.35</v>
      </c>
      <c r="AQ1928" s="39">
        <v>0</v>
      </c>
      <c r="AR1928" s="27">
        <f t="shared" si="45"/>
        <v>0</v>
      </c>
      <c r="AS1928" s="13" t="s">
        <v>111</v>
      </c>
      <c r="AT1928" s="13">
        <v>2014</v>
      </c>
      <c r="AU1928" s="13">
        <v>15</v>
      </c>
    </row>
    <row r="1929" spans="2:47" ht="13.15" customHeight="1" x14ac:dyDescent="0.2">
      <c r="B1929" s="13" t="s">
        <v>3050</v>
      </c>
      <c r="C1929" s="13" t="s">
        <v>100</v>
      </c>
      <c r="D1929" s="13" t="s">
        <v>612</v>
      </c>
      <c r="E1929" s="13" t="s">
        <v>569</v>
      </c>
      <c r="F1929" s="13" t="s">
        <v>613</v>
      </c>
      <c r="G1929" s="13" t="s">
        <v>3046</v>
      </c>
      <c r="H1929" s="13" t="s">
        <v>105</v>
      </c>
      <c r="I1929" s="13">
        <v>57</v>
      </c>
      <c r="J1929" s="13" t="s">
        <v>200</v>
      </c>
      <c r="K1929" s="13" t="s">
        <v>107</v>
      </c>
      <c r="L1929" s="13" t="s">
        <v>108</v>
      </c>
      <c r="M1929" s="13" t="s">
        <v>109</v>
      </c>
      <c r="N1929" s="13" t="s">
        <v>2830</v>
      </c>
      <c r="O1929" s="39"/>
      <c r="P1929" s="39"/>
      <c r="Q1929" s="39"/>
      <c r="R1929" s="39">
        <v>5</v>
      </c>
      <c r="S1929" s="39">
        <v>3</v>
      </c>
      <c r="T1929" s="39">
        <v>3</v>
      </c>
      <c r="U1929" s="39">
        <v>3</v>
      </c>
      <c r="V1929" s="39"/>
      <c r="W1929" s="39"/>
      <c r="X1929" s="39"/>
      <c r="Y1929" s="39"/>
      <c r="Z1929" s="39"/>
      <c r="AA1929" s="39"/>
      <c r="AB1929" s="39"/>
      <c r="AC1929" s="39"/>
      <c r="AD1929" s="39"/>
      <c r="AE1929" s="39"/>
      <c r="AF1929" s="39"/>
      <c r="AG1929" s="39"/>
      <c r="AH1929" s="39"/>
      <c r="AI1929" s="39"/>
      <c r="AJ1929" s="39"/>
      <c r="AK1929" s="39"/>
      <c r="AL1929" s="39"/>
      <c r="AM1929" s="39"/>
      <c r="AN1929" s="39"/>
      <c r="AO1929" s="39"/>
      <c r="AP1929" s="39">
        <v>16071.42</v>
      </c>
      <c r="AQ1929" s="39">
        <v>0</v>
      </c>
      <c r="AR1929" s="27">
        <f t="shared" si="45"/>
        <v>0</v>
      </c>
      <c r="AS1929" s="13" t="s">
        <v>111</v>
      </c>
      <c r="AT1929" s="13">
        <v>2014</v>
      </c>
      <c r="AU1929" s="13">
        <v>14</v>
      </c>
    </row>
    <row r="1930" spans="2:47" ht="13.15" customHeight="1" x14ac:dyDescent="0.2">
      <c r="B1930" s="13" t="s">
        <v>3051</v>
      </c>
      <c r="C1930" s="13" t="s">
        <v>100</v>
      </c>
      <c r="D1930" s="13" t="s">
        <v>612</v>
      </c>
      <c r="E1930" s="13" t="s">
        <v>569</v>
      </c>
      <c r="F1930" s="13" t="s">
        <v>613</v>
      </c>
      <c r="G1930" s="13" t="s">
        <v>3046</v>
      </c>
      <c r="H1930" s="13" t="s">
        <v>105</v>
      </c>
      <c r="I1930" s="13">
        <v>57</v>
      </c>
      <c r="J1930" s="13" t="s">
        <v>200</v>
      </c>
      <c r="K1930" s="13" t="s">
        <v>107</v>
      </c>
      <c r="L1930" s="13" t="s">
        <v>108</v>
      </c>
      <c r="M1930" s="13" t="s">
        <v>122</v>
      </c>
      <c r="N1930" s="13" t="s">
        <v>2830</v>
      </c>
      <c r="O1930" s="39"/>
      <c r="P1930" s="39"/>
      <c r="Q1930" s="39">
        <v>2</v>
      </c>
      <c r="R1930" s="39">
        <v>2</v>
      </c>
      <c r="S1930" s="39">
        <v>2</v>
      </c>
      <c r="T1930" s="39">
        <v>2</v>
      </c>
      <c r="U1930" s="39">
        <v>2</v>
      </c>
      <c r="V1930" s="39"/>
      <c r="W1930" s="39"/>
      <c r="X1930" s="39"/>
      <c r="Y1930" s="39"/>
      <c r="Z1930" s="39"/>
      <c r="AA1930" s="39"/>
      <c r="AB1930" s="39"/>
      <c r="AC1930" s="39"/>
      <c r="AD1930" s="39"/>
      <c r="AE1930" s="39"/>
      <c r="AF1930" s="39"/>
      <c r="AG1930" s="39"/>
      <c r="AH1930" s="39"/>
      <c r="AI1930" s="39"/>
      <c r="AJ1930" s="39"/>
      <c r="AK1930" s="39"/>
      <c r="AL1930" s="39"/>
      <c r="AM1930" s="39"/>
      <c r="AN1930" s="39"/>
      <c r="AO1930" s="39"/>
      <c r="AP1930" s="39">
        <v>16071.42</v>
      </c>
      <c r="AQ1930" s="39">
        <v>0</v>
      </c>
      <c r="AR1930" s="27">
        <f t="shared" si="45"/>
        <v>0</v>
      </c>
      <c r="AS1930" s="13" t="s">
        <v>111</v>
      </c>
      <c r="AT1930" s="13">
        <v>2014</v>
      </c>
      <c r="AU1930" s="13" t="s">
        <v>156</v>
      </c>
    </row>
    <row r="1931" spans="2:47" ht="13.15" customHeight="1" x14ac:dyDescent="0.2">
      <c r="B1931" s="13" t="s">
        <v>7931</v>
      </c>
      <c r="C1931" s="13" t="s">
        <v>100</v>
      </c>
      <c r="D1931" s="13" t="s">
        <v>612</v>
      </c>
      <c r="E1931" s="13" t="s">
        <v>569</v>
      </c>
      <c r="F1931" s="13" t="s">
        <v>613</v>
      </c>
      <c r="G1931" s="13" t="s">
        <v>3046</v>
      </c>
      <c r="H1931" s="13" t="s">
        <v>105</v>
      </c>
      <c r="I1931" s="13">
        <v>57</v>
      </c>
      <c r="J1931" s="13" t="s">
        <v>200</v>
      </c>
      <c r="K1931" s="13" t="s">
        <v>107</v>
      </c>
      <c r="L1931" s="13" t="s">
        <v>108</v>
      </c>
      <c r="M1931" s="13" t="s">
        <v>122</v>
      </c>
      <c r="N1931" s="13" t="s">
        <v>2830</v>
      </c>
      <c r="O1931" s="39"/>
      <c r="P1931" s="39"/>
      <c r="Q1931" s="39">
        <v>2</v>
      </c>
      <c r="R1931" s="39">
        <v>2</v>
      </c>
      <c r="S1931" s="39">
        <v>2</v>
      </c>
      <c r="T1931" s="39">
        <v>2</v>
      </c>
      <c r="U1931" s="39">
        <v>7</v>
      </c>
      <c r="V1931" s="39">
        <v>7</v>
      </c>
      <c r="W1931" s="39">
        <v>7</v>
      </c>
      <c r="X1931" s="171"/>
      <c r="Y1931" s="171"/>
      <c r="Z1931" s="171"/>
      <c r="AA1931" s="171"/>
      <c r="AB1931" s="171"/>
      <c r="AC1931" s="171"/>
      <c r="AD1931" s="171"/>
      <c r="AE1931" s="171"/>
      <c r="AF1931" s="171"/>
      <c r="AG1931" s="171"/>
      <c r="AH1931" s="171"/>
      <c r="AI1931" s="171"/>
      <c r="AJ1931" s="171"/>
      <c r="AK1931" s="171"/>
      <c r="AL1931" s="171"/>
      <c r="AM1931" s="171"/>
      <c r="AN1931" s="171"/>
      <c r="AO1931" s="171"/>
      <c r="AP1931" s="39">
        <v>12757.14</v>
      </c>
      <c r="AQ1931" s="39">
        <f t="shared" ref="AQ1931" si="51">(O1931+P1931+Q1931+R1931+S1931+T1931+U1931+V1931+W1931)*AP1931</f>
        <v>369957.06</v>
      </c>
      <c r="AR1931" s="27">
        <f t="shared" si="45"/>
        <v>414351.90720000002</v>
      </c>
      <c r="AS1931" s="13" t="s">
        <v>111</v>
      </c>
      <c r="AT1931" s="13" t="s">
        <v>7924</v>
      </c>
      <c r="AU1931" s="300"/>
    </row>
    <row r="1932" spans="2:47" ht="13.15" customHeight="1" x14ac:dyDescent="0.2">
      <c r="B1932" s="7" t="s">
        <v>3052</v>
      </c>
      <c r="C1932" s="7" t="s">
        <v>100</v>
      </c>
      <c r="D1932" s="13" t="s">
        <v>603</v>
      </c>
      <c r="E1932" s="7" t="s">
        <v>604</v>
      </c>
      <c r="F1932" s="7" t="s">
        <v>605</v>
      </c>
      <c r="G1932" s="7" t="s">
        <v>3053</v>
      </c>
      <c r="H1932" s="8" t="s">
        <v>197</v>
      </c>
      <c r="I1932" s="9">
        <v>57</v>
      </c>
      <c r="J1932" s="10" t="s">
        <v>238</v>
      </c>
      <c r="K1932" s="8" t="s">
        <v>107</v>
      </c>
      <c r="L1932" s="10" t="s">
        <v>108</v>
      </c>
      <c r="M1932" s="10" t="s">
        <v>109</v>
      </c>
      <c r="N1932" s="29" t="s">
        <v>2830</v>
      </c>
      <c r="O1932" s="27"/>
      <c r="P1932" s="27"/>
      <c r="Q1932" s="74"/>
      <c r="R1932" s="27">
        <v>16</v>
      </c>
      <c r="S1932" s="27">
        <v>16</v>
      </c>
      <c r="T1932" s="27">
        <v>16</v>
      </c>
      <c r="U1932" s="27">
        <v>16</v>
      </c>
      <c r="V1932" s="27">
        <v>16</v>
      </c>
      <c r="W1932" s="27"/>
      <c r="X1932" s="27"/>
      <c r="Y1932" s="27"/>
      <c r="Z1932" s="27"/>
      <c r="AA1932" s="27"/>
      <c r="AB1932" s="27"/>
      <c r="AC1932" s="27"/>
      <c r="AD1932" s="27"/>
      <c r="AE1932" s="27"/>
      <c r="AF1932" s="27"/>
      <c r="AG1932" s="27"/>
      <c r="AH1932" s="27"/>
      <c r="AI1932" s="27"/>
      <c r="AJ1932" s="27"/>
      <c r="AK1932" s="27"/>
      <c r="AL1932" s="27"/>
      <c r="AM1932" s="27"/>
      <c r="AN1932" s="27"/>
      <c r="AO1932" s="27"/>
      <c r="AP1932" s="27">
        <v>15523.57</v>
      </c>
      <c r="AQ1932" s="27">
        <v>0</v>
      </c>
      <c r="AR1932" s="27">
        <f t="shared" si="45"/>
        <v>0</v>
      </c>
      <c r="AS1932" s="10" t="s">
        <v>111</v>
      </c>
      <c r="AT1932" s="43" t="s">
        <v>241</v>
      </c>
      <c r="AU1932" s="89" t="s">
        <v>661</v>
      </c>
    </row>
    <row r="1933" spans="2:47" ht="13.15" customHeight="1" x14ac:dyDescent="0.2">
      <c r="B1933" s="12" t="s">
        <v>3054</v>
      </c>
      <c r="C1933" s="7" t="s">
        <v>100</v>
      </c>
      <c r="D1933" s="13" t="s">
        <v>603</v>
      </c>
      <c r="E1933" s="7" t="s">
        <v>604</v>
      </c>
      <c r="F1933" s="7" t="s">
        <v>605</v>
      </c>
      <c r="G1933" s="7" t="s">
        <v>3053</v>
      </c>
      <c r="H1933" s="8" t="s">
        <v>105</v>
      </c>
      <c r="I1933" s="9">
        <v>57</v>
      </c>
      <c r="J1933" s="10" t="s">
        <v>106</v>
      </c>
      <c r="K1933" s="8" t="s">
        <v>107</v>
      </c>
      <c r="L1933" s="10" t="s">
        <v>108</v>
      </c>
      <c r="M1933" s="10" t="s">
        <v>109</v>
      </c>
      <c r="N1933" s="10" t="s">
        <v>2830</v>
      </c>
      <c r="O1933" s="74"/>
      <c r="P1933" s="27"/>
      <c r="Q1933" s="27"/>
      <c r="R1933" s="27">
        <v>16</v>
      </c>
      <c r="S1933" s="27">
        <v>16</v>
      </c>
      <c r="T1933" s="27">
        <v>16</v>
      </c>
      <c r="U1933" s="27">
        <v>16</v>
      </c>
      <c r="V1933" s="27">
        <v>16</v>
      </c>
      <c r="W1933" s="27"/>
      <c r="X1933" s="27"/>
      <c r="Y1933" s="27"/>
      <c r="Z1933" s="27"/>
      <c r="AA1933" s="27"/>
      <c r="AB1933" s="27"/>
      <c r="AC1933" s="27"/>
      <c r="AD1933" s="27"/>
      <c r="AE1933" s="27"/>
      <c r="AF1933" s="27"/>
      <c r="AG1933" s="27"/>
      <c r="AH1933" s="27"/>
      <c r="AI1933" s="27"/>
      <c r="AJ1933" s="27"/>
      <c r="AK1933" s="27"/>
      <c r="AL1933" s="27"/>
      <c r="AM1933" s="27"/>
      <c r="AN1933" s="27"/>
      <c r="AO1933" s="27"/>
      <c r="AP1933" s="27">
        <v>15523.57</v>
      </c>
      <c r="AQ1933" s="27">
        <v>0</v>
      </c>
      <c r="AR1933" s="27">
        <f t="shared" si="45"/>
        <v>0</v>
      </c>
      <c r="AS1933" s="10" t="s">
        <v>111</v>
      </c>
      <c r="AT1933" s="43" t="s">
        <v>241</v>
      </c>
      <c r="AU1933" s="89" t="s">
        <v>661</v>
      </c>
    </row>
    <row r="1934" spans="2:47" ht="13.15" customHeight="1" x14ac:dyDescent="0.2">
      <c r="B1934" s="12" t="s">
        <v>3055</v>
      </c>
      <c r="C1934" s="7" t="s">
        <v>100</v>
      </c>
      <c r="D1934" s="13" t="s">
        <v>603</v>
      </c>
      <c r="E1934" s="7" t="s">
        <v>604</v>
      </c>
      <c r="F1934" s="7" t="s">
        <v>605</v>
      </c>
      <c r="G1934" s="7" t="s">
        <v>3053</v>
      </c>
      <c r="H1934" s="8" t="s">
        <v>105</v>
      </c>
      <c r="I1934" s="8">
        <v>57</v>
      </c>
      <c r="J1934" s="10" t="s">
        <v>200</v>
      </c>
      <c r="K1934" s="8" t="s">
        <v>107</v>
      </c>
      <c r="L1934" s="10" t="s">
        <v>108</v>
      </c>
      <c r="M1934" s="10" t="s">
        <v>109</v>
      </c>
      <c r="N1934" s="10" t="s">
        <v>2830</v>
      </c>
      <c r="O1934" s="74"/>
      <c r="P1934" s="27"/>
      <c r="Q1934" s="27"/>
      <c r="R1934" s="27">
        <v>5</v>
      </c>
      <c r="S1934" s="27">
        <v>5</v>
      </c>
      <c r="T1934" s="27">
        <v>5</v>
      </c>
      <c r="U1934" s="27">
        <v>5</v>
      </c>
      <c r="V1934" s="27">
        <v>5</v>
      </c>
      <c r="W1934" s="27"/>
      <c r="X1934" s="27"/>
      <c r="Y1934" s="27"/>
      <c r="Z1934" s="27"/>
      <c r="AA1934" s="27"/>
      <c r="AB1934" s="27"/>
      <c r="AC1934" s="27"/>
      <c r="AD1934" s="27"/>
      <c r="AE1934" s="27"/>
      <c r="AF1934" s="27"/>
      <c r="AG1934" s="27"/>
      <c r="AH1934" s="27"/>
      <c r="AI1934" s="27"/>
      <c r="AJ1934" s="27"/>
      <c r="AK1934" s="27"/>
      <c r="AL1934" s="27"/>
      <c r="AM1934" s="27"/>
      <c r="AN1934" s="27"/>
      <c r="AO1934" s="27"/>
      <c r="AP1934" s="27">
        <v>14330.36</v>
      </c>
      <c r="AQ1934" s="27">
        <v>0</v>
      </c>
      <c r="AR1934" s="27">
        <f t="shared" si="45"/>
        <v>0</v>
      </c>
      <c r="AS1934" s="10" t="s">
        <v>111</v>
      </c>
      <c r="AT1934" s="7" t="s">
        <v>375</v>
      </c>
      <c r="AU1934" s="13" t="s">
        <v>115</v>
      </c>
    </row>
    <row r="1935" spans="2:47" ht="13.15" customHeight="1" x14ac:dyDescent="0.2">
      <c r="B1935" s="13" t="s">
        <v>3056</v>
      </c>
      <c r="C1935" s="13" t="s">
        <v>100</v>
      </c>
      <c r="D1935" s="13" t="s">
        <v>612</v>
      </c>
      <c r="E1935" s="13" t="s">
        <v>569</v>
      </c>
      <c r="F1935" s="13" t="s">
        <v>613</v>
      </c>
      <c r="G1935" s="13" t="s">
        <v>3053</v>
      </c>
      <c r="H1935" s="13" t="s">
        <v>105</v>
      </c>
      <c r="I1935" s="13">
        <v>57</v>
      </c>
      <c r="J1935" s="13" t="s">
        <v>200</v>
      </c>
      <c r="K1935" s="13" t="s">
        <v>107</v>
      </c>
      <c r="L1935" s="13" t="s">
        <v>108</v>
      </c>
      <c r="M1935" s="13" t="s">
        <v>109</v>
      </c>
      <c r="N1935" s="13" t="s">
        <v>2830</v>
      </c>
      <c r="O1935" s="39"/>
      <c r="P1935" s="39"/>
      <c r="Q1935" s="39">
        <v>0</v>
      </c>
      <c r="R1935" s="39">
        <v>5</v>
      </c>
      <c r="S1935" s="39">
        <v>2</v>
      </c>
      <c r="T1935" s="39">
        <v>2</v>
      </c>
      <c r="U1935" s="39">
        <v>2</v>
      </c>
      <c r="V1935" s="39"/>
      <c r="W1935" s="39"/>
      <c r="X1935" s="39"/>
      <c r="Y1935" s="39"/>
      <c r="Z1935" s="39"/>
      <c r="AA1935" s="39"/>
      <c r="AB1935" s="39"/>
      <c r="AC1935" s="39"/>
      <c r="AD1935" s="39"/>
      <c r="AE1935" s="39"/>
      <c r="AF1935" s="39"/>
      <c r="AG1935" s="39"/>
      <c r="AH1935" s="39"/>
      <c r="AI1935" s="39"/>
      <c r="AJ1935" s="39"/>
      <c r="AK1935" s="39"/>
      <c r="AL1935" s="39"/>
      <c r="AM1935" s="39"/>
      <c r="AN1935" s="39"/>
      <c r="AO1935" s="39"/>
      <c r="AP1935" s="39">
        <v>14330.35</v>
      </c>
      <c r="AQ1935" s="39">
        <v>0</v>
      </c>
      <c r="AR1935" s="27">
        <f t="shared" si="45"/>
        <v>0</v>
      </c>
      <c r="AS1935" s="13" t="s">
        <v>111</v>
      </c>
      <c r="AT1935" s="13">
        <v>2014</v>
      </c>
      <c r="AU1935" s="13">
        <v>14</v>
      </c>
    </row>
    <row r="1936" spans="2:47" ht="13.15" customHeight="1" x14ac:dyDescent="0.2">
      <c r="B1936" s="13" t="s">
        <v>3057</v>
      </c>
      <c r="C1936" s="13" t="s">
        <v>100</v>
      </c>
      <c r="D1936" s="13" t="s">
        <v>612</v>
      </c>
      <c r="E1936" s="13" t="s">
        <v>569</v>
      </c>
      <c r="F1936" s="13" t="s">
        <v>613</v>
      </c>
      <c r="G1936" s="13" t="s">
        <v>3053</v>
      </c>
      <c r="H1936" s="13" t="s">
        <v>105</v>
      </c>
      <c r="I1936" s="13">
        <v>57</v>
      </c>
      <c r="J1936" s="13" t="s">
        <v>200</v>
      </c>
      <c r="K1936" s="13" t="s">
        <v>107</v>
      </c>
      <c r="L1936" s="13" t="s">
        <v>108</v>
      </c>
      <c r="M1936" s="13" t="s">
        <v>109</v>
      </c>
      <c r="N1936" s="13" t="s">
        <v>2830</v>
      </c>
      <c r="O1936" s="39"/>
      <c r="P1936" s="39"/>
      <c r="Q1936" s="39"/>
      <c r="R1936" s="39">
        <v>5</v>
      </c>
      <c r="S1936" s="39">
        <v>1</v>
      </c>
      <c r="T1936" s="39">
        <v>2</v>
      </c>
      <c r="U1936" s="39">
        <v>2</v>
      </c>
      <c r="V1936" s="39"/>
      <c r="W1936" s="39"/>
      <c r="X1936" s="39"/>
      <c r="Y1936" s="39"/>
      <c r="Z1936" s="39"/>
      <c r="AA1936" s="39"/>
      <c r="AB1936" s="39"/>
      <c r="AC1936" s="39"/>
      <c r="AD1936" s="39"/>
      <c r="AE1936" s="39"/>
      <c r="AF1936" s="39"/>
      <c r="AG1936" s="39"/>
      <c r="AH1936" s="39"/>
      <c r="AI1936" s="39"/>
      <c r="AJ1936" s="39"/>
      <c r="AK1936" s="39"/>
      <c r="AL1936" s="39"/>
      <c r="AM1936" s="39"/>
      <c r="AN1936" s="39"/>
      <c r="AO1936" s="39"/>
      <c r="AP1936" s="39">
        <v>14330.35</v>
      </c>
      <c r="AQ1936" s="39">
        <v>0</v>
      </c>
      <c r="AR1936" s="27">
        <f t="shared" si="45"/>
        <v>0</v>
      </c>
      <c r="AS1936" s="13" t="s">
        <v>111</v>
      </c>
      <c r="AT1936" s="13">
        <v>2014</v>
      </c>
      <c r="AU1936" s="13">
        <v>14</v>
      </c>
    </row>
    <row r="1937" spans="2:47" ht="13.15" customHeight="1" x14ac:dyDescent="0.2">
      <c r="B1937" s="13" t="s">
        <v>3058</v>
      </c>
      <c r="C1937" s="13" t="s">
        <v>100</v>
      </c>
      <c r="D1937" s="13" t="s">
        <v>612</v>
      </c>
      <c r="E1937" s="13" t="s">
        <v>569</v>
      </c>
      <c r="F1937" s="13" t="s">
        <v>613</v>
      </c>
      <c r="G1937" s="13" t="s">
        <v>3053</v>
      </c>
      <c r="H1937" s="13" t="s">
        <v>105</v>
      </c>
      <c r="I1937" s="13">
        <v>57</v>
      </c>
      <c r="J1937" s="13" t="s">
        <v>200</v>
      </c>
      <c r="K1937" s="13" t="s">
        <v>107</v>
      </c>
      <c r="L1937" s="13" t="s">
        <v>108</v>
      </c>
      <c r="M1937" s="13" t="s">
        <v>122</v>
      </c>
      <c r="N1937" s="13" t="s">
        <v>2830</v>
      </c>
      <c r="O1937" s="39"/>
      <c r="P1937" s="39"/>
      <c r="Q1937" s="39">
        <v>1</v>
      </c>
      <c r="R1937" s="39">
        <v>1</v>
      </c>
      <c r="S1937" s="39">
        <v>1</v>
      </c>
      <c r="T1937" s="39">
        <v>1</v>
      </c>
      <c r="U1937" s="39">
        <v>1</v>
      </c>
      <c r="V1937" s="39"/>
      <c r="W1937" s="39"/>
      <c r="X1937" s="39"/>
      <c r="Y1937" s="39"/>
      <c r="Z1937" s="39"/>
      <c r="AA1937" s="39"/>
      <c r="AB1937" s="39"/>
      <c r="AC1937" s="39"/>
      <c r="AD1937" s="39"/>
      <c r="AE1937" s="39"/>
      <c r="AF1937" s="39"/>
      <c r="AG1937" s="39"/>
      <c r="AH1937" s="39"/>
      <c r="AI1937" s="39"/>
      <c r="AJ1937" s="39"/>
      <c r="AK1937" s="39"/>
      <c r="AL1937" s="39"/>
      <c r="AM1937" s="39"/>
      <c r="AN1937" s="39"/>
      <c r="AO1937" s="39"/>
      <c r="AP1937" s="39">
        <v>14330.35</v>
      </c>
      <c r="AQ1937" s="39">
        <v>0</v>
      </c>
      <c r="AR1937" s="27">
        <f t="shared" si="45"/>
        <v>0</v>
      </c>
      <c r="AS1937" s="13" t="s">
        <v>111</v>
      </c>
      <c r="AT1937" s="13">
        <v>2014</v>
      </c>
      <c r="AU1937" s="13" t="s">
        <v>156</v>
      </c>
    </row>
    <row r="1938" spans="2:47" ht="13.15" customHeight="1" x14ac:dyDescent="0.2">
      <c r="B1938" s="13" t="s">
        <v>7932</v>
      </c>
      <c r="C1938" s="13" t="s">
        <v>100</v>
      </c>
      <c r="D1938" s="13" t="s">
        <v>612</v>
      </c>
      <c r="E1938" s="13" t="s">
        <v>569</v>
      </c>
      <c r="F1938" s="13" t="s">
        <v>613</v>
      </c>
      <c r="G1938" s="13" t="s">
        <v>3053</v>
      </c>
      <c r="H1938" s="13" t="s">
        <v>105</v>
      </c>
      <c r="I1938" s="13">
        <v>57</v>
      </c>
      <c r="J1938" s="13" t="s">
        <v>200</v>
      </c>
      <c r="K1938" s="13" t="s">
        <v>107</v>
      </c>
      <c r="L1938" s="13" t="s">
        <v>108</v>
      </c>
      <c r="M1938" s="13" t="s">
        <v>122</v>
      </c>
      <c r="N1938" s="13" t="s">
        <v>2830</v>
      </c>
      <c r="O1938" s="39"/>
      <c r="P1938" s="39"/>
      <c r="Q1938" s="39">
        <v>1</v>
      </c>
      <c r="R1938" s="39">
        <v>1</v>
      </c>
      <c r="S1938" s="39">
        <v>1</v>
      </c>
      <c r="T1938" s="39">
        <v>1</v>
      </c>
      <c r="U1938" s="39">
        <v>6</v>
      </c>
      <c r="V1938" s="39">
        <v>6</v>
      </c>
      <c r="W1938" s="39">
        <v>6</v>
      </c>
      <c r="X1938" s="171"/>
      <c r="Y1938" s="171"/>
      <c r="Z1938" s="171"/>
      <c r="AA1938" s="171"/>
      <c r="AB1938" s="171"/>
      <c r="AC1938" s="171"/>
      <c r="AD1938" s="171"/>
      <c r="AE1938" s="171"/>
      <c r="AF1938" s="171"/>
      <c r="AG1938" s="171"/>
      <c r="AH1938" s="171"/>
      <c r="AI1938" s="171"/>
      <c r="AJ1938" s="171"/>
      <c r="AK1938" s="171"/>
      <c r="AL1938" s="171"/>
      <c r="AM1938" s="171"/>
      <c r="AN1938" s="171"/>
      <c r="AO1938" s="171"/>
      <c r="AP1938" s="39">
        <v>12757.14</v>
      </c>
      <c r="AQ1938" s="39">
        <f t="shared" ref="AQ1938" si="52">(O1938+P1938+Q1938+R1938+S1938+T1938+U1938+V1938+W1938)*AP1938</f>
        <v>280657.07999999996</v>
      </c>
      <c r="AR1938" s="27">
        <f t="shared" si="45"/>
        <v>314335.92959999997</v>
      </c>
      <c r="AS1938" s="13" t="s">
        <v>111</v>
      </c>
      <c r="AT1938" s="13" t="s">
        <v>7924</v>
      </c>
      <c r="AU1938" s="300"/>
    </row>
    <row r="1939" spans="2:47" ht="13.15" customHeight="1" x14ac:dyDescent="0.2">
      <c r="B1939" s="7" t="s">
        <v>3059</v>
      </c>
      <c r="C1939" s="7" t="s">
        <v>100</v>
      </c>
      <c r="D1939" s="13" t="s">
        <v>603</v>
      </c>
      <c r="E1939" s="7" t="s">
        <v>604</v>
      </c>
      <c r="F1939" s="7" t="s">
        <v>605</v>
      </c>
      <c r="G1939" s="7" t="s">
        <v>3060</v>
      </c>
      <c r="H1939" s="8" t="s">
        <v>197</v>
      </c>
      <c r="I1939" s="9">
        <v>57</v>
      </c>
      <c r="J1939" s="10" t="s">
        <v>238</v>
      </c>
      <c r="K1939" s="8" t="s">
        <v>107</v>
      </c>
      <c r="L1939" s="10" t="s">
        <v>108</v>
      </c>
      <c r="M1939" s="10" t="s">
        <v>109</v>
      </c>
      <c r="N1939" s="29" t="s">
        <v>2830</v>
      </c>
      <c r="O1939" s="27"/>
      <c r="P1939" s="27"/>
      <c r="Q1939" s="74"/>
      <c r="R1939" s="27">
        <v>6</v>
      </c>
      <c r="S1939" s="27">
        <v>3</v>
      </c>
      <c r="T1939" s="27">
        <v>3</v>
      </c>
      <c r="U1939" s="27">
        <v>3</v>
      </c>
      <c r="V1939" s="27">
        <v>3</v>
      </c>
      <c r="W1939" s="27"/>
      <c r="X1939" s="27"/>
      <c r="Y1939" s="27"/>
      <c r="Z1939" s="27"/>
      <c r="AA1939" s="27"/>
      <c r="AB1939" s="27"/>
      <c r="AC1939" s="27"/>
      <c r="AD1939" s="27"/>
      <c r="AE1939" s="27"/>
      <c r="AF1939" s="27"/>
      <c r="AG1939" s="27"/>
      <c r="AH1939" s="27"/>
      <c r="AI1939" s="27"/>
      <c r="AJ1939" s="27"/>
      <c r="AK1939" s="27"/>
      <c r="AL1939" s="27"/>
      <c r="AM1939" s="27"/>
      <c r="AN1939" s="27"/>
      <c r="AO1939" s="27"/>
      <c r="AP1939" s="27">
        <v>15523.57</v>
      </c>
      <c r="AQ1939" s="27">
        <v>0</v>
      </c>
      <c r="AR1939" s="27">
        <f t="shared" si="45"/>
        <v>0</v>
      </c>
      <c r="AS1939" s="10" t="s">
        <v>111</v>
      </c>
      <c r="AT1939" s="43" t="s">
        <v>241</v>
      </c>
      <c r="AU1939" s="89" t="s">
        <v>661</v>
      </c>
    </row>
    <row r="1940" spans="2:47" ht="13.15" customHeight="1" x14ac:dyDescent="0.2">
      <c r="B1940" s="12" t="s">
        <v>3061</v>
      </c>
      <c r="C1940" s="7" t="s">
        <v>100</v>
      </c>
      <c r="D1940" s="13" t="s">
        <v>603</v>
      </c>
      <c r="E1940" s="7" t="s">
        <v>604</v>
      </c>
      <c r="F1940" s="7" t="s">
        <v>605</v>
      </c>
      <c r="G1940" s="7" t="s">
        <v>3060</v>
      </c>
      <c r="H1940" s="8" t="s">
        <v>105</v>
      </c>
      <c r="I1940" s="9">
        <v>57</v>
      </c>
      <c r="J1940" s="10" t="s">
        <v>106</v>
      </c>
      <c r="K1940" s="8" t="s">
        <v>107</v>
      </c>
      <c r="L1940" s="10" t="s">
        <v>108</v>
      </c>
      <c r="M1940" s="10" t="s">
        <v>109</v>
      </c>
      <c r="N1940" s="10" t="s">
        <v>2830</v>
      </c>
      <c r="O1940" s="74"/>
      <c r="P1940" s="27"/>
      <c r="Q1940" s="27"/>
      <c r="R1940" s="27">
        <v>6</v>
      </c>
      <c r="S1940" s="27">
        <v>3</v>
      </c>
      <c r="T1940" s="27">
        <v>3</v>
      </c>
      <c r="U1940" s="27">
        <v>3</v>
      </c>
      <c r="V1940" s="27">
        <v>3</v>
      </c>
      <c r="W1940" s="27"/>
      <c r="X1940" s="27"/>
      <c r="Y1940" s="27"/>
      <c r="Z1940" s="27"/>
      <c r="AA1940" s="27"/>
      <c r="AB1940" s="27"/>
      <c r="AC1940" s="27"/>
      <c r="AD1940" s="27"/>
      <c r="AE1940" s="27"/>
      <c r="AF1940" s="27"/>
      <c r="AG1940" s="27"/>
      <c r="AH1940" s="27"/>
      <c r="AI1940" s="27"/>
      <c r="AJ1940" s="27"/>
      <c r="AK1940" s="27"/>
      <c r="AL1940" s="27"/>
      <c r="AM1940" s="27"/>
      <c r="AN1940" s="27"/>
      <c r="AO1940" s="27"/>
      <c r="AP1940" s="27">
        <v>15523.57</v>
      </c>
      <c r="AQ1940" s="27">
        <v>0</v>
      </c>
      <c r="AR1940" s="27">
        <f t="shared" si="45"/>
        <v>0</v>
      </c>
      <c r="AS1940" s="10" t="s">
        <v>111</v>
      </c>
      <c r="AT1940" s="43" t="s">
        <v>241</v>
      </c>
      <c r="AU1940" s="89" t="s">
        <v>661</v>
      </c>
    </row>
    <row r="1941" spans="2:47" ht="13.15" customHeight="1" x14ac:dyDescent="0.2">
      <c r="B1941" s="12" t="s">
        <v>3062</v>
      </c>
      <c r="C1941" s="7" t="s">
        <v>100</v>
      </c>
      <c r="D1941" s="13" t="s">
        <v>603</v>
      </c>
      <c r="E1941" s="7" t="s">
        <v>604</v>
      </c>
      <c r="F1941" s="7" t="s">
        <v>605</v>
      </c>
      <c r="G1941" s="7" t="s">
        <v>3060</v>
      </c>
      <c r="H1941" s="8" t="s">
        <v>105</v>
      </c>
      <c r="I1941" s="8">
        <v>57</v>
      </c>
      <c r="J1941" s="10" t="s">
        <v>200</v>
      </c>
      <c r="K1941" s="8" t="s">
        <v>107</v>
      </c>
      <c r="L1941" s="10" t="s">
        <v>108</v>
      </c>
      <c r="M1941" s="10" t="s">
        <v>109</v>
      </c>
      <c r="N1941" s="10" t="s">
        <v>2830</v>
      </c>
      <c r="O1941" s="74"/>
      <c r="P1941" s="27"/>
      <c r="Q1941" s="27"/>
      <c r="R1941" s="27">
        <v>4</v>
      </c>
      <c r="S1941" s="27">
        <v>2</v>
      </c>
      <c r="T1941" s="27">
        <v>2</v>
      </c>
      <c r="U1941" s="27">
        <v>2</v>
      </c>
      <c r="V1941" s="27">
        <v>2</v>
      </c>
      <c r="W1941" s="27"/>
      <c r="X1941" s="27"/>
      <c r="Y1941" s="27"/>
      <c r="Z1941" s="27"/>
      <c r="AA1941" s="27"/>
      <c r="AB1941" s="27"/>
      <c r="AC1941" s="27"/>
      <c r="AD1941" s="27"/>
      <c r="AE1941" s="27"/>
      <c r="AF1941" s="27"/>
      <c r="AG1941" s="27"/>
      <c r="AH1941" s="27"/>
      <c r="AI1941" s="27"/>
      <c r="AJ1941" s="27"/>
      <c r="AK1941" s="27"/>
      <c r="AL1941" s="27"/>
      <c r="AM1941" s="27"/>
      <c r="AN1941" s="27"/>
      <c r="AO1941" s="27"/>
      <c r="AP1941" s="27">
        <v>14330.36</v>
      </c>
      <c r="AQ1941" s="27">
        <v>0</v>
      </c>
      <c r="AR1941" s="27">
        <f t="shared" ref="AR1941:AR2010" si="53">AQ1941*1.12</f>
        <v>0</v>
      </c>
      <c r="AS1941" s="10" t="s">
        <v>111</v>
      </c>
      <c r="AT1941" s="7" t="s">
        <v>375</v>
      </c>
      <c r="AU1941" s="13" t="s">
        <v>115</v>
      </c>
    </row>
    <row r="1942" spans="2:47" ht="13.15" customHeight="1" x14ac:dyDescent="0.2">
      <c r="B1942" s="13" t="s">
        <v>3063</v>
      </c>
      <c r="C1942" s="13" t="s">
        <v>100</v>
      </c>
      <c r="D1942" s="13" t="s">
        <v>612</v>
      </c>
      <c r="E1942" s="13" t="s">
        <v>569</v>
      </c>
      <c r="F1942" s="13" t="s">
        <v>613</v>
      </c>
      <c r="G1942" s="13" t="s">
        <v>3060</v>
      </c>
      <c r="H1942" s="13" t="s">
        <v>105</v>
      </c>
      <c r="I1942" s="13">
        <v>57</v>
      </c>
      <c r="J1942" s="13" t="s">
        <v>200</v>
      </c>
      <c r="K1942" s="13" t="s">
        <v>107</v>
      </c>
      <c r="L1942" s="13" t="s">
        <v>108</v>
      </c>
      <c r="M1942" s="13" t="s">
        <v>109</v>
      </c>
      <c r="N1942" s="13" t="s">
        <v>2830</v>
      </c>
      <c r="O1942" s="39"/>
      <c r="P1942" s="39"/>
      <c r="Q1942" s="39">
        <v>0</v>
      </c>
      <c r="R1942" s="39">
        <v>4</v>
      </c>
      <c r="S1942" s="39">
        <v>2</v>
      </c>
      <c r="T1942" s="39">
        <v>2</v>
      </c>
      <c r="U1942" s="39">
        <v>2</v>
      </c>
      <c r="V1942" s="39"/>
      <c r="W1942" s="39"/>
      <c r="X1942" s="39"/>
      <c r="Y1942" s="39"/>
      <c r="Z1942" s="39"/>
      <c r="AA1942" s="39"/>
      <c r="AB1942" s="39"/>
      <c r="AC1942" s="39"/>
      <c r="AD1942" s="39"/>
      <c r="AE1942" s="39"/>
      <c r="AF1942" s="39"/>
      <c r="AG1942" s="39"/>
      <c r="AH1942" s="39"/>
      <c r="AI1942" s="39"/>
      <c r="AJ1942" s="39"/>
      <c r="AK1942" s="39"/>
      <c r="AL1942" s="39"/>
      <c r="AM1942" s="39"/>
      <c r="AN1942" s="39"/>
      <c r="AO1942" s="39"/>
      <c r="AP1942" s="39">
        <v>14330.35</v>
      </c>
      <c r="AQ1942" s="39">
        <v>0</v>
      </c>
      <c r="AR1942" s="27">
        <f t="shared" si="53"/>
        <v>0</v>
      </c>
      <c r="AS1942" s="13" t="s">
        <v>111</v>
      </c>
      <c r="AT1942" s="13">
        <v>2014</v>
      </c>
      <c r="AU1942" s="13">
        <v>14</v>
      </c>
    </row>
    <row r="1943" spans="2:47" ht="13.15" customHeight="1" x14ac:dyDescent="0.2">
      <c r="B1943" s="13" t="s">
        <v>3064</v>
      </c>
      <c r="C1943" s="13" t="s">
        <v>100</v>
      </c>
      <c r="D1943" s="13" t="s">
        <v>612</v>
      </c>
      <c r="E1943" s="13" t="s">
        <v>569</v>
      </c>
      <c r="F1943" s="13" t="s">
        <v>613</v>
      </c>
      <c r="G1943" s="13" t="s">
        <v>3060</v>
      </c>
      <c r="H1943" s="13" t="s">
        <v>105</v>
      </c>
      <c r="I1943" s="13">
        <v>57</v>
      </c>
      <c r="J1943" s="13" t="s">
        <v>200</v>
      </c>
      <c r="K1943" s="13" t="s">
        <v>107</v>
      </c>
      <c r="L1943" s="13" t="s">
        <v>108</v>
      </c>
      <c r="M1943" s="13" t="s">
        <v>109</v>
      </c>
      <c r="N1943" s="13" t="s">
        <v>2830</v>
      </c>
      <c r="O1943" s="39"/>
      <c r="P1943" s="39"/>
      <c r="Q1943" s="39"/>
      <c r="R1943" s="39">
        <v>4</v>
      </c>
      <c r="S1943" s="39"/>
      <c r="T1943" s="39">
        <v>2</v>
      </c>
      <c r="U1943" s="39">
        <v>2</v>
      </c>
      <c r="V1943" s="39"/>
      <c r="W1943" s="39"/>
      <c r="X1943" s="39"/>
      <c r="Y1943" s="39"/>
      <c r="Z1943" s="39"/>
      <c r="AA1943" s="39"/>
      <c r="AB1943" s="39"/>
      <c r="AC1943" s="39"/>
      <c r="AD1943" s="39"/>
      <c r="AE1943" s="39"/>
      <c r="AF1943" s="39"/>
      <c r="AG1943" s="39"/>
      <c r="AH1943" s="39"/>
      <c r="AI1943" s="39"/>
      <c r="AJ1943" s="39"/>
      <c r="AK1943" s="39"/>
      <c r="AL1943" s="39"/>
      <c r="AM1943" s="39"/>
      <c r="AN1943" s="39"/>
      <c r="AO1943" s="39"/>
      <c r="AP1943" s="39">
        <v>14330.35</v>
      </c>
      <c r="AQ1943" s="39">
        <v>0</v>
      </c>
      <c r="AR1943" s="27">
        <f t="shared" si="53"/>
        <v>0</v>
      </c>
      <c r="AS1943" s="13" t="s">
        <v>111</v>
      </c>
      <c r="AT1943" s="13">
        <v>2014</v>
      </c>
      <c r="AU1943" s="13">
        <v>14</v>
      </c>
    </row>
    <row r="1944" spans="2:47" ht="13.15" customHeight="1" x14ac:dyDescent="0.2">
      <c r="B1944" s="13" t="s">
        <v>3065</v>
      </c>
      <c r="C1944" s="13" t="s">
        <v>100</v>
      </c>
      <c r="D1944" s="13" t="s">
        <v>612</v>
      </c>
      <c r="E1944" s="13" t="s">
        <v>569</v>
      </c>
      <c r="F1944" s="13" t="s">
        <v>613</v>
      </c>
      <c r="G1944" s="13" t="s">
        <v>3060</v>
      </c>
      <c r="H1944" s="13" t="s">
        <v>105</v>
      </c>
      <c r="I1944" s="13">
        <v>57</v>
      </c>
      <c r="J1944" s="13" t="s">
        <v>200</v>
      </c>
      <c r="K1944" s="13" t="s">
        <v>107</v>
      </c>
      <c r="L1944" s="13" t="s">
        <v>108</v>
      </c>
      <c r="M1944" s="13" t="s">
        <v>109</v>
      </c>
      <c r="N1944" s="13" t="s">
        <v>2830</v>
      </c>
      <c r="O1944" s="39"/>
      <c r="P1944" s="39"/>
      <c r="Q1944" s="39">
        <v>1</v>
      </c>
      <c r="R1944" s="39">
        <v>1</v>
      </c>
      <c r="S1944" s="39">
        <v>1</v>
      </c>
      <c r="T1944" s="39">
        <v>1</v>
      </c>
      <c r="U1944" s="39">
        <v>1</v>
      </c>
      <c r="V1944" s="39"/>
      <c r="W1944" s="39"/>
      <c r="X1944" s="39"/>
      <c r="Y1944" s="39"/>
      <c r="Z1944" s="39"/>
      <c r="AA1944" s="39"/>
      <c r="AB1944" s="39"/>
      <c r="AC1944" s="39"/>
      <c r="AD1944" s="39"/>
      <c r="AE1944" s="39"/>
      <c r="AF1944" s="39"/>
      <c r="AG1944" s="39"/>
      <c r="AH1944" s="39"/>
      <c r="AI1944" s="39"/>
      <c r="AJ1944" s="39"/>
      <c r="AK1944" s="39"/>
      <c r="AL1944" s="39"/>
      <c r="AM1944" s="39"/>
      <c r="AN1944" s="39"/>
      <c r="AO1944" s="39"/>
      <c r="AP1944" s="39">
        <v>14330.35</v>
      </c>
      <c r="AQ1944" s="39">
        <v>0</v>
      </c>
      <c r="AR1944" s="27">
        <f t="shared" si="53"/>
        <v>0</v>
      </c>
      <c r="AS1944" s="13" t="s">
        <v>111</v>
      </c>
      <c r="AT1944" s="13">
        <v>2014</v>
      </c>
      <c r="AU1944" s="13">
        <v>14</v>
      </c>
    </row>
    <row r="1945" spans="2:47" ht="13.15" customHeight="1" x14ac:dyDescent="0.2">
      <c r="B1945" s="13" t="s">
        <v>3066</v>
      </c>
      <c r="C1945" s="13" t="s">
        <v>100</v>
      </c>
      <c r="D1945" s="13" t="s">
        <v>612</v>
      </c>
      <c r="E1945" s="13" t="s">
        <v>569</v>
      </c>
      <c r="F1945" s="13" t="s">
        <v>613</v>
      </c>
      <c r="G1945" s="13" t="s">
        <v>3060</v>
      </c>
      <c r="H1945" s="13" t="s">
        <v>105</v>
      </c>
      <c r="I1945" s="13">
        <v>57</v>
      </c>
      <c r="J1945" s="13" t="s">
        <v>200</v>
      </c>
      <c r="K1945" s="13" t="s">
        <v>107</v>
      </c>
      <c r="L1945" s="13" t="s">
        <v>108</v>
      </c>
      <c r="M1945" s="13" t="s">
        <v>109</v>
      </c>
      <c r="N1945" s="13" t="s">
        <v>2830</v>
      </c>
      <c r="O1945" s="39"/>
      <c r="P1945" s="39"/>
      <c r="Q1945" s="39">
        <v>1</v>
      </c>
      <c r="R1945" s="39">
        <v>1</v>
      </c>
      <c r="S1945" s="39">
        <v>0</v>
      </c>
      <c r="T1945" s="39">
        <v>1</v>
      </c>
      <c r="U1945" s="39">
        <v>1</v>
      </c>
      <c r="V1945" s="39"/>
      <c r="W1945" s="39"/>
      <c r="X1945" s="39"/>
      <c r="Y1945" s="39"/>
      <c r="Z1945" s="39"/>
      <c r="AA1945" s="39"/>
      <c r="AB1945" s="39"/>
      <c r="AC1945" s="39"/>
      <c r="AD1945" s="39"/>
      <c r="AE1945" s="39"/>
      <c r="AF1945" s="39"/>
      <c r="AG1945" s="39"/>
      <c r="AH1945" s="39"/>
      <c r="AI1945" s="39"/>
      <c r="AJ1945" s="39"/>
      <c r="AK1945" s="39"/>
      <c r="AL1945" s="39"/>
      <c r="AM1945" s="39"/>
      <c r="AN1945" s="39"/>
      <c r="AO1945" s="39"/>
      <c r="AP1945" s="39">
        <v>14330.35</v>
      </c>
      <c r="AQ1945" s="39">
        <v>0</v>
      </c>
      <c r="AR1945" s="27">
        <f t="shared" si="53"/>
        <v>0</v>
      </c>
      <c r="AS1945" s="13" t="s">
        <v>111</v>
      </c>
      <c r="AT1945" s="13">
        <v>2014</v>
      </c>
      <c r="AU1945" s="13">
        <v>14</v>
      </c>
    </row>
    <row r="1946" spans="2:47" ht="13.15" customHeight="1" x14ac:dyDescent="0.2">
      <c r="B1946" s="13" t="s">
        <v>3067</v>
      </c>
      <c r="C1946" s="13" t="s">
        <v>100</v>
      </c>
      <c r="D1946" s="13" t="s">
        <v>612</v>
      </c>
      <c r="E1946" s="13" t="s">
        <v>569</v>
      </c>
      <c r="F1946" s="13" t="s">
        <v>613</v>
      </c>
      <c r="G1946" s="13" t="s">
        <v>3060</v>
      </c>
      <c r="H1946" s="13" t="s">
        <v>105</v>
      </c>
      <c r="I1946" s="13">
        <v>57</v>
      </c>
      <c r="J1946" s="13" t="s">
        <v>200</v>
      </c>
      <c r="K1946" s="13" t="s">
        <v>107</v>
      </c>
      <c r="L1946" s="13" t="s">
        <v>108</v>
      </c>
      <c r="M1946" s="13" t="s">
        <v>122</v>
      </c>
      <c r="N1946" s="13" t="s">
        <v>2830</v>
      </c>
      <c r="O1946" s="39"/>
      <c r="P1946" s="39"/>
      <c r="Q1946" s="39">
        <v>1</v>
      </c>
      <c r="R1946" s="39">
        <v>1</v>
      </c>
      <c r="S1946" s="39">
        <v>1</v>
      </c>
      <c r="T1946" s="39">
        <v>1</v>
      </c>
      <c r="U1946" s="39">
        <v>1</v>
      </c>
      <c r="V1946" s="39"/>
      <c r="W1946" s="39"/>
      <c r="X1946" s="39"/>
      <c r="Y1946" s="39"/>
      <c r="Z1946" s="39"/>
      <c r="AA1946" s="39"/>
      <c r="AB1946" s="39"/>
      <c r="AC1946" s="39"/>
      <c r="AD1946" s="39"/>
      <c r="AE1946" s="39"/>
      <c r="AF1946" s="39"/>
      <c r="AG1946" s="39"/>
      <c r="AH1946" s="39"/>
      <c r="AI1946" s="39"/>
      <c r="AJ1946" s="39"/>
      <c r="AK1946" s="39"/>
      <c r="AL1946" s="39"/>
      <c r="AM1946" s="39"/>
      <c r="AN1946" s="39"/>
      <c r="AO1946" s="39"/>
      <c r="AP1946" s="39">
        <v>14330.35</v>
      </c>
      <c r="AQ1946" s="39">
        <v>0</v>
      </c>
      <c r="AR1946" s="27">
        <f t="shared" si="53"/>
        <v>0</v>
      </c>
      <c r="AS1946" s="13" t="s">
        <v>111</v>
      </c>
      <c r="AT1946" s="13">
        <v>2014</v>
      </c>
      <c r="AU1946" s="13" t="s">
        <v>156</v>
      </c>
    </row>
    <row r="1947" spans="2:47" ht="13.15" customHeight="1" x14ac:dyDescent="0.2">
      <c r="B1947" s="13" t="s">
        <v>7933</v>
      </c>
      <c r="C1947" s="13" t="s">
        <v>100</v>
      </c>
      <c r="D1947" s="13" t="s">
        <v>612</v>
      </c>
      <c r="E1947" s="13" t="s">
        <v>569</v>
      </c>
      <c r="F1947" s="13" t="s">
        <v>613</v>
      </c>
      <c r="G1947" s="13" t="s">
        <v>3060</v>
      </c>
      <c r="H1947" s="13" t="s">
        <v>105</v>
      </c>
      <c r="I1947" s="13">
        <v>57</v>
      </c>
      <c r="J1947" s="13" t="s">
        <v>200</v>
      </c>
      <c r="K1947" s="13" t="s">
        <v>107</v>
      </c>
      <c r="L1947" s="13" t="s">
        <v>108</v>
      </c>
      <c r="M1947" s="13" t="s">
        <v>122</v>
      </c>
      <c r="N1947" s="13" t="s">
        <v>2830</v>
      </c>
      <c r="O1947" s="39"/>
      <c r="P1947" s="39"/>
      <c r="Q1947" s="39">
        <v>1</v>
      </c>
      <c r="R1947" s="39">
        <v>1</v>
      </c>
      <c r="S1947" s="39">
        <v>1</v>
      </c>
      <c r="T1947" s="39">
        <v>1</v>
      </c>
      <c r="U1947" s="39">
        <v>3</v>
      </c>
      <c r="V1947" s="39">
        <v>3</v>
      </c>
      <c r="W1947" s="39">
        <v>3</v>
      </c>
      <c r="X1947" s="171"/>
      <c r="Y1947" s="171"/>
      <c r="Z1947" s="171"/>
      <c r="AA1947" s="171"/>
      <c r="AB1947" s="171"/>
      <c r="AC1947" s="171"/>
      <c r="AD1947" s="171"/>
      <c r="AE1947" s="171"/>
      <c r="AF1947" s="171"/>
      <c r="AG1947" s="171"/>
      <c r="AH1947" s="171"/>
      <c r="AI1947" s="171"/>
      <c r="AJ1947" s="171"/>
      <c r="AK1947" s="171"/>
      <c r="AL1947" s="171"/>
      <c r="AM1947" s="171"/>
      <c r="AN1947" s="171"/>
      <c r="AO1947" s="171"/>
      <c r="AP1947" s="39">
        <v>12757.14</v>
      </c>
      <c r="AQ1947" s="39">
        <f t="shared" ref="AQ1947" si="54">(O1947+P1947+Q1947+R1947+S1947+T1947+U1947+V1947+W1947)*AP1947</f>
        <v>165842.82</v>
      </c>
      <c r="AR1947" s="27">
        <f t="shared" si="53"/>
        <v>185743.95840000003</v>
      </c>
      <c r="AS1947" s="13" t="s">
        <v>111</v>
      </c>
      <c r="AT1947" s="13" t="s">
        <v>7924</v>
      </c>
      <c r="AU1947" s="300"/>
    </row>
    <row r="1948" spans="2:47" ht="13.15" customHeight="1" x14ac:dyDescent="0.2">
      <c r="B1948" s="7" t="s">
        <v>3068</v>
      </c>
      <c r="C1948" s="7" t="s">
        <v>100</v>
      </c>
      <c r="D1948" s="13" t="s">
        <v>603</v>
      </c>
      <c r="E1948" s="7" t="s">
        <v>604</v>
      </c>
      <c r="F1948" s="7" t="s">
        <v>605</v>
      </c>
      <c r="G1948" s="7" t="s">
        <v>3069</v>
      </c>
      <c r="H1948" s="8" t="s">
        <v>197</v>
      </c>
      <c r="I1948" s="9">
        <v>57</v>
      </c>
      <c r="J1948" s="10" t="s">
        <v>238</v>
      </c>
      <c r="K1948" s="8" t="s">
        <v>107</v>
      </c>
      <c r="L1948" s="10" t="s">
        <v>108</v>
      </c>
      <c r="M1948" s="10" t="s">
        <v>109</v>
      </c>
      <c r="N1948" s="29" t="s">
        <v>2830</v>
      </c>
      <c r="O1948" s="27"/>
      <c r="P1948" s="27"/>
      <c r="Q1948" s="74"/>
      <c r="R1948" s="27">
        <v>2</v>
      </c>
      <c r="S1948" s="27">
        <v>2</v>
      </c>
      <c r="T1948" s="27">
        <v>2</v>
      </c>
      <c r="U1948" s="27">
        <v>2</v>
      </c>
      <c r="V1948" s="27">
        <v>2</v>
      </c>
      <c r="W1948" s="27"/>
      <c r="X1948" s="27"/>
      <c r="Y1948" s="27"/>
      <c r="Z1948" s="27"/>
      <c r="AA1948" s="27"/>
      <c r="AB1948" s="27"/>
      <c r="AC1948" s="27"/>
      <c r="AD1948" s="27"/>
      <c r="AE1948" s="27"/>
      <c r="AF1948" s="27"/>
      <c r="AG1948" s="27"/>
      <c r="AH1948" s="27"/>
      <c r="AI1948" s="27"/>
      <c r="AJ1948" s="27"/>
      <c r="AK1948" s="27"/>
      <c r="AL1948" s="27"/>
      <c r="AM1948" s="27"/>
      <c r="AN1948" s="27"/>
      <c r="AO1948" s="27"/>
      <c r="AP1948" s="27">
        <v>15523.57</v>
      </c>
      <c r="AQ1948" s="27">
        <v>0</v>
      </c>
      <c r="AR1948" s="27">
        <f t="shared" si="53"/>
        <v>0</v>
      </c>
      <c r="AS1948" s="10" t="s">
        <v>111</v>
      </c>
      <c r="AT1948" s="43" t="s">
        <v>241</v>
      </c>
      <c r="AU1948" s="89" t="s">
        <v>661</v>
      </c>
    </row>
    <row r="1949" spans="2:47" ht="13.15" customHeight="1" x14ac:dyDescent="0.2">
      <c r="B1949" s="12" t="s">
        <v>3070</v>
      </c>
      <c r="C1949" s="7" t="s">
        <v>100</v>
      </c>
      <c r="D1949" s="13" t="s">
        <v>603</v>
      </c>
      <c r="E1949" s="7" t="s">
        <v>604</v>
      </c>
      <c r="F1949" s="7" t="s">
        <v>605</v>
      </c>
      <c r="G1949" s="7" t="s">
        <v>3069</v>
      </c>
      <c r="H1949" s="8" t="s">
        <v>105</v>
      </c>
      <c r="I1949" s="9">
        <v>57</v>
      </c>
      <c r="J1949" s="10" t="s">
        <v>106</v>
      </c>
      <c r="K1949" s="8" t="s">
        <v>107</v>
      </c>
      <c r="L1949" s="10" t="s">
        <v>108</v>
      </c>
      <c r="M1949" s="10" t="s">
        <v>109</v>
      </c>
      <c r="N1949" s="10" t="s">
        <v>2830</v>
      </c>
      <c r="O1949" s="74"/>
      <c r="P1949" s="27"/>
      <c r="Q1949" s="27"/>
      <c r="R1949" s="27">
        <v>2</v>
      </c>
      <c r="S1949" s="27">
        <v>2</v>
      </c>
      <c r="T1949" s="27">
        <v>2</v>
      </c>
      <c r="U1949" s="27">
        <v>2</v>
      </c>
      <c r="V1949" s="27">
        <v>2</v>
      </c>
      <c r="W1949" s="27"/>
      <c r="X1949" s="27"/>
      <c r="Y1949" s="27"/>
      <c r="Z1949" s="27"/>
      <c r="AA1949" s="27"/>
      <c r="AB1949" s="27"/>
      <c r="AC1949" s="27"/>
      <c r="AD1949" s="27"/>
      <c r="AE1949" s="27"/>
      <c r="AF1949" s="27"/>
      <c r="AG1949" s="27"/>
      <c r="AH1949" s="27"/>
      <c r="AI1949" s="27"/>
      <c r="AJ1949" s="27"/>
      <c r="AK1949" s="27"/>
      <c r="AL1949" s="27"/>
      <c r="AM1949" s="27"/>
      <c r="AN1949" s="27"/>
      <c r="AO1949" s="27"/>
      <c r="AP1949" s="27">
        <v>15523.57</v>
      </c>
      <c r="AQ1949" s="27">
        <v>0</v>
      </c>
      <c r="AR1949" s="27">
        <f t="shared" si="53"/>
        <v>0</v>
      </c>
      <c r="AS1949" s="10" t="s">
        <v>111</v>
      </c>
      <c r="AT1949" s="43" t="s">
        <v>241</v>
      </c>
      <c r="AU1949" s="89" t="s">
        <v>661</v>
      </c>
    </row>
    <row r="1950" spans="2:47" ht="13.15" customHeight="1" x14ac:dyDescent="0.2">
      <c r="B1950" s="12" t="s">
        <v>3071</v>
      </c>
      <c r="C1950" s="7" t="s">
        <v>100</v>
      </c>
      <c r="D1950" s="13" t="s">
        <v>603</v>
      </c>
      <c r="E1950" s="7" t="s">
        <v>604</v>
      </c>
      <c r="F1950" s="7" t="s">
        <v>605</v>
      </c>
      <c r="G1950" s="7" t="s">
        <v>3069</v>
      </c>
      <c r="H1950" s="8" t="s">
        <v>105</v>
      </c>
      <c r="I1950" s="8">
        <v>57</v>
      </c>
      <c r="J1950" s="10" t="s">
        <v>200</v>
      </c>
      <c r="K1950" s="8" t="s">
        <v>107</v>
      </c>
      <c r="L1950" s="10" t="s">
        <v>108</v>
      </c>
      <c r="M1950" s="10" t="s">
        <v>109</v>
      </c>
      <c r="N1950" s="10" t="s">
        <v>2830</v>
      </c>
      <c r="O1950" s="74"/>
      <c r="P1950" s="27"/>
      <c r="Q1950" s="27"/>
      <c r="R1950" s="27">
        <v>1</v>
      </c>
      <c r="S1950" s="27"/>
      <c r="T1950" s="27">
        <v>1</v>
      </c>
      <c r="U1950" s="27"/>
      <c r="V1950" s="27">
        <v>1</v>
      </c>
      <c r="W1950" s="27"/>
      <c r="X1950" s="27"/>
      <c r="Y1950" s="27"/>
      <c r="Z1950" s="27"/>
      <c r="AA1950" s="27"/>
      <c r="AB1950" s="27"/>
      <c r="AC1950" s="27"/>
      <c r="AD1950" s="27"/>
      <c r="AE1950" s="27"/>
      <c r="AF1950" s="27"/>
      <c r="AG1950" s="27"/>
      <c r="AH1950" s="27"/>
      <c r="AI1950" s="27"/>
      <c r="AJ1950" s="27"/>
      <c r="AK1950" s="27"/>
      <c r="AL1950" s="27"/>
      <c r="AM1950" s="27"/>
      <c r="AN1950" s="27"/>
      <c r="AO1950" s="27"/>
      <c r="AP1950" s="27">
        <v>14330.36</v>
      </c>
      <c r="AQ1950" s="27">
        <v>0</v>
      </c>
      <c r="AR1950" s="27">
        <f t="shared" si="53"/>
        <v>0</v>
      </c>
      <c r="AS1950" s="10" t="s">
        <v>111</v>
      </c>
      <c r="AT1950" s="7" t="s">
        <v>375</v>
      </c>
      <c r="AU1950" s="89" t="s">
        <v>212</v>
      </c>
    </row>
    <row r="1951" spans="2:47" ht="13.15" customHeight="1" x14ac:dyDescent="0.2">
      <c r="B1951" s="7" t="s">
        <v>3072</v>
      </c>
      <c r="C1951" s="7" t="s">
        <v>100</v>
      </c>
      <c r="D1951" s="13" t="s">
        <v>3073</v>
      </c>
      <c r="E1951" s="7" t="s">
        <v>3074</v>
      </c>
      <c r="F1951" s="7" t="s">
        <v>3075</v>
      </c>
      <c r="G1951" s="7" t="s">
        <v>3076</v>
      </c>
      <c r="H1951" s="8" t="s">
        <v>197</v>
      </c>
      <c r="I1951" s="9">
        <v>57</v>
      </c>
      <c r="J1951" s="10" t="s">
        <v>238</v>
      </c>
      <c r="K1951" s="8" t="s">
        <v>107</v>
      </c>
      <c r="L1951" s="10" t="s">
        <v>108</v>
      </c>
      <c r="M1951" s="10" t="s">
        <v>109</v>
      </c>
      <c r="N1951" s="29" t="s">
        <v>2830</v>
      </c>
      <c r="O1951" s="27"/>
      <c r="P1951" s="27"/>
      <c r="Q1951" s="74"/>
      <c r="R1951" s="27">
        <v>1</v>
      </c>
      <c r="S1951" s="27">
        <v>1</v>
      </c>
      <c r="T1951" s="27">
        <v>1</v>
      </c>
      <c r="U1951" s="27">
        <v>1</v>
      </c>
      <c r="V1951" s="27">
        <v>1</v>
      </c>
      <c r="W1951" s="27"/>
      <c r="X1951" s="27"/>
      <c r="Y1951" s="27"/>
      <c r="Z1951" s="27"/>
      <c r="AA1951" s="27"/>
      <c r="AB1951" s="27"/>
      <c r="AC1951" s="27"/>
      <c r="AD1951" s="27"/>
      <c r="AE1951" s="27"/>
      <c r="AF1951" s="27"/>
      <c r="AG1951" s="27"/>
      <c r="AH1951" s="27"/>
      <c r="AI1951" s="27"/>
      <c r="AJ1951" s="27"/>
      <c r="AK1951" s="27"/>
      <c r="AL1951" s="27"/>
      <c r="AM1951" s="27"/>
      <c r="AN1951" s="27"/>
      <c r="AO1951" s="27"/>
      <c r="AP1951" s="27">
        <v>8221.2000000000007</v>
      </c>
      <c r="AQ1951" s="27">
        <v>0</v>
      </c>
      <c r="AR1951" s="27">
        <f t="shared" si="53"/>
        <v>0</v>
      </c>
      <c r="AS1951" s="10" t="s">
        <v>111</v>
      </c>
      <c r="AT1951" s="43" t="s">
        <v>241</v>
      </c>
      <c r="AU1951" s="89" t="s">
        <v>242</v>
      </c>
    </row>
    <row r="1952" spans="2:47" ht="13.15" customHeight="1" x14ac:dyDescent="0.2">
      <c r="B1952" s="12" t="s">
        <v>3077</v>
      </c>
      <c r="C1952" s="7" t="s">
        <v>100</v>
      </c>
      <c r="D1952" s="13" t="s">
        <v>3073</v>
      </c>
      <c r="E1952" s="7" t="s">
        <v>3074</v>
      </c>
      <c r="F1952" s="7" t="s">
        <v>3075</v>
      </c>
      <c r="G1952" s="7" t="s">
        <v>3076</v>
      </c>
      <c r="H1952" s="8" t="s">
        <v>105</v>
      </c>
      <c r="I1952" s="9">
        <v>57</v>
      </c>
      <c r="J1952" s="10" t="s">
        <v>106</v>
      </c>
      <c r="K1952" s="8" t="s">
        <v>107</v>
      </c>
      <c r="L1952" s="10" t="s">
        <v>108</v>
      </c>
      <c r="M1952" s="10" t="s">
        <v>109</v>
      </c>
      <c r="N1952" s="10" t="s">
        <v>2830</v>
      </c>
      <c r="O1952" s="74"/>
      <c r="P1952" s="27"/>
      <c r="Q1952" s="27"/>
      <c r="R1952" s="27">
        <v>1</v>
      </c>
      <c r="S1952" s="27">
        <v>1</v>
      </c>
      <c r="T1952" s="27">
        <v>1</v>
      </c>
      <c r="U1952" s="27">
        <v>1</v>
      </c>
      <c r="V1952" s="27">
        <v>1</v>
      </c>
      <c r="W1952" s="27"/>
      <c r="X1952" s="27"/>
      <c r="Y1952" s="27"/>
      <c r="Z1952" s="27"/>
      <c r="AA1952" s="27"/>
      <c r="AB1952" s="27"/>
      <c r="AC1952" s="27"/>
      <c r="AD1952" s="27"/>
      <c r="AE1952" s="27"/>
      <c r="AF1952" s="27"/>
      <c r="AG1952" s="27"/>
      <c r="AH1952" s="27"/>
      <c r="AI1952" s="27"/>
      <c r="AJ1952" s="27"/>
      <c r="AK1952" s="27"/>
      <c r="AL1952" s="27"/>
      <c r="AM1952" s="27"/>
      <c r="AN1952" s="27"/>
      <c r="AO1952" s="27"/>
      <c r="AP1952" s="27">
        <v>8221.2000000000007</v>
      </c>
      <c r="AQ1952" s="27">
        <v>0</v>
      </c>
      <c r="AR1952" s="27">
        <f t="shared" si="53"/>
        <v>0</v>
      </c>
      <c r="AS1952" s="10" t="s">
        <v>111</v>
      </c>
      <c r="AT1952" s="43" t="s">
        <v>241</v>
      </c>
      <c r="AU1952" s="89" t="s">
        <v>242</v>
      </c>
    </row>
    <row r="1953" spans="2:47" ht="13.15" customHeight="1" x14ac:dyDescent="0.2">
      <c r="B1953" s="12" t="s">
        <v>3078</v>
      </c>
      <c r="C1953" s="7" t="s">
        <v>100</v>
      </c>
      <c r="D1953" s="13" t="s">
        <v>3073</v>
      </c>
      <c r="E1953" s="7" t="s">
        <v>3074</v>
      </c>
      <c r="F1953" s="7" t="s">
        <v>3075</v>
      </c>
      <c r="G1953" s="7" t="s">
        <v>3076</v>
      </c>
      <c r="H1953" s="8" t="s">
        <v>105</v>
      </c>
      <c r="I1953" s="8">
        <v>57</v>
      </c>
      <c r="J1953" s="10" t="s">
        <v>200</v>
      </c>
      <c r="K1953" s="8" t="s">
        <v>107</v>
      </c>
      <c r="L1953" s="10" t="s">
        <v>108</v>
      </c>
      <c r="M1953" s="10" t="s">
        <v>109</v>
      </c>
      <c r="N1953" s="10" t="s">
        <v>2830</v>
      </c>
      <c r="O1953" s="74"/>
      <c r="P1953" s="27"/>
      <c r="Q1953" s="27"/>
      <c r="R1953" s="27">
        <v>1</v>
      </c>
      <c r="S1953" s="27">
        <v>1</v>
      </c>
      <c r="T1953" s="27">
        <v>1</v>
      </c>
      <c r="U1953" s="27">
        <v>1</v>
      </c>
      <c r="V1953" s="27">
        <v>1</v>
      </c>
      <c r="W1953" s="27"/>
      <c r="X1953" s="27"/>
      <c r="Y1953" s="27"/>
      <c r="Z1953" s="27"/>
      <c r="AA1953" s="27"/>
      <c r="AB1953" s="27"/>
      <c r="AC1953" s="27"/>
      <c r="AD1953" s="27"/>
      <c r="AE1953" s="27"/>
      <c r="AF1953" s="27"/>
      <c r="AG1953" s="27"/>
      <c r="AH1953" s="27"/>
      <c r="AI1953" s="27"/>
      <c r="AJ1953" s="27"/>
      <c r="AK1953" s="27"/>
      <c r="AL1953" s="27"/>
      <c r="AM1953" s="27"/>
      <c r="AN1953" s="27"/>
      <c r="AO1953" s="27"/>
      <c r="AP1953" s="27">
        <v>3000</v>
      </c>
      <c r="AQ1953" s="27">
        <v>0</v>
      </c>
      <c r="AR1953" s="27">
        <f t="shared" si="53"/>
        <v>0</v>
      </c>
      <c r="AS1953" s="10" t="s">
        <v>111</v>
      </c>
      <c r="AT1953" s="7" t="s">
        <v>375</v>
      </c>
      <c r="AU1953" s="89" t="s">
        <v>212</v>
      </c>
    </row>
    <row r="1954" spans="2:47" ht="13.15" customHeight="1" x14ac:dyDescent="0.2">
      <c r="B1954" s="7" t="s">
        <v>3079</v>
      </c>
      <c r="C1954" s="7" t="s">
        <v>100</v>
      </c>
      <c r="D1954" s="13" t="s">
        <v>3073</v>
      </c>
      <c r="E1954" s="7" t="s">
        <v>3074</v>
      </c>
      <c r="F1954" s="7" t="s">
        <v>3075</v>
      </c>
      <c r="G1954" s="7" t="s">
        <v>3080</v>
      </c>
      <c r="H1954" s="8" t="s">
        <v>197</v>
      </c>
      <c r="I1954" s="9">
        <v>57</v>
      </c>
      <c r="J1954" s="10" t="s">
        <v>238</v>
      </c>
      <c r="K1954" s="8" t="s">
        <v>107</v>
      </c>
      <c r="L1954" s="10" t="s">
        <v>108</v>
      </c>
      <c r="M1954" s="10" t="s">
        <v>109</v>
      </c>
      <c r="N1954" s="29" t="s">
        <v>2830</v>
      </c>
      <c r="O1954" s="27"/>
      <c r="P1954" s="27"/>
      <c r="Q1954" s="74"/>
      <c r="R1954" s="27">
        <v>1</v>
      </c>
      <c r="S1954" s="27">
        <v>1</v>
      </c>
      <c r="T1954" s="27">
        <v>1</v>
      </c>
      <c r="U1954" s="27">
        <v>1</v>
      </c>
      <c r="V1954" s="27">
        <v>1</v>
      </c>
      <c r="W1954" s="27"/>
      <c r="X1954" s="27"/>
      <c r="Y1954" s="27"/>
      <c r="Z1954" s="27"/>
      <c r="AA1954" s="27"/>
      <c r="AB1954" s="27"/>
      <c r="AC1954" s="27"/>
      <c r="AD1954" s="27"/>
      <c r="AE1954" s="27"/>
      <c r="AF1954" s="27"/>
      <c r="AG1954" s="27"/>
      <c r="AH1954" s="27"/>
      <c r="AI1954" s="27"/>
      <c r="AJ1954" s="27"/>
      <c r="AK1954" s="27"/>
      <c r="AL1954" s="27"/>
      <c r="AM1954" s="27"/>
      <c r="AN1954" s="27"/>
      <c r="AO1954" s="27"/>
      <c r="AP1954" s="27">
        <v>8221.2000000000007</v>
      </c>
      <c r="AQ1954" s="27">
        <v>0</v>
      </c>
      <c r="AR1954" s="27">
        <f t="shared" si="53"/>
        <v>0</v>
      </c>
      <c r="AS1954" s="10" t="s">
        <v>111</v>
      </c>
      <c r="AT1954" s="43" t="s">
        <v>241</v>
      </c>
      <c r="AU1954" s="89" t="s">
        <v>242</v>
      </c>
    </row>
    <row r="1955" spans="2:47" ht="13.15" customHeight="1" x14ac:dyDescent="0.2">
      <c r="B1955" s="12" t="s">
        <v>3081</v>
      </c>
      <c r="C1955" s="7" t="s">
        <v>100</v>
      </c>
      <c r="D1955" s="13" t="s">
        <v>3073</v>
      </c>
      <c r="E1955" s="7" t="s">
        <v>3074</v>
      </c>
      <c r="F1955" s="7" t="s">
        <v>3075</v>
      </c>
      <c r="G1955" s="7" t="s">
        <v>3080</v>
      </c>
      <c r="H1955" s="8" t="s">
        <v>105</v>
      </c>
      <c r="I1955" s="9">
        <v>57</v>
      </c>
      <c r="J1955" s="10" t="s">
        <v>106</v>
      </c>
      <c r="K1955" s="8" t="s">
        <v>107</v>
      </c>
      <c r="L1955" s="10" t="s">
        <v>108</v>
      </c>
      <c r="M1955" s="10" t="s">
        <v>109</v>
      </c>
      <c r="N1955" s="10" t="s">
        <v>2830</v>
      </c>
      <c r="O1955" s="74"/>
      <c r="P1955" s="27"/>
      <c r="Q1955" s="27"/>
      <c r="R1955" s="27">
        <v>1</v>
      </c>
      <c r="S1955" s="27">
        <v>1</v>
      </c>
      <c r="T1955" s="27">
        <v>1</v>
      </c>
      <c r="U1955" s="27">
        <v>1</v>
      </c>
      <c r="V1955" s="27">
        <v>1</v>
      </c>
      <c r="W1955" s="27"/>
      <c r="X1955" s="27"/>
      <c r="Y1955" s="27"/>
      <c r="Z1955" s="27"/>
      <c r="AA1955" s="27"/>
      <c r="AB1955" s="27"/>
      <c r="AC1955" s="27"/>
      <c r="AD1955" s="27"/>
      <c r="AE1955" s="27"/>
      <c r="AF1955" s="27"/>
      <c r="AG1955" s="27"/>
      <c r="AH1955" s="27"/>
      <c r="AI1955" s="27"/>
      <c r="AJ1955" s="27"/>
      <c r="AK1955" s="27"/>
      <c r="AL1955" s="27"/>
      <c r="AM1955" s="27"/>
      <c r="AN1955" s="27"/>
      <c r="AO1955" s="27"/>
      <c r="AP1955" s="27">
        <v>8221.2000000000007</v>
      </c>
      <c r="AQ1955" s="27">
        <v>0</v>
      </c>
      <c r="AR1955" s="27">
        <f t="shared" si="53"/>
        <v>0</v>
      </c>
      <c r="AS1955" s="10" t="s">
        <v>111</v>
      </c>
      <c r="AT1955" s="43" t="s">
        <v>241</v>
      </c>
      <c r="AU1955" s="89" t="s">
        <v>242</v>
      </c>
    </row>
    <row r="1956" spans="2:47" ht="13.15" customHeight="1" x14ac:dyDescent="0.2">
      <c r="B1956" s="12" t="s">
        <v>3082</v>
      </c>
      <c r="C1956" s="7" t="s">
        <v>100</v>
      </c>
      <c r="D1956" s="13" t="s">
        <v>3073</v>
      </c>
      <c r="E1956" s="7" t="s">
        <v>3074</v>
      </c>
      <c r="F1956" s="7" t="s">
        <v>3075</v>
      </c>
      <c r="G1956" s="7" t="s">
        <v>3080</v>
      </c>
      <c r="H1956" s="8" t="s">
        <v>105</v>
      </c>
      <c r="I1956" s="8">
        <v>57</v>
      </c>
      <c r="J1956" s="10" t="s">
        <v>200</v>
      </c>
      <c r="K1956" s="8" t="s">
        <v>107</v>
      </c>
      <c r="L1956" s="10" t="s">
        <v>108</v>
      </c>
      <c r="M1956" s="10" t="s">
        <v>109</v>
      </c>
      <c r="N1956" s="10" t="s">
        <v>2830</v>
      </c>
      <c r="O1956" s="74"/>
      <c r="P1956" s="27"/>
      <c r="Q1956" s="27"/>
      <c r="R1956" s="27">
        <v>1</v>
      </c>
      <c r="S1956" s="27">
        <v>1</v>
      </c>
      <c r="T1956" s="27">
        <v>1</v>
      </c>
      <c r="U1956" s="27">
        <v>1</v>
      </c>
      <c r="V1956" s="27">
        <v>1</v>
      </c>
      <c r="W1956" s="27"/>
      <c r="X1956" s="27"/>
      <c r="Y1956" s="27"/>
      <c r="Z1956" s="27"/>
      <c r="AA1956" s="27"/>
      <c r="AB1956" s="27"/>
      <c r="AC1956" s="27"/>
      <c r="AD1956" s="27"/>
      <c r="AE1956" s="27"/>
      <c r="AF1956" s="27"/>
      <c r="AG1956" s="27"/>
      <c r="AH1956" s="27"/>
      <c r="AI1956" s="27"/>
      <c r="AJ1956" s="27"/>
      <c r="AK1956" s="27"/>
      <c r="AL1956" s="27"/>
      <c r="AM1956" s="27"/>
      <c r="AN1956" s="27"/>
      <c r="AO1956" s="27"/>
      <c r="AP1956" s="27">
        <v>3000</v>
      </c>
      <c r="AQ1956" s="27">
        <v>0</v>
      </c>
      <c r="AR1956" s="27">
        <f t="shared" si="53"/>
        <v>0</v>
      </c>
      <c r="AS1956" s="10" t="s">
        <v>111</v>
      </c>
      <c r="AT1956" s="7" t="s">
        <v>375</v>
      </c>
      <c r="AU1956" s="89" t="s">
        <v>212</v>
      </c>
    </row>
    <row r="1957" spans="2:47" ht="13.15" customHeight="1" x14ac:dyDescent="0.2">
      <c r="B1957" s="7" t="s">
        <v>3083</v>
      </c>
      <c r="C1957" s="7" t="s">
        <v>100</v>
      </c>
      <c r="D1957" s="13" t="s">
        <v>3073</v>
      </c>
      <c r="E1957" s="7" t="s">
        <v>3074</v>
      </c>
      <c r="F1957" s="7" t="s">
        <v>3075</v>
      </c>
      <c r="G1957" s="7" t="s">
        <v>3084</v>
      </c>
      <c r="H1957" s="8" t="s">
        <v>197</v>
      </c>
      <c r="I1957" s="9">
        <v>57</v>
      </c>
      <c r="J1957" s="10" t="s">
        <v>238</v>
      </c>
      <c r="K1957" s="8" t="s">
        <v>107</v>
      </c>
      <c r="L1957" s="10" t="s">
        <v>108</v>
      </c>
      <c r="M1957" s="10" t="s">
        <v>109</v>
      </c>
      <c r="N1957" s="29" t="s">
        <v>2830</v>
      </c>
      <c r="O1957" s="27"/>
      <c r="P1957" s="27"/>
      <c r="Q1957" s="74"/>
      <c r="R1957" s="27">
        <v>1</v>
      </c>
      <c r="S1957" s="27">
        <v>1</v>
      </c>
      <c r="T1957" s="27">
        <v>1</v>
      </c>
      <c r="U1957" s="27">
        <v>1</v>
      </c>
      <c r="V1957" s="27">
        <v>1</v>
      </c>
      <c r="W1957" s="27"/>
      <c r="X1957" s="27"/>
      <c r="Y1957" s="27"/>
      <c r="Z1957" s="27"/>
      <c r="AA1957" s="27"/>
      <c r="AB1957" s="27"/>
      <c r="AC1957" s="27"/>
      <c r="AD1957" s="27"/>
      <c r="AE1957" s="27"/>
      <c r="AF1957" s="27"/>
      <c r="AG1957" s="27"/>
      <c r="AH1957" s="27"/>
      <c r="AI1957" s="27"/>
      <c r="AJ1957" s="27"/>
      <c r="AK1957" s="27"/>
      <c r="AL1957" s="27"/>
      <c r="AM1957" s="27"/>
      <c r="AN1957" s="27"/>
      <c r="AO1957" s="27"/>
      <c r="AP1957" s="27">
        <v>8221.2000000000007</v>
      </c>
      <c r="AQ1957" s="27">
        <v>0</v>
      </c>
      <c r="AR1957" s="27">
        <f t="shared" si="53"/>
        <v>0</v>
      </c>
      <c r="AS1957" s="10" t="s">
        <v>111</v>
      </c>
      <c r="AT1957" s="43" t="s">
        <v>241</v>
      </c>
      <c r="AU1957" s="89" t="s">
        <v>242</v>
      </c>
    </row>
    <row r="1958" spans="2:47" ht="13.15" customHeight="1" x14ac:dyDescent="0.2">
      <c r="B1958" s="12" t="s">
        <v>3085</v>
      </c>
      <c r="C1958" s="7" t="s">
        <v>100</v>
      </c>
      <c r="D1958" s="13" t="s">
        <v>3073</v>
      </c>
      <c r="E1958" s="7" t="s">
        <v>3074</v>
      </c>
      <c r="F1958" s="7" t="s">
        <v>3075</v>
      </c>
      <c r="G1958" s="7" t="s">
        <v>3084</v>
      </c>
      <c r="H1958" s="8" t="s">
        <v>105</v>
      </c>
      <c r="I1958" s="9">
        <v>57</v>
      </c>
      <c r="J1958" s="10" t="s">
        <v>106</v>
      </c>
      <c r="K1958" s="8" t="s">
        <v>107</v>
      </c>
      <c r="L1958" s="10" t="s">
        <v>108</v>
      </c>
      <c r="M1958" s="10" t="s">
        <v>109</v>
      </c>
      <c r="N1958" s="10" t="s">
        <v>2830</v>
      </c>
      <c r="O1958" s="74"/>
      <c r="P1958" s="27"/>
      <c r="Q1958" s="27"/>
      <c r="R1958" s="27">
        <v>1</v>
      </c>
      <c r="S1958" s="27">
        <v>1</v>
      </c>
      <c r="T1958" s="27">
        <v>1</v>
      </c>
      <c r="U1958" s="27">
        <v>1</v>
      </c>
      <c r="V1958" s="27">
        <v>1</v>
      </c>
      <c r="W1958" s="27"/>
      <c r="X1958" s="27"/>
      <c r="Y1958" s="27"/>
      <c r="Z1958" s="27"/>
      <c r="AA1958" s="27"/>
      <c r="AB1958" s="27"/>
      <c r="AC1958" s="27"/>
      <c r="AD1958" s="27"/>
      <c r="AE1958" s="27"/>
      <c r="AF1958" s="27"/>
      <c r="AG1958" s="27"/>
      <c r="AH1958" s="27"/>
      <c r="AI1958" s="27"/>
      <c r="AJ1958" s="27"/>
      <c r="AK1958" s="27"/>
      <c r="AL1958" s="27"/>
      <c r="AM1958" s="27"/>
      <c r="AN1958" s="27"/>
      <c r="AO1958" s="27"/>
      <c r="AP1958" s="27">
        <v>8221.2000000000007</v>
      </c>
      <c r="AQ1958" s="27">
        <v>0</v>
      </c>
      <c r="AR1958" s="27">
        <f t="shared" si="53"/>
        <v>0</v>
      </c>
      <c r="AS1958" s="10" t="s">
        <v>111</v>
      </c>
      <c r="AT1958" s="43" t="s">
        <v>241</v>
      </c>
      <c r="AU1958" s="89" t="s">
        <v>242</v>
      </c>
    </row>
    <row r="1959" spans="2:47" ht="13.15" customHeight="1" x14ac:dyDescent="0.2">
      <c r="B1959" s="12" t="s">
        <v>3086</v>
      </c>
      <c r="C1959" s="7" t="s">
        <v>100</v>
      </c>
      <c r="D1959" s="13" t="s">
        <v>3073</v>
      </c>
      <c r="E1959" s="7" t="s">
        <v>3074</v>
      </c>
      <c r="F1959" s="7" t="s">
        <v>3075</v>
      </c>
      <c r="G1959" s="7" t="s">
        <v>3084</v>
      </c>
      <c r="H1959" s="8" t="s">
        <v>105</v>
      </c>
      <c r="I1959" s="8">
        <v>57</v>
      </c>
      <c r="J1959" s="10" t="s">
        <v>200</v>
      </c>
      <c r="K1959" s="8" t="s">
        <v>107</v>
      </c>
      <c r="L1959" s="10" t="s">
        <v>108</v>
      </c>
      <c r="M1959" s="10" t="s">
        <v>109</v>
      </c>
      <c r="N1959" s="10" t="s">
        <v>2830</v>
      </c>
      <c r="O1959" s="74"/>
      <c r="P1959" s="27"/>
      <c r="Q1959" s="27"/>
      <c r="R1959" s="27">
        <v>1</v>
      </c>
      <c r="S1959" s="27">
        <v>1</v>
      </c>
      <c r="T1959" s="27">
        <v>1</v>
      </c>
      <c r="U1959" s="27">
        <v>1</v>
      </c>
      <c r="V1959" s="27">
        <v>1</v>
      </c>
      <c r="W1959" s="27"/>
      <c r="X1959" s="27"/>
      <c r="Y1959" s="27"/>
      <c r="Z1959" s="27"/>
      <c r="AA1959" s="27"/>
      <c r="AB1959" s="27"/>
      <c r="AC1959" s="27"/>
      <c r="AD1959" s="27"/>
      <c r="AE1959" s="27"/>
      <c r="AF1959" s="27"/>
      <c r="AG1959" s="27"/>
      <c r="AH1959" s="27"/>
      <c r="AI1959" s="27"/>
      <c r="AJ1959" s="27"/>
      <c r="AK1959" s="27"/>
      <c r="AL1959" s="27"/>
      <c r="AM1959" s="27"/>
      <c r="AN1959" s="27"/>
      <c r="AO1959" s="27"/>
      <c r="AP1959" s="27">
        <v>3000</v>
      </c>
      <c r="AQ1959" s="27">
        <v>0</v>
      </c>
      <c r="AR1959" s="27">
        <f t="shared" si="53"/>
        <v>0</v>
      </c>
      <c r="AS1959" s="10" t="s">
        <v>111</v>
      </c>
      <c r="AT1959" s="7" t="s">
        <v>375</v>
      </c>
      <c r="AU1959" s="89" t="s">
        <v>212</v>
      </c>
    </row>
    <row r="1960" spans="2:47" ht="13.15" customHeight="1" x14ac:dyDescent="0.2">
      <c r="B1960" s="7" t="s">
        <v>3087</v>
      </c>
      <c r="C1960" s="7" t="s">
        <v>100</v>
      </c>
      <c r="D1960" s="13" t="s">
        <v>3088</v>
      </c>
      <c r="E1960" s="7" t="s">
        <v>3089</v>
      </c>
      <c r="F1960" s="7" t="s">
        <v>3090</v>
      </c>
      <c r="G1960" s="7" t="s">
        <v>3091</v>
      </c>
      <c r="H1960" s="8" t="s">
        <v>197</v>
      </c>
      <c r="I1960" s="9">
        <v>57</v>
      </c>
      <c r="J1960" s="10" t="s">
        <v>238</v>
      </c>
      <c r="K1960" s="8" t="s">
        <v>107</v>
      </c>
      <c r="L1960" s="10" t="s">
        <v>108</v>
      </c>
      <c r="M1960" s="10" t="s">
        <v>109</v>
      </c>
      <c r="N1960" s="29" t="s">
        <v>2830</v>
      </c>
      <c r="O1960" s="27"/>
      <c r="P1960" s="27"/>
      <c r="Q1960" s="74"/>
      <c r="R1960" s="27">
        <v>55</v>
      </c>
      <c r="S1960" s="27">
        <v>55</v>
      </c>
      <c r="T1960" s="27">
        <v>55</v>
      </c>
      <c r="U1960" s="27">
        <v>55</v>
      </c>
      <c r="V1960" s="27">
        <v>55</v>
      </c>
      <c r="W1960" s="27"/>
      <c r="X1960" s="27"/>
      <c r="Y1960" s="27"/>
      <c r="Z1960" s="27"/>
      <c r="AA1960" s="27"/>
      <c r="AB1960" s="27"/>
      <c r="AC1960" s="27"/>
      <c r="AD1960" s="27"/>
      <c r="AE1960" s="27"/>
      <c r="AF1960" s="27"/>
      <c r="AG1960" s="27"/>
      <c r="AH1960" s="27"/>
      <c r="AI1960" s="27"/>
      <c r="AJ1960" s="27"/>
      <c r="AK1960" s="27"/>
      <c r="AL1960" s="27"/>
      <c r="AM1960" s="27"/>
      <c r="AN1960" s="27"/>
      <c r="AO1960" s="27"/>
      <c r="AP1960" s="27">
        <v>1841.55</v>
      </c>
      <c r="AQ1960" s="27">
        <v>0</v>
      </c>
      <c r="AR1960" s="27">
        <f t="shared" si="53"/>
        <v>0</v>
      </c>
      <c r="AS1960" s="10" t="s">
        <v>111</v>
      </c>
      <c r="AT1960" s="43" t="s">
        <v>241</v>
      </c>
      <c r="AU1960" s="89" t="s">
        <v>661</v>
      </c>
    </row>
    <row r="1961" spans="2:47" ht="13.15" customHeight="1" x14ac:dyDescent="0.2">
      <c r="B1961" s="12" t="s">
        <v>3092</v>
      </c>
      <c r="C1961" s="7" t="s">
        <v>100</v>
      </c>
      <c r="D1961" s="13" t="s">
        <v>3088</v>
      </c>
      <c r="E1961" s="7" t="s">
        <v>3089</v>
      </c>
      <c r="F1961" s="7" t="s">
        <v>3090</v>
      </c>
      <c r="G1961" s="7" t="s">
        <v>3091</v>
      </c>
      <c r="H1961" s="8" t="s">
        <v>105</v>
      </c>
      <c r="I1961" s="9">
        <v>57</v>
      </c>
      <c r="J1961" s="10" t="s">
        <v>106</v>
      </c>
      <c r="K1961" s="8" t="s">
        <v>107</v>
      </c>
      <c r="L1961" s="10" t="s">
        <v>108</v>
      </c>
      <c r="M1961" s="10" t="s">
        <v>109</v>
      </c>
      <c r="N1961" s="10" t="s">
        <v>2830</v>
      </c>
      <c r="O1961" s="74"/>
      <c r="P1961" s="27"/>
      <c r="Q1961" s="27"/>
      <c r="R1961" s="27">
        <v>55</v>
      </c>
      <c r="S1961" s="27">
        <v>55</v>
      </c>
      <c r="T1961" s="27">
        <v>55</v>
      </c>
      <c r="U1961" s="27">
        <v>55</v>
      </c>
      <c r="V1961" s="27">
        <v>55</v>
      </c>
      <c r="W1961" s="27"/>
      <c r="X1961" s="27"/>
      <c r="Y1961" s="27"/>
      <c r="Z1961" s="27"/>
      <c r="AA1961" s="27"/>
      <c r="AB1961" s="27"/>
      <c r="AC1961" s="27"/>
      <c r="AD1961" s="27"/>
      <c r="AE1961" s="27"/>
      <c r="AF1961" s="27"/>
      <c r="AG1961" s="27"/>
      <c r="AH1961" s="27"/>
      <c r="AI1961" s="27"/>
      <c r="AJ1961" s="27"/>
      <c r="AK1961" s="27"/>
      <c r="AL1961" s="27"/>
      <c r="AM1961" s="27"/>
      <c r="AN1961" s="27"/>
      <c r="AO1961" s="27"/>
      <c r="AP1961" s="27">
        <v>1841.55</v>
      </c>
      <c r="AQ1961" s="27">
        <v>0</v>
      </c>
      <c r="AR1961" s="27">
        <f t="shared" si="53"/>
        <v>0</v>
      </c>
      <c r="AS1961" s="10" t="s">
        <v>111</v>
      </c>
      <c r="AT1961" s="43" t="s">
        <v>241</v>
      </c>
      <c r="AU1961" s="89" t="s">
        <v>661</v>
      </c>
    </row>
    <row r="1962" spans="2:47" ht="13.15" customHeight="1" x14ac:dyDescent="0.2">
      <c r="B1962" s="12" t="s">
        <v>3093</v>
      </c>
      <c r="C1962" s="7" t="s">
        <v>100</v>
      </c>
      <c r="D1962" s="13" t="s">
        <v>3088</v>
      </c>
      <c r="E1962" s="7" t="s">
        <v>3089</v>
      </c>
      <c r="F1962" s="7" t="s">
        <v>3090</v>
      </c>
      <c r="G1962" s="7" t="s">
        <v>3091</v>
      </c>
      <c r="H1962" s="8" t="s">
        <v>105</v>
      </c>
      <c r="I1962" s="8">
        <v>57</v>
      </c>
      <c r="J1962" s="10" t="s">
        <v>200</v>
      </c>
      <c r="K1962" s="8" t="s">
        <v>107</v>
      </c>
      <c r="L1962" s="10" t="s">
        <v>108</v>
      </c>
      <c r="M1962" s="10" t="s">
        <v>109</v>
      </c>
      <c r="N1962" s="10" t="s">
        <v>2830</v>
      </c>
      <c r="O1962" s="74"/>
      <c r="P1962" s="27"/>
      <c r="Q1962" s="27"/>
      <c r="R1962" s="27">
        <v>5</v>
      </c>
      <c r="S1962" s="27">
        <v>55</v>
      </c>
      <c r="T1962" s="27">
        <v>55</v>
      </c>
      <c r="U1962" s="27">
        <v>55</v>
      </c>
      <c r="V1962" s="27">
        <v>55</v>
      </c>
      <c r="W1962" s="27"/>
      <c r="X1962" s="27"/>
      <c r="Y1962" s="27"/>
      <c r="Z1962" s="27"/>
      <c r="AA1962" s="27"/>
      <c r="AB1962" s="27"/>
      <c r="AC1962" s="27"/>
      <c r="AD1962" s="27"/>
      <c r="AE1962" s="27"/>
      <c r="AF1962" s="27"/>
      <c r="AG1962" s="27"/>
      <c r="AH1962" s="27"/>
      <c r="AI1962" s="27"/>
      <c r="AJ1962" s="27"/>
      <c r="AK1962" s="27"/>
      <c r="AL1962" s="27"/>
      <c r="AM1962" s="27"/>
      <c r="AN1962" s="27"/>
      <c r="AO1962" s="27"/>
      <c r="AP1962" s="27">
        <v>2138.33</v>
      </c>
      <c r="AQ1962" s="27">
        <v>0</v>
      </c>
      <c r="AR1962" s="27">
        <f t="shared" si="53"/>
        <v>0</v>
      </c>
      <c r="AS1962" s="10" t="s">
        <v>111</v>
      </c>
      <c r="AT1962" s="7" t="s">
        <v>375</v>
      </c>
      <c r="AU1962" s="13" t="s">
        <v>115</v>
      </c>
    </row>
    <row r="1963" spans="2:47" ht="13.15" customHeight="1" x14ac:dyDescent="0.2">
      <c r="B1963" s="13" t="s">
        <v>3094</v>
      </c>
      <c r="C1963" s="13" t="s">
        <v>100</v>
      </c>
      <c r="D1963" s="13" t="s">
        <v>3095</v>
      </c>
      <c r="E1963" s="13" t="s">
        <v>3089</v>
      </c>
      <c r="F1963" s="13" t="s">
        <v>3096</v>
      </c>
      <c r="G1963" s="13" t="s">
        <v>3091</v>
      </c>
      <c r="H1963" s="13" t="s">
        <v>105</v>
      </c>
      <c r="I1963" s="13">
        <v>57</v>
      </c>
      <c r="J1963" s="13" t="s">
        <v>200</v>
      </c>
      <c r="K1963" s="13" t="s">
        <v>107</v>
      </c>
      <c r="L1963" s="13" t="s">
        <v>108</v>
      </c>
      <c r="M1963" s="13" t="s">
        <v>109</v>
      </c>
      <c r="N1963" s="13" t="s">
        <v>2830</v>
      </c>
      <c r="O1963" s="39"/>
      <c r="P1963" s="39"/>
      <c r="Q1963" s="39"/>
      <c r="R1963" s="39">
        <v>5</v>
      </c>
      <c r="S1963" s="39">
        <v>21</v>
      </c>
      <c r="T1963" s="39">
        <v>56</v>
      </c>
      <c r="U1963" s="39">
        <v>56</v>
      </c>
      <c r="V1963" s="39">
        <v>56</v>
      </c>
      <c r="W1963" s="39"/>
      <c r="X1963" s="39"/>
      <c r="Y1963" s="39"/>
      <c r="Z1963" s="39"/>
      <c r="AA1963" s="39"/>
      <c r="AB1963" s="39"/>
      <c r="AC1963" s="39"/>
      <c r="AD1963" s="39"/>
      <c r="AE1963" s="39"/>
      <c r="AF1963" s="39"/>
      <c r="AG1963" s="39"/>
      <c r="AH1963" s="39"/>
      <c r="AI1963" s="39"/>
      <c r="AJ1963" s="39"/>
      <c r="AK1963" s="39"/>
      <c r="AL1963" s="39"/>
      <c r="AM1963" s="39"/>
      <c r="AN1963" s="39"/>
      <c r="AO1963" s="39"/>
      <c r="AP1963" s="39">
        <v>2138.33</v>
      </c>
      <c r="AQ1963" s="39">
        <v>0</v>
      </c>
      <c r="AR1963" s="27">
        <f t="shared" si="53"/>
        <v>0</v>
      </c>
      <c r="AS1963" s="13" t="s">
        <v>111</v>
      </c>
      <c r="AT1963" s="13">
        <v>2014</v>
      </c>
      <c r="AU1963" s="13">
        <v>14</v>
      </c>
    </row>
    <row r="1964" spans="2:47" ht="13.15" customHeight="1" x14ac:dyDescent="0.2">
      <c r="B1964" s="13" t="s">
        <v>3097</v>
      </c>
      <c r="C1964" s="13" t="s">
        <v>100</v>
      </c>
      <c r="D1964" s="13" t="s">
        <v>3095</v>
      </c>
      <c r="E1964" s="13" t="s">
        <v>3089</v>
      </c>
      <c r="F1964" s="13" t="s">
        <v>3096</v>
      </c>
      <c r="G1964" s="13" t="s">
        <v>3091</v>
      </c>
      <c r="H1964" s="13" t="s">
        <v>105</v>
      </c>
      <c r="I1964" s="13">
        <v>57</v>
      </c>
      <c r="J1964" s="13" t="s">
        <v>200</v>
      </c>
      <c r="K1964" s="13" t="s">
        <v>107</v>
      </c>
      <c r="L1964" s="13" t="s">
        <v>108</v>
      </c>
      <c r="M1964" s="13" t="s">
        <v>109</v>
      </c>
      <c r="N1964" s="13" t="s">
        <v>2830</v>
      </c>
      <c r="O1964" s="39"/>
      <c r="P1964" s="39"/>
      <c r="Q1964" s="39"/>
      <c r="R1964" s="39">
        <v>5</v>
      </c>
      <c r="S1964" s="39">
        <v>0</v>
      </c>
      <c r="T1964" s="39">
        <v>56</v>
      </c>
      <c r="U1964" s="39">
        <v>56</v>
      </c>
      <c r="V1964" s="39">
        <v>56</v>
      </c>
      <c r="W1964" s="39"/>
      <c r="X1964" s="39"/>
      <c r="Y1964" s="39"/>
      <c r="Z1964" s="39"/>
      <c r="AA1964" s="39"/>
      <c r="AB1964" s="39"/>
      <c r="AC1964" s="39"/>
      <c r="AD1964" s="39"/>
      <c r="AE1964" s="39"/>
      <c r="AF1964" s="39"/>
      <c r="AG1964" s="39"/>
      <c r="AH1964" s="39"/>
      <c r="AI1964" s="39"/>
      <c r="AJ1964" s="39"/>
      <c r="AK1964" s="39"/>
      <c r="AL1964" s="39"/>
      <c r="AM1964" s="39"/>
      <c r="AN1964" s="39"/>
      <c r="AO1964" s="39"/>
      <c r="AP1964" s="39">
        <v>2138.33</v>
      </c>
      <c r="AQ1964" s="39">
        <v>0</v>
      </c>
      <c r="AR1964" s="27">
        <f t="shared" si="53"/>
        <v>0</v>
      </c>
      <c r="AS1964" s="13" t="s">
        <v>111</v>
      </c>
      <c r="AT1964" s="13">
        <v>2014</v>
      </c>
      <c r="AU1964" s="13">
        <v>14</v>
      </c>
    </row>
    <row r="1965" spans="2:47" ht="13.15" customHeight="1" x14ac:dyDescent="0.2">
      <c r="B1965" s="13" t="s">
        <v>3098</v>
      </c>
      <c r="C1965" s="13" t="s">
        <v>100</v>
      </c>
      <c r="D1965" s="13" t="s">
        <v>3095</v>
      </c>
      <c r="E1965" s="13" t="s">
        <v>3089</v>
      </c>
      <c r="F1965" s="13" t="s">
        <v>3096</v>
      </c>
      <c r="G1965" s="13" t="s">
        <v>3091</v>
      </c>
      <c r="H1965" s="13" t="s">
        <v>105</v>
      </c>
      <c r="I1965" s="13">
        <v>57</v>
      </c>
      <c r="J1965" s="13" t="s">
        <v>200</v>
      </c>
      <c r="K1965" s="13" t="s">
        <v>107</v>
      </c>
      <c r="L1965" s="13" t="s">
        <v>108</v>
      </c>
      <c r="M1965" s="13" t="s">
        <v>122</v>
      </c>
      <c r="N1965" s="13" t="s">
        <v>2830</v>
      </c>
      <c r="O1965" s="39"/>
      <c r="P1965" s="39"/>
      <c r="Q1965" s="39"/>
      <c r="R1965" s="39">
        <v>5</v>
      </c>
      <c r="S1965" s="39">
        <v>55</v>
      </c>
      <c r="T1965" s="39">
        <v>55</v>
      </c>
      <c r="U1965" s="39">
        <v>55</v>
      </c>
      <c r="V1965" s="39">
        <v>55</v>
      </c>
      <c r="W1965" s="39"/>
      <c r="X1965" s="39"/>
      <c r="Y1965" s="39"/>
      <c r="Z1965" s="39"/>
      <c r="AA1965" s="39"/>
      <c r="AB1965" s="39"/>
      <c r="AC1965" s="39"/>
      <c r="AD1965" s="39"/>
      <c r="AE1965" s="39"/>
      <c r="AF1965" s="39"/>
      <c r="AG1965" s="39"/>
      <c r="AH1965" s="39"/>
      <c r="AI1965" s="39"/>
      <c r="AJ1965" s="39"/>
      <c r="AK1965" s="39"/>
      <c r="AL1965" s="39"/>
      <c r="AM1965" s="39"/>
      <c r="AN1965" s="39"/>
      <c r="AO1965" s="39"/>
      <c r="AP1965" s="39">
        <v>2138.33</v>
      </c>
      <c r="AQ1965" s="39">
        <v>0</v>
      </c>
      <c r="AR1965" s="27">
        <f t="shared" si="53"/>
        <v>0</v>
      </c>
      <c r="AS1965" s="13" t="s">
        <v>111</v>
      </c>
      <c r="AT1965" s="13">
        <v>2014</v>
      </c>
      <c r="AU1965" s="13" t="s">
        <v>6956</v>
      </c>
    </row>
    <row r="1966" spans="2:47" ht="13.15" customHeight="1" x14ac:dyDescent="0.2">
      <c r="B1966" s="13" t="s">
        <v>7021</v>
      </c>
      <c r="C1966" s="13" t="s">
        <v>100</v>
      </c>
      <c r="D1966" s="13" t="s">
        <v>3095</v>
      </c>
      <c r="E1966" s="13" t="s">
        <v>3089</v>
      </c>
      <c r="F1966" s="13" t="s">
        <v>3096</v>
      </c>
      <c r="G1966" s="13" t="s">
        <v>3091</v>
      </c>
      <c r="H1966" s="13" t="s">
        <v>105</v>
      </c>
      <c r="I1966" s="13">
        <v>57</v>
      </c>
      <c r="J1966" s="13" t="s">
        <v>200</v>
      </c>
      <c r="K1966" s="13" t="s">
        <v>107</v>
      </c>
      <c r="L1966" s="13" t="s">
        <v>108</v>
      </c>
      <c r="M1966" s="13" t="s">
        <v>122</v>
      </c>
      <c r="N1966" s="13" t="s">
        <v>2830</v>
      </c>
      <c r="O1966" s="39"/>
      <c r="P1966" s="39"/>
      <c r="Q1966" s="39"/>
      <c r="R1966" s="39">
        <v>5</v>
      </c>
      <c r="S1966" s="39">
        <v>55</v>
      </c>
      <c r="T1966" s="39">
        <v>48</v>
      </c>
      <c r="U1966" s="39">
        <v>55</v>
      </c>
      <c r="V1966" s="39">
        <v>55</v>
      </c>
      <c r="W1966" s="39"/>
      <c r="X1966" s="39"/>
      <c r="Y1966" s="39"/>
      <c r="Z1966" s="39"/>
      <c r="AA1966" s="39"/>
      <c r="AB1966" s="39"/>
      <c r="AC1966" s="39"/>
      <c r="AD1966" s="39"/>
      <c r="AE1966" s="39"/>
      <c r="AF1966" s="39"/>
      <c r="AG1966" s="39"/>
      <c r="AH1966" s="39"/>
      <c r="AI1966" s="39"/>
      <c r="AJ1966" s="39"/>
      <c r="AK1966" s="39"/>
      <c r="AL1966" s="39"/>
      <c r="AM1966" s="39"/>
      <c r="AN1966" s="39"/>
      <c r="AO1966" s="39"/>
      <c r="AP1966" s="39">
        <v>2138.33</v>
      </c>
      <c r="AQ1966" s="39">
        <v>0</v>
      </c>
      <c r="AR1966" s="27">
        <f t="shared" si="53"/>
        <v>0</v>
      </c>
      <c r="AS1966" s="13" t="s">
        <v>111</v>
      </c>
      <c r="AT1966" s="13">
        <v>2014</v>
      </c>
      <c r="AU1966" s="13" t="s">
        <v>115</v>
      </c>
    </row>
    <row r="1967" spans="2:47" ht="13.15" customHeight="1" x14ac:dyDescent="0.2">
      <c r="B1967" s="13" t="s">
        <v>7934</v>
      </c>
      <c r="C1967" s="13" t="s">
        <v>100</v>
      </c>
      <c r="D1967" s="13" t="s">
        <v>3095</v>
      </c>
      <c r="E1967" s="13" t="s">
        <v>3089</v>
      </c>
      <c r="F1967" s="13" t="s">
        <v>3096</v>
      </c>
      <c r="G1967" s="13" t="s">
        <v>3091</v>
      </c>
      <c r="H1967" s="13" t="s">
        <v>105</v>
      </c>
      <c r="I1967" s="13">
        <v>57</v>
      </c>
      <c r="J1967" s="13" t="s">
        <v>200</v>
      </c>
      <c r="K1967" s="13" t="s">
        <v>107</v>
      </c>
      <c r="L1967" s="13" t="s">
        <v>108</v>
      </c>
      <c r="M1967" s="13" t="s">
        <v>122</v>
      </c>
      <c r="N1967" s="13" t="s">
        <v>2830</v>
      </c>
      <c r="O1967" s="39"/>
      <c r="P1967" s="39"/>
      <c r="Q1967" s="39"/>
      <c r="R1967" s="39">
        <v>5</v>
      </c>
      <c r="S1967" s="39">
        <v>55</v>
      </c>
      <c r="T1967" s="39">
        <v>48</v>
      </c>
      <c r="U1967" s="39">
        <v>63</v>
      </c>
      <c r="V1967" s="39">
        <v>68</v>
      </c>
      <c r="W1967" s="39">
        <v>68</v>
      </c>
      <c r="X1967" s="171"/>
      <c r="Y1967" s="171"/>
      <c r="Z1967" s="171"/>
      <c r="AA1967" s="171"/>
      <c r="AB1967" s="171"/>
      <c r="AC1967" s="171"/>
      <c r="AD1967" s="171"/>
      <c r="AE1967" s="171"/>
      <c r="AF1967" s="171"/>
      <c r="AG1967" s="171"/>
      <c r="AH1967" s="171"/>
      <c r="AI1967" s="171"/>
      <c r="AJ1967" s="171"/>
      <c r="AK1967" s="171"/>
      <c r="AL1967" s="171"/>
      <c r="AM1967" s="171"/>
      <c r="AN1967" s="171"/>
      <c r="AO1967" s="171"/>
      <c r="AP1967" s="39">
        <v>1700</v>
      </c>
      <c r="AQ1967" s="39">
        <f t="shared" ref="AQ1967" si="55">(O1967+P1967+Q1967+R1967+S1967+T1967+U1967+V1967+W1967)*AP1967</f>
        <v>521900</v>
      </c>
      <c r="AR1967" s="27">
        <f t="shared" si="53"/>
        <v>584528</v>
      </c>
      <c r="AS1967" s="13" t="s">
        <v>111</v>
      </c>
      <c r="AT1967" s="13" t="s">
        <v>7924</v>
      </c>
      <c r="AU1967" s="300"/>
    </row>
    <row r="1968" spans="2:47" ht="13.15" customHeight="1" x14ac:dyDescent="0.2">
      <c r="B1968" s="7" t="s">
        <v>3099</v>
      </c>
      <c r="C1968" s="7" t="s">
        <v>100</v>
      </c>
      <c r="D1968" s="13" t="s">
        <v>3088</v>
      </c>
      <c r="E1968" s="7" t="s">
        <v>3089</v>
      </c>
      <c r="F1968" s="7" t="s">
        <v>3090</v>
      </c>
      <c r="G1968" s="7" t="s">
        <v>3100</v>
      </c>
      <c r="H1968" s="8" t="s">
        <v>197</v>
      </c>
      <c r="I1968" s="9">
        <v>57</v>
      </c>
      <c r="J1968" s="10" t="s">
        <v>238</v>
      </c>
      <c r="K1968" s="8" t="s">
        <v>107</v>
      </c>
      <c r="L1968" s="10" t="s">
        <v>108</v>
      </c>
      <c r="M1968" s="10" t="s">
        <v>109</v>
      </c>
      <c r="N1968" s="29" t="s">
        <v>2830</v>
      </c>
      <c r="O1968" s="27"/>
      <c r="P1968" s="27"/>
      <c r="Q1968" s="74"/>
      <c r="R1968" s="27">
        <v>26</v>
      </c>
      <c r="S1968" s="27">
        <v>26</v>
      </c>
      <c r="T1968" s="27">
        <v>26</v>
      </c>
      <c r="U1968" s="27">
        <v>26</v>
      </c>
      <c r="V1968" s="27">
        <v>26</v>
      </c>
      <c r="W1968" s="27"/>
      <c r="X1968" s="27"/>
      <c r="Y1968" s="27"/>
      <c r="Z1968" s="27"/>
      <c r="AA1968" s="27"/>
      <c r="AB1968" s="27"/>
      <c r="AC1968" s="27"/>
      <c r="AD1968" s="27"/>
      <c r="AE1968" s="27"/>
      <c r="AF1968" s="27"/>
      <c r="AG1968" s="27"/>
      <c r="AH1968" s="27"/>
      <c r="AI1968" s="27"/>
      <c r="AJ1968" s="27"/>
      <c r="AK1968" s="27"/>
      <c r="AL1968" s="27"/>
      <c r="AM1968" s="27"/>
      <c r="AN1968" s="27"/>
      <c r="AO1968" s="27"/>
      <c r="AP1968" s="27">
        <v>2708.16</v>
      </c>
      <c r="AQ1968" s="27">
        <v>0</v>
      </c>
      <c r="AR1968" s="27">
        <f t="shared" si="53"/>
        <v>0</v>
      </c>
      <c r="AS1968" s="10" t="s">
        <v>111</v>
      </c>
      <c r="AT1968" s="43" t="s">
        <v>241</v>
      </c>
      <c r="AU1968" s="89" t="s">
        <v>661</v>
      </c>
    </row>
    <row r="1969" spans="2:47" ht="13.15" customHeight="1" x14ac:dyDescent="0.2">
      <c r="B1969" s="12" t="s">
        <v>3101</v>
      </c>
      <c r="C1969" s="7" t="s">
        <v>100</v>
      </c>
      <c r="D1969" s="13" t="s">
        <v>3088</v>
      </c>
      <c r="E1969" s="7" t="s">
        <v>3089</v>
      </c>
      <c r="F1969" s="7" t="s">
        <v>3090</v>
      </c>
      <c r="G1969" s="7" t="s">
        <v>3100</v>
      </c>
      <c r="H1969" s="8" t="s">
        <v>105</v>
      </c>
      <c r="I1969" s="9">
        <v>57</v>
      </c>
      <c r="J1969" s="10" t="s">
        <v>106</v>
      </c>
      <c r="K1969" s="8" t="s">
        <v>107</v>
      </c>
      <c r="L1969" s="10" t="s">
        <v>108</v>
      </c>
      <c r="M1969" s="10" t="s">
        <v>109</v>
      </c>
      <c r="N1969" s="10" t="s">
        <v>2830</v>
      </c>
      <c r="O1969" s="74"/>
      <c r="P1969" s="27"/>
      <c r="Q1969" s="27"/>
      <c r="R1969" s="27">
        <v>26</v>
      </c>
      <c r="S1969" s="27">
        <v>26</v>
      </c>
      <c r="T1969" s="27">
        <v>26</v>
      </c>
      <c r="U1969" s="27">
        <v>26</v>
      </c>
      <c r="V1969" s="27">
        <v>26</v>
      </c>
      <c r="W1969" s="27"/>
      <c r="X1969" s="27"/>
      <c r="Y1969" s="27"/>
      <c r="Z1969" s="27"/>
      <c r="AA1969" s="27"/>
      <c r="AB1969" s="27"/>
      <c r="AC1969" s="27"/>
      <c r="AD1969" s="27"/>
      <c r="AE1969" s="27"/>
      <c r="AF1969" s="27"/>
      <c r="AG1969" s="27"/>
      <c r="AH1969" s="27"/>
      <c r="AI1969" s="27"/>
      <c r="AJ1969" s="27"/>
      <c r="AK1969" s="27"/>
      <c r="AL1969" s="27"/>
      <c r="AM1969" s="27"/>
      <c r="AN1969" s="27"/>
      <c r="AO1969" s="27"/>
      <c r="AP1969" s="27">
        <v>2708.16</v>
      </c>
      <c r="AQ1969" s="27">
        <v>0</v>
      </c>
      <c r="AR1969" s="27">
        <f t="shared" si="53"/>
        <v>0</v>
      </c>
      <c r="AS1969" s="10" t="s">
        <v>111</v>
      </c>
      <c r="AT1969" s="43" t="s">
        <v>241</v>
      </c>
      <c r="AU1969" s="89" t="s">
        <v>661</v>
      </c>
    </row>
    <row r="1970" spans="2:47" ht="13.15" customHeight="1" x14ac:dyDescent="0.2">
      <c r="B1970" s="12" t="s">
        <v>3102</v>
      </c>
      <c r="C1970" s="7" t="s">
        <v>100</v>
      </c>
      <c r="D1970" s="13" t="s">
        <v>3088</v>
      </c>
      <c r="E1970" s="7" t="s">
        <v>3089</v>
      </c>
      <c r="F1970" s="7" t="s">
        <v>3090</v>
      </c>
      <c r="G1970" s="7" t="s">
        <v>3100</v>
      </c>
      <c r="H1970" s="8" t="s">
        <v>105</v>
      </c>
      <c r="I1970" s="8">
        <v>57</v>
      </c>
      <c r="J1970" s="10" t="s">
        <v>200</v>
      </c>
      <c r="K1970" s="8" t="s">
        <v>107</v>
      </c>
      <c r="L1970" s="10" t="s">
        <v>108</v>
      </c>
      <c r="M1970" s="10" t="s">
        <v>109</v>
      </c>
      <c r="N1970" s="10" t="s">
        <v>2830</v>
      </c>
      <c r="O1970" s="74"/>
      <c r="P1970" s="27"/>
      <c r="Q1970" s="27"/>
      <c r="R1970" s="27">
        <v>13</v>
      </c>
      <c r="S1970" s="27">
        <v>26</v>
      </c>
      <c r="T1970" s="27">
        <v>26</v>
      </c>
      <c r="U1970" s="27">
        <v>26</v>
      </c>
      <c r="V1970" s="27">
        <v>26</v>
      </c>
      <c r="W1970" s="27"/>
      <c r="X1970" s="27"/>
      <c r="Y1970" s="27"/>
      <c r="Z1970" s="27"/>
      <c r="AA1970" s="27"/>
      <c r="AB1970" s="27"/>
      <c r="AC1970" s="27"/>
      <c r="AD1970" s="27"/>
      <c r="AE1970" s="27"/>
      <c r="AF1970" s="27"/>
      <c r="AG1970" s="27"/>
      <c r="AH1970" s="27"/>
      <c r="AI1970" s="27"/>
      <c r="AJ1970" s="27"/>
      <c r="AK1970" s="27"/>
      <c r="AL1970" s="27"/>
      <c r="AM1970" s="27"/>
      <c r="AN1970" s="27"/>
      <c r="AO1970" s="27"/>
      <c r="AP1970" s="27">
        <v>2500</v>
      </c>
      <c r="AQ1970" s="27">
        <v>0</v>
      </c>
      <c r="AR1970" s="27">
        <f t="shared" si="53"/>
        <v>0</v>
      </c>
      <c r="AS1970" s="10" t="s">
        <v>111</v>
      </c>
      <c r="AT1970" s="7" t="s">
        <v>375</v>
      </c>
      <c r="AU1970" s="13" t="s">
        <v>115</v>
      </c>
    </row>
    <row r="1971" spans="2:47" ht="13.15" customHeight="1" x14ac:dyDescent="0.2">
      <c r="B1971" s="13" t="s">
        <v>3103</v>
      </c>
      <c r="C1971" s="13" t="s">
        <v>100</v>
      </c>
      <c r="D1971" s="13" t="s">
        <v>3095</v>
      </c>
      <c r="E1971" s="13" t="s">
        <v>3089</v>
      </c>
      <c r="F1971" s="13" t="s">
        <v>3096</v>
      </c>
      <c r="G1971" s="13" t="s">
        <v>3100</v>
      </c>
      <c r="H1971" s="13" t="s">
        <v>105</v>
      </c>
      <c r="I1971" s="13">
        <v>57</v>
      </c>
      <c r="J1971" s="13" t="s">
        <v>200</v>
      </c>
      <c r="K1971" s="13" t="s">
        <v>107</v>
      </c>
      <c r="L1971" s="13" t="s">
        <v>108</v>
      </c>
      <c r="M1971" s="13" t="s">
        <v>109</v>
      </c>
      <c r="N1971" s="13" t="s">
        <v>2830</v>
      </c>
      <c r="O1971" s="39"/>
      <c r="P1971" s="39"/>
      <c r="Q1971" s="39"/>
      <c r="R1971" s="39">
        <v>13</v>
      </c>
      <c r="S1971" s="39">
        <v>0</v>
      </c>
      <c r="T1971" s="39">
        <v>20</v>
      </c>
      <c r="U1971" s="39">
        <v>20</v>
      </c>
      <c r="V1971" s="39">
        <v>20</v>
      </c>
      <c r="W1971" s="39"/>
      <c r="X1971" s="39"/>
      <c r="Y1971" s="39"/>
      <c r="Z1971" s="39"/>
      <c r="AA1971" s="39"/>
      <c r="AB1971" s="39"/>
      <c r="AC1971" s="39"/>
      <c r="AD1971" s="39"/>
      <c r="AE1971" s="39"/>
      <c r="AF1971" s="39"/>
      <c r="AG1971" s="39"/>
      <c r="AH1971" s="39"/>
      <c r="AI1971" s="39"/>
      <c r="AJ1971" s="39"/>
      <c r="AK1971" s="39"/>
      <c r="AL1971" s="39"/>
      <c r="AM1971" s="39"/>
      <c r="AN1971" s="39"/>
      <c r="AO1971" s="39"/>
      <c r="AP1971" s="39">
        <v>2500</v>
      </c>
      <c r="AQ1971" s="39">
        <v>0</v>
      </c>
      <c r="AR1971" s="27">
        <f t="shared" si="53"/>
        <v>0</v>
      </c>
      <c r="AS1971" s="13" t="s">
        <v>111</v>
      </c>
      <c r="AT1971" s="13">
        <v>2014</v>
      </c>
      <c r="AU1971" s="13">
        <v>14</v>
      </c>
    </row>
    <row r="1972" spans="2:47" ht="13.15" customHeight="1" x14ac:dyDescent="0.2">
      <c r="B1972" s="13" t="s">
        <v>3104</v>
      </c>
      <c r="C1972" s="13" t="s">
        <v>100</v>
      </c>
      <c r="D1972" s="13" t="s">
        <v>3095</v>
      </c>
      <c r="E1972" s="13" t="s">
        <v>3089</v>
      </c>
      <c r="F1972" s="13" t="s">
        <v>3096</v>
      </c>
      <c r="G1972" s="13" t="s">
        <v>3100</v>
      </c>
      <c r="H1972" s="13" t="s">
        <v>105</v>
      </c>
      <c r="I1972" s="13">
        <v>57</v>
      </c>
      <c r="J1972" s="13" t="s">
        <v>200</v>
      </c>
      <c r="K1972" s="13" t="s">
        <v>107</v>
      </c>
      <c r="L1972" s="13" t="s">
        <v>108</v>
      </c>
      <c r="M1972" s="13" t="s">
        <v>122</v>
      </c>
      <c r="N1972" s="13" t="s">
        <v>2830</v>
      </c>
      <c r="O1972" s="39"/>
      <c r="P1972" s="39"/>
      <c r="Q1972" s="39"/>
      <c r="R1972" s="39">
        <v>13</v>
      </c>
      <c r="S1972" s="39">
        <v>20</v>
      </c>
      <c r="T1972" s="39">
        <v>20</v>
      </c>
      <c r="U1972" s="39">
        <v>20</v>
      </c>
      <c r="V1972" s="39">
        <v>20</v>
      </c>
      <c r="W1972" s="39"/>
      <c r="X1972" s="39"/>
      <c r="Y1972" s="39"/>
      <c r="Z1972" s="39"/>
      <c r="AA1972" s="39"/>
      <c r="AB1972" s="39"/>
      <c r="AC1972" s="39"/>
      <c r="AD1972" s="39"/>
      <c r="AE1972" s="39"/>
      <c r="AF1972" s="39"/>
      <c r="AG1972" s="39"/>
      <c r="AH1972" s="39"/>
      <c r="AI1972" s="39"/>
      <c r="AJ1972" s="39"/>
      <c r="AK1972" s="39"/>
      <c r="AL1972" s="39"/>
      <c r="AM1972" s="39"/>
      <c r="AN1972" s="39"/>
      <c r="AO1972" s="39"/>
      <c r="AP1972" s="39">
        <v>2500</v>
      </c>
      <c r="AQ1972" s="39">
        <v>0</v>
      </c>
      <c r="AR1972" s="27">
        <f t="shared" si="53"/>
        <v>0</v>
      </c>
      <c r="AS1972" s="13" t="s">
        <v>111</v>
      </c>
      <c r="AT1972" s="13">
        <v>2014</v>
      </c>
      <c r="AU1972" s="13" t="s">
        <v>6956</v>
      </c>
    </row>
    <row r="1973" spans="2:47" ht="13.15" customHeight="1" x14ac:dyDescent="0.2">
      <c r="B1973" s="13" t="s">
        <v>7022</v>
      </c>
      <c r="C1973" s="13" t="s">
        <v>100</v>
      </c>
      <c r="D1973" s="13" t="s">
        <v>3095</v>
      </c>
      <c r="E1973" s="13" t="s">
        <v>3089</v>
      </c>
      <c r="F1973" s="13" t="s">
        <v>3096</v>
      </c>
      <c r="G1973" s="13" t="s">
        <v>3100</v>
      </c>
      <c r="H1973" s="13" t="s">
        <v>105</v>
      </c>
      <c r="I1973" s="13">
        <v>57</v>
      </c>
      <c r="J1973" s="13" t="s">
        <v>200</v>
      </c>
      <c r="K1973" s="13" t="s">
        <v>107</v>
      </c>
      <c r="L1973" s="13" t="s">
        <v>108</v>
      </c>
      <c r="M1973" s="13" t="s">
        <v>122</v>
      </c>
      <c r="N1973" s="13" t="s">
        <v>2830</v>
      </c>
      <c r="O1973" s="39"/>
      <c r="P1973" s="39"/>
      <c r="Q1973" s="39"/>
      <c r="R1973" s="39">
        <v>13</v>
      </c>
      <c r="S1973" s="39">
        <v>20</v>
      </c>
      <c r="T1973" s="39">
        <v>6</v>
      </c>
      <c r="U1973" s="39">
        <v>20</v>
      </c>
      <c r="V1973" s="39">
        <v>20</v>
      </c>
      <c r="W1973" s="39"/>
      <c r="X1973" s="39"/>
      <c r="Y1973" s="39"/>
      <c r="Z1973" s="39"/>
      <c r="AA1973" s="39"/>
      <c r="AB1973" s="39"/>
      <c r="AC1973" s="39"/>
      <c r="AD1973" s="39"/>
      <c r="AE1973" s="39"/>
      <c r="AF1973" s="39"/>
      <c r="AG1973" s="39"/>
      <c r="AH1973" s="39"/>
      <c r="AI1973" s="39"/>
      <c r="AJ1973" s="39"/>
      <c r="AK1973" s="39"/>
      <c r="AL1973" s="39"/>
      <c r="AM1973" s="39"/>
      <c r="AN1973" s="39"/>
      <c r="AO1973" s="39"/>
      <c r="AP1973" s="39">
        <v>2500</v>
      </c>
      <c r="AQ1973" s="39">
        <v>0</v>
      </c>
      <c r="AR1973" s="27">
        <f t="shared" si="53"/>
        <v>0</v>
      </c>
      <c r="AS1973" s="13" t="s">
        <v>111</v>
      </c>
      <c r="AT1973" s="13">
        <v>2014</v>
      </c>
      <c r="AU1973" s="13" t="s">
        <v>156</v>
      </c>
    </row>
    <row r="1974" spans="2:47" ht="13.15" customHeight="1" x14ac:dyDescent="0.2">
      <c r="B1974" s="13" t="s">
        <v>7935</v>
      </c>
      <c r="C1974" s="13" t="s">
        <v>100</v>
      </c>
      <c r="D1974" s="13" t="s">
        <v>3095</v>
      </c>
      <c r="E1974" s="13" t="s">
        <v>3089</v>
      </c>
      <c r="F1974" s="13" t="s">
        <v>3096</v>
      </c>
      <c r="G1974" s="13" t="s">
        <v>3100</v>
      </c>
      <c r="H1974" s="13" t="s">
        <v>105</v>
      </c>
      <c r="I1974" s="13">
        <v>57</v>
      </c>
      <c r="J1974" s="13" t="s">
        <v>200</v>
      </c>
      <c r="K1974" s="13" t="s">
        <v>107</v>
      </c>
      <c r="L1974" s="13" t="s">
        <v>108</v>
      </c>
      <c r="M1974" s="13" t="s">
        <v>122</v>
      </c>
      <c r="N1974" s="13" t="s">
        <v>2830</v>
      </c>
      <c r="O1974" s="39"/>
      <c r="P1974" s="39"/>
      <c r="Q1974" s="39"/>
      <c r="R1974" s="39">
        <v>13</v>
      </c>
      <c r="S1974" s="39">
        <v>20</v>
      </c>
      <c r="T1974" s="39">
        <v>6</v>
      </c>
      <c r="U1974" s="39">
        <v>40</v>
      </c>
      <c r="V1974" s="39">
        <v>40</v>
      </c>
      <c r="W1974" s="39">
        <v>40</v>
      </c>
      <c r="X1974" s="171"/>
      <c r="Y1974" s="171"/>
      <c r="Z1974" s="171"/>
      <c r="AA1974" s="171"/>
      <c r="AB1974" s="171"/>
      <c r="AC1974" s="171"/>
      <c r="AD1974" s="171"/>
      <c r="AE1974" s="171"/>
      <c r="AF1974" s="171"/>
      <c r="AG1974" s="171"/>
      <c r="AH1974" s="171"/>
      <c r="AI1974" s="171"/>
      <c r="AJ1974" s="171"/>
      <c r="AK1974" s="171"/>
      <c r="AL1974" s="171"/>
      <c r="AM1974" s="171"/>
      <c r="AN1974" s="171"/>
      <c r="AO1974" s="171"/>
      <c r="AP1974" s="39">
        <v>2800</v>
      </c>
      <c r="AQ1974" s="39">
        <f t="shared" ref="AQ1974" si="56">(O1974+P1974+Q1974+R1974+S1974+T1974+U1974+V1974+W1974)*AP1974</f>
        <v>445200</v>
      </c>
      <c r="AR1974" s="27">
        <f t="shared" si="53"/>
        <v>498624.00000000006</v>
      </c>
      <c r="AS1974" s="13" t="s">
        <v>111</v>
      </c>
      <c r="AT1974" s="13" t="s">
        <v>7924</v>
      </c>
      <c r="AU1974" s="300"/>
    </row>
    <row r="1975" spans="2:47" ht="13.15" customHeight="1" x14ac:dyDescent="0.2">
      <c r="B1975" s="7" t="s">
        <v>3105</v>
      </c>
      <c r="C1975" s="7" t="s">
        <v>100</v>
      </c>
      <c r="D1975" s="13" t="s">
        <v>3004</v>
      </c>
      <c r="E1975" s="7" t="s">
        <v>2935</v>
      </c>
      <c r="F1975" s="7" t="s">
        <v>3005</v>
      </c>
      <c r="G1975" s="7" t="s">
        <v>3106</v>
      </c>
      <c r="H1975" s="8" t="s">
        <v>197</v>
      </c>
      <c r="I1975" s="9">
        <v>57</v>
      </c>
      <c r="J1975" s="10" t="s">
        <v>238</v>
      </c>
      <c r="K1975" s="8" t="s">
        <v>107</v>
      </c>
      <c r="L1975" s="10" t="s">
        <v>108</v>
      </c>
      <c r="M1975" s="10" t="s">
        <v>109</v>
      </c>
      <c r="N1975" s="29" t="s">
        <v>2830</v>
      </c>
      <c r="O1975" s="27"/>
      <c r="P1975" s="27"/>
      <c r="Q1975" s="74"/>
      <c r="R1975" s="27">
        <v>7</v>
      </c>
      <c r="S1975" s="27">
        <v>7</v>
      </c>
      <c r="T1975" s="27">
        <v>7</v>
      </c>
      <c r="U1975" s="27">
        <v>7</v>
      </c>
      <c r="V1975" s="27">
        <v>7</v>
      </c>
      <c r="W1975" s="27"/>
      <c r="X1975" s="27"/>
      <c r="Y1975" s="27"/>
      <c r="Z1975" s="27"/>
      <c r="AA1975" s="27"/>
      <c r="AB1975" s="27"/>
      <c r="AC1975" s="27"/>
      <c r="AD1975" s="27"/>
      <c r="AE1975" s="27"/>
      <c r="AF1975" s="27"/>
      <c r="AG1975" s="27"/>
      <c r="AH1975" s="27"/>
      <c r="AI1975" s="27"/>
      <c r="AJ1975" s="27"/>
      <c r="AK1975" s="27"/>
      <c r="AL1975" s="27"/>
      <c r="AM1975" s="27"/>
      <c r="AN1975" s="27"/>
      <c r="AO1975" s="27"/>
      <c r="AP1975" s="27">
        <v>5319.6</v>
      </c>
      <c r="AQ1975" s="27">
        <v>0</v>
      </c>
      <c r="AR1975" s="27">
        <f t="shared" si="53"/>
        <v>0</v>
      </c>
      <c r="AS1975" s="10" t="s">
        <v>111</v>
      </c>
      <c r="AT1975" s="43" t="s">
        <v>241</v>
      </c>
      <c r="AU1975" s="89" t="s">
        <v>661</v>
      </c>
    </row>
    <row r="1976" spans="2:47" ht="13.15" customHeight="1" x14ac:dyDescent="0.2">
      <c r="B1976" s="12" t="s">
        <v>3107</v>
      </c>
      <c r="C1976" s="7" t="s">
        <v>100</v>
      </c>
      <c r="D1976" s="13" t="s">
        <v>3004</v>
      </c>
      <c r="E1976" s="7" t="s">
        <v>2935</v>
      </c>
      <c r="F1976" s="7" t="s">
        <v>3005</v>
      </c>
      <c r="G1976" s="7" t="s">
        <v>3106</v>
      </c>
      <c r="H1976" s="8" t="s">
        <v>105</v>
      </c>
      <c r="I1976" s="9">
        <v>57</v>
      </c>
      <c r="J1976" s="10" t="s">
        <v>106</v>
      </c>
      <c r="K1976" s="8" t="s">
        <v>107</v>
      </c>
      <c r="L1976" s="10" t="s">
        <v>108</v>
      </c>
      <c r="M1976" s="10" t="s">
        <v>109</v>
      </c>
      <c r="N1976" s="10" t="s">
        <v>2830</v>
      </c>
      <c r="O1976" s="74"/>
      <c r="P1976" s="27"/>
      <c r="Q1976" s="27"/>
      <c r="R1976" s="27">
        <v>7</v>
      </c>
      <c r="S1976" s="27">
        <v>7</v>
      </c>
      <c r="T1976" s="27">
        <v>7</v>
      </c>
      <c r="U1976" s="27">
        <v>7</v>
      </c>
      <c r="V1976" s="27">
        <v>7</v>
      </c>
      <c r="W1976" s="27"/>
      <c r="X1976" s="27"/>
      <c r="Y1976" s="27"/>
      <c r="Z1976" s="27"/>
      <c r="AA1976" s="27"/>
      <c r="AB1976" s="27"/>
      <c r="AC1976" s="27"/>
      <c r="AD1976" s="27"/>
      <c r="AE1976" s="27"/>
      <c r="AF1976" s="27"/>
      <c r="AG1976" s="27"/>
      <c r="AH1976" s="27"/>
      <c r="AI1976" s="27"/>
      <c r="AJ1976" s="27"/>
      <c r="AK1976" s="27"/>
      <c r="AL1976" s="27"/>
      <c r="AM1976" s="27"/>
      <c r="AN1976" s="27"/>
      <c r="AO1976" s="27"/>
      <c r="AP1976" s="27">
        <v>5319.6</v>
      </c>
      <c r="AQ1976" s="27">
        <v>0</v>
      </c>
      <c r="AR1976" s="27">
        <f t="shared" si="53"/>
        <v>0</v>
      </c>
      <c r="AS1976" s="10" t="s">
        <v>111</v>
      </c>
      <c r="AT1976" s="43" t="s">
        <v>241</v>
      </c>
      <c r="AU1976" s="89" t="s">
        <v>661</v>
      </c>
    </row>
    <row r="1977" spans="2:47" ht="13.15" customHeight="1" x14ac:dyDescent="0.2">
      <c r="B1977" s="12" t="s">
        <v>3108</v>
      </c>
      <c r="C1977" s="7" t="s">
        <v>100</v>
      </c>
      <c r="D1977" s="13" t="s">
        <v>3004</v>
      </c>
      <c r="E1977" s="7" t="s">
        <v>2935</v>
      </c>
      <c r="F1977" s="7" t="s">
        <v>3005</v>
      </c>
      <c r="G1977" s="7" t="s">
        <v>3106</v>
      </c>
      <c r="H1977" s="8" t="s">
        <v>105</v>
      </c>
      <c r="I1977" s="8">
        <v>57</v>
      </c>
      <c r="J1977" s="10" t="s">
        <v>3109</v>
      </c>
      <c r="K1977" s="8" t="s">
        <v>107</v>
      </c>
      <c r="L1977" s="10" t="s">
        <v>108</v>
      </c>
      <c r="M1977" s="10" t="s">
        <v>109</v>
      </c>
      <c r="N1977" s="10" t="s">
        <v>2830</v>
      </c>
      <c r="O1977" s="74"/>
      <c r="P1977" s="27"/>
      <c r="Q1977" s="27"/>
      <c r="R1977" s="27"/>
      <c r="S1977" s="27">
        <v>2</v>
      </c>
      <c r="T1977" s="27">
        <v>7</v>
      </c>
      <c r="U1977" s="27">
        <v>7</v>
      </c>
      <c r="V1977" s="27">
        <v>7</v>
      </c>
      <c r="W1977" s="27"/>
      <c r="X1977" s="27"/>
      <c r="Y1977" s="27"/>
      <c r="Z1977" s="27"/>
      <c r="AA1977" s="27"/>
      <c r="AB1977" s="27"/>
      <c r="AC1977" s="27"/>
      <c r="AD1977" s="27"/>
      <c r="AE1977" s="27"/>
      <c r="AF1977" s="27"/>
      <c r="AG1977" s="27"/>
      <c r="AH1977" s="27"/>
      <c r="AI1977" s="27"/>
      <c r="AJ1977" s="27"/>
      <c r="AK1977" s="27"/>
      <c r="AL1977" s="27"/>
      <c r="AM1977" s="27"/>
      <c r="AN1977" s="27"/>
      <c r="AO1977" s="27"/>
      <c r="AP1977" s="27">
        <v>25300</v>
      </c>
      <c r="AQ1977" s="27">
        <v>0</v>
      </c>
      <c r="AR1977" s="27">
        <f t="shared" si="53"/>
        <v>0</v>
      </c>
      <c r="AS1977" s="10" t="s">
        <v>111</v>
      </c>
      <c r="AT1977" s="7" t="s">
        <v>375</v>
      </c>
      <c r="AU1977" s="89" t="s">
        <v>212</v>
      </c>
    </row>
    <row r="1978" spans="2:47" ht="13.15" customHeight="1" x14ac:dyDescent="0.2">
      <c r="B1978" s="7" t="s">
        <v>3110</v>
      </c>
      <c r="C1978" s="7" t="s">
        <v>100</v>
      </c>
      <c r="D1978" s="13" t="s">
        <v>3004</v>
      </c>
      <c r="E1978" s="7" t="s">
        <v>2935</v>
      </c>
      <c r="F1978" s="7" t="s">
        <v>3005</v>
      </c>
      <c r="G1978" s="7" t="s">
        <v>3111</v>
      </c>
      <c r="H1978" s="8" t="s">
        <v>197</v>
      </c>
      <c r="I1978" s="9">
        <v>57</v>
      </c>
      <c r="J1978" s="10" t="s">
        <v>238</v>
      </c>
      <c r="K1978" s="8" t="s">
        <v>107</v>
      </c>
      <c r="L1978" s="10" t="s">
        <v>108</v>
      </c>
      <c r="M1978" s="10" t="s">
        <v>109</v>
      </c>
      <c r="N1978" s="29" t="s">
        <v>2830</v>
      </c>
      <c r="O1978" s="27"/>
      <c r="P1978" s="27"/>
      <c r="Q1978" s="74"/>
      <c r="R1978" s="27">
        <v>2</v>
      </c>
      <c r="S1978" s="27">
        <v>2</v>
      </c>
      <c r="T1978" s="27">
        <v>2</v>
      </c>
      <c r="U1978" s="27">
        <v>2</v>
      </c>
      <c r="V1978" s="27">
        <v>2</v>
      </c>
      <c r="W1978" s="27"/>
      <c r="X1978" s="27"/>
      <c r="Y1978" s="27"/>
      <c r="Z1978" s="27"/>
      <c r="AA1978" s="27"/>
      <c r="AB1978" s="27"/>
      <c r="AC1978" s="27"/>
      <c r="AD1978" s="27"/>
      <c r="AE1978" s="27"/>
      <c r="AF1978" s="27"/>
      <c r="AG1978" s="27"/>
      <c r="AH1978" s="27"/>
      <c r="AI1978" s="27"/>
      <c r="AJ1978" s="27"/>
      <c r="AK1978" s="27"/>
      <c r="AL1978" s="27"/>
      <c r="AM1978" s="27"/>
      <c r="AN1978" s="27"/>
      <c r="AO1978" s="27"/>
      <c r="AP1978" s="27">
        <v>5319.6</v>
      </c>
      <c r="AQ1978" s="27">
        <v>0</v>
      </c>
      <c r="AR1978" s="27">
        <f t="shared" si="53"/>
        <v>0</v>
      </c>
      <c r="AS1978" s="10" t="s">
        <v>111</v>
      </c>
      <c r="AT1978" s="43" t="s">
        <v>241</v>
      </c>
      <c r="AU1978" s="89" t="s">
        <v>661</v>
      </c>
    </row>
    <row r="1979" spans="2:47" ht="13.15" customHeight="1" x14ac:dyDescent="0.2">
      <c r="B1979" s="12" t="s">
        <v>3112</v>
      </c>
      <c r="C1979" s="7" t="s">
        <v>100</v>
      </c>
      <c r="D1979" s="13" t="s">
        <v>3004</v>
      </c>
      <c r="E1979" s="7" t="s">
        <v>2935</v>
      </c>
      <c r="F1979" s="7" t="s">
        <v>3005</v>
      </c>
      <c r="G1979" s="7" t="s">
        <v>3111</v>
      </c>
      <c r="H1979" s="8" t="s">
        <v>105</v>
      </c>
      <c r="I1979" s="9">
        <v>57</v>
      </c>
      <c r="J1979" s="10" t="s">
        <v>106</v>
      </c>
      <c r="K1979" s="8" t="s">
        <v>107</v>
      </c>
      <c r="L1979" s="10" t="s">
        <v>108</v>
      </c>
      <c r="M1979" s="10" t="s">
        <v>109</v>
      </c>
      <c r="N1979" s="10" t="s">
        <v>2830</v>
      </c>
      <c r="O1979" s="74"/>
      <c r="P1979" s="27"/>
      <c r="Q1979" s="27"/>
      <c r="R1979" s="27">
        <v>2</v>
      </c>
      <c r="S1979" s="27">
        <v>2</v>
      </c>
      <c r="T1979" s="27">
        <v>2</v>
      </c>
      <c r="U1979" s="27">
        <v>2</v>
      </c>
      <c r="V1979" s="27">
        <v>2</v>
      </c>
      <c r="W1979" s="27"/>
      <c r="X1979" s="27"/>
      <c r="Y1979" s="27"/>
      <c r="Z1979" s="27"/>
      <c r="AA1979" s="27"/>
      <c r="AB1979" s="27"/>
      <c r="AC1979" s="27"/>
      <c r="AD1979" s="27"/>
      <c r="AE1979" s="27"/>
      <c r="AF1979" s="27"/>
      <c r="AG1979" s="27"/>
      <c r="AH1979" s="27"/>
      <c r="AI1979" s="27"/>
      <c r="AJ1979" s="27"/>
      <c r="AK1979" s="27"/>
      <c r="AL1979" s="27"/>
      <c r="AM1979" s="27"/>
      <c r="AN1979" s="27"/>
      <c r="AO1979" s="27"/>
      <c r="AP1979" s="27">
        <v>5319.6</v>
      </c>
      <c r="AQ1979" s="27">
        <v>0</v>
      </c>
      <c r="AR1979" s="27">
        <f t="shared" si="53"/>
        <v>0</v>
      </c>
      <c r="AS1979" s="10" t="s">
        <v>111</v>
      </c>
      <c r="AT1979" s="43" t="s">
        <v>3113</v>
      </c>
      <c r="AU1979" s="89" t="s">
        <v>661</v>
      </c>
    </row>
    <row r="1980" spans="2:47" ht="13.15" customHeight="1" x14ac:dyDescent="0.2">
      <c r="B1980" s="12" t="s">
        <v>3114</v>
      </c>
      <c r="C1980" s="7" t="s">
        <v>100</v>
      </c>
      <c r="D1980" s="13" t="s">
        <v>3004</v>
      </c>
      <c r="E1980" s="7" t="s">
        <v>2935</v>
      </c>
      <c r="F1980" s="7" t="s">
        <v>3005</v>
      </c>
      <c r="G1980" s="7" t="s">
        <v>3111</v>
      </c>
      <c r="H1980" s="8" t="s">
        <v>105</v>
      </c>
      <c r="I1980" s="8">
        <v>57</v>
      </c>
      <c r="J1980" s="10" t="s">
        <v>3109</v>
      </c>
      <c r="K1980" s="8" t="s">
        <v>107</v>
      </c>
      <c r="L1980" s="10" t="s">
        <v>108</v>
      </c>
      <c r="M1980" s="10" t="s">
        <v>109</v>
      </c>
      <c r="N1980" s="10" t="s">
        <v>2830</v>
      </c>
      <c r="O1980" s="74"/>
      <c r="P1980" s="27"/>
      <c r="Q1980" s="27"/>
      <c r="R1980" s="27"/>
      <c r="S1980" s="27"/>
      <c r="T1980" s="27"/>
      <c r="U1980" s="27">
        <v>1</v>
      </c>
      <c r="V1980" s="27">
        <v>2</v>
      </c>
      <c r="W1980" s="27"/>
      <c r="X1980" s="27"/>
      <c r="Y1980" s="27"/>
      <c r="Z1980" s="27"/>
      <c r="AA1980" s="27"/>
      <c r="AB1980" s="27"/>
      <c r="AC1980" s="27"/>
      <c r="AD1980" s="27"/>
      <c r="AE1980" s="27"/>
      <c r="AF1980" s="27"/>
      <c r="AG1980" s="27"/>
      <c r="AH1980" s="27"/>
      <c r="AI1980" s="27"/>
      <c r="AJ1980" s="27"/>
      <c r="AK1980" s="27"/>
      <c r="AL1980" s="27"/>
      <c r="AM1980" s="27"/>
      <c r="AN1980" s="27"/>
      <c r="AO1980" s="27"/>
      <c r="AP1980" s="27">
        <v>25300</v>
      </c>
      <c r="AQ1980" s="27">
        <v>0</v>
      </c>
      <c r="AR1980" s="27">
        <f t="shared" si="53"/>
        <v>0</v>
      </c>
      <c r="AS1980" s="10" t="s">
        <v>111</v>
      </c>
      <c r="AT1980" s="7" t="s">
        <v>375</v>
      </c>
      <c r="AU1980" s="89" t="s">
        <v>212</v>
      </c>
    </row>
    <row r="1981" spans="2:47" ht="13.15" customHeight="1" x14ac:dyDescent="0.2">
      <c r="B1981" s="7" t="s">
        <v>3115</v>
      </c>
      <c r="C1981" s="7" t="s">
        <v>100</v>
      </c>
      <c r="D1981" s="13" t="s">
        <v>3116</v>
      </c>
      <c r="E1981" s="7" t="s">
        <v>582</v>
      </c>
      <c r="F1981" s="7" t="s">
        <v>3117</v>
      </c>
      <c r="G1981" s="7" t="s">
        <v>3118</v>
      </c>
      <c r="H1981" s="8" t="s">
        <v>197</v>
      </c>
      <c r="I1981" s="9">
        <v>57</v>
      </c>
      <c r="J1981" s="10" t="s">
        <v>238</v>
      </c>
      <c r="K1981" s="8" t="s">
        <v>107</v>
      </c>
      <c r="L1981" s="10" t="s">
        <v>108</v>
      </c>
      <c r="M1981" s="10" t="s">
        <v>109</v>
      </c>
      <c r="N1981" s="29" t="s">
        <v>2830</v>
      </c>
      <c r="O1981" s="27"/>
      <c r="P1981" s="27"/>
      <c r="Q1981" s="74"/>
      <c r="R1981" s="27">
        <v>4</v>
      </c>
      <c r="S1981" s="27">
        <v>0</v>
      </c>
      <c r="T1981" s="27">
        <v>0</v>
      </c>
      <c r="U1981" s="27">
        <v>0</v>
      </c>
      <c r="V1981" s="27">
        <v>0</v>
      </c>
      <c r="W1981" s="27"/>
      <c r="X1981" s="27"/>
      <c r="Y1981" s="27"/>
      <c r="Z1981" s="27"/>
      <c r="AA1981" s="27"/>
      <c r="AB1981" s="27"/>
      <c r="AC1981" s="27"/>
      <c r="AD1981" s="27"/>
      <c r="AE1981" s="27"/>
      <c r="AF1981" s="27"/>
      <c r="AG1981" s="27"/>
      <c r="AH1981" s="27"/>
      <c r="AI1981" s="27"/>
      <c r="AJ1981" s="27"/>
      <c r="AK1981" s="27"/>
      <c r="AL1981" s="27"/>
      <c r="AM1981" s="27"/>
      <c r="AN1981" s="27"/>
      <c r="AO1981" s="27"/>
      <c r="AP1981" s="27">
        <v>18750</v>
      </c>
      <c r="AQ1981" s="27">
        <v>0</v>
      </c>
      <c r="AR1981" s="27">
        <f t="shared" si="53"/>
        <v>0</v>
      </c>
      <c r="AS1981" s="10" t="s">
        <v>111</v>
      </c>
      <c r="AT1981" s="43" t="s">
        <v>241</v>
      </c>
      <c r="AU1981" s="88" t="s">
        <v>212</v>
      </c>
    </row>
    <row r="1982" spans="2:47" ht="13.15" customHeight="1" x14ac:dyDescent="0.2">
      <c r="B1982" s="12" t="s">
        <v>3119</v>
      </c>
      <c r="C1982" s="7" t="s">
        <v>100</v>
      </c>
      <c r="D1982" s="13" t="s">
        <v>3116</v>
      </c>
      <c r="E1982" s="7" t="s">
        <v>582</v>
      </c>
      <c r="F1982" s="7" t="s">
        <v>3117</v>
      </c>
      <c r="G1982" s="7" t="s">
        <v>3118</v>
      </c>
      <c r="H1982" s="8" t="s">
        <v>105</v>
      </c>
      <c r="I1982" s="9">
        <v>57</v>
      </c>
      <c r="J1982" s="10" t="s">
        <v>106</v>
      </c>
      <c r="K1982" s="8" t="s">
        <v>107</v>
      </c>
      <c r="L1982" s="10" t="s">
        <v>108</v>
      </c>
      <c r="M1982" s="10" t="s">
        <v>109</v>
      </c>
      <c r="N1982" s="10" t="s">
        <v>2830</v>
      </c>
      <c r="O1982" s="74"/>
      <c r="P1982" s="27"/>
      <c r="Q1982" s="27"/>
      <c r="R1982" s="27">
        <v>4</v>
      </c>
      <c r="S1982" s="27"/>
      <c r="T1982" s="27"/>
      <c r="U1982" s="27"/>
      <c r="V1982" s="27"/>
      <c r="W1982" s="27"/>
      <c r="X1982" s="27"/>
      <c r="Y1982" s="27"/>
      <c r="Z1982" s="27"/>
      <c r="AA1982" s="27"/>
      <c r="AB1982" s="27"/>
      <c r="AC1982" s="27"/>
      <c r="AD1982" s="27"/>
      <c r="AE1982" s="27"/>
      <c r="AF1982" s="27"/>
      <c r="AG1982" s="27"/>
      <c r="AH1982" s="27"/>
      <c r="AI1982" s="27"/>
      <c r="AJ1982" s="27"/>
      <c r="AK1982" s="27"/>
      <c r="AL1982" s="27"/>
      <c r="AM1982" s="27"/>
      <c r="AN1982" s="27"/>
      <c r="AO1982" s="27"/>
      <c r="AP1982" s="27">
        <v>18750</v>
      </c>
      <c r="AQ1982" s="27">
        <v>0</v>
      </c>
      <c r="AR1982" s="27">
        <f t="shared" si="53"/>
        <v>0</v>
      </c>
      <c r="AS1982" s="10" t="s">
        <v>111</v>
      </c>
      <c r="AT1982" s="7" t="s">
        <v>375</v>
      </c>
      <c r="AU1982" s="88" t="s">
        <v>212</v>
      </c>
    </row>
    <row r="1983" spans="2:47" ht="13.15" customHeight="1" x14ac:dyDescent="0.2">
      <c r="B1983" s="7" t="s">
        <v>3120</v>
      </c>
      <c r="C1983" s="7" t="s">
        <v>100</v>
      </c>
      <c r="D1983" s="13" t="s">
        <v>3116</v>
      </c>
      <c r="E1983" s="7" t="s">
        <v>582</v>
      </c>
      <c r="F1983" s="7" t="s">
        <v>3117</v>
      </c>
      <c r="G1983" s="7" t="s">
        <v>3121</v>
      </c>
      <c r="H1983" s="8" t="s">
        <v>197</v>
      </c>
      <c r="I1983" s="9">
        <v>57</v>
      </c>
      <c r="J1983" s="10" t="s">
        <v>238</v>
      </c>
      <c r="K1983" s="8" t="s">
        <v>107</v>
      </c>
      <c r="L1983" s="10" t="s">
        <v>108</v>
      </c>
      <c r="M1983" s="10" t="s">
        <v>109</v>
      </c>
      <c r="N1983" s="29" t="s">
        <v>2830</v>
      </c>
      <c r="O1983" s="27"/>
      <c r="P1983" s="27"/>
      <c r="Q1983" s="74"/>
      <c r="R1983" s="27">
        <v>214</v>
      </c>
      <c r="S1983" s="27">
        <v>214</v>
      </c>
      <c r="T1983" s="27">
        <v>214</v>
      </c>
      <c r="U1983" s="27">
        <v>214</v>
      </c>
      <c r="V1983" s="27">
        <v>214</v>
      </c>
      <c r="W1983" s="27"/>
      <c r="X1983" s="27"/>
      <c r="Y1983" s="27"/>
      <c r="Z1983" s="27"/>
      <c r="AA1983" s="27"/>
      <c r="AB1983" s="27"/>
      <c r="AC1983" s="27"/>
      <c r="AD1983" s="27"/>
      <c r="AE1983" s="27"/>
      <c r="AF1983" s="27"/>
      <c r="AG1983" s="27"/>
      <c r="AH1983" s="27"/>
      <c r="AI1983" s="27"/>
      <c r="AJ1983" s="27"/>
      <c r="AK1983" s="27"/>
      <c r="AL1983" s="27"/>
      <c r="AM1983" s="27"/>
      <c r="AN1983" s="27"/>
      <c r="AO1983" s="27"/>
      <c r="AP1983" s="27">
        <v>20311.21</v>
      </c>
      <c r="AQ1983" s="27">
        <v>0</v>
      </c>
      <c r="AR1983" s="27">
        <f t="shared" si="53"/>
        <v>0</v>
      </c>
      <c r="AS1983" s="10" t="s">
        <v>111</v>
      </c>
      <c r="AT1983" s="43" t="s">
        <v>241</v>
      </c>
      <c r="AU1983" s="89" t="s">
        <v>661</v>
      </c>
    </row>
    <row r="1984" spans="2:47" ht="13.15" customHeight="1" x14ac:dyDescent="0.2">
      <c r="B1984" s="12" t="s">
        <v>3122</v>
      </c>
      <c r="C1984" s="7" t="s">
        <v>100</v>
      </c>
      <c r="D1984" s="13" t="s">
        <v>3116</v>
      </c>
      <c r="E1984" s="7" t="s">
        <v>582</v>
      </c>
      <c r="F1984" s="7" t="s">
        <v>3117</v>
      </c>
      <c r="G1984" s="7" t="s">
        <v>3121</v>
      </c>
      <c r="H1984" s="8" t="s">
        <v>105</v>
      </c>
      <c r="I1984" s="9">
        <v>57</v>
      </c>
      <c r="J1984" s="10" t="s">
        <v>106</v>
      </c>
      <c r="K1984" s="8" t="s">
        <v>107</v>
      </c>
      <c r="L1984" s="10" t="s">
        <v>108</v>
      </c>
      <c r="M1984" s="10" t="s">
        <v>109</v>
      </c>
      <c r="N1984" s="10" t="s">
        <v>2830</v>
      </c>
      <c r="O1984" s="74"/>
      <c r="P1984" s="27"/>
      <c r="Q1984" s="27"/>
      <c r="R1984" s="27">
        <v>214</v>
      </c>
      <c r="S1984" s="27">
        <v>214</v>
      </c>
      <c r="T1984" s="27">
        <v>214</v>
      </c>
      <c r="U1984" s="27">
        <v>214</v>
      </c>
      <c r="V1984" s="27">
        <v>214</v>
      </c>
      <c r="W1984" s="27"/>
      <c r="X1984" s="27"/>
      <c r="Y1984" s="27"/>
      <c r="Z1984" s="27"/>
      <c r="AA1984" s="27"/>
      <c r="AB1984" s="27"/>
      <c r="AC1984" s="27"/>
      <c r="AD1984" s="27"/>
      <c r="AE1984" s="27"/>
      <c r="AF1984" s="27"/>
      <c r="AG1984" s="27"/>
      <c r="AH1984" s="27"/>
      <c r="AI1984" s="27"/>
      <c r="AJ1984" s="27"/>
      <c r="AK1984" s="27"/>
      <c r="AL1984" s="27"/>
      <c r="AM1984" s="27"/>
      <c r="AN1984" s="27"/>
      <c r="AO1984" s="27"/>
      <c r="AP1984" s="27">
        <v>20311.21</v>
      </c>
      <c r="AQ1984" s="27">
        <v>0</v>
      </c>
      <c r="AR1984" s="27">
        <f t="shared" si="53"/>
        <v>0</v>
      </c>
      <c r="AS1984" s="10" t="s">
        <v>111</v>
      </c>
      <c r="AT1984" s="43" t="s">
        <v>241</v>
      </c>
      <c r="AU1984" s="89" t="s">
        <v>661</v>
      </c>
    </row>
    <row r="1985" spans="2:47" ht="13.15" customHeight="1" x14ac:dyDescent="0.2">
      <c r="B1985" s="12" t="s">
        <v>3123</v>
      </c>
      <c r="C1985" s="7" t="s">
        <v>100</v>
      </c>
      <c r="D1985" s="13" t="s">
        <v>3116</v>
      </c>
      <c r="E1985" s="7" t="s">
        <v>582</v>
      </c>
      <c r="F1985" s="7" t="s">
        <v>3117</v>
      </c>
      <c r="G1985" s="7" t="s">
        <v>3121</v>
      </c>
      <c r="H1985" s="8" t="s">
        <v>105</v>
      </c>
      <c r="I1985" s="8">
        <v>57</v>
      </c>
      <c r="J1985" s="10" t="s">
        <v>200</v>
      </c>
      <c r="K1985" s="8" t="s">
        <v>107</v>
      </c>
      <c r="L1985" s="10" t="s">
        <v>108</v>
      </c>
      <c r="M1985" s="10" t="s">
        <v>109</v>
      </c>
      <c r="N1985" s="10" t="s">
        <v>2830</v>
      </c>
      <c r="O1985" s="74"/>
      <c r="P1985" s="27"/>
      <c r="Q1985" s="27"/>
      <c r="R1985" s="27"/>
      <c r="S1985" s="27">
        <v>148</v>
      </c>
      <c r="T1985" s="27">
        <v>164</v>
      </c>
      <c r="U1985" s="27">
        <v>164</v>
      </c>
      <c r="V1985" s="27">
        <v>164</v>
      </c>
      <c r="W1985" s="27"/>
      <c r="X1985" s="27"/>
      <c r="Y1985" s="27"/>
      <c r="Z1985" s="27"/>
      <c r="AA1985" s="27"/>
      <c r="AB1985" s="27"/>
      <c r="AC1985" s="27"/>
      <c r="AD1985" s="27"/>
      <c r="AE1985" s="27"/>
      <c r="AF1985" s="27"/>
      <c r="AG1985" s="27"/>
      <c r="AH1985" s="27"/>
      <c r="AI1985" s="27"/>
      <c r="AJ1985" s="27"/>
      <c r="AK1985" s="27"/>
      <c r="AL1985" s="27"/>
      <c r="AM1985" s="27"/>
      <c r="AN1985" s="27"/>
      <c r="AO1985" s="27"/>
      <c r="AP1985" s="27">
        <v>18750</v>
      </c>
      <c r="AQ1985" s="27">
        <v>0</v>
      </c>
      <c r="AR1985" s="27">
        <f t="shared" si="53"/>
        <v>0</v>
      </c>
      <c r="AS1985" s="10" t="s">
        <v>111</v>
      </c>
      <c r="AT1985" s="7" t="s">
        <v>375</v>
      </c>
      <c r="AU1985" s="13" t="s">
        <v>1163</v>
      </c>
    </row>
    <row r="1986" spans="2:47" ht="13.15" customHeight="1" x14ac:dyDescent="0.2">
      <c r="B1986" s="13" t="s">
        <v>3124</v>
      </c>
      <c r="C1986" s="13" t="s">
        <v>100</v>
      </c>
      <c r="D1986" s="13" t="s">
        <v>3125</v>
      </c>
      <c r="E1986" s="13" t="s">
        <v>569</v>
      </c>
      <c r="F1986" s="13" t="s">
        <v>3126</v>
      </c>
      <c r="G1986" s="13" t="s">
        <v>3121</v>
      </c>
      <c r="H1986" s="13" t="s">
        <v>105</v>
      </c>
      <c r="I1986" s="13">
        <v>57</v>
      </c>
      <c r="J1986" s="13" t="s">
        <v>106</v>
      </c>
      <c r="K1986" s="13" t="s">
        <v>107</v>
      </c>
      <c r="L1986" s="13" t="s">
        <v>108</v>
      </c>
      <c r="M1986" s="13" t="s">
        <v>122</v>
      </c>
      <c r="N1986" s="13" t="s">
        <v>2830</v>
      </c>
      <c r="O1986" s="39"/>
      <c r="P1986" s="39"/>
      <c r="Q1986" s="39"/>
      <c r="R1986" s="39"/>
      <c r="S1986" s="39">
        <v>0</v>
      </c>
      <c r="T1986" s="39">
        <v>110</v>
      </c>
      <c r="U1986" s="39">
        <v>110</v>
      </c>
      <c r="V1986" s="39">
        <v>110</v>
      </c>
      <c r="W1986" s="39">
        <v>110</v>
      </c>
      <c r="X1986" s="39"/>
      <c r="Y1986" s="39"/>
      <c r="Z1986" s="39"/>
      <c r="AA1986" s="39"/>
      <c r="AB1986" s="39"/>
      <c r="AC1986" s="39"/>
      <c r="AD1986" s="39"/>
      <c r="AE1986" s="39"/>
      <c r="AF1986" s="39"/>
      <c r="AG1986" s="39"/>
      <c r="AH1986" s="39"/>
      <c r="AI1986" s="39"/>
      <c r="AJ1986" s="39"/>
      <c r="AK1986" s="39"/>
      <c r="AL1986" s="39"/>
      <c r="AM1986" s="39"/>
      <c r="AN1986" s="39"/>
      <c r="AO1986" s="39"/>
      <c r="AP1986" s="39">
        <v>18750</v>
      </c>
      <c r="AQ1986" s="39">
        <v>0</v>
      </c>
      <c r="AR1986" s="27">
        <f t="shared" si="53"/>
        <v>0</v>
      </c>
      <c r="AS1986" s="13" t="s">
        <v>111</v>
      </c>
      <c r="AT1986" s="13">
        <v>2016</v>
      </c>
      <c r="AU1986" s="13" t="s">
        <v>6956</v>
      </c>
    </row>
    <row r="1987" spans="2:47" ht="13.15" customHeight="1" x14ac:dyDescent="0.2">
      <c r="B1987" s="13" t="s">
        <v>6959</v>
      </c>
      <c r="C1987" s="13" t="s">
        <v>100</v>
      </c>
      <c r="D1987" s="13" t="s">
        <v>3125</v>
      </c>
      <c r="E1987" s="13" t="s">
        <v>569</v>
      </c>
      <c r="F1987" s="13" t="s">
        <v>3126</v>
      </c>
      <c r="G1987" s="13" t="s">
        <v>3121</v>
      </c>
      <c r="H1987" s="13" t="s">
        <v>105</v>
      </c>
      <c r="I1987" s="13">
        <v>57</v>
      </c>
      <c r="J1987" s="13" t="s">
        <v>106</v>
      </c>
      <c r="K1987" s="13" t="s">
        <v>107</v>
      </c>
      <c r="L1987" s="13" t="s">
        <v>108</v>
      </c>
      <c r="M1987" s="13" t="s">
        <v>122</v>
      </c>
      <c r="N1987" s="13" t="s">
        <v>2830</v>
      </c>
      <c r="O1987" s="39"/>
      <c r="P1987" s="39"/>
      <c r="Q1987" s="39"/>
      <c r="R1987" s="39"/>
      <c r="S1987" s="39">
        <v>0</v>
      </c>
      <c r="T1987" s="39">
        <v>0</v>
      </c>
      <c r="U1987" s="39">
        <v>110</v>
      </c>
      <c r="V1987" s="39">
        <v>110</v>
      </c>
      <c r="W1987" s="39">
        <v>110</v>
      </c>
      <c r="X1987" s="39"/>
      <c r="Y1987" s="39"/>
      <c r="Z1987" s="39"/>
      <c r="AA1987" s="39"/>
      <c r="AB1987" s="39"/>
      <c r="AC1987" s="39"/>
      <c r="AD1987" s="39"/>
      <c r="AE1987" s="39"/>
      <c r="AF1987" s="39"/>
      <c r="AG1987" s="39"/>
      <c r="AH1987" s="39"/>
      <c r="AI1987" s="39"/>
      <c r="AJ1987" s="39"/>
      <c r="AK1987" s="39"/>
      <c r="AL1987" s="39"/>
      <c r="AM1987" s="39"/>
      <c r="AN1987" s="39"/>
      <c r="AO1987" s="39"/>
      <c r="AP1987" s="39">
        <v>18750</v>
      </c>
      <c r="AQ1987" s="39">
        <v>0</v>
      </c>
      <c r="AR1987" s="27">
        <f t="shared" si="53"/>
        <v>0</v>
      </c>
      <c r="AS1987" s="13" t="s">
        <v>111</v>
      </c>
      <c r="AT1987" s="13">
        <v>2016</v>
      </c>
      <c r="AU1987" s="13" t="s">
        <v>7137</v>
      </c>
    </row>
    <row r="1988" spans="2:47" ht="13.15" customHeight="1" x14ac:dyDescent="0.2">
      <c r="B1988" s="13" t="s">
        <v>7063</v>
      </c>
      <c r="C1988" s="13" t="s">
        <v>100</v>
      </c>
      <c r="D1988" s="13" t="s">
        <v>3125</v>
      </c>
      <c r="E1988" s="13" t="s">
        <v>569</v>
      </c>
      <c r="F1988" s="13" t="s">
        <v>3126</v>
      </c>
      <c r="G1988" s="13" t="s">
        <v>3121</v>
      </c>
      <c r="H1988" s="13" t="s">
        <v>105</v>
      </c>
      <c r="I1988" s="13">
        <v>57</v>
      </c>
      <c r="J1988" s="13" t="s">
        <v>106</v>
      </c>
      <c r="K1988" s="13" t="s">
        <v>107</v>
      </c>
      <c r="L1988" s="13" t="s">
        <v>108</v>
      </c>
      <c r="M1988" s="13" t="s">
        <v>122</v>
      </c>
      <c r="N1988" s="13" t="s">
        <v>2830</v>
      </c>
      <c r="O1988" s="39"/>
      <c r="P1988" s="39"/>
      <c r="Q1988" s="39"/>
      <c r="R1988" s="39"/>
      <c r="S1988" s="39">
        <v>0</v>
      </c>
      <c r="T1988" s="39">
        <v>0</v>
      </c>
      <c r="U1988" s="39">
        <v>110</v>
      </c>
      <c r="V1988" s="39">
        <v>110</v>
      </c>
      <c r="W1988" s="39">
        <v>110</v>
      </c>
      <c r="X1988" s="39"/>
      <c r="Y1988" s="39"/>
      <c r="Z1988" s="39"/>
      <c r="AA1988" s="39"/>
      <c r="AB1988" s="39"/>
      <c r="AC1988" s="39"/>
      <c r="AD1988" s="39"/>
      <c r="AE1988" s="39"/>
      <c r="AF1988" s="39"/>
      <c r="AG1988" s="39"/>
      <c r="AH1988" s="39"/>
      <c r="AI1988" s="39"/>
      <c r="AJ1988" s="39"/>
      <c r="AK1988" s="39"/>
      <c r="AL1988" s="39"/>
      <c r="AM1988" s="39"/>
      <c r="AN1988" s="39"/>
      <c r="AO1988" s="39"/>
      <c r="AP1988" s="39">
        <v>33447.54</v>
      </c>
      <c r="AQ1988" s="39">
        <v>0</v>
      </c>
      <c r="AR1988" s="27">
        <f t="shared" si="53"/>
        <v>0</v>
      </c>
      <c r="AS1988" s="13" t="s">
        <v>111</v>
      </c>
      <c r="AT1988" s="13">
        <v>2016</v>
      </c>
      <c r="AU1988" s="13" t="s">
        <v>115</v>
      </c>
    </row>
    <row r="1989" spans="2:47" ht="13.15" customHeight="1" x14ac:dyDescent="0.2">
      <c r="B1989" s="13" t="s">
        <v>7936</v>
      </c>
      <c r="C1989" s="13" t="s">
        <v>100</v>
      </c>
      <c r="D1989" s="13" t="s">
        <v>3125</v>
      </c>
      <c r="E1989" s="13" t="s">
        <v>569</v>
      </c>
      <c r="F1989" s="13" t="s">
        <v>3126</v>
      </c>
      <c r="G1989" s="13" t="s">
        <v>3121</v>
      </c>
      <c r="H1989" s="13" t="s">
        <v>105</v>
      </c>
      <c r="I1989" s="13">
        <v>57</v>
      </c>
      <c r="J1989" s="13" t="s">
        <v>106</v>
      </c>
      <c r="K1989" s="13" t="s">
        <v>107</v>
      </c>
      <c r="L1989" s="13" t="s">
        <v>108</v>
      </c>
      <c r="M1989" s="13" t="s">
        <v>122</v>
      </c>
      <c r="N1989" s="13" t="s">
        <v>2830</v>
      </c>
      <c r="O1989" s="39"/>
      <c r="P1989" s="39"/>
      <c r="Q1989" s="39"/>
      <c r="R1989" s="39"/>
      <c r="S1989" s="39">
        <v>0</v>
      </c>
      <c r="T1989" s="39">
        <v>0</v>
      </c>
      <c r="U1989" s="39">
        <v>31</v>
      </c>
      <c r="V1989" s="39">
        <v>72</v>
      </c>
      <c r="W1989" s="39">
        <v>72</v>
      </c>
      <c r="X1989" s="171"/>
      <c r="Y1989" s="171"/>
      <c r="Z1989" s="171"/>
      <c r="AA1989" s="171"/>
      <c r="AB1989" s="171"/>
      <c r="AC1989" s="171"/>
      <c r="AD1989" s="171"/>
      <c r="AE1989" s="171"/>
      <c r="AF1989" s="171"/>
      <c r="AG1989" s="171"/>
      <c r="AH1989" s="171"/>
      <c r="AI1989" s="171"/>
      <c r="AJ1989" s="171"/>
      <c r="AK1989" s="171"/>
      <c r="AL1989" s="171"/>
      <c r="AM1989" s="171"/>
      <c r="AN1989" s="171"/>
      <c r="AO1989" s="171"/>
      <c r="AP1989" s="39">
        <v>33447.54</v>
      </c>
      <c r="AQ1989" s="39">
        <f t="shared" ref="AQ1989" si="57">(O1989+P1989+Q1989+R1989+S1989+T1989+U1989+V1989+W1989)*AP1989</f>
        <v>5853319.5</v>
      </c>
      <c r="AR1989" s="27">
        <f t="shared" si="53"/>
        <v>6555717.8400000008</v>
      </c>
      <c r="AS1989" s="13" t="s">
        <v>111</v>
      </c>
      <c r="AT1989" s="13" t="s">
        <v>7937</v>
      </c>
      <c r="AU1989" s="300"/>
    </row>
    <row r="1990" spans="2:47" ht="13.15" customHeight="1" x14ac:dyDescent="0.2">
      <c r="B1990" s="7" t="s">
        <v>3127</v>
      </c>
      <c r="C1990" s="7" t="s">
        <v>100</v>
      </c>
      <c r="D1990" s="13" t="s">
        <v>3116</v>
      </c>
      <c r="E1990" s="7" t="s">
        <v>582</v>
      </c>
      <c r="F1990" s="7" t="s">
        <v>3117</v>
      </c>
      <c r="G1990" s="7" t="s">
        <v>3128</v>
      </c>
      <c r="H1990" s="8" t="s">
        <v>197</v>
      </c>
      <c r="I1990" s="9">
        <v>57</v>
      </c>
      <c r="J1990" s="10" t="s">
        <v>238</v>
      </c>
      <c r="K1990" s="8" t="s">
        <v>107</v>
      </c>
      <c r="L1990" s="10" t="s">
        <v>108</v>
      </c>
      <c r="M1990" s="10" t="s">
        <v>109</v>
      </c>
      <c r="N1990" s="29" t="s">
        <v>2830</v>
      </c>
      <c r="O1990" s="27"/>
      <c r="P1990" s="27"/>
      <c r="Q1990" s="74"/>
      <c r="R1990" s="27">
        <v>138</v>
      </c>
      <c r="S1990" s="27">
        <v>138</v>
      </c>
      <c r="T1990" s="27">
        <v>138</v>
      </c>
      <c r="U1990" s="27">
        <v>138</v>
      </c>
      <c r="V1990" s="27">
        <v>138</v>
      </c>
      <c r="W1990" s="27"/>
      <c r="X1990" s="27"/>
      <c r="Y1990" s="27"/>
      <c r="Z1990" s="27"/>
      <c r="AA1990" s="27"/>
      <c r="AB1990" s="27"/>
      <c r="AC1990" s="27"/>
      <c r="AD1990" s="27"/>
      <c r="AE1990" s="27"/>
      <c r="AF1990" s="27"/>
      <c r="AG1990" s="27"/>
      <c r="AH1990" s="27"/>
      <c r="AI1990" s="27"/>
      <c r="AJ1990" s="27"/>
      <c r="AK1990" s="27"/>
      <c r="AL1990" s="27"/>
      <c r="AM1990" s="27"/>
      <c r="AN1990" s="27"/>
      <c r="AO1990" s="27"/>
      <c r="AP1990" s="27">
        <v>20311.21</v>
      </c>
      <c r="AQ1990" s="27">
        <v>0</v>
      </c>
      <c r="AR1990" s="27">
        <f t="shared" si="53"/>
        <v>0</v>
      </c>
      <c r="AS1990" s="10" t="s">
        <v>111</v>
      </c>
      <c r="AT1990" s="43" t="s">
        <v>241</v>
      </c>
      <c r="AU1990" s="89" t="s">
        <v>661</v>
      </c>
    </row>
    <row r="1991" spans="2:47" ht="13.15" customHeight="1" x14ac:dyDescent="0.2">
      <c r="B1991" s="12" t="s">
        <v>3129</v>
      </c>
      <c r="C1991" s="7" t="s">
        <v>100</v>
      </c>
      <c r="D1991" s="13" t="s">
        <v>3116</v>
      </c>
      <c r="E1991" s="7" t="s">
        <v>582</v>
      </c>
      <c r="F1991" s="7" t="s">
        <v>3117</v>
      </c>
      <c r="G1991" s="7" t="s">
        <v>3128</v>
      </c>
      <c r="H1991" s="8" t="s">
        <v>105</v>
      </c>
      <c r="I1991" s="9">
        <v>57</v>
      </c>
      <c r="J1991" s="10" t="s">
        <v>106</v>
      </c>
      <c r="K1991" s="8" t="s">
        <v>107</v>
      </c>
      <c r="L1991" s="10" t="s">
        <v>108</v>
      </c>
      <c r="M1991" s="10" t="s">
        <v>109</v>
      </c>
      <c r="N1991" s="10" t="s">
        <v>2830</v>
      </c>
      <c r="O1991" s="74"/>
      <c r="P1991" s="27"/>
      <c r="Q1991" s="27"/>
      <c r="R1991" s="27">
        <v>138</v>
      </c>
      <c r="S1991" s="27">
        <v>138</v>
      </c>
      <c r="T1991" s="27">
        <v>138</v>
      </c>
      <c r="U1991" s="27">
        <v>138</v>
      </c>
      <c r="V1991" s="27">
        <v>138</v>
      </c>
      <c r="W1991" s="27"/>
      <c r="X1991" s="27"/>
      <c r="Y1991" s="27"/>
      <c r="Z1991" s="27"/>
      <c r="AA1991" s="27"/>
      <c r="AB1991" s="27"/>
      <c r="AC1991" s="27"/>
      <c r="AD1991" s="27"/>
      <c r="AE1991" s="27"/>
      <c r="AF1991" s="27"/>
      <c r="AG1991" s="27"/>
      <c r="AH1991" s="27"/>
      <c r="AI1991" s="27"/>
      <c r="AJ1991" s="27"/>
      <c r="AK1991" s="27"/>
      <c r="AL1991" s="27"/>
      <c r="AM1991" s="27"/>
      <c r="AN1991" s="27"/>
      <c r="AO1991" s="27"/>
      <c r="AP1991" s="27">
        <v>20311.21</v>
      </c>
      <c r="AQ1991" s="27">
        <v>0</v>
      </c>
      <c r="AR1991" s="27">
        <f t="shared" si="53"/>
        <v>0</v>
      </c>
      <c r="AS1991" s="10" t="s">
        <v>111</v>
      </c>
      <c r="AT1991" s="43" t="s">
        <v>3113</v>
      </c>
      <c r="AU1991" s="89" t="s">
        <v>661</v>
      </c>
    </row>
    <row r="1992" spans="2:47" ht="13.15" customHeight="1" x14ac:dyDescent="0.2">
      <c r="B1992" s="12" t="s">
        <v>3130</v>
      </c>
      <c r="C1992" s="7" t="s">
        <v>100</v>
      </c>
      <c r="D1992" s="13" t="s">
        <v>3116</v>
      </c>
      <c r="E1992" s="7" t="s">
        <v>582</v>
      </c>
      <c r="F1992" s="7" t="s">
        <v>3117</v>
      </c>
      <c r="G1992" s="7" t="s">
        <v>3128</v>
      </c>
      <c r="H1992" s="8" t="s">
        <v>105</v>
      </c>
      <c r="I1992" s="8">
        <v>57</v>
      </c>
      <c r="J1992" s="10" t="s">
        <v>200</v>
      </c>
      <c r="K1992" s="8" t="s">
        <v>107</v>
      </c>
      <c r="L1992" s="10" t="s">
        <v>108</v>
      </c>
      <c r="M1992" s="10" t="s">
        <v>109</v>
      </c>
      <c r="N1992" s="10" t="s">
        <v>2830</v>
      </c>
      <c r="O1992" s="74"/>
      <c r="P1992" s="27"/>
      <c r="Q1992" s="27"/>
      <c r="R1992" s="27"/>
      <c r="S1992" s="27">
        <v>92</v>
      </c>
      <c r="T1992" s="27">
        <v>50</v>
      </c>
      <c r="U1992" s="27">
        <v>106</v>
      </c>
      <c r="V1992" s="27">
        <v>188</v>
      </c>
      <c r="W1992" s="27"/>
      <c r="X1992" s="27"/>
      <c r="Y1992" s="27"/>
      <c r="Z1992" s="27"/>
      <c r="AA1992" s="27"/>
      <c r="AB1992" s="27"/>
      <c r="AC1992" s="27"/>
      <c r="AD1992" s="27"/>
      <c r="AE1992" s="27"/>
      <c r="AF1992" s="27"/>
      <c r="AG1992" s="27"/>
      <c r="AH1992" s="27"/>
      <c r="AI1992" s="27"/>
      <c r="AJ1992" s="27"/>
      <c r="AK1992" s="27"/>
      <c r="AL1992" s="27"/>
      <c r="AM1992" s="27"/>
      <c r="AN1992" s="27"/>
      <c r="AO1992" s="27"/>
      <c r="AP1992" s="27">
        <v>18750</v>
      </c>
      <c r="AQ1992" s="27">
        <v>0</v>
      </c>
      <c r="AR1992" s="27">
        <f t="shared" si="53"/>
        <v>0</v>
      </c>
      <c r="AS1992" s="10" t="s">
        <v>111</v>
      </c>
      <c r="AT1992" s="7" t="s">
        <v>375</v>
      </c>
      <c r="AU1992" s="13" t="s">
        <v>1163</v>
      </c>
    </row>
    <row r="1993" spans="2:47" ht="13.15" customHeight="1" x14ac:dyDescent="0.2">
      <c r="B1993" s="13" t="s">
        <v>3131</v>
      </c>
      <c r="C1993" s="13" t="s">
        <v>100</v>
      </c>
      <c r="D1993" s="13" t="s">
        <v>3125</v>
      </c>
      <c r="E1993" s="13" t="s">
        <v>569</v>
      </c>
      <c r="F1993" s="13" t="s">
        <v>3126</v>
      </c>
      <c r="G1993" s="13" t="s">
        <v>3128</v>
      </c>
      <c r="H1993" s="13" t="s">
        <v>105</v>
      </c>
      <c r="I1993" s="13">
        <v>57</v>
      </c>
      <c r="J1993" s="13" t="s">
        <v>106</v>
      </c>
      <c r="K1993" s="13" t="s">
        <v>107</v>
      </c>
      <c r="L1993" s="13" t="s">
        <v>108</v>
      </c>
      <c r="M1993" s="13" t="s">
        <v>122</v>
      </c>
      <c r="N1993" s="13" t="s">
        <v>2830</v>
      </c>
      <c r="O1993" s="39"/>
      <c r="P1993" s="39"/>
      <c r="Q1993" s="39"/>
      <c r="R1993" s="39"/>
      <c r="S1993" s="39">
        <v>0</v>
      </c>
      <c r="T1993" s="39">
        <v>166</v>
      </c>
      <c r="U1993" s="39">
        <v>166</v>
      </c>
      <c r="V1993" s="39">
        <v>166</v>
      </c>
      <c r="W1993" s="39">
        <v>166</v>
      </c>
      <c r="X1993" s="39"/>
      <c r="Y1993" s="39"/>
      <c r="Z1993" s="39"/>
      <c r="AA1993" s="39"/>
      <c r="AB1993" s="39"/>
      <c r="AC1993" s="39"/>
      <c r="AD1993" s="39"/>
      <c r="AE1993" s="39"/>
      <c r="AF1993" s="39"/>
      <c r="AG1993" s="39"/>
      <c r="AH1993" s="39"/>
      <c r="AI1993" s="39"/>
      <c r="AJ1993" s="39"/>
      <c r="AK1993" s="39"/>
      <c r="AL1993" s="39"/>
      <c r="AM1993" s="39"/>
      <c r="AN1993" s="39"/>
      <c r="AO1993" s="39"/>
      <c r="AP1993" s="39">
        <v>18750</v>
      </c>
      <c r="AQ1993" s="39">
        <v>0</v>
      </c>
      <c r="AR1993" s="27">
        <f t="shared" si="53"/>
        <v>0</v>
      </c>
      <c r="AS1993" s="13" t="s">
        <v>111</v>
      </c>
      <c r="AT1993" s="13">
        <v>2016</v>
      </c>
      <c r="AU1993" s="13" t="s">
        <v>6956</v>
      </c>
    </row>
    <row r="1994" spans="2:47" ht="13.15" customHeight="1" x14ac:dyDescent="0.2">
      <c r="B1994" s="13" t="s">
        <v>6961</v>
      </c>
      <c r="C1994" s="13" t="s">
        <v>100</v>
      </c>
      <c r="D1994" s="13" t="s">
        <v>3125</v>
      </c>
      <c r="E1994" s="13" t="s">
        <v>569</v>
      </c>
      <c r="F1994" s="13" t="s">
        <v>3126</v>
      </c>
      <c r="G1994" s="13" t="s">
        <v>3128</v>
      </c>
      <c r="H1994" s="13" t="s">
        <v>105</v>
      </c>
      <c r="I1994" s="13">
        <v>57</v>
      </c>
      <c r="J1994" s="13" t="s">
        <v>106</v>
      </c>
      <c r="K1994" s="13" t="s">
        <v>107</v>
      </c>
      <c r="L1994" s="13" t="s">
        <v>108</v>
      </c>
      <c r="M1994" s="13" t="s">
        <v>122</v>
      </c>
      <c r="N1994" s="13" t="s">
        <v>2830</v>
      </c>
      <c r="O1994" s="39"/>
      <c r="P1994" s="39"/>
      <c r="Q1994" s="39"/>
      <c r="R1994" s="39"/>
      <c r="S1994" s="39">
        <v>0</v>
      </c>
      <c r="T1994" s="39">
        <v>75</v>
      </c>
      <c r="U1994" s="39">
        <v>166</v>
      </c>
      <c r="V1994" s="39">
        <v>166</v>
      </c>
      <c r="W1994" s="39">
        <v>166</v>
      </c>
      <c r="X1994" s="39"/>
      <c r="Y1994" s="39"/>
      <c r="Z1994" s="39"/>
      <c r="AA1994" s="39"/>
      <c r="AB1994" s="39"/>
      <c r="AC1994" s="39"/>
      <c r="AD1994" s="39"/>
      <c r="AE1994" s="39"/>
      <c r="AF1994" s="39"/>
      <c r="AG1994" s="39"/>
      <c r="AH1994" s="39"/>
      <c r="AI1994" s="39"/>
      <c r="AJ1994" s="39"/>
      <c r="AK1994" s="39"/>
      <c r="AL1994" s="39"/>
      <c r="AM1994" s="39"/>
      <c r="AN1994" s="39"/>
      <c r="AO1994" s="39"/>
      <c r="AP1994" s="39">
        <v>18750</v>
      </c>
      <c r="AQ1994" s="39">
        <v>0</v>
      </c>
      <c r="AR1994" s="27">
        <f t="shared" si="53"/>
        <v>0</v>
      </c>
      <c r="AS1994" s="13" t="s">
        <v>111</v>
      </c>
      <c r="AT1994" s="13">
        <v>2016</v>
      </c>
      <c r="AU1994" s="13" t="s">
        <v>7137</v>
      </c>
    </row>
    <row r="1995" spans="2:47" ht="13.15" customHeight="1" x14ac:dyDescent="0.2">
      <c r="B1995" s="13" t="s">
        <v>7064</v>
      </c>
      <c r="C1995" s="13" t="s">
        <v>100</v>
      </c>
      <c r="D1995" s="13" t="s">
        <v>3125</v>
      </c>
      <c r="E1995" s="13" t="s">
        <v>569</v>
      </c>
      <c r="F1995" s="13" t="s">
        <v>3126</v>
      </c>
      <c r="G1995" s="13" t="s">
        <v>3128</v>
      </c>
      <c r="H1995" s="13" t="s">
        <v>105</v>
      </c>
      <c r="I1995" s="13">
        <v>57</v>
      </c>
      <c r="J1995" s="13" t="s">
        <v>106</v>
      </c>
      <c r="K1995" s="13" t="s">
        <v>107</v>
      </c>
      <c r="L1995" s="13" t="s">
        <v>108</v>
      </c>
      <c r="M1995" s="13" t="s">
        <v>122</v>
      </c>
      <c r="N1995" s="13" t="s">
        <v>2830</v>
      </c>
      <c r="O1995" s="39"/>
      <c r="P1995" s="39"/>
      <c r="Q1995" s="39"/>
      <c r="R1995" s="39"/>
      <c r="S1995" s="39">
        <v>0</v>
      </c>
      <c r="T1995" s="39">
        <v>75</v>
      </c>
      <c r="U1995" s="39">
        <v>166</v>
      </c>
      <c r="V1995" s="39">
        <v>166</v>
      </c>
      <c r="W1995" s="39">
        <v>166</v>
      </c>
      <c r="X1995" s="39"/>
      <c r="Y1995" s="39"/>
      <c r="Z1995" s="39"/>
      <c r="AA1995" s="39"/>
      <c r="AB1995" s="39"/>
      <c r="AC1995" s="39"/>
      <c r="AD1995" s="39"/>
      <c r="AE1995" s="39"/>
      <c r="AF1995" s="39"/>
      <c r="AG1995" s="39"/>
      <c r="AH1995" s="39"/>
      <c r="AI1995" s="39"/>
      <c r="AJ1995" s="39"/>
      <c r="AK1995" s="39"/>
      <c r="AL1995" s="39"/>
      <c r="AM1995" s="39"/>
      <c r="AN1995" s="39"/>
      <c r="AO1995" s="39"/>
      <c r="AP1995" s="39">
        <v>33447.54</v>
      </c>
      <c r="AQ1995" s="39">
        <v>0</v>
      </c>
      <c r="AR1995" s="27">
        <f t="shared" si="53"/>
        <v>0</v>
      </c>
      <c r="AS1995" s="13" t="s">
        <v>111</v>
      </c>
      <c r="AT1995" s="13">
        <v>2016</v>
      </c>
      <c r="AU1995" s="13" t="s">
        <v>115</v>
      </c>
    </row>
    <row r="1996" spans="2:47" ht="13.15" customHeight="1" x14ac:dyDescent="0.2">
      <c r="B1996" s="13" t="s">
        <v>7938</v>
      </c>
      <c r="C1996" s="13" t="s">
        <v>100</v>
      </c>
      <c r="D1996" s="13" t="s">
        <v>3125</v>
      </c>
      <c r="E1996" s="13" t="s">
        <v>569</v>
      </c>
      <c r="F1996" s="13" t="s">
        <v>3126</v>
      </c>
      <c r="G1996" s="13" t="s">
        <v>3128</v>
      </c>
      <c r="H1996" s="13" t="s">
        <v>105</v>
      </c>
      <c r="I1996" s="13">
        <v>57</v>
      </c>
      <c r="J1996" s="13" t="s">
        <v>106</v>
      </c>
      <c r="K1996" s="13" t="s">
        <v>107</v>
      </c>
      <c r="L1996" s="13" t="s">
        <v>108</v>
      </c>
      <c r="M1996" s="13" t="s">
        <v>122</v>
      </c>
      <c r="N1996" s="13" t="s">
        <v>2830</v>
      </c>
      <c r="O1996" s="39"/>
      <c r="P1996" s="39"/>
      <c r="Q1996" s="39"/>
      <c r="R1996" s="39"/>
      <c r="S1996" s="39">
        <v>0</v>
      </c>
      <c r="T1996" s="39">
        <v>75</v>
      </c>
      <c r="U1996" s="39">
        <v>316</v>
      </c>
      <c r="V1996" s="39">
        <v>291</v>
      </c>
      <c r="W1996" s="39">
        <v>291</v>
      </c>
      <c r="X1996" s="171"/>
      <c r="Y1996" s="171"/>
      <c r="Z1996" s="171"/>
      <c r="AA1996" s="171"/>
      <c r="AB1996" s="171"/>
      <c r="AC1996" s="171"/>
      <c r="AD1996" s="171"/>
      <c r="AE1996" s="171"/>
      <c r="AF1996" s="171"/>
      <c r="AG1996" s="171"/>
      <c r="AH1996" s="171"/>
      <c r="AI1996" s="171"/>
      <c r="AJ1996" s="171"/>
      <c r="AK1996" s="171"/>
      <c r="AL1996" s="171"/>
      <c r="AM1996" s="171"/>
      <c r="AN1996" s="171"/>
      <c r="AO1996" s="171"/>
      <c r="AP1996" s="39">
        <v>33447.54</v>
      </c>
      <c r="AQ1996" s="39">
        <f t="shared" ref="AQ1996" si="58">(O1996+P1996+Q1996+R1996+S1996+T1996+U1996+V1996+W1996)*AP1996</f>
        <v>32544456.420000002</v>
      </c>
      <c r="AR1996" s="27">
        <f t="shared" si="53"/>
        <v>36449791.190400004</v>
      </c>
      <c r="AS1996" s="13" t="s">
        <v>111</v>
      </c>
      <c r="AT1996" s="13" t="s">
        <v>7937</v>
      </c>
      <c r="AU1996" s="300"/>
    </row>
    <row r="1997" spans="2:47" ht="13.15" customHeight="1" x14ac:dyDescent="0.2">
      <c r="B1997" s="7" t="s">
        <v>3132</v>
      </c>
      <c r="C1997" s="7" t="s">
        <v>100</v>
      </c>
      <c r="D1997" s="13" t="s">
        <v>3116</v>
      </c>
      <c r="E1997" s="7" t="s">
        <v>582</v>
      </c>
      <c r="F1997" s="7" t="s">
        <v>3117</v>
      </c>
      <c r="G1997" s="7" t="s">
        <v>3133</v>
      </c>
      <c r="H1997" s="8" t="s">
        <v>197</v>
      </c>
      <c r="I1997" s="9">
        <v>57</v>
      </c>
      <c r="J1997" s="10" t="s">
        <v>238</v>
      </c>
      <c r="K1997" s="8" t="s">
        <v>107</v>
      </c>
      <c r="L1997" s="10" t="s">
        <v>108</v>
      </c>
      <c r="M1997" s="10" t="s">
        <v>109</v>
      </c>
      <c r="N1997" s="29" t="s">
        <v>2830</v>
      </c>
      <c r="O1997" s="27"/>
      <c r="P1997" s="27"/>
      <c r="Q1997" s="74"/>
      <c r="R1997" s="27">
        <v>1042</v>
      </c>
      <c r="S1997" s="27">
        <v>1042</v>
      </c>
      <c r="T1997" s="27">
        <v>1042</v>
      </c>
      <c r="U1997" s="27">
        <v>1042</v>
      </c>
      <c r="V1997" s="27">
        <v>1042</v>
      </c>
      <c r="W1997" s="27"/>
      <c r="X1997" s="27"/>
      <c r="Y1997" s="27"/>
      <c r="Z1997" s="27"/>
      <c r="AA1997" s="27"/>
      <c r="AB1997" s="27"/>
      <c r="AC1997" s="27"/>
      <c r="AD1997" s="27"/>
      <c r="AE1997" s="27"/>
      <c r="AF1997" s="27"/>
      <c r="AG1997" s="27"/>
      <c r="AH1997" s="27"/>
      <c r="AI1997" s="27"/>
      <c r="AJ1997" s="27"/>
      <c r="AK1997" s="27"/>
      <c r="AL1997" s="27"/>
      <c r="AM1997" s="27"/>
      <c r="AN1997" s="27"/>
      <c r="AO1997" s="27"/>
      <c r="AP1997" s="27">
        <v>20311.21</v>
      </c>
      <c r="AQ1997" s="27">
        <v>0</v>
      </c>
      <c r="AR1997" s="27">
        <f t="shared" si="53"/>
        <v>0</v>
      </c>
      <c r="AS1997" s="10" t="s">
        <v>111</v>
      </c>
      <c r="AT1997" s="43" t="s">
        <v>241</v>
      </c>
      <c r="AU1997" s="89" t="s">
        <v>661</v>
      </c>
    </row>
    <row r="1998" spans="2:47" ht="13.15" customHeight="1" x14ac:dyDescent="0.2">
      <c r="B1998" s="12" t="s">
        <v>3134</v>
      </c>
      <c r="C1998" s="7" t="s">
        <v>100</v>
      </c>
      <c r="D1998" s="13" t="s">
        <v>3116</v>
      </c>
      <c r="E1998" s="7" t="s">
        <v>582</v>
      </c>
      <c r="F1998" s="7" t="s">
        <v>3117</v>
      </c>
      <c r="G1998" s="7" t="s">
        <v>3133</v>
      </c>
      <c r="H1998" s="8" t="s">
        <v>105</v>
      </c>
      <c r="I1998" s="9">
        <v>57</v>
      </c>
      <c r="J1998" s="10" t="s">
        <v>106</v>
      </c>
      <c r="K1998" s="8" t="s">
        <v>107</v>
      </c>
      <c r="L1998" s="10" t="s">
        <v>108</v>
      </c>
      <c r="M1998" s="10" t="s">
        <v>109</v>
      </c>
      <c r="N1998" s="10" t="s">
        <v>2830</v>
      </c>
      <c r="O1998" s="74"/>
      <c r="P1998" s="27"/>
      <c r="Q1998" s="27"/>
      <c r="R1998" s="27">
        <v>1042</v>
      </c>
      <c r="S1998" s="27">
        <v>1042</v>
      </c>
      <c r="T1998" s="27">
        <v>1042</v>
      </c>
      <c r="U1998" s="27">
        <v>1042</v>
      </c>
      <c r="V1998" s="27">
        <v>1042</v>
      </c>
      <c r="W1998" s="27"/>
      <c r="X1998" s="27"/>
      <c r="Y1998" s="27"/>
      <c r="Z1998" s="27"/>
      <c r="AA1998" s="27"/>
      <c r="AB1998" s="27"/>
      <c r="AC1998" s="27"/>
      <c r="AD1998" s="27"/>
      <c r="AE1998" s="27"/>
      <c r="AF1998" s="27"/>
      <c r="AG1998" s="27"/>
      <c r="AH1998" s="27"/>
      <c r="AI1998" s="27"/>
      <c r="AJ1998" s="27"/>
      <c r="AK1998" s="27"/>
      <c r="AL1998" s="27"/>
      <c r="AM1998" s="27"/>
      <c r="AN1998" s="27"/>
      <c r="AO1998" s="27"/>
      <c r="AP1998" s="27">
        <v>20311.21</v>
      </c>
      <c r="AQ1998" s="27">
        <v>0</v>
      </c>
      <c r="AR1998" s="27">
        <f t="shared" si="53"/>
        <v>0</v>
      </c>
      <c r="AS1998" s="10" t="s">
        <v>111</v>
      </c>
      <c r="AT1998" s="43" t="s">
        <v>241</v>
      </c>
      <c r="AU1998" s="89" t="s">
        <v>661</v>
      </c>
    </row>
    <row r="1999" spans="2:47" ht="13.15" customHeight="1" x14ac:dyDescent="0.2">
      <c r="B1999" s="12" t="s">
        <v>3135</v>
      </c>
      <c r="C1999" s="7" t="s">
        <v>100</v>
      </c>
      <c r="D1999" s="13" t="s">
        <v>3116</v>
      </c>
      <c r="E1999" s="7" t="s">
        <v>582</v>
      </c>
      <c r="F1999" s="7" t="s">
        <v>3117</v>
      </c>
      <c r="G1999" s="7" t="s">
        <v>3133</v>
      </c>
      <c r="H1999" s="8" t="s">
        <v>105</v>
      </c>
      <c r="I1999" s="8">
        <v>57</v>
      </c>
      <c r="J1999" s="10" t="s">
        <v>200</v>
      </c>
      <c r="K1999" s="8" t="s">
        <v>107</v>
      </c>
      <c r="L1999" s="10" t="s">
        <v>108</v>
      </c>
      <c r="M1999" s="10" t="s">
        <v>109</v>
      </c>
      <c r="N1999" s="10" t="s">
        <v>2830</v>
      </c>
      <c r="O1999" s="74"/>
      <c r="P1999" s="27"/>
      <c r="Q1999" s="27"/>
      <c r="R1999" s="27">
        <v>27</v>
      </c>
      <c r="S1999" s="27">
        <v>1108</v>
      </c>
      <c r="T1999" s="27">
        <v>1042</v>
      </c>
      <c r="U1999" s="27">
        <v>1042</v>
      </c>
      <c r="V1999" s="27">
        <v>1042</v>
      </c>
      <c r="W1999" s="27"/>
      <c r="X1999" s="27"/>
      <c r="Y1999" s="27"/>
      <c r="Z1999" s="27"/>
      <c r="AA1999" s="27"/>
      <c r="AB1999" s="27"/>
      <c r="AC1999" s="27"/>
      <c r="AD1999" s="27"/>
      <c r="AE1999" s="27"/>
      <c r="AF1999" s="27"/>
      <c r="AG1999" s="27"/>
      <c r="AH1999" s="27"/>
      <c r="AI1999" s="27"/>
      <c r="AJ1999" s="27"/>
      <c r="AK1999" s="27"/>
      <c r="AL1999" s="27"/>
      <c r="AM1999" s="27"/>
      <c r="AN1999" s="27"/>
      <c r="AO1999" s="27"/>
      <c r="AP1999" s="27">
        <v>20535.71</v>
      </c>
      <c r="AQ1999" s="27">
        <v>0</v>
      </c>
      <c r="AR1999" s="27">
        <f t="shared" si="53"/>
        <v>0</v>
      </c>
      <c r="AS1999" s="10" t="s">
        <v>111</v>
      </c>
      <c r="AT1999" s="7" t="s">
        <v>375</v>
      </c>
      <c r="AU1999" s="13" t="s">
        <v>1163</v>
      </c>
    </row>
    <row r="2000" spans="2:47" ht="13.15" customHeight="1" x14ac:dyDescent="0.2">
      <c r="B2000" s="13" t="s">
        <v>3136</v>
      </c>
      <c r="C2000" s="13" t="s">
        <v>100</v>
      </c>
      <c r="D2000" s="13" t="s">
        <v>3125</v>
      </c>
      <c r="E2000" s="13" t="s">
        <v>569</v>
      </c>
      <c r="F2000" s="13" t="s">
        <v>3126</v>
      </c>
      <c r="G2000" s="13" t="s">
        <v>3133</v>
      </c>
      <c r="H2000" s="13" t="s">
        <v>105</v>
      </c>
      <c r="I2000" s="13">
        <v>57</v>
      </c>
      <c r="J2000" s="13" t="s">
        <v>614</v>
      </c>
      <c r="K2000" s="13" t="s">
        <v>107</v>
      </c>
      <c r="L2000" s="13" t="s">
        <v>108</v>
      </c>
      <c r="M2000" s="13" t="s">
        <v>109</v>
      </c>
      <c r="N2000" s="13" t="s">
        <v>2830</v>
      </c>
      <c r="O2000" s="39"/>
      <c r="P2000" s="39"/>
      <c r="Q2000" s="39"/>
      <c r="R2000" s="39"/>
      <c r="S2000" s="39">
        <v>85</v>
      </c>
      <c r="T2000" s="39">
        <v>573</v>
      </c>
      <c r="U2000" s="39">
        <v>573</v>
      </c>
      <c r="V2000" s="39">
        <v>573</v>
      </c>
      <c r="W2000" s="39">
        <v>573</v>
      </c>
      <c r="X2000" s="39"/>
      <c r="Y2000" s="39"/>
      <c r="Z2000" s="39"/>
      <c r="AA2000" s="39"/>
      <c r="AB2000" s="39"/>
      <c r="AC2000" s="39"/>
      <c r="AD2000" s="39"/>
      <c r="AE2000" s="39"/>
      <c r="AF2000" s="39"/>
      <c r="AG2000" s="39"/>
      <c r="AH2000" s="39"/>
      <c r="AI2000" s="39"/>
      <c r="AJ2000" s="39"/>
      <c r="AK2000" s="39"/>
      <c r="AL2000" s="39"/>
      <c r="AM2000" s="39"/>
      <c r="AN2000" s="39"/>
      <c r="AO2000" s="39"/>
      <c r="AP2000" s="39">
        <v>20535.71</v>
      </c>
      <c r="AQ2000" s="39">
        <v>0</v>
      </c>
      <c r="AR2000" s="27">
        <f t="shared" si="53"/>
        <v>0</v>
      </c>
      <c r="AS2000" s="13" t="s">
        <v>111</v>
      </c>
      <c r="AT2000" s="13">
        <v>2016</v>
      </c>
      <c r="AU2000" s="13">
        <v>14</v>
      </c>
    </row>
    <row r="2001" spans="2:47" ht="13.15" customHeight="1" x14ac:dyDescent="0.2">
      <c r="B2001" s="13" t="s">
        <v>3137</v>
      </c>
      <c r="C2001" s="13" t="s">
        <v>100</v>
      </c>
      <c r="D2001" s="13" t="s">
        <v>3125</v>
      </c>
      <c r="E2001" s="13" t="s">
        <v>569</v>
      </c>
      <c r="F2001" s="13" t="s">
        <v>3126</v>
      </c>
      <c r="G2001" s="13" t="s">
        <v>3133</v>
      </c>
      <c r="H2001" s="13" t="s">
        <v>105</v>
      </c>
      <c r="I2001" s="13">
        <v>57</v>
      </c>
      <c r="J2001" s="13" t="s">
        <v>106</v>
      </c>
      <c r="K2001" s="13" t="s">
        <v>107</v>
      </c>
      <c r="L2001" s="13" t="s">
        <v>108</v>
      </c>
      <c r="M2001" s="13" t="s">
        <v>122</v>
      </c>
      <c r="N2001" s="13" t="s">
        <v>2830</v>
      </c>
      <c r="O2001" s="39"/>
      <c r="P2001" s="39"/>
      <c r="Q2001" s="39"/>
      <c r="R2001" s="39"/>
      <c r="S2001" s="39">
        <v>0</v>
      </c>
      <c r="T2001" s="39">
        <v>573</v>
      </c>
      <c r="U2001" s="39">
        <v>573</v>
      </c>
      <c r="V2001" s="39">
        <v>573</v>
      </c>
      <c r="W2001" s="39">
        <v>573</v>
      </c>
      <c r="X2001" s="39"/>
      <c r="Y2001" s="39"/>
      <c r="Z2001" s="39"/>
      <c r="AA2001" s="39"/>
      <c r="AB2001" s="39"/>
      <c r="AC2001" s="39"/>
      <c r="AD2001" s="39"/>
      <c r="AE2001" s="39"/>
      <c r="AF2001" s="39"/>
      <c r="AG2001" s="39"/>
      <c r="AH2001" s="39"/>
      <c r="AI2001" s="39"/>
      <c r="AJ2001" s="39"/>
      <c r="AK2001" s="39"/>
      <c r="AL2001" s="39"/>
      <c r="AM2001" s="39"/>
      <c r="AN2001" s="39"/>
      <c r="AO2001" s="39"/>
      <c r="AP2001" s="39">
        <v>20535.71</v>
      </c>
      <c r="AQ2001" s="39">
        <v>0</v>
      </c>
      <c r="AR2001" s="27">
        <f t="shared" si="53"/>
        <v>0</v>
      </c>
      <c r="AS2001" s="13" t="s">
        <v>111</v>
      </c>
      <c r="AT2001" s="13">
        <v>2016</v>
      </c>
      <c r="AU2001" s="13" t="s">
        <v>6956</v>
      </c>
    </row>
    <row r="2002" spans="2:47" ht="13.15" customHeight="1" x14ac:dyDescent="0.2">
      <c r="B2002" s="13" t="s">
        <v>6960</v>
      </c>
      <c r="C2002" s="13" t="s">
        <v>100</v>
      </c>
      <c r="D2002" s="13" t="s">
        <v>3125</v>
      </c>
      <c r="E2002" s="13" t="s">
        <v>569</v>
      </c>
      <c r="F2002" s="13" t="s">
        <v>3126</v>
      </c>
      <c r="G2002" s="13" t="s">
        <v>3133</v>
      </c>
      <c r="H2002" s="13" t="s">
        <v>105</v>
      </c>
      <c r="I2002" s="13">
        <v>57</v>
      </c>
      <c r="J2002" s="13" t="s">
        <v>106</v>
      </c>
      <c r="K2002" s="13" t="s">
        <v>107</v>
      </c>
      <c r="L2002" s="13" t="s">
        <v>108</v>
      </c>
      <c r="M2002" s="13" t="s">
        <v>122</v>
      </c>
      <c r="N2002" s="13" t="s">
        <v>2830</v>
      </c>
      <c r="O2002" s="39"/>
      <c r="P2002" s="39"/>
      <c r="Q2002" s="39"/>
      <c r="R2002" s="39"/>
      <c r="S2002" s="39">
        <v>0</v>
      </c>
      <c r="T2002" s="39">
        <v>573</v>
      </c>
      <c r="U2002" s="39">
        <v>573</v>
      </c>
      <c r="V2002" s="39">
        <v>573</v>
      </c>
      <c r="W2002" s="39">
        <v>573</v>
      </c>
      <c r="X2002" s="39"/>
      <c r="Y2002" s="39"/>
      <c r="Z2002" s="39"/>
      <c r="AA2002" s="39"/>
      <c r="AB2002" s="39"/>
      <c r="AC2002" s="39"/>
      <c r="AD2002" s="39"/>
      <c r="AE2002" s="39"/>
      <c r="AF2002" s="39"/>
      <c r="AG2002" s="39"/>
      <c r="AH2002" s="39"/>
      <c r="AI2002" s="39"/>
      <c r="AJ2002" s="39"/>
      <c r="AK2002" s="39"/>
      <c r="AL2002" s="39"/>
      <c r="AM2002" s="39"/>
      <c r="AN2002" s="39"/>
      <c r="AO2002" s="39"/>
      <c r="AP2002" s="39">
        <v>20535.71</v>
      </c>
      <c r="AQ2002" s="39">
        <v>0</v>
      </c>
      <c r="AR2002" s="27">
        <f t="shared" si="53"/>
        <v>0</v>
      </c>
      <c r="AS2002" s="13" t="s">
        <v>111</v>
      </c>
      <c r="AT2002" s="13">
        <v>2016</v>
      </c>
      <c r="AU2002" s="13" t="s">
        <v>7137</v>
      </c>
    </row>
    <row r="2003" spans="2:47" ht="13.15" customHeight="1" x14ac:dyDescent="0.2">
      <c r="B2003" s="13" t="s">
        <v>7065</v>
      </c>
      <c r="C2003" s="13" t="s">
        <v>100</v>
      </c>
      <c r="D2003" s="13" t="s">
        <v>3125</v>
      </c>
      <c r="E2003" s="13" t="s">
        <v>569</v>
      </c>
      <c r="F2003" s="13" t="s">
        <v>3126</v>
      </c>
      <c r="G2003" s="13" t="s">
        <v>3133</v>
      </c>
      <c r="H2003" s="13" t="s">
        <v>105</v>
      </c>
      <c r="I2003" s="13">
        <v>57</v>
      </c>
      <c r="J2003" s="13" t="s">
        <v>106</v>
      </c>
      <c r="K2003" s="13" t="s">
        <v>107</v>
      </c>
      <c r="L2003" s="13" t="s">
        <v>108</v>
      </c>
      <c r="M2003" s="13" t="s">
        <v>122</v>
      </c>
      <c r="N2003" s="13" t="s">
        <v>2830</v>
      </c>
      <c r="O2003" s="39"/>
      <c r="P2003" s="39"/>
      <c r="Q2003" s="39"/>
      <c r="R2003" s="39"/>
      <c r="S2003" s="39">
        <v>0</v>
      </c>
      <c r="T2003" s="39">
        <v>573</v>
      </c>
      <c r="U2003" s="39">
        <v>573</v>
      </c>
      <c r="V2003" s="39">
        <v>573</v>
      </c>
      <c r="W2003" s="39">
        <v>573</v>
      </c>
      <c r="X2003" s="39"/>
      <c r="Y2003" s="39"/>
      <c r="Z2003" s="39"/>
      <c r="AA2003" s="39"/>
      <c r="AB2003" s="39"/>
      <c r="AC2003" s="39"/>
      <c r="AD2003" s="39"/>
      <c r="AE2003" s="39"/>
      <c r="AF2003" s="39"/>
      <c r="AG2003" s="39"/>
      <c r="AH2003" s="39"/>
      <c r="AI2003" s="39"/>
      <c r="AJ2003" s="39"/>
      <c r="AK2003" s="39"/>
      <c r="AL2003" s="39"/>
      <c r="AM2003" s="39"/>
      <c r="AN2003" s="39"/>
      <c r="AO2003" s="39"/>
      <c r="AP2003" s="39">
        <v>33447.54</v>
      </c>
      <c r="AQ2003" s="39">
        <v>0</v>
      </c>
      <c r="AR2003" s="27">
        <f t="shared" si="53"/>
        <v>0</v>
      </c>
      <c r="AS2003" s="13" t="s">
        <v>111</v>
      </c>
      <c r="AT2003" s="13">
        <v>2016</v>
      </c>
      <c r="AU2003" s="13" t="s">
        <v>115</v>
      </c>
    </row>
    <row r="2004" spans="2:47" ht="13.15" customHeight="1" x14ac:dyDescent="0.2">
      <c r="B2004" s="13" t="s">
        <v>7939</v>
      </c>
      <c r="C2004" s="13" t="s">
        <v>100</v>
      </c>
      <c r="D2004" s="13" t="s">
        <v>3125</v>
      </c>
      <c r="E2004" s="13" t="s">
        <v>569</v>
      </c>
      <c r="F2004" s="13" t="s">
        <v>3126</v>
      </c>
      <c r="G2004" s="13" t="s">
        <v>3133</v>
      </c>
      <c r="H2004" s="13" t="s">
        <v>105</v>
      </c>
      <c r="I2004" s="13">
        <v>57</v>
      </c>
      <c r="J2004" s="13" t="s">
        <v>106</v>
      </c>
      <c r="K2004" s="13" t="s">
        <v>107</v>
      </c>
      <c r="L2004" s="13" t="s">
        <v>108</v>
      </c>
      <c r="M2004" s="13" t="s">
        <v>122</v>
      </c>
      <c r="N2004" s="13" t="s">
        <v>2830</v>
      </c>
      <c r="O2004" s="39"/>
      <c r="P2004" s="39"/>
      <c r="Q2004" s="39"/>
      <c r="R2004" s="39"/>
      <c r="S2004" s="39">
        <v>0</v>
      </c>
      <c r="T2004" s="39">
        <v>573</v>
      </c>
      <c r="U2004" s="39">
        <v>1103</v>
      </c>
      <c r="V2004" s="39">
        <v>900</v>
      </c>
      <c r="W2004" s="39">
        <v>900</v>
      </c>
      <c r="X2004" s="171"/>
      <c r="Y2004" s="171"/>
      <c r="Z2004" s="171"/>
      <c r="AA2004" s="171"/>
      <c r="AB2004" s="171"/>
      <c r="AC2004" s="171"/>
      <c r="AD2004" s="171"/>
      <c r="AE2004" s="171"/>
      <c r="AF2004" s="171"/>
      <c r="AG2004" s="171"/>
      <c r="AH2004" s="171"/>
      <c r="AI2004" s="171"/>
      <c r="AJ2004" s="171"/>
      <c r="AK2004" s="171"/>
      <c r="AL2004" s="171"/>
      <c r="AM2004" s="171"/>
      <c r="AN2004" s="171"/>
      <c r="AO2004" s="171"/>
      <c r="AP2004" s="39">
        <v>33447.54</v>
      </c>
      <c r="AQ2004" s="39">
        <f t="shared" ref="AQ2004" si="59">(O2004+P2004+Q2004+R2004+S2004+T2004+U2004+V2004+W2004)*AP2004</f>
        <v>116263649.04000001</v>
      </c>
      <c r="AR2004" s="27">
        <f t="shared" si="53"/>
        <v>130215286.92480002</v>
      </c>
      <c r="AS2004" s="13" t="s">
        <v>111</v>
      </c>
      <c r="AT2004" s="13" t="s">
        <v>7937</v>
      </c>
      <c r="AU2004" s="300"/>
    </row>
    <row r="2005" spans="2:47" ht="13.15" customHeight="1" x14ac:dyDescent="0.2">
      <c r="B2005" s="7" t="s">
        <v>3138</v>
      </c>
      <c r="C2005" s="7" t="s">
        <v>100</v>
      </c>
      <c r="D2005" s="13" t="s">
        <v>3116</v>
      </c>
      <c r="E2005" s="7" t="s">
        <v>582</v>
      </c>
      <c r="F2005" s="7" t="s">
        <v>3117</v>
      </c>
      <c r="G2005" s="7" t="s">
        <v>3139</v>
      </c>
      <c r="H2005" s="8" t="s">
        <v>197</v>
      </c>
      <c r="I2005" s="9">
        <v>57</v>
      </c>
      <c r="J2005" s="10" t="s">
        <v>238</v>
      </c>
      <c r="K2005" s="8" t="s">
        <v>107</v>
      </c>
      <c r="L2005" s="10" t="s">
        <v>108</v>
      </c>
      <c r="M2005" s="10" t="s">
        <v>109</v>
      </c>
      <c r="N2005" s="29" t="s">
        <v>2830</v>
      </c>
      <c r="O2005" s="27"/>
      <c r="P2005" s="27"/>
      <c r="Q2005" s="74"/>
      <c r="R2005" s="27">
        <v>1213</v>
      </c>
      <c r="S2005" s="27">
        <v>1213</v>
      </c>
      <c r="T2005" s="27">
        <v>1213</v>
      </c>
      <c r="U2005" s="27">
        <v>1213</v>
      </c>
      <c r="V2005" s="27">
        <v>1213</v>
      </c>
      <c r="W2005" s="27"/>
      <c r="X2005" s="27"/>
      <c r="Y2005" s="27"/>
      <c r="Z2005" s="27"/>
      <c r="AA2005" s="27"/>
      <c r="AB2005" s="27"/>
      <c r="AC2005" s="27"/>
      <c r="AD2005" s="27"/>
      <c r="AE2005" s="27"/>
      <c r="AF2005" s="27"/>
      <c r="AG2005" s="27"/>
      <c r="AH2005" s="27"/>
      <c r="AI2005" s="27"/>
      <c r="AJ2005" s="27"/>
      <c r="AK2005" s="27"/>
      <c r="AL2005" s="27"/>
      <c r="AM2005" s="27"/>
      <c r="AN2005" s="27"/>
      <c r="AO2005" s="27"/>
      <c r="AP2005" s="27">
        <v>20311.21</v>
      </c>
      <c r="AQ2005" s="27">
        <v>0</v>
      </c>
      <c r="AR2005" s="27">
        <f t="shared" si="53"/>
        <v>0</v>
      </c>
      <c r="AS2005" s="10" t="s">
        <v>111</v>
      </c>
      <c r="AT2005" s="43" t="s">
        <v>241</v>
      </c>
      <c r="AU2005" s="89" t="s">
        <v>661</v>
      </c>
    </row>
    <row r="2006" spans="2:47" ht="13.15" customHeight="1" x14ac:dyDescent="0.2">
      <c r="B2006" s="12" t="s">
        <v>3140</v>
      </c>
      <c r="C2006" s="7" t="s">
        <v>100</v>
      </c>
      <c r="D2006" s="13" t="s">
        <v>3116</v>
      </c>
      <c r="E2006" s="7" t="s">
        <v>582</v>
      </c>
      <c r="F2006" s="7" t="s">
        <v>3117</v>
      </c>
      <c r="G2006" s="7" t="s">
        <v>3139</v>
      </c>
      <c r="H2006" s="8" t="s">
        <v>105</v>
      </c>
      <c r="I2006" s="9">
        <v>57</v>
      </c>
      <c r="J2006" s="10" t="s">
        <v>106</v>
      </c>
      <c r="K2006" s="8" t="s">
        <v>107</v>
      </c>
      <c r="L2006" s="10" t="s">
        <v>108</v>
      </c>
      <c r="M2006" s="10" t="s">
        <v>109</v>
      </c>
      <c r="N2006" s="10" t="s">
        <v>2830</v>
      </c>
      <c r="O2006" s="74"/>
      <c r="P2006" s="27"/>
      <c r="Q2006" s="27"/>
      <c r="R2006" s="27">
        <v>1213</v>
      </c>
      <c r="S2006" s="27">
        <v>1213</v>
      </c>
      <c r="T2006" s="27">
        <v>1213</v>
      </c>
      <c r="U2006" s="27">
        <v>1213</v>
      </c>
      <c r="V2006" s="27">
        <v>1213</v>
      </c>
      <c r="W2006" s="27"/>
      <c r="X2006" s="27"/>
      <c r="Y2006" s="27"/>
      <c r="Z2006" s="27"/>
      <c r="AA2006" s="27"/>
      <c r="AB2006" s="27"/>
      <c r="AC2006" s="27"/>
      <c r="AD2006" s="27"/>
      <c r="AE2006" s="27"/>
      <c r="AF2006" s="27"/>
      <c r="AG2006" s="27"/>
      <c r="AH2006" s="27"/>
      <c r="AI2006" s="27"/>
      <c r="AJ2006" s="27"/>
      <c r="AK2006" s="27"/>
      <c r="AL2006" s="27"/>
      <c r="AM2006" s="27"/>
      <c r="AN2006" s="27"/>
      <c r="AO2006" s="27"/>
      <c r="AP2006" s="27">
        <v>20311.21</v>
      </c>
      <c r="AQ2006" s="27">
        <v>0</v>
      </c>
      <c r="AR2006" s="27">
        <f t="shared" si="53"/>
        <v>0</v>
      </c>
      <c r="AS2006" s="10" t="s">
        <v>111</v>
      </c>
      <c r="AT2006" s="43" t="s">
        <v>241</v>
      </c>
      <c r="AU2006" s="89" t="s">
        <v>661</v>
      </c>
    </row>
    <row r="2007" spans="2:47" ht="13.15" customHeight="1" x14ac:dyDescent="0.2">
      <c r="B2007" s="12" t="s">
        <v>3141</v>
      </c>
      <c r="C2007" s="7" t="s">
        <v>100</v>
      </c>
      <c r="D2007" s="13" t="s">
        <v>3116</v>
      </c>
      <c r="E2007" s="7" t="s">
        <v>582</v>
      </c>
      <c r="F2007" s="7" t="s">
        <v>3117</v>
      </c>
      <c r="G2007" s="7" t="s">
        <v>3139</v>
      </c>
      <c r="H2007" s="8" t="s">
        <v>105</v>
      </c>
      <c r="I2007" s="8">
        <v>57</v>
      </c>
      <c r="J2007" s="10" t="s">
        <v>200</v>
      </c>
      <c r="K2007" s="8" t="s">
        <v>107</v>
      </c>
      <c r="L2007" s="10" t="s">
        <v>108</v>
      </c>
      <c r="M2007" s="10" t="s">
        <v>109</v>
      </c>
      <c r="N2007" s="10" t="s">
        <v>2830</v>
      </c>
      <c r="O2007" s="74"/>
      <c r="P2007" s="27"/>
      <c r="Q2007" s="27"/>
      <c r="R2007" s="27">
        <v>111</v>
      </c>
      <c r="S2007" s="27">
        <v>1340</v>
      </c>
      <c r="T2007" s="27">
        <v>1213</v>
      </c>
      <c r="U2007" s="27">
        <v>1213</v>
      </c>
      <c r="V2007" s="27">
        <v>1213</v>
      </c>
      <c r="W2007" s="27"/>
      <c r="X2007" s="27"/>
      <c r="Y2007" s="27"/>
      <c r="Z2007" s="27"/>
      <c r="AA2007" s="27"/>
      <c r="AB2007" s="27"/>
      <c r="AC2007" s="27"/>
      <c r="AD2007" s="27"/>
      <c r="AE2007" s="27"/>
      <c r="AF2007" s="27"/>
      <c r="AG2007" s="27"/>
      <c r="AH2007" s="27"/>
      <c r="AI2007" s="27"/>
      <c r="AJ2007" s="27"/>
      <c r="AK2007" s="27"/>
      <c r="AL2007" s="27"/>
      <c r="AM2007" s="27"/>
      <c r="AN2007" s="27"/>
      <c r="AO2007" s="27"/>
      <c r="AP2007" s="27">
        <v>20535.71</v>
      </c>
      <c r="AQ2007" s="27">
        <v>0</v>
      </c>
      <c r="AR2007" s="27">
        <f t="shared" si="53"/>
        <v>0</v>
      </c>
      <c r="AS2007" s="10" t="s">
        <v>111</v>
      </c>
      <c r="AT2007" s="7" t="s">
        <v>375</v>
      </c>
      <c r="AU2007" s="13" t="s">
        <v>1163</v>
      </c>
    </row>
    <row r="2008" spans="2:47" ht="13.15" customHeight="1" x14ac:dyDescent="0.2">
      <c r="B2008" s="13" t="s">
        <v>3142</v>
      </c>
      <c r="C2008" s="13" t="s">
        <v>100</v>
      </c>
      <c r="D2008" s="13" t="s">
        <v>3125</v>
      </c>
      <c r="E2008" s="13" t="s">
        <v>569</v>
      </c>
      <c r="F2008" s="13" t="s">
        <v>3126</v>
      </c>
      <c r="G2008" s="13" t="s">
        <v>3139</v>
      </c>
      <c r="H2008" s="13" t="s">
        <v>105</v>
      </c>
      <c r="I2008" s="13">
        <v>57</v>
      </c>
      <c r="J2008" s="13" t="s">
        <v>106</v>
      </c>
      <c r="K2008" s="13" t="s">
        <v>107</v>
      </c>
      <c r="L2008" s="13" t="s">
        <v>108</v>
      </c>
      <c r="M2008" s="13" t="s">
        <v>122</v>
      </c>
      <c r="N2008" s="13" t="s">
        <v>2830</v>
      </c>
      <c r="O2008" s="39"/>
      <c r="P2008" s="39"/>
      <c r="Q2008" s="39"/>
      <c r="R2008" s="39"/>
      <c r="S2008" s="39">
        <v>0</v>
      </c>
      <c r="T2008" s="39">
        <v>581</v>
      </c>
      <c r="U2008" s="39">
        <v>581</v>
      </c>
      <c r="V2008" s="39">
        <v>581</v>
      </c>
      <c r="W2008" s="39">
        <v>581</v>
      </c>
      <c r="X2008" s="39"/>
      <c r="Y2008" s="39"/>
      <c r="Z2008" s="39"/>
      <c r="AA2008" s="39"/>
      <c r="AB2008" s="39"/>
      <c r="AC2008" s="39"/>
      <c r="AD2008" s="39"/>
      <c r="AE2008" s="39"/>
      <c r="AF2008" s="39"/>
      <c r="AG2008" s="39"/>
      <c r="AH2008" s="39"/>
      <c r="AI2008" s="39"/>
      <c r="AJ2008" s="39"/>
      <c r="AK2008" s="39"/>
      <c r="AL2008" s="39"/>
      <c r="AM2008" s="39"/>
      <c r="AN2008" s="39"/>
      <c r="AO2008" s="39"/>
      <c r="AP2008" s="39">
        <v>20535.71</v>
      </c>
      <c r="AQ2008" s="39">
        <v>0</v>
      </c>
      <c r="AR2008" s="27">
        <f t="shared" si="53"/>
        <v>0</v>
      </c>
      <c r="AS2008" s="13" t="s">
        <v>111</v>
      </c>
      <c r="AT2008" s="13">
        <v>2016</v>
      </c>
      <c r="AU2008" s="13" t="s">
        <v>6956</v>
      </c>
    </row>
    <row r="2009" spans="2:47" ht="13.15" customHeight="1" x14ac:dyDescent="0.2">
      <c r="B2009" s="13" t="s">
        <v>6962</v>
      </c>
      <c r="C2009" s="13" t="s">
        <v>100</v>
      </c>
      <c r="D2009" s="13" t="s">
        <v>3125</v>
      </c>
      <c r="E2009" s="13" t="s">
        <v>569</v>
      </c>
      <c r="F2009" s="13" t="s">
        <v>3126</v>
      </c>
      <c r="G2009" s="13" t="s">
        <v>3139</v>
      </c>
      <c r="H2009" s="13" t="s">
        <v>105</v>
      </c>
      <c r="I2009" s="13">
        <v>57</v>
      </c>
      <c r="J2009" s="13" t="s">
        <v>106</v>
      </c>
      <c r="K2009" s="13" t="s">
        <v>107</v>
      </c>
      <c r="L2009" s="13" t="s">
        <v>108</v>
      </c>
      <c r="M2009" s="13" t="s">
        <v>122</v>
      </c>
      <c r="N2009" s="13" t="s">
        <v>2830</v>
      </c>
      <c r="O2009" s="39"/>
      <c r="P2009" s="39"/>
      <c r="Q2009" s="39"/>
      <c r="R2009" s="39"/>
      <c r="S2009" s="39">
        <v>0</v>
      </c>
      <c r="T2009" s="39">
        <v>581</v>
      </c>
      <c r="U2009" s="39">
        <v>581</v>
      </c>
      <c r="V2009" s="39">
        <v>581</v>
      </c>
      <c r="W2009" s="39">
        <v>581</v>
      </c>
      <c r="X2009" s="39"/>
      <c r="Y2009" s="39"/>
      <c r="Z2009" s="39"/>
      <c r="AA2009" s="39"/>
      <c r="AB2009" s="39"/>
      <c r="AC2009" s="39"/>
      <c r="AD2009" s="39"/>
      <c r="AE2009" s="39"/>
      <c r="AF2009" s="39"/>
      <c r="AG2009" s="39"/>
      <c r="AH2009" s="39"/>
      <c r="AI2009" s="39"/>
      <c r="AJ2009" s="39"/>
      <c r="AK2009" s="39"/>
      <c r="AL2009" s="39"/>
      <c r="AM2009" s="39"/>
      <c r="AN2009" s="39"/>
      <c r="AO2009" s="39"/>
      <c r="AP2009" s="39">
        <v>20535.71</v>
      </c>
      <c r="AQ2009" s="39">
        <v>0</v>
      </c>
      <c r="AR2009" s="27">
        <f t="shared" si="53"/>
        <v>0</v>
      </c>
      <c r="AS2009" s="13" t="s">
        <v>111</v>
      </c>
      <c r="AT2009" s="13">
        <v>2016</v>
      </c>
      <c r="AU2009" s="13" t="s">
        <v>7137</v>
      </c>
    </row>
    <row r="2010" spans="2:47" ht="13.15" customHeight="1" x14ac:dyDescent="0.2">
      <c r="B2010" s="13" t="s">
        <v>7066</v>
      </c>
      <c r="C2010" s="13" t="s">
        <v>100</v>
      </c>
      <c r="D2010" s="13" t="s">
        <v>3125</v>
      </c>
      <c r="E2010" s="13" t="s">
        <v>569</v>
      </c>
      <c r="F2010" s="13" t="s">
        <v>3126</v>
      </c>
      <c r="G2010" s="13" t="s">
        <v>3139</v>
      </c>
      <c r="H2010" s="13" t="s">
        <v>105</v>
      </c>
      <c r="I2010" s="13">
        <v>57</v>
      </c>
      <c r="J2010" s="13" t="s">
        <v>106</v>
      </c>
      <c r="K2010" s="13" t="s">
        <v>107</v>
      </c>
      <c r="L2010" s="13" t="s">
        <v>108</v>
      </c>
      <c r="M2010" s="13" t="s">
        <v>122</v>
      </c>
      <c r="N2010" s="13" t="s">
        <v>2830</v>
      </c>
      <c r="O2010" s="39"/>
      <c r="P2010" s="39"/>
      <c r="Q2010" s="39"/>
      <c r="R2010" s="39"/>
      <c r="S2010" s="39">
        <v>0</v>
      </c>
      <c r="T2010" s="39">
        <v>581</v>
      </c>
      <c r="U2010" s="39">
        <v>581</v>
      </c>
      <c r="V2010" s="39">
        <v>581</v>
      </c>
      <c r="W2010" s="39">
        <v>581</v>
      </c>
      <c r="X2010" s="39"/>
      <c r="Y2010" s="39"/>
      <c r="Z2010" s="39"/>
      <c r="AA2010" s="39"/>
      <c r="AB2010" s="39"/>
      <c r="AC2010" s="39"/>
      <c r="AD2010" s="39"/>
      <c r="AE2010" s="39"/>
      <c r="AF2010" s="39"/>
      <c r="AG2010" s="39"/>
      <c r="AH2010" s="39"/>
      <c r="AI2010" s="39"/>
      <c r="AJ2010" s="39"/>
      <c r="AK2010" s="39"/>
      <c r="AL2010" s="39"/>
      <c r="AM2010" s="39"/>
      <c r="AN2010" s="39"/>
      <c r="AO2010" s="39"/>
      <c r="AP2010" s="39">
        <v>33447.54</v>
      </c>
      <c r="AQ2010" s="39">
        <v>0</v>
      </c>
      <c r="AR2010" s="27">
        <f t="shared" si="53"/>
        <v>0</v>
      </c>
      <c r="AS2010" s="13" t="s">
        <v>111</v>
      </c>
      <c r="AT2010" s="13">
        <v>2016</v>
      </c>
      <c r="AU2010" s="13" t="s">
        <v>115</v>
      </c>
    </row>
    <row r="2011" spans="2:47" ht="13.15" customHeight="1" x14ac:dyDescent="0.2">
      <c r="B2011" s="13" t="s">
        <v>7940</v>
      </c>
      <c r="C2011" s="13" t="s">
        <v>100</v>
      </c>
      <c r="D2011" s="13" t="s">
        <v>3125</v>
      </c>
      <c r="E2011" s="13" t="s">
        <v>569</v>
      </c>
      <c r="F2011" s="13" t="s">
        <v>3126</v>
      </c>
      <c r="G2011" s="13" t="s">
        <v>3139</v>
      </c>
      <c r="H2011" s="13" t="s">
        <v>105</v>
      </c>
      <c r="I2011" s="13">
        <v>57</v>
      </c>
      <c r="J2011" s="13" t="s">
        <v>106</v>
      </c>
      <c r="K2011" s="13" t="s">
        <v>107</v>
      </c>
      <c r="L2011" s="13" t="s">
        <v>108</v>
      </c>
      <c r="M2011" s="13" t="s">
        <v>122</v>
      </c>
      <c r="N2011" s="13" t="s">
        <v>2830</v>
      </c>
      <c r="O2011" s="39"/>
      <c r="P2011" s="39"/>
      <c r="Q2011" s="39"/>
      <c r="R2011" s="39"/>
      <c r="S2011" s="39">
        <v>0</v>
      </c>
      <c r="T2011" s="39">
        <v>581</v>
      </c>
      <c r="U2011" s="39">
        <v>1337</v>
      </c>
      <c r="V2011" s="39">
        <v>1045</v>
      </c>
      <c r="W2011" s="39">
        <v>1045</v>
      </c>
      <c r="X2011" s="171"/>
      <c r="Y2011" s="171"/>
      <c r="Z2011" s="171"/>
      <c r="AA2011" s="171"/>
      <c r="AB2011" s="171"/>
      <c r="AC2011" s="171"/>
      <c r="AD2011" s="171"/>
      <c r="AE2011" s="171"/>
      <c r="AF2011" s="171"/>
      <c r="AG2011" s="171"/>
      <c r="AH2011" s="171"/>
      <c r="AI2011" s="171"/>
      <c r="AJ2011" s="171"/>
      <c r="AK2011" s="171"/>
      <c r="AL2011" s="171"/>
      <c r="AM2011" s="171"/>
      <c r="AN2011" s="171"/>
      <c r="AO2011" s="171"/>
      <c r="AP2011" s="39">
        <v>33447.54</v>
      </c>
      <c r="AQ2011" s="39">
        <f t="shared" ref="AQ2011" si="60">(O2011+P2011+Q2011+R2011+S2011+T2011+U2011+V2011+W2011)*AP2011</f>
        <v>134057740.32000001</v>
      </c>
      <c r="AR2011" s="27">
        <f t="shared" ref="AR2011:AR2074" si="61">AQ2011*1.12</f>
        <v>150144669.15840003</v>
      </c>
      <c r="AS2011" s="13" t="s">
        <v>111</v>
      </c>
      <c r="AT2011" s="13" t="s">
        <v>7937</v>
      </c>
      <c r="AU2011" s="300"/>
    </row>
    <row r="2012" spans="2:47" ht="13.15" customHeight="1" x14ac:dyDescent="0.2">
      <c r="B2012" s="7" t="s">
        <v>3143</v>
      </c>
      <c r="C2012" s="7" t="s">
        <v>100</v>
      </c>
      <c r="D2012" s="13" t="s">
        <v>3116</v>
      </c>
      <c r="E2012" s="7" t="s">
        <v>582</v>
      </c>
      <c r="F2012" s="7" t="s">
        <v>3117</v>
      </c>
      <c r="G2012" s="7" t="s">
        <v>3144</v>
      </c>
      <c r="H2012" s="8" t="s">
        <v>197</v>
      </c>
      <c r="I2012" s="9">
        <v>57</v>
      </c>
      <c r="J2012" s="10" t="s">
        <v>238</v>
      </c>
      <c r="K2012" s="8" t="s">
        <v>107</v>
      </c>
      <c r="L2012" s="10" t="s">
        <v>108</v>
      </c>
      <c r="M2012" s="10" t="s">
        <v>109</v>
      </c>
      <c r="N2012" s="29" t="s">
        <v>2830</v>
      </c>
      <c r="O2012" s="27"/>
      <c r="P2012" s="27"/>
      <c r="Q2012" s="74"/>
      <c r="R2012" s="27">
        <v>274</v>
      </c>
      <c r="S2012" s="27">
        <v>410</v>
      </c>
      <c r="T2012" s="27">
        <v>410</v>
      </c>
      <c r="U2012" s="27">
        <v>410</v>
      </c>
      <c r="V2012" s="27">
        <v>410</v>
      </c>
      <c r="W2012" s="27"/>
      <c r="X2012" s="27"/>
      <c r="Y2012" s="27"/>
      <c r="Z2012" s="27"/>
      <c r="AA2012" s="27"/>
      <c r="AB2012" s="27"/>
      <c r="AC2012" s="27"/>
      <c r="AD2012" s="27"/>
      <c r="AE2012" s="27"/>
      <c r="AF2012" s="27"/>
      <c r="AG2012" s="27"/>
      <c r="AH2012" s="27"/>
      <c r="AI2012" s="27"/>
      <c r="AJ2012" s="27"/>
      <c r="AK2012" s="27"/>
      <c r="AL2012" s="27"/>
      <c r="AM2012" s="27"/>
      <c r="AN2012" s="27"/>
      <c r="AO2012" s="27"/>
      <c r="AP2012" s="27">
        <v>20311.21</v>
      </c>
      <c r="AQ2012" s="27">
        <v>0</v>
      </c>
      <c r="AR2012" s="27">
        <f t="shared" si="61"/>
        <v>0</v>
      </c>
      <c r="AS2012" s="10" t="s">
        <v>111</v>
      </c>
      <c r="AT2012" s="43" t="s">
        <v>241</v>
      </c>
      <c r="AU2012" s="89" t="s">
        <v>661</v>
      </c>
    </row>
    <row r="2013" spans="2:47" ht="13.15" customHeight="1" x14ac:dyDescent="0.2">
      <c r="B2013" s="12" t="s">
        <v>3145</v>
      </c>
      <c r="C2013" s="7" t="s">
        <v>100</v>
      </c>
      <c r="D2013" s="13" t="s">
        <v>3116</v>
      </c>
      <c r="E2013" s="7" t="s">
        <v>582</v>
      </c>
      <c r="F2013" s="7" t="s">
        <v>3117</v>
      </c>
      <c r="G2013" s="7" t="s">
        <v>3144</v>
      </c>
      <c r="H2013" s="8" t="s">
        <v>105</v>
      </c>
      <c r="I2013" s="9">
        <v>57</v>
      </c>
      <c r="J2013" s="10" t="s">
        <v>106</v>
      </c>
      <c r="K2013" s="8" t="s">
        <v>107</v>
      </c>
      <c r="L2013" s="10" t="s">
        <v>108</v>
      </c>
      <c r="M2013" s="10" t="s">
        <v>109</v>
      </c>
      <c r="N2013" s="10" t="s">
        <v>2830</v>
      </c>
      <c r="O2013" s="74"/>
      <c r="P2013" s="27"/>
      <c r="Q2013" s="27"/>
      <c r="R2013" s="27">
        <v>274</v>
      </c>
      <c r="S2013" s="27">
        <v>410</v>
      </c>
      <c r="T2013" s="27">
        <v>410</v>
      </c>
      <c r="U2013" s="27">
        <v>410</v>
      </c>
      <c r="V2013" s="27">
        <v>410</v>
      </c>
      <c r="W2013" s="27"/>
      <c r="X2013" s="27"/>
      <c r="Y2013" s="27"/>
      <c r="Z2013" s="27"/>
      <c r="AA2013" s="27"/>
      <c r="AB2013" s="27"/>
      <c r="AC2013" s="27"/>
      <c r="AD2013" s="27"/>
      <c r="AE2013" s="27"/>
      <c r="AF2013" s="27"/>
      <c r="AG2013" s="27"/>
      <c r="AH2013" s="27"/>
      <c r="AI2013" s="27"/>
      <c r="AJ2013" s="27"/>
      <c r="AK2013" s="27"/>
      <c r="AL2013" s="27"/>
      <c r="AM2013" s="27"/>
      <c r="AN2013" s="27"/>
      <c r="AO2013" s="27"/>
      <c r="AP2013" s="27">
        <v>20311.21</v>
      </c>
      <c r="AQ2013" s="27">
        <v>0</v>
      </c>
      <c r="AR2013" s="27">
        <f t="shared" si="61"/>
        <v>0</v>
      </c>
      <c r="AS2013" s="10" t="s">
        <v>111</v>
      </c>
      <c r="AT2013" s="43" t="s">
        <v>241</v>
      </c>
      <c r="AU2013" s="89" t="s">
        <v>661</v>
      </c>
    </row>
    <row r="2014" spans="2:47" ht="13.15" customHeight="1" x14ac:dyDescent="0.2">
      <c r="B2014" s="12" t="s">
        <v>3146</v>
      </c>
      <c r="C2014" s="7" t="s">
        <v>100</v>
      </c>
      <c r="D2014" s="13" t="s">
        <v>3116</v>
      </c>
      <c r="E2014" s="7" t="s">
        <v>582</v>
      </c>
      <c r="F2014" s="7" t="s">
        <v>3117</v>
      </c>
      <c r="G2014" s="7" t="s">
        <v>3144</v>
      </c>
      <c r="H2014" s="8" t="s">
        <v>105</v>
      </c>
      <c r="I2014" s="8">
        <v>57</v>
      </c>
      <c r="J2014" s="10" t="s">
        <v>200</v>
      </c>
      <c r="K2014" s="8" t="s">
        <v>107</v>
      </c>
      <c r="L2014" s="10" t="s">
        <v>108</v>
      </c>
      <c r="M2014" s="10" t="s">
        <v>109</v>
      </c>
      <c r="N2014" s="10" t="s">
        <v>2830</v>
      </c>
      <c r="O2014" s="74"/>
      <c r="P2014" s="27"/>
      <c r="Q2014" s="27"/>
      <c r="R2014" s="27">
        <v>50</v>
      </c>
      <c r="S2014" s="27">
        <v>110</v>
      </c>
      <c r="T2014" s="27">
        <v>234</v>
      </c>
      <c r="U2014" s="27">
        <v>410</v>
      </c>
      <c r="V2014" s="27">
        <v>410</v>
      </c>
      <c r="W2014" s="27"/>
      <c r="X2014" s="27"/>
      <c r="Y2014" s="27"/>
      <c r="Z2014" s="27"/>
      <c r="AA2014" s="27"/>
      <c r="AB2014" s="27"/>
      <c r="AC2014" s="27"/>
      <c r="AD2014" s="27"/>
      <c r="AE2014" s="27"/>
      <c r="AF2014" s="27"/>
      <c r="AG2014" s="27"/>
      <c r="AH2014" s="27"/>
      <c r="AI2014" s="27"/>
      <c r="AJ2014" s="27"/>
      <c r="AK2014" s="27"/>
      <c r="AL2014" s="27"/>
      <c r="AM2014" s="27"/>
      <c r="AN2014" s="27"/>
      <c r="AO2014" s="27"/>
      <c r="AP2014" s="27">
        <v>18750</v>
      </c>
      <c r="AQ2014" s="27">
        <v>0</v>
      </c>
      <c r="AR2014" s="27">
        <f t="shared" si="61"/>
        <v>0</v>
      </c>
      <c r="AS2014" s="10" t="s">
        <v>111</v>
      </c>
      <c r="AT2014" s="7" t="s">
        <v>375</v>
      </c>
      <c r="AU2014" s="13" t="s">
        <v>1163</v>
      </c>
    </row>
    <row r="2015" spans="2:47" ht="13.15" customHeight="1" x14ac:dyDescent="0.2">
      <c r="B2015" s="13" t="s">
        <v>3147</v>
      </c>
      <c r="C2015" s="13" t="s">
        <v>100</v>
      </c>
      <c r="D2015" s="13" t="s">
        <v>3125</v>
      </c>
      <c r="E2015" s="13" t="s">
        <v>569</v>
      </c>
      <c r="F2015" s="13" t="s">
        <v>3126</v>
      </c>
      <c r="G2015" s="13" t="s">
        <v>3144</v>
      </c>
      <c r="H2015" s="13" t="s">
        <v>105</v>
      </c>
      <c r="I2015" s="13">
        <v>57</v>
      </c>
      <c r="J2015" s="13" t="s">
        <v>614</v>
      </c>
      <c r="K2015" s="13" t="s">
        <v>107</v>
      </c>
      <c r="L2015" s="13" t="s">
        <v>108</v>
      </c>
      <c r="M2015" s="13" t="s">
        <v>109</v>
      </c>
      <c r="N2015" s="13" t="s">
        <v>2830</v>
      </c>
      <c r="O2015" s="39"/>
      <c r="P2015" s="39"/>
      <c r="Q2015" s="39"/>
      <c r="R2015" s="39"/>
      <c r="S2015" s="39">
        <v>140</v>
      </c>
      <c r="T2015" s="39">
        <v>625</v>
      </c>
      <c r="U2015" s="39">
        <v>625</v>
      </c>
      <c r="V2015" s="39">
        <v>625</v>
      </c>
      <c r="W2015" s="39">
        <v>625</v>
      </c>
      <c r="X2015" s="39"/>
      <c r="Y2015" s="39"/>
      <c r="Z2015" s="39"/>
      <c r="AA2015" s="39"/>
      <c r="AB2015" s="39"/>
      <c r="AC2015" s="39"/>
      <c r="AD2015" s="39"/>
      <c r="AE2015" s="39"/>
      <c r="AF2015" s="39"/>
      <c r="AG2015" s="39"/>
      <c r="AH2015" s="39"/>
      <c r="AI2015" s="39"/>
      <c r="AJ2015" s="39"/>
      <c r="AK2015" s="39"/>
      <c r="AL2015" s="39"/>
      <c r="AM2015" s="39"/>
      <c r="AN2015" s="39"/>
      <c r="AO2015" s="39"/>
      <c r="AP2015" s="39">
        <v>18750</v>
      </c>
      <c r="AQ2015" s="39">
        <v>0</v>
      </c>
      <c r="AR2015" s="27">
        <f t="shared" si="61"/>
        <v>0</v>
      </c>
      <c r="AS2015" s="13" t="s">
        <v>111</v>
      </c>
      <c r="AT2015" s="13">
        <v>2016</v>
      </c>
      <c r="AU2015" s="13">
        <v>14</v>
      </c>
    </row>
    <row r="2016" spans="2:47" ht="13.15" customHeight="1" x14ac:dyDescent="0.2">
      <c r="B2016" s="13" t="s">
        <v>3148</v>
      </c>
      <c r="C2016" s="13" t="s">
        <v>100</v>
      </c>
      <c r="D2016" s="13" t="s">
        <v>3125</v>
      </c>
      <c r="E2016" s="13" t="s">
        <v>569</v>
      </c>
      <c r="F2016" s="13" t="s">
        <v>3126</v>
      </c>
      <c r="G2016" s="13" t="s">
        <v>3144</v>
      </c>
      <c r="H2016" s="13" t="s">
        <v>105</v>
      </c>
      <c r="I2016" s="13">
        <v>57</v>
      </c>
      <c r="J2016" s="13" t="s">
        <v>106</v>
      </c>
      <c r="K2016" s="13" t="s">
        <v>107</v>
      </c>
      <c r="L2016" s="13" t="s">
        <v>108</v>
      </c>
      <c r="M2016" s="13" t="s">
        <v>122</v>
      </c>
      <c r="N2016" s="13" t="s">
        <v>2830</v>
      </c>
      <c r="O2016" s="39"/>
      <c r="P2016" s="39"/>
      <c r="Q2016" s="39"/>
      <c r="R2016" s="39"/>
      <c r="S2016" s="39">
        <v>0</v>
      </c>
      <c r="T2016" s="39">
        <v>625</v>
      </c>
      <c r="U2016" s="39">
        <v>625</v>
      </c>
      <c r="V2016" s="39">
        <v>625</v>
      </c>
      <c r="W2016" s="39">
        <v>625</v>
      </c>
      <c r="X2016" s="39"/>
      <c r="Y2016" s="39"/>
      <c r="Z2016" s="39"/>
      <c r="AA2016" s="39"/>
      <c r="AB2016" s="39"/>
      <c r="AC2016" s="39"/>
      <c r="AD2016" s="39"/>
      <c r="AE2016" s="39"/>
      <c r="AF2016" s="39"/>
      <c r="AG2016" s="39"/>
      <c r="AH2016" s="39"/>
      <c r="AI2016" s="39"/>
      <c r="AJ2016" s="39"/>
      <c r="AK2016" s="39"/>
      <c r="AL2016" s="39"/>
      <c r="AM2016" s="39"/>
      <c r="AN2016" s="39"/>
      <c r="AO2016" s="39"/>
      <c r="AP2016" s="39">
        <v>18750</v>
      </c>
      <c r="AQ2016" s="39">
        <v>0</v>
      </c>
      <c r="AR2016" s="27">
        <f t="shared" si="61"/>
        <v>0</v>
      </c>
      <c r="AS2016" s="13" t="s">
        <v>111</v>
      </c>
      <c r="AT2016" s="13">
        <v>2016</v>
      </c>
      <c r="AU2016" s="13" t="s">
        <v>6956</v>
      </c>
    </row>
    <row r="2017" spans="2:47" ht="13.15" customHeight="1" x14ac:dyDescent="0.2">
      <c r="B2017" s="13" t="s">
        <v>6963</v>
      </c>
      <c r="C2017" s="13" t="s">
        <v>100</v>
      </c>
      <c r="D2017" s="13" t="s">
        <v>3125</v>
      </c>
      <c r="E2017" s="13" t="s">
        <v>569</v>
      </c>
      <c r="F2017" s="13" t="s">
        <v>3126</v>
      </c>
      <c r="G2017" s="13" t="s">
        <v>3144</v>
      </c>
      <c r="H2017" s="13" t="s">
        <v>105</v>
      </c>
      <c r="I2017" s="13">
        <v>57</v>
      </c>
      <c r="J2017" s="13" t="s">
        <v>106</v>
      </c>
      <c r="K2017" s="13" t="s">
        <v>107</v>
      </c>
      <c r="L2017" s="13" t="s">
        <v>108</v>
      </c>
      <c r="M2017" s="13" t="s">
        <v>122</v>
      </c>
      <c r="N2017" s="13" t="s">
        <v>2830</v>
      </c>
      <c r="O2017" s="39"/>
      <c r="P2017" s="39"/>
      <c r="Q2017" s="39"/>
      <c r="R2017" s="39"/>
      <c r="S2017" s="39">
        <v>0</v>
      </c>
      <c r="T2017" s="39">
        <v>625</v>
      </c>
      <c r="U2017" s="39">
        <v>625</v>
      </c>
      <c r="V2017" s="39">
        <v>625</v>
      </c>
      <c r="W2017" s="39">
        <v>625</v>
      </c>
      <c r="X2017" s="39"/>
      <c r="Y2017" s="39"/>
      <c r="Z2017" s="39"/>
      <c r="AA2017" s="39"/>
      <c r="AB2017" s="39"/>
      <c r="AC2017" s="39"/>
      <c r="AD2017" s="39"/>
      <c r="AE2017" s="39"/>
      <c r="AF2017" s="39"/>
      <c r="AG2017" s="39"/>
      <c r="AH2017" s="39"/>
      <c r="AI2017" s="39"/>
      <c r="AJ2017" s="39"/>
      <c r="AK2017" s="39"/>
      <c r="AL2017" s="39"/>
      <c r="AM2017" s="39"/>
      <c r="AN2017" s="39"/>
      <c r="AO2017" s="39"/>
      <c r="AP2017" s="39">
        <v>18750</v>
      </c>
      <c r="AQ2017" s="39">
        <v>0</v>
      </c>
      <c r="AR2017" s="27">
        <f t="shared" si="61"/>
        <v>0</v>
      </c>
      <c r="AS2017" s="13" t="s">
        <v>111</v>
      </c>
      <c r="AT2017" s="13">
        <v>2016</v>
      </c>
      <c r="AU2017" s="13" t="s">
        <v>7137</v>
      </c>
    </row>
    <row r="2018" spans="2:47" ht="13.15" customHeight="1" x14ac:dyDescent="0.2">
      <c r="B2018" s="13" t="s">
        <v>7067</v>
      </c>
      <c r="C2018" s="13" t="s">
        <v>100</v>
      </c>
      <c r="D2018" s="13" t="s">
        <v>3125</v>
      </c>
      <c r="E2018" s="13" t="s">
        <v>569</v>
      </c>
      <c r="F2018" s="13" t="s">
        <v>3126</v>
      </c>
      <c r="G2018" s="13" t="s">
        <v>3144</v>
      </c>
      <c r="H2018" s="13" t="s">
        <v>105</v>
      </c>
      <c r="I2018" s="13">
        <v>57</v>
      </c>
      <c r="J2018" s="13" t="s">
        <v>106</v>
      </c>
      <c r="K2018" s="13" t="s">
        <v>107</v>
      </c>
      <c r="L2018" s="13" t="s">
        <v>108</v>
      </c>
      <c r="M2018" s="13" t="s">
        <v>122</v>
      </c>
      <c r="N2018" s="13" t="s">
        <v>2830</v>
      </c>
      <c r="O2018" s="39"/>
      <c r="P2018" s="39"/>
      <c r="Q2018" s="39"/>
      <c r="R2018" s="39"/>
      <c r="S2018" s="39">
        <v>0</v>
      </c>
      <c r="T2018" s="39">
        <v>625</v>
      </c>
      <c r="U2018" s="39">
        <v>625</v>
      </c>
      <c r="V2018" s="39">
        <v>625</v>
      </c>
      <c r="W2018" s="39">
        <v>625</v>
      </c>
      <c r="X2018" s="39"/>
      <c r="Y2018" s="39"/>
      <c r="Z2018" s="39"/>
      <c r="AA2018" s="39"/>
      <c r="AB2018" s="39"/>
      <c r="AC2018" s="39"/>
      <c r="AD2018" s="39"/>
      <c r="AE2018" s="39"/>
      <c r="AF2018" s="39"/>
      <c r="AG2018" s="39"/>
      <c r="AH2018" s="39"/>
      <c r="AI2018" s="39"/>
      <c r="AJ2018" s="39"/>
      <c r="AK2018" s="39"/>
      <c r="AL2018" s="39"/>
      <c r="AM2018" s="39"/>
      <c r="AN2018" s="39"/>
      <c r="AO2018" s="39"/>
      <c r="AP2018" s="39">
        <v>33447.54</v>
      </c>
      <c r="AQ2018" s="39">
        <v>0</v>
      </c>
      <c r="AR2018" s="27">
        <f t="shared" si="61"/>
        <v>0</v>
      </c>
      <c r="AS2018" s="13" t="s">
        <v>111</v>
      </c>
      <c r="AT2018" s="13">
        <v>2016</v>
      </c>
      <c r="AU2018" s="13" t="s">
        <v>115</v>
      </c>
    </row>
    <row r="2019" spans="2:47" ht="13.15" customHeight="1" x14ac:dyDescent="0.2">
      <c r="B2019" s="13" t="s">
        <v>7941</v>
      </c>
      <c r="C2019" s="13" t="s">
        <v>100</v>
      </c>
      <c r="D2019" s="13" t="s">
        <v>3125</v>
      </c>
      <c r="E2019" s="13" t="s">
        <v>569</v>
      </c>
      <c r="F2019" s="13" t="s">
        <v>3126</v>
      </c>
      <c r="G2019" s="13" t="s">
        <v>3144</v>
      </c>
      <c r="H2019" s="13" t="s">
        <v>105</v>
      </c>
      <c r="I2019" s="13">
        <v>57</v>
      </c>
      <c r="J2019" s="13" t="s">
        <v>106</v>
      </c>
      <c r="K2019" s="13" t="s">
        <v>107</v>
      </c>
      <c r="L2019" s="13" t="s">
        <v>108</v>
      </c>
      <c r="M2019" s="13" t="s">
        <v>122</v>
      </c>
      <c r="N2019" s="13" t="s">
        <v>2830</v>
      </c>
      <c r="O2019" s="39"/>
      <c r="P2019" s="39"/>
      <c r="Q2019" s="39"/>
      <c r="R2019" s="39"/>
      <c r="S2019" s="39">
        <v>0</v>
      </c>
      <c r="T2019" s="39">
        <v>625</v>
      </c>
      <c r="U2019" s="39">
        <v>1132</v>
      </c>
      <c r="V2019" s="39">
        <v>920</v>
      </c>
      <c r="W2019" s="39">
        <v>920</v>
      </c>
      <c r="X2019" s="171"/>
      <c r="Y2019" s="171"/>
      <c r="Z2019" s="171"/>
      <c r="AA2019" s="171"/>
      <c r="AB2019" s="171"/>
      <c r="AC2019" s="171"/>
      <c r="AD2019" s="171"/>
      <c r="AE2019" s="171"/>
      <c r="AF2019" s="171"/>
      <c r="AG2019" s="171"/>
      <c r="AH2019" s="171"/>
      <c r="AI2019" s="171"/>
      <c r="AJ2019" s="171"/>
      <c r="AK2019" s="171"/>
      <c r="AL2019" s="171"/>
      <c r="AM2019" s="171"/>
      <c r="AN2019" s="171"/>
      <c r="AO2019" s="171"/>
      <c r="AP2019" s="39">
        <v>33447.54</v>
      </c>
      <c r="AQ2019" s="39">
        <f t="shared" ref="AQ2019" si="62">(O2019+P2019+Q2019+R2019+S2019+T2019+U2019+V2019+W2019)*AP2019</f>
        <v>120310801.38000001</v>
      </c>
      <c r="AR2019" s="27">
        <f t="shared" si="61"/>
        <v>134748097.54560003</v>
      </c>
      <c r="AS2019" s="13" t="s">
        <v>111</v>
      </c>
      <c r="AT2019" s="13" t="s">
        <v>7937</v>
      </c>
      <c r="AU2019" s="300"/>
    </row>
    <row r="2020" spans="2:47" ht="13.15" customHeight="1" x14ac:dyDescent="0.2">
      <c r="B2020" s="7" t="s">
        <v>3149</v>
      </c>
      <c r="C2020" s="7" t="s">
        <v>100</v>
      </c>
      <c r="D2020" s="13" t="s">
        <v>3116</v>
      </c>
      <c r="E2020" s="7" t="s">
        <v>582</v>
      </c>
      <c r="F2020" s="7" t="s">
        <v>3117</v>
      </c>
      <c r="G2020" s="7" t="s">
        <v>3150</v>
      </c>
      <c r="H2020" s="8" t="s">
        <v>197</v>
      </c>
      <c r="I2020" s="9">
        <v>57</v>
      </c>
      <c r="J2020" s="10" t="s">
        <v>238</v>
      </c>
      <c r="K2020" s="8" t="s">
        <v>107</v>
      </c>
      <c r="L2020" s="10" t="s">
        <v>108</v>
      </c>
      <c r="M2020" s="10" t="s">
        <v>109</v>
      </c>
      <c r="N2020" s="29" t="s">
        <v>2830</v>
      </c>
      <c r="O2020" s="27"/>
      <c r="P2020" s="27"/>
      <c r="Q2020" s="74"/>
      <c r="R2020" s="27">
        <v>329</v>
      </c>
      <c r="S2020" s="27">
        <v>404</v>
      </c>
      <c r="T2020" s="27">
        <v>404</v>
      </c>
      <c r="U2020" s="27">
        <v>404</v>
      </c>
      <c r="V2020" s="27">
        <v>404</v>
      </c>
      <c r="W2020" s="27"/>
      <c r="X2020" s="27"/>
      <c r="Y2020" s="27"/>
      <c r="Z2020" s="27"/>
      <c r="AA2020" s="27"/>
      <c r="AB2020" s="27"/>
      <c r="AC2020" s="27"/>
      <c r="AD2020" s="27"/>
      <c r="AE2020" s="27"/>
      <c r="AF2020" s="27"/>
      <c r="AG2020" s="27"/>
      <c r="AH2020" s="27"/>
      <c r="AI2020" s="27"/>
      <c r="AJ2020" s="27"/>
      <c r="AK2020" s="27"/>
      <c r="AL2020" s="27"/>
      <c r="AM2020" s="27"/>
      <c r="AN2020" s="27"/>
      <c r="AO2020" s="27"/>
      <c r="AP2020" s="27">
        <v>20311.21</v>
      </c>
      <c r="AQ2020" s="27">
        <v>0</v>
      </c>
      <c r="AR2020" s="27">
        <f t="shared" si="61"/>
        <v>0</v>
      </c>
      <c r="AS2020" s="10" t="s">
        <v>111</v>
      </c>
      <c r="AT2020" s="43" t="s">
        <v>241</v>
      </c>
      <c r="AU2020" s="89" t="s">
        <v>661</v>
      </c>
    </row>
    <row r="2021" spans="2:47" ht="13.15" customHeight="1" x14ac:dyDescent="0.2">
      <c r="B2021" s="12" t="s">
        <v>3151</v>
      </c>
      <c r="C2021" s="7" t="s">
        <v>100</v>
      </c>
      <c r="D2021" s="13" t="s">
        <v>3116</v>
      </c>
      <c r="E2021" s="7" t="s">
        <v>582</v>
      </c>
      <c r="F2021" s="7" t="s">
        <v>3117</v>
      </c>
      <c r="G2021" s="7" t="s">
        <v>3150</v>
      </c>
      <c r="H2021" s="8" t="s">
        <v>105</v>
      </c>
      <c r="I2021" s="9">
        <v>57</v>
      </c>
      <c r="J2021" s="10" t="s">
        <v>106</v>
      </c>
      <c r="K2021" s="8" t="s">
        <v>107</v>
      </c>
      <c r="L2021" s="10" t="s">
        <v>108</v>
      </c>
      <c r="M2021" s="10" t="s">
        <v>109</v>
      </c>
      <c r="N2021" s="10" t="s">
        <v>2830</v>
      </c>
      <c r="O2021" s="74"/>
      <c r="P2021" s="27"/>
      <c r="Q2021" s="27"/>
      <c r="R2021" s="27">
        <v>329</v>
      </c>
      <c r="S2021" s="27">
        <v>404</v>
      </c>
      <c r="T2021" s="27">
        <v>404</v>
      </c>
      <c r="U2021" s="27">
        <v>404</v>
      </c>
      <c r="V2021" s="27">
        <v>404</v>
      </c>
      <c r="W2021" s="27"/>
      <c r="X2021" s="27"/>
      <c r="Y2021" s="27"/>
      <c r="Z2021" s="27"/>
      <c r="AA2021" s="27"/>
      <c r="AB2021" s="27"/>
      <c r="AC2021" s="27"/>
      <c r="AD2021" s="27"/>
      <c r="AE2021" s="27"/>
      <c r="AF2021" s="27"/>
      <c r="AG2021" s="27"/>
      <c r="AH2021" s="27"/>
      <c r="AI2021" s="27"/>
      <c r="AJ2021" s="27"/>
      <c r="AK2021" s="27"/>
      <c r="AL2021" s="27"/>
      <c r="AM2021" s="27"/>
      <c r="AN2021" s="27"/>
      <c r="AO2021" s="27"/>
      <c r="AP2021" s="27">
        <v>20311.21</v>
      </c>
      <c r="AQ2021" s="27">
        <v>0</v>
      </c>
      <c r="AR2021" s="27">
        <f t="shared" si="61"/>
        <v>0</v>
      </c>
      <c r="AS2021" s="10" t="s">
        <v>111</v>
      </c>
      <c r="AT2021" s="43" t="s">
        <v>241</v>
      </c>
      <c r="AU2021" s="89" t="s">
        <v>661</v>
      </c>
    </row>
    <row r="2022" spans="2:47" ht="13.15" customHeight="1" x14ac:dyDescent="0.2">
      <c r="B2022" s="12" t="s">
        <v>3152</v>
      </c>
      <c r="C2022" s="7" t="s">
        <v>100</v>
      </c>
      <c r="D2022" s="13" t="s">
        <v>3116</v>
      </c>
      <c r="E2022" s="7" t="s">
        <v>582</v>
      </c>
      <c r="F2022" s="7" t="s">
        <v>3117</v>
      </c>
      <c r="G2022" s="7" t="s">
        <v>3150</v>
      </c>
      <c r="H2022" s="8" t="s">
        <v>105</v>
      </c>
      <c r="I2022" s="8">
        <v>57</v>
      </c>
      <c r="J2022" s="10" t="s">
        <v>200</v>
      </c>
      <c r="K2022" s="8" t="s">
        <v>107</v>
      </c>
      <c r="L2022" s="10" t="s">
        <v>108</v>
      </c>
      <c r="M2022" s="10" t="s">
        <v>109</v>
      </c>
      <c r="N2022" s="10" t="s">
        <v>2830</v>
      </c>
      <c r="O2022" s="74"/>
      <c r="P2022" s="27"/>
      <c r="Q2022" s="27"/>
      <c r="R2022" s="27">
        <v>50</v>
      </c>
      <c r="S2022" s="27">
        <v>264</v>
      </c>
      <c r="T2022" s="27">
        <v>404</v>
      </c>
      <c r="U2022" s="27">
        <v>404</v>
      </c>
      <c r="V2022" s="27">
        <v>404</v>
      </c>
      <c r="W2022" s="27"/>
      <c r="X2022" s="27"/>
      <c r="Y2022" s="27"/>
      <c r="Z2022" s="27"/>
      <c r="AA2022" s="27"/>
      <c r="AB2022" s="27"/>
      <c r="AC2022" s="27"/>
      <c r="AD2022" s="27"/>
      <c r="AE2022" s="27"/>
      <c r="AF2022" s="27"/>
      <c r="AG2022" s="27"/>
      <c r="AH2022" s="27"/>
      <c r="AI2022" s="27"/>
      <c r="AJ2022" s="27"/>
      <c r="AK2022" s="27"/>
      <c r="AL2022" s="27"/>
      <c r="AM2022" s="27"/>
      <c r="AN2022" s="27"/>
      <c r="AO2022" s="27"/>
      <c r="AP2022" s="27">
        <v>18750</v>
      </c>
      <c r="AQ2022" s="27">
        <v>0</v>
      </c>
      <c r="AR2022" s="27">
        <f t="shared" si="61"/>
        <v>0</v>
      </c>
      <c r="AS2022" s="10" t="s">
        <v>111</v>
      </c>
      <c r="AT2022" s="7" t="s">
        <v>375</v>
      </c>
      <c r="AU2022" s="13" t="s">
        <v>1163</v>
      </c>
    </row>
    <row r="2023" spans="2:47" ht="13.15" customHeight="1" x14ac:dyDescent="0.2">
      <c r="B2023" s="13" t="s">
        <v>3153</v>
      </c>
      <c r="C2023" s="13" t="s">
        <v>100</v>
      </c>
      <c r="D2023" s="13" t="s">
        <v>3125</v>
      </c>
      <c r="E2023" s="13" t="s">
        <v>569</v>
      </c>
      <c r="F2023" s="13" t="s">
        <v>3126</v>
      </c>
      <c r="G2023" s="13" t="s">
        <v>3150</v>
      </c>
      <c r="H2023" s="13" t="s">
        <v>105</v>
      </c>
      <c r="I2023" s="13">
        <v>57</v>
      </c>
      <c r="J2023" s="13" t="s">
        <v>614</v>
      </c>
      <c r="K2023" s="13" t="s">
        <v>107</v>
      </c>
      <c r="L2023" s="13" t="s">
        <v>108</v>
      </c>
      <c r="M2023" s="13" t="s">
        <v>109</v>
      </c>
      <c r="N2023" s="13" t="s">
        <v>2830</v>
      </c>
      <c r="O2023" s="39"/>
      <c r="P2023" s="39"/>
      <c r="Q2023" s="39"/>
      <c r="R2023" s="39"/>
      <c r="S2023" s="39">
        <v>140</v>
      </c>
      <c r="T2023" s="39">
        <v>625</v>
      </c>
      <c r="U2023" s="39">
        <v>625</v>
      </c>
      <c r="V2023" s="39">
        <v>625</v>
      </c>
      <c r="W2023" s="39">
        <v>625</v>
      </c>
      <c r="X2023" s="39"/>
      <c r="Y2023" s="39"/>
      <c r="Z2023" s="39"/>
      <c r="AA2023" s="39"/>
      <c r="AB2023" s="39"/>
      <c r="AC2023" s="39"/>
      <c r="AD2023" s="39"/>
      <c r="AE2023" s="39"/>
      <c r="AF2023" s="39"/>
      <c r="AG2023" s="39"/>
      <c r="AH2023" s="39"/>
      <c r="AI2023" s="39"/>
      <c r="AJ2023" s="39"/>
      <c r="AK2023" s="39"/>
      <c r="AL2023" s="39"/>
      <c r="AM2023" s="39"/>
      <c r="AN2023" s="39"/>
      <c r="AO2023" s="39"/>
      <c r="AP2023" s="39">
        <v>18750</v>
      </c>
      <c r="AQ2023" s="39">
        <v>0</v>
      </c>
      <c r="AR2023" s="27">
        <f t="shared" si="61"/>
        <v>0</v>
      </c>
      <c r="AS2023" s="13" t="s">
        <v>111</v>
      </c>
      <c r="AT2023" s="13">
        <v>2016</v>
      </c>
      <c r="AU2023" s="13">
        <v>14</v>
      </c>
    </row>
    <row r="2024" spans="2:47" ht="13.15" customHeight="1" x14ac:dyDescent="0.2">
      <c r="B2024" s="13" t="s">
        <v>3154</v>
      </c>
      <c r="C2024" s="13" t="s">
        <v>100</v>
      </c>
      <c r="D2024" s="13" t="s">
        <v>3125</v>
      </c>
      <c r="E2024" s="13" t="s">
        <v>569</v>
      </c>
      <c r="F2024" s="13" t="s">
        <v>3126</v>
      </c>
      <c r="G2024" s="13" t="s">
        <v>3150</v>
      </c>
      <c r="H2024" s="13" t="s">
        <v>105</v>
      </c>
      <c r="I2024" s="13">
        <v>57</v>
      </c>
      <c r="J2024" s="13" t="s">
        <v>614</v>
      </c>
      <c r="K2024" s="13" t="s">
        <v>107</v>
      </c>
      <c r="L2024" s="13" t="s">
        <v>108</v>
      </c>
      <c r="M2024" s="13" t="s">
        <v>109</v>
      </c>
      <c r="N2024" s="13" t="s">
        <v>2830</v>
      </c>
      <c r="O2024" s="39"/>
      <c r="P2024" s="39"/>
      <c r="Q2024" s="39"/>
      <c r="R2024" s="39"/>
      <c r="S2024" s="39">
        <v>0</v>
      </c>
      <c r="T2024" s="39">
        <v>625</v>
      </c>
      <c r="U2024" s="39">
        <v>625</v>
      </c>
      <c r="V2024" s="39">
        <v>625</v>
      </c>
      <c r="W2024" s="39">
        <v>625</v>
      </c>
      <c r="X2024" s="39"/>
      <c r="Y2024" s="39"/>
      <c r="Z2024" s="39"/>
      <c r="AA2024" s="39"/>
      <c r="AB2024" s="39"/>
      <c r="AC2024" s="39"/>
      <c r="AD2024" s="39"/>
      <c r="AE2024" s="39"/>
      <c r="AF2024" s="39"/>
      <c r="AG2024" s="39"/>
      <c r="AH2024" s="39"/>
      <c r="AI2024" s="39"/>
      <c r="AJ2024" s="39"/>
      <c r="AK2024" s="39"/>
      <c r="AL2024" s="39"/>
      <c r="AM2024" s="39"/>
      <c r="AN2024" s="39"/>
      <c r="AO2024" s="39"/>
      <c r="AP2024" s="39">
        <v>18750</v>
      </c>
      <c r="AQ2024" s="39">
        <v>0</v>
      </c>
      <c r="AR2024" s="27">
        <f t="shared" si="61"/>
        <v>0</v>
      </c>
      <c r="AS2024" s="13" t="s">
        <v>111</v>
      </c>
      <c r="AT2024" s="13">
        <v>2016</v>
      </c>
      <c r="AU2024" s="13">
        <v>14</v>
      </c>
    </row>
    <row r="2025" spans="2:47" ht="13.15" customHeight="1" x14ac:dyDescent="0.2">
      <c r="B2025" s="13" t="s">
        <v>3155</v>
      </c>
      <c r="C2025" s="13" t="s">
        <v>100</v>
      </c>
      <c r="D2025" s="13" t="s">
        <v>3125</v>
      </c>
      <c r="E2025" s="13" t="s">
        <v>569</v>
      </c>
      <c r="F2025" s="13" t="s">
        <v>3126</v>
      </c>
      <c r="G2025" s="13" t="s">
        <v>3150</v>
      </c>
      <c r="H2025" s="13" t="s">
        <v>105</v>
      </c>
      <c r="I2025" s="13">
        <v>57</v>
      </c>
      <c r="J2025" s="13" t="s">
        <v>106</v>
      </c>
      <c r="K2025" s="13" t="s">
        <v>107</v>
      </c>
      <c r="L2025" s="13" t="s">
        <v>108</v>
      </c>
      <c r="M2025" s="13" t="s">
        <v>122</v>
      </c>
      <c r="N2025" s="13" t="s">
        <v>2830</v>
      </c>
      <c r="O2025" s="39"/>
      <c r="P2025" s="39"/>
      <c r="Q2025" s="39"/>
      <c r="R2025" s="39"/>
      <c r="S2025" s="39">
        <v>0</v>
      </c>
      <c r="T2025" s="39">
        <v>558</v>
      </c>
      <c r="U2025" s="39">
        <v>558</v>
      </c>
      <c r="V2025" s="39">
        <v>558</v>
      </c>
      <c r="W2025" s="39">
        <v>558</v>
      </c>
      <c r="X2025" s="39"/>
      <c r="Y2025" s="39"/>
      <c r="Z2025" s="39"/>
      <c r="AA2025" s="39"/>
      <c r="AB2025" s="39"/>
      <c r="AC2025" s="39"/>
      <c r="AD2025" s="39"/>
      <c r="AE2025" s="39"/>
      <c r="AF2025" s="39"/>
      <c r="AG2025" s="39"/>
      <c r="AH2025" s="39"/>
      <c r="AI2025" s="39"/>
      <c r="AJ2025" s="39"/>
      <c r="AK2025" s="39"/>
      <c r="AL2025" s="39"/>
      <c r="AM2025" s="39"/>
      <c r="AN2025" s="39"/>
      <c r="AO2025" s="39"/>
      <c r="AP2025" s="39">
        <v>18750</v>
      </c>
      <c r="AQ2025" s="39">
        <v>0</v>
      </c>
      <c r="AR2025" s="27">
        <f t="shared" si="61"/>
        <v>0</v>
      </c>
      <c r="AS2025" s="13" t="s">
        <v>111</v>
      </c>
      <c r="AT2025" s="13">
        <v>2016</v>
      </c>
      <c r="AU2025" s="13" t="s">
        <v>6956</v>
      </c>
    </row>
    <row r="2026" spans="2:47" ht="13.15" customHeight="1" x14ac:dyDescent="0.2">
      <c r="B2026" s="13" t="s">
        <v>6964</v>
      </c>
      <c r="C2026" s="13" t="s">
        <v>100</v>
      </c>
      <c r="D2026" s="13" t="s">
        <v>3125</v>
      </c>
      <c r="E2026" s="13" t="s">
        <v>569</v>
      </c>
      <c r="F2026" s="13" t="s">
        <v>3126</v>
      </c>
      <c r="G2026" s="13" t="s">
        <v>3150</v>
      </c>
      <c r="H2026" s="13" t="s">
        <v>105</v>
      </c>
      <c r="I2026" s="13">
        <v>57</v>
      </c>
      <c r="J2026" s="13" t="s">
        <v>106</v>
      </c>
      <c r="K2026" s="13" t="s">
        <v>107</v>
      </c>
      <c r="L2026" s="13" t="s">
        <v>108</v>
      </c>
      <c r="M2026" s="13" t="s">
        <v>122</v>
      </c>
      <c r="N2026" s="13" t="s">
        <v>2830</v>
      </c>
      <c r="O2026" s="39"/>
      <c r="P2026" s="39"/>
      <c r="Q2026" s="39"/>
      <c r="R2026" s="39"/>
      <c r="S2026" s="39">
        <v>0</v>
      </c>
      <c r="T2026" s="39">
        <v>597</v>
      </c>
      <c r="U2026" s="39">
        <v>558</v>
      </c>
      <c r="V2026" s="39">
        <v>558</v>
      </c>
      <c r="W2026" s="39">
        <v>558</v>
      </c>
      <c r="X2026" s="39"/>
      <c r="Y2026" s="39"/>
      <c r="Z2026" s="39"/>
      <c r="AA2026" s="39"/>
      <c r="AB2026" s="39"/>
      <c r="AC2026" s="39"/>
      <c r="AD2026" s="39"/>
      <c r="AE2026" s="39"/>
      <c r="AF2026" s="39"/>
      <c r="AG2026" s="39"/>
      <c r="AH2026" s="39"/>
      <c r="AI2026" s="39"/>
      <c r="AJ2026" s="39"/>
      <c r="AK2026" s="39"/>
      <c r="AL2026" s="39"/>
      <c r="AM2026" s="39"/>
      <c r="AN2026" s="39"/>
      <c r="AO2026" s="39"/>
      <c r="AP2026" s="39">
        <v>18750</v>
      </c>
      <c r="AQ2026" s="39">
        <v>0</v>
      </c>
      <c r="AR2026" s="27">
        <f t="shared" si="61"/>
        <v>0</v>
      </c>
      <c r="AS2026" s="13" t="s">
        <v>111</v>
      </c>
      <c r="AT2026" s="13">
        <v>2016</v>
      </c>
      <c r="AU2026" s="13" t="s">
        <v>7137</v>
      </c>
    </row>
    <row r="2027" spans="2:47" ht="13.15" customHeight="1" x14ac:dyDescent="0.2">
      <c r="B2027" s="13" t="s">
        <v>7068</v>
      </c>
      <c r="C2027" s="13" t="s">
        <v>100</v>
      </c>
      <c r="D2027" s="13" t="s">
        <v>3125</v>
      </c>
      <c r="E2027" s="13" t="s">
        <v>569</v>
      </c>
      <c r="F2027" s="13" t="s">
        <v>3126</v>
      </c>
      <c r="G2027" s="13" t="s">
        <v>3150</v>
      </c>
      <c r="H2027" s="13" t="s">
        <v>105</v>
      </c>
      <c r="I2027" s="13">
        <v>57</v>
      </c>
      <c r="J2027" s="13" t="s">
        <v>106</v>
      </c>
      <c r="K2027" s="13" t="s">
        <v>107</v>
      </c>
      <c r="L2027" s="13" t="s">
        <v>108</v>
      </c>
      <c r="M2027" s="13" t="s">
        <v>122</v>
      </c>
      <c r="N2027" s="13" t="s">
        <v>2830</v>
      </c>
      <c r="O2027" s="39"/>
      <c r="P2027" s="39"/>
      <c r="Q2027" s="39"/>
      <c r="R2027" s="39"/>
      <c r="S2027" s="39">
        <v>0</v>
      </c>
      <c r="T2027" s="39">
        <v>597</v>
      </c>
      <c r="U2027" s="39">
        <v>558</v>
      </c>
      <c r="V2027" s="39">
        <v>558</v>
      </c>
      <c r="W2027" s="39">
        <v>558</v>
      </c>
      <c r="X2027" s="39"/>
      <c r="Y2027" s="39"/>
      <c r="Z2027" s="39"/>
      <c r="AA2027" s="39"/>
      <c r="AB2027" s="39"/>
      <c r="AC2027" s="39"/>
      <c r="AD2027" s="39"/>
      <c r="AE2027" s="39"/>
      <c r="AF2027" s="39"/>
      <c r="AG2027" s="39"/>
      <c r="AH2027" s="39"/>
      <c r="AI2027" s="39"/>
      <c r="AJ2027" s="39"/>
      <c r="AK2027" s="39"/>
      <c r="AL2027" s="39"/>
      <c r="AM2027" s="39"/>
      <c r="AN2027" s="39"/>
      <c r="AO2027" s="39"/>
      <c r="AP2027" s="39">
        <v>33447.54</v>
      </c>
      <c r="AQ2027" s="39">
        <v>0</v>
      </c>
      <c r="AR2027" s="27">
        <f t="shared" si="61"/>
        <v>0</v>
      </c>
      <c r="AS2027" s="13" t="s">
        <v>111</v>
      </c>
      <c r="AT2027" s="13">
        <v>2016</v>
      </c>
      <c r="AU2027" s="13" t="s">
        <v>115</v>
      </c>
    </row>
    <row r="2028" spans="2:47" ht="13.15" customHeight="1" x14ac:dyDescent="0.2">
      <c r="B2028" s="13" t="s">
        <v>7942</v>
      </c>
      <c r="C2028" s="13" t="s">
        <v>100</v>
      </c>
      <c r="D2028" s="13" t="s">
        <v>3125</v>
      </c>
      <c r="E2028" s="13" t="s">
        <v>569</v>
      </c>
      <c r="F2028" s="13" t="s">
        <v>3126</v>
      </c>
      <c r="G2028" s="13" t="s">
        <v>3150</v>
      </c>
      <c r="H2028" s="13" t="s">
        <v>105</v>
      </c>
      <c r="I2028" s="13">
        <v>57</v>
      </c>
      <c r="J2028" s="13" t="s">
        <v>106</v>
      </c>
      <c r="K2028" s="13" t="s">
        <v>107</v>
      </c>
      <c r="L2028" s="13" t="s">
        <v>108</v>
      </c>
      <c r="M2028" s="13" t="s">
        <v>122</v>
      </c>
      <c r="N2028" s="13" t="s">
        <v>2830</v>
      </c>
      <c r="O2028" s="39"/>
      <c r="P2028" s="39"/>
      <c r="Q2028" s="39"/>
      <c r="R2028" s="39"/>
      <c r="S2028" s="39">
        <v>0</v>
      </c>
      <c r="T2028" s="39">
        <v>597</v>
      </c>
      <c r="U2028" s="39">
        <v>419</v>
      </c>
      <c r="V2028" s="39">
        <v>488</v>
      </c>
      <c r="W2028" s="39">
        <v>488</v>
      </c>
      <c r="X2028" s="171"/>
      <c r="Y2028" s="171"/>
      <c r="Z2028" s="171"/>
      <c r="AA2028" s="171"/>
      <c r="AB2028" s="171"/>
      <c r="AC2028" s="171"/>
      <c r="AD2028" s="171"/>
      <c r="AE2028" s="171"/>
      <c r="AF2028" s="171"/>
      <c r="AG2028" s="171"/>
      <c r="AH2028" s="171"/>
      <c r="AI2028" s="171"/>
      <c r="AJ2028" s="171"/>
      <c r="AK2028" s="171"/>
      <c r="AL2028" s="171"/>
      <c r="AM2028" s="171"/>
      <c r="AN2028" s="171"/>
      <c r="AO2028" s="171"/>
      <c r="AP2028" s="39">
        <v>33447.54</v>
      </c>
      <c r="AQ2028" s="39">
        <f t="shared" ref="AQ2028" si="63">(O2028+P2028+Q2028+R2028+S2028+T2028+U2028+V2028+W2028)*AP2028</f>
        <v>66627499.68</v>
      </c>
      <c r="AR2028" s="27">
        <f t="shared" si="61"/>
        <v>74622799.641600013</v>
      </c>
      <c r="AS2028" s="13" t="s">
        <v>111</v>
      </c>
      <c r="AT2028" s="13" t="s">
        <v>7937</v>
      </c>
      <c r="AU2028" s="300"/>
    </row>
    <row r="2029" spans="2:47" ht="13.15" customHeight="1" x14ac:dyDescent="0.2">
      <c r="B2029" s="7" t="s">
        <v>3156</v>
      </c>
      <c r="C2029" s="7" t="s">
        <v>100</v>
      </c>
      <c r="D2029" s="13" t="s">
        <v>3116</v>
      </c>
      <c r="E2029" s="7" t="s">
        <v>582</v>
      </c>
      <c r="F2029" s="7" t="s">
        <v>3117</v>
      </c>
      <c r="G2029" s="7" t="s">
        <v>3157</v>
      </c>
      <c r="H2029" s="8" t="s">
        <v>197</v>
      </c>
      <c r="I2029" s="9">
        <v>57</v>
      </c>
      <c r="J2029" s="10" t="s">
        <v>238</v>
      </c>
      <c r="K2029" s="8" t="s">
        <v>107</v>
      </c>
      <c r="L2029" s="10" t="s">
        <v>108</v>
      </c>
      <c r="M2029" s="10" t="s">
        <v>109</v>
      </c>
      <c r="N2029" s="29" t="s">
        <v>2830</v>
      </c>
      <c r="O2029" s="27"/>
      <c r="P2029" s="27"/>
      <c r="Q2029" s="74"/>
      <c r="R2029" s="27">
        <v>597</v>
      </c>
      <c r="S2029" s="27">
        <v>597</v>
      </c>
      <c r="T2029" s="27">
        <v>597</v>
      </c>
      <c r="U2029" s="27">
        <v>597</v>
      </c>
      <c r="V2029" s="27">
        <v>597</v>
      </c>
      <c r="W2029" s="27"/>
      <c r="X2029" s="27"/>
      <c r="Y2029" s="27"/>
      <c r="Z2029" s="27"/>
      <c r="AA2029" s="27"/>
      <c r="AB2029" s="27"/>
      <c r="AC2029" s="27"/>
      <c r="AD2029" s="27"/>
      <c r="AE2029" s="27"/>
      <c r="AF2029" s="27"/>
      <c r="AG2029" s="27"/>
      <c r="AH2029" s="27"/>
      <c r="AI2029" s="27"/>
      <c r="AJ2029" s="27"/>
      <c r="AK2029" s="27"/>
      <c r="AL2029" s="27"/>
      <c r="AM2029" s="27"/>
      <c r="AN2029" s="27"/>
      <c r="AO2029" s="27"/>
      <c r="AP2029" s="27">
        <v>20311.21</v>
      </c>
      <c r="AQ2029" s="27">
        <v>0</v>
      </c>
      <c r="AR2029" s="27">
        <f t="shared" si="61"/>
        <v>0</v>
      </c>
      <c r="AS2029" s="10" t="s">
        <v>111</v>
      </c>
      <c r="AT2029" s="43" t="s">
        <v>241</v>
      </c>
      <c r="AU2029" s="88"/>
    </row>
    <row r="2030" spans="2:47" ht="13.15" customHeight="1" x14ac:dyDescent="0.2">
      <c r="B2030" s="12" t="s">
        <v>3158</v>
      </c>
      <c r="C2030" s="7" t="s">
        <v>100</v>
      </c>
      <c r="D2030" s="13" t="s">
        <v>3116</v>
      </c>
      <c r="E2030" s="7" t="s">
        <v>582</v>
      </c>
      <c r="F2030" s="7" t="s">
        <v>3117</v>
      </c>
      <c r="G2030" s="7" t="s">
        <v>3157</v>
      </c>
      <c r="H2030" s="8" t="s">
        <v>105</v>
      </c>
      <c r="I2030" s="9">
        <v>57</v>
      </c>
      <c r="J2030" s="10" t="s">
        <v>106</v>
      </c>
      <c r="K2030" s="8" t="s">
        <v>107</v>
      </c>
      <c r="L2030" s="10" t="s">
        <v>108</v>
      </c>
      <c r="M2030" s="10" t="s">
        <v>109</v>
      </c>
      <c r="N2030" s="10" t="s">
        <v>2830</v>
      </c>
      <c r="O2030" s="74"/>
      <c r="P2030" s="27"/>
      <c r="Q2030" s="27"/>
      <c r="R2030" s="27">
        <v>597</v>
      </c>
      <c r="S2030" s="27">
        <v>597</v>
      </c>
      <c r="T2030" s="27">
        <v>597</v>
      </c>
      <c r="U2030" s="27">
        <v>597</v>
      </c>
      <c r="V2030" s="27">
        <v>597</v>
      </c>
      <c r="W2030" s="27"/>
      <c r="X2030" s="27"/>
      <c r="Y2030" s="27"/>
      <c r="Z2030" s="27"/>
      <c r="AA2030" s="27"/>
      <c r="AB2030" s="27"/>
      <c r="AC2030" s="27"/>
      <c r="AD2030" s="27"/>
      <c r="AE2030" s="27"/>
      <c r="AF2030" s="27"/>
      <c r="AG2030" s="27"/>
      <c r="AH2030" s="27"/>
      <c r="AI2030" s="27"/>
      <c r="AJ2030" s="27"/>
      <c r="AK2030" s="27"/>
      <c r="AL2030" s="27"/>
      <c r="AM2030" s="27"/>
      <c r="AN2030" s="27"/>
      <c r="AO2030" s="27"/>
      <c r="AP2030" s="27">
        <v>20311.21</v>
      </c>
      <c r="AQ2030" s="27">
        <v>0</v>
      </c>
      <c r="AR2030" s="27">
        <f t="shared" si="61"/>
        <v>0</v>
      </c>
      <c r="AS2030" s="10" t="s">
        <v>111</v>
      </c>
      <c r="AT2030" s="43" t="s">
        <v>241</v>
      </c>
      <c r="AU2030" s="89" t="s">
        <v>661</v>
      </c>
    </row>
    <row r="2031" spans="2:47" ht="13.15" customHeight="1" x14ac:dyDescent="0.2">
      <c r="B2031" s="12" t="s">
        <v>3159</v>
      </c>
      <c r="C2031" s="7" t="s">
        <v>100</v>
      </c>
      <c r="D2031" s="13" t="s">
        <v>3116</v>
      </c>
      <c r="E2031" s="7" t="s">
        <v>582</v>
      </c>
      <c r="F2031" s="7" t="s">
        <v>3117</v>
      </c>
      <c r="G2031" s="7" t="s">
        <v>3157</v>
      </c>
      <c r="H2031" s="8" t="s">
        <v>105</v>
      </c>
      <c r="I2031" s="8">
        <v>57</v>
      </c>
      <c r="J2031" s="10" t="s">
        <v>200</v>
      </c>
      <c r="K2031" s="8" t="s">
        <v>107</v>
      </c>
      <c r="L2031" s="10" t="s">
        <v>108</v>
      </c>
      <c r="M2031" s="10" t="s">
        <v>109</v>
      </c>
      <c r="N2031" s="10" t="s">
        <v>2830</v>
      </c>
      <c r="O2031" s="74"/>
      <c r="P2031" s="27"/>
      <c r="Q2031" s="27"/>
      <c r="R2031" s="27">
        <v>309</v>
      </c>
      <c r="S2031" s="27">
        <v>625</v>
      </c>
      <c r="T2031" s="27">
        <v>597</v>
      </c>
      <c r="U2031" s="27">
        <v>597</v>
      </c>
      <c r="V2031" s="27">
        <v>597</v>
      </c>
      <c r="W2031" s="27"/>
      <c r="X2031" s="27"/>
      <c r="Y2031" s="27"/>
      <c r="Z2031" s="27"/>
      <c r="AA2031" s="27"/>
      <c r="AB2031" s="27"/>
      <c r="AC2031" s="27"/>
      <c r="AD2031" s="27"/>
      <c r="AE2031" s="27"/>
      <c r="AF2031" s="27"/>
      <c r="AG2031" s="27"/>
      <c r="AH2031" s="27"/>
      <c r="AI2031" s="27"/>
      <c r="AJ2031" s="27"/>
      <c r="AK2031" s="27"/>
      <c r="AL2031" s="27"/>
      <c r="AM2031" s="27"/>
      <c r="AN2031" s="27"/>
      <c r="AO2031" s="27"/>
      <c r="AP2031" s="27">
        <v>18750</v>
      </c>
      <c r="AQ2031" s="27">
        <v>0</v>
      </c>
      <c r="AR2031" s="27">
        <f t="shared" si="61"/>
        <v>0</v>
      </c>
      <c r="AS2031" s="10" t="s">
        <v>111</v>
      </c>
      <c r="AT2031" s="7" t="s">
        <v>375</v>
      </c>
      <c r="AU2031" s="13" t="s">
        <v>1163</v>
      </c>
    </row>
    <row r="2032" spans="2:47" ht="13.15" customHeight="1" x14ac:dyDescent="0.2">
      <c r="B2032" s="13" t="s">
        <v>3160</v>
      </c>
      <c r="C2032" s="13" t="s">
        <v>100</v>
      </c>
      <c r="D2032" s="13" t="s">
        <v>3125</v>
      </c>
      <c r="E2032" s="13" t="s">
        <v>569</v>
      </c>
      <c r="F2032" s="13" t="s">
        <v>3126</v>
      </c>
      <c r="G2032" s="13" t="s">
        <v>3157</v>
      </c>
      <c r="H2032" s="13" t="s">
        <v>105</v>
      </c>
      <c r="I2032" s="13">
        <v>57</v>
      </c>
      <c r="J2032" s="13" t="s">
        <v>614</v>
      </c>
      <c r="K2032" s="13" t="s">
        <v>107</v>
      </c>
      <c r="L2032" s="13" t="s">
        <v>108</v>
      </c>
      <c r="M2032" s="13" t="s">
        <v>109</v>
      </c>
      <c r="N2032" s="13" t="s">
        <v>2830</v>
      </c>
      <c r="O2032" s="39"/>
      <c r="P2032" s="39"/>
      <c r="Q2032" s="39"/>
      <c r="R2032" s="39"/>
      <c r="S2032" s="39">
        <v>181</v>
      </c>
      <c r="T2032" s="39">
        <v>254</v>
      </c>
      <c r="U2032" s="39">
        <v>254</v>
      </c>
      <c r="V2032" s="39">
        <v>254</v>
      </c>
      <c r="W2032" s="39">
        <v>254</v>
      </c>
      <c r="X2032" s="39"/>
      <c r="Y2032" s="39"/>
      <c r="Z2032" s="39"/>
      <c r="AA2032" s="39"/>
      <c r="AB2032" s="39"/>
      <c r="AC2032" s="39"/>
      <c r="AD2032" s="39"/>
      <c r="AE2032" s="39"/>
      <c r="AF2032" s="39"/>
      <c r="AG2032" s="39"/>
      <c r="AH2032" s="39"/>
      <c r="AI2032" s="39"/>
      <c r="AJ2032" s="39"/>
      <c r="AK2032" s="39"/>
      <c r="AL2032" s="39"/>
      <c r="AM2032" s="39"/>
      <c r="AN2032" s="39"/>
      <c r="AO2032" s="39"/>
      <c r="AP2032" s="39">
        <v>18750</v>
      </c>
      <c r="AQ2032" s="39">
        <v>0</v>
      </c>
      <c r="AR2032" s="27">
        <f t="shared" si="61"/>
        <v>0</v>
      </c>
      <c r="AS2032" s="13" t="s">
        <v>111</v>
      </c>
      <c r="AT2032" s="13">
        <v>2016</v>
      </c>
      <c r="AU2032" s="13">
        <v>14</v>
      </c>
    </row>
    <row r="2033" spans="2:47" ht="13.15" customHeight="1" x14ac:dyDescent="0.2">
      <c r="B2033" s="13" t="s">
        <v>3161</v>
      </c>
      <c r="C2033" s="13" t="s">
        <v>100</v>
      </c>
      <c r="D2033" s="13" t="s">
        <v>3125</v>
      </c>
      <c r="E2033" s="13" t="s">
        <v>569</v>
      </c>
      <c r="F2033" s="13" t="s">
        <v>3126</v>
      </c>
      <c r="G2033" s="13" t="s">
        <v>3157</v>
      </c>
      <c r="H2033" s="13" t="s">
        <v>105</v>
      </c>
      <c r="I2033" s="13">
        <v>57</v>
      </c>
      <c r="J2033" s="13" t="s">
        <v>106</v>
      </c>
      <c r="K2033" s="13" t="s">
        <v>107</v>
      </c>
      <c r="L2033" s="13" t="s">
        <v>108</v>
      </c>
      <c r="M2033" s="13" t="s">
        <v>122</v>
      </c>
      <c r="N2033" s="13" t="s">
        <v>2830</v>
      </c>
      <c r="O2033" s="39"/>
      <c r="P2033" s="39"/>
      <c r="Q2033" s="39"/>
      <c r="R2033" s="39"/>
      <c r="S2033" s="39">
        <v>108</v>
      </c>
      <c r="T2033" s="39">
        <v>254</v>
      </c>
      <c r="U2033" s="39">
        <v>254</v>
      </c>
      <c r="V2033" s="39">
        <v>254</v>
      </c>
      <c r="W2033" s="39">
        <v>254</v>
      </c>
      <c r="X2033" s="39"/>
      <c r="Y2033" s="39"/>
      <c r="Z2033" s="39"/>
      <c r="AA2033" s="39"/>
      <c r="AB2033" s="39"/>
      <c r="AC2033" s="39"/>
      <c r="AD2033" s="39"/>
      <c r="AE2033" s="39"/>
      <c r="AF2033" s="39"/>
      <c r="AG2033" s="39"/>
      <c r="AH2033" s="39"/>
      <c r="AI2033" s="39"/>
      <c r="AJ2033" s="39"/>
      <c r="AK2033" s="39"/>
      <c r="AL2033" s="39"/>
      <c r="AM2033" s="39"/>
      <c r="AN2033" s="39"/>
      <c r="AO2033" s="39"/>
      <c r="AP2033" s="39">
        <v>18750</v>
      </c>
      <c r="AQ2033" s="39">
        <v>0</v>
      </c>
      <c r="AR2033" s="27">
        <f t="shared" si="61"/>
        <v>0</v>
      </c>
      <c r="AS2033" s="13" t="s">
        <v>111</v>
      </c>
      <c r="AT2033" s="13">
        <v>2016</v>
      </c>
      <c r="AU2033" s="13" t="s">
        <v>6956</v>
      </c>
    </row>
    <row r="2034" spans="2:47" ht="13.15" customHeight="1" x14ac:dyDescent="0.2">
      <c r="B2034" s="13" t="s">
        <v>6965</v>
      </c>
      <c r="C2034" s="13" t="s">
        <v>100</v>
      </c>
      <c r="D2034" s="13" t="s">
        <v>3125</v>
      </c>
      <c r="E2034" s="13" t="s">
        <v>569</v>
      </c>
      <c r="F2034" s="13" t="s">
        <v>3126</v>
      </c>
      <c r="G2034" s="13" t="s">
        <v>3157</v>
      </c>
      <c r="H2034" s="13" t="s">
        <v>105</v>
      </c>
      <c r="I2034" s="13">
        <v>57</v>
      </c>
      <c r="J2034" s="13" t="s">
        <v>106</v>
      </c>
      <c r="K2034" s="13" t="s">
        <v>107</v>
      </c>
      <c r="L2034" s="13" t="s">
        <v>108</v>
      </c>
      <c r="M2034" s="13" t="s">
        <v>122</v>
      </c>
      <c r="N2034" s="13" t="s">
        <v>2830</v>
      </c>
      <c r="O2034" s="39"/>
      <c r="P2034" s="39"/>
      <c r="Q2034" s="39"/>
      <c r="R2034" s="39"/>
      <c r="S2034" s="39">
        <v>108</v>
      </c>
      <c r="T2034" s="39">
        <v>219</v>
      </c>
      <c r="U2034" s="39">
        <v>254</v>
      </c>
      <c r="V2034" s="39">
        <v>254</v>
      </c>
      <c r="W2034" s="39">
        <v>254</v>
      </c>
      <c r="X2034" s="39"/>
      <c r="Y2034" s="39"/>
      <c r="Z2034" s="39"/>
      <c r="AA2034" s="39"/>
      <c r="AB2034" s="39"/>
      <c r="AC2034" s="39"/>
      <c r="AD2034" s="39"/>
      <c r="AE2034" s="39"/>
      <c r="AF2034" s="39"/>
      <c r="AG2034" s="39"/>
      <c r="AH2034" s="39"/>
      <c r="AI2034" s="39"/>
      <c r="AJ2034" s="39"/>
      <c r="AK2034" s="39"/>
      <c r="AL2034" s="39"/>
      <c r="AM2034" s="39"/>
      <c r="AN2034" s="39"/>
      <c r="AO2034" s="39"/>
      <c r="AP2034" s="39">
        <v>18750</v>
      </c>
      <c r="AQ2034" s="39">
        <v>0</v>
      </c>
      <c r="AR2034" s="27">
        <f t="shared" si="61"/>
        <v>0</v>
      </c>
      <c r="AS2034" s="13" t="s">
        <v>111</v>
      </c>
      <c r="AT2034" s="13">
        <v>2016</v>
      </c>
      <c r="AU2034" s="13" t="s">
        <v>7137</v>
      </c>
    </row>
    <row r="2035" spans="2:47" ht="13.15" customHeight="1" x14ac:dyDescent="0.2">
      <c r="B2035" s="13" t="s">
        <v>7069</v>
      </c>
      <c r="C2035" s="13" t="s">
        <v>100</v>
      </c>
      <c r="D2035" s="13" t="s">
        <v>3125</v>
      </c>
      <c r="E2035" s="13" t="s">
        <v>569</v>
      </c>
      <c r="F2035" s="13" t="s">
        <v>3126</v>
      </c>
      <c r="G2035" s="13" t="s">
        <v>3157</v>
      </c>
      <c r="H2035" s="13" t="s">
        <v>105</v>
      </c>
      <c r="I2035" s="13">
        <v>57</v>
      </c>
      <c r="J2035" s="13" t="s">
        <v>106</v>
      </c>
      <c r="K2035" s="13" t="s">
        <v>107</v>
      </c>
      <c r="L2035" s="13" t="s">
        <v>108</v>
      </c>
      <c r="M2035" s="13" t="s">
        <v>122</v>
      </c>
      <c r="N2035" s="13" t="s">
        <v>2830</v>
      </c>
      <c r="O2035" s="39"/>
      <c r="P2035" s="39"/>
      <c r="Q2035" s="39"/>
      <c r="R2035" s="39"/>
      <c r="S2035" s="39">
        <v>108</v>
      </c>
      <c r="T2035" s="39">
        <v>219</v>
      </c>
      <c r="U2035" s="39">
        <v>254</v>
      </c>
      <c r="V2035" s="39">
        <v>254</v>
      </c>
      <c r="W2035" s="39">
        <v>254</v>
      </c>
      <c r="X2035" s="39"/>
      <c r="Y2035" s="39"/>
      <c r="Z2035" s="39"/>
      <c r="AA2035" s="39"/>
      <c r="AB2035" s="39"/>
      <c r="AC2035" s="39"/>
      <c r="AD2035" s="39"/>
      <c r="AE2035" s="39"/>
      <c r="AF2035" s="39"/>
      <c r="AG2035" s="39"/>
      <c r="AH2035" s="39"/>
      <c r="AI2035" s="39"/>
      <c r="AJ2035" s="39"/>
      <c r="AK2035" s="39"/>
      <c r="AL2035" s="39"/>
      <c r="AM2035" s="39"/>
      <c r="AN2035" s="39"/>
      <c r="AO2035" s="39"/>
      <c r="AP2035" s="39">
        <v>33447.54</v>
      </c>
      <c r="AQ2035" s="39">
        <v>0</v>
      </c>
      <c r="AR2035" s="27">
        <f t="shared" si="61"/>
        <v>0</v>
      </c>
      <c r="AS2035" s="13" t="s">
        <v>111</v>
      </c>
      <c r="AT2035" s="13">
        <v>2016</v>
      </c>
      <c r="AU2035" s="13" t="s">
        <v>115</v>
      </c>
    </row>
    <row r="2036" spans="2:47" ht="13.15" customHeight="1" x14ac:dyDescent="0.2">
      <c r="B2036" s="13" t="s">
        <v>7943</v>
      </c>
      <c r="C2036" s="13" t="s">
        <v>100</v>
      </c>
      <c r="D2036" s="13" t="s">
        <v>3125</v>
      </c>
      <c r="E2036" s="13" t="s">
        <v>569</v>
      </c>
      <c r="F2036" s="13" t="s">
        <v>3126</v>
      </c>
      <c r="G2036" s="13" t="s">
        <v>3157</v>
      </c>
      <c r="H2036" s="13" t="s">
        <v>105</v>
      </c>
      <c r="I2036" s="13">
        <v>57</v>
      </c>
      <c r="J2036" s="13" t="s">
        <v>106</v>
      </c>
      <c r="K2036" s="13" t="s">
        <v>107</v>
      </c>
      <c r="L2036" s="13" t="s">
        <v>108</v>
      </c>
      <c r="M2036" s="13" t="s">
        <v>122</v>
      </c>
      <c r="N2036" s="13" t="s">
        <v>2830</v>
      </c>
      <c r="O2036" s="39"/>
      <c r="P2036" s="39"/>
      <c r="Q2036" s="39"/>
      <c r="R2036" s="39"/>
      <c r="S2036" s="39">
        <v>108</v>
      </c>
      <c r="T2036" s="39">
        <v>219</v>
      </c>
      <c r="U2036" s="39">
        <v>123</v>
      </c>
      <c r="V2036" s="39">
        <v>171</v>
      </c>
      <c r="W2036" s="39">
        <v>171</v>
      </c>
      <c r="X2036" s="171"/>
      <c r="Y2036" s="171"/>
      <c r="Z2036" s="171"/>
      <c r="AA2036" s="171"/>
      <c r="AB2036" s="171"/>
      <c r="AC2036" s="171"/>
      <c r="AD2036" s="171"/>
      <c r="AE2036" s="171"/>
      <c r="AF2036" s="171"/>
      <c r="AG2036" s="171"/>
      <c r="AH2036" s="171"/>
      <c r="AI2036" s="171"/>
      <c r="AJ2036" s="171"/>
      <c r="AK2036" s="171"/>
      <c r="AL2036" s="171"/>
      <c r="AM2036" s="171"/>
      <c r="AN2036" s="171"/>
      <c r="AO2036" s="171"/>
      <c r="AP2036" s="39">
        <v>33447.54</v>
      </c>
      <c r="AQ2036" s="39">
        <f t="shared" ref="AQ2036" si="64">(O2036+P2036+Q2036+R2036+S2036+T2036+U2036+V2036+W2036)*AP2036</f>
        <v>26490451.68</v>
      </c>
      <c r="AR2036" s="27">
        <f t="shared" si="61"/>
        <v>29669305.881600004</v>
      </c>
      <c r="AS2036" s="13" t="s">
        <v>111</v>
      </c>
      <c r="AT2036" s="13" t="s">
        <v>7937</v>
      </c>
      <c r="AU2036" s="300"/>
    </row>
    <row r="2037" spans="2:47" ht="13.15" customHeight="1" x14ac:dyDescent="0.2">
      <c r="B2037" s="7" t="s">
        <v>3162</v>
      </c>
      <c r="C2037" s="7" t="s">
        <v>100</v>
      </c>
      <c r="D2037" s="13" t="s">
        <v>3116</v>
      </c>
      <c r="E2037" s="7" t="s">
        <v>582</v>
      </c>
      <c r="F2037" s="7" t="s">
        <v>3117</v>
      </c>
      <c r="G2037" s="7" t="s">
        <v>3163</v>
      </c>
      <c r="H2037" s="8" t="s">
        <v>197</v>
      </c>
      <c r="I2037" s="9">
        <v>57</v>
      </c>
      <c r="J2037" s="10" t="s">
        <v>238</v>
      </c>
      <c r="K2037" s="8" t="s">
        <v>107</v>
      </c>
      <c r="L2037" s="10" t="s">
        <v>108</v>
      </c>
      <c r="M2037" s="10" t="s">
        <v>109</v>
      </c>
      <c r="N2037" s="29" t="s">
        <v>2830</v>
      </c>
      <c r="O2037" s="27"/>
      <c r="P2037" s="27"/>
      <c r="Q2037" s="74"/>
      <c r="R2037" s="27">
        <v>111</v>
      </c>
      <c r="S2037" s="27">
        <v>111</v>
      </c>
      <c r="T2037" s="27">
        <v>111</v>
      </c>
      <c r="U2037" s="27">
        <v>111</v>
      </c>
      <c r="V2037" s="27">
        <v>111</v>
      </c>
      <c r="W2037" s="27"/>
      <c r="X2037" s="27"/>
      <c r="Y2037" s="27"/>
      <c r="Z2037" s="27"/>
      <c r="AA2037" s="27"/>
      <c r="AB2037" s="27"/>
      <c r="AC2037" s="27"/>
      <c r="AD2037" s="27"/>
      <c r="AE2037" s="27"/>
      <c r="AF2037" s="27"/>
      <c r="AG2037" s="27"/>
      <c r="AH2037" s="27"/>
      <c r="AI2037" s="27"/>
      <c r="AJ2037" s="27"/>
      <c r="AK2037" s="27"/>
      <c r="AL2037" s="27"/>
      <c r="AM2037" s="27"/>
      <c r="AN2037" s="27"/>
      <c r="AO2037" s="27"/>
      <c r="AP2037" s="27">
        <v>20311.21</v>
      </c>
      <c r="AQ2037" s="27">
        <v>0</v>
      </c>
      <c r="AR2037" s="27">
        <f t="shared" si="61"/>
        <v>0</v>
      </c>
      <c r="AS2037" s="10" t="s">
        <v>111</v>
      </c>
      <c r="AT2037" s="43" t="s">
        <v>241</v>
      </c>
      <c r="AU2037" s="89" t="s">
        <v>661</v>
      </c>
    </row>
    <row r="2038" spans="2:47" ht="13.15" customHeight="1" x14ac:dyDescent="0.2">
      <c r="B2038" s="12" t="s">
        <v>3164</v>
      </c>
      <c r="C2038" s="7" t="s">
        <v>100</v>
      </c>
      <c r="D2038" s="13" t="s">
        <v>3116</v>
      </c>
      <c r="E2038" s="7" t="s">
        <v>582</v>
      </c>
      <c r="F2038" s="7" t="s">
        <v>3117</v>
      </c>
      <c r="G2038" s="7" t="s">
        <v>3163</v>
      </c>
      <c r="H2038" s="8" t="s">
        <v>105</v>
      </c>
      <c r="I2038" s="9">
        <v>57</v>
      </c>
      <c r="J2038" s="10" t="s">
        <v>106</v>
      </c>
      <c r="K2038" s="8" t="s">
        <v>107</v>
      </c>
      <c r="L2038" s="10" t="s">
        <v>108</v>
      </c>
      <c r="M2038" s="10" t="s">
        <v>109</v>
      </c>
      <c r="N2038" s="10" t="s">
        <v>2830</v>
      </c>
      <c r="O2038" s="74"/>
      <c r="P2038" s="27"/>
      <c r="Q2038" s="27"/>
      <c r="R2038" s="27">
        <v>111</v>
      </c>
      <c r="S2038" s="27">
        <v>111</v>
      </c>
      <c r="T2038" s="27">
        <v>111</v>
      </c>
      <c r="U2038" s="27">
        <v>111</v>
      </c>
      <c r="V2038" s="27">
        <v>111</v>
      </c>
      <c r="W2038" s="27"/>
      <c r="X2038" s="27"/>
      <c r="Y2038" s="27"/>
      <c r="Z2038" s="27"/>
      <c r="AA2038" s="27"/>
      <c r="AB2038" s="27"/>
      <c r="AC2038" s="27"/>
      <c r="AD2038" s="27"/>
      <c r="AE2038" s="27"/>
      <c r="AF2038" s="27"/>
      <c r="AG2038" s="27"/>
      <c r="AH2038" s="27"/>
      <c r="AI2038" s="27"/>
      <c r="AJ2038" s="27"/>
      <c r="AK2038" s="27"/>
      <c r="AL2038" s="27"/>
      <c r="AM2038" s="27"/>
      <c r="AN2038" s="27"/>
      <c r="AO2038" s="27"/>
      <c r="AP2038" s="27">
        <v>20311.21</v>
      </c>
      <c r="AQ2038" s="27">
        <v>0</v>
      </c>
      <c r="AR2038" s="27">
        <f t="shared" si="61"/>
        <v>0</v>
      </c>
      <c r="AS2038" s="10" t="s">
        <v>111</v>
      </c>
      <c r="AT2038" s="43" t="s">
        <v>241</v>
      </c>
      <c r="AU2038" s="89" t="s">
        <v>661</v>
      </c>
    </row>
    <row r="2039" spans="2:47" ht="13.15" customHeight="1" x14ac:dyDescent="0.2">
      <c r="B2039" s="12" t="s">
        <v>3165</v>
      </c>
      <c r="C2039" s="7" t="s">
        <v>100</v>
      </c>
      <c r="D2039" s="13" t="s">
        <v>3116</v>
      </c>
      <c r="E2039" s="7" t="s">
        <v>582</v>
      </c>
      <c r="F2039" s="7" t="s">
        <v>3117</v>
      </c>
      <c r="G2039" s="7" t="s">
        <v>3163</v>
      </c>
      <c r="H2039" s="8" t="s">
        <v>105</v>
      </c>
      <c r="I2039" s="8">
        <v>57</v>
      </c>
      <c r="J2039" s="10" t="s">
        <v>200</v>
      </c>
      <c r="K2039" s="8" t="s">
        <v>107</v>
      </c>
      <c r="L2039" s="10" t="s">
        <v>108</v>
      </c>
      <c r="M2039" s="10" t="s">
        <v>109</v>
      </c>
      <c r="N2039" s="10" t="s">
        <v>2830</v>
      </c>
      <c r="O2039" s="74"/>
      <c r="P2039" s="27"/>
      <c r="Q2039" s="27"/>
      <c r="R2039" s="27"/>
      <c r="S2039" s="27">
        <v>94</v>
      </c>
      <c r="T2039" s="27">
        <v>111</v>
      </c>
      <c r="U2039" s="27">
        <v>111</v>
      </c>
      <c r="V2039" s="27">
        <v>111</v>
      </c>
      <c r="W2039" s="27"/>
      <c r="X2039" s="27"/>
      <c r="Y2039" s="27"/>
      <c r="Z2039" s="27"/>
      <c r="AA2039" s="27"/>
      <c r="AB2039" s="27"/>
      <c r="AC2039" s="27"/>
      <c r="AD2039" s="27"/>
      <c r="AE2039" s="27"/>
      <c r="AF2039" s="27"/>
      <c r="AG2039" s="27"/>
      <c r="AH2039" s="27"/>
      <c r="AI2039" s="27"/>
      <c r="AJ2039" s="27"/>
      <c r="AK2039" s="27"/>
      <c r="AL2039" s="27"/>
      <c r="AM2039" s="27"/>
      <c r="AN2039" s="27"/>
      <c r="AO2039" s="27"/>
      <c r="AP2039" s="27">
        <v>18750</v>
      </c>
      <c r="AQ2039" s="27">
        <v>0</v>
      </c>
      <c r="AR2039" s="27">
        <f t="shared" si="61"/>
        <v>0</v>
      </c>
      <c r="AS2039" s="10" t="s">
        <v>111</v>
      </c>
      <c r="AT2039" s="7" t="s">
        <v>375</v>
      </c>
      <c r="AU2039" s="13" t="s">
        <v>1163</v>
      </c>
    </row>
    <row r="2040" spans="2:47" ht="13.15" customHeight="1" x14ac:dyDescent="0.2">
      <c r="B2040" s="13" t="s">
        <v>3166</v>
      </c>
      <c r="C2040" s="13" t="s">
        <v>100</v>
      </c>
      <c r="D2040" s="13" t="s">
        <v>3125</v>
      </c>
      <c r="E2040" s="13" t="s">
        <v>569</v>
      </c>
      <c r="F2040" s="13" t="s">
        <v>3126</v>
      </c>
      <c r="G2040" s="13" t="s">
        <v>3163</v>
      </c>
      <c r="H2040" s="13" t="s">
        <v>105</v>
      </c>
      <c r="I2040" s="13">
        <v>57</v>
      </c>
      <c r="J2040" s="13" t="s">
        <v>614</v>
      </c>
      <c r="K2040" s="13" t="s">
        <v>107</v>
      </c>
      <c r="L2040" s="13" t="s">
        <v>108</v>
      </c>
      <c r="M2040" s="13" t="s">
        <v>109</v>
      </c>
      <c r="N2040" s="13" t="s">
        <v>2830</v>
      </c>
      <c r="O2040" s="39"/>
      <c r="P2040" s="39"/>
      <c r="Q2040" s="39"/>
      <c r="R2040" s="39"/>
      <c r="S2040" s="39">
        <v>1</v>
      </c>
      <c r="T2040" s="39">
        <v>59</v>
      </c>
      <c r="U2040" s="39">
        <v>59</v>
      </c>
      <c r="V2040" s="39">
        <v>59</v>
      </c>
      <c r="W2040" s="39">
        <v>59</v>
      </c>
      <c r="X2040" s="39"/>
      <c r="Y2040" s="39"/>
      <c r="Z2040" s="39"/>
      <c r="AA2040" s="39"/>
      <c r="AB2040" s="39"/>
      <c r="AC2040" s="39"/>
      <c r="AD2040" s="39"/>
      <c r="AE2040" s="39"/>
      <c r="AF2040" s="39"/>
      <c r="AG2040" s="39"/>
      <c r="AH2040" s="39"/>
      <c r="AI2040" s="39"/>
      <c r="AJ2040" s="39"/>
      <c r="AK2040" s="39"/>
      <c r="AL2040" s="39"/>
      <c r="AM2040" s="39"/>
      <c r="AN2040" s="39"/>
      <c r="AO2040" s="39"/>
      <c r="AP2040" s="39">
        <v>18750</v>
      </c>
      <c r="AQ2040" s="39">
        <v>0</v>
      </c>
      <c r="AR2040" s="27">
        <f t="shared" si="61"/>
        <v>0</v>
      </c>
      <c r="AS2040" s="13" t="s">
        <v>111</v>
      </c>
      <c r="AT2040" s="13">
        <v>2016</v>
      </c>
      <c r="AU2040" s="13">
        <v>14</v>
      </c>
    </row>
    <row r="2041" spans="2:47" ht="13.15" customHeight="1" x14ac:dyDescent="0.2">
      <c r="B2041" s="13" t="s">
        <v>3167</v>
      </c>
      <c r="C2041" s="13" t="s">
        <v>100</v>
      </c>
      <c r="D2041" s="13" t="s">
        <v>3125</v>
      </c>
      <c r="E2041" s="13" t="s">
        <v>569</v>
      </c>
      <c r="F2041" s="13" t="s">
        <v>3126</v>
      </c>
      <c r="G2041" s="13" t="s">
        <v>3163</v>
      </c>
      <c r="H2041" s="13" t="s">
        <v>105</v>
      </c>
      <c r="I2041" s="13">
        <v>57</v>
      </c>
      <c r="J2041" s="13" t="s">
        <v>106</v>
      </c>
      <c r="K2041" s="13" t="s">
        <v>107</v>
      </c>
      <c r="L2041" s="13" t="s">
        <v>108</v>
      </c>
      <c r="M2041" s="13" t="s">
        <v>122</v>
      </c>
      <c r="N2041" s="13" t="s">
        <v>2830</v>
      </c>
      <c r="O2041" s="39"/>
      <c r="P2041" s="39"/>
      <c r="Q2041" s="39"/>
      <c r="R2041" s="39"/>
      <c r="S2041" s="39">
        <v>0</v>
      </c>
      <c r="T2041" s="39">
        <v>59</v>
      </c>
      <c r="U2041" s="39">
        <v>59</v>
      </c>
      <c r="V2041" s="39">
        <v>59</v>
      </c>
      <c r="W2041" s="39">
        <v>59</v>
      </c>
      <c r="X2041" s="39"/>
      <c r="Y2041" s="39"/>
      <c r="Z2041" s="39"/>
      <c r="AA2041" s="39"/>
      <c r="AB2041" s="39"/>
      <c r="AC2041" s="39"/>
      <c r="AD2041" s="39"/>
      <c r="AE2041" s="39"/>
      <c r="AF2041" s="39"/>
      <c r="AG2041" s="39"/>
      <c r="AH2041" s="39"/>
      <c r="AI2041" s="39"/>
      <c r="AJ2041" s="39"/>
      <c r="AK2041" s="39"/>
      <c r="AL2041" s="39"/>
      <c r="AM2041" s="39"/>
      <c r="AN2041" s="39"/>
      <c r="AO2041" s="39"/>
      <c r="AP2041" s="39">
        <v>18750</v>
      </c>
      <c r="AQ2041" s="39">
        <v>0</v>
      </c>
      <c r="AR2041" s="27">
        <f t="shared" si="61"/>
        <v>0</v>
      </c>
      <c r="AS2041" s="13" t="s">
        <v>111</v>
      </c>
      <c r="AT2041" s="13">
        <v>2016</v>
      </c>
      <c r="AU2041" s="13" t="s">
        <v>6956</v>
      </c>
    </row>
    <row r="2042" spans="2:47" ht="13.15" customHeight="1" x14ac:dyDescent="0.2">
      <c r="B2042" s="13" t="s">
        <v>6966</v>
      </c>
      <c r="C2042" s="13" t="s">
        <v>100</v>
      </c>
      <c r="D2042" s="13" t="s">
        <v>3125</v>
      </c>
      <c r="E2042" s="13" t="s">
        <v>569</v>
      </c>
      <c r="F2042" s="13" t="s">
        <v>3126</v>
      </c>
      <c r="G2042" s="13" t="s">
        <v>3163</v>
      </c>
      <c r="H2042" s="13" t="s">
        <v>105</v>
      </c>
      <c r="I2042" s="13">
        <v>57</v>
      </c>
      <c r="J2042" s="13" t="s">
        <v>106</v>
      </c>
      <c r="K2042" s="13" t="s">
        <v>107</v>
      </c>
      <c r="L2042" s="13" t="s">
        <v>108</v>
      </c>
      <c r="M2042" s="13" t="s">
        <v>122</v>
      </c>
      <c r="N2042" s="13" t="s">
        <v>2830</v>
      </c>
      <c r="O2042" s="39"/>
      <c r="P2042" s="39"/>
      <c r="Q2042" s="39"/>
      <c r="R2042" s="39"/>
      <c r="S2042" s="39">
        <v>0</v>
      </c>
      <c r="T2042" s="39">
        <v>54</v>
      </c>
      <c r="U2042" s="39">
        <v>59</v>
      </c>
      <c r="V2042" s="39">
        <v>59</v>
      </c>
      <c r="W2042" s="39">
        <v>59</v>
      </c>
      <c r="X2042" s="39"/>
      <c r="Y2042" s="39"/>
      <c r="Z2042" s="39"/>
      <c r="AA2042" s="39"/>
      <c r="AB2042" s="39"/>
      <c r="AC2042" s="39"/>
      <c r="AD2042" s="39"/>
      <c r="AE2042" s="39"/>
      <c r="AF2042" s="39"/>
      <c r="AG2042" s="39"/>
      <c r="AH2042" s="39"/>
      <c r="AI2042" s="39"/>
      <c r="AJ2042" s="39"/>
      <c r="AK2042" s="39"/>
      <c r="AL2042" s="39"/>
      <c r="AM2042" s="39"/>
      <c r="AN2042" s="39"/>
      <c r="AO2042" s="39"/>
      <c r="AP2042" s="39">
        <v>18750</v>
      </c>
      <c r="AQ2042" s="39">
        <v>0</v>
      </c>
      <c r="AR2042" s="27">
        <f t="shared" si="61"/>
        <v>0</v>
      </c>
      <c r="AS2042" s="13" t="s">
        <v>111</v>
      </c>
      <c r="AT2042" s="13">
        <v>2016</v>
      </c>
      <c r="AU2042" s="13" t="s">
        <v>7137</v>
      </c>
    </row>
    <row r="2043" spans="2:47" ht="13.15" customHeight="1" x14ac:dyDescent="0.2">
      <c r="B2043" s="13" t="s">
        <v>7070</v>
      </c>
      <c r="C2043" s="13" t="s">
        <v>100</v>
      </c>
      <c r="D2043" s="13" t="s">
        <v>3125</v>
      </c>
      <c r="E2043" s="13" t="s">
        <v>569</v>
      </c>
      <c r="F2043" s="13" t="s">
        <v>3126</v>
      </c>
      <c r="G2043" s="13" t="s">
        <v>3163</v>
      </c>
      <c r="H2043" s="13" t="s">
        <v>105</v>
      </c>
      <c r="I2043" s="13">
        <v>57</v>
      </c>
      <c r="J2043" s="13" t="s">
        <v>106</v>
      </c>
      <c r="K2043" s="13" t="s">
        <v>107</v>
      </c>
      <c r="L2043" s="13" t="s">
        <v>108</v>
      </c>
      <c r="M2043" s="13" t="s">
        <v>122</v>
      </c>
      <c r="N2043" s="13" t="s">
        <v>2830</v>
      </c>
      <c r="O2043" s="39"/>
      <c r="P2043" s="39"/>
      <c r="Q2043" s="39"/>
      <c r="R2043" s="39"/>
      <c r="S2043" s="39">
        <v>0</v>
      </c>
      <c r="T2043" s="39">
        <v>54</v>
      </c>
      <c r="U2043" s="39">
        <v>59</v>
      </c>
      <c r="V2043" s="39">
        <v>59</v>
      </c>
      <c r="W2043" s="39">
        <v>59</v>
      </c>
      <c r="X2043" s="39"/>
      <c r="Y2043" s="39"/>
      <c r="Z2043" s="39"/>
      <c r="AA2043" s="39"/>
      <c r="AB2043" s="39"/>
      <c r="AC2043" s="39"/>
      <c r="AD2043" s="39"/>
      <c r="AE2043" s="39"/>
      <c r="AF2043" s="39"/>
      <c r="AG2043" s="39"/>
      <c r="AH2043" s="39"/>
      <c r="AI2043" s="39"/>
      <c r="AJ2043" s="39"/>
      <c r="AK2043" s="39"/>
      <c r="AL2043" s="39"/>
      <c r="AM2043" s="39"/>
      <c r="AN2043" s="39"/>
      <c r="AO2043" s="39"/>
      <c r="AP2043" s="39">
        <v>33447.54</v>
      </c>
      <c r="AQ2043" s="39">
        <v>0</v>
      </c>
      <c r="AR2043" s="27">
        <f t="shared" si="61"/>
        <v>0</v>
      </c>
      <c r="AS2043" s="13" t="s">
        <v>111</v>
      </c>
      <c r="AT2043" s="13">
        <v>2016</v>
      </c>
      <c r="AU2043" s="13" t="s">
        <v>115</v>
      </c>
    </row>
    <row r="2044" spans="2:47" ht="13.15" customHeight="1" x14ac:dyDescent="0.2">
      <c r="B2044" s="13" t="s">
        <v>7944</v>
      </c>
      <c r="C2044" s="13" t="s">
        <v>100</v>
      </c>
      <c r="D2044" s="13" t="s">
        <v>3125</v>
      </c>
      <c r="E2044" s="13" t="s">
        <v>569</v>
      </c>
      <c r="F2044" s="13" t="s">
        <v>3126</v>
      </c>
      <c r="G2044" s="13" t="s">
        <v>3163</v>
      </c>
      <c r="H2044" s="13" t="s">
        <v>105</v>
      </c>
      <c r="I2044" s="13">
        <v>57</v>
      </c>
      <c r="J2044" s="13" t="s">
        <v>106</v>
      </c>
      <c r="K2044" s="13" t="s">
        <v>107</v>
      </c>
      <c r="L2044" s="13" t="s">
        <v>108</v>
      </c>
      <c r="M2044" s="13" t="s">
        <v>122</v>
      </c>
      <c r="N2044" s="13" t="s">
        <v>2830</v>
      </c>
      <c r="O2044" s="39"/>
      <c r="P2044" s="39"/>
      <c r="Q2044" s="39"/>
      <c r="R2044" s="39"/>
      <c r="S2044" s="39">
        <v>0</v>
      </c>
      <c r="T2044" s="39">
        <v>54</v>
      </c>
      <c r="U2044" s="39">
        <v>63</v>
      </c>
      <c r="V2044" s="39">
        <v>65</v>
      </c>
      <c r="W2044" s="39">
        <v>65</v>
      </c>
      <c r="X2044" s="171"/>
      <c r="Y2044" s="171"/>
      <c r="Z2044" s="171"/>
      <c r="AA2044" s="171"/>
      <c r="AB2044" s="171"/>
      <c r="AC2044" s="171"/>
      <c r="AD2044" s="171"/>
      <c r="AE2044" s="171"/>
      <c r="AF2044" s="171"/>
      <c r="AG2044" s="171"/>
      <c r="AH2044" s="171"/>
      <c r="AI2044" s="171"/>
      <c r="AJ2044" s="171"/>
      <c r="AK2044" s="171"/>
      <c r="AL2044" s="171"/>
      <c r="AM2044" s="171"/>
      <c r="AN2044" s="171"/>
      <c r="AO2044" s="171"/>
      <c r="AP2044" s="39">
        <v>33447.54</v>
      </c>
      <c r="AQ2044" s="39">
        <f t="shared" ref="AQ2044" si="65">(O2044+P2044+Q2044+R2044+S2044+T2044+U2044+V2044+W2044)*AP2044</f>
        <v>8261542.3799999999</v>
      </c>
      <c r="AR2044" s="27">
        <f t="shared" si="61"/>
        <v>9252927.4656000007</v>
      </c>
      <c r="AS2044" s="13" t="s">
        <v>111</v>
      </c>
      <c r="AT2044" s="13" t="s">
        <v>7937</v>
      </c>
      <c r="AU2044" s="300"/>
    </row>
    <row r="2045" spans="2:47" ht="13.15" customHeight="1" x14ac:dyDescent="0.2">
      <c r="B2045" s="7" t="s">
        <v>3168</v>
      </c>
      <c r="C2045" s="7" t="s">
        <v>100</v>
      </c>
      <c r="D2045" s="13" t="s">
        <v>3116</v>
      </c>
      <c r="E2045" s="7" t="s">
        <v>582</v>
      </c>
      <c r="F2045" s="7" t="s">
        <v>3117</v>
      </c>
      <c r="G2045" s="7" t="s">
        <v>3169</v>
      </c>
      <c r="H2045" s="8" t="s">
        <v>197</v>
      </c>
      <c r="I2045" s="9">
        <v>57</v>
      </c>
      <c r="J2045" s="10" t="s">
        <v>238</v>
      </c>
      <c r="K2045" s="8" t="s">
        <v>107</v>
      </c>
      <c r="L2045" s="10" t="s">
        <v>108</v>
      </c>
      <c r="M2045" s="10" t="s">
        <v>109</v>
      </c>
      <c r="N2045" s="29" t="s">
        <v>2830</v>
      </c>
      <c r="O2045" s="27"/>
      <c r="P2045" s="27"/>
      <c r="Q2045" s="74"/>
      <c r="R2045" s="27">
        <v>91</v>
      </c>
      <c r="S2045" s="27">
        <v>91</v>
      </c>
      <c r="T2045" s="27">
        <v>91</v>
      </c>
      <c r="U2045" s="27">
        <v>91</v>
      </c>
      <c r="V2045" s="27">
        <v>91</v>
      </c>
      <c r="W2045" s="27"/>
      <c r="X2045" s="27"/>
      <c r="Y2045" s="27"/>
      <c r="Z2045" s="27"/>
      <c r="AA2045" s="27"/>
      <c r="AB2045" s="27"/>
      <c r="AC2045" s="27"/>
      <c r="AD2045" s="27"/>
      <c r="AE2045" s="27"/>
      <c r="AF2045" s="27"/>
      <c r="AG2045" s="27"/>
      <c r="AH2045" s="27"/>
      <c r="AI2045" s="27"/>
      <c r="AJ2045" s="27"/>
      <c r="AK2045" s="27"/>
      <c r="AL2045" s="27"/>
      <c r="AM2045" s="27"/>
      <c r="AN2045" s="27"/>
      <c r="AO2045" s="27"/>
      <c r="AP2045" s="27">
        <v>20311.21</v>
      </c>
      <c r="AQ2045" s="27">
        <v>0</v>
      </c>
      <c r="AR2045" s="27">
        <f t="shared" si="61"/>
        <v>0</v>
      </c>
      <c r="AS2045" s="10" t="s">
        <v>111</v>
      </c>
      <c r="AT2045" s="43" t="s">
        <v>241</v>
      </c>
      <c r="AU2045" s="89" t="s">
        <v>661</v>
      </c>
    </row>
    <row r="2046" spans="2:47" ht="13.15" customHeight="1" x14ac:dyDescent="0.2">
      <c r="B2046" s="12" t="s">
        <v>3170</v>
      </c>
      <c r="C2046" s="7" t="s">
        <v>100</v>
      </c>
      <c r="D2046" s="13" t="s">
        <v>3116</v>
      </c>
      <c r="E2046" s="7" t="s">
        <v>582</v>
      </c>
      <c r="F2046" s="7" t="s">
        <v>3117</v>
      </c>
      <c r="G2046" s="7" t="s">
        <v>3169</v>
      </c>
      <c r="H2046" s="8" t="s">
        <v>105</v>
      </c>
      <c r="I2046" s="9">
        <v>57</v>
      </c>
      <c r="J2046" s="10" t="s">
        <v>106</v>
      </c>
      <c r="K2046" s="8" t="s">
        <v>107</v>
      </c>
      <c r="L2046" s="10" t="s">
        <v>108</v>
      </c>
      <c r="M2046" s="10" t="s">
        <v>109</v>
      </c>
      <c r="N2046" s="10" t="s">
        <v>2830</v>
      </c>
      <c r="O2046" s="74"/>
      <c r="P2046" s="27"/>
      <c r="Q2046" s="27"/>
      <c r="R2046" s="27">
        <v>91</v>
      </c>
      <c r="S2046" s="27">
        <v>91</v>
      </c>
      <c r="T2046" s="27">
        <v>91</v>
      </c>
      <c r="U2046" s="27">
        <v>91</v>
      </c>
      <c r="V2046" s="27">
        <v>91</v>
      </c>
      <c r="W2046" s="27"/>
      <c r="X2046" s="27"/>
      <c r="Y2046" s="27"/>
      <c r="Z2046" s="27"/>
      <c r="AA2046" s="27"/>
      <c r="AB2046" s="27"/>
      <c r="AC2046" s="27"/>
      <c r="AD2046" s="27"/>
      <c r="AE2046" s="27"/>
      <c r="AF2046" s="27"/>
      <c r="AG2046" s="27"/>
      <c r="AH2046" s="27"/>
      <c r="AI2046" s="27"/>
      <c r="AJ2046" s="27"/>
      <c r="AK2046" s="27"/>
      <c r="AL2046" s="27"/>
      <c r="AM2046" s="27"/>
      <c r="AN2046" s="27"/>
      <c r="AO2046" s="27"/>
      <c r="AP2046" s="27">
        <v>20311.21</v>
      </c>
      <c r="AQ2046" s="27">
        <v>0</v>
      </c>
      <c r="AR2046" s="27">
        <f t="shared" si="61"/>
        <v>0</v>
      </c>
      <c r="AS2046" s="10" t="s">
        <v>111</v>
      </c>
      <c r="AT2046" s="43" t="s">
        <v>241</v>
      </c>
      <c r="AU2046" s="89" t="s">
        <v>661</v>
      </c>
    </row>
    <row r="2047" spans="2:47" ht="13.15" customHeight="1" x14ac:dyDescent="0.2">
      <c r="B2047" s="12" t="s">
        <v>3171</v>
      </c>
      <c r="C2047" s="7" t="s">
        <v>100</v>
      </c>
      <c r="D2047" s="13" t="s">
        <v>3116</v>
      </c>
      <c r="E2047" s="7" t="s">
        <v>582</v>
      </c>
      <c r="F2047" s="7" t="s">
        <v>3117</v>
      </c>
      <c r="G2047" s="7" t="s">
        <v>3169</v>
      </c>
      <c r="H2047" s="8" t="s">
        <v>105</v>
      </c>
      <c r="I2047" s="8">
        <v>57</v>
      </c>
      <c r="J2047" s="10" t="s">
        <v>200</v>
      </c>
      <c r="K2047" s="8" t="s">
        <v>107</v>
      </c>
      <c r="L2047" s="10" t="s">
        <v>108</v>
      </c>
      <c r="M2047" s="10" t="s">
        <v>109</v>
      </c>
      <c r="N2047" s="10" t="s">
        <v>2830</v>
      </c>
      <c r="O2047" s="74"/>
      <c r="P2047" s="27"/>
      <c r="Q2047" s="27"/>
      <c r="R2047" s="27">
        <v>9</v>
      </c>
      <c r="S2047" s="27">
        <v>93</v>
      </c>
      <c r="T2047" s="27">
        <v>91</v>
      </c>
      <c r="U2047" s="27">
        <v>91</v>
      </c>
      <c r="V2047" s="27">
        <v>91</v>
      </c>
      <c r="W2047" s="27"/>
      <c r="X2047" s="27"/>
      <c r="Y2047" s="27"/>
      <c r="Z2047" s="27"/>
      <c r="AA2047" s="27"/>
      <c r="AB2047" s="27"/>
      <c r="AC2047" s="27"/>
      <c r="AD2047" s="27"/>
      <c r="AE2047" s="27"/>
      <c r="AF2047" s="27"/>
      <c r="AG2047" s="27"/>
      <c r="AH2047" s="27"/>
      <c r="AI2047" s="27"/>
      <c r="AJ2047" s="27"/>
      <c r="AK2047" s="27"/>
      <c r="AL2047" s="27"/>
      <c r="AM2047" s="27"/>
      <c r="AN2047" s="27"/>
      <c r="AO2047" s="27"/>
      <c r="AP2047" s="27">
        <v>18750</v>
      </c>
      <c r="AQ2047" s="27">
        <v>0</v>
      </c>
      <c r="AR2047" s="27">
        <f t="shared" si="61"/>
        <v>0</v>
      </c>
      <c r="AS2047" s="10" t="s">
        <v>111</v>
      </c>
      <c r="AT2047" s="7" t="s">
        <v>375</v>
      </c>
      <c r="AU2047" s="13" t="s">
        <v>1163</v>
      </c>
    </row>
    <row r="2048" spans="2:47" ht="13.15" customHeight="1" x14ac:dyDescent="0.2">
      <c r="B2048" s="13" t="s">
        <v>3172</v>
      </c>
      <c r="C2048" s="13" t="s">
        <v>100</v>
      </c>
      <c r="D2048" s="13" t="s">
        <v>3125</v>
      </c>
      <c r="E2048" s="13" t="s">
        <v>569</v>
      </c>
      <c r="F2048" s="13" t="s">
        <v>3126</v>
      </c>
      <c r="G2048" s="13" t="s">
        <v>3169</v>
      </c>
      <c r="H2048" s="13" t="s">
        <v>105</v>
      </c>
      <c r="I2048" s="13">
        <v>57</v>
      </c>
      <c r="J2048" s="13" t="s">
        <v>614</v>
      </c>
      <c r="K2048" s="13" t="s">
        <v>107</v>
      </c>
      <c r="L2048" s="13" t="s">
        <v>108</v>
      </c>
      <c r="M2048" s="13" t="s">
        <v>109</v>
      </c>
      <c r="N2048" s="13" t="s">
        <v>2830</v>
      </c>
      <c r="O2048" s="39"/>
      <c r="P2048" s="39"/>
      <c r="Q2048" s="39"/>
      <c r="R2048" s="39"/>
      <c r="S2048" s="39">
        <v>26</v>
      </c>
      <c r="T2048" s="39">
        <v>65</v>
      </c>
      <c r="U2048" s="39">
        <v>65</v>
      </c>
      <c r="V2048" s="39">
        <v>65</v>
      </c>
      <c r="W2048" s="39">
        <v>65</v>
      </c>
      <c r="X2048" s="39"/>
      <c r="Y2048" s="39"/>
      <c r="Z2048" s="39"/>
      <c r="AA2048" s="39"/>
      <c r="AB2048" s="39"/>
      <c r="AC2048" s="39"/>
      <c r="AD2048" s="39"/>
      <c r="AE2048" s="39"/>
      <c r="AF2048" s="39"/>
      <c r="AG2048" s="39"/>
      <c r="AH2048" s="39"/>
      <c r="AI2048" s="39"/>
      <c r="AJ2048" s="39"/>
      <c r="AK2048" s="39"/>
      <c r="AL2048" s="39"/>
      <c r="AM2048" s="39"/>
      <c r="AN2048" s="39"/>
      <c r="AO2048" s="39"/>
      <c r="AP2048" s="39">
        <v>18750</v>
      </c>
      <c r="AQ2048" s="39">
        <v>0</v>
      </c>
      <c r="AR2048" s="27">
        <f t="shared" si="61"/>
        <v>0</v>
      </c>
      <c r="AS2048" s="13" t="s">
        <v>111</v>
      </c>
      <c r="AT2048" s="13">
        <v>2016</v>
      </c>
      <c r="AU2048" s="13">
        <v>14</v>
      </c>
    </row>
    <row r="2049" spans="2:47" ht="13.15" customHeight="1" x14ac:dyDescent="0.2">
      <c r="B2049" s="13" t="s">
        <v>3173</v>
      </c>
      <c r="C2049" s="13" t="s">
        <v>100</v>
      </c>
      <c r="D2049" s="13" t="s">
        <v>3125</v>
      </c>
      <c r="E2049" s="13" t="s">
        <v>569</v>
      </c>
      <c r="F2049" s="13" t="s">
        <v>3126</v>
      </c>
      <c r="G2049" s="13" t="s">
        <v>3169</v>
      </c>
      <c r="H2049" s="13" t="s">
        <v>105</v>
      </c>
      <c r="I2049" s="13">
        <v>57</v>
      </c>
      <c r="J2049" s="13" t="s">
        <v>106</v>
      </c>
      <c r="K2049" s="13" t="s">
        <v>107</v>
      </c>
      <c r="L2049" s="13" t="s">
        <v>108</v>
      </c>
      <c r="M2049" s="13" t="s">
        <v>122</v>
      </c>
      <c r="N2049" s="13" t="s">
        <v>2830</v>
      </c>
      <c r="O2049" s="39"/>
      <c r="P2049" s="39"/>
      <c r="Q2049" s="39"/>
      <c r="R2049" s="39"/>
      <c r="S2049" s="39">
        <v>0</v>
      </c>
      <c r="T2049" s="39">
        <v>65</v>
      </c>
      <c r="U2049" s="39">
        <v>65</v>
      </c>
      <c r="V2049" s="39">
        <v>65</v>
      </c>
      <c r="W2049" s="39">
        <v>65</v>
      </c>
      <c r="X2049" s="39"/>
      <c r="Y2049" s="39"/>
      <c r="Z2049" s="39"/>
      <c r="AA2049" s="39"/>
      <c r="AB2049" s="39"/>
      <c r="AC2049" s="39"/>
      <c r="AD2049" s="39"/>
      <c r="AE2049" s="39"/>
      <c r="AF2049" s="39"/>
      <c r="AG2049" s="39"/>
      <c r="AH2049" s="39"/>
      <c r="AI2049" s="39"/>
      <c r="AJ2049" s="39"/>
      <c r="AK2049" s="39"/>
      <c r="AL2049" s="39"/>
      <c r="AM2049" s="39"/>
      <c r="AN2049" s="39"/>
      <c r="AO2049" s="39"/>
      <c r="AP2049" s="39">
        <v>18750</v>
      </c>
      <c r="AQ2049" s="39">
        <v>0</v>
      </c>
      <c r="AR2049" s="27">
        <f t="shared" si="61"/>
        <v>0</v>
      </c>
      <c r="AS2049" s="13" t="s">
        <v>111</v>
      </c>
      <c r="AT2049" s="13">
        <v>2016</v>
      </c>
      <c r="AU2049" s="13" t="s">
        <v>6956</v>
      </c>
    </row>
    <row r="2050" spans="2:47" ht="13.15" customHeight="1" x14ac:dyDescent="0.2">
      <c r="B2050" s="13" t="s">
        <v>6967</v>
      </c>
      <c r="C2050" s="13" t="s">
        <v>100</v>
      </c>
      <c r="D2050" s="13" t="s">
        <v>3125</v>
      </c>
      <c r="E2050" s="13" t="s">
        <v>569</v>
      </c>
      <c r="F2050" s="13" t="s">
        <v>3126</v>
      </c>
      <c r="G2050" s="13" t="s">
        <v>3169</v>
      </c>
      <c r="H2050" s="13" t="s">
        <v>105</v>
      </c>
      <c r="I2050" s="13">
        <v>57</v>
      </c>
      <c r="J2050" s="13" t="s">
        <v>106</v>
      </c>
      <c r="K2050" s="13" t="s">
        <v>107</v>
      </c>
      <c r="L2050" s="13" t="s">
        <v>108</v>
      </c>
      <c r="M2050" s="13" t="s">
        <v>122</v>
      </c>
      <c r="N2050" s="13" t="s">
        <v>2830</v>
      </c>
      <c r="O2050" s="39"/>
      <c r="P2050" s="39"/>
      <c r="Q2050" s="39"/>
      <c r="R2050" s="39"/>
      <c r="S2050" s="39">
        <v>0</v>
      </c>
      <c r="T2050" s="39">
        <v>31</v>
      </c>
      <c r="U2050" s="39">
        <v>65</v>
      </c>
      <c r="V2050" s="39">
        <v>65</v>
      </c>
      <c r="W2050" s="39">
        <v>65</v>
      </c>
      <c r="X2050" s="39"/>
      <c r="Y2050" s="39"/>
      <c r="Z2050" s="39"/>
      <c r="AA2050" s="39"/>
      <c r="AB2050" s="39"/>
      <c r="AC2050" s="39"/>
      <c r="AD2050" s="39"/>
      <c r="AE2050" s="39"/>
      <c r="AF2050" s="39"/>
      <c r="AG2050" s="39"/>
      <c r="AH2050" s="39"/>
      <c r="AI2050" s="39"/>
      <c r="AJ2050" s="39"/>
      <c r="AK2050" s="39"/>
      <c r="AL2050" s="39"/>
      <c r="AM2050" s="39"/>
      <c r="AN2050" s="39"/>
      <c r="AO2050" s="39"/>
      <c r="AP2050" s="39">
        <v>18750</v>
      </c>
      <c r="AQ2050" s="39">
        <v>0</v>
      </c>
      <c r="AR2050" s="27">
        <f t="shared" si="61"/>
        <v>0</v>
      </c>
      <c r="AS2050" s="13" t="s">
        <v>111</v>
      </c>
      <c r="AT2050" s="13">
        <v>2016</v>
      </c>
      <c r="AU2050" s="13" t="s">
        <v>7137</v>
      </c>
    </row>
    <row r="2051" spans="2:47" ht="13.15" customHeight="1" x14ac:dyDescent="0.2">
      <c r="B2051" s="13" t="s">
        <v>7071</v>
      </c>
      <c r="C2051" s="13" t="s">
        <v>100</v>
      </c>
      <c r="D2051" s="13" t="s">
        <v>3125</v>
      </c>
      <c r="E2051" s="13" t="s">
        <v>569</v>
      </c>
      <c r="F2051" s="13" t="s">
        <v>3126</v>
      </c>
      <c r="G2051" s="13" t="s">
        <v>3169</v>
      </c>
      <c r="H2051" s="13" t="s">
        <v>105</v>
      </c>
      <c r="I2051" s="13">
        <v>57</v>
      </c>
      <c r="J2051" s="13" t="s">
        <v>106</v>
      </c>
      <c r="K2051" s="13" t="s">
        <v>107</v>
      </c>
      <c r="L2051" s="13" t="s">
        <v>108</v>
      </c>
      <c r="M2051" s="13" t="s">
        <v>122</v>
      </c>
      <c r="N2051" s="13" t="s">
        <v>2830</v>
      </c>
      <c r="O2051" s="39"/>
      <c r="P2051" s="39"/>
      <c r="Q2051" s="39"/>
      <c r="R2051" s="39"/>
      <c r="S2051" s="39">
        <v>0</v>
      </c>
      <c r="T2051" s="39">
        <v>31</v>
      </c>
      <c r="U2051" s="39">
        <v>65</v>
      </c>
      <c r="V2051" s="39">
        <v>65</v>
      </c>
      <c r="W2051" s="39">
        <v>65</v>
      </c>
      <c r="X2051" s="39"/>
      <c r="Y2051" s="39"/>
      <c r="Z2051" s="39"/>
      <c r="AA2051" s="39"/>
      <c r="AB2051" s="39"/>
      <c r="AC2051" s="39"/>
      <c r="AD2051" s="39"/>
      <c r="AE2051" s="39"/>
      <c r="AF2051" s="39"/>
      <c r="AG2051" s="39"/>
      <c r="AH2051" s="39"/>
      <c r="AI2051" s="39"/>
      <c r="AJ2051" s="39"/>
      <c r="AK2051" s="39"/>
      <c r="AL2051" s="39"/>
      <c r="AM2051" s="39"/>
      <c r="AN2051" s="39"/>
      <c r="AO2051" s="39"/>
      <c r="AP2051" s="39">
        <v>33447.54</v>
      </c>
      <c r="AQ2051" s="39">
        <v>0</v>
      </c>
      <c r="AR2051" s="27">
        <f t="shared" si="61"/>
        <v>0</v>
      </c>
      <c r="AS2051" s="13" t="s">
        <v>111</v>
      </c>
      <c r="AT2051" s="13">
        <v>2016</v>
      </c>
      <c r="AU2051" s="13" t="s">
        <v>115</v>
      </c>
    </row>
    <row r="2052" spans="2:47" ht="13.15" customHeight="1" x14ac:dyDescent="0.2">
      <c r="B2052" s="13" t="s">
        <v>7945</v>
      </c>
      <c r="C2052" s="13" t="s">
        <v>100</v>
      </c>
      <c r="D2052" s="13" t="s">
        <v>3125</v>
      </c>
      <c r="E2052" s="13" t="s">
        <v>569</v>
      </c>
      <c r="F2052" s="13" t="s">
        <v>3126</v>
      </c>
      <c r="G2052" s="13" t="s">
        <v>3169</v>
      </c>
      <c r="H2052" s="13" t="s">
        <v>105</v>
      </c>
      <c r="I2052" s="13">
        <v>57</v>
      </c>
      <c r="J2052" s="13" t="s">
        <v>106</v>
      </c>
      <c r="K2052" s="13" t="s">
        <v>107</v>
      </c>
      <c r="L2052" s="13" t="s">
        <v>108</v>
      </c>
      <c r="M2052" s="13" t="s">
        <v>122</v>
      </c>
      <c r="N2052" s="13" t="s">
        <v>2830</v>
      </c>
      <c r="O2052" s="39"/>
      <c r="P2052" s="39"/>
      <c r="Q2052" s="39"/>
      <c r="R2052" s="39"/>
      <c r="S2052" s="39">
        <v>0</v>
      </c>
      <c r="T2052" s="39">
        <v>31</v>
      </c>
      <c r="U2052" s="39">
        <v>20</v>
      </c>
      <c r="V2052" s="39">
        <v>33</v>
      </c>
      <c r="W2052" s="39">
        <v>33</v>
      </c>
      <c r="X2052" s="171"/>
      <c r="Y2052" s="171"/>
      <c r="Z2052" s="171"/>
      <c r="AA2052" s="171"/>
      <c r="AB2052" s="171"/>
      <c r="AC2052" s="171"/>
      <c r="AD2052" s="171"/>
      <c r="AE2052" s="171"/>
      <c r="AF2052" s="171"/>
      <c r="AG2052" s="171"/>
      <c r="AH2052" s="171"/>
      <c r="AI2052" s="171"/>
      <c r="AJ2052" s="171"/>
      <c r="AK2052" s="171"/>
      <c r="AL2052" s="171"/>
      <c r="AM2052" s="171"/>
      <c r="AN2052" s="171"/>
      <c r="AO2052" s="171"/>
      <c r="AP2052" s="39">
        <v>33447.54</v>
      </c>
      <c r="AQ2052" s="39">
        <f t="shared" ref="AQ2052" si="66">(O2052+P2052+Q2052+R2052+S2052+T2052+U2052+V2052+W2052)*AP2052</f>
        <v>3913362.18</v>
      </c>
      <c r="AR2052" s="27">
        <f t="shared" si="61"/>
        <v>4382965.6416000007</v>
      </c>
      <c r="AS2052" s="13" t="s">
        <v>111</v>
      </c>
      <c r="AT2052" s="13" t="s">
        <v>7937</v>
      </c>
      <c r="AU2052" s="300"/>
    </row>
    <row r="2053" spans="2:47" ht="13.15" customHeight="1" x14ac:dyDescent="0.2">
      <c r="B2053" s="7" t="s">
        <v>3174</v>
      </c>
      <c r="C2053" s="7" t="s">
        <v>100</v>
      </c>
      <c r="D2053" s="13" t="s">
        <v>3116</v>
      </c>
      <c r="E2053" s="7" t="s">
        <v>582</v>
      </c>
      <c r="F2053" s="7" t="s">
        <v>3117</v>
      </c>
      <c r="G2053" s="7" t="s">
        <v>3175</v>
      </c>
      <c r="H2053" s="8" t="s">
        <v>197</v>
      </c>
      <c r="I2053" s="9">
        <v>57</v>
      </c>
      <c r="J2053" s="10" t="s">
        <v>238</v>
      </c>
      <c r="K2053" s="8" t="s">
        <v>107</v>
      </c>
      <c r="L2053" s="10" t="s">
        <v>108</v>
      </c>
      <c r="M2053" s="10" t="s">
        <v>109</v>
      </c>
      <c r="N2053" s="29" t="s">
        <v>2830</v>
      </c>
      <c r="O2053" s="27"/>
      <c r="P2053" s="27"/>
      <c r="Q2053" s="74"/>
      <c r="R2053" s="27">
        <v>19</v>
      </c>
      <c r="S2053" s="27">
        <v>19</v>
      </c>
      <c r="T2053" s="27">
        <v>19</v>
      </c>
      <c r="U2053" s="27">
        <v>19</v>
      </c>
      <c r="V2053" s="27">
        <v>19</v>
      </c>
      <c r="W2053" s="27"/>
      <c r="X2053" s="27"/>
      <c r="Y2053" s="27"/>
      <c r="Z2053" s="27"/>
      <c r="AA2053" s="27"/>
      <c r="AB2053" s="27"/>
      <c r="AC2053" s="27"/>
      <c r="AD2053" s="27"/>
      <c r="AE2053" s="27"/>
      <c r="AF2053" s="27"/>
      <c r="AG2053" s="27"/>
      <c r="AH2053" s="27"/>
      <c r="AI2053" s="27"/>
      <c r="AJ2053" s="27"/>
      <c r="AK2053" s="27"/>
      <c r="AL2053" s="27"/>
      <c r="AM2053" s="27"/>
      <c r="AN2053" s="27"/>
      <c r="AO2053" s="27"/>
      <c r="AP2053" s="27">
        <v>20311.21</v>
      </c>
      <c r="AQ2053" s="27">
        <v>0</v>
      </c>
      <c r="AR2053" s="27">
        <f t="shared" si="61"/>
        <v>0</v>
      </c>
      <c r="AS2053" s="10" t="s">
        <v>111</v>
      </c>
      <c r="AT2053" s="43" t="s">
        <v>241</v>
      </c>
      <c r="AU2053" s="89" t="s">
        <v>661</v>
      </c>
    </row>
    <row r="2054" spans="2:47" ht="13.15" customHeight="1" x14ac:dyDescent="0.2">
      <c r="B2054" s="12" t="s">
        <v>3176</v>
      </c>
      <c r="C2054" s="7" t="s">
        <v>100</v>
      </c>
      <c r="D2054" s="13" t="s">
        <v>3116</v>
      </c>
      <c r="E2054" s="7" t="s">
        <v>582</v>
      </c>
      <c r="F2054" s="7" t="s">
        <v>3117</v>
      </c>
      <c r="G2054" s="7" t="s">
        <v>3175</v>
      </c>
      <c r="H2054" s="8" t="s">
        <v>105</v>
      </c>
      <c r="I2054" s="9">
        <v>57</v>
      </c>
      <c r="J2054" s="10" t="s">
        <v>106</v>
      </c>
      <c r="K2054" s="8" t="s">
        <v>107</v>
      </c>
      <c r="L2054" s="10" t="s">
        <v>108</v>
      </c>
      <c r="M2054" s="10" t="s">
        <v>109</v>
      </c>
      <c r="N2054" s="10" t="s">
        <v>2830</v>
      </c>
      <c r="O2054" s="74"/>
      <c r="P2054" s="27"/>
      <c r="Q2054" s="27"/>
      <c r="R2054" s="27">
        <v>19</v>
      </c>
      <c r="S2054" s="27">
        <v>19</v>
      </c>
      <c r="T2054" s="27">
        <v>19</v>
      </c>
      <c r="U2054" s="27">
        <v>19</v>
      </c>
      <c r="V2054" s="27">
        <v>19</v>
      </c>
      <c r="W2054" s="27"/>
      <c r="X2054" s="27"/>
      <c r="Y2054" s="27"/>
      <c r="Z2054" s="27"/>
      <c r="AA2054" s="27"/>
      <c r="AB2054" s="27"/>
      <c r="AC2054" s="27"/>
      <c r="AD2054" s="27"/>
      <c r="AE2054" s="27"/>
      <c r="AF2054" s="27"/>
      <c r="AG2054" s="27"/>
      <c r="AH2054" s="27"/>
      <c r="AI2054" s="27"/>
      <c r="AJ2054" s="27"/>
      <c r="AK2054" s="27"/>
      <c r="AL2054" s="27"/>
      <c r="AM2054" s="27"/>
      <c r="AN2054" s="27"/>
      <c r="AO2054" s="27"/>
      <c r="AP2054" s="27">
        <v>20311.21</v>
      </c>
      <c r="AQ2054" s="27">
        <v>0</v>
      </c>
      <c r="AR2054" s="27">
        <f t="shared" si="61"/>
        <v>0</v>
      </c>
      <c r="AS2054" s="10" t="s">
        <v>111</v>
      </c>
      <c r="AT2054" s="43" t="s">
        <v>241</v>
      </c>
      <c r="AU2054" s="89" t="s">
        <v>661</v>
      </c>
    </row>
    <row r="2055" spans="2:47" ht="13.15" customHeight="1" x14ac:dyDescent="0.2">
      <c r="B2055" s="12" t="s">
        <v>3177</v>
      </c>
      <c r="C2055" s="7" t="s">
        <v>100</v>
      </c>
      <c r="D2055" s="13" t="s">
        <v>3116</v>
      </c>
      <c r="E2055" s="7" t="s">
        <v>582</v>
      </c>
      <c r="F2055" s="7" t="s">
        <v>3117</v>
      </c>
      <c r="G2055" s="7" t="s">
        <v>3175</v>
      </c>
      <c r="H2055" s="8" t="s">
        <v>105</v>
      </c>
      <c r="I2055" s="8">
        <v>57</v>
      </c>
      <c r="J2055" s="10" t="s">
        <v>200</v>
      </c>
      <c r="K2055" s="8" t="s">
        <v>107</v>
      </c>
      <c r="L2055" s="10" t="s">
        <v>108</v>
      </c>
      <c r="M2055" s="10" t="s">
        <v>109</v>
      </c>
      <c r="N2055" s="10" t="s">
        <v>2830</v>
      </c>
      <c r="O2055" s="74"/>
      <c r="P2055" s="27"/>
      <c r="Q2055" s="27"/>
      <c r="R2055" s="27">
        <v>10</v>
      </c>
      <c r="S2055" s="27">
        <v>19</v>
      </c>
      <c r="T2055" s="27">
        <v>19</v>
      </c>
      <c r="U2055" s="27">
        <v>19</v>
      </c>
      <c r="V2055" s="27">
        <v>19</v>
      </c>
      <c r="W2055" s="27"/>
      <c r="X2055" s="27"/>
      <c r="Y2055" s="27"/>
      <c r="Z2055" s="27"/>
      <c r="AA2055" s="27"/>
      <c r="AB2055" s="27"/>
      <c r="AC2055" s="27"/>
      <c r="AD2055" s="27"/>
      <c r="AE2055" s="27"/>
      <c r="AF2055" s="27"/>
      <c r="AG2055" s="27"/>
      <c r="AH2055" s="27"/>
      <c r="AI2055" s="27"/>
      <c r="AJ2055" s="27"/>
      <c r="AK2055" s="27"/>
      <c r="AL2055" s="27"/>
      <c r="AM2055" s="27"/>
      <c r="AN2055" s="27"/>
      <c r="AO2055" s="27"/>
      <c r="AP2055" s="27">
        <v>18750</v>
      </c>
      <c r="AQ2055" s="27">
        <v>0</v>
      </c>
      <c r="AR2055" s="27">
        <f t="shared" si="61"/>
        <v>0</v>
      </c>
      <c r="AS2055" s="10" t="s">
        <v>111</v>
      </c>
      <c r="AT2055" s="7" t="s">
        <v>375</v>
      </c>
      <c r="AU2055" s="13" t="s">
        <v>1163</v>
      </c>
    </row>
    <row r="2056" spans="2:47" ht="13.15" customHeight="1" x14ac:dyDescent="0.2">
      <c r="B2056" s="13" t="s">
        <v>3178</v>
      </c>
      <c r="C2056" s="13" t="s">
        <v>100</v>
      </c>
      <c r="D2056" s="13" t="s">
        <v>3125</v>
      </c>
      <c r="E2056" s="13" t="s">
        <v>569</v>
      </c>
      <c r="F2056" s="13" t="s">
        <v>3126</v>
      </c>
      <c r="G2056" s="13" t="s">
        <v>3175</v>
      </c>
      <c r="H2056" s="13" t="s">
        <v>105</v>
      </c>
      <c r="I2056" s="13">
        <v>57</v>
      </c>
      <c r="J2056" s="13" t="s">
        <v>614</v>
      </c>
      <c r="K2056" s="13" t="s">
        <v>107</v>
      </c>
      <c r="L2056" s="13" t="s">
        <v>108</v>
      </c>
      <c r="M2056" s="13" t="s">
        <v>109</v>
      </c>
      <c r="N2056" s="13" t="s">
        <v>2830</v>
      </c>
      <c r="O2056" s="39"/>
      <c r="P2056" s="39"/>
      <c r="Q2056" s="39"/>
      <c r="R2056" s="39"/>
      <c r="S2056" s="39">
        <v>10</v>
      </c>
      <c r="T2056" s="39">
        <v>16</v>
      </c>
      <c r="U2056" s="39">
        <v>16</v>
      </c>
      <c r="V2056" s="39">
        <v>16</v>
      </c>
      <c r="W2056" s="39">
        <v>16</v>
      </c>
      <c r="X2056" s="39"/>
      <c r="Y2056" s="39"/>
      <c r="Z2056" s="39"/>
      <c r="AA2056" s="39"/>
      <c r="AB2056" s="39"/>
      <c r="AC2056" s="39"/>
      <c r="AD2056" s="39"/>
      <c r="AE2056" s="39"/>
      <c r="AF2056" s="39"/>
      <c r="AG2056" s="39"/>
      <c r="AH2056" s="39"/>
      <c r="AI2056" s="39"/>
      <c r="AJ2056" s="39"/>
      <c r="AK2056" s="39"/>
      <c r="AL2056" s="39"/>
      <c r="AM2056" s="39"/>
      <c r="AN2056" s="39"/>
      <c r="AO2056" s="39"/>
      <c r="AP2056" s="39">
        <v>18750</v>
      </c>
      <c r="AQ2056" s="39">
        <v>0</v>
      </c>
      <c r="AR2056" s="27">
        <f t="shared" si="61"/>
        <v>0</v>
      </c>
      <c r="AS2056" s="13" t="s">
        <v>111</v>
      </c>
      <c r="AT2056" s="13">
        <v>2016</v>
      </c>
      <c r="AU2056" s="13">
        <v>14</v>
      </c>
    </row>
    <row r="2057" spans="2:47" ht="13.15" customHeight="1" x14ac:dyDescent="0.2">
      <c r="B2057" s="13" t="s">
        <v>3179</v>
      </c>
      <c r="C2057" s="13" t="s">
        <v>100</v>
      </c>
      <c r="D2057" s="13" t="s">
        <v>3125</v>
      </c>
      <c r="E2057" s="13" t="s">
        <v>569</v>
      </c>
      <c r="F2057" s="13" t="s">
        <v>3126</v>
      </c>
      <c r="G2057" s="13" t="s">
        <v>3175</v>
      </c>
      <c r="H2057" s="13" t="s">
        <v>105</v>
      </c>
      <c r="I2057" s="13">
        <v>57</v>
      </c>
      <c r="J2057" s="13" t="s">
        <v>106</v>
      </c>
      <c r="K2057" s="13" t="s">
        <v>107</v>
      </c>
      <c r="L2057" s="13" t="s">
        <v>108</v>
      </c>
      <c r="M2057" s="13" t="s">
        <v>122</v>
      </c>
      <c r="N2057" s="13" t="s">
        <v>2830</v>
      </c>
      <c r="O2057" s="39"/>
      <c r="P2057" s="39"/>
      <c r="Q2057" s="39"/>
      <c r="R2057" s="39"/>
      <c r="S2057" s="39">
        <v>4</v>
      </c>
      <c r="T2057" s="39">
        <v>16</v>
      </c>
      <c r="U2057" s="39">
        <v>16</v>
      </c>
      <c r="V2057" s="39">
        <v>16</v>
      </c>
      <c r="W2057" s="39">
        <v>16</v>
      </c>
      <c r="X2057" s="39"/>
      <c r="Y2057" s="39"/>
      <c r="Z2057" s="39"/>
      <c r="AA2057" s="39"/>
      <c r="AB2057" s="39"/>
      <c r="AC2057" s="39"/>
      <c r="AD2057" s="39"/>
      <c r="AE2057" s="39"/>
      <c r="AF2057" s="39"/>
      <c r="AG2057" s="39"/>
      <c r="AH2057" s="39"/>
      <c r="AI2057" s="39"/>
      <c r="AJ2057" s="39"/>
      <c r="AK2057" s="39"/>
      <c r="AL2057" s="39"/>
      <c r="AM2057" s="39"/>
      <c r="AN2057" s="39"/>
      <c r="AO2057" s="39"/>
      <c r="AP2057" s="39">
        <v>18750</v>
      </c>
      <c r="AQ2057" s="39">
        <v>0</v>
      </c>
      <c r="AR2057" s="27">
        <f t="shared" si="61"/>
        <v>0</v>
      </c>
      <c r="AS2057" s="13" t="s">
        <v>111</v>
      </c>
      <c r="AT2057" s="13">
        <v>2016</v>
      </c>
      <c r="AU2057" s="13" t="s">
        <v>6956</v>
      </c>
    </row>
    <row r="2058" spans="2:47" ht="13.15" customHeight="1" x14ac:dyDescent="0.2">
      <c r="B2058" s="13" t="s">
        <v>6968</v>
      </c>
      <c r="C2058" s="13" t="s">
        <v>100</v>
      </c>
      <c r="D2058" s="13" t="s">
        <v>3125</v>
      </c>
      <c r="E2058" s="13" t="s">
        <v>569</v>
      </c>
      <c r="F2058" s="13" t="s">
        <v>3126</v>
      </c>
      <c r="G2058" s="13" t="s">
        <v>3175</v>
      </c>
      <c r="H2058" s="13" t="s">
        <v>105</v>
      </c>
      <c r="I2058" s="13">
        <v>57</v>
      </c>
      <c r="J2058" s="13" t="s">
        <v>106</v>
      </c>
      <c r="K2058" s="13" t="s">
        <v>107</v>
      </c>
      <c r="L2058" s="13" t="s">
        <v>108</v>
      </c>
      <c r="M2058" s="13" t="s">
        <v>122</v>
      </c>
      <c r="N2058" s="13" t="s">
        <v>2830</v>
      </c>
      <c r="O2058" s="39"/>
      <c r="P2058" s="39"/>
      <c r="Q2058" s="39"/>
      <c r="R2058" s="39"/>
      <c r="S2058" s="39">
        <v>4</v>
      </c>
      <c r="T2058" s="39">
        <v>0</v>
      </c>
      <c r="U2058" s="39">
        <v>16</v>
      </c>
      <c r="V2058" s="39">
        <v>16</v>
      </c>
      <c r="W2058" s="39">
        <v>16</v>
      </c>
      <c r="X2058" s="39"/>
      <c r="Y2058" s="39"/>
      <c r="Z2058" s="39"/>
      <c r="AA2058" s="39"/>
      <c r="AB2058" s="39"/>
      <c r="AC2058" s="39"/>
      <c r="AD2058" s="39"/>
      <c r="AE2058" s="39"/>
      <c r="AF2058" s="39"/>
      <c r="AG2058" s="39"/>
      <c r="AH2058" s="39"/>
      <c r="AI2058" s="39"/>
      <c r="AJ2058" s="39"/>
      <c r="AK2058" s="39"/>
      <c r="AL2058" s="39"/>
      <c r="AM2058" s="39"/>
      <c r="AN2058" s="39"/>
      <c r="AO2058" s="39"/>
      <c r="AP2058" s="39">
        <v>18750</v>
      </c>
      <c r="AQ2058" s="39">
        <v>0</v>
      </c>
      <c r="AR2058" s="27">
        <f t="shared" si="61"/>
        <v>0</v>
      </c>
      <c r="AS2058" s="13" t="s">
        <v>111</v>
      </c>
      <c r="AT2058" s="13">
        <v>2016</v>
      </c>
      <c r="AU2058" s="13" t="s">
        <v>7137</v>
      </c>
    </row>
    <row r="2059" spans="2:47" ht="13.15" customHeight="1" x14ac:dyDescent="0.2">
      <c r="B2059" s="13" t="s">
        <v>7072</v>
      </c>
      <c r="C2059" s="13" t="s">
        <v>100</v>
      </c>
      <c r="D2059" s="13" t="s">
        <v>3125</v>
      </c>
      <c r="E2059" s="13" t="s">
        <v>569</v>
      </c>
      <c r="F2059" s="13" t="s">
        <v>3126</v>
      </c>
      <c r="G2059" s="13" t="s">
        <v>3175</v>
      </c>
      <c r="H2059" s="13" t="s">
        <v>105</v>
      </c>
      <c r="I2059" s="13">
        <v>57</v>
      </c>
      <c r="J2059" s="13" t="s">
        <v>106</v>
      </c>
      <c r="K2059" s="13" t="s">
        <v>107</v>
      </c>
      <c r="L2059" s="13" t="s">
        <v>108</v>
      </c>
      <c r="M2059" s="13" t="s">
        <v>122</v>
      </c>
      <c r="N2059" s="13" t="s">
        <v>2830</v>
      </c>
      <c r="O2059" s="39"/>
      <c r="P2059" s="39"/>
      <c r="Q2059" s="39"/>
      <c r="R2059" s="39"/>
      <c r="S2059" s="39">
        <v>4</v>
      </c>
      <c r="T2059" s="39">
        <v>0</v>
      </c>
      <c r="U2059" s="39">
        <v>16</v>
      </c>
      <c r="V2059" s="39">
        <v>16</v>
      </c>
      <c r="W2059" s="39">
        <v>16</v>
      </c>
      <c r="X2059" s="39"/>
      <c r="Y2059" s="39"/>
      <c r="Z2059" s="39"/>
      <c r="AA2059" s="39"/>
      <c r="AB2059" s="39"/>
      <c r="AC2059" s="39"/>
      <c r="AD2059" s="39"/>
      <c r="AE2059" s="39"/>
      <c r="AF2059" s="39"/>
      <c r="AG2059" s="39"/>
      <c r="AH2059" s="39"/>
      <c r="AI2059" s="39"/>
      <c r="AJ2059" s="39"/>
      <c r="AK2059" s="39"/>
      <c r="AL2059" s="39"/>
      <c r="AM2059" s="39"/>
      <c r="AN2059" s="39"/>
      <c r="AO2059" s="39"/>
      <c r="AP2059" s="39">
        <v>33447.54</v>
      </c>
      <c r="AQ2059" s="39">
        <v>0</v>
      </c>
      <c r="AR2059" s="27">
        <f t="shared" si="61"/>
        <v>0</v>
      </c>
      <c r="AS2059" s="13" t="s">
        <v>111</v>
      </c>
      <c r="AT2059" s="13">
        <v>2016</v>
      </c>
      <c r="AU2059" s="13" t="s">
        <v>115</v>
      </c>
    </row>
    <row r="2060" spans="2:47" ht="13.15" customHeight="1" x14ac:dyDescent="0.2">
      <c r="B2060" s="13" t="s">
        <v>7946</v>
      </c>
      <c r="C2060" s="13" t="s">
        <v>100</v>
      </c>
      <c r="D2060" s="13" t="s">
        <v>3125</v>
      </c>
      <c r="E2060" s="13" t="s">
        <v>569</v>
      </c>
      <c r="F2060" s="13" t="s">
        <v>3126</v>
      </c>
      <c r="G2060" s="13" t="s">
        <v>3175</v>
      </c>
      <c r="H2060" s="13" t="s">
        <v>105</v>
      </c>
      <c r="I2060" s="13">
        <v>57</v>
      </c>
      <c r="J2060" s="13" t="s">
        <v>106</v>
      </c>
      <c r="K2060" s="13" t="s">
        <v>107</v>
      </c>
      <c r="L2060" s="13" t="s">
        <v>108</v>
      </c>
      <c r="M2060" s="13" t="s">
        <v>122</v>
      </c>
      <c r="N2060" s="13" t="s">
        <v>2830</v>
      </c>
      <c r="O2060" s="39"/>
      <c r="P2060" s="39"/>
      <c r="Q2060" s="39"/>
      <c r="R2060" s="39"/>
      <c r="S2060" s="39">
        <v>4</v>
      </c>
      <c r="T2060" s="39">
        <v>0</v>
      </c>
      <c r="U2060" s="39">
        <v>10</v>
      </c>
      <c r="V2060" s="39">
        <v>10</v>
      </c>
      <c r="W2060" s="39">
        <v>10</v>
      </c>
      <c r="X2060" s="171"/>
      <c r="Y2060" s="171"/>
      <c r="Z2060" s="171"/>
      <c r="AA2060" s="171"/>
      <c r="AB2060" s="171"/>
      <c r="AC2060" s="171"/>
      <c r="AD2060" s="171"/>
      <c r="AE2060" s="171"/>
      <c r="AF2060" s="171"/>
      <c r="AG2060" s="171"/>
      <c r="AH2060" s="171"/>
      <c r="AI2060" s="171"/>
      <c r="AJ2060" s="171"/>
      <c r="AK2060" s="171"/>
      <c r="AL2060" s="171"/>
      <c r="AM2060" s="171"/>
      <c r="AN2060" s="171"/>
      <c r="AO2060" s="171"/>
      <c r="AP2060" s="39">
        <v>33447.54</v>
      </c>
      <c r="AQ2060" s="39">
        <f t="shared" ref="AQ2060" si="67">(O2060+P2060+Q2060+R2060+S2060+T2060+U2060+V2060+W2060)*AP2060</f>
        <v>1137216.3600000001</v>
      </c>
      <c r="AR2060" s="27">
        <f t="shared" si="61"/>
        <v>1273682.3232000002</v>
      </c>
      <c r="AS2060" s="13" t="s">
        <v>111</v>
      </c>
      <c r="AT2060" s="13" t="s">
        <v>7937</v>
      </c>
      <c r="AU2060" s="300"/>
    </row>
    <row r="2061" spans="2:47" ht="13.15" customHeight="1" x14ac:dyDescent="0.2">
      <c r="B2061" s="7" t="s">
        <v>3180</v>
      </c>
      <c r="C2061" s="7" t="s">
        <v>100</v>
      </c>
      <c r="D2061" s="13" t="s">
        <v>3116</v>
      </c>
      <c r="E2061" s="7" t="s">
        <v>582</v>
      </c>
      <c r="F2061" s="7" t="s">
        <v>3117</v>
      </c>
      <c r="G2061" s="7" t="s">
        <v>3181</v>
      </c>
      <c r="H2061" s="8" t="s">
        <v>197</v>
      </c>
      <c r="I2061" s="9">
        <v>57</v>
      </c>
      <c r="J2061" s="10" t="s">
        <v>238</v>
      </c>
      <c r="K2061" s="8" t="s">
        <v>107</v>
      </c>
      <c r="L2061" s="10" t="s">
        <v>108</v>
      </c>
      <c r="M2061" s="10" t="s">
        <v>109</v>
      </c>
      <c r="N2061" s="29" t="s">
        <v>2830</v>
      </c>
      <c r="O2061" s="27"/>
      <c r="P2061" s="27"/>
      <c r="Q2061" s="74"/>
      <c r="R2061" s="27">
        <v>12</v>
      </c>
      <c r="S2061" s="27">
        <v>12</v>
      </c>
      <c r="T2061" s="27">
        <v>12</v>
      </c>
      <c r="U2061" s="27">
        <v>12</v>
      </c>
      <c r="V2061" s="27">
        <v>12</v>
      </c>
      <c r="W2061" s="27"/>
      <c r="X2061" s="27"/>
      <c r="Y2061" s="27"/>
      <c r="Z2061" s="27"/>
      <c r="AA2061" s="27"/>
      <c r="AB2061" s="27"/>
      <c r="AC2061" s="27"/>
      <c r="AD2061" s="27"/>
      <c r="AE2061" s="27"/>
      <c r="AF2061" s="27"/>
      <c r="AG2061" s="27"/>
      <c r="AH2061" s="27"/>
      <c r="AI2061" s="27"/>
      <c r="AJ2061" s="27"/>
      <c r="AK2061" s="27"/>
      <c r="AL2061" s="27"/>
      <c r="AM2061" s="27"/>
      <c r="AN2061" s="27"/>
      <c r="AO2061" s="27"/>
      <c r="AP2061" s="27">
        <v>20311.21</v>
      </c>
      <c r="AQ2061" s="27">
        <v>0</v>
      </c>
      <c r="AR2061" s="27">
        <f t="shared" si="61"/>
        <v>0</v>
      </c>
      <c r="AS2061" s="10" t="s">
        <v>111</v>
      </c>
      <c r="AT2061" s="43" t="s">
        <v>241</v>
      </c>
      <c r="AU2061" s="89" t="s">
        <v>661</v>
      </c>
    </row>
    <row r="2062" spans="2:47" ht="13.15" customHeight="1" x14ac:dyDescent="0.2">
      <c r="B2062" s="12" t="s">
        <v>3182</v>
      </c>
      <c r="C2062" s="7" t="s">
        <v>100</v>
      </c>
      <c r="D2062" s="13" t="s">
        <v>3116</v>
      </c>
      <c r="E2062" s="7" t="s">
        <v>582</v>
      </c>
      <c r="F2062" s="7" t="s">
        <v>3117</v>
      </c>
      <c r="G2062" s="7" t="s">
        <v>3181</v>
      </c>
      <c r="H2062" s="8" t="s">
        <v>105</v>
      </c>
      <c r="I2062" s="9">
        <v>57</v>
      </c>
      <c r="J2062" s="10" t="s">
        <v>106</v>
      </c>
      <c r="K2062" s="8" t="s">
        <v>107</v>
      </c>
      <c r="L2062" s="10" t="s">
        <v>108</v>
      </c>
      <c r="M2062" s="10" t="s">
        <v>109</v>
      </c>
      <c r="N2062" s="10" t="s">
        <v>2830</v>
      </c>
      <c r="O2062" s="74"/>
      <c r="P2062" s="27"/>
      <c r="Q2062" s="27"/>
      <c r="R2062" s="27">
        <v>12</v>
      </c>
      <c r="S2062" s="27">
        <v>12</v>
      </c>
      <c r="T2062" s="27">
        <v>12</v>
      </c>
      <c r="U2062" s="27">
        <v>12</v>
      </c>
      <c r="V2062" s="27">
        <v>12</v>
      </c>
      <c r="W2062" s="27"/>
      <c r="X2062" s="27"/>
      <c r="Y2062" s="27"/>
      <c r="Z2062" s="27"/>
      <c r="AA2062" s="27"/>
      <c r="AB2062" s="27"/>
      <c r="AC2062" s="27"/>
      <c r="AD2062" s="27"/>
      <c r="AE2062" s="27"/>
      <c r="AF2062" s="27"/>
      <c r="AG2062" s="27"/>
      <c r="AH2062" s="27"/>
      <c r="AI2062" s="27"/>
      <c r="AJ2062" s="27"/>
      <c r="AK2062" s="27"/>
      <c r="AL2062" s="27"/>
      <c r="AM2062" s="27"/>
      <c r="AN2062" s="27"/>
      <c r="AO2062" s="27"/>
      <c r="AP2062" s="27">
        <v>20311.21</v>
      </c>
      <c r="AQ2062" s="27">
        <v>0</v>
      </c>
      <c r="AR2062" s="27">
        <f t="shared" si="61"/>
        <v>0</v>
      </c>
      <c r="AS2062" s="10" t="s">
        <v>111</v>
      </c>
      <c r="AT2062" s="43" t="s">
        <v>241</v>
      </c>
      <c r="AU2062" s="89" t="s">
        <v>661</v>
      </c>
    </row>
    <row r="2063" spans="2:47" ht="13.15" customHeight="1" x14ac:dyDescent="0.2">
      <c r="B2063" s="12" t="s">
        <v>3183</v>
      </c>
      <c r="C2063" s="7" t="s">
        <v>100</v>
      </c>
      <c r="D2063" s="13" t="s">
        <v>3116</v>
      </c>
      <c r="E2063" s="7" t="s">
        <v>582</v>
      </c>
      <c r="F2063" s="7" t="s">
        <v>3117</v>
      </c>
      <c r="G2063" s="7" t="s">
        <v>3181</v>
      </c>
      <c r="H2063" s="8" t="s">
        <v>105</v>
      </c>
      <c r="I2063" s="8">
        <v>57</v>
      </c>
      <c r="J2063" s="10" t="s">
        <v>200</v>
      </c>
      <c r="K2063" s="8" t="s">
        <v>107</v>
      </c>
      <c r="L2063" s="10" t="s">
        <v>108</v>
      </c>
      <c r="M2063" s="10" t="s">
        <v>109</v>
      </c>
      <c r="N2063" s="10" t="s">
        <v>2830</v>
      </c>
      <c r="O2063" s="74"/>
      <c r="P2063" s="27"/>
      <c r="Q2063" s="27"/>
      <c r="R2063" s="27">
        <v>5</v>
      </c>
      <c r="S2063" s="27">
        <v>12</v>
      </c>
      <c r="T2063" s="27">
        <v>12</v>
      </c>
      <c r="U2063" s="27">
        <v>12</v>
      </c>
      <c r="V2063" s="27">
        <v>12</v>
      </c>
      <c r="W2063" s="27"/>
      <c r="X2063" s="27"/>
      <c r="Y2063" s="27"/>
      <c r="Z2063" s="27"/>
      <c r="AA2063" s="27"/>
      <c r="AB2063" s="27"/>
      <c r="AC2063" s="27"/>
      <c r="AD2063" s="27"/>
      <c r="AE2063" s="27"/>
      <c r="AF2063" s="27"/>
      <c r="AG2063" s="27"/>
      <c r="AH2063" s="27"/>
      <c r="AI2063" s="27"/>
      <c r="AJ2063" s="27"/>
      <c r="AK2063" s="27"/>
      <c r="AL2063" s="27"/>
      <c r="AM2063" s="27"/>
      <c r="AN2063" s="27"/>
      <c r="AO2063" s="27"/>
      <c r="AP2063" s="27">
        <v>18750</v>
      </c>
      <c r="AQ2063" s="27">
        <v>0</v>
      </c>
      <c r="AR2063" s="27">
        <f t="shared" si="61"/>
        <v>0</v>
      </c>
      <c r="AS2063" s="10" t="s">
        <v>111</v>
      </c>
      <c r="AT2063" s="7" t="s">
        <v>375</v>
      </c>
      <c r="AU2063" s="13" t="s">
        <v>1163</v>
      </c>
    </row>
    <row r="2064" spans="2:47" ht="13.15" customHeight="1" x14ac:dyDescent="0.2">
      <c r="B2064" s="13" t="s">
        <v>3184</v>
      </c>
      <c r="C2064" s="13" t="s">
        <v>100</v>
      </c>
      <c r="D2064" s="13" t="s">
        <v>3125</v>
      </c>
      <c r="E2064" s="13" t="s">
        <v>569</v>
      </c>
      <c r="F2064" s="13" t="s">
        <v>3126</v>
      </c>
      <c r="G2064" s="13" t="s">
        <v>3181</v>
      </c>
      <c r="H2064" s="13" t="s">
        <v>105</v>
      </c>
      <c r="I2064" s="13">
        <v>57</v>
      </c>
      <c r="J2064" s="13" t="s">
        <v>614</v>
      </c>
      <c r="K2064" s="13" t="s">
        <v>107</v>
      </c>
      <c r="L2064" s="13" t="s">
        <v>108</v>
      </c>
      <c r="M2064" s="13" t="s">
        <v>109</v>
      </c>
      <c r="N2064" s="13" t="s">
        <v>2830</v>
      </c>
      <c r="O2064" s="39"/>
      <c r="P2064" s="39"/>
      <c r="Q2064" s="39"/>
      <c r="R2064" s="39"/>
      <c r="S2064" s="39">
        <v>1</v>
      </c>
      <c r="T2064" s="39">
        <v>3</v>
      </c>
      <c r="U2064" s="39">
        <v>3</v>
      </c>
      <c r="V2064" s="39">
        <v>3</v>
      </c>
      <c r="W2064" s="39">
        <v>3</v>
      </c>
      <c r="X2064" s="39"/>
      <c r="Y2064" s="39"/>
      <c r="Z2064" s="39"/>
      <c r="AA2064" s="39"/>
      <c r="AB2064" s="39"/>
      <c r="AC2064" s="39"/>
      <c r="AD2064" s="39"/>
      <c r="AE2064" s="39"/>
      <c r="AF2064" s="39"/>
      <c r="AG2064" s="39"/>
      <c r="AH2064" s="39"/>
      <c r="AI2064" s="39"/>
      <c r="AJ2064" s="39"/>
      <c r="AK2064" s="39"/>
      <c r="AL2064" s="39"/>
      <c r="AM2064" s="39"/>
      <c r="AN2064" s="39"/>
      <c r="AO2064" s="39"/>
      <c r="AP2064" s="39">
        <v>18750</v>
      </c>
      <c r="AQ2064" s="39">
        <v>0</v>
      </c>
      <c r="AR2064" s="27">
        <f t="shared" si="61"/>
        <v>0</v>
      </c>
      <c r="AS2064" s="13" t="s">
        <v>111</v>
      </c>
      <c r="AT2064" s="13">
        <v>2016</v>
      </c>
      <c r="AU2064" s="13">
        <v>14</v>
      </c>
    </row>
    <row r="2065" spans="2:47" ht="13.15" customHeight="1" x14ac:dyDescent="0.2">
      <c r="B2065" s="13" t="s">
        <v>3185</v>
      </c>
      <c r="C2065" s="13" t="s">
        <v>100</v>
      </c>
      <c r="D2065" s="13" t="s">
        <v>3125</v>
      </c>
      <c r="E2065" s="13" t="s">
        <v>569</v>
      </c>
      <c r="F2065" s="13" t="s">
        <v>3126</v>
      </c>
      <c r="G2065" s="13" t="s">
        <v>3181</v>
      </c>
      <c r="H2065" s="13" t="s">
        <v>105</v>
      </c>
      <c r="I2065" s="13">
        <v>57</v>
      </c>
      <c r="J2065" s="13" t="s">
        <v>106</v>
      </c>
      <c r="K2065" s="13" t="s">
        <v>107</v>
      </c>
      <c r="L2065" s="13" t="s">
        <v>108</v>
      </c>
      <c r="M2065" s="13" t="s">
        <v>122</v>
      </c>
      <c r="N2065" s="13" t="s">
        <v>2830</v>
      </c>
      <c r="O2065" s="39"/>
      <c r="P2065" s="39"/>
      <c r="Q2065" s="39"/>
      <c r="R2065" s="39"/>
      <c r="S2065" s="39">
        <v>0</v>
      </c>
      <c r="T2065" s="39">
        <v>3</v>
      </c>
      <c r="U2065" s="39">
        <v>3</v>
      </c>
      <c r="V2065" s="39">
        <v>3</v>
      </c>
      <c r="W2065" s="39">
        <v>3</v>
      </c>
      <c r="X2065" s="39"/>
      <c r="Y2065" s="39"/>
      <c r="Z2065" s="39"/>
      <c r="AA2065" s="39"/>
      <c r="AB2065" s="39"/>
      <c r="AC2065" s="39"/>
      <c r="AD2065" s="39"/>
      <c r="AE2065" s="39"/>
      <c r="AF2065" s="39"/>
      <c r="AG2065" s="39"/>
      <c r="AH2065" s="39"/>
      <c r="AI2065" s="39"/>
      <c r="AJ2065" s="39"/>
      <c r="AK2065" s="39"/>
      <c r="AL2065" s="39"/>
      <c r="AM2065" s="39"/>
      <c r="AN2065" s="39"/>
      <c r="AO2065" s="39"/>
      <c r="AP2065" s="39">
        <v>18750</v>
      </c>
      <c r="AQ2065" s="39">
        <v>0</v>
      </c>
      <c r="AR2065" s="27">
        <f t="shared" si="61"/>
        <v>0</v>
      </c>
      <c r="AS2065" s="13" t="s">
        <v>111</v>
      </c>
      <c r="AT2065" s="13">
        <v>2016</v>
      </c>
      <c r="AU2065" s="13" t="s">
        <v>6956</v>
      </c>
    </row>
    <row r="2066" spans="2:47" ht="13.15" customHeight="1" x14ac:dyDescent="0.2">
      <c r="B2066" s="13" t="s">
        <v>6969</v>
      </c>
      <c r="C2066" s="13" t="s">
        <v>100</v>
      </c>
      <c r="D2066" s="13" t="s">
        <v>3125</v>
      </c>
      <c r="E2066" s="13" t="s">
        <v>569</v>
      </c>
      <c r="F2066" s="13" t="s">
        <v>3126</v>
      </c>
      <c r="G2066" s="13" t="s">
        <v>3181</v>
      </c>
      <c r="H2066" s="13" t="s">
        <v>105</v>
      </c>
      <c r="I2066" s="13">
        <v>57</v>
      </c>
      <c r="J2066" s="13" t="s">
        <v>106</v>
      </c>
      <c r="K2066" s="13" t="s">
        <v>107</v>
      </c>
      <c r="L2066" s="13" t="s">
        <v>108</v>
      </c>
      <c r="M2066" s="13" t="s">
        <v>122</v>
      </c>
      <c r="N2066" s="13" t="s">
        <v>2830</v>
      </c>
      <c r="O2066" s="39"/>
      <c r="P2066" s="39"/>
      <c r="Q2066" s="39"/>
      <c r="R2066" s="39"/>
      <c r="S2066" s="39">
        <v>0</v>
      </c>
      <c r="T2066" s="39">
        <v>3</v>
      </c>
      <c r="U2066" s="39">
        <v>3</v>
      </c>
      <c r="V2066" s="39">
        <v>3</v>
      </c>
      <c r="W2066" s="39">
        <v>3</v>
      </c>
      <c r="X2066" s="39"/>
      <c r="Y2066" s="39"/>
      <c r="Z2066" s="39"/>
      <c r="AA2066" s="39"/>
      <c r="AB2066" s="39"/>
      <c r="AC2066" s="39"/>
      <c r="AD2066" s="39"/>
      <c r="AE2066" s="39"/>
      <c r="AF2066" s="39"/>
      <c r="AG2066" s="39"/>
      <c r="AH2066" s="39"/>
      <c r="AI2066" s="39"/>
      <c r="AJ2066" s="39"/>
      <c r="AK2066" s="39"/>
      <c r="AL2066" s="39"/>
      <c r="AM2066" s="39"/>
      <c r="AN2066" s="39"/>
      <c r="AO2066" s="39"/>
      <c r="AP2066" s="39">
        <v>18750</v>
      </c>
      <c r="AQ2066" s="39">
        <v>0</v>
      </c>
      <c r="AR2066" s="27">
        <f t="shared" si="61"/>
        <v>0</v>
      </c>
      <c r="AS2066" s="13" t="s">
        <v>111</v>
      </c>
      <c r="AT2066" s="13">
        <v>2016</v>
      </c>
      <c r="AU2066" s="13" t="s">
        <v>7137</v>
      </c>
    </row>
    <row r="2067" spans="2:47" ht="13.15" customHeight="1" x14ac:dyDescent="0.2">
      <c r="B2067" s="13" t="s">
        <v>7073</v>
      </c>
      <c r="C2067" s="13" t="s">
        <v>100</v>
      </c>
      <c r="D2067" s="13" t="s">
        <v>3125</v>
      </c>
      <c r="E2067" s="13" t="s">
        <v>569</v>
      </c>
      <c r="F2067" s="13" t="s">
        <v>3126</v>
      </c>
      <c r="G2067" s="13" t="s">
        <v>3181</v>
      </c>
      <c r="H2067" s="13" t="s">
        <v>105</v>
      </c>
      <c r="I2067" s="13">
        <v>57</v>
      </c>
      <c r="J2067" s="13" t="s">
        <v>106</v>
      </c>
      <c r="K2067" s="13" t="s">
        <v>107</v>
      </c>
      <c r="L2067" s="13" t="s">
        <v>108</v>
      </c>
      <c r="M2067" s="13" t="s">
        <v>122</v>
      </c>
      <c r="N2067" s="13" t="s">
        <v>2830</v>
      </c>
      <c r="O2067" s="39"/>
      <c r="P2067" s="39"/>
      <c r="Q2067" s="39"/>
      <c r="R2067" s="39"/>
      <c r="S2067" s="39">
        <v>0</v>
      </c>
      <c r="T2067" s="39">
        <v>3</v>
      </c>
      <c r="U2067" s="39">
        <v>3</v>
      </c>
      <c r="V2067" s="39">
        <v>3</v>
      </c>
      <c r="W2067" s="39">
        <v>3</v>
      </c>
      <c r="X2067" s="39"/>
      <c r="Y2067" s="39"/>
      <c r="Z2067" s="39"/>
      <c r="AA2067" s="39"/>
      <c r="AB2067" s="39"/>
      <c r="AC2067" s="39"/>
      <c r="AD2067" s="39"/>
      <c r="AE2067" s="39"/>
      <c r="AF2067" s="39"/>
      <c r="AG2067" s="39"/>
      <c r="AH2067" s="39"/>
      <c r="AI2067" s="39"/>
      <c r="AJ2067" s="39"/>
      <c r="AK2067" s="39"/>
      <c r="AL2067" s="39"/>
      <c r="AM2067" s="39"/>
      <c r="AN2067" s="39"/>
      <c r="AO2067" s="39"/>
      <c r="AP2067" s="39">
        <v>33447.54</v>
      </c>
      <c r="AQ2067" s="39">
        <v>0</v>
      </c>
      <c r="AR2067" s="27">
        <f t="shared" si="61"/>
        <v>0</v>
      </c>
      <c r="AS2067" s="13" t="s">
        <v>111</v>
      </c>
      <c r="AT2067" s="13">
        <v>2016</v>
      </c>
      <c r="AU2067" s="13" t="s">
        <v>115</v>
      </c>
    </row>
    <row r="2068" spans="2:47" ht="13.15" customHeight="1" x14ac:dyDescent="0.2">
      <c r="B2068" s="13" t="s">
        <v>7947</v>
      </c>
      <c r="C2068" s="13" t="s">
        <v>100</v>
      </c>
      <c r="D2068" s="13" t="s">
        <v>3125</v>
      </c>
      <c r="E2068" s="13" t="s">
        <v>569</v>
      </c>
      <c r="F2068" s="13" t="s">
        <v>3126</v>
      </c>
      <c r="G2068" s="13" t="s">
        <v>3181</v>
      </c>
      <c r="H2068" s="13" t="s">
        <v>105</v>
      </c>
      <c r="I2068" s="13">
        <v>57</v>
      </c>
      <c r="J2068" s="13" t="s">
        <v>106</v>
      </c>
      <c r="K2068" s="13" t="s">
        <v>107</v>
      </c>
      <c r="L2068" s="13" t="s">
        <v>108</v>
      </c>
      <c r="M2068" s="13" t="s">
        <v>122</v>
      </c>
      <c r="N2068" s="13" t="s">
        <v>2830</v>
      </c>
      <c r="O2068" s="39"/>
      <c r="P2068" s="39"/>
      <c r="Q2068" s="39"/>
      <c r="R2068" s="39"/>
      <c r="S2068" s="39">
        <v>0</v>
      </c>
      <c r="T2068" s="39">
        <v>3</v>
      </c>
      <c r="U2068" s="39">
        <v>1</v>
      </c>
      <c r="V2068" s="39">
        <v>3</v>
      </c>
      <c r="W2068" s="39">
        <v>3</v>
      </c>
      <c r="X2068" s="171"/>
      <c r="Y2068" s="171"/>
      <c r="Z2068" s="171"/>
      <c r="AA2068" s="171"/>
      <c r="AB2068" s="171"/>
      <c r="AC2068" s="171"/>
      <c r="AD2068" s="171"/>
      <c r="AE2068" s="171"/>
      <c r="AF2068" s="171"/>
      <c r="AG2068" s="171"/>
      <c r="AH2068" s="171"/>
      <c r="AI2068" s="171"/>
      <c r="AJ2068" s="171"/>
      <c r="AK2068" s="171"/>
      <c r="AL2068" s="171"/>
      <c r="AM2068" s="171"/>
      <c r="AN2068" s="171"/>
      <c r="AO2068" s="171"/>
      <c r="AP2068" s="39">
        <v>33447.54</v>
      </c>
      <c r="AQ2068" s="39">
        <f t="shared" ref="AQ2068" si="68">(O2068+P2068+Q2068+R2068+S2068+T2068+U2068+V2068+W2068)*AP2068</f>
        <v>334475.40000000002</v>
      </c>
      <c r="AR2068" s="27">
        <f t="shared" si="61"/>
        <v>374612.44800000003</v>
      </c>
      <c r="AS2068" s="13" t="s">
        <v>111</v>
      </c>
      <c r="AT2068" s="13" t="s">
        <v>7937</v>
      </c>
      <c r="AU2068" s="300"/>
    </row>
    <row r="2069" spans="2:47" ht="13.15" customHeight="1" x14ac:dyDescent="0.2">
      <c r="B2069" s="7" t="s">
        <v>3186</v>
      </c>
      <c r="C2069" s="7" t="s">
        <v>100</v>
      </c>
      <c r="D2069" s="13" t="s">
        <v>3187</v>
      </c>
      <c r="E2069" s="7" t="s">
        <v>582</v>
      </c>
      <c r="F2069" s="7" t="s">
        <v>3188</v>
      </c>
      <c r="G2069" s="7" t="s">
        <v>3189</v>
      </c>
      <c r="H2069" s="8" t="s">
        <v>197</v>
      </c>
      <c r="I2069" s="9">
        <v>57</v>
      </c>
      <c r="J2069" s="10" t="s">
        <v>238</v>
      </c>
      <c r="K2069" s="8" t="s">
        <v>107</v>
      </c>
      <c r="L2069" s="10" t="s">
        <v>108</v>
      </c>
      <c r="M2069" s="10" t="s">
        <v>109</v>
      </c>
      <c r="N2069" s="29" t="s">
        <v>2830</v>
      </c>
      <c r="O2069" s="27"/>
      <c r="P2069" s="27"/>
      <c r="Q2069" s="74"/>
      <c r="R2069" s="27">
        <v>10</v>
      </c>
      <c r="S2069" s="27">
        <v>21</v>
      </c>
      <c r="T2069" s="27">
        <v>21</v>
      </c>
      <c r="U2069" s="27">
        <v>21</v>
      </c>
      <c r="V2069" s="27">
        <v>21</v>
      </c>
      <c r="W2069" s="27"/>
      <c r="X2069" s="27"/>
      <c r="Y2069" s="27"/>
      <c r="Z2069" s="27"/>
      <c r="AA2069" s="27"/>
      <c r="AB2069" s="27"/>
      <c r="AC2069" s="27"/>
      <c r="AD2069" s="27"/>
      <c r="AE2069" s="27"/>
      <c r="AF2069" s="27"/>
      <c r="AG2069" s="27"/>
      <c r="AH2069" s="27"/>
      <c r="AI2069" s="27"/>
      <c r="AJ2069" s="27"/>
      <c r="AK2069" s="27"/>
      <c r="AL2069" s="27"/>
      <c r="AM2069" s="27"/>
      <c r="AN2069" s="27"/>
      <c r="AO2069" s="27"/>
      <c r="AP2069" s="27">
        <v>20311.21</v>
      </c>
      <c r="AQ2069" s="27">
        <v>0</v>
      </c>
      <c r="AR2069" s="27">
        <f t="shared" si="61"/>
        <v>0</v>
      </c>
      <c r="AS2069" s="10" t="s">
        <v>111</v>
      </c>
      <c r="AT2069" s="43" t="s">
        <v>241</v>
      </c>
      <c r="AU2069" s="89" t="s">
        <v>661</v>
      </c>
    </row>
    <row r="2070" spans="2:47" ht="13.15" customHeight="1" x14ac:dyDescent="0.2">
      <c r="B2070" s="12" t="s">
        <v>3190</v>
      </c>
      <c r="C2070" s="7" t="s">
        <v>100</v>
      </c>
      <c r="D2070" s="13" t="s">
        <v>3187</v>
      </c>
      <c r="E2070" s="7" t="s">
        <v>582</v>
      </c>
      <c r="F2070" s="7" t="s">
        <v>3188</v>
      </c>
      <c r="G2070" s="7" t="s">
        <v>3189</v>
      </c>
      <c r="H2070" s="8" t="s">
        <v>105</v>
      </c>
      <c r="I2070" s="9">
        <v>57</v>
      </c>
      <c r="J2070" s="10" t="s">
        <v>106</v>
      </c>
      <c r="K2070" s="8" t="s">
        <v>107</v>
      </c>
      <c r="L2070" s="10" t="s">
        <v>108</v>
      </c>
      <c r="M2070" s="10" t="s">
        <v>109</v>
      </c>
      <c r="N2070" s="10" t="s">
        <v>2830</v>
      </c>
      <c r="O2070" s="74"/>
      <c r="P2070" s="27"/>
      <c r="Q2070" s="27"/>
      <c r="R2070" s="27">
        <v>10</v>
      </c>
      <c r="S2070" s="27">
        <v>21</v>
      </c>
      <c r="T2070" s="27">
        <v>21</v>
      </c>
      <c r="U2070" s="27">
        <v>21</v>
      </c>
      <c r="V2070" s="27">
        <v>21</v>
      </c>
      <c r="W2070" s="27"/>
      <c r="X2070" s="27"/>
      <c r="Y2070" s="27"/>
      <c r="Z2070" s="27"/>
      <c r="AA2070" s="27"/>
      <c r="AB2070" s="27"/>
      <c r="AC2070" s="27"/>
      <c r="AD2070" s="27"/>
      <c r="AE2070" s="27"/>
      <c r="AF2070" s="27"/>
      <c r="AG2070" s="27"/>
      <c r="AH2070" s="27"/>
      <c r="AI2070" s="27"/>
      <c r="AJ2070" s="27"/>
      <c r="AK2070" s="27"/>
      <c r="AL2070" s="27"/>
      <c r="AM2070" s="27"/>
      <c r="AN2070" s="27"/>
      <c r="AO2070" s="27"/>
      <c r="AP2070" s="27">
        <v>20311.21</v>
      </c>
      <c r="AQ2070" s="27">
        <v>0</v>
      </c>
      <c r="AR2070" s="27">
        <f t="shared" si="61"/>
        <v>0</v>
      </c>
      <c r="AS2070" s="10" t="s">
        <v>111</v>
      </c>
      <c r="AT2070" s="43" t="s">
        <v>241</v>
      </c>
      <c r="AU2070" s="89" t="s">
        <v>661</v>
      </c>
    </row>
    <row r="2071" spans="2:47" ht="13.15" customHeight="1" x14ac:dyDescent="0.2">
      <c r="B2071" s="12" t="s">
        <v>3191</v>
      </c>
      <c r="C2071" s="7" t="s">
        <v>100</v>
      </c>
      <c r="D2071" s="13" t="s">
        <v>3187</v>
      </c>
      <c r="E2071" s="7" t="s">
        <v>582</v>
      </c>
      <c r="F2071" s="7" t="s">
        <v>3188</v>
      </c>
      <c r="G2071" s="7" t="s">
        <v>3189</v>
      </c>
      <c r="H2071" s="8" t="s">
        <v>105</v>
      </c>
      <c r="I2071" s="8">
        <v>57</v>
      </c>
      <c r="J2071" s="10" t="s">
        <v>3109</v>
      </c>
      <c r="K2071" s="8" t="s">
        <v>107</v>
      </c>
      <c r="L2071" s="10" t="s">
        <v>108</v>
      </c>
      <c r="M2071" s="10" t="s">
        <v>109</v>
      </c>
      <c r="N2071" s="10" t="s">
        <v>2830</v>
      </c>
      <c r="O2071" s="74"/>
      <c r="P2071" s="27"/>
      <c r="Q2071" s="27"/>
      <c r="R2071" s="27"/>
      <c r="S2071" s="27"/>
      <c r="T2071" s="27">
        <v>21</v>
      </c>
      <c r="U2071" s="27">
        <v>21</v>
      </c>
      <c r="V2071" s="27">
        <v>21</v>
      </c>
      <c r="W2071" s="27"/>
      <c r="X2071" s="27"/>
      <c r="Y2071" s="27"/>
      <c r="Z2071" s="27"/>
      <c r="AA2071" s="27"/>
      <c r="AB2071" s="27"/>
      <c r="AC2071" s="27"/>
      <c r="AD2071" s="27"/>
      <c r="AE2071" s="27"/>
      <c r="AF2071" s="27"/>
      <c r="AG2071" s="27"/>
      <c r="AH2071" s="27"/>
      <c r="AI2071" s="27"/>
      <c r="AJ2071" s="27"/>
      <c r="AK2071" s="27"/>
      <c r="AL2071" s="27"/>
      <c r="AM2071" s="27"/>
      <c r="AN2071" s="27"/>
      <c r="AO2071" s="27"/>
      <c r="AP2071" s="27">
        <v>18750</v>
      </c>
      <c r="AQ2071" s="27">
        <v>0</v>
      </c>
      <c r="AR2071" s="27">
        <f t="shared" si="61"/>
        <v>0</v>
      </c>
      <c r="AS2071" s="10" t="s">
        <v>111</v>
      </c>
      <c r="AT2071" s="7" t="s">
        <v>375</v>
      </c>
      <c r="AU2071" s="13" t="s">
        <v>156</v>
      </c>
    </row>
    <row r="2072" spans="2:47" ht="13.15" customHeight="1" x14ac:dyDescent="0.2">
      <c r="B2072" s="13" t="s">
        <v>3192</v>
      </c>
      <c r="C2072" s="13" t="s">
        <v>100</v>
      </c>
      <c r="D2072" s="13" t="s">
        <v>3193</v>
      </c>
      <c r="E2072" s="13" t="s">
        <v>569</v>
      </c>
      <c r="F2072" s="13" t="s">
        <v>3194</v>
      </c>
      <c r="G2072" s="13" t="s">
        <v>3189</v>
      </c>
      <c r="H2072" s="13" t="s">
        <v>105</v>
      </c>
      <c r="I2072" s="13">
        <v>57</v>
      </c>
      <c r="J2072" s="13" t="s">
        <v>3109</v>
      </c>
      <c r="K2072" s="13" t="s">
        <v>107</v>
      </c>
      <c r="L2072" s="13" t="s">
        <v>108</v>
      </c>
      <c r="M2072" s="13" t="s">
        <v>109</v>
      </c>
      <c r="N2072" s="13" t="s">
        <v>2830</v>
      </c>
      <c r="O2072" s="39"/>
      <c r="P2072" s="39"/>
      <c r="Q2072" s="39">
        <v>225</v>
      </c>
      <c r="R2072" s="39">
        <v>63</v>
      </c>
      <c r="S2072" s="39">
        <v>0</v>
      </c>
      <c r="T2072" s="39">
        <v>0</v>
      </c>
      <c r="U2072" s="39">
        <v>0</v>
      </c>
      <c r="V2072" s="39"/>
      <c r="W2072" s="39"/>
      <c r="X2072" s="39"/>
      <c r="Y2072" s="39"/>
      <c r="Z2072" s="39"/>
      <c r="AA2072" s="39"/>
      <c r="AB2072" s="39"/>
      <c r="AC2072" s="39"/>
      <c r="AD2072" s="39"/>
      <c r="AE2072" s="39"/>
      <c r="AF2072" s="39"/>
      <c r="AG2072" s="39"/>
      <c r="AH2072" s="39"/>
      <c r="AI2072" s="39"/>
      <c r="AJ2072" s="39"/>
      <c r="AK2072" s="39"/>
      <c r="AL2072" s="39"/>
      <c r="AM2072" s="39"/>
      <c r="AN2072" s="39"/>
      <c r="AO2072" s="39"/>
      <c r="AP2072" s="39">
        <v>9898.81</v>
      </c>
      <c r="AQ2072" s="39">
        <v>0</v>
      </c>
      <c r="AR2072" s="27">
        <f t="shared" si="61"/>
        <v>0</v>
      </c>
      <c r="AS2072" s="13" t="s">
        <v>111</v>
      </c>
      <c r="AT2072" s="13">
        <v>2014</v>
      </c>
      <c r="AU2072" s="13">
        <v>14</v>
      </c>
    </row>
    <row r="2073" spans="2:47" ht="13.15" customHeight="1" x14ac:dyDescent="0.2">
      <c r="B2073" s="13" t="s">
        <v>3195</v>
      </c>
      <c r="C2073" s="13" t="s">
        <v>100</v>
      </c>
      <c r="D2073" s="13" t="s">
        <v>3193</v>
      </c>
      <c r="E2073" s="13" t="s">
        <v>569</v>
      </c>
      <c r="F2073" s="13" t="s">
        <v>3194</v>
      </c>
      <c r="G2073" s="13" t="s">
        <v>3189</v>
      </c>
      <c r="H2073" s="13" t="s">
        <v>105</v>
      </c>
      <c r="I2073" s="13">
        <v>57</v>
      </c>
      <c r="J2073" s="13" t="s">
        <v>1386</v>
      </c>
      <c r="K2073" s="13" t="s">
        <v>107</v>
      </c>
      <c r="L2073" s="13" t="s">
        <v>108</v>
      </c>
      <c r="M2073" s="13" t="s">
        <v>122</v>
      </c>
      <c r="N2073" s="13" t="s">
        <v>2830</v>
      </c>
      <c r="O2073" s="39"/>
      <c r="P2073" s="39"/>
      <c r="Q2073" s="39">
        <v>15</v>
      </c>
      <c r="R2073" s="39">
        <v>10</v>
      </c>
      <c r="S2073" s="39">
        <v>0</v>
      </c>
      <c r="T2073" s="39">
        <v>0</v>
      </c>
      <c r="U2073" s="39">
        <v>0</v>
      </c>
      <c r="V2073" s="39"/>
      <c r="W2073" s="39"/>
      <c r="X2073" s="39"/>
      <c r="Y2073" s="39"/>
      <c r="Z2073" s="39"/>
      <c r="AA2073" s="39"/>
      <c r="AB2073" s="39"/>
      <c r="AC2073" s="39"/>
      <c r="AD2073" s="39"/>
      <c r="AE2073" s="39"/>
      <c r="AF2073" s="39"/>
      <c r="AG2073" s="39"/>
      <c r="AH2073" s="39"/>
      <c r="AI2073" s="39"/>
      <c r="AJ2073" s="39"/>
      <c r="AK2073" s="39"/>
      <c r="AL2073" s="39"/>
      <c r="AM2073" s="39"/>
      <c r="AN2073" s="39"/>
      <c r="AO2073" s="39"/>
      <c r="AP2073" s="39">
        <v>9898.81</v>
      </c>
      <c r="AQ2073" s="39">
        <f>(O2073+P2073+Q2073+R2073+S2073+T2073+U2073+V2073+W2073)*AP2073</f>
        <v>247470.25</v>
      </c>
      <c r="AR2073" s="27">
        <f t="shared" si="61"/>
        <v>277166.68000000005</v>
      </c>
      <c r="AS2073" s="13" t="s">
        <v>111</v>
      </c>
      <c r="AT2073" s="13">
        <v>2014</v>
      </c>
      <c r="AU2073" s="13"/>
    </row>
    <row r="2074" spans="2:47" ht="13.15" customHeight="1" x14ac:dyDescent="0.2">
      <c r="B2074" s="7" t="s">
        <v>3196</v>
      </c>
      <c r="C2074" s="7" t="s">
        <v>100</v>
      </c>
      <c r="D2074" s="13" t="s">
        <v>3197</v>
      </c>
      <c r="E2074" s="7" t="s">
        <v>582</v>
      </c>
      <c r="F2074" s="7" t="s">
        <v>3198</v>
      </c>
      <c r="G2074" s="7" t="s">
        <v>3199</v>
      </c>
      <c r="H2074" s="8" t="s">
        <v>197</v>
      </c>
      <c r="I2074" s="9">
        <v>57</v>
      </c>
      <c r="J2074" s="10" t="s">
        <v>238</v>
      </c>
      <c r="K2074" s="8" t="s">
        <v>107</v>
      </c>
      <c r="L2074" s="10" t="s">
        <v>108</v>
      </c>
      <c r="M2074" s="10" t="s">
        <v>109</v>
      </c>
      <c r="N2074" s="29" t="s">
        <v>2830</v>
      </c>
      <c r="O2074" s="27"/>
      <c r="P2074" s="27"/>
      <c r="Q2074" s="74"/>
      <c r="R2074" s="27">
        <v>25</v>
      </c>
      <c r="S2074" s="27">
        <v>77</v>
      </c>
      <c r="T2074" s="27">
        <v>77</v>
      </c>
      <c r="U2074" s="27">
        <v>77</v>
      </c>
      <c r="V2074" s="27">
        <v>77</v>
      </c>
      <c r="W2074" s="27"/>
      <c r="X2074" s="27"/>
      <c r="Y2074" s="27"/>
      <c r="Z2074" s="27"/>
      <c r="AA2074" s="27"/>
      <c r="AB2074" s="27"/>
      <c r="AC2074" s="27"/>
      <c r="AD2074" s="27"/>
      <c r="AE2074" s="27"/>
      <c r="AF2074" s="27"/>
      <c r="AG2074" s="27"/>
      <c r="AH2074" s="27"/>
      <c r="AI2074" s="27"/>
      <c r="AJ2074" s="27"/>
      <c r="AK2074" s="27"/>
      <c r="AL2074" s="27"/>
      <c r="AM2074" s="27"/>
      <c r="AN2074" s="27"/>
      <c r="AO2074" s="27"/>
      <c r="AP2074" s="27">
        <v>20311.21</v>
      </c>
      <c r="AQ2074" s="27">
        <v>0</v>
      </c>
      <c r="AR2074" s="27">
        <f t="shared" si="61"/>
        <v>0</v>
      </c>
      <c r="AS2074" s="10" t="s">
        <v>111</v>
      </c>
      <c r="AT2074" s="43" t="s">
        <v>241</v>
      </c>
      <c r="AU2074" s="89" t="s">
        <v>661</v>
      </c>
    </row>
    <row r="2075" spans="2:47" ht="13.15" customHeight="1" x14ac:dyDescent="0.2">
      <c r="B2075" s="12" t="s">
        <v>3200</v>
      </c>
      <c r="C2075" s="7" t="s">
        <v>100</v>
      </c>
      <c r="D2075" s="13" t="s">
        <v>3197</v>
      </c>
      <c r="E2075" s="7" t="s">
        <v>582</v>
      </c>
      <c r="F2075" s="7" t="s">
        <v>3198</v>
      </c>
      <c r="G2075" s="7" t="s">
        <v>3199</v>
      </c>
      <c r="H2075" s="8" t="s">
        <v>105</v>
      </c>
      <c r="I2075" s="9">
        <v>57</v>
      </c>
      <c r="J2075" s="10" t="s">
        <v>106</v>
      </c>
      <c r="K2075" s="8" t="s">
        <v>107</v>
      </c>
      <c r="L2075" s="10" t="s">
        <v>108</v>
      </c>
      <c r="M2075" s="10" t="s">
        <v>109</v>
      </c>
      <c r="N2075" s="10" t="s">
        <v>2830</v>
      </c>
      <c r="O2075" s="74"/>
      <c r="P2075" s="27"/>
      <c r="Q2075" s="27"/>
      <c r="R2075" s="27">
        <v>25</v>
      </c>
      <c r="S2075" s="27">
        <v>77</v>
      </c>
      <c r="T2075" s="27">
        <v>77</v>
      </c>
      <c r="U2075" s="27">
        <v>77</v>
      </c>
      <c r="V2075" s="27">
        <v>77</v>
      </c>
      <c r="W2075" s="27"/>
      <c r="X2075" s="27"/>
      <c r="Y2075" s="27"/>
      <c r="Z2075" s="27"/>
      <c r="AA2075" s="27"/>
      <c r="AB2075" s="27"/>
      <c r="AC2075" s="27"/>
      <c r="AD2075" s="27"/>
      <c r="AE2075" s="27"/>
      <c r="AF2075" s="27"/>
      <c r="AG2075" s="27"/>
      <c r="AH2075" s="27"/>
      <c r="AI2075" s="27"/>
      <c r="AJ2075" s="27"/>
      <c r="AK2075" s="27"/>
      <c r="AL2075" s="27"/>
      <c r="AM2075" s="27"/>
      <c r="AN2075" s="27"/>
      <c r="AO2075" s="27"/>
      <c r="AP2075" s="27">
        <v>20311.21</v>
      </c>
      <c r="AQ2075" s="27">
        <v>0</v>
      </c>
      <c r="AR2075" s="27">
        <f t="shared" ref="AR2075:AR2145" si="69">AQ2075*1.12</f>
        <v>0</v>
      </c>
      <c r="AS2075" s="10" t="s">
        <v>111</v>
      </c>
      <c r="AT2075" s="43" t="s">
        <v>241</v>
      </c>
      <c r="AU2075" s="89" t="s">
        <v>661</v>
      </c>
    </row>
    <row r="2076" spans="2:47" ht="13.15" customHeight="1" x14ac:dyDescent="0.2">
      <c r="B2076" s="12" t="s">
        <v>3201</v>
      </c>
      <c r="C2076" s="7" t="s">
        <v>100</v>
      </c>
      <c r="D2076" s="13" t="s">
        <v>3197</v>
      </c>
      <c r="E2076" s="7" t="s">
        <v>582</v>
      </c>
      <c r="F2076" s="7" t="s">
        <v>3198</v>
      </c>
      <c r="G2076" s="7" t="s">
        <v>3199</v>
      </c>
      <c r="H2076" s="8" t="s">
        <v>105</v>
      </c>
      <c r="I2076" s="8">
        <v>57</v>
      </c>
      <c r="J2076" s="10" t="s">
        <v>3109</v>
      </c>
      <c r="K2076" s="8" t="s">
        <v>107</v>
      </c>
      <c r="L2076" s="10" t="s">
        <v>108</v>
      </c>
      <c r="M2076" s="10" t="s">
        <v>109</v>
      </c>
      <c r="N2076" s="10" t="s">
        <v>2830</v>
      </c>
      <c r="O2076" s="74"/>
      <c r="P2076" s="27"/>
      <c r="Q2076" s="27"/>
      <c r="R2076" s="27"/>
      <c r="S2076" s="27"/>
      <c r="T2076" s="27">
        <v>77</v>
      </c>
      <c r="U2076" s="27">
        <v>77</v>
      </c>
      <c r="V2076" s="27">
        <v>77</v>
      </c>
      <c r="W2076" s="27"/>
      <c r="X2076" s="27"/>
      <c r="Y2076" s="27"/>
      <c r="Z2076" s="27"/>
      <c r="AA2076" s="27"/>
      <c r="AB2076" s="27"/>
      <c r="AC2076" s="27"/>
      <c r="AD2076" s="27"/>
      <c r="AE2076" s="27"/>
      <c r="AF2076" s="27"/>
      <c r="AG2076" s="27"/>
      <c r="AH2076" s="27"/>
      <c r="AI2076" s="27"/>
      <c r="AJ2076" s="27"/>
      <c r="AK2076" s="27"/>
      <c r="AL2076" s="27"/>
      <c r="AM2076" s="27"/>
      <c r="AN2076" s="27"/>
      <c r="AO2076" s="27"/>
      <c r="AP2076" s="27">
        <v>18750</v>
      </c>
      <c r="AQ2076" s="27">
        <v>0</v>
      </c>
      <c r="AR2076" s="27">
        <f t="shared" si="69"/>
        <v>0</v>
      </c>
      <c r="AS2076" s="10" t="s">
        <v>111</v>
      </c>
      <c r="AT2076" s="7" t="s">
        <v>375</v>
      </c>
      <c r="AU2076" s="89" t="s">
        <v>212</v>
      </c>
    </row>
    <row r="2077" spans="2:47" ht="13.15" customHeight="1" x14ac:dyDescent="0.2">
      <c r="B2077" s="7" t="s">
        <v>3202</v>
      </c>
      <c r="C2077" s="7" t="s">
        <v>100</v>
      </c>
      <c r="D2077" s="13" t="s">
        <v>3197</v>
      </c>
      <c r="E2077" s="7" t="s">
        <v>582</v>
      </c>
      <c r="F2077" s="7" t="s">
        <v>3198</v>
      </c>
      <c r="G2077" s="7" t="s">
        <v>3203</v>
      </c>
      <c r="H2077" s="8" t="s">
        <v>197</v>
      </c>
      <c r="I2077" s="9">
        <v>57</v>
      </c>
      <c r="J2077" s="10" t="s">
        <v>238</v>
      </c>
      <c r="K2077" s="8" t="s">
        <v>107</v>
      </c>
      <c r="L2077" s="10" t="s">
        <v>108</v>
      </c>
      <c r="M2077" s="10" t="s">
        <v>109</v>
      </c>
      <c r="N2077" s="29" t="s">
        <v>2830</v>
      </c>
      <c r="O2077" s="27"/>
      <c r="P2077" s="27"/>
      <c r="Q2077" s="74"/>
      <c r="R2077" s="27">
        <v>12</v>
      </c>
      <c r="S2077" s="27">
        <v>25</v>
      </c>
      <c r="T2077" s="27">
        <v>25</v>
      </c>
      <c r="U2077" s="27">
        <v>25</v>
      </c>
      <c r="V2077" s="27">
        <v>25</v>
      </c>
      <c r="W2077" s="27"/>
      <c r="X2077" s="27"/>
      <c r="Y2077" s="27"/>
      <c r="Z2077" s="27"/>
      <c r="AA2077" s="27"/>
      <c r="AB2077" s="27"/>
      <c r="AC2077" s="27"/>
      <c r="AD2077" s="27"/>
      <c r="AE2077" s="27"/>
      <c r="AF2077" s="27"/>
      <c r="AG2077" s="27"/>
      <c r="AH2077" s="27"/>
      <c r="AI2077" s="27"/>
      <c r="AJ2077" s="27"/>
      <c r="AK2077" s="27"/>
      <c r="AL2077" s="27"/>
      <c r="AM2077" s="27"/>
      <c r="AN2077" s="27"/>
      <c r="AO2077" s="27"/>
      <c r="AP2077" s="27">
        <v>20311.21</v>
      </c>
      <c r="AQ2077" s="27">
        <v>0</v>
      </c>
      <c r="AR2077" s="27">
        <f t="shared" si="69"/>
        <v>0</v>
      </c>
      <c r="AS2077" s="10" t="s">
        <v>111</v>
      </c>
      <c r="AT2077" s="43" t="s">
        <v>241</v>
      </c>
      <c r="AU2077" s="89" t="s">
        <v>661</v>
      </c>
    </row>
    <row r="2078" spans="2:47" ht="13.15" customHeight="1" x14ac:dyDescent="0.2">
      <c r="B2078" s="12" t="s">
        <v>3204</v>
      </c>
      <c r="C2078" s="7" t="s">
        <v>100</v>
      </c>
      <c r="D2078" s="13" t="s">
        <v>3197</v>
      </c>
      <c r="E2078" s="7" t="s">
        <v>582</v>
      </c>
      <c r="F2078" s="7" t="s">
        <v>3198</v>
      </c>
      <c r="G2078" s="7" t="s">
        <v>3203</v>
      </c>
      <c r="H2078" s="8" t="s">
        <v>105</v>
      </c>
      <c r="I2078" s="9">
        <v>57</v>
      </c>
      <c r="J2078" s="10" t="s">
        <v>106</v>
      </c>
      <c r="K2078" s="8" t="s">
        <v>107</v>
      </c>
      <c r="L2078" s="10" t="s">
        <v>108</v>
      </c>
      <c r="M2078" s="10" t="s">
        <v>109</v>
      </c>
      <c r="N2078" s="10" t="s">
        <v>2830</v>
      </c>
      <c r="O2078" s="74"/>
      <c r="P2078" s="27"/>
      <c r="Q2078" s="27"/>
      <c r="R2078" s="27">
        <v>12</v>
      </c>
      <c r="S2078" s="27">
        <v>25</v>
      </c>
      <c r="T2078" s="27">
        <v>25</v>
      </c>
      <c r="U2078" s="27">
        <v>25</v>
      </c>
      <c r="V2078" s="27">
        <v>25</v>
      </c>
      <c r="W2078" s="27"/>
      <c r="X2078" s="27"/>
      <c r="Y2078" s="27"/>
      <c r="Z2078" s="27"/>
      <c r="AA2078" s="27"/>
      <c r="AB2078" s="27"/>
      <c r="AC2078" s="27"/>
      <c r="AD2078" s="27"/>
      <c r="AE2078" s="27"/>
      <c r="AF2078" s="27"/>
      <c r="AG2078" s="27"/>
      <c r="AH2078" s="27"/>
      <c r="AI2078" s="27"/>
      <c r="AJ2078" s="27"/>
      <c r="AK2078" s="27"/>
      <c r="AL2078" s="27"/>
      <c r="AM2078" s="27"/>
      <c r="AN2078" s="27"/>
      <c r="AO2078" s="27"/>
      <c r="AP2078" s="27">
        <v>20311.21</v>
      </c>
      <c r="AQ2078" s="27">
        <v>0</v>
      </c>
      <c r="AR2078" s="27">
        <f t="shared" si="69"/>
        <v>0</v>
      </c>
      <c r="AS2078" s="10" t="s">
        <v>111</v>
      </c>
      <c r="AT2078" s="43" t="s">
        <v>241</v>
      </c>
      <c r="AU2078" s="89" t="s">
        <v>661</v>
      </c>
    </row>
    <row r="2079" spans="2:47" ht="13.15" customHeight="1" x14ac:dyDescent="0.2">
      <c r="B2079" s="12" t="s">
        <v>3205</v>
      </c>
      <c r="C2079" s="7" t="s">
        <v>100</v>
      </c>
      <c r="D2079" s="13" t="s">
        <v>3197</v>
      </c>
      <c r="E2079" s="7" t="s">
        <v>582</v>
      </c>
      <c r="F2079" s="7" t="s">
        <v>3198</v>
      </c>
      <c r="G2079" s="7" t="s">
        <v>3203</v>
      </c>
      <c r="H2079" s="8" t="s">
        <v>105</v>
      </c>
      <c r="I2079" s="8">
        <v>57</v>
      </c>
      <c r="J2079" s="10" t="s">
        <v>3109</v>
      </c>
      <c r="K2079" s="8" t="s">
        <v>107</v>
      </c>
      <c r="L2079" s="10" t="s">
        <v>108</v>
      </c>
      <c r="M2079" s="10" t="s">
        <v>109</v>
      </c>
      <c r="N2079" s="10" t="s">
        <v>2830</v>
      </c>
      <c r="O2079" s="74"/>
      <c r="P2079" s="27"/>
      <c r="Q2079" s="27"/>
      <c r="R2079" s="27"/>
      <c r="S2079" s="27"/>
      <c r="T2079" s="27">
        <v>9</v>
      </c>
      <c r="U2079" s="27">
        <v>25</v>
      </c>
      <c r="V2079" s="27">
        <v>25</v>
      </c>
      <c r="W2079" s="27"/>
      <c r="X2079" s="27"/>
      <c r="Y2079" s="27"/>
      <c r="Z2079" s="27"/>
      <c r="AA2079" s="27"/>
      <c r="AB2079" s="27"/>
      <c r="AC2079" s="27"/>
      <c r="AD2079" s="27"/>
      <c r="AE2079" s="27"/>
      <c r="AF2079" s="27"/>
      <c r="AG2079" s="27"/>
      <c r="AH2079" s="27"/>
      <c r="AI2079" s="27"/>
      <c r="AJ2079" s="27"/>
      <c r="AK2079" s="27"/>
      <c r="AL2079" s="27"/>
      <c r="AM2079" s="27"/>
      <c r="AN2079" s="27"/>
      <c r="AO2079" s="27"/>
      <c r="AP2079" s="27">
        <v>18750</v>
      </c>
      <c r="AQ2079" s="27">
        <v>0</v>
      </c>
      <c r="AR2079" s="27">
        <f t="shared" si="69"/>
        <v>0</v>
      </c>
      <c r="AS2079" s="10" t="s">
        <v>111</v>
      </c>
      <c r="AT2079" s="7" t="s">
        <v>375</v>
      </c>
      <c r="AU2079" s="89" t="s">
        <v>212</v>
      </c>
    </row>
    <row r="2080" spans="2:47" ht="13.15" customHeight="1" x14ac:dyDescent="0.2">
      <c r="B2080" s="7" t="s">
        <v>3206</v>
      </c>
      <c r="C2080" s="7" t="s">
        <v>100</v>
      </c>
      <c r="D2080" s="13" t="s">
        <v>3197</v>
      </c>
      <c r="E2080" s="7" t="s">
        <v>582</v>
      </c>
      <c r="F2080" s="7" t="s">
        <v>3198</v>
      </c>
      <c r="G2080" s="7" t="s">
        <v>3207</v>
      </c>
      <c r="H2080" s="8" t="s">
        <v>197</v>
      </c>
      <c r="I2080" s="9">
        <v>57</v>
      </c>
      <c r="J2080" s="10" t="s">
        <v>238</v>
      </c>
      <c r="K2080" s="8" t="s">
        <v>107</v>
      </c>
      <c r="L2080" s="10" t="s">
        <v>108</v>
      </c>
      <c r="M2080" s="10" t="s">
        <v>109</v>
      </c>
      <c r="N2080" s="29" t="s">
        <v>2830</v>
      </c>
      <c r="O2080" s="27"/>
      <c r="P2080" s="27"/>
      <c r="Q2080" s="74"/>
      <c r="R2080" s="27">
        <v>12</v>
      </c>
      <c r="S2080" s="27">
        <v>25</v>
      </c>
      <c r="T2080" s="27">
        <v>25</v>
      </c>
      <c r="U2080" s="27">
        <v>25</v>
      </c>
      <c r="V2080" s="27">
        <v>25</v>
      </c>
      <c r="W2080" s="27"/>
      <c r="X2080" s="27"/>
      <c r="Y2080" s="27"/>
      <c r="Z2080" s="27"/>
      <c r="AA2080" s="27"/>
      <c r="AB2080" s="27"/>
      <c r="AC2080" s="27"/>
      <c r="AD2080" s="27"/>
      <c r="AE2080" s="27"/>
      <c r="AF2080" s="27"/>
      <c r="AG2080" s="27"/>
      <c r="AH2080" s="27"/>
      <c r="AI2080" s="27"/>
      <c r="AJ2080" s="27"/>
      <c r="AK2080" s="27"/>
      <c r="AL2080" s="27"/>
      <c r="AM2080" s="27"/>
      <c r="AN2080" s="27"/>
      <c r="AO2080" s="27"/>
      <c r="AP2080" s="27">
        <v>20311.21</v>
      </c>
      <c r="AQ2080" s="27">
        <v>0</v>
      </c>
      <c r="AR2080" s="27">
        <f t="shared" si="69"/>
        <v>0</v>
      </c>
      <c r="AS2080" s="10" t="s">
        <v>111</v>
      </c>
      <c r="AT2080" s="43" t="s">
        <v>241</v>
      </c>
      <c r="AU2080" s="89" t="s">
        <v>661</v>
      </c>
    </row>
    <row r="2081" spans="2:47" ht="13.15" customHeight="1" x14ac:dyDescent="0.2">
      <c r="B2081" s="12" t="s">
        <v>3208</v>
      </c>
      <c r="C2081" s="7" t="s">
        <v>100</v>
      </c>
      <c r="D2081" s="13" t="s">
        <v>3197</v>
      </c>
      <c r="E2081" s="7" t="s">
        <v>582</v>
      </c>
      <c r="F2081" s="7" t="s">
        <v>3198</v>
      </c>
      <c r="G2081" s="7" t="s">
        <v>3207</v>
      </c>
      <c r="H2081" s="8" t="s">
        <v>105</v>
      </c>
      <c r="I2081" s="9">
        <v>57</v>
      </c>
      <c r="J2081" s="10" t="s">
        <v>106</v>
      </c>
      <c r="K2081" s="8" t="s">
        <v>107</v>
      </c>
      <c r="L2081" s="10" t="s">
        <v>108</v>
      </c>
      <c r="M2081" s="10" t="s">
        <v>109</v>
      </c>
      <c r="N2081" s="10" t="s">
        <v>2830</v>
      </c>
      <c r="O2081" s="74"/>
      <c r="P2081" s="27"/>
      <c r="Q2081" s="27"/>
      <c r="R2081" s="27">
        <v>12</v>
      </c>
      <c r="S2081" s="27">
        <v>25</v>
      </c>
      <c r="T2081" s="27">
        <v>25</v>
      </c>
      <c r="U2081" s="27">
        <v>25</v>
      </c>
      <c r="V2081" s="27">
        <v>25</v>
      </c>
      <c r="W2081" s="27"/>
      <c r="X2081" s="27"/>
      <c r="Y2081" s="27"/>
      <c r="Z2081" s="27"/>
      <c r="AA2081" s="27"/>
      <c r="AB2081" s="27"/>
      <c r="AC2081" s="27"/>
      <c r="AD2081" s="27"/>
      <c r="AE2081" s="27"/>
      <c r="AF2081" s="27"/>
      <c r="AG2081" s="27"/>
      <c r="AH2081" s="27"/>
      <c r="AI2081" s="27"/>
      <c r="AJ2081" s="27"/>
      <c r="AK2081" s="27"/>
      <c r="AL2081" s="27"/>
      <c r="AM2081" s="27"/>
      <c r="AN2081" s="27"/>
      <c r="AO2081" s="27"/>
      <c r="AP2081" s="27">
        <v>20311.21</v>
      </c>
      <c r="AQ2081" s="27">
        <v>0</v>
      </c>
      <c r="AR2081" s="27">
        <f t="shared" si="69"/>
        <v>0</v>
      </c>
      <c r="AS2081" s="10" t="s">
        <v>111</v>
      </c>
      <c r="AT2081" s="43" t="s">
        <v>241</v>
      </c>
      <c r="AU2081" s="89" t="s">
        <v>661</v>
      </c>
    </row>
    <row r="2082" spans="2:47" ht="13.15" customHeight="1" x14ac:dyDescent="0.2">
      <c r="B2082" s="12" t="s">
        <v>3209</v>
      </c>
      <c r="C2082" s="7" t="s">
        <v>100</v>
      </c>
      <c r="D2082" s="13" t="s">
        <v>3197</v>
      </c>
      <c r="E2082" s="7" t="s">
        <v>582</v>
      </c>
      <c r="F2082" s="7" t="s">
        <v>3198</v>
      </c>
      <c r="G2082" s="7" t="s">
        <v>3207</v>
      </c>
      <c r="H2082" s="8" t="s">
        <v>105</v>
      </c>
      <c r="I2082" s="8">
        <v>57</v>
      </c>
      <c r="J2082" s="10" t="s">
        <v>3109</v>
      </c>
      <c r="K2082" s="8" t="s">
        <v>107</v>
      </c>
      <c r="L2082" s="10" t="s">
        <v>108</v>
      </c>
      <c r="M2082" s="10" t="s">
        <v>109</v>
      </c>
      <c r="N2082" s="10" t="s">
        <v>2830</v>
      </c>
      <c r="O2082" s="74"/>
      <c r="P2082" s="27"/>
      <c r="Q2082" s="27"/>
      <c r="R2082" s="27"/>
      <c r="S2082" s="27"/>
      <c r="T2082" s="27">
        <v>9</v>
      </c>
      <c r="U2082" s="27">
        <v>25</v>
      </c>
      <c r="V2082" s="27">
        <v>25</v>
      </c>
      <c r="W2082" s="27"/>
      <c r="X2082" s="27"/>
      <c r="Y2082" s="27"/>
      <c r="Z2082" s="27"/>
      <c r="AA2082" s="27"/>
      <c r="AB2082" s="27"/>
      <c r="AC2082" s="27"/>
      <c r="AD2082" s="27"/>
      <c r="AE2082" s="27"/>
      <c r="AF2082" s="27"/>
      <c r="AG2082" s="27"/>
      <c r="AH2082" s="27"/>
      <c r="AI2082" s="27"/>
      <c r="AJ2082" s="27"/>
      <c r="AK2082" s="27"/>
      <c r="AL2082" s="27"/>
      <c r="AM2082" s="27"/>
      <c r="AN2082" s="27"/>
      <c r="AO2082" s="27"/>
      <c r="AP2082" s="27">
        <v>18750</v>
      </c>
      <c r="AQ2082" s="27">
        <v>0</v>
      </c>
      <c r="AR2082" s="27">
        <f t="shared" si="69"/>
        <v>0</v>
      </c>
      <c r="AS2082" s="10" t="s">
        <v>111</v>
      </c>
      <c r="AT2082" s="7" t="s">
        <v>375</v>
      </c>
      <c r="AU2082" s="89" t="s">
        <v>212</v>
      </c>
    </row>
    <row r="2083" spans="2:47" ht="13.15" customHeight="1" x14ac:dyDescent="0.2">
      <c r="B2083" s="7" t="s">
        <v>3210</v>
      </c>
      <c r="C2083" s="7" t="s">
        <v>100</v>
      </c>
      <c r="D2083" s="13" t="s">
        <v>3197</v>
      </c>
      <c r="E2083" s="7" t="s">
        <v>582</v>
      </c>
      <c r="F2083" s="7" t="s">
        <v>3198</v>
      </c>
      <c r="G2083" s="7" t="s">
        <v>3211</v>
      </c>
      <c r="H2083" s="8" t="s">
        <v>197</v>
      </c>
      <c r="I2083" s="9">
        <v>57</v>
      </c>
      <c r="J2083" s="10" t="s">
        <v>238</v>
      </c>
      <c r="K2083" s="8" t="s">
        <v>107</v>
      </c>
      <c r="L2083" s="10" t="s">
        <v>108</v>
      </c>
      <c r="M2083" s="10" t="s">
        <v>109</v>
      </c>
      <c r="N2083" s="29" t="s">
        <v>2830</v>
      </c>
      <c r="O2083" s="27"/>
      <c r="P2083" s="27"/>
      <c r="Q2083" s="74"/>
      <c r="R2083" s="27">
        <v>4</v>
      </c>
      <c r="S2083" s="27">
        <v>8</v>
      </c>
      <c r="T2083" s="27">
        <v>8</v>
      </c>
      <c r="U2083" s="27">
        <v>8</v>
      </c>
      <c r="V2083" s="27">
        <v>8</v>
      </c>
      <c r="W2083" s="27"/>
      <c r="X2083" s="27"/>
      <c r="Y2083" s="27"/>
      <c r="Z2083" s="27"/>
      <c r="AA2083" s="27"/>
      <c r="AB2083" s="27"/>
      <c r="AC2083" s="27"/>
      <c r="AD2083" s="27"/>
      <c r="AE2083" s="27"/>
      <c r="AF2083" s="27"/>
      <c r="AG2083" s="27"/>
      <c r="AH2083" s="27"/>
      <c r="AI2083" s="27"/>
      <c r="AJ2083" s="27"/>
      <c r="AK2083" s="27"/>
      <c r="AL2083" s="27"/>
      <c r="AM2083" s="27"/>
      <c r="AN2083" s="27"/>
      <c r="AO2083" s="27"/>
      <c r="AP2083" s="27">
        <v>20311.21</v>
      </c>
      <c r="AQ2083" s="27">
        <v>0</v>
      </c>
      <c r="AR2083" s="27">
        <f t="shared" si="69"/>
        <v>0</v>
      </c>
      <c r="AS2083" s="10" t="s">
        <v>111</v>
      </c>
      <c r="AT2083" s="43" t="s">
        <v>241</v>
      </c>
      <c r="AU2083" s="89" t="s">
        <v>661</v>
      </c>
    </row>
    <row r="2084" spans="2:47" ht="13.15" customHeight="1" x14ac:dyDescent="0.2">
      <c r="B2084" s="12" t="s">
        <v>3212</v>
      </c>
      <c r="C2084" s="7" t="s">
        <v>100</v>
      </c>
      <c r="D2084" s="13" t="s">
        <v>3197</v>
      </c>
      <c r="E2084" s="7" t="s">
        <v>582</v>
      </c>
      <c r="F2084" s="7" t="s">
        <v>3198</v>
      </c>
      <c r="G2084" s="7" t="s">
        <v>3211</v>
      </c>
      <c r="H2084" s="8" t="s">
        <v>105</v>
      </c>
      <c r="I2084" s="9">
        <v>57</v>
      </c>
      <c r="J2084" s="10" t="s">
        <v>106</v>
      </c>
      <c r="K2084" s="8" t="s">
        <v>107</v>
      </c>
      <c r="L2084" s="10" t="s">
        <v>108</v>
      </c>
      <c r="M2084" s="10" t="s">
        <v>109</v>
      </c>
      <c r="N2084" s="10" t="s">
        <v>2830</v>
      </c>
      <c r="O2084" s="74"/>
      <c r="P2084" s="27"/>
      <c r="Q2084" s="27"/>
      <c r="R2084" s="27">
        <v>4</v>
      </c>
      <c r="S2084" s="27">
        <v>8</v>
      </c>
      <c r="T2084" s="27">
        <v>8</v>
      </c>
      <c r="U2084" s="27">
        <v>8</v>
      </c>
      <c r="V2084" s="27">
        <v>8</v>
      </c>
      <c r="W2084" s="27"/>
      <c r="X2084" s="27"/>
      <c r="Y2084" s="27"/>
      <c r="Z2084" s="27"/>
      <c r="AA2084" s="27"/>
      <c r="AB2084" s="27"/>
      <c r="AC2084" s="27"/>
      <c r="AD2084" s="27"/>
      <c r="AE2084" s="27"/>
      <c r="AF2084" s="27"/>
      <c r="AG2084" s="27"/>
      <c r="AH2084" s="27"/>
      <c r="AI2084" s="27"/>
      <c r="AJ2084" s="27"/>
      <c r="AK2084" s="27"/>
      <c r="AL2084" s="27"/>
      <c r="AM2084" s="27"/>
      <c r="AN2084" s="27"/>
      <c r="AO2084" s="27"/>
      <c r="AP2084" s="27">
        <v>20311.21</v>
      </c>
      <c r="AQ2084" s="27">
        <v>0</v>
      </c>
      <c r="AR2084" s="27">
        <f t="shared" si="69"/>
        <v>0</v>
      </c>
      <c r="AS2084" s="10" t="s">
        <v>111</v>
      </c>
      <c r="AT2084" s="43" t="s">
        <v>241</v>
      </c>
      <c r="AU2084" s="89" t="s">
        <v>661</v>
      </c>
    </row>
    <row r="2085" spans="2:47" ht="13.15" customHeight="1" x14ac:dyDescent="0.2">
      <c r="B2085" s="12" t="s">
        <v>3213</v>
      </c>
      <c r="C2085" s="7" t="s">
        <v>100</v>
      </c>
      <c r="D2085" s="13" t="s">
        <v>3197</v>
      </c>
      <c r="E2085" s="7" t="s">
        <v>582</v>
      </c>
      <c r="F2085" s="7" t="s">
        <v>3198</v>
      </c>
      <c r="G2085" s="7" t="s">
        <v>3211</v>
      </c>
      <c r="H2085" s="8" t="s">
        <v>105</v>
      </c>
      <c r="I2085" s="8">
        <v>57</v>
      </c>
      <c r="J2085" s="10" t="s">
        <v>3109</v>
      </c>
      <c r="K2085" s="8" t="s">
        <v>107</v>
      </c>
      <c r="L2085" s="10" t="s">
        <v>108</v>
      </c>
      <c r="M2085" s="10" t="s">
        <v>109</v>
      </c>
      <c r="N2085" s="10" t="s">
        <v>2830</v>
      </c>
      <c r="O2085" s="74"/>
      <c r="P2085" s="27"/>
      <c r="Q2085" s="27"/>
      <c r="R2085" s="27"/>
      <c r="S2085" s="27"/>
      <c r="T2085" s="27">
        <v>8</v>
      </c>
      <c r="U2085" s="27">
        <v>8</v>
      </c>
      <c r="V2085" s="27">
        <v>8</v>
      </c>
      <c r="W2085" s="27"/>
      <c r="X2085" s="27"/>
      <c r="Y2085" s="27"/>
      <c r="Z2085" s="27"/>
      <c r="AA2085" s="27"/>
      <c r="AB2085" s="27"/>
      <c r="AC2085" s="27"/>
      <c r="AD2085" s="27"/>
      <c r="AE2085" s="27"/>
      <c r="AF2085" s="27"/>
      <c r="AG2085" s="27"/>
      <c r="AH2085" s="27"/>
      <c r="AI2085" s="27"/>
      <c r="AJ2085" s="27"/>
      <c r="AK2085" s="27"/>
      <c r="AL2085" s="27"/>
      <c r="AM2085" s="27"/>
      <c r="AN2085" s="27"/>
      <c r="AO2085" s="27"/>
      <c r="AP2085" s="27">
        <v>18750</v>
      </c>
      <c r="AQ2085" s="27">
        <v>0</v>
      </c>
      <c r="AR2085" s="27">
        <f t="shared" si="69"/>
        <v>0</v>
      </c>
      <c r="AS2085" s="10" t="s">
        <v>111</v>
      </c>
      <c r="AT2085" s="7" t="s">
        <v>375</v>
      </c>
      <c r="AU2085" s="89" t="s">
        <v>212</v>
      </c>
    </row>
    <row r="2086" spans="2:47" ht="13.15" customHeight="1" x14ac:dyDescent="0.2">
      <c r="B2086" s="7" t="s">
        <v>3214</v>
      </c>
      <c r="C2086" s="7" t="s">
        <v>100</v>
      </c>
      <c r="D2086" s="13" t="s">
        <v>3116</v>
      </c>
      <c r="E2086" s="7" t="s">
        <v>582</v>
      </c>
      <c r="F2086" s="7" t="s">
        <v>3117</v>
      </c>
      <c r="G2086" s="7" t="s">
        <v>3215</v>
      </c>
      <c r="H2086" s="8" t="s">
        <v>197</v>
      </c>
      <c r="I2086" s="9">
        <v>57</v>
      </c>
      <c r="J2086" s="10" t="s">
        <v>238</v>
      </c>
      <c r="K2086" s="8" t="s">
        <v>107</v>
      </c>
      <c r="L2086" s="10" t="s">
        <v>108</v>
      </c>
      <c r="M2086" s="10" t="s">
        <v>109</v>
      </c>
      <c r="N2086" s="29" t="s">
        <v>2830</v>
      </c>
      <c r="O2086" s="27"/>
      <c r="P2086" s="27"/>
      <c r="Q2086" s="74"/>
      <c r="R2086" s="27">
        <v>1</v>
      </c>
      <c r="S2086" s="27">
        <v>1</v>
      </c>
      <c r="T2086" s="27">
        <v>1</v>
      </c>
      <c r="U2086" s="27">
        <v>1</v>
      </c>
      <c r="V2086" s="27">
        <v>1</v>
      </c>
      <c r="W2086" s="27"/>
      <c r="X2086" s="27"/>
      <c r="Y2086" s="27"/>
      <c r="Z2086" s="27"/>
      <c r="AA2086" s="27"/>
      <c r="AB2086" s="27"/>
      <c r="AC2086" s="27"/>
      <c r="AD2086" s="27"/>
      <c r="AE2086" s="27"/>
      <c r="AF2086" s="27"/>
      <c r="AG2086" s="27"/>
      <c r="AH2086" s="27"/>
      <c r="AI2086" s="27"/>
      <c r="AJ2086" s="27"/>
      <c r="AK2086" s="27"/>
      <c r="AL2086" s="27"/>
      <c r="AM2086" s="27"/>
      <c r="AN2086" s="27"/>
      <c r="AO2086" s="27"/>
      <c r="AP2086" s="27">
        <v>22245.61</v>
      </c>
      <c r="AQ2086" s="27">
        <v>0</v>
      </c>
      <c r="AR2086" s="27">
        <f t="shared" si="69"/>
        <v>0</v>
      </c>
      <c r="AS2086" s="10" t="s">
        <v>111</v>
      </c>
      <c r="AT2086" s="43" t="s">
        <v>241</v>
      </c>
      <c r="AU2086" s="89" t="s">
        <v>242</v>
      </c>
    </row>
    <row r="2087" spans="2:47" ht="13.15" customHeight="1" x14ac:dyDescent="0.2">
      <c r="B2087" s="12" t="s">
        <v>3216</v>
      </c>
      <c r="C2087" s="7" t="s">
        <v>100</v>
      </c>
      <c r="D2087" s="13" t="s">
        <v>3116</v>
      </c>
      <c r="E2087" s="7" t="s">
        <v>582</v>
      </c>
      <c r="F2087" s="7" t="s">
        <v>3117</v>
      </c>
      <c r="G2087" s="7" t="s">
        <v>3215</v>
      </c>
      <c r="H2087" s="8" t="s">
        <v>105</v>
      </c>
      <c r="I2087" s="9">
        <v>57</v>
      </c>
      <c r="J2087" s="10" t="s">
        <v>106</v>
      </c>
      <c r="K2087" s="8" t="s">
        <v>107</v>
      </c>
      <c r="L2087" s="10" t="s">
        <v>108</v>
      </c>
      <c r="M2087" s="10" t="s">
        <v>109</v>
      </c>
      <c r="N2087" s="10" t="s">
        <v>2830</v>
      </c>
      <c r="O2087" s="74"/>
      <c r="P2087" s="27"/>
      <c r="Q2087" s="27"/>
      <c r="R2087" s="27">
        <v>1</v>
      </c>
      <c r="S2087" s="27">
        <v>1</v>
      </c>
      <c r="T2087" s="27">
        <v>1</v>
      </c>
      <c r="U2087" s="27">
        <v>1</v>
      </c>
      <c r="V2087" s="27">
        <v>1</v>
      </c>
      <c r="W2087" s="27"/>
      <c r="X2087" s="27"/>
      <c r="Y2087" s="27"/>
      <c r="Z2087" s="27"/>
      <c r="AA2087" s="27"/>
      <c r="AB2087" s="27"/>
      <c r="AC2087" s="27"/>
      <c r="AD2087" s="27"/>
      <c r="AE2087" s="27"/>
      <c r="AF2087" s="27"/>
      <c r="AG2087" s="27"/>
      <c r="AH2087" s="27"/>
      <c r="AI2087" s="27"/>
      <c r="AJ2087" s="27"/>
      <c r="AK2087" s="27"/>
      <c r="AL2087" s="27"/>
      <c r="AM2087" s="27"/>
      <c r="AN2087" s="27"/>
      <c r="AO2087" s="27"/>
      <c r="AP2087" s="27">
        <v>22245.61</v>
      </c>
      <c r="AQ2087" s="27">
        <v>0</v>
      </c>
      <c r="AR2087" s="27">
        <f t="shared" si="69"/>
        <v>0</v>
      </c>
      <c r="AS2087" s="10" t="s">
        <v>111</v>
      </c>
      <c r="AT2087" s="43" t="s">
        <v>241</v>
      </c>
      <c r="AU2087" s="89" t="s">
        <v>242</v>
      </c>
    </row>
    <row r="2088" spans="2:47" ht="13.15" customHeight="1" x14ac:dyDescent="0.2">
      <c r="B2088" s="12" t="s">
        <v>3217</v>
      </c>
      <c r="C2088" s="7" t="s">
        <v>100</v>
      </c>
      <c r="D2088" s="13" t="s">
        <v>3116</v>
      </c>
      <c r="E2088" s="7" t="s">
        <v>582</v>
      </c>
      <c r="F2088" s="7" t="s">
        <v>3117</v>
      </c>
      <c r="G2088" s="7" t="s">
        <v>3215</v>
      </c>
      <c r="H2088" s="8" t="s">
        <v>105</v>
      </c>
      <c r="I2088" s="8">
        <v>57</v>
      </c>
      <c r="J2088" s="10" t="s">
        <v>200</v>
      </c>
      <c r="K2088" s="8" t="s">
        <v>107</v>
      </c>
      <c r="L2088" s="10" t="s">
        <v>108</v>
      </c>
      <c r="M2088" s="10" t="s">
        <v>109</v>
      </c>
      <c r="N2088" s="10" t="s">
        <v>2830</v>
      </c>
      <c r="O2088" s="74"/>
      <c r="P2088" s="27"/>
      <c r="Q2088" s="27"/>
      <c r="R2088" s="27">
        <v>1</v>
      </c>
      <c r="S2088" s="27">
        <v>1</v>
      </c>
      <c r="T2088" s="27">
        <v>1</v>
      </c>
      <c r="U2088" s="27">
        <v>1</v>
      </c>
      <c r="V2088" s="27">
        <v>1</v>
      </c>
      <c r="W2088" s="27"/>
      <c r="X2088" s="27"/>
      <c r="Y2088" s="27"/>
      <c r="Z2088" s="27"/>
      <c r="AA2088" s="27"/>
      <c r="AB2088" s="27"/>
      <c r="AC2088" s="27"/>
      <c r="AD2088" s="27"/>
      <c r="AE2088" s="27"/>
      <c r="AF2088" s="27"/>
      <c r="AG2088" s="27"/>
      <c r="AH2088" s="27"/>
      <c r="AI2088" s="27"/>
      <c r="AJ2088" s="27"/>
      <c r="AK2088" s="27"/>
      <c r="AL2088" s="27"/>
      <c r="AM2088" s="27"/>
      <c r="AN2088" s="27"/>
      <c r="AO2088" s="27"/>
      <c r="AP2088" s="27">
        <v>20535.714285714283</v>
      </c>
      <c r="AQ2088" s="27">
        <v>0</v>
      </c>
      <c r="AR2088" s="27">
        <f t="shared" si="69"/>
        <v>0</v>
      </c>
      <c r="AS2088" s="10" t="s">
        <v>111</v>
      </c>
      <c r="AT2088" s="7" t="s">
        <v>375</v>
      </c>
      <c r="AU2088" s="13" t="s">
        <v>1163</v>
      </c>
    </row>
    <row r="2089" spans="2:47" ht="13.15" customHeight="1" x14ac:dyDescent="0.2">
      <c r="B2089" s="13" t="s">
        <v>3218</v>
      </c>
      <c r="C2089" s="13" t="s">
        <v>100</v>
      </c>
      <c r="D2089" s="13" t="s">
        <v>3125</v>
      </c>
      <c r="E2089" s="13" t="s">
        <v>569</v>
      </c>
      <c r="F2089" s="13" t="s">
        <v>3126</v>
      </c>
      <c r="G2089" s="13" t="s">
        <v>3215</v>
      </c>
      <c r="H2089" s="13" t="s">
        <v>105</v>
      </c>
      <c r="I2089" s="13">
        <v>57</v>
      </c>
      <c r="J2089" s="13" t="s">
        <v>106</v>
      </c>
      <c r="K2089" s="13" t="s">
        <v>107</v>
      </c>
      <c r="L2089" s="13" t="s">
        <v>108</v>
      </c>
      <c r="M2089" s="13" t="s">
        <v>122</v>
      </c>
      <c r="N2089" s="13" t="s">
        <v>2830</v>
      </c>
      <c r="O2089" s="39"/>
      <c r="P2089" s="39"/>
      <c r="Q2089" s="39"/>
      <c r="R2089" s="39"/>
      <c r="S2089" s="39">
        <v>0</v>
      </c>
      <c r="T2089" s="39">
        <v>1</v>
      </c>
      <c r="U2089" s="39">
        <v>1</v>
      </c>
      <c r="V2089" s="39">
        <v>1</v>
      </c>
      <c r="W2089" s="39">
        <v>1</v>
      </c>
      <c r="X2089" s="39"/>
      <c r="Y2089" s="39"/>
      <c r="Z2089" s="39"/>
      <c r="AA2089" s="39"/>
      <c r="AB2089" s="39"/>
      <c r="AC2089" s="39"/>
      <c r="AD2089" s="39"/>
      <c r="AE2089" s="39"/>
      <c r="AF2089" s="39"/>
      <c r="AG2089" s="39"/>
      <c r="AH2089" s="39"/>
      <c r="AI2089" s="39"/>
      <c r="AJ2089" s="39"/>
      <c r="AK2089" s="39"/>
      <c r="AL2089" s="39"/>
      <c r="AM2089" s="39"/>
      <c r="AN2089" s="39"/>
      <c r="AO2089" s="39"/>
      <c r="AP2089" s="39">
        <v>20535.71</v>
      </c>
      <c r="AQ2089" s="39">
        <v>0</v>
      </c>
      <c r="AR2089" s="27">
        <f t="shared" si="69"/>
        <v>0</v>
      </c>
      <c r="AS2089" s="13" t="s">
        <v>111</v>
      </c>
      <c r="AT2089" s="13">
        <v>2014</v>
      </c>
      <c r="AU2089" s="13" t="s">
        <v>6956</v>
      </c>
    </row>
    <row r="2090" spans="2:47" ht="13.15" customHeight="1" x14ac:dyDescent="0.2">
      <c r="B2090" s="13" t="s">
        <v>6970</v>
      </c>
      <c r="C2090" s="13" t="s">
        <v>100</v>
      </c>
      <c r="D2090" s="13" t="s">
        <v>3125</v>
      </c>
      <c r="E2090" s="13" t="s">
        <v>569</v>
      </c>
      <c r="F2090" s="13" t="s">
        <v>3126</v>
      </c>
      <c r="G2090" s="13" t="s">
        <v>3215</v>
      </c>
      <c r="H2090" s="13" t="s">
        <v>105</v>
      </c>
      <c r="I2090" s="13">
        <v>57</v>
      </c>
      <c r="J2090" s="13" t="s">
        <v>106</v>
      </c>
      <c r="K2090" s="13" t="s">
        <v>107</v>
      </c>
      <c r="L2090" s="13" t="s">
        <v>108</v>
      </c>
      <c r="M2090" s="13" t="s">
        <v>122</v>
      </c>
      <c r="N2090" s="13" t="s">
        <v>2830</v>
      </c>
      <c r="O2090" s="39"/>
      <c r="P2090" s="39"/>
      <c r="Q2090" s="39"/>
      <c r="R2090" s="39"/>
      <c r="S2090" s="39">
        <v>0</v>
      </c>
      <c r="T2090" s="39">
        <v>1</v>
      </c>
      <c r="U2090" s="39">
        <v>1</v>
      </c>
      <c r="V2090" s="39">
        <v>1</v>
      </c>
      <c r="W2090" s="39">
        <v>1</v>
      </c>
      <c r="X2090" s="39"/>
      <c r="Y2090" s="39"/>
      <c r="Z2090" s="39"/>
      <c r="AA2090" s="39"/>
      <c r="AB2090" s="39"/>
      <c r="AC2090" s="39"/>
      <c r="AD2090" s="39"/>
      <c r="AE2090" s="39"/>
      <c r="AF2090" s="39"/>
      <c r="AG2090" s="39"/>
      <c r="AH2090" s="39"/>
      <c r="AI2090" s="39"/>
      <c r="AJ2090" s="39"/>
      <c r="AK2090" s="39"/>
      <c r="AL2090" s="39"/>
      <c r="AM2090" s="39"/>
      <c r="AN2090" s="39"/>
      <c r="AO2090" s="39"/>
      <c r="AP2090" s="39">
        <v>20535.71</v>
      </c>
      <c r="AQ2090" s="39">
        <v>0</v>
      </c>
      <c r="AR2090" s="27">
        <f t="shared" si="69"/>
        <v>0</v>
      </c>
      <c r="AS2090" s="13" t="s">
        <v>111</v>
      </c>
      <c r="AT2090" s="13">
        <v>2014</v>
      </c>
      <c r="AU2090" s="13" t="s">
        <v>7138</v>
      </c>
    </row>
    <row r="2091" spans="2:47" ht="13.15" customHeight="1" x14ac:dyDescent="0.2">
      <c r="B2091" s="13" t="s">
        <v>7074</v>
      </c>
      <c r="C2091" s="13" t="s">
        <v>100</v>
      </c>
      <c r="D2091" s="13" t="s">
        <v>3125</v>
      </c>
      <c r="E2091" s="13" t="s">
        <v>569</v>
      </c>
      <c r="F2091" s="13" t="s">
        <v>3126</v>
      </c>
      <c r="G2091" s="13" t="s">
        <v>3215</v>
      </c>
      <c r="H2091" s="13" t="s">
        <v>105</v>
      </c>
      <c r="I2091" s="13">
        <v>57</v>
      </c>
      <c r="J2091" s="13" t="s">
        <v>106</v>
      </c>
      <c r="K2091" s="13" t="s">
        <v>107</v>
      </c>
      <c r="L2091" s="13" t="s">
        <v>108</v>
      </c>
      <c r="M2091" s="13" t="s">
        <v>122</v>
      </c>
      <c r="N2091" s="13" t="s">
        <v>2830</v>
      </c>
      <c r="O2091" s="39"/>
      <c r="P2091" s="39"/>
      <c r="Q2091" s="39"/>
      <c r="R2091" s="39"/>
      <c r="S2091" s="39">
        <v>0</v>
      </c>
      <c r="T2091" s="39">
        <v>1</v>
      </c>
      <c r="U2091" s="39">
        <v>1</v>
      </c>
      <c r="V2091" s="39">
        <v>1</v>
      </c>
      <c r="W2091" s="39">
        <v>1</v>
      </c>
      <c r="X2091" s="39"/>
      <c r="Y2091" s="39"/>
      <c r="Z2091" s="39"/>
      <c r="AA2091" s="39"/>
      <c r="AB2091" s="39"/>
      <c r="AC2091" s="39"/>
      <c r="AD2091" s="39"/>
      <c r="AE2091" s="39"/>
      <c r="AF2091" s="39"/>
      <c r="AG2091" s="39"/>
      <c r="AH2091" s="39"/>
      <c r="AI2091" s="39"/>
      <c r="AJ2091" s="39"/>
      <c r="AK2091" s="39"/>
      <c r="AL2091" s="39"/>
      <c r="AM2091" s="39"/>
      <c r="AN2091" s="39"/>
      <c r="AO2091" s="39"/>
      <c r="AP2091" s="39">
        <v>30143.96</v>
      </c>
      <c r="AQ2091" s="39">
        <v>0</v>
      </c>
      <c r="AR2091" s="27">
        <f t="shared" si="69"/>
        <v>0</v>
      </c>
      <c r="AS2091" s="13" t="s">
        <v>111</v>
      </c>
      <c r="AT2091" s="13">
        <v>2014</v>
      </c>
      <c r="AU2091" s="13" t="s">
        <v>115</v>
      </c>
    </row>
    <row r="2092" spans="2:47" ht="13.15" customHeight="1" x14ac:dyDescent="0.2">
      <c r="B2092" s="13" t="s">
        <v>7948</v>
      </c>
      <c r="C2092" s="13" t="s">
        <v>100</v>
      </c>
      <c r="D2092" s="13" t="s">
        <v>3125</v>
      </c>
      <c r="E2092" s="13" t="s">
        <v>569</v>
      </c>
      <c r="F2092" s="13" t="s">
        <v>3126</v>
      </c>
      <c r="G2092" s="13" t="s">
        <v>3215</v>
      </c>
      <c r="H2092" s="13" t="s">
        <v>105</v>
      </c>
      <c r="I2092" s="13">
        <v>57</v>
      </c>
      <c r="J2092" s="13" t="s">
        <v>106</v>
      </c>
      <c r="K2092" s="13" t="s">
        <v>107</v>
      </c>
      <c r="L2092" s="13" t="s">
        <v>108</v>
      </c>
      <c r="M2092" s="13" t="s">
        <v>122</v>
      </c>
      <c r="N2092" s="13" t="s">
        <v>2830</v>
      </c>
      <c r="O2092" s="39"/>
      <c r="P2092" s="39"/>
      <c r="Q2092" s="39"/>
      <c r="R2092" s="39"/>
      <c r="S2092" s="39">
        <v>0</v>
      </c>
      <c r="T2092" s="39">
        <v>1</v>
      </c>
      <c r="U2092" s="39">
        <v>5</v>
      </c>
      <c r="V2092" s="39">
        <v>3</v>
      </c>
      <c r="W2092" s="39">
        <v>3</v>
      </c>
      <c r="X2092" s="171"/>
      <c r="Y2092" s="171"/>
      <c r="Z2092" s="171"/>
      <c r="AA2092" s="171"/>
      <c r="AB2092" s="171"/>
      <c r="AC2092" s="171"/>
      <c r="AD2092" s="171"/>
      <c r="AE2092" s="171"/>
      <c r="AF2092" s="171"/>
      <c r="AG2092" s="171"/>
      <c r="AH2092" s="171"/>
      <c r="AI2092" s="171"/>
      <c r="AJ2092" s="171"/>
      <c r="AK2092" s="171"/>
      <c r="AL2092" s="171"/>
      <c r="AM2092" s="171"/>
      <c r="AN2092" s="171"/>
      <c r="AO2092" s="171"/>
      <c r="AP2092" s="39">
        <v>30143.96</v>
      </c>
      <c r="AQ2092" s="39">
        <f t="shared" ref="AQ2092" si="70">(O2092+P2092+Q2092+R2092+S2092+T2092+U2092+V2092+W2092)*AP2092</f>
        <v>361727.52</v>
      </c>
      <c r="AR2092" s="27">
        <f t="shared" si="69"/>
        <v>405134.82240000006</v>
      </c>
      <c r="AS2092" s="13" t="s">
        <v>111</v>
      </c>
      <c r="AT2092" s="13" t="s">
        <v>7924</v>
      </c>
      <c r="AU2092" s="300"/>
    </row>
    <row r="2093" spans="2:47" ht="13.15" customHeight="1" x14ac:dyDescent="0.2">
      <c r="B2093" s="7" t="s">
        <v>3219</v>
      </c>
      <c r="C2093" s="7" t="s">
        <v>100</v>
      </c>
      <c r="D2093" s="13" t="s">
        <v>3116</v>
      </c>
      <c r="E2093" s="7" t="s">
        <v>582</v>
      </c>
      <c r="F2093" s="7" t="s">
        <v>3117</v>
      </c>
      <c r="G2093" s="7" t="s">
        <v>3220</v>
      </c>
      <c r="H2093" s="8" t="s">
        <v>197</v>
      </c>
      <c r="I2093" s="9">
        <v>57</v>
      </c>
      <c r="J2093" s="10" t="s">
        <v>238</v>
      </c>
      <c r="K2093" s="8" t="s">
        <v>107</v>
      </c>
      <c r="L2093" s="10" t="s">
        <v>108</v>
      </c>
      <c r="M2093" s="10" t="s">
        <v>109</v>
      </c>
      <c r="N2093" s="29" t="s">
        <v>2830</v>
      </c>
      <c r="O2093" s="27"/>
      <c r="P2093" s="27"/>
      <c r="Q2093" s="74"/>
      <c r="R2093" s="27">
        <v>114</v>
      </c>
      <c r="S2093" s="27">
        <v>114</v>
      </c>
      <c r="T2093" s="27">
        <v>114</v>
      </c>
      <c r="U2093" s="27">
        <v>114</v>
      </c>
      <c r="V2093" s="27">
        <v>114</v>
      </c>
      <c r="W2093" s="27"/>
      <c r="X2093" s="27"/>
      <c r="Y2093" s="27"/>
      <c r="Z2093" s="27"/>
      <c r="AA2093" s="27"/>
      <c r="AB2093" s="27"/>
      <c r="AC2093" s="27"/>
      <c r="AD2093" s="27"/>
      <c r="AE2093" s="27"/>
      <c r="AF2093" s="27"/>
      <c r="AG2093" s="27"/>
      <c r="AH2093" s="27"/>
      <c r="AI2093" s="27"/>
      <c r="AJ2093" s="27"/>
      <c r="AK2093" s="27"/>
      <c r="AL2093" s="27"/>
      <c r="AM2093" s="27"/>
      <c r="AN2093" s="27"/>
      <c r="AO2093" s="27"/>
      <c r="AP2093" s="27">
        <v>22245.61</v>
      </c>
      <c r="AQ2093" s="27">
        <v>0</v>
      </c>
      <c r="AR2093" s="27">
        <f t="shared" si="69"/>
        <v>0</v>
      </c>
      <c r="AS2093" s="10" t="s">
        <v>111</v>
      </c>
      <c r="AT2093" s="43" t="s">
        <v>241</v>
      </c>
      <c r="AU2093" s="89" t="s">
        <v>661</v>
      </c>
    </row>
    <row r="2094" spans="2:47" ht="13.15" customHeight="1" x14ac:dyDescent="0.2">
      <c r="B2094" s="12" t="s">
        <v>3221</v>
      </c>
      <c r="C2094" s="7" t="s">
        <v>100</v>
      </c>
      <c r="D2094" s="13" t="s">
        <v>3116</v>
      </c>
      <c r="E2094" s="7" t="s">
        <v>582</v>
      </c>
      <c r="F2094" s="7" t="s">
        <v>3117</v>
      </c>
      <c r="G2094" s="7" t="s">
        <v>3220</v>
      </c>
      <c r="H2094" s="8" t="s">
        <v>105</v>
      </c>
      <c r="I2094" s="9">
        <v>57</v>
      </c>
      <c r="J2094" s="10" t="s">
        <v>106</v>
      </c>
      <c r="K2094" s="8" t="s">
        <v>107</v>
      </c>
      <c r="L2094" s="10" t="s">
        <v>108</v>
      </c>
      <c r="M2094" s="10" t="s">
        <v>109</v>
      </c>
      <c r="N2094" s="10" t="s">
        <v>2830</v>
      </c>
      <c r="O2094" s="74"/>
      <c r="P2094" s="27"/>
      <c r="Q2094" s="27"/>
      <c r="R2094" s="27">
        <v>114</v>
      </c>
      <c r="S2094" s="27">
        <v>114</v>
      </c>
      <c r="T2094" s="27">
        <v>114</v>
      </c>
      <c r="U2094" s="27">
        <v>114</v>
      </c>
      <c r="V2094" s="27">
        <v>114</v>
      </c>
      <c r="W2094" s="27"/>
      <c r="X2094" s="27"/>
      <c r="Y2094" s="27"/>
      <c r="Z2094" s="27"/>
      <c r="AA2094" s="27"/>
      <c r="AB2094" s="27"/>
      <c r="AC2094" s="27"/>
      <c r="AD2094" s="27"/>
      <c r="AE2094" s="27"/>
      <c r="AF2094" s="27"/>
      <c r="AG2094" s="27"/>
      <c r="AH2094" s="27"/>
      <c r="AI2094" s="27"/>
      <c r="AJ2094" s="27"/>
      <c r="AK2094" s="27"/>
      <c r="AL2094" s="27"/>
      <c r="AM2094" s="27"/>
      <c r="AN2094" s="27"/>
      <c r="AO2094" s="27"/>
      <c r="AP2094" s="27">
        <v>22245.61</v>
      </c>
      <c r="AQ2094" s="27">
        <v>0</v>
      </c>
      <c r="AR2094" s="27">
        <f t="shared" si="69"/>
        <v>0</v>
      </c>
      <c r="AS2094" s="10" t="s">
        <v>111</v>
      </c>
      <c r="AT2094" s="43" t="s">
        <v>241</v>
      </c>
      <c r="AU2094" s="89" t="s">
        <v>661</v>
      </c>
    </row>
    <row r="2095" spans="2:47" ht="13.15" customHeight="1" x14ac:dyDescent="0.2">
      <c r="B2095" s="12" t="s">
        <v>3222</v>
      </c>
      <c r="C2095" s="7" t="s">
        <v>100</v>
      </c>
      <c r="D2095" s="13" t="s">
        <v>3116</v>
      </c>
      <c r="E2095" s="7" t="s">
        <v>582</v>
      </c>
      <c r="F2095" s="7" t="s">
        <v>3117</v>
      </c>
      <c r="G2095" s="7" t="s">
        <v>3220</v>
      </c>
      <c r="H2095" s="8" t="s">
        <v>105</v>
      </c>
      <c r="I2095" s="8">
        <v>57</v>
      </c>
      <c r="J2095" s="10" t="s">
        <v>200</v>
      </c>
      <c r="K2095" s="8" t="s">
        <v>107</v>
      </c>
      <c r="L2095" s="10" t="s">
        <v>108</v>
      </c>
      <c r="M2095" s="10" t="s">
        <v>109</v>
      </c>
      <c r="N2095" s="10" t="s">
        <v>2830</v>
      </c>
      <c r="O2095" s="74"/>
      <c r="P2095" s="27"/>
      <c r="Q2095" s="27"/>
      <c r="R2095" s="27">
        <v>34</v>
      </c>
      <c r="S2095" s="27">
        <v>114</v>
      </c>
      <c r="T2095" s="27">
        <v>114</v>
      </c>
      <c r="U2095" s="27">
        <v>114</v>
      </c>
      <c r="V2095" s="27">
        <v>114</v>
      </c>
      <c r="W2095" s="27"/>
      <c r="X2095" s="27"/>
      <c r="Y2095" s="27"/>
      <c r="Z2095" s="27"/>
      <c r="AA2095" s="27"/>
      <c r="AB2095" s="27"/>
      <c r="AC2095" s="27"/>
      <c r="AD2095" s="27"/>
      <c r="AE2095" s="27"/>
      <c r="AF2095" s="27"/>
      <c r="AG2095" s="27"/>
      <c r="AH2095" s="27"/>
      <c r="AI2095" s="27"/>
      <c r="AJ2095" s="27"/>
      <c r="AK2095" s="27"/>
      <c r="AL2095" s="27"/>
      <c r="AM2095" s="27"/>
      <c r="AN2095" s="27"/>
      <c r="AO2095" s="27"/>
      <c r="AP2095" s="27">
        <v>20535.71</v>
      </c>
      <c r="AQ2095" s="27">
        <v>0</v>
      </c>
      <c r="AR2095" s="27">
        <f t="shared" si="69"/>
        <v>0</v>
      </c>
      <c r="AS2095" s="10" t="s">
        <v>111</v>
      </c>
      <c r="AT2095" s="7" t="s">
        <v>375</v>
      </c>
      <c r="AU2095" s="13" t="s">
        <v>1163</v>
      </c>
    </row>
    <row r="2096" spans="2:47" ht="13.15" customHeight="1" x14ac:dyDescent="0.2">
      <c r="B2096" s="13" t="s">
        <v>3223</v>
      </c>
      <c r="C2096" s="13" t="s">
        <v>100</v>
      </c>
      <c r="D2096" s="13" t="s">
        <v>3125</v>
      </c>
      <c r="E2096" s="13" t="s">
        <v>569</v>
      </c>
      <c r="F2096" s="13" t="s">
        <v>3126</v>
      </c>
      <c r="G2096" s="13" t="s">
        <v>3220</v>
      </c>
      <c r="H2096" s="13" t="s">
        <v>105</v>
      </c>
      <c r="I2096" s="13">
        <v>57</v>
      </c>
      <c r="J2096" s="13" t="s">
        <v>614</v>
      </c>
      <c r="K2096" s="13" t="s">
        <v>107</v>
      </c>
      <c r="L2096" s="13" t="s">
        <v>108</v>
      </c>
      <c r="M2096" s="13" t="s">
        <v>109</v>
      </c>
      <c r="N2096" s="13" t="s">
        <v>2830</v>
      </c>
      <c r="O2096" s="39"/>
      <c r="P2096" s="39"/>
      <c r="Q2096" s="39"/>
      <c r="R2096" s="39"/>
      <c r="S2096" s="39">
        <v>109</v>
      </c>
      <c r="T2096" s="39">
        <v>133</v>
      </c>
      <c r="U2096" s="39">
        <v>133</v>
      </c>
      <c r="V2096" s="39">
        <v>133</v>
      </c>
      <c r="W2096" s="39">
        <v>133</v>
      </c>
      <c r="X2096" s="39"/>
      <c r="Y2096" s="39"/>
      <c r="Z2096" s="39"/>
      <c r="AA2096" s="39"/>
      <c r="AB2096" s="39"/>
      <c r="AC2096" s="39"/>
      <c r="AD2096" s="39"/>
      <c r="AE2096" s="39"/>
      <c r="AF2096" s="39"/>
      <c r="AG2096" s="39"/>
      <c r="AH2096" s="39"/>
      <c r="AI2096" s="39"/>
      <c r="AJ2096" s="39"/>
      <c r="AK2096" s="39"/>
      <c r="AL2096" s="39"/>
      <c r="AM2096" s="39"/>
      <c r="AN2096" s="39"/>
      <c r="AO2096" s="39"/>
      <c r="AP2096" s="39">
        <v>20535.71</v>
      </c>
      <c r="AQ2096" s="39">
        <v>0</v>
      </c>
      <c r="AR2096" s="27">
        <f t="shared" si="69"/>
        <v>0</v>
      </c>
      <c r="AS2096" s="13" t="s">
        <v>111</v>
      </c>
      <c r="AT2096" s="13">
        <v>2016</v>
      </c>
      <c r="AU2096" s="13">
        <v>14</v>
      </c>
    </row>
    <row r="2097" spans="2:47" ht="13.15" customHeight="1" x14ac:dyDescent="0.2">
      <c r="B2097" s="13" t="s">
        <v>3224</v>
      </c>
      <c r="C2097" s="13" t="s">
        <v>100</v>
      </c>
      <c r="D2097" s="13" t="s">
        <v>3125</v>
      </c>
      <c r="E2097" s="13" t="s">
        <v>569</v>
      </c>
      <c r="F2097" s="13" t="s">
        <v>3126</v>
      </c>
      <c r="G2097" s="13" t="s">
        <v>3220</v>
      </c>
      <c r="H2097" s="13" t="s">
        <v>105</v>
      </c>
      <c r="I2097" s="13">
        <v>57</v>
      </c>
      <c r="J2097" s="13" t="s">
        <v>106</v>
      </c>
      <c r="K2097" s="13" t="s">
        <v>107</v>
      </c>
      <c r="L2097" s="13" t="s">
        <v>108</v>
      </c>
      <c r="M2097" s="13" t="s">
        <v>122</v>
      </c>
      <c r="N2097" s="13" t="s">
        <v>2830</v>
      </c>
      <c r="O2097" s="39"/>
      <c r="P2097" s="39"/>
      <c r="Q2097" s="39"/>
      <c r="R2097" s="39"/>
      <c r="S2097" s="39">
        <v>85</v>
      </c>
      <c r="T2097" s="39">
        <v>133</v>
      </c>
      <c r="U2097" s="39">
        <v>133</v>
      </c>
      <c r="V2097" s="39">
        <v>133</v>
      </c>
      <c r="W2097" s="39">
        <v>133</v>
      </c>
      <c r="X2097" s="39"/>
      <c r="Y2097" s="39"/>
      <c r="Z2097" s="39"/>
      <c r="AA2097" s="39"/>
      <c r="AB2097" s="39"/>
      <c r="AC2097" s="39"/>
      <c r="AD2097" s="39"/>
      <c r="AE2097" s="39"/>
      <c r="AF2097" s="39"/>
      <c r="AG2097" s="39"/>
      <c r="AH2097" s="39"/>
      <c r="AI2097" s="39"/>
      <c r="AJ2097" s="39"/>
      <c r="AK2097" s="39"/>
      <c r="AL2097" s="39"/>
      <c r="AM2097" s="39"/>
      <c r="AN2097" s="39"/>
      <c r="AO2097" s="39"/>
      <c r="AP2097" s="39">
        <v>20535.71</v>
      </c>
      <c r="AQ2097" s="39">
        <v>0</v>
      </c>
      <c r="AR2097" s="27">
        <f t="shared" si="69"/>
        <v>0</v>
      </c>
      <c r="AS2097" s="13" t="s">
        <v>111</v>
      </c>
      <c r="AT2097" s="13">
        <v>2016</v>
      </c>
      <c r="AU2097" s="13" t="s">
        <v>6956</v>
      </c>
    </row>
    <row r="2098" spans="2:47" ht="13.15" customHeight="1" x14ac:dyDescent="0.2">
      <c r="B2098" s="13" t="s">
        <v>6971</v>
      </c>
      <c r="C2098" s="13" t="s">
        <v>100</v>
      </c>
      <c r="D2098" s="13" t="s">
        <v>3125</v>
      </c>
      <c r="E2098" s="13" t="s">
        <v>569</v>
      </c>
      <c r="F2098" s="13" t="s">
        <v>3126</v>
      </c>
      <c r="G2098" s="13" t="s">
        <v>3220</v>
      </c>
      <c r="H2098" s="13" t="s">
        <v>105</v>
      </c>
      <c r="I2098" s="13">
        <v>57</v>
      </c>
      <c r="J2098" s="13" t="s">
        <v>106</v>
      </c>
      <c r="K2098" s="13" t="s">
        <v>107</v>
      </c>
      <c r="L2098" s="13" t="s">
        <v>108</v>
      </c>
      <c r="M2098" s="13" t="s">
        <v>122</v>
      </c>
      <c r="N2098" s="13" t="s">
        <v>2830</v>
      </c>
      <c r="O2098" s="39"/>
      <c r="P2098" s="39"/>
      <c r="Q2098" s="39"/>
      <c r="R2098" s="39"/>
      <c r="S2098" s="39">
        <v>85</v>
      </c>
      <c r="T2098" s="39">
        <v>66</v>
      </c>
      <c r="U2098" s="39">
        <v>133</v>
      </c>
      <c r="V2098" s="39">
        <v>133</v>
      </c>
      <c r="W2098" s="39">
        <v>133</v>
      </c>
      <c r="X2098" s="39"/>
      <c r="Y2098" s="39"/>
      <c r="Z2098" s="39"/>
      <c r="AA2098" s="39"/>
      <c r="AB2098" s="39"/>
      <c r="AC2098" s="39"/>
      <c r="AD2098" s="39"/>
      <c r="AE2098" s="39"/>
      <c r="AF2098" s="39"/>
      <c r="AG2098" s="39"/>
      <c r="AH2098" s="39"/>
      <c r="AI2098" s="39"/>
      <c r="AJ2098" s="39"/>
      <c r="AK2098" s="39"/>
      <c r="AL2098" s="39"/>
      <c r="AM2098" s="39"/>
      <c r="AN2098" s="39"/>
      <c r="AO2098" s="39"/>
      <c r="AP2098" s="39">
        <v>20535.71</v>
      </c>
      <c r="AQ2098" s="39">
        <v>0</v>
      </c>
      <c r="AR2098" s="27">
        <f t="shared" si="69"/>
        <v>0</v>
      </c>
      <c r="AS2098" s="13" t="s">
        <v>111</v>
      </c>
      <c r="AT2098" s="13">
        <v>2016</v>
      </c>
      <c r="AU2098" s="13" t="s">
        <v>7138</v>
      </c>
    </row>
    <row r="2099" spans="2:47" ht="13.15" customHeight="1" x14ac:dyDescent="0.2">
      <c r="B2099" s="13" t="s">
        <v>7075</v>
      </c>
      <c r="C2099" s="13" t="s">
        <v>100</v>
      </c>
      <c r="D2099" s="13" t="s">
        <v>3125</v>
      </c>
      <c r="E2099" s="13" t="s">
        <v>569</v>
      </c>
      <c r="F2099" s="13" t="s">
        <v>3126</v>
      </c>
      <c r="G2099" s="13" t="s">
        <v>3220</v>
      </c>
      <c r="H2099" s="13" t="s">
        <v>105</v>
      </c>
      <c r="I2099" s="13">
        <v>57</v>
      </c>
      <c r="J2099" s="13" t="s">
        <v>106</v>
      </c>
      <c r="K2099" s="13" t="s">
        <v>107</v>
      </c>
      <c r="L2099" s="13" t="s">
        <v>108</v>
      </c>
      <c r="M2099" s="13" t="s">
        <v>122</v>
      </c>
      <c r="N2099" s="13" t="s">
        <v>2830</v>
      </c>
      <c r="O2099" s="39"/>
      <c r="P2099" s="39"/>
      <c r="Q2099" s="39"/>
      <c r="R2099" s="39"/>
      <c r="S2099" s="39">
        <v>85</v>
      </c>
      <c r="T2099" s="39">
        <v>66</v>
      </c>
      <c r="U2099" s="39">
        <v>133</v>
      </c>
      <c r="V2099" s="39">
        <v>133</v>
      </c>
      <c r="W2099" s="39">
        <v>133</v>
      </c>
      <c r="X2099" s="39"/>
      <c r="Y2099" s="39"/>
      <c r="Z2099" s="39"/>
      <c r="AA2099" s="39"/>
      <c r="AB2099" s="39"/>
      <c r="AC2099" s="39"/>
      <c r="AD2099" s="39"/>
      <c r="AE2099" s="39"/>
      <c r="AF2099" s="39"/>
      <c r="AG2099" s="39"/>
      <c r="AH2099" s="39"/>
      <c r="AI2099" s="39"/>
      <c r="AJ2099" s="39"/>
      <c r="AK2099" s="39"/>
      <c r="AL2099" s="39"/>
      <c r="AM2099" s="39"/>
      <c r="AN2099" s="39"/>
      <c r="AO2099" s="39"/>
      <c r="AP2099" s="39">
        <v>30143.96</v>
      </c>
      <c r="AQ2099" s="39">
        <v>0</v>
      </c>
      <c r="AR2099" s="27">
        <f t="shared" si="69"/>
        <v>0</v>
      </c>
      <c r="AS2099" s="13" t="s">
        <v>111</v>
      </c>
      <c r="AT2099" s="13">
        <v>2016</v>
      </c>
      <c r="AU2099" s="13" t="s">
        <v>115</v>
      </c>
    </row>
    <row r="2100" spans="2:47" ht="13.15" customHeight="1" x14ac:dyDescent="0.2">
      <c r="B2100" s="13" t="s">
        <v>7949</v>
      </c>
      <c r="C2100" s="13" t="s">
        <v>100</v>
      </c>
      <c r="D2100" s="13" t="s">
        <v>3125</v>
      </c>
      <c r="E2100" s="13" t="s">
        <v>569</v>
      </c>
      <c r="F2100" s="13" t="s">
        <v>3126</v>
      </c>
      <c r="G2100" s="13" t="s">
        <v>3220</v>
      </c>
      <c r="H2100" s="13" t="s">
        <v>105</v>
      </c>
      <c r="I2100" s="13">
        <v>57</v>
      </c>
      <c r="J2100" s="13" t="s">
        <v>106</v>
      </c>
      <c r="K2100" s="13" t="s">
        <v>107</v>
      </c>
      <c r="L2100" s="13" t="s">
        <v>108</v>
      </c>
      <c r="M2100" s="13" t="s">
        <v>122</v>
      </c>
      <c r="N2100" s="13" t="s">
        <v>2830</v>
      </c>
      <c r="O2100" s="39"/>
      <c r="P2100" s="39"/>
      <c r="Q2100" s="39"/>
      <c r="R2100" s="39"/>
      <c r="S2100" s="39">
        <v>85</v>
      </c>
      <c r="T2100" s="39">
        <v>66</v>
      </c>
      <c r="U2100" s="39">
        <v>130</v>
      </c>
      <c r="V2100" s="39">
        <v>118</v>
      </c>
      <c r="W2100" s="39">
        <v>118</v>
      </c>
      <c r="X2100" s="171"/>
      <c r="Y2100" s="171"/>
      <c r="Z2100" s="171"/>
      <c r="AA2100" s="171"/>
      <c r="AB2100" s="171"/>
      <c r="AC2100" s="171"/>
      <c r="AD2100" s="171"/>
      <c r="AE2100" s="171"/>
      <c r="AF2100" s="171"/>
      <c r="AG2100" s="171"/>
      <c r="AH2100" s="171"/>
      <c r="AI2100" s="171"/>
      <c r="AJ2100" s="171"/>
      <c r="AK2100" s="171"/>
      <c r="AL2100" s="171"/>
      <c r="AM2100" s="171"/>
      <c r="AN2100" s="171"/>
      <c r="AO2100" s="171"/>
      <c r="AP2100" s="39">
        <v>30143.96</v>
      </c>
      <c r="AQ2100" s="39">
        <f t="shared" ref="AQ2100" si="71">(O2100+P2100+Q2100+R2100+S2100+T2100+U2100+V2100+W2100)*AP2100</f>
        <v>15584427.32</v>
      </c>
      <c r="AR2100" s="27">
        <f t="shared" si="69"/>
        <v>17454558.5984</v>
      </c>
      <c r="AS2100" s="13" t="s">
        <v>111</v>
      </c>
      <c r="AT2100" s="13" t="s">
        <v>7937</v>
      </c>
      <c r="AU2100" s="300"/>
    </row>
    <row r="2101" spans="2:47" ht="13.15" customHeight="1" x14ac:dyDescent="0.2">
      <c r="B2101" s="7" t="s">
        <v>3225</v>
      </c>
      <c r="C2101" s="7" t="s">
        <v>100</v>
      </c>
      <c r="D2101" s="13" t="s">
        <v>3116</v>
      </c>
      <c r="E2101" s="7" t="s">
        <v>582</v>
      </c>
      <c r="F2101" s="7" t="s">
        <v>3117</v>
      </c>
      <c r="G2101" s="7" t="s">
        <v>3226</v>
      </c>
      <c r="H2101" s="8" t="s">
        <v>197</v>
      </c>
      <c r="I2101" s="9">
        <v>57</v>
      </c>
      <c r="J2101" s="10" t="s">
        <v>238</v>
      </c>
      <c r="K2101" s="8" t="s">
        <v>107</v>
      </c>
      <c r="L2101" s="10" t="s">
        <v>108</v>
      </c>
      <c r="M2101" s="10" t="s">
        <v>109</v>
      </c>
      <c r="N2101" s="29" t="s">
        <v>2830</v>
      </c>
      <c r="O2101" s="27"/>
      <c r="P2101" s="27"/>
      <c r="Q2101" s="74"/>
      <c r="R2101" s="27">
        <v>198</v>
      </c>
      <c r="S2101" s="27">
        <v>198</v>
      </c>
      <c r="T2101" s="27">
        <v>198</v>
      </c>
      <c r="U2101" s="27">
        <v>198</v>
      </c>
      <c r="V2101" s="27">
        <v>198</v>
      </c>
      <c r="W2101" s="27"/>
      <c r="X2101" s="27"/>
      <c r="Y2101" s="27"/>
      <c r="Z2101" s="27"/>
      <c r="AA2101" s="27"/>
      <c r="AB2101" s="27"/>
      <c r="AC2101" s="27"/>
      <c r="AD2101" s="27"/>
      <c r="AE2101" s="27"/>
      <c r="AF2101" s="27"/>
      <c r="AG2101" s="27"/>
      <c r="AH2101" s="27"/>
      <c r="AI2101" s="27"/>
      <c r="AJ2101" s="27"/>
      <c r="AK2101" s="27"/>
      <c r="AL2101" s="27"/>
      <c r="AM2101" s="27"/>
      <c r="AN2101" s="27"/>
      <c r="AO2101" s="27"/>
      <c r="AP2101" s="27">
        <v>22245.61</v>
      </c>
      <c r="AQ2101" s="27">
        <v>0</v>
      </c>
      <c r="AR2101" s="27">
        <f t="shared" si="69"/>
        <v>0</v>
      </c>
      <c r="AS2101" s="10" t="s">
        <v>111</v>
      </c>
      <c r="AT2101" s="43" t="s">
        <v>241</v>
      </c>
      <c r="AU2101" s="89" t="s">
        <v>661</v>
      </c>
    </row>
    <row r="2102" spans="2:47" ht="13.15" customHeight="1" x14ac:dyDescent="0.2">
      <c r="B2102" s="12" t="s">
        <v>3227</v>
      </c>
      <c r="C2102" s="7" t="s">
        <v>100</v>
      </c>
      <c r="D2102" s="13" t="s">
        <v>3116</v>
      </c>
      <c r="E2102" s="7" t="s">
        <v>582</v>
      </c>
      <c r="F2102" s="7" t="s">
        <v>3117</v>
      </c>
      <c r="G2102" s="7" t="s">
        <v>3226</v>
      </c>
      <c r="H2102" s="8" t="s">
        <v>105</v>
      </c>
      <c r="I2102" s="9">
        <v>57</v>
      </c>
      <c r="J2102" s="10" t="s">
        <v>106</v>
      </c>
      <c r="K2102" s="8" t="s">
        <v>107</v>
      </c>
      <c r="L2102" s="10" t="s">
        <v>108</v>
      </c>
      <c r="M2102" s="10" t="s">
        <v>109</v>
      </c>
      <c r="N2102" s="10" t="s">
        <v>2830</v>
      </c>
      <c r="O2102" s="74"/>
      <c r="P2102" s="27"/>
      <c r="Q2102" s="27"/>
      <c r="R2102" s="27">
        <v>198</v>
      </c>
      <c r="S2102" s="27">
        <v>198</v>
      </c>
      <c r="T2102" s="27">
        <v>198</v>
      </c>
      <c r="U2102" s="27">
        <v>198</v>
      </c>
      <c r="V2102" s="27">
        <v>198</v>
      </c>
      <c r="W2102" s="27"/>
      <c r="X2102" s="27"/>
      <c r="Y2102" s="27"/>
      <c r="Z2102" s="27"/>
      <c r="AA2102" s="27"/>
      <c r="AB2102" s="27"/>
      <c r="AC2102" s="27"/>
      <c r="AD2102" s="27"/>
      <c r="AE2102" s="27"/>
      <c r="AF2102" s="27"/>
      <c r="AG2102" s="27"/>
      <c r="AH2102" s="27"/>
      <c r="AI2102" s="27"/>
      <c r="AJ2102" s="27"/>
      <c r="AK2102" s="27"/>
      <c r="AL2102" s="27"/>
      <c r="AM2102" s="27"/>
      <c r="AN2102" s="27"/>
      <c r="AO2102" s="27"/>
      <c r="AP2102" s="27">
        <v>22245.61</v>
      </c>
      <c r="AQ2102" s="27">
        <v>0</v>
      </c>
      <c r="AR2102" s="27">
        <f t="shared" si="69"/>
        <v>0</v>
      </c>
      <c r="AS2102" s="10" t="s">
        <v>111</v>
      </c>
      <c r="AT2102" s="43" t="s">
        <v>241</v>
      </c>
      <c r="AU2102" s="89" t="s">
        <v>661</v>
      </c>
    </row>
    <row r="2103" spans="2:47" ht="13.15" customHeight="1" x14ac:dyDescent="0.2">
      <c r="B2103" s="12" t="s">
        <v>3228</v>
      </c>
      <c r="C2103" s="7" t="s">
        <v>100</v>
      </c>
      <c r="D2103" s="13" t="s">
        <v>3116</v>
      </c>
      <c r="E2103" s="7" t="s">
        <v>582</v>
      </c>
      <c r="F2103" s="7" t="s">
        <v>3117</v>
      </c>
      <c r="G2103" s="7" t="s">
        <v>3226</v>
      </c>
      <c r="H2103" s="8" t="s">
        <v>105</v>
      </c>
      <c r="I2103" s="8">
        <v>57</v>
      </c>
      <c r="J2103" s="10" t="s">
        <v>200</v>
      </c>
      <c r="K2103" s="8" t="s">
        <v>107</v>
      </c>
      <c r="L2103" s="10" t="s">
        <v>108</v>
      </c>
      <c r="M2103" s="10" t="s">
        <v>109</v>
      </c>
      <c r="N2103" s="10" t="s">
        <v>2830</v>
      </c>
      <c r="O2103" s="74"/>
      <c r="P2103" s="27"/>
      <c r="Q2103" s="27"/>
      <c r="R2103" s="27">
        <v>19</v>
      </c>
      <c r="S2103" s="27">
        <v>198</v>
      </c>
      <c r="T2103" s="27">
        <v>198</v>
      </c>
      <c r="U2103" s="27">
        <v>198</v>
      </c>
      <c r="V2103" s="27">
        <v>198</v>
      </c>
      <c r="W2103" s="27"/>
      <c r="X2103" s="27"/>
      <c r="Y2103" s="27"/>
      <c r="Z2103" s="27"/>
      <c r="AA2103" s="27"/>
      <c r="AB2103" s="27"/>
      <c r="AC2103" s="27"/>
      <c r="AD2103" s="27"/>
      <c r="AE2103" s="27"/>
      <c r="AF2103" s="27"/>
      <c r="AG2103" s="27"/>
      <c r="AH2103" s="27"/>
      <c r="AI2103" s="27"/>
      <c r="AJ2103" s="27"/>
      <c r="AK2103" s="27"/>
      <c r="AL2103" s="27"/>
      <c r="AM2103" s="27"/>
      <c r="AN2103" s="27"/>
      <c r="AO2103" s="27"/>
      <c r="AP2103" s="27">
        <v>20535.71</v>
      </c>
      <c r="AQ2103" s="27">
        <v>0</v>
      </c>
      <c r="AR2103" s="27">
        <f t="shared" si="69"/>
        <v>0</v>
      </c>
      <c r="AS2103" s="10" t="s">
        <v>111</v>
      </c>
      <c r="AT2103" s="7" t="s">
        <v>375</v>
      </c>
      <c r="AU2103" s="13" t="s">
        <v>1163</v>
      </c>
    </row>
    <row r="2104" spans="2:47" ht="13.15" customHeight="1" x14ac:dyDescent="0.2">
      <c r="B2104" s="13" t="s">
        <v>3229</v>
      </c>
      <c r="C2104" s="13" t="s">
        <v>100</v>
      </c>
      <c r="D2104" s="13" t="s">
        <v>3125</v>
      </c>
      <c r="E2104" s="13" t="s">
        <v>569</v>
      </c>
      <c r="F2104" s="13" t="s">
        <v>3126</v>
      </c>
      <c r="G2104" s="13" t="s">
        <v>3226</v>
      </c>
      <c r="H2104" s="13" t="s">
        <v>105</v>
      </c>
      <c r="I2104" s="13">
        <v>57</v>
      </c>
      <c r="J2104" s="13" t="s">
        <v>614</v>
      </c>
      <c r="K2104" s="13" t="s">
        <v>107</v>
      </c>
      <c r="L2104" s="13" t="s">
        <v>108</v>
      </c>
      <c r="M2104" s="13" t="s">
        <v>109</v>
      </c>
      <c r="N2104" s="13" t="s">
        <v>2830</v>
      </c>
      <c r="O2104" s="39"/>
      <c r="P2104" s="39"/>
      <c r="Q2104" s="39"/>
      <c r="R2104" s="39"/>
      <c r="S2104" s="39">
        <v>124</v>
      </c>
      <c r="T2104" s="39">
        <v>188</v>
      </c>
      <c r="U2104" s="39">
        <v>188</v>
      </c>
      <c r="V2104" s="39">
        <v>188</v>
      </c>
      <c r="W2104" s="39">
        <v>188</v>
      </c>
      <c r="X2104" s="39"/>
      <c r="Y2104" s="39"/>
      <c r="Z2104" s="39"/>
      <c r="AA2104" s="39"/>
      <c r="AB2104" s="39"/>
      <c r="AC2104" s="39"/>
      <c r="AD2104" s="39"/>
      <c r="AE2104" s="39"/>
      <c r="AF2104" s="39"/>
      <c r="AG2104" s="39"/>
      <c r="AH2104" s="39"/>
      <c r="AI2104" s="39"/>
      <c r="AJ2104" s="39"/>
      <c r="AK2104" s="39"/>
      <c r="AL2104" s="39"/>
      <c r="AM2104" s="39"/>
      <c r="AN2104" s="39"/>
      <c r="AO2104" s="39"/>
      <c r="AP2104" s="39">
        <v>20535.71</v>
      </c>
      <c r="AQ2104" s="39">
        <v>0</v>
      </c>
      <c r="AR2104" s="27">
        <f t="shared" si="69"/>
        <v>0</v>
      </c>
      <c r="AS2104" s="13" t="s">
        <v>111</v>
      </c>
      <c r="AT2104" s="13">
        <v>2016</v>
      </c>
      <c r="AU2104" s="13">
        <v>14</v>
      </c>
    </row>
    <row r="2105" spans="2:47" ht="13.15" customHeight="1" x14ac:dyDescent="0.2">
      <c r="B2105" s="13" t="s">
        <v>3230</v>
      </c>
      <c r="C2105" s="13" t="s">
        <v>100</v>
      </c>
      <c r="D2105" s="13" t="s">
        <v>3125</v>
      </c>
      <c r="E2105" s="13" t="s">
        <v>569</v>
      </c>
      <c r="F2105" s="13" t="s">
        <v>3126</v>
      </c>
      <c r="G2105" s="13" t="s">
        <v>3226</v>
      </c>
      <c r="H2105" s="13" t="s">
        <v>105</v>
      </c>
      <c r="I2105" s="13">
        <v>57</v>
      </c>
      <c r="J2105" s="13" t="s">
        <v>106</v>
      </c>
      <c r="K2105" s="13" t="s">
        <v>107</v>
      </c>
      <c r="L2105" s="13" t="s">
        <v>108</v>
      </c>
      <c r="M2105" s="13" t="s">
        <v>122</v>
      </c>
      <c r="N2105" s="13" t="s">
        <v>2830</v>
      </c>
      <c r="O2105" s="39"/>
      <c r="P2105" s="39"/>
      <c r="Q2105" s="39"/>
      <c r="R2105" s="39"/>
      <c r="S2105" s="39">
        <v>60</v>
      </c>
      <c r="T2105" s="39">
        <v>188</v>
      </c>
      <c r="U2105" s="39">
        <v>188</v>
      </c>
      <c r="V2105" s="39">
        <v>188</v>
      </c>
      <c r="W2105" s="39">
        <v>188</v>
      </c>
      <c r="X2105" s="39"/>
      <c r="Y2105" s="39"/>
      <c r="Z2105" s="39"/>
      <c r="AA2105" s="39"/>
      <c r="AB2105" s="39"/>
      <c r="AC2105" s="39"/>
      <c r="AD2105" s="39"/>
      <c r="AE2105" s="39"/>
      <c r="AF2105" s="39"/>
      <c r="AG2105" s="39"/>
      <c r="AH2105" s="39"/>
      <c r="AI2105" s="39"/>
      <c r="AJ2105" s="39"/>
      <c r="AK2105" s="39"/>
      <c r="AL2105" s="39"/>
      <c r="AM2105" s="39"/>
      <c r="AN2105" s="39"/>
      <c r="AO2105" s="39"/>
      <c r="AP2105" s="39">
        <v>20535.71</v>
      </c>
      <c r="AQ2105" s="39">
        <v>0</v>
      </c>
      <c r="AR2105" s="27">
        <f t="shared" si="69"/>
        <v>0</v>
      </c>
      <c r="AS2105" s="13" t="s">
        <v>111</v>
      </c>
      <c r="AT2105" s="13">
        <v>2016</v>
      </c>
      <c r="AU2105" s="13" t="s">
        <v>6956</v>
      </c>
    </row>
    <row r="2106" spans="2:47" ht="13.15" customHeight="1" x14ac:dyDescent="0.2">
      <c r="B2106" s="13" t="s">
        <v>6972</v>
      </c>
      <c r="C2106" s="13" t="s">
        <v>100</v>
      </c>
      <c r="D2106" s="13" t="s">
        <v>3125</v>
      </c>
      <c r="E2106" s="13" t="s">
        <v>569</v>
      </c>
      <c r="F2106" s="13" t="s">
        <v>3126</v>
      </c>
      <c r="G2106" s="13" t="s">
        <v>3226</v>
      </c>
      <c r="H2106" s="13" t="s">
        <v>105</v>
      </c>
      <c r="I2106" s="13">
        <v>57</v>
      </c>
      <c r="J2106" s="13" t="s">
        <v>106</v>
      </c>
      <c r="K2106" s="13" t="s">
        <v>107</v>
      </c>
      <c r="L2106" s="13" t="s">
        <v>108</v>
      </c>
      <c r="M2106" s="13" t="s">
        <v>122</v>
      </c>
      <c r="N2106" s="13" t="s">
        <v>2830</v>
      </c>
      <c r="O2106" s="39"/>
      <c r="P2106" s="39"/>
      <c r="Q2106" s="39"/>
      <c r="R2106" s="39"/>
      <c r="S2106" s="39">
        <v>60</v>
      </c>
      <c r="T2106" s="39">
        <v>159</v>
      </c>
      <c r="U2106" s="39">
        <v>188</v>
      </c>
      <c r="V2106" s="39">
        <v>188</v>
      </c>
      <c r="W2106" s="39">
        <v>188</v>
      </c>
      <c r="X2106" s="39"/>
      <c r="Y2106" s="39"/>
      <c r="Z2106" s="39"/>
      <c r="AA2106" s="39"/>
      <c r="AB2106" s="39"/>
      <c r="AC2106" s="39"/>
      <c r="AD2106" s="39"/>
      <c r="AE2106" s="39"/>
      <c r="AF2106" s="39"/>
      <c r="AG2106" s="39"/>
      <c r="AH2106" s="39"/>
      <c r="AI2106" s="39"/>
      <c r="AJ2106" s="39"/>
      <c r="AK2106" s="39"/>
      <c r="AL2106" s="39"/>
      <c r="AM2106" s="39"/>
      <c r="AN2106" s="39"/>
      <c r="AO2106" s="39"/>
      <c r="AP2106" s="39">
        <v>20535.71</v>
      </c>
      <c r="AQ2106" s="39">
        <v>0</v>
      </c>
      <c r="AR2106" s="27">
        <f t="shared" si="69"/>
        <v>0</v>
      </c>
      <c r="AS2106" s="13" t="s">
        <v>111</v>
      </c>
      <c r="AT2106" s="13">
        <v>2016</v>
      </c>
      <c r="AU2106" s="13" t="s">
        <v>7138</v>
      </c>
    </row>
    <row r="2107" spans="2:47" ht="13.15" customHeight="1" x14ac:dyDescent="0.2">
      <c r="B2107" s="13" t="s">
        <v>7076</v>
      </c>
      <c r="C2107" s="13" t="s">
        <v>100</v>
      </c>
      <c r="D2107" s="13" t="s">
        <v>3125</v>
      </c>
      <c r="E2107" s="13" t="s">
        <v>569</v>
      </c>
      <c r="F2107" s="13" t="s">
        <v>3126</v>
      </c>
      <c r="G2107" s="13" t="s">
        <v>3226</v>
      </c>
      <c r="H2107" s="13" t="s">
        <v>105</v>
      </c>
      <c r="I2107" s="13">
        <v>57</v>
      </c>
      <c r="J2107" s="13" t="s">
        <v>106</v>
      </c>
      <c r="K2107" s="13" t="s">
        <v>107</v>
      </c>
      <c r="L2107" s="13" t="s">
        <v>108</v>
      </c>
      <c r="M2107" s="13" t="s">
        <v>122</v>
      </c>
      <c r="N2107" s="13" t="s">
        <v>2830</v>
      </c>
      <c r="O2107" s="39"/>
      <c r="P2107" s="39"/>
      <c r="Q2107" s="39"/>
      <c r="R2107" s="39"/>
      <c r="S2107" s="39">
        <v>60</v>
      </c>
      <c r="T2107" s="39">
        <v>159</v>
      </c>
      <c r="U2107" s="39">
        <v>188</v>
      </c>
      <c r="V2107" s="39">
        <v>188</v>
      </c>
      <c r="W2107" s="39">
        <v>188</v>
      </c>
      <c r="X2107" s="39"/>
      <c r="Y2107" s="39"/>
      <c r="Z2107" s="39"/>
      <c r="AA2107" s="39"/>
      <c r="AB2107" s="39"/>
      <c r="AC2107" s="39"/>
      <c r="AD2107" s="39"/>
      <c r="AE2107" s="39"/>
      <c r="AF2107" s="39"/>
      <c r="AG2107" s="39"/>
      <c r="AH2107" s="39"/>
      <c r="AI2107" s="39"/>
      <c r="AJ2107" s="39"/>
      <c r="AK2107" s="39"/>
      <c r="AL2107" s="39"/>
      <c r="AM2107" s="39"/>
      <c r="AN2107" s="39"/>
      <c r="AO2107" s="39"/>
      <c r="AP2107" s="39">
        <v>30143.96</v>
      </c>
      <c r="AQ2107" s="39">
        <v>0</v>
      </c>
      <c r="AR2107" s="27">
        <f t="shared" si="69"/>
        <v>0</v>
      </c>
      <c r="AS2107" s="13" t="s">
        <v>111</v>
      </c>
      <c r="AT2107" s="13">
        <v>2016</v>
      </c>
      <c r="AU2107" s="13" t="s">
        <v>115</v>
      </c>
    </row>
    <row r="2108" spans="2:47" ht="13.15" customHeight="1" x14ac:dyDescent="0.2">
      <c r="B2108" s="13" t="s">
        <v>7950</v>
      </c>
      <c r="C2108" s="13" t="s">
        <v>100</v>
      </c>
      <c r="D2108" s="13" t="s">
        <v>3125</v>
      </c>
      <c r="E2108" s="13" t="s">
        <v>569</v>
      </c>
      <c r="F2108" s="13" t="s">
        <v>3126</v>
      </c>
      <c r="G2108" s="13" t="s">
        <v>3226</v>
      </c>
      <c r="H2108" s="13" t="s">
        <v>105</v>
      </c>
      <c r="I2108" s="13">
        <v>57</v>
      </c>
      <c r="J2108" s="13" t="s">
        <v>106</v>
      </c>
      <c r="K2108" s="13" t="s">
        <v>107</v>
      </c>
      <c r="L2108" s="13" t="s">
        <v>108</v>
      </c>
      <c r="M2108" s="13" t="s">
        <v>122</v>
      </c>
      <c r="N2108" s="13" t="s">
        <v>2830</v>
      </c>
      <c r="O2108" s="39"/>
      <c r="P2108" s="39"/>
      <c r="Q2108" s="39"/>
      <c r="R2108" s="39"/>
      <c r="S2108" s="39">
        <v>60</v>
      </c>
      <c r="T2108" s="39">
        <v>159</v>
      </c>
      <c r="U2108" s="39">
        <v>226</v>
      </c>
      <c r="V2108" s="39">
        <v>246</v>
      </c>
      <c r="W2108" s="39">
        <v>246</v>
      </c>
      <c r="X2108" s="171"/>
      <c r="Y2108" s="171"/>
      <c r="Z2108" s="171"/>
      <c r="AA2108" s="171"/>
      <c r="AB2108" s="171"/>
      <c r="AC2108" s="171"/>
      <c r="AD2108" s="171"/>
      <c r="AE2108" s="171"/>
      <c r="AF2108" s="171"/>
      <c r="AG2108" s="171"/>
      <c r="AH2108" s="171"/>
      <c r="AI2108" s="171"/>
      <c r="AJ2108" s="171"/>
      <c r="AK2108" s="171"/>
      <c r="AL2108" s="171"/>
      <c r="AM2108" s="171"/>
      <c r="AN2108" s="171"/>
      <c r="AO2108" s="171"/>
      <c r="AP2108" s="39">
        <v>30143.96</v>
      </c>
      <c r="AQ2108" s="39">
        <f t="shared" ref="AQ2108" si="72">(O2108+P2108+Q2108+R2108+S2108+T2108+U2108+V2108+W2108)*AP2108</f>
        <v>28244890.52</v>
      </c>
      <c r="AR2108" s="27">
        <f t="shared" si="69"/>
        <v>31634277.382400002</v>
      </c>
      <c r="AS2108" s="13" t="s">
        <v>111</v>
      </c>
      <c r="AT2108" s="13" t="s">
        <v>7937</v>
      </c>
      <c r="AU2108" s="300"/>
    </row>
    <row r="2109" spans="2:47" ht="13.15" customHeight="1" x14ac:dyDescent="0.2">
      <c r="B2109" s="7" t="s">
        <v>3231</v>
      </c>
      <c r="C2109" s="7" t="s">
        <v>100</v>
      </c>
      <c r="D2109" s="13" t="s">
        <v>3116</v>
      </c>
      <c r="E2109" s="7" t="s">
        <v>582</v>
      </c>
      <c r="F2109" s="7" t="s">
        <v>3117</v>
      </c>
      <c r="G2109" s="7" t="s">
        <v>3232</v>
      </c>
      <c r="H2109" s="8" t="s">
        <v>197</v>
      </c>
      <c r="I2109" s="9">
        <v>57</v>
      </c>
      <c r="J2109" s="10" t="s">
        <v>238</v>
      </c>
      <c r="K2109" s="8" t="s">
        <v>107</v>
      </c>
      <c r="L2109" s="10" t="s">
        <v>108</v>
      </c>
      <c r="M2109" s="10" t="s">
        <v>109</v>
      </c>
      <c r="N2109" s="29" t="s">
        <v>2830</v>
      </c>
      <c r="O2109" s="27"/>
      <c r="P2109" s="27"/>
      <c r="Q2109" s="74"/>
      <c r="R2109" s="27">
        <v>203</v>
      </c>
      <c r="S2109" s="27">
        <v>203</v>
      </c>
      <c r="T2109" s="27">
        <v>203</v>
      </c>
      <c r="U2109" s="27">
        <v>203</v>
      </c>
      <c r="V2109" s="27">
        <v>203</v>
      </c>
      <c r="W2109" s="27"/>
      <c r="X2109" s="27"/>
      <c r="Y2109" s="27"/>
      <c r="Z2109" s="27"/>
      <c r="AA2109" s="27"/>
      <c r="AB2109" s="27"/>
      <c r="AC2109" s="27"/>
      <c r="AD2109" s="27"/>
      <c r="AE2109" s="27"/>
      <c r="AF2109" s="27"/>
      <c r="AG2109" s="27"/>
      <c r="AH2109" s="27"/>
      <c r="AI2109" s="27"/>
      <c r="AJ2109" s="27"/>
      <c r="AK2109" s="27"/>
      <c r="AL2109" s="27"/>
      <c r="AM2109" s="27"/>
      <c r="AN2109" s="27"/>
      <c r="AO2109" s="27"/>
      <c r="AP2109" s="27">
        <v>22245.61</v>
      </c>
      <c r="AQ2109" s="27">
        <v>0</v>
      </c>
      <c r="AR2109" s="27">
        <f t="shared" si="69"/>
        <v>0</v>
      </c>
      <c r="AS2109" s="10" t="s">
        <v>111</v>
      </c>
      <c r="AT2109" s="43" t="s">
        <v>241</v>
      </c>
      <c r="AU2109" s="89" t="s">
        <v>661</v>
      </c>
    </row>
    <row r="2110" spans="2:47" ht="13.15" customHeight="1" x14ac:dyDescent="0.2">
      <c r="B2110" s="12" t="s">
        <v>3233</v>
      </c>
      <c r="C2110" s="7" t="s">
        <v>100</v>
      </c>
      <c r="D2110" s="13" t="s">
        <v>3116</v>
      </c>
      <c r="E2110" s="7" t="s">
        <v>582</v>
      </c>
      <c r="F2110" s="7" t="s">
        <v>3117</v>
      </c>
      <c r="G2110" s="7" t="s">
        <v>3232</v>
      </c>
      <c r="H2110" s="8" t="s">
        <v>105</v>
      </c>
      <c r="I2110" s="9">
        <v>57</v>
      </c>
      <c r="J2110" s="10" t="s">
        <v>106</v>
      </c>
      <c r="K2110" s="8" t="s">
        <v>107</v>
      </c>
      <c r="L2110" s="10" t="s">
        <v>108</v>
      </c>
      <c r="M2110" s="10" t="s">
        <v>109</v>
      </c>
      <c r="N2110" s="10" t="s">
        <v>2830</v>
      </c>
      <c r="O2110" s="74"/>
      <c r="P2110" s="27"/>
      <c r="Q2110" s="27"/>
      <c r="R2110" s="27">
        <v>203</v>
      </c>
      <c r="S2110" s="27">
        <v>203</v>
      </c>
      <c r="T2110" s="27">
        <v>203</v>
      </c>
      <c r="U2110" s="27">
        <v>203</v>
      </c>
      <c r="V2110" s="27">
        <v>203</v>
      </c>
      <c r="W2110" s="27"/>
      <c r="X2110" s="27"/>
      <c r="Y2110" s="27"/>
      <c r="Z2110" s="27"/>
      <c r="AA2110" s="27"/>
      <c r="AB2110" s="27"/>
      <c r="AC2110" s="27"/>
      <c r="AD2110" s="27"/>
      <c r="AE2110" s="27"/>
      <c r="AF2110" s="27"/>
      <c r="AG2110" s="27"/>
      <c r="AH2110" s="27"/>
      <c r="AI2110" s="27"/>
      <c r="AJ2110" s="27"/>
      <c r="AK2110" s="27"/>
      <c r="AL2110" s="27"/>
      <c r="AM2110" s="27"/>
      <c r="AN2110" s="27"/>
      <c r="AO2110" s="27"/>
      <c r="AP2110" s="27">
        <v>22245.61</v>
      </c>
      <c r="AQ2110" s="27">
        <v>0</v>
      </c>
      <c r="AR2110" s="27">
        <f t="shared" si="69"/>
        <v>0</v>
      </c>
      <c r="AS2110" s="10" t="s">
        <v>111</v>
      </c>
      <c r="AT2110" s="43" t="s">
        <v>241</v>
      </c>
      <c r="AU2110" s="89" t="s">
        <v>661</v>
      </c>
    </row>
    <row r="2111" spans="2:47" ht="13.15" customHeight="1" x14ac:dyDescent="0.2">
      <c r="B2111" s="12" t="s">
        <v>3234</v>
      </c>
      <c r="C2111" s="7" t="s">
        <v>100</v>
      </c>
      <c r="D2111" s="13" t="s">
        <v>3116</v>
      </c>
      <c r="E2111" s="7" t="s">
        <v>582</v>
      </c>
      <c r="F2111" s="7" t="s">
        <v>3117</v>
      </c>
      <c r="G2111" s="7" t="s">
        <v>3232</v>
      </c>
      <c r="H2111" s="8" t="s">
        <v>105</v>
      </c>
      <c r="I2111" s="8">
        <v>57</v>
      </c>
      <c r="J2111" s="10" t="s">
        <v>200</v>
      </c>
      <c r="K2111" s="8" t="s">
        <v>107</v>
      </c>
      <c r="L2111" s="10" t="s">
        <v>108</v>
      </c>
      <c r="M2111" s="10" t="s">
        <v>109</v>
      </c>
      <c r="N2111" s="10" t="s">
        <v>2830</v>
      </c>
      <c r="O2111" s="74"/>
      <c r="P2111" s="27"/>
      <c r="Q2111" s="27"/>
      <c r="R2111" s="27"/>
      <c r="S2111" s="27">
        <v>141</v>
      </c>
      <c r="T2111" s="27">
        <v>203</v>
      </c>
      <c r="U2111" s="27">
        <v>203</v>
      </c>
      <c r="V2111" s="27">
        <v>203</v>
      </c>
      <c r="W2111" s="27"/>
      <c r="X2111" s="27"/>
      <c r="Y2111" s="27"/>
      <c r="Z2111" s="27"/>
      <c r="AA2111" s="27"/>
      <c r="AB2111" s="27"/>
      <c r="AC2111" s="27"/>
      <c r="AD2111" s="27"/>
      <c r="AE2111" s="27"/>
      <c r="AF2111" s="27"/>
      <c r="AG2111" s="27"/>
      <c r="AH2111" s="27"/>
      <c r="AI2111" s="27"/>
      <c r="AJ2111" s="27"/>
      <c r="AK2111" s="27"/>
      <c r="AL2111" s="27"/>
      <c r="AM2111" s="27"/>
      <c r="AN2111" s="27"/>
      <c r="AO2111" s="27"/>
      <c r="AP2111" s="27">
        <v>20535.71</v>
      </c>
      <c r="AQ2111" s="27">
        <v>0</v>
      </c>
      <c r="AR2111" s="27">
        <f t="shared" si="69"/>
        <v>0</v>
      </c>
      <c r="AS2111" s="10" t="s">
        <v>111</v>
      </c>
      <c r="AT2111" s="7" t="s">
        <v>375</v>
      </c>
      <c r="AU2111" s="13" t="s">
        <v>1163</v>
      </c>
    </row>
    <row r="2112" spans="2:47" ht="13.15" customHeight="1" x14ac:dyDescent="0.2">
      <c r="B2112" s="13" t="s">
        <v>3235</v>
      </c>
      <c r="C2112" s="13" t="s">
        <v>100</v>
      </c>
      <c r="D2112" s="13" t="s">
        <v>3125</v>
      </c>
      <c r="E2112" s="13" t="s">
        <v>569</v>
      </c>
      <c r="F2112" s="13" t="s">
        <v>3126</v>
      </c>
      <c r="G2112" s="13" t="s">
        <v>3232</v>
      </c>
      <c r="H2112" s="13" t="s">
        <v>105</v>
      </c>
      <c r="I2112" s="13">
        <v>57</v>
      </c>
      <c r="J2112" s="13" t="s">
        <v>614</v>
      </c>
      <c r="K2112" s="13" t="s">
        <v>107</v>
      </c>
      <c r="L2112" s="13" t="s">
        <v>108</v>
      </c>
      <c r="M2112" s="13" t="s">
        <v>109</v>
      </c>
      <c r="N2112" s="13" t="s">
        <v>2830</v>
      </c>
      <c r="O2112" s="39"/>
      <c r="P2112" s="39"/>
      <c r="Q2112" s="39"/>
      <c r="R2112" s="39"/>
      <c r="S2112" s="39">
        <v>207</v>
      </c>
      <c r="T2112" s="39">
        <v>288</v>
      </c>
      <c r="U2112" s="39">
        <v>288</v>
      </c>
      <c r="V2112" s="39">
        <v>288</v>
      </c>
      <c r="W2112" s="39">
        <v>288</v>
      </c>
      <c r="X2112" s="39"/>
      <c r="Y2112" s="39"/>
      <c r="Z2112" s="39"/>
      <c r="AA2112" s="39"/>
      <c r="AB2112" s="39"/>
      <c r="AC2112" s="39"/>
      <c r="AD2112" s="39"/>
      <c r="AE2112" s="39"/>
      <c r="AF2112" s="39"/>
      <c r="AG2112" s="39"/>
      <c r="AH2112" s="39"/>
      <c r="AI2112" s="39"/>
      <c r="AJ2112" s="39"/>
      <c r="AK2112" s="39"/>
      <c r="AL2112" s="39"/>
      <c r="AM2112" s="39"/>
      <c r="AN2112" s="39"/>
      <c r="AO2112" s="39"/>
      <c r="AP2112" s="39">
        <v>20535.71</v>
      </c>
      <c r="AQ2112" s="39">
        <v>0</v>
      </c>
      <c r="AR2112" s="27">
        <f t="shared" si="69"/>
        <v>0</v>
      </c>
      <c r="AS2112" s="13" t="s">
        <v>111</v>
      </c>
      <c r="AT2112" s="13">
        <v>2016</v>
      </c>
      <c r="AU2112" s="13">
        <v>14</v>
      </c>
    </row>
    <row r="2113" spans="2:47" ht="13.15" customHeight="1" x14ac:dyDescent="0.2">
      <c r="B2113" s="13" t="s">
        <v>3236</v>
      </c>
      <c r="C2113" s="13" t="s">
        <v>100</v>
      </c>
      <c r="D2113" s="13" t="s">
        <v>3125</v>
      </c>
      <c r="E2113" s="13" t="s">
        <v>569</v>
      </c>
      <c r="F2113" s="13" t="s">
        <v>3126</v>
      </c>
      <c r="G2113" s="13" t="s">
        <v>3232</v>
      </c>
      <c r="H2113" s="13" t="s">
        <v>105</v>
      </c>
      <c r="I2113" s="13">
        <v>57</v>
      </c>
      <c r="J2113" s="13" t="s">
        <v>106</v>
      </c>
      <c r="K2113" s="13" t="s">
        <v>107</v>
      </c>
      <c r="L2113" s="13" t="s">
        <v>108</v>
      </c>
      <c r="M2113" s="13" t="s">
        <v>122</v>
      </c>
      <c r="N2113" s="13" t="s">
        <v>2830</v>
      </c>
      <c r="O2113" s="39"/>
      <c r="P2113" s="39"/>
      <c r="Q2113" s="39"/>
      <c r="R2113" s="39"/>
      <c r="S2113" s="39">
        <v>126</v>
      </c>
      <c r="T2113" s="39">
        <v>288</v>
      </c>
      <c r="U2113" s="39">
        <v>288</v>
      </c>
      <c r="V2113" s="39">
        <v>288</v>
      </c>
      <c r="W2113" s="39">
        <v>288</v>
      </c>
      <c r="X2113" s="39"/>
      <c r="Y2113" s="39"/>
      <c r="Z2113" s="39"/>
      <c r="AA2113" s="39"/>
      <c r="AB2113" s="39"/>
      <c r="AC2113" s="39"/>
      <c r="AD2113" s="39"/>
      <c r="AE2113" s="39"/>
      <c r="AF2113" s="39"/>
      <c r="AG2113" s="39"/>
      <c r="AH2113" s="39"/>
      <c r="AI2113" s="39"/>
      <c r="AJ2113" s="39"/>
      <c r="AK2113" s="39"/>
      <c r="AL2113" s="39"/>
      <c r="AM2113" s="39"/>
      <c r="AN2113" s="39"/>
      <c r="AO2113" s="39"/>
      <c r="AP2113" s="39">
        <v>20535.71</v>
      </c>
      <c r="AQ2113" s="39">
        <v>0</v>
      </c>
      <c r="AR2113" s="27">
        <f t="shared" si="69"/>
        <v>0</v>
      </c>
      <c r="AS2113" s="13" t="s">
        <v>111</v>
      </c>
      <c r="AT2113" s="13">
        <v>2016</v>
      </c>
      <c r="AU2113" s="13" t="s">
        <v>6956</v>
      </c>
    </row>
    <row r="2114" spans="2:47" ht="13.15" customHeight="1" x14ac:dyDescent="0.2">
      <c r="B2114" s="13" t="s">
        <v>6973</v>
      </c>
      <c r="C2114" s="13" t="s">
        <v>100</v>
      </c>
      <c r="D2114" s="13" t="s">
        <v>3125</v>
      </c>
      <c r="E2114" s="13" t="s">
        <v>569</v>
      </c>
      <c r="F2114" s="13" t="s">
        <v>3126</v>
      </c>
      <c r="G2114" s="13" t="s">
        <v>3232</v>
      </c>
      <c r="H2114" s="13" t="s">
        <v>105</v>
      </c>
      <c r="I2114" s="13">
        <v>57</v>
      </c>
      <c r="J2114" s="13" t="s">
        <v>106</v>
      </c>
      <c r="K2114" s="13" t="s">
        <v>107</v>
      </c>
      <c r="L2114" s="13" t="s">
        <v>108</v>
      </c>
      <c r="M2114" s="13" t="s">
        <v>122</v>
      </c>
      <c r="N2114" s="13" t="s">
        <v>2830</v>
      </c>
      <c r="O2114" s="39"/>
      <c r="P2114" s="39"/>
      <c r="Q2114" s="39"/>
      <c r="R2114" s="39"/>
      <c r="S2114" s="39">
        <v>126</v>
      </c>
      <c r="T2114" s="39">
        <v>203</v>
      </c>
      <c r="U2114" s="39">
        <v>288</v>
      </c>
      <c r="V2114" s="39">
        <v>288</v>
      </c>
      <c r="W2114" s="39">
        <v>288</v>
      </c>
      <c r="X2114" s="39"/>
      <c r="Y2114" s="39"/>
      <c r="Z2114" s="39"/>
      <c r="AA2114" s="39"/>
      <c r="AB2114" s="39"/>
      <c r="AC2114" s="39"/>
      <c r="AD2114" s="39"/>
      <c r="AE2114" s="39"/>
      <c r="AF2114" s="39"/>
      <c r="AG2114" s="39"/>
      <c r="AH2114" s="39"/>
      <c r="AI2114" s="39"/>
      <c r="AJ2114" s="39"/>
      <c r="AK2114" s="39"/>
      <c r="AL2114" s="39"/>
      <c r="AM2114" s="39"/>
      <c r="AN2114" s="39"/>
      <c r="AO2114" s="39"/>
      <c r="AP2114" s="39">
        <v>20535.71</v>
      </c>
      <c r="AQ2114" s="39">
        <v>0</v>
      </c>
      <c r="AR2114" s="27">
        <f t="shared" si="69"/>
        <v>0</v>
      </c>
      <c r="AS2114" s="13" t="s">
        <v>111</v>
      </c>
      <c r="AT2114" s="13">
        <v>2016</v>
      </c>
      <c r="AU2114" s="13" t="s">
        <v>7138</v>
      </c>
    </row>
    <row r="2115" spans="2:47" ht="13.15" customHeight="1" x14ac:dyDescent="0.2">
      <c r="B2115" s="13" t="s">
        <v>7077</v>
      </c>
      <c r="C2115" s="13" t="s">
        <v>100</v>
      </c>
      <c r="D2115" s="13" t="s">
        <v>3125</v>
      </c>
      <c r="E2115" s="13" t="s">
        <v>569</v>
      </c>
      <c r="F2115" s="13" t="s">
        <v>3126</v>
      </c>
      <c r="G2115" s="13" t="s">
        <v>3232</v>
      </c>
      <c r="H2115" s="13" t="s">
        <v>105</v>
      </c>
      <c r="I2115" s="13">
        <v>57</v>
      </c>
      <c r="J2115" s="13" t="s">
        <v>106</v>
      </c>
      <c r="K2115" s="13" t="s">
        <v>107</v>
      </c>
      <c r="L2115" s="13" t="s">
        <v>108</v>
      </c>
      <c r="M2115" s="13" t="s">
        <v>122</v>
      </c>
      <c r="N2115" s="13" t="s">
        <v>2830</v>
      </c>
      <c r="O2115" s="39"/>
      <c r="P2115" s="39"/>
      <c r="Q2115" s="39"/>
      <c r="R2115" s="39"/>
      <c r="S2115" s="39">
        <v>126</v>
      </c>
      <c r="T2115" s="39">
        <v>203</v>
      </c>
      <c r="U2115" s="39">
        <v>288</v>
      </c>
      <c r="V2115" s="39">
        <v>288</v>
      </c>
      <c r="W2115" s="39">
        <v>288</v>
      </c>
      <c r="X2115" s="39"/>
      <c r="Y2115" s="39"/>
      <c r="Z2115" s="39"/>
      <c r="AA2115" s="39"/>
      <c r="AB2115" s="39"/>
      <c r="AC2115" s="39"/>
      <c r="AD2115" s="39"/>
      <c r="AE2115" s="39"/>
      <c r="AF2115" s="39"/>
      <c r="AG2115" s="39"/>
      <c r="AH2115" s="39"/>
      <c r="AI2115" s="39"/>
      <c r="AJ2115" s="39"/>
      <c r="AK2115" s="39"/>
      <c r="AL2115" s="39"/>
      <c r="AM2115" s="39"/>
      <c r="AN2115" s="39"/>
      <c r="AO2115" s="39"/>
      <c r="AP2115" s="39">
        <v>30143.96</v>
      </c>
      <c r="AQ2115" s="39">
        <v>0</v>
      </c>
      <c r="AR2115" s="27">
        <f t="shared" si="69"/>
        <v>0</v>
      </c>
      <c r="AS2115" s="13" t="s">
        <v>111</v>
      </c>
      <c r="AT2115" s="13">
        <v>2016</v>
      </c>
      <c r="AU2115" s="13" t="s">
        <v>115</v>
      </c>
    </row>
    <row r="2116" spans="2:47" ht="13.15" customHeight="1" x14ac:dyDescent="0.2">
      <c r="B2116" s="13" t="s">
        <v>7951</v>
      </c>
      <c r="C2116" s="13" t="s">
        <v>100</v>
      </c>
      <c r="D2116" s="13" t="s">
        <v>3125</v>
      </c>
      <c r="E2116" s="13" t="s">
        <v>569</v>
      </c>
      <c r="F2116" s="13" t="s">
        <v>3126</v>
      </c>
      <c r="G2116" s="13" t="s">
        <v>3232</v>
      </c>
      <c r="H2116" s="13" t="s">
        <v>105</v>
      </c>
      <c r="I2116" s="13">
        <v>57</v>
      </c>
      <c r="J2116" s="13" t="s">
        <v>106</v>
      </c>
      <c r="K2116" s="13" t="s">
        <v>107</v>
      </c>
      <c r="L2116" s="13" t="s">
        <v>108</v>
      </c>
      <c r="M2116" s="13" t="s">
        <v>122</v>
      </c>
      <c r="N2116" s="13" t="s">
        <v>2830</v>
      </c>
      <c r="O2116" s="39"/>
      <c r="P2116" s="39"/>
      <c r="Q2116" s="39"/>
      <c r="R2116" s="39"/>
      <c r="S2116" s="39">
        <v>126</v>
      </c>
      <c r="T2116" s="39">
        <v>203</v>
      </c>
      <c r="U2116" s="39">
        <v>271</v>
      </c>
      <c r="V2116" s="39">
        <v>310</v>
      </c>
      <c r="W2116" s="39">
        <v>310</v>
      </c>
      <c r="X2116" s="171"/>
      <c r="Y2116" s="171"/>
      <c r="Z2116" s="171"/>
      <c r="AA2116" s="171"/>
      <c r="AB2116" s="171"/>
      <c r="AC2116" s="171"/>
      <c r="AD2116" s="171"/>
      <c r="AE2116" s="171"/>
      <c r="AF2116" s="171"/>
      <c r="AG2116" s="171"/>
      <c r="AH2116" s="171"/>
      <c r="AI2116" s="171"/>
      <c r="AJ2116" s="171"/>
      <c r="AK2116" s="171"/>
      <c r="AL2116" s="171"/>
      <c r="AM2116" s="171"/>
      <c r="AN2116" s="171"/>
      <c r="AO2116" s="171"/>
      <c r="AP2116" s="39">
        <v>30143.96</v>
      </c>
      <c r="AQ2116" s="39">
        <f t="shared" ref="AQ2116" si="73">(O2116+P2116+Q2116+R2116+S2116+T2116+U2116+V2116+W2116)*AP2116</f>
        <v>36775631.199999996</v>
      </c>
      <c r="AR2116" s="27">
        <f t="shared" si="69"/>
        <v>41188706.943999998</v>
      </c>
      <c r="AS2116" s="13" t="s">
        <v>111</v>
      </c>
      <c r="AT2116" s="13" t="s">
        <v>7937</v>
      </c>
      <c r="AU2116" s="300"/>
    </row>
    <row r="2117" spans="2:47" ht="13.15" customHeight="1" x14ac:dyDescent="0.2">
      <c r="B2117" s="7" t="s">
        <v>3237</v>
      </c>
      <c r="C2117" s="7" t="s">
        <v>100</v>
      </c>
      <c r="D2117" s="13" t="s">
        <v>3116</v>
      </c>
      <c r="E2117" s="7" t="s">
        <v>582</v>
      </c>
      <c r="F2117" s="7" t="s">
        <v>3117</v>
      </c>
      <c r="G2117" s="7" t="s">
        <v>3238</v>
      </c>
      <c r="H2117" s="8" t="s">
        <v>197</v>
      </c>
      <c r="I2117" s="9">
        <v>57</v>
      </c>
      <c r="J2117" s="10" t="s">
        <v>238</v>
      </c>
      <c r="K2117" s="8" t="s">
        <v>107</v>
      </c>
      <c r="L2117" s="10" t="s">
        <v>108</v>
      </c>
      <c r="M2117" s="10" t="s">
        <v>109</v>
      </c>
      <c r="N2117" s="29" t="s">
        <v>2830</v>
      </c>
      <c r="O2117" s="27"/>
      <c r="P2117" s="27"/>
      <c r="Q2117" s="74"/>
      <c r="R2117" s="27">
        <v>210</v>
      </c>
      <c r="S2117" s="27">
        <v>210</v>
      </c>
      <c r="T2117" s="27">
        <v>210</v>
      </c>
      <c r="U2117" s="27">
        <v>210</v>
      </c>
      <c r="V2117" s="27">
        <v>210</v>
      </c>
      <c r="W2117" s="27"/>
      <c r="X2117" s="27"/>
      <c r="Y2117" s="27"/>
      <c r="Z2117" s="27"/>
      <c r="AA2117" s="27"/>
      <c r="AB2117" s="27"/>
      <c r="AC2117" s="27"/>
      <c r="AD2117" s="27"/>
      <c r="AE2117" s="27"/>
      <c r="AF2117" s="27"/>
      <c r="AG2117" s="27"/>
      <c r="AH2117" s="27"/>
      <c r="AI2117" s="27"/>
      <c r="AJ2117" s="27"/>
      <c r="AK2117" s="27"/>
      <c r="AL2117" s="27"/>
      <c r="AM2117" s="27"/>
      <c r="AN2117" s="27"/>
      <c r="AO2117" s="27"/>
      <c r="AP2117" s="27">
        <v>22245.61</v>
      </c>
      <c r="AQ2117" s="27">
        <v>0</v>
      </c>
      <c r="AR2117" s="27">
        <f t="shared" si="69"/>
        <v>0</v>
      </c>
      <c r="AS2117" s="10" t="s">
        <v>111</v>
      </c>
      <c r="AT2117" s="43" t="s">
        <v>241</v>
      </c>
      <c r="AU2117" s="89" t="s">
        <v>661</v>
      </c>
    </row>
    <row r="2118" spans="2:47" ht="13.15" customHeight="1" x14ac:dyDescent="0.2">
      <c r="B2118" s="12" t="s">
        <v>3239</v>
      </c>
      <c r="C2118" s="7" t="s">
        <v>100</v>
      </c>
      <c r="D2118" s="13" t="s">
        <v>3116</v>
      </c>
      <c r="E2118" s="7" t="s">
        <v>582</v>
      </c>
      <c r="F2118" s="7" t="s">
        <v>3117</v>
      </c>
      <c r="G2118" s="7" t="s">
        <v>3238</v>
      </c>
      <c r="H2118" s="8" t="s">
        <v>105</v>
      </c>
      <c r="I2118" s="9">
        <v>57</v>
      </c>
      <c r="J2118" s="10" t="s">
        <v>106</v>
      </c>
      <c r="K2118" s="8" t="s">
        <v>107</v>
      </c>
      <c r="L2118" s="10" t="s">
        <v>108</v>
      </c>
      <c r="M2118" s="10" t="s">
        <v>109</v>
      </c>
      <c r="N2118" s="10" t="s">
        <v>2830</v>
      </c>
      <c r="O2118" s="74"/>
      <c r="P2118" s="27"/>
      <c r="Q2118" s="27"/>
      <c r="R2118" s="27">
        <v>210</v>
      </c>
      <c r="S2118" s="27">
        <v>210</v>
      </c>
      <c r="T2118" s="27">
        <v>210</v>
      </c>
      <c r="U2118" s="27">
        <v>210</v>
      </c>
      <c r="V2118" s="27">
        <v>210</v>
      </c>
      <c r="W2118" s="27"/>
      <c r="X2118" s="27"/>
      <c r="Y2118" s="27"/>
      <c r="Z2118" s="27"/>
      <c r="AA2118" s="27"/>
      <c r="AB2118" s="27"/>
      <c r="AC2118" s="27"/>
      <c r="AD2118" s="27"/>
      <c r="AE2118" s="27"/>
      <c r="AF2118" s="27"/>
      <c r="AG2118" s="27"/>
      <c r="AH2118" s="27"/>
      <c r="AI2118" s="27"/>
      <c r="AJ2118" s="27"/>
      <c r="AK2118" s="27"/>
      <c r="AL2118" s="27"/>
      <c r="AM2118" s="27"/>
      <c r="AN2118" s="27"/>
      <c r="AO2118" s="27"/>
      <c r="AP2118" s="27">
        <v>22245.61</v>
      </c>
      <c r="AQ2118" s="27">
        <v>0</v>
      </c>
      <c r="AR2118" s="27">
        <f t="shared" si="69"/>
        <v>0</v>
      </c>
      <c r="AS2118" s="10" t="s">
        <v>111</v>
      </c>
      <c r="AT2118" s="43" t="s">
        <v>241</v>
      </c>
      <c r="AU2118" s="89" t="s">
        <v>661</v>
      </c>
    </row>
    <row r="2119" spans="2:47" ht="13.15" customHeight="1" x14ac:dyDescent="0.2">
      <c r="B2119" s="12" t="s">
        <v>3240</v>
      </c>
      <c r="C2119" s="7" t="s">
        <v>100</v>
      </c>
      <c r="D2119" s="13" t="s">
        <v>3116</v>
      </c>
      <c r="E2119" s="7" t="s">
        <v>582</v>
      </c>
      <c r="F2119" s="7" t="s">
        <v>3117</v>
      </c>
      <c r="G2119" s="7" t="s">
        <v>3238</v>
      </c>
      <c r="H2119" s="8" t="s">
        <v>105</v>
      </c>
      <c r="I2119" s="8">
        <v>57</v>
      </c>
      <c r="J2119" s="10" t="s">
        <v>200</v>
      </c>
      <c r="K2119" s="8" t="s">
        <v>107</v>
      </c>
      <c r="L2119" s="10" t="s">
        <v>108</v>
      </c>
      <c r="M2119" s="10" t="s">
        <v>109</v>
      </c>
      <c r="N2119" s="10" t="s">
        <v>2830</v>
      </c>
      <c r="O2119" s="74"/>
      <c r="P2119" s="27"/>
      <c r="Q2119" s="27"/>
      <c r="R2119" s="27">
        <v>6</v>
      </c>
      <c r="S2119" s="27">
        <v>210</v>
      </c>
      <c r="T2119" s="27">
        <v>210</v>
      </c>
      <c r="U2119" s="27">
        <v>210</v>
      </c>
      <c r="V2119" s="27">
        <v>210</v>
      </c>
      <c r="W2119" s="27"/>
      <c r="X2119" s="27"/>
      <c r="Y2119" s="27"/>
      <c r="Z2119" s="27"/>
      <c r="AA2119" s="27"/>
      <c r="AB2119" s="27"/>
      <c r="AC2119" s="27"/>
      <c r="AD2119" s="27"/>
      <c r="AE2119" s="27"/>
      <c r="AF2119" s="27"/>
      <c r="AG2119" s="27"/>
      <c r="AH2119" s="27"/>
      <c r="AI2119" s="27"/>
      <c r="AJ2119" s="27"/>
      <c r="AK2119" s="27"/>
      <c r="AL2119" s="27"/>
      <c r="AM2119" s="27"/>
      <c r="AN2119" s="27"/>
      <c r="AO2119" s="27"/>
      <c r="AP2119" s="27">
        <v>20535.71</v>
      </c>
      <c r="AQ2119" s="27">
        <v>0</v>
      </c>
      <c r="AR2119" s="27">
        <f t="shared" si="69"/>
        <v>0</v>
      </c>
      <c r="AS2119" s="10" t="s">
        <v>111</v>
      </c>
      <c r="AT2119" s="7" t="s">
        <v>375</v>
      </c>
      <c r="AU2119" s="13" t="s">
        <v>1163</v>
      </c>
    </row>
    <row r="2120" spans="2:47" ht="13.15" customHeight="1" x14ac:dyDescent="0.2">
      <c r="B2120" s="13" t="s">
        <v>3241</v>
      </c>
      <c r="C2120" s="13" t="s">
        <v>100</v>
      </c>
      <c r="D2120" s="13" t="s">
        <v>3125</v>
      </c>
      <c r="E2120" s="13" t="s">
        <v>569</v>
      </c>
      <c r="F2120" s="13" t="s">
        <v>3126</v>
      </c>
      <c r="G2120" s="13" t="s">
        <v>3238</v>
      </c>
      <c r="H2120" s="13" t="s">
        <v>105</v>
      </c>
      <c r="I2120" s="13">
        <v>57</v>
      </c>
      <c r="J2120" s="13" t="s">
        <v>614</v>
      </c>
      <c r="K2120" s="13" t="s">
        <v>107</v>
      </c>
      <c r="L2120" s="13" t="s">
        <v>108</v>
      </c>
      <c r="M2120" s="13" t="s">
        <v>109</v>
      </c>
      <c r="N2120" s="13" t="s">
        <v>2830</v>
      </c>
      <c r="O2120" s="39"/>
      <c r="P2120" s="39"/>
      <c r="Q2120" s="39"/>
      <c r="R2120" s="39"/>
      <c r="S2120" s="39">
        <v>242</v>
      </c>
      <c r="T2120" s="39">
        <v>263</v>
      </c>
      <c r="U2120" s="39">
        <v>263</v>
      </c>
      <c r="V2120" s="39">
        <v>263</v>
      </c>
      <c r="W2120" s="39">
        <v>263</v>
      </c>
      <c r="X2120" s="39"/>
      <c r="Y2120" s="39"/>
      <c r="Z2120" s="39"/>
      <c r="AA2120" s="39"/>
      <c r="AB2120" s="39"/>
      <c r="AC2120" s="39"/>
      <c r="AD2120" s="39"/>
      <c r="AE2120" s="39"/>
      <c r="AF2120" s="39"/>
      <c r="AG2120" s="39"/>
      <c r="AH2120" s="39"/>
      <c r="AI2120" s="39"/>
      <c r="AJ2120" s="39"/>
      <c r="AK2120" s="39"/>
      <c r="AL2120" s="39"/>
      <c r="AM2120" s="39"/>
      <c r="AN2120" s="39"/>
      <c r="AO2120" s="39"/>
      <c r="AP2120" s="39">
        <v>20535.71</v>
      </c>
      <c r="AQ2120" s="39">
        <v>0</v>
      </c>
      <c r="AR2120" s="27">
        <f t="shared" si="69"/>
        <v>0</v>
      </c>
      <c r="AS2120" s="13" t="s">
        <v>111</v>
      </c>
      <c r="AT2120" s="13">
        <v>2016</v>
      </c>
      <c r="AU2120" s="13">
        <v>14</v>
      </c>
    </row>
    <row r="2121" spans="2:47" ht="13.15" customHeight="1" x14ac:dyDescent="0.2">
      <c r="B2121" s="13" t="s">
        <v>3242</v>
      </c>
      <c r="C2121" s="13" t="s">
        <v>100</v>
      </c>
      <c r="D2121" s="13" t="s">
        <v>3125</v>
      </c>
      <c r="E2121" s="13" t="s">
        <v>569</v>
      </c>
      <c r="F2121" s="13" t="s">
        <v>3126</v>
      </c>
      <c r="G2121" s="13" t="s">
        <v>3238</v>
      </c>
      <c r="H2121" s="13" t="s">
        <v>105</v>
      </c>
      <c r="I2121" s="13">
        <v>57</v>
      </c>
      <c r="J2121" s="13" t="s">
        <v>106</v>
      </c>
      <c r="K2121" s="13" t="s">
        <v>107</v>
      </c>
      <c r="L2121" s="13" t="s">
        <v>108</v>
      </c>
      <c r="M2121" s="13" t="s">
        <v>122</v>
      </c>
      <c r="N2121" s="13" t="s">
        <v>2830</v>
      </c>
      <c r="O2121" s="39"/>
      <c r="P2121" s="39"/>
      <c r="Q2121" s="39"/>
      <c r="R2121" s="39"/>
      <c r="S2121" s="39">
        <v>221</v>
      </c>
      <c r="T2121" s="39">
        <v>263</v>
      </c>
      <c r="U2121" s="39">
        <v>263</v>
      </c>
      <c r="V2121" s="39">
        <v>263</v>
      </c>
      <c r="W2121" s="39">
        <v>263</v>
      </c>
      <c r="X2121" s="39"/>
      <c r="Y2121" s="39"/>
      <c r="Z2121" s="39"/>
      <c r="AA2121" s="39"/>
      <c r="AB2121" s="39"/>
      <c r="AC2121" s="39"/>
      <c r="AD2121" s="39"/>
      <c r="AE2121" s="39"/>
      <c r="AF2121" s="39"/>
      <c r="AG2121" s="39"/>
      <c r="AH2121" s="39"/>
      <c r="AI2121" s="39"/>
      <c r="AJ2121" s="39"/>
      <c r="AK2121" s="39"/>
      <c r="AL2121" s="39"/>
      <c r="AM2121" s="39"/>
      <c r="AN2121" s="39"/>
      <c r="AO2121" s="39"/>
      <c r="AP2121" s="39">
        <v>20535.71</v>
      </c>
      <c r="AQ2121" s="39">
        <v>0</v>
      </c>
      <c r="AR2121" s="27">
        <f t="shared" si="69"/>
        <v>0</v>
      </c>
      <c r="AS2121" s="13" t="s">
        <v>111</v>
      </c>
      <c r="AT2121" s="13">
        <v>2016</v>
      </c>
      <c r="AU2121" s="13" t="s">
        <v>6956</v>
      </c>
    </row>
    <row r="2122" spans="2:47" ht="13.15" customHeight="1" x14ac:dyDescent="0.2">
      <c r="B2122" s="13" t="s">
        <v>6974</v>
      </c>
      <c r="C2122" s="13" t="s">
        <v>100</v>
      </c>
      <c r="D2122" s="13" t="s">
        <v>3125</v>
      </c>
      <c r="E2122" s="13" t="s">
        <v>569</v>
      </c>
      <c r="F2122" s="13" t="s">
        <v>3126</v>
      </c>
      <c r="G2122" s="13" t="s">
        <v>3238</v>
      </c>
      <c r="H2122" s="13" t="s">
        <v>105</v>
      </c>
      <c r="I2122" s="13">
        <v>57</v>
      </c>
      <c r="J2122" s="13" t="s">
        <v>106</v>
      </c>
      <c r="K2122" s="13" t="s">
        <v>107</v>
      </c>
      <c r="L2122" s="13" t="s">
        <v>108</v>
      </c>
      <c r="M2122" s="13" t="s">
        <v>122</v>
      </c>
      <c r="N2122" s="13" t="s">
        <v>2830</v>
      </c>
      <c r="O2122" s="39"/>
      <c r="P2122" s="39"/>
      <c r="Q2122" s="39"/>
      <c r="R2122" s="39"/>
      <c r="S2122" s="39">
        <v>221</v>
      </c>
      <c r="T2122" s="39">
        <v>262</v>
      </c>
      <c r="U2122" s="39">
        <v>263</v>
      </c>
      <c r="V2122" s="39">
        <v>263</v>
      </c>
      <c r="W2122" s="39">
        <v>263</v>
      </c>
      <c r="X2122" s="39"/>
      <c r="Y2122" s="39"/>
      <c r="Z2122" s="39"/>
      <c r="AA2122" s="39"/>
      <c r="AB2122" s="39"/>
      <c r="AC2122" s="39"/>
      <c r="AD2122" s="39"/>
      <c r="AE2122" s="39"/>
      <c r="AF2122" s="39"/>
      <c r="AG2122" s="39"/>
      <c r="AH2122" s="39"/>
      <c r="AI2122" s="39"/>
      <c r="AJ2122" s="39"/>
      <c r="AK2122" s="39"/>
      <c r="AL2122" s="39"/>
      <c r="AM2122" s="39"/>
      <c r="AN2122" s="39"/>
      <c r="AO2122" s="39"/>
      <c r="AP2122" s="39">
        <v>20535.71</v>
      </c>
      <c r="AQ2122" s="39">
        <v>0</v>
      </c>
      <c r="AR2122" s="27">
        <f t="shared" si="69"/>
        <v>0</v>
      </c>
      <c r="AS2122" s="13" t="s">
        <v>111</v>
      </c>
      <c r="AT2122" s="13">
        <v>2016</v>
      </c>
      <c r="AU2122" s="13" t="s">
        <v>7138</v>
      </c>
    </row>
    <row r="2123" spans="2:47" ht="13.15" customHeight="1" x14ac:dyDescent="0.2">
      <c r="B2123" s="13" t="s">
        <v>7078</v>
      </c>
      <c r="C2123" s="13" t="s">
        <v>100</v>
      </c>
      <c r="D2123" s="13" t="s">
        <v>3125</v>
      </c>
      <c r="E2123" s="13" t="s">
        <v>569</v>
      </c>
      <c r="F2123" s="13" t="s">
        <v>3126</v>
      </c>
      <c r="G2123" s="13" t="s">
        <v>3238</v>
      </c>
      <c r="H2123" s="13" t="s">
        <v>105</v>
      </c>
      <c r="I2123" s="13">
        <v>57</v>
      </c>
      <c r="J2123" s="13" t="s">
        <v>106</v>
      </c>
      <c r="K2123" s="13" t="s">
        <v>107</v>
      </c>
      <c r="L2123" s="13" t="s">
        <v>108</v>
      </c>
      <c r="M2123" s="13" t="s">
        <v>122</v>
      </c>
      <c r="N2123" s="13" t="s">
        <v>2830</v>
      </c>
      <c r="O2123" s="39"/>
      <c r="P2123" s="39"/>
      <c r="Q2123" s="39"/>
      <c r="R2123" s="39"/>
      <c r="S2123" s="39">
        <v>221</v>
      </c>
      <c r="T2123" s="39">
        <v>262</v>
      </c>
      <c r="U2123" s="39">
        <v>263</v>
      </c>
      <c r="V2123" s="39">
        <v>263</v>
      </c>
      <c r="W2123" s="39">
        <v>263</v>
      </c>
      <c r="X2123" s="39"/>
      <c r="Y2123" s="39"/>
      <c r="Z2123" s="39"/>
      <c r="AA2123" s="39"/>
      <c r="AB2123" s="39"/>
      <c r="AC2123" s="39"/>
      <c r="AD2123" s="39"/>
      <c r="AE2123" s="39"/>
      <c r="AF2123" s="39"/>
      <c r="AG2123" s="39"/>
      <c r="AH2123" s="39"/>
      <c r="AI2123" s="39"/>
      <c r="AJ2123" s="39"/>
      <c r="AK2123" s="39"/>
      <c r="AL2123" s="39"/>
      <c r="AM2123" s="39"/>
      <c r="AN2123" s="39"/>
      <c r="AO2123" s="39"/>
      <c r="AP2123" s="39">
        <v>30143.96</v>
      </c>
      <c r="AQ2123" s="39">
        <v>0</v>
      </c>
      <c r="AR2123" s="27">
        <f t="shared" si="69"/>
        <v>0</v>
      </c>
      <c r="AS2123" s="13" t="s">
        <v>111</v>
      </c>
      <c r="AT2123" s="13">
        <v>2016</v>
      </c>
      <c r="AU2123" s="13" t="s">
        <v>115</v>
      </c>
    </row>
    <row r="2124" spans="2:47" ht="13.15" customHeight="1" x14ac:dyDescent="0.2">
      <c r="B2124" s="13" t="s">
        <v>7952</v>
      </c>
      <c r="C2124" s="13" t="s">
        <v>100</v>
      </c>
      <c r="D2124" s="13" t="s">
        <v>3125</v>
      </c>
      <c r="E2124" s="13" t="s">
        <v>569</v>
      </c>
      <c r="F2124" s="13" t="s">
        <v>3126</v>
      </c>
      <c r="G2124" s="13" t="s">
        <v>3238</v>
      </c>
      <c r="H2124" s="13" t="s">
        <v>105</v>
      </c>
      <c r="I2124" s="13">
        <v>57</v>
      </c>
      <c r="J2124" s="13" t="s">
        <v>106</v>
      </c>
      <c r="K2124" s="13" t="s">
        <v>107</v>
      </c>
      <c r="L2124" s="13" t="s">
        <v>108</v>
      </c>
      <c r="M2124" s="13" t="s">
        <v>122</v>
      </c>
      <c r="N2124" s="13" t="s">
        <v>2830</v>
      </c>
      <c r="O2124" s="39"/>
      <c r="P2124" s="39"/>
      <c r="Q2124" s="39"/>
      <c r="R2124" s="39"/>
      <c r="S2124" s="39">
        <v>221</v>
      </c>
      <c r="T2124" s="39">
        <v>262</v>
      </c>
      <c r="U2124" s="39">
        <v>351</v>
      </c>
      <c r="V2124" s="39">
        <v>339</v>
      </c>
      <c r="W2124" s="39">
        <v>339</v>
      </c>
      <c r="X2124" s="171"/>
      <c r="Y2124" s="171"/>
      <c r="Z2124" s="171"/>
      <c r="AA2124" s="171"/>
      <c r="AB2124" s="171"/>
      <c r="AC2124" s="171"/>
      <c r="AD2124" s="171"/>
      <c r="AE2124" s="171"/>
      <c r="AF2124" s="171"/>
      <c r="AG2124" s="171"/>
      <c r="AH2124" s="171"/>
      <c r="AI2124" s="171"/>
      <c r="AJ2124" s="171"/>
      <c r="AK2124" s="171"/>
      <c r="AL2124" s="171"/>
      <c r="AM2124" s="171"/>
      <c r="AN2124" s="171"/>
      <c r="AO2124" s="171"/>
      <c r="AP2124" s="39">
        <v>30143.96</v>
      </c>
      <c r="AQ2124" s="39">
        <f t="shared" ref="AQ2124" si="74">(O2124+P2124+Q2124+R2124+S2124+T2124+U2124+V2124+W2124)*AP2124</f>
        <v>45577667.519999996</v>
      </c>
      <c r="AR2124" s="27">
        <f t="shared" si="69"/>
        <v>51046987.622400001</v>
      </c>
      <c r="AS2124" s="13" t="s">
        <v>111</v>
      </c>
      <c r="AT2124" s="13" t="s">
        <v>7937</v>
      </c>
      <c r="AU2124" s="300"/>
    </row>
    <row r="2125" spans="2:47" ht="13.15" customHeight="1" x14ac:dyDescent="0.2">
      <c r="B2125" s="7" t="s">
        <v>3243</v>
      </c>
      <c r="C2125" s="7" t="s">
        <v>100</v>
      </c>
      <c r="D2125" s="13" t="s">
        <v>3116</v>
      </c>
      <c r="E2125" s="7" t="s">
        <v>582</v>
      </c>
      <c r="F2125" s="7" t="s">
        <v>3117</v>
      </c>
      <c r="G2125" s="7" t="s">
        <v>3244</v>
      </c>
      <c r="H2125" s="8" t="s">
        <v>197</v>
      </c>
      <c r="I2125" s="9">
        <v>57</v>
      </c>
      <c r="J2125" s="10" t="s">
        <v>238</v>
      </c>
      <c r="K2125" s="8" t="s">
        <v>107</v>
      </c>
      <c r="L2125" s="10" t="s">
        <v>108</v>
      </c>
      <c r="M2125" s="10" t="s">
        <v>109</v>
      </c>
      <c r="N2125" s="29" t="s">
        <v>2830</v>
      </c>
      <c r="O2125" s="27"/>
      <c r="P2125" s="27"/>
      <c r="Q2125" s="74"/>
      <c r="R2125" s="27">
        <v>161</v>
      </c>
      <c r="S2125" s="27">
        <v>161</v>
      </c>
      <c r="T2125" s="27">
        <v>161</v>
      </c>
      <c r="U2125" s="27">
        <v>161</v>
      </c>
      <c r="V2125" s="27">
        <v>161</v>
      </c>
      <c r="W2125" s="27"/>
      <c r="X2125" s="27"/>
      <c r="Y2125" s="27"/>
      <c r="Z2125" s="27"/>
      <c r="AA2125" s="27"/>
      <c r="AB2125" s="27"/>
      <c r="AC2125" s="27"/>
      <c r="AD2125" s="27"/>
      <c r="AE2125" s="27"/>
      <c r="AF2125" s="27"/>
      <c r="AG2125" s="27"/>
      <c r="AH2125" s="27"/>
      <c r="AI2125" s="27"/>
      <c r="AJ2125" s="27"/>
      <c r="AK2125" s="27"/>
      <c r="AL2125" s="27"/>
      <c r="AM2125" s="27"/>
      <c r="AN2125" s="27"/>
      <c r="AO2125" s="27"/>
      <c r="AP2125" s="27">
        <v>22245.61</v>
      </c>
      <c r="AQ2125" s="27">
        <v>0</v>
      </c>
      <c r="AR2125" s="27">
        <f t="shared" si="69"/>
        <v>0</v>
      </c>
      <c r="AS2125" s="10" t="s">
        <v>111</v>
      </c>
      <c r="AT2125" s="43" t="s">
        <v>241</v>
      </c>
      <c r="AU2125" s="89" t="s">
        <v>661</v>
      </c>
    </row>
    <row r="2126" spans="2:47" ht="13.15" customHeight="1" x14ac:dyDescent="0.2">
      <c r="B2126" s="12" t="s">
        <v>3245</v>
      </c>
      <c r="C2126" s="7" t="s">
        <v>100</v>
      </c>
      <c r="D2126" s="13" t="s">
        <v>3116</v>
      </c>
      <c r="E2126" s="7" t="s">
        <v>582</v>
      </c>
      <c r="F2126" s="7" t="s">
        <v>3117</v>
      </c>
      <c r="G2126" s="7" t="s">
        <v>3244</v>
      </c>
      <c r="H2126" s="8" t="s">
        <v>105</v>
      </c>
      <c r="I2126" s="9">
        <v>57</v>
      </c>
      <c r="J2126" s="10" t="s">
        <v>106</v>
      </c>
      <c r="K2126" s="8" t="s">
        <v>107</v>
      </c>
      <c r="L2126" s="10" t="s">
        <v>108</v>
      </c>
      <c r="M2126" s="10" t="s">
        <v>109</v>
      </c>
      <c r="N2126" s="10" t="s">
        <v>2830</v>
      </c>
      <c r="O2126" s="74"/>
      <c r="P2126" s="27"/>
      <c r="Q2126" s="27"/>
      <c r="R2126" s="27">
        <v>161</v>
      </c>
      <c r="S2126" s="27">
        <v>161</v>
      </c>
      <c r="T2126" s="27">
        <v>161</v>
      </c>
      <c r="U2126" s="27">
        <v>161</v>
      </c>
      <c r="V2126" s="27">
        <v>161</v>
      </c>
      <c r="W2126" s="27"/>
      <c r="X2126" s="27"/>
      <c r="Y2126" s="27"/>
      <c r="Z2126" s="27"/>
      <c r="AA2126" s="27"/>
      <c r="AB2126" s="27"/>
      <c r="AC2126" s="27"/>
      <c r="AD2126" s="27"/>
      <c r="AE2126" s="27"/>
      <c r="AF2126" s="27"/>
      <c r="AG2126" s="27"/>
      <c r="AH2126" s="27"/>
      <c r="AI2126" s="27"/>
      <c r="AJ2126" s="27"/>
      <c r="AK2126" s="27"/>
      <c r="AL2126" s="27"/>
      <c r="AM2126" s="27"/>
      <c r="AN2126" s="27"/>
      <c r="AO2126" s="27"/>
      <c r="AP2126" s="27">
        <v>22245.61</v>
      </c>
      <c r="AQ2126" s="27">
        <v>0</v>
      </c>
      <c r="AR2126" s="27">
        <f t="shared" si="69"/>
        <v>0</v>
      </c>
      <c r="AS2126" s="10" t="s">
        <v>111</v>
      </c>
      <c r="AT2126" s="43" t="s">
        <v>241</v>
      </c>
      <c r="AU2126" s="89" t="s">
        <v>661</v>
      </c>
    </row>
    <row r="2127" spans="2:47" ht="13.15" customHeight="1" x14ac:dyDescent="0.2">
      <c r="B2127" s="12" t="s">
        <v>3246</v>
      </c>
      <c r="C2127" s="7" t="s">
        <v>100</v>
      </c>
      <c r="D2127" s="13" t="s">
        <v>3116</v>
      </c>
      <c r="E2127" s="7" t="s">
        <v>582</v>
      </c>
      <c r="F2127" s="7" t="s">
        <v>3117</v>
      </c>
      <c r="G2127" s="7" t="s">
        <v>3244</v>
      </c>
      <c r="H2127" s="8" t="s">
        <v>105</v>
      </c>
      <c r="I2127" s="8">
        <v>57</v>
      </c>
      <c r="J2127" s="10" t="s">
        <v>200</v>
      </c>
      <c r="K2127" s="8" t="s">
        <v>107</v>
      </c>
      <c r="L2127" s="10" t="s">
        <v>108</v>
      </c>
      <c r="M2127" s="10" t="s">
        <v>109</v>
      </c>
      <c r="N2127" s="10" t="s">
        <v>2830</v>
      </c>
      <c r="O2127" s="74"/>
      <c r="P2127" s="27"/>
      <c r="Q2127" s="27"/>
      <c r="R2127" s="27">
        <v>129</v>
      </c>
      <c r="S2127" s="27">
        <v>161</v>
      </c>
      <c r="T2127" s="27">
        <v>161</v>
      </c>
      <c r="U2127" s="27">
        <v>161</v>
      </c>
      <c r="V2127" s="27">
        <v>161</v>
      </c>
      <c r="W2127" s="27"/>
      <c r="X2127" s="27"/>
      <c r="Y2127" s="27"/>
      <c r="Z2127" s="27"/>
      <c r="AA2127" s="27"/>
      <c r="AB2127" s="27"/>
      <c r="AC2127" s="27"/>
      <c r="AD2127" s="27"/>
      <c r="AE2127" s="27"/>
      <c r="AF2127" s="27"/>
      <c r="AG2127" s="27"/>
      <c r="AH2127" s="27"/>
      <c r="AI2127" s="27"/>
      <c r="AJ2127" s="27"/>
      <c r="AK2127" s="27"/>
      <c r="AL2127" s="27"/>
      <c r="AM2127" s="27"/>
      <c r="AN2127" s="27"/>
      <c r="AO2127" s="27"/>
      <c r="AP2127" s="27">
        <v>20535.71</v>
      </c>
      <c r="AQ2127" s="27">
        <v>0</v>
      </c>
      <c r="AR2127" s="27">
        <f t="shared" si="69"/>
        <v>0</v>
      </c>
      <c r="AS2127" s="10" t="s">
        <v>111</v>
      </c>
      <c r="AT2127" s="7" t="s">
        <v>375</v>
      </c>
      <c r="AU2127" s="13" t="s">
        <v>1163</v>
      </c>
    </row>
    <row r="2128" spans="2:47" ht="13.15" customHeight="1" x14ac:dyDescent="0.2">
      <c r="B2128" s="13" t="s">
        <v>3247</v>
      </c>
      <c r="C2128" s="13" t="s">
        <v>100</v>
      </c>
      <c r="D2128" s="13" t="s">
        <v>3125</v>
      </c>
      <c r="E2128" s="13" t="s">
        <v>569</v>
      </c>
      <c r="F2128" s="13" t="s">
        <v>3126</v>
      </c>
      <c r="G2128" s="13" t="s">
        <v>3244</v>
      </c>
      <c r="H2128" s="13" t="s">
        <v>105</v>
      </c>
      <c r="I2128" s="13">
        <v>57</v>
      </c>
      <c r="J2128" s="13" t="s">
        <v>614</v>
      </c>
      <c r="K2128" s="13" t="s">
        <v>107</v>
      </c>
      <c r="L2128" s="13" t="s">
        <v>108</v>
      </c>
      <c r="M2128" s="13" t="s">
        <v>109</v>
      </c>
      <c r="N2128" s="13" t="s">
        <v>2830</v>
      </c>
      <c r="O2128" s="39"/>
      <c r="P2128" s="39"/>
      <c r="Q2128" s="39"/>
      <c r="R2128" s="39"/>
      <c r="S2128" s="39">
        <v>164</v>
      </c>
      <c r="T2128" s="39">
        <v>168</v>
      </c>
      <c r="U2128" s="39">
        <v>168</v>
      </c>
      <c r="V2128" s="39">
        <v>168</v>
      </c>
      <c r="W2128" s="39">
        <v>168</v>
      </c>
      <c r="X2128" s="39"/>
      <c r="Y2128" s="39"/>
      <c r="Z2128" s="39"/>
      <c r="AA2128" s="39"/>
      <c r="AB2128" s="39"/>
      <c r="AC2128" s="39"/>
      <c r="AD2128" s="39"/>
      <c r="AE2128" s="39"/>
      <c r="AF2128" s="39"/>
      <c r="AG2128" s="39"/>
      <c r="AH2128" s="39"/>
      <c r="AI2128" s="39"/>
      <c r="AJ2128" s="39"/>
      <c r="AK2128" s="39"/>
      <c r="AL2128" s="39"/>
      <c r="AM2128" s="39"/>
      <c r="AN2128" s="39"/>
      <c r="AO2128" s="39"/>
      <c r="AP2128" s="39">
        <v>20535.71</v>
      </c>
      <c r="AQ2128" s="39">
        <v>0</v>
      </c>
      <c r="AR2128" s="27">
        <f t="shared" si="69"/>
        <v>0</v>
      </c>
      <c r="AS2128" s="13" t="s">
        <v>111</v>
      </c>
      <c r="AT2128" s="13">
        <v>2016</v>
      </c>
      <c r="AU2128" s="13">
        <v>14</v>
      </c>
    </row>
    <row r="2129" spans="2:47" ht="13.15" customHeight="1" x14ac:dyDescent="0.2">
      <c r="B2129" s="13" t="s">
        <v>3248</v>
      </c>
      <c r="C2129" s="13" t="s">
        <v>100</v>
      </c>
      <c r="D2129" s="13" t="s">
        <v>3125</v>
      </c>
      <c r="E2129" s="13" t="s">
        <v>569</v>
      </c>
      <c r="F2129" s="13" t="s">
        <v>3126</v>
      </c>
      <c r="G2129" s="13" t="s">
        <v>3244</v>
      </c>
      <c r="H2129" s="13" t="s">
        <v>105</v>
      </c>
      <c r="I2129" s="13">
        <v>57</v>
      </c>
      <c r="J2129" s="13" t="s">
        <v>614</v>
      </c>
      <c r="K2129" s="13" t="s">
        <v>107</v>
      </c>
      <c r="L2129" s="13" t="s">
        <v>108</v>
      </c>
      <c r="M2129" s="13" t="s">
        <v>109</v>
      </c>
      <c r="N2129" s="13" t="s">
        <v>2830</v>
      </c>
      <c r="O2129" s="39"/>
      <c r="P2129" s="39"/>
      <c r="Q2129" s="39"/>
      <c r="R2129" s="39"/>
      <c r="S2129" s="39">
        <v>160</v>
      </c>
      <c r="T2129" s="39">
        <v>168</v>
      </c>
      <c r="U2129" s="39">
        <v>168</v>
      </c>
      <c r="V2129" s="39">
        <v>168</v>
      </c>
      <c r="W2129" s="39">
        <v>168</v>
      </c>
      <c r="X2129" s="39"/>
      <c r="Y2129" s="39"/>
      <c r="Z2129" s="39"/>
      <c r="AA2129" s="39"/>
      <c r="AB2129" s="39"/>
      <c r="AC2129" s="39"/>
      <c r="AD2129" s="39"/>
      <c r="AE2129" s="39"/>
      <c r="AF2129" s="39"/>
      <c r="AG2129" s="39"/>
      <c r="AH2129" s="39"/>
      <c r="AI2129" s="39"/>
      <c r="AJ2129" s="39"/>
      <c r="AK2129" s="39"/>
      <c r="AL2129" s="39"/>
      <c r="AM2129" s="39"/>
      <c r="AN2129" s="39"/>
      <c r="AO2129" s="39"/>
      <c r="AP2129" s="39">
        <v>20535.71</v>
      </c>
      <c r="AQ2129" s="39">
        <v>0</v>
      </c>
      <c r="AR2129" s="27">
        <f t="shared" si="69"/>
        <v>0</v>
      </c>
      <c r="AS2129" s="13" t="s">
        <v>111</v>
      </c>
      <c r="AT2129" s="13">
        <v>2016</v>
      </c>
      <c r="AU2129" s="13">
        <v>14</v>
      </c>
    </row>
    <row r="2130" spans="2:47" ht="13.15" customHeight="1" x14ac:dyDescent="0.2">
      <c r="B2130" s="13" t="s">
        <v>3249</v>
      </c>
      <c r="C2130" s="13" t="s">
        <v>100</v>
      </c>
      <c r="D2130" s="13" t="s">
        <v>3125</v>
      </c>
      <c r="E2130" s="13" t="s">
        <v>569</v>
      </c>
      <c r="F2130" s="13" t="s">
        <v>3126</v>
      </c>
      <c r="G2130" s="13" t="s">
        <v>3244</v>
      </c>
      <c r="H2130" s="13" t="s">
        <v>105</v>
      </c>
      <c r="I2130" s="13">
        <v>57</v>
      </c>
      <c r="J2130" s="13" t="s">
        <v>614</v>
      </c>
      <c r="K2130" s="13" t="s">
        <v>107</v>
      </c>
      <c r="L2130" s="13" t="s">
        <v>108</v>
      </c>
      <c r="M2130" s="13" t="s">
        <v>122</v>
      </c>
      <c r="N2130" s="13" t="s">
        <v>2830</v>
      </c>
      <c r="O2130" s="39"/>
      <c r="P2130" s="39"/>
      <c r="Q2130" s="39"/>
      <c r="R2130" s="39"/>
      <c r="S2130" s="39">
        <v>154</v>
      </c>
      <c r="T2130" s="39">
        <v>168</v>
      </c>
      <c r="U2130" s="39">
        <v>168</v>
      </c>
      <c r="V2130" s="39">
        <v>168</v>
      </c>
      <c r="W2130" s="39">
        <v>168</v>
      </c>
      <c r="X2130" s="39"/>
      <c r="Y2130" s="39"/>
      <c r="Z2130" s="39"/>
      <c r="AA2130" s="39"/>
      <c r="AB2130" s="39"/>
      <c r="AC2130" s="39"/>
      <c r="AD2130" s="39"/>
      <c r="AE2130" s="39"/>
      <c r="AF2130" s="39"/>
      <c r="AG2130" s="39"/>
      <c r="AH2130" s="39"/>
      <c r="AI2130" s="39"/>
      <c r="AJ2130" s="39"/>
      <c r="AK2130" s="39"/>
      <c r="AL2130" s="39"/>
      <c r="AM2130" s="39"/>
      <c r="AN2130" s="39"/>
      <c r="AO2130" s="39"/>
      <c r="AP2130" s="39">
        <v>20535.71</v>
      </c>
      <c r="AQ2130" s="39">
        <v>0</v>
      </c>
      <c r="AR2130" s="27">
        <f t="shared" si="69"/>
        <v>0</v>
      </c>
      <c r="AS2130" s="13" t="s">
        <v>111</v>
      </c>
      <c r="AT2130" s="13">
        <v>2016</v>
      </c>
      <c r="AU2130" s="13" t="s">
        <v>115</v>
      </c>
    </row>
    <row r="2131" spans="2:47" ht="13.15" customHeight="1" x14ac:dyDescent="0.2">
      <c r="B2131" s="13" t="s">
        <v>3250</v>
      </c>
      <c r="C2131" s="13" t="s">
        <v>100</v>
      </c>
      <c r="D2131" s="13" t="s">
        <v>3125</v>
      </c>
      <c r="E2131" s="13" t="s">
        <v>569</v>
      </c>
      <c r="F2131" s="13" t="s">
        <v>3126</v>
      </c>
      <c r="G2131" s="13" t="s">
        <v>3244</v>
      </c>
      <c r="H2131" s="13" t="s">
        <v>105</v>
      </c>
      <c r="I2131" s="13">
        <v>57</v>
      </c>
      <c r="J2131" s="13" t="s">
        <v>106</v>
      </c>
      <c r="K2131" s="13" t="s">
        <v>107</v>
      </c>
      <c r="L2131" s="13" t="s">
        <v>108</v>
      </c>
      <c r="M2131" s="13" t="s">
        <v>122</v>
      </c>
      <c r="N2131" s="13" t="s">
        <v>2830</v>
      </c>
      <c r="O2131" s="39"/>
      <c r="P2131" s="39"/>
      <c r="Q2131" s="39"/>
      <c r="R2131" s="39"/>
      <c r="S2131" s="39">
        <v>160</v>
      </c>
      <c r="T2131" s="39">
        <v>168</v>
      </c>
      <c r="U2131" s="39">
        <v>168</v>
      </c>
      <c r="V2131" s="39">
        <v>168</v>
      </c>
      <c r="W2131" s="39">
        <v>168</v>
      </c>
      <c r="X2131" s="39"/>
      <c r="Y2131" s="39"/>
      <c r="Z2131" s="39"/>
      <c r="AA2131" s="39"/>
      <c r="AB2131" s="39"/>
      <c r="AC2131" s="39"/>
      <c r="AD2131" s="39"/>
      <c r="AE2131" s="39"/>
      <c r="AF2131" s="39"/>
      <c r="AG2131" s="39"/>
      <c r="AH2131" s="39"/>
      <c r="AI2131" s="39"/>
      <c r="AJ2131" s="39"/>
      <c r="AK2131" s="39"/>
      <c r="AL2131" s="39"/>
      <c r="AM2131" s="39"/>
      <c r="AN2131" s="39"/>
      <c r="AO2131" s="39"/>
      <c r="AP2131" s="39">
        <v>20535.71</v>
      </c>
      <c r="AQ2131" s="39">
        <v>0</v>
      </c>
      <c r="AR2131" s="27">
        <f t="shared" si="69"/>
        <v>0</v>
      </c>
      <c r="AS2131" s="13" t="s">
        <v>111</v>
      </c>
      <c r="AT2131" s="13">
        <v>2016</v>
      </c>
      <c r="AU2131" s="13" t="s">
        <v>6956</v>
      </c>
    </row>
    <row r="2132" spans="2:47" ht="13.15" customHeight="1" x14ac:dyDescent="0.2">
      <c r="B2132" s="13" t="s">
        <v>6975</v>
      </c>
      <c r="C2132" s="13" t="s">
        <v>100</v>
      </c>
      <c r="D2132" s="13" t="s">
        <v>3125</v>
      </c>
      <c r="E2132" s="13" t="s">
        <v>569</v>
      </c>
      <c r="F2132" s="13" t="s">
        <v>3126</v>
      </c>
      <c r="G2132" s="13" t="s">
        <v>3244</v>
      </c>
      <c r="H2132" s="13" t="s">
        <v>105</v>
      </c>
      <c r="I2132" s="13">
        <v>57</v>
      </c>
      <c r="J2132" s="13" t="s">
        <v>106</v>
      </c>
      <c r="K2132" s="13" t="s">
        <v>107</v>
      </c>
      <c r="L2132" s="13" t="s">
        <v>108</v>
      </c>
      <c r="M2132" s="13" t="s">
        <v>122</v>
      </c>
      <c r="N2132" s="13" t="s">
        <v>2830</v>
      </c>
      <c r="O2132" s="39"/>
      <c r="P2132" s="39"/>
      <c r="Q2132" s="39"/>
      <c r="R2132" s="39"/>
      <c r="S2132" s="39">
        <v>160</v>
      </c>
      <c r="T2132" s="39">
        <v>168</v>
      </c>
      <c r="U2132" s="39">
        <v>168</v>
      </c>
      <c r="V2132" s="39">
        <v>168</v>
      </c>
      <c r="W2132" s="39">
        <v>168</v>
      </c>
      <c r="X2132" s="39"/>
      <c r="Y2132" s="39"/>
      <c r="Z2132" s="39"/>
      <c r="AA2132" s="39"/>
      <c r="AB2132" s="39"/>
      <c r="AC2132" s="39"/>
      <c r="AD2132" s="39"/>
      <c r="AE2132" s="39"/>
      <c r="AF2132" s="39"/>
      <c r="AG2132" s="39"/>
      <c r="AH2132" s="39"/>
      <c r="AI2132" s="39"/>
      <c r="AJ2132" s="39"/>
      <c r="AK2132" s="39"/>
      <c r="AL2132" s="39"/>
      <c r="AM2132" s="39"/>
      <c r="AN2132" s="39"/>
      <c r="AO2132" s="39"/>
      <c r="AP2132" s="39">
        <v>20535.71</v>
      </c>
      <c r="AQ2132" s="39">
        <v>0</v>
      </c>
      <c r="AR2132" s="27">
        <f t="shared" si="69"/>
        <v>0</v>
      </c>
      <c r="AS2132" s="13" t="s">
        <v>111</v>
      </c>
      <c r="AT2132" s="13">
        <v>2016</v>
      </c>
      <c r="AU2132" s="13" t="s">
        <v>7138</v>
      </c>
    </row>
    <row r="2133" spans="2:47" ht="13.15" customHeight="1" x14ac:dyDescent="0.2">
      <c r="B2133" s="13" t="s">
        <v>7079</v>
      </c>
      <c r="C2133" s="13" t="s">
        <v>100</v>
      </c>
      <c r="D2133" s="13" t="s">
        <v>3125</v>
      </c>
      <c r="E2133" s="13" t="s">
        <v>569</v>
      </c>
      <c r="F2133" s="13" t="s">
        <v>3126</v>
      </c>
      <c r="G2133" s="13" t="s">
        <v>3244</v>
      </c>
      <c r="H2133" s="13" t="s">
        <v>105</v>
      </c>
      <c r="I2133" s="13">
        <v>57</v>
      </c>
      <c r="J2133" s="13" t="s">
        <v>106</v>
      </c>
      <c r="K2133" s="13" t="s">
        <v>107</v>
      </c>
      <c r="L2133" s="13" t="s">
        <v>108</v>
      </c>
      <c r="M2133" s="13" t="s">
        <v>122</v>
      </c>
      <c r="N2133" s="13" t="s">
        <v>2830</v>
      </c>
      <c r="O2133" s="39"/>
      <c r="P2133" s="39"/>
      <c r="Q2133" s="39"/>
      <c r="R2133" s="39"/>
      <c r="S2133" s="39">
        <v>160</v>
      </c>
      <c r="T2133" s="39">
        <v>168</v>
      </c>
      <c r="U2133" s="39">
        <v>168</v>
      </c>
      <c r="V2133" s="39">
        <v>168</v>
      </c>
      <c r="W2133" s="39">
        <v>168</v>
      </c>
      <c r="X2133" s="39"/>
      <c r="Y2133" s="39"/>
      <c r="Z2133" s="39"/>
      <c r="AA2133" s="39"/>
      <c r="AB2133" s="39"/>
      <c r="AC2133" s="39"/>
      <c r="AD2133" s="39"/>
      <c r="AE2133" s="39"/>
      <c r="AF2133" s="39"/>
      <c r="AG2133" s="39"/>
      <c r="AH2133" s="39"/>
      <c r="AI2133" s="39"/>
      <c r="AJ2133" s="39"/>
      <c r="AK2133" s="39"/>
      <c r="AL2133" s="39"/>
      <c r="AM2133" s="39"/>
      <c r="AN2133" s="39"/>
      <c r="AO2133" s="39"/>
      <c r="AP2133" s="39">
        <v>30143.96</v>
      </c>
      <c r="AQ2133" s="39">
        <v>0</v>
      </c>
      <c r="AR2133" s="27">
        <f t="shared" si="69"/>
        <v>0</v>
      </c>
      <c r="AS2133" s="13" t="s">
        <v>111</v>
      </c>
      <c r="AT2133" s="13">
        <v>2016</v>
      </c>
      <c r="AU2133" s="13" t="s">
        <v>115</v>
      </c>
    </row>
    <row r="2134" spans="2:47" ht="13.15" customHeight="1" x14ac:dyDescent="0.2">
      <c r="B2134" s="13" t="s">
        <v>7953</v>
      </c>
      <c r="C2134" s="13" t="s">
        <v>100</v>
      </c>
      <c r="D2134" s="13" t="s">
        <v>3125</v>
      </c>
      <c r="E2134" s="13" t="s">
        <v>569</v>
      </c>
      <c r="F2134" s="13" t="s">
        <v>3126</v>
      </c>
      <c r="G2134" s="13" t="s">
        <v>3244</v>
      </c>
      <c r="H2134" s="13" t="s">
        <v>105</v>
      </c>
      <c r="I2134" s="13">
        <v>57</v>
      </c>
      <c r="J2134" s="13" t="s">
        <v>106</v>
      </c>
      <c r="K2134" s="13" t="s">
        <v>107</v>
      </c>
      <c r="L2134" s="13" t="s">
        <v>108</v>
      </c>
      <c r="M2134" s="13" t="s">
        <v>122</v>
      </c>
      <c r="N2134" s="13" t="s">
        <v>2830</v>
      </c>
      <c r="O2134" s="39"/>
      <c r="P2134" s="39"/>
      <c r="Q2134" s="39"/>
      <c r="R2134" s="39"/>
      <c r="S2134" s="39">
        <v>160</v>
      </c>
      <c r="T2134" s="39">
        <v>168</v>
      </c>
      <c r="U2134" s="39">
        <v>193</v>
      </c>
      <c r="V2134" s="39">
        <v>194</v>
      </c>
      <c r="W2134" s="39">
        <v>194</v>
      </c>
      <c r="X2134" s="171"/>
      <c r="Y2134" s="171"/>
      <c r="Z2134" s="171"/>
      <c r="AA2134" s="171"/>
      <c r="AB2134" s="171"/>
      <c r="AC2134" s="171"/>
      <c r="AD2134" s="171"/>
      <c r="AE2134" s="171"/>
      <c r="AF2134" s="171"/>
      <c r="AG2134" s="171"/>
      <c r="AH2134" s="171"/>
      <c r="AI2134" s="171"/>
      <c r="AJ2134" s="171"/>
      <c r="AK2134" s="171"/>
      <c r="AL2134" s="171"/>
      <c r="AM2134" s="171"/>
      <c r="AN2134" s="171"/>
      <c r="AO2134" s="171"/>
      <c r="AP2134" s="39">
        <v>30143.96</v>
      </c>
      <c r="AQ2134" s="39">
        <f t="shared" ref="AQ2134" si="75">(O2134+P2134+Q2134+R2134+S2134+T2134+U2134+V2134+W2134)*AP2134</f>
        <v>27400859.640000001</v>
      </c>
      <c r="AR2134" s="27">
        <f t="shared" si="69"/>
        <v>30688962.796800002</v>
      </c>
      <c r="AS2134" s="13" t="s">
        <v>111</v>
      </c>
      <c r="AT2134" s="13" t="s">
        <v>7937</v>
      </c>
      <c r="AU2134" s="300"/>
    </row>
    <row r="2135" spans="2:47" ht="13.15" customHeight="1" x14ac:dyDescent="0.2">
      <c r="B2135" s="7" t="s">
        <v>3251</v>
      </c>
      <c r="C2135" s="7" t="s">
        <v>100</v>
      </c>
      <c r="D2135" s="13" t="s">
        <v>3116</v>
      </c>
      <c r="E2135" s="7" t="s">
        <v>582</v>
      </c>
      <c r="F2135" s="7" t="s">
        <v>3117</v>
      </c>
      <c r="G2135" s="7" t="s">
        <v>3252</v>
      </c>
      <c r="H2135" s="8" t="s">
        <v>197</v>
      </c>
      <c r="I2135" s="9">
        <v>57</v>
      </c>
      <c r="J2135" s="10" t="s">
        <v>238</v>
      </c>
      <c r="K2135" s="8" t="s">
        <v>107</v>
      </c>
      <c r="L2135" s="10" t="s">
        <v>108</v>
      </c>
      <c r="M2135" s="10" t="s">
        <v>109</v>
      </c>
      <c r="N2135" s="29" t="s">
        <v>2830</v>
      </c>
      <c r="O2135" s="27"/>
      <c r="P2135" s="27"/>
      <c r="Q2135" s="74"/>
      <c r="R2135" s="27">
        <v>82</v>
      </c>
      <c r="S2135" s="27">
        <v>82</v>
      </c>
      <c r="T2135" s="27">
        <v>82</v>
      </c>
      <c r="U2135" s="27">
        <v>82</v>
      </c>
      <c r="V2135" s="27">
        <v>82</v>
      </c>
      <c r="W2135" s="27"/>
      <c r="X2135" s="27"/>
      <c r="Y2135" s="27"/>
      <c r="Z2135" s="27"/>
      <c r="AA2135" s="27"/>
      <c r="AB2135" s="27"/>
      <c r="AC2135" s="27"/>
      <c r="AD2135" s="27"/>
      <c r="AE2135" s="27"/>
      <c r="AF2135" s="27"/>
      <c r="AG2135" s="27"/>
      <c r="AH2135" s="27"/>
      <c r="AI2135" s="27"/>
      <c r="AJ2135" s="27"/>
      <c r="AK2135" s="27"/>
      <c r="AL2135" s="27"/>
      <c r="AM2135" s="27"/>
      <c r="AN2135" s="27"/>
      <c r="AO2135" s="27"/>
      <c r="AP2135" s="27">
        <v>22245.61</v>
      </c>
      <c r="AQ2135" s="27">
        <v>0</v>
      </c>
      <c r="AR2135" s="27">
        <f t="shared" si="69"/>
        <v>0</v>
      </c>
      <c r="AS2135" s="10" t="s">
        <v>111</v>
      </c>
      <c r="AT2135" s="43" t="s">
        <v>241</v>
      </c>
      <c r="AU2135" s="89" t="s">
        <v>661</v>
      </c>
    </row>
    <row r="2136" spans="2:47" ht="13.15" customHeight="1" x14ac:dyDescent="0.2">
      <c r="B2136" s="12" t="s">
        <v>3253</v>
      </c>
      <c r="C2136" s="7" t="s">
        <v>100</v>
      </c>
      <c r="D2136" s="13" t="s">
        <v>3116</v>
      </c>
      <c r="E2136" s="7" t="s">
        <v>582</v>
      </c>
      <c r="F2136" s="7" t="s">
        <v>3117</v>
      </c>
      <c r="G2136" s="7" t="s">
        <v>3252</v>
      </c>
      <c r="H2136" s="8" t="s">
        <v>105</v>
      </c>
      <c r="I2136" s="9">
        <v>57</v>
      </c>
      <c r="J2136" s="10" t="s">
        <v>106</v>
      </c>
      <c r="K2136" s="8" t="s">
        <v>107</v>
      </c>
      <c r="L2136" s="10" t="s">
        <v>108</v>
      </c>
      <c r="M2136" s="10" t="s">
        <v>109</v>
      </c>
      <c r="N2136" s="10" t="s">
        <v>2830</v>
      </c>
      <c r="O2136" s="74"/>
      <c r="P2136" s="27"/>
      <c r="Q2136" s="27"/>
      <c r="R2136" s="27">
        <v>82</v>
      </c>
      <c r="S2136" s="27">
        <v>82</v>
      </c>
      <c r="T2136" s="27">
        <v>82</v>
      </c>
      <c r="U2136" s="27">
        <v>82</v>
      </c>
      <c r="V2136" s="27">
        <v>82</v>
      </c>
      <c r="W2136" s="27"/>
      <c r="X2136" s="27"/>
      <c r="Y2136" s="27"/>
      <c r="Z2136" s="27"/>
      <c r="AA2136" s="27"/>
      <c r="AB2136" s="27"/>
      <c r="AC2136" s="27"/>
      <c r="AD2136" s="27"/>
      <c r="AE2136" s="27"/>
      <c r="AF2136" s="27"/>
      <c r="AG2136" s="27"/>
      <c r="AH2136" s="27"/>
      <c r="AI2136" s="27"/>
      <c r="AJ2136" s="27"/>
      <c r="AK2136" s="27"/>
      <c r="AL2136" s="27"/>
      <c r="AM2136" s="27"/>
      <c r="AN2136" s="27"/>
      <c r="AO2136" s="27"/>
      <c r="AP2136" s="27">
        <v>22245.61</v>
      </c>
      <c r="AQ2136" s="27">
        <v>0</v>
      </c>
      <c r="AR2136" s="27">
        <f t="shared" si="69"/>
        <v>0</v>
      </c>
      <c r="AS2136" s="10" t="s">
        <v>111</v>
      </c>
      <c r="AT2136" s="43" t="s">
        <v>241</v>
      </c>
      <c r="AU2136" s="89" t="s">
        <v>661</v>
      </c>
    </row>
    <row r="2137" spans="2:47" ht="13.15" customHeight="1" x14ac:dyDescent="0.2">
      <c r="B2137" s="12" t="s">
        <v>3254</v>
      </c>
      <c r="C2137" s="7" t="s">
        <v>100</v>
      </c>
      <c r="D2137" s="13" t="s">
        <v>3116</v>
      </c>
      <c r="E2137" s="7" t="s">
        <v>582</v>
      </c>
      <c r="F2137" s="7" t="s">
        <v>3117</v>
      </c>
      <c r="G2137" s="7" t="s">
        <v>3252</v>
      </c>
      <c r="H2137" s="8" t="s">
        <v>105</v>
      </c>
      <c r="I2137" s="8">
        <v>57</v>
      </c>
      <c r="J2137" s="10" t="s">
        <v>200</v>
      </c>
      <c r="K2137" s="8" t="s">
        <v>107</v>
      </c>
      <c r="L2137" s="10" t="s">
        <v>108</v>
      </c>
      <c r="M2137" s="10" t="s">
        <v>109</v>
      </c>
      <c r="N2137" s="10" t="s">
        <v>2830</v>
      </c>
      <c r="O2137" s="74"/>
      <c r="P2137" s="27"/>
      <c r="Q2137" s="27"/>
      <c r="R2137" s="27">
        <v>70</v>
      </c>
      <c r="S2137" s="27">
        <v>82</v>
      </c>
      <c r="T2137" s="27">
        <v>82</v>
      </c>
      <c r="U2137" s="27">
        <v>82</v>
      </c>
      <c r="V2137" s="27">
        <v>82</v>
      </c>
      <c r="W2137" s="27"/>
      <c r="X2137" s="27"/>
      <c r="Y2137" s="27"/>
      <c r="Z2137" s="27"/>
      <c r="AA2137" s="27"/>
      <c r="AB2137" s="27"/>
      <c r="AC2137" s="27"/>
      <c r="AD2137" s="27"/>
      <c r="AE2137" s="27"/>
      <c r="AF2137" s="27"/>
      <c r="AG2137" s="27"/>
      <c r="AH2137" s="27"/>
      <c r="AI2137" s="27"/>
      <c r="AJ2137" s="27"/>
      <c r="AK2137" s="27"/>
      <c r="AL2137" s="27"/>
      <c r="AM2137" s="27"/>
      <c r="AN2137" s="27"/>
      <c r="AO2137" s="27"/>
      <c r="AP2137" s="27">
        <v>20535.71</v>
      </c>
      <c r="AQ2137" s="27">
        <v>0</v>
      </c>
      <c r="AR2137" s="27">
        <f t="shared" si="69"/>
        <v>0</v>
      </c>
      <c r="AS2137" s="10" t="s">
        <v>111</v>
      </c>
      <c r="AT2137" s="7" t="s">
        <v>375</v>
      </c>
      <c r="AU2137" s="13" t="s">
        <v>1163</v>
      </c>
    </row>
    <row r="2138" spans="2:47" ht="13.15" customHeight="1" x14ac:dyDescent="0.2">
      <c r="B2138" s="13" t="s">
        <v>3255</v>
      </c>
      <c r="C2138" s="13" t="s">
        <v>100</v>
      </c>
      <c r="D2138" s="13" t="s">
        <v>3125</v>
      </c>
      <c r="E2138" s="13" t="s">
        <v>569</v>
      </c>
      <c r="F2138" s="13" t="s">
        <v>3126</v>
      </c>
      <c r="G2138" s="13" t="s">
        <v>3252</v>
      </c>
      <c r="H2138" s="13" t="s">
        <v>105</v>
      </c>
      <c r="I2138" s="13">
        <v>57</v>
      </c>
      <c r="J2138" s="13" t="s">
        <v>614</v>
      </c>
      <c r="K2138" s="13" t="s">
        <v>107</v>
      </c>
      <c r="L2138" s="13" t="s">
        <v>108</v>
      </c>
      <c r="M2138" s="13" t="s">
        <v>109</v>
      </c>
      <c r="N2138" s="13" t="s">
        <v>2830</v>
      </c>
      <c r="O2138" s="39"/>
      <c r="P2138" s="39"/>
      <c r="Q2138" s="39"/>
      <c r="R2138" s="39"/>
      <c r="S2138" s="39">
        <v>88</v>
      </c>
      <c r="T2138" s="39">
        <v>93</v>
      </c>
      <c r="U2138" s="39">
        <v>93</v>
      </c>
      <c r="V2138" s="39">
        <v>93</v>
      </c>
      <c r="W2138" s="39">
        <v>93</v>
      </c>
      <c r="X2138" s="39"/>
      <c r="Y2138" s="39"/>
      <c r="Z2138" s="39"/>
      <c r="AA2138" s="39"/>
      <c r="AB2138" s="39"/>
      <c r="AC2138" s="39"/>
      <c r="AD2138" s="39"/>
      <c r="AE2138" s="39"/>
      <c r="AF2138" s="39"/>
      <c r="AG2138" s="39"/>
      <c r="AH2138" s="39"/>
      <c r="AI2138" s="39"/>
      <c r="AJ2138" s="39"/>
      <c r="AK2138" s="39"/>
      <c r="AL2138" s="39"/>
      <c r="AM2138" s="39"/>
      <c r="AN2138" s="39"/>
      <c r="AO2138" s="39"/>
      <c r="AP2138" s="39">
        <v>20535.71</v>
      </c>
      <c r="AQ2138" s="39">
        <v>0</v>
      </c>
      <c r="AR2138" s="27">
        <f t="shared" si="69"/>
        <v>0</v>
      </c>
      <c r="AS2138" s="13" t="s">
        <v>111</v>
      </c>
      <c r="AT2138" s="13">
        <v>2016</v>
      </c>
      <c r="AU2138" s="13">
        <v>14</v>
      </c>
    </row>
    <row r="2139" spans="2:47" ht="13.15" customHeight="1" x14ac:dyDescent="0.2">
      <c r="B2139" s="13" t="s">
        <v>3256</v>
      </c>
      <c r="C2139" s="13" t="s">
        <v>100</v>
      </c>
      <c r="D2139" s="13" t="s">
        <v>3125</v>
      </c>
      <c r="E2139" s="13" t="s">
        <v>569</v>
      </c>
      <c r="F2139" s="13" t="s">
        <v>3126</v>
      </c>
      <c r="G2139" s="13" t="s">
        <v>3252</v>
      </c>
      <c r="H2139" s="13" t="s">
        <v>105</v>
      </c>
      <c r="I2139" s="13">
        <v>57</v>
      </c>
      <c r="J2139" s="13" t="s">
        <v>106</v>
      </c>
      <c r="K2139" s="13" t="s">
        <v>107</v>
      </c>
      <c r="L2139" s="13" t="s">
        <v>108</v>
      </c>
      <c r="M2139" s="13" t="s">
        <v>122</v>
      </c>
      <c r="N2139" s="13" t="s">
        <v>2830</v>
      </c>
      <c r="O2139" s="39"/>
      <c r="P2139" s="39"/>
      <c r="Q2139" s="39"/>
      <c r="R2139" s="39"/>
      <c r="S2139" s="39">
        <v>83</v>
      </c>
      <c r="T2139" s="39">
        <v>93</v>
      </c>
      <c r="U2139" s="39">
        <v>93</v>
      </c>
      <c r="V2139" s="39">
        <v>93</v>
      </c>
      <c r="W2139" s="39">
        <v>93</v>
      </c>
      <c r="X2139" s="39"/>
      <c r="Y2139" s="39"/>
      <c r="Z2139" s="39"/>
      <c r="AA2139" s="39"/>
      <c r="AB2139" s="39"/>
      <c r="AC2139" s="39"/>
      <c r="AD2139" s="39"/>
      <c r="AE2139" s="39"/>
      <c r="AF2139" s="39"/>
      <c r="AG2139" s="39"/>
      <c r="AH2139" s="39"/>
      <c r="AI2139" s="39"/>
      <c r="AJ2139" s="39"/>
      <c r="AK2139" s="39"/>
      <c r="AL2139" s="39"/>
      <c r="AM2139" s="39"/>
      <c r="AN2139" s="39"/>
      <c r="AO2139" s="39"/>
      <c r="AP2139" s="39">
        <v>20535.71</v>
      </c>
      <c r="AQ2139" s="39">
        <v>0</v>
      </c>
      <c r="AR2139" s="27">
        <f t="shared" si="69"/>
        <v>0</v>
      </c>
      <c r="AS2139" s="13" t="s">
        <v>111</v>
      </c>
      <c r="AT2139" s="13">
        <v>2016</v>
      </c>
      <c r="AU2139" s="13" t="s">
        <v>6956</v>
      </c>
    </row>
    <row r="2140" spans="2:47" ht="13.15" customHeight="1" x14ac:dyDescent="0.2">
      <c r="B2140" s="13" t="s">
        <v>6976</v>
      </c>
      <c r="C2140" s="13" t="s">
        <v>100</v>
      </c>
      <c r="D2140" s="13" t="s">
        <v>3125</v>
      </c>
      <c r="E2140" s="13" t="s">
        <v>569</v>
      </c>
      <c r="F2140" s="13" t="s">
        <v>3126</v>
      </c>
      <c r="G2140" s="13" t="s">
        <v>3252</v>
      </c>
      <c r="H2140" s="13" t="s">
        <v>105</v>
      </c>
      <c r="I2140" s="13">
        <v>57</v>
      </c>
      <c r="J2140" s="13" t="s">
        <v>106</v>
      </c>
      <c r="K2140" s="13" t="s">
        <v>107</v>
      </c>
      <c r="L2140" s="13" t="s">
        <v>108</v>
      </c>
      <c r="M2140" s="13" t="s">
        <v>122</v>
      </c>
      <c r="N2140" s="13" t="s">
        <v>2830</v>
      </c>
      <c r="O2140" s="39"/>
      <c r="P2140" s="39"/>
      <c r="Q2140" s="39"/>
      <c r="R2140" s="39"/>
      <c r="S2140" s="39">
        <v>83</v>
      </c>
      <c r="T2140" s="39">
        <v>57</v>
      </c>
      <c r="U2140" s="39">
        <v>93</v>
      </c>
      <c r="V2140" s="39">
        <v>93</v>
      </c>
      <c r="W2140" s="39">
        <v>93</v>
      </c>
      <c r="X2140" s="39"/>
      <c r="Y2140" s="39"/>
      <c r="Z2140" s="39"/>
      <c r="AA2140" s="39"/>
      <c r="AB2140" s="39"/>
      <c r="AC2140" s="39"/>
      <c r="AD2140" s="39"/>
      <c r="AE2140" s="39"/>
      <c r="AF2140" s="39"/>
      <c r="AG2140" s="39"/>
      <c r="AH2140" s="39"/>
      <c r="AI2140" s="39"/>
      <c r="AJ2140" s="39"/>
      <c r="AK2140" s="39"/>
      <c r="AL2140" s="39"/>
      <c r="AM2140" s="39"/>
      <c r="AN2140" s="39"/>
      <c r="AO2140" s="39"/>
      <c r="AP2140" s="39">
        <v>20535.71</v>
      </c>
      <c r="AQ2140" s="39">
        <v>0</v>
      </c>
      <c r="AR2140" s="27">
        <f t="shared" si="69"/>
        <v>0</v>
      </c>
      <c r="AS2140" s="13" t="s">
        <v>111</v>
      </c>
      <c r="AT2140" s="13">
        <v>2016</v>
      </c>
      <c r="AU2140" s="13" t="s">
        <v>7138</v>
      </c>
    </row>
    <row r="2141" spans="2:47" ht="13.15" customHeight="1" x14ac:dyDescent="0.2">
      <c r="B2141" s="13" t="s">
        <v>7080</v>
      </c>
      <c r="C2141" s="13" t="s">
        <v>100</v>
      </c>
      <c r="D2141" s="13" t="s">
        <v>3125</v>
      </c>
      <c r="E2141" s="13" t="s">
        <v>569</v>
      </c>
      <c r="F2141" s="13" t="s">
        <v>3126</v>
      </c>
      <c r="G2141" s="13" t="s">
        <v>3252</v>
      </c>
      <c r="H2141" s="13" t="s">
        <v>105</v>
      </c>
      <c r="I2141" s="13">
        <v>57</v>
      </c>
      <c r="J2141" s="13" t="s">
        <v>106</v>
      </c>
      <c r="K2141" s="13" t="s">
        <v>107</v>
      </c>
      <c r="L2141" s="13" t="s">
        <v>108</v>
      </c>
      <c r="M2141" s="13" t="s">
        <v>122</v>
      </c>
      <c r="N2141" s="13" t="s">
        <v>2830</v>
      </c>
      <c r="O2141" s="39"/>
      <c r="P2141" s="39"/>
      <c r="Q2141" s="39"/>
      <c r="R2141" s="39"/>
      <c r="S2141" s="39">
        <v>83</v>
      </c>
      <c r="T2141" s="39">
        <v>57</v>
      </c>
      <c r="U2141" s="39">
        <v>93</v>
      </c>
      <c r="V2141" s="39">
        <v>93</v>
      </c>
      <c r="W2141" s="39">
        <v>93</v>
      </c>
      <c r="X2141" s="39"/>
      <c r="Y2141" s="39"/>
      <c r="Z2141" s="39"/>
      <c r="AA2141" s="39"/>
      <c r="AB2141" s="39"/>
      <c r="AC2141" s="39"/>
      <c r="AD2141" s="39"/>
      <c r="AE2141" s="39"/>
      <c r="AF2141" s="39"/>
      <c r="AG2141" s="39"/>
      <c r="AH2141" s="39"/>
      <c r="AI2141" s="39"/>
      <c r="AJ2141" s="39"/>
      <c r="AK2141" s="39"/>
      <c r="AL2141" s="39"/>
      <c r="AM2141" s="39"/>
      <c r="AN2141" s="39"/>
      <c r="AO2141" s="39"/>
      <c r="AP2141" s="39">
        <v>30143.96</v>
      </c>
      <c r="AQ2141" s="39">
        <v>0</v>
      </c>
      <c r="AR2141" s="27">
        <f t="shared" si="69"/>
        <v>0</v>
      </c>
      <c r="AS2141" s="13" t="s">
        <v>111</v>
      </c>
      <c r="AT2141" s="13">
        <v>2016</v>
      </c>
      <c r="AU2141" s="13" t="s">
        <v>115</v>
      </c>
    </row>
    <row r="2142" spans="2:47" ht="13.15" customHeight="1" x14ac:dyDescent="0.2">
      <c r="B2142" s="13" t="s">
        <v>7954</v>
      </c>
      <c r="C2142" s="13" t="s">
        <v>100</v>
      </c>
      <c r="D2142" s="13" t="s">
        <v>3125</v>
      </c>
      <c r="E2142" s="13" t="s">
        <v>569</v>
      </c>
      <c r="F2142" s="13" t="s">
        <v>3126</v>
      </c>
      <c r="G2142" s="13" t="s">
        <v>3252</v>
      </c>
      <c r="H2142" s="13" t="s">
        <v>105</v>
      </c>
      <c r="I2142" s="13">
        <v>57</v>
      </c>
      <c r="J2142" s="13" t="s">
        <v>106</v>
      </c>
      <c r="K2142" s="13" t="s">
        <v>107</v>
      </c>
      <c r="L2142" s="13" t="s">
        <v>108</v>
      </c>
      <c r="M2142" s="13" t="s">
        <v>122</v>
      </c>
      <c r="N2142" s="13" t="s">
        <v>2830</v>
      </c>
      <c r="O2142" s="39"/>
      <c r="P2142" s="39"/>
      <c r="Q2142" s="39"/>
      <c r="R2142" s="39"/>
      <c r="S2142" s="39">
        <v>83</v>
      </c>
      <c r="T2142" s="39">
        <v>57</v>
      </c>
      <c r="U2142" s="39">
        <v>81</v>
      </c>
      <c r="V2142" s="39">
        <v>76</v>
      </c>
      <c r="W2142" s="39">
        <v>76</v>
      </c>
      <c r="X2142" s="171"/>
      <c r="Y2142" s="171"/>
      <c r="Z2142" s="171"/>
      <c r="AA2142" s="171"/>
      <c r="AB2142" s="171"/>
      <c r="AC2142" s="171"/>
      <c r="AD2142" s="171"/>
      <c r="AE2142" s="171"/>
      <c r="AF2142" s="171"/>
      <c r="AG2142" s="171"/>
      <c r="AH2142" s="171"/>
      <c r="AI2142" s="171"/>
      <c r="AJ2142" s="171"/>
      <c r="AK2142" s="171"/>
      <c r="AL2142" s="171"/>
      <c r="AM2142" s="171"/>
      <c r="AN2142" s="171"/>
      <c r="AO2142" s="171"/>
      <c r="AP2142" s="39">
        <v>30143.96</v>
      </c>
      <c r="AQ2142" s="39">
        <f t="shared" ref="AQ2142" si="76">(O2142+P2142+Q2142+R2142+S2142+T2142+U2142+V2142+W2142)*AP2142</f>
        <v>11243697.08</v>
      </c>
      <c r="AR2142" s="27">
        <f t="shared" si="69"/>
        <v>12592940.729600001</v>
      </c>
      <c r="AS2142" s="13" t="s">
        <v>111</v>
      </c>
      <c r="AT2142" s="13" t="s">
        <v>7937</v>
      </c>
      <c r="AU2142" s="300"/>
    </row>
    <row r="2143" spans="2:47" ht="13.15" customHeight="1" x14ac:dyDescent="0.2">
      <c r="B2143" s="7" t="s">
        <v>3257</v>
      </c>
      <c r="C2143" s="7" t="s">
        <v>100</v>
      </c>
      <c r="D2143" s="13" t="s">
        <v>3116</v>
      </c>
      <c r="E2143" s="7" t="s">
        <v>582</v>
      </c>
      <c r="F2143" s="7" t="s">
        <v>3117</v>
      </c>
      <c r="G2143" s="7" t="s">
        <v>3258</v>
      </c>
      <c r="H2143" s="8" t="s">
        <v>197</v>
      </c>
      <c r="I2143" s="9">
        <v>57</v>
      </c>
      <c r="J2143" s="10" t="s">
        <v>238</v>
      </c>
      <c r="K2143" s="8" t="s">
        <v>107</v>
      </c>
      <c r="L2143" s="10" t="s">
        <v>108</v>
      </c>
      <c r="M2143" s="10" t="s">
        <v>109</v>
      </c>
      <c r="N2143" s="29" t="s">
        <v>2830</v>
      </c>
      <c r="O2143" s="27"/>
      <c r="P2143" s="27"/>
      <c r="Q2143" s="74"/>
      <c r="R2143" s="27">
        <v>33</v>
      </c>
      <c r="S2143" s="27">
        <v>33</v>
      </c>
      <c r="T2143" s="27">
        <v>33</v>
      </c>
      <c r="U2143" s="27">
        <v>33</v>
      </c>
      <c r="V2143" s="27">
        <v>33</v>
      </c>
      <c r="W2143" s="27"/>
      <c r="X2143" s="27"/>
      <c r="Y2143" s="27"/>
      <c r="Z2143" s="27"/>
      <c r="AA2143" s="27"/>
      <c r="AB2143" s="27"/>
      <c r="AC2143" s="27"/>
      <c r="AD2143" s="27"/>
      <c r="AE2143" s="27"/>
      <c r="AF2143" s="27"/>
      <c r="AG2143" s="27"/>
      <c r="AH2143" s="27"/>
      <c r="AI2143" s="27"/>
      <c r="AJ2143" s="27"/>
      <c r="AK2143" s="27"/>
      <c r="AL2143" s="27"/>
      <c r="AM2143" s="27"/>
      <c r="AN2143" s="27"/>
      <c r="AO2143" s="27"/>
      <c r="AP2143" s="27">
        <v>22245.61</v>
      </c>
      <c r="AQ2143" s="27">
        <v>0</v>
      </c>
      <c r="AR2143" s="27">
        <f t="shared" si="69"/>
        <v>0</v>
      </c>
      <c r="AS2143" s="10" t="s">
        <v>111</v>
      </c>
      <c r="AT2143" s="43" t="s">
        <v>241</v>
      </c>
      <c r="AU2143" s="89" t="s">
        <v>661</v>
      </c>
    </row>
    <row r="2144" spans="2:47" ht="13.15" customHeight="1" x14ac:dyDescent="0.2">
      <c r="B2144" s="12" t="s">
        <v>3259</v>
      </c>
      <c r="C2144" s="7" t="s">
        <v>100</v>
      </c>
      <c r="D2144" s="13" t="s">
        <v>3116</v>
      </c>
      <c r="E2144" s="7" t="s">
        <v>582</v>
      </c>
      <c r="F2144" s="7" t="s">
        <v>3117</v>
      </c>
      <c r="G2144" s="7" t="s">
        <v>3258</v>
      </c>
      <c r="H2144" s="8" t="s">
        <v>105</v>
      </c>
      <c r="I2144" s="9">
        <v>57</v>
      </c>
      <c r="J2144" s="10" t="s">
        <v>106</v>
      </c>
      <c r="K2144" s="8" t="s">
        <v>107</v>
      </c>
      <c r="L2144" s="10" t="s">
        <v>108</v>
      </c>
      <c r="M2144" s="10" t="s">
        <v>109</v>
      </c>
      <c r="N2144" s="10" t="s">
        <v>2830</v>
      </c>
      <c r="O2144" s="74"/>
      <c r="P2144" s="27"/>
      <c r="Q2144" s="27"/>
      <c r="R2144" s="27">
        <v>33</v>
      </c>
      <c r="S2144" s="27">
        <v>33</v>
      </c>
      <c r="T2144" s="27">
        <v>33</v>
      </c>
      <c r="U2144" s="27">
        <v>33</v>
      </c>
      <c r="V2144" s="27">
        <v>33</v>
      </c>
      <c r="W2144" s="27"/>
      <c r="X2144" s="27"/>
      <c r="Y2144" s="27"/>
      <c r="Z2144" s="27"/>
      <c r="AA2144" s="27"/>
      <c r="AB2144" s="27"/>
      <c r="AC2144" s="27"/>
      <c r="AD2144" s="27"/>
      <c r="AE2144" s="27"/>
      <c r="AF2144" s="27"/>
      <c r="AG2144" s="27"/>
      <c r="AH2144" s="27"/>
      <c r="AI2144" s="27"/>
      <c r="AJ2144" s="27"/>
      <c r="AK2144" s="27"/>
      <c r="AL2144" s="27"/>
      <c r="AM2144" s="27"/>
      <c r="AN2144" s="27"/>
      <c r="AO2144" s="27"/>
      <c r="AP2144" s="27">
        <v>22245.61</v>
      </c>
      <c r="AQ2144" s="27">
        <v>0</v>
      </c>
      <c r="AR2144" s="27">
        <f t="shared" si="69"/>
        <v>0</v>
      </c>
      <c r="AS2144" s="10" t="s">
        <v>111</v>
      </c>
      <c r="AT2144" s="43" t="s">
        <v>241</v>
      </c>
      <c r="AU2144" s="89" t="s">
        <v>661</v>
      </c>
    </row>
    <row r="2145" spans="2:47" ht="13.15" customHeight="1" x14ac:dyDescent="0.2">
      <c r="B2145" s="12" t="s">
        <v>3260</v>
      </c>
      <c r="C2145" s="7" t="s">
        <v>100</v>
      </c>
      <c r="D2145" s="13" t="s">
        <v>3116</v>
      </c>
      <c r="E2145" s="7" t="s">
        <v>582</v>
      </c>
      <c r="F2145" s="7" t="s">
        <v>3117</v>
      </c>
      <c r="G2145" s="7" t="s">
        <v>3258</v>
      </c>
      <c r="H2145" s="8" t="s">
        <v>105</v>
      </c>
      <c r="I2145" s="8">
        <v>57</v>
      </c>
      <c r="J2145" s="10" t="s">
        <v>200</v>
      </c>
      <c r="K2145" s="8" t="s">
        <v>107</v>
      </c>
      <c r="L2145" s="10" t="s">
        <v>108</v>
      </c>
      <c r="M2145" s="10" t="s">
        <v>109</v>
      </c>
      <c r="N2145" s="10" t="s">
        <v>2830</v>
      </c>
      <c r="O2145" s="74"/>
      <c r="P2145" s="27"/>
      <c r="Q2145" s="27"/>
      <c r="R2145" s="27">
        <v>24</v>
      </c>
      <c r="S2145" s="27">
        <v>33</v>
      </c>
      <c r="T2145" s="27">
        <v>33</v>
      </c>
      <c r="U2145" s="27">
        <v>33</v>
      </c>
      <c r="V2145" s="27">
        <v>33</v>
      </c>
      <c r="W2145" s="27"/>
      <c r="X2145" s="27"/>
      <c r="Y2145" s="27"/>
      <c r="Z2145" s="27"/>
      <c r="AA2145" s="27"/>
      <c r="AB2145" s="27"/>
      <c r="AC2145" s="27"/>
      <c r="AD2145" s="27"/>
      <c r="AE2145" s="27"/>
      <c r="AF2145" s="27"/>
      <c r="AG2145" s="27"/>
      <c r="AH2145" s="27"/>
      <c r="AI2145" s="27"/>
      <c r="AJ2145" s="27"/>
      <c r="AK2145" s="27"/>
      <c r="AL2145" s="27"/>
      <c r="AM2145" s="27"/>
      <c r="AN2145" s="27"/>
      <c r="AO2145" s="27"/>
      <c r="AP2145" s="27">
        <v>20535.71</v>
      </c>
      <c r="AQ2145" s="27">
        <v>0</v>
      </c>
      <c r="AR2145" s="27">
        <f t="shared" si="69"/>
        <v>0</v>
      </c>
      <c r="AS2145" s="10" t="s">
        <v>111</v>
      </c>
      <c r="AT2145" s="7" t="s">
        <v>375</v>
      </c>
      <c r="AU2145" s="13" t="s">
        <v>1163</v>
      </c>
    </row>
    <row r="2146" spans="2:47" ht="13.15" customHeight="1" x14ac:dyDescent="0.2">
      <c r="B2146" s="13" t="s">
        <v>3261</v>
      </c>
      <c r="C2146" s="13" t="s">
        <v>100</v>
      </c>
      <c r="D2146" s="13" t="s">
        <v>3125</v>
      </c>
      <c r="E2146" s="13" t="s">
        <v>569</v>
      </c>
      <c r="F2146" s="13" t="s">
        <v>3126</v>
      </c>
      <c r="G2146" s="13" t="s">
        <v>3258</v>
      </c>
      <c r="H2146" s="13" t="s">
        <v>105</v>
      </c>
      <c r="I2146" s="13">
        <v>57</v>
      </c>
      <c r="J2146" s="13" t="s">
        <v>614</v>
      </c>
      <c r="K2146" s="13" t="s">
        <v>107</v>
      </c>
      <c r="L2146" s="13" t="s">
        <v>108</v>
      </c>
      <c r="M2146" s="13" t="s">
        <v>109</v>
      </c>
      <c r="N2146" s="13" t="s">
        <v>2830</v>
      </c>
      <c r="O2146" s="39"/>
      <c r="P2146" s="39"/>
      <c r="Q2146" s="39"/>
      <c r="R2146" s="39"/>
      <c r="S2146" s="39">
        <v>29</v>
      </c>
      <c r="T2146" s="39">
        <v>30</v>
      </c>
      <c r="U2146" s="39">
        <v>30</v>
      </c>
      <c r="V2146" s="39">
        <v>30</v>
      </c>
      <c r="W2146" s="39">
        <v>30</v>
      </c>
      <c r="X2146" s="39"/>
      <c r="Y2146" s="39"/>
      <c r="Z2146" s="39"/>
      <c r="AA2146" s="39"/>
      <c r="AB2146" s="39"/>
      <c r="AC2146" s="39"/>
      <c r="AD2146" s="39"/>
      <c r="AE2146" s="39"/>
      <c r="AF2146" s="39"/>
      <c r="AG2146" s="39"/>
      <c r="AH2146" s="39"/>
      <c r="AI2146" s="39"/>
      <c r="AJ2146" s="39"/>
      <c r="AK2146" s="39"/>
      <c r="AL2146" s="39"/>
      <c r="AM2146" s="39"/>
      <c r="AN2146" s="39"/>
      <c r="AO2146" s="39"/>
      <c r="AP2146" s="39">
        <v>20535.71</v>
      </c>
      <c r="AQ2146" s="39">
        <v>0</v>
      </c>
      <c r="AR2146" s="27">
        <f t="shared" ref="AR2146:AR2217" si="77">AQ2146*1.12</f>
        <v>0</v>
      </c>
      <c r="AS2146" s="13" t="s">
        <v>111</v>
      </c>
      <c r="AT2146" s="13">
        <v>2016</v>
      </c>
      <c r="AU2146" s="13">
        <v>14</v>
      </c>
    </row>
    <row r="2147" spans="2:47" ht="13.15" customHeight="1" x14ac:dyDescent="0.2">
      <c r="B2147" s="13" t="s">
        <v>3262</v>
      </c>
      <c r="C2147" s="13" t="s">
        <v>100</v>
      </c>
      <c r="D2147" s="13" t="s">
        <v>3125</v>
      </c>
      <c r="E2147" s="13" t="s">
        <v>569</v>
      </c>
      <c r="F2147" s="13" t="s">
        <v>3126</v>
      </c>
      <c r="G2147" s="13" t="s">
        <v>3258</v>
      </c>
      <c r="H2147" s="13" t="s">
        <v>105</v>
      </c>
      <c r="I2147" s="13">
        <v>57</v>
      </c>
      <c r="J2147" s="13" t="s">
        <v>106</v>
      </c>
      <c r="K2147" s="13" t="s">
        <v>107</v>
      </c>
      <c r="L2147" s="13" t="s">
        <v>108</v>
      </c>
      <c r="M2147" s="13" t="s">
        <v>122</v>
      </c>
      <c r="N2147" s="13" t="s">
        <v>2830</v>
      </c>
      <c r="O2147" s="39"/>
      <c r="P2147" s="39"/>
      <c r="Q2147" s="39"/>
      <c r="R2147" s="39"/>
      <c r="S2147" s="39">
        <v>28</v>
      </c>
      <c r="T2147" s="39">
        <v>30</v>
      </c>
      <c r="U2147" s="39">
        <v>30</v>
      </c>
      <c r="V2147" s="39">
        <v>30</v>
      </c>
      <c r="W2147" s="39">
        <v>30</v>
      </c>
      <c r="X2147" s="39"/>
      <c r="Y2147" s="39"/>
      <c r="Z2147" s="39"/>
      <c r="AA2147" s="39"/>
      <c r="AB2147" s="39"/>
      <c r="AC2147" s="39"/>
      <c r="AD2147" s="39"/>
      <c r="AE2147" s="39"/>
      <c r="AF2147" s="39"/>
      <c r="AG2147" s="39"/>
      <c r="AH2147" s="39"/>
      <c r="AI2147" s="39"/>
      <c r="AJ2147" s="39"/>
      <c r="AK2147" s="39"/>
      <c r="AL2147" s="39"/>
      <c r="AM2147" s="39"/>
      <c r="AN2147" s="39"/>
      <c r="AO2147" s="39"/>
      <c r="AP2147" s="39">
        <v>20535.71</v>
      </c>
      <c r="AQ2147" s="39">
        <v>0</v>
      </c>
      <c r="AR2147" s="27">
        <f t="shared" si="77"/>
        <v>0</v>
      </c>
      <c r="AS2147" s="13" t="s">
        <v>111</v>
      </c>
      <c r="AT2147" s="13">
        <v>2016</v>
      </c>
      <c r="AU2147" s="13" t="s">
        <v>6956</v>
      </c>
    </row>
    <row r="2148" spans="2:47" ht="13.15" customHeight="1" x14ac:dyDescent="0.2">
      <c r="B2148" s="13" t="s">
        <v>6977</v>
      </c>
      <c r="C2148" s="13" t="s">
        <v>100</v>
      </c>
      <c r="D2148" s="13" t="s">
        <v>3125</v>
      </c>
      <c r="E2148" s="13" t="s">
        <v>569</v>
      </c>
      <c r="F2148" s="13" t="s">
        <v>3126</v>
      </c>
      <c r="G2148" s="13" t="s">
        <v>3258</v>
      </c>
      <c r="H2148" s="13" t="s">
        <v>105</v>
      </c>
      <c r="I2148" s="13">
        <v>57</v>
      </c>
      <c r="J2148" s="13" t="s">
        <v>106</v>
      </c>
      <c r="K2148" s="13" t="s">
        <v>107</v>
      </c>
      <c r="L2148" s="13" t="s">
        <v>108</v>
      </c>
      <c r="M2148" s="13" t="s">
        <v>122</v>
      </c>
      <c r="N2148" s="13" t="s">
        <v>2830</v>
      </c>
      <c r="O2148" s="39"/>
      <c r="P2148" s="39"/>
      <c r="Q2148" s="39"/>
      <c r="R2148" s="39"/>
      <c r="S2148" s="39">
        <v>28</v>
      </c>
      <c r="T2148" s="39">
        <v>20</v>
      </c>
      <c r="U2148" s="39">
        <v>30</v>
      </c>
      <c r="V2148" s="39">
        <v>30</v>
      </c>
      <c r="W2148" s="39">
        <v>30</v>
      </c>
      <c r="X2148" s="39"/>
      <c r="Y2148" s="39"/>
      <c r="Z2148" s="39"/>
      <c r="AA2148" s="39"/>
      <c r="AB2148" s="39"/>
      <c r="AC2148" s="39"/>
      <c r="AD2148" s="39"/>
      <c r="AE2148" s="39"/>
      <c r="AF2148" s="39"/>
      <c r="AG2148" s="39"/>
      <c r="AH2148" s="39"/>
      <c r="AI2148" s="39"/>
      <c r="AJ2148" s="39"/>
      <c r="AK2148" s="39"/>
      <c r="AL2148" s="39"/>
      <c r="AM2148" s="39"/>
      <c r="AN2148" s="39"/>
      <c r="AO2148" s="39"/>
      <c r="AP2148" s="39">
        <v>20535.71</v>
      </c>
      <c r="AQ2148" s="39">
        <v>0</v>
      </c>
      <c r="AR2148" s="27">
        <f t="shared" si="77"/>
        <v>0</v>
      </c>
      <c r="AS2148" s="13" t="s">
        <v>111</v>
      </c>
      <c r="AT2148" s="13">
        <v>2016</v>
      </c>
      <c r="AU2148" s="13" t="s">
        <v>7138</v>
      </c>
    </row>
    <row r="2149" spans="2:47" ht="13.15" customHeight="1" x14ac:dyDescent="0.2">
      <c r="B2149" s="13" t="s">
        <v>7081</v>
      </c>
      <c r="C2149" s="13" t="s">
        <v>100</v>
      </c>
      <c r="D2149" s="13" t="s">
        <v>3125</v>
      </c>
      <c r="E2149" s="13" t="s">
        <v>569</v>
      </c>
      <c r="F2149" s="13" t="s">
        <v>3126</v>
      </c>
      <c r="G2149" s="13" t="s">
        <v>3258</v>
      </c>
      <c r="H2149" s="13" t="s">
        <v>105</v>
      </c>
      <c r="I2149" s="13">
        <v>57</v>
      </c>
      <c r="J2149" s="13" t="s">
        <v>106</v>
      </c>
      <c r="K2149" s="13" t="s">
        <v>107</v>
      </c>
      <c r="L2149" s="13" t="s">
        <v>108</v>
      </c>
      <c r="M2149" s="13" t="s">
        <v>122</v>
      </c>
      <c r="N2149" s="13" t="s">
        <v>2830</v>
      </c>
      <c r="O2149" s="39"/>
      <c r="P2149" s="39"/>
      <c r="Q2149" s="39"/>
      <c r="R2149" s="39"/>
      <c r="S2149" s="39">
        <v>28</v>
      </c>
      <c r="T2149" s="39">
        <v>20</v>
      </c>
      <c r="U2149" s="39">
        <v>30</v>
      </c>
      <c r="V2149" s="39">
        <v>30</v>
      </c>
      <c r="W2149" s="39">
        <v>30</v>
      </c>
      <c r="X2149" s="39"/>
      <c r="Y2149" s="39"/>
      <c r="Z2149" s="39"/>
      <c r="AA2149" s="39"/>
      <c r="AB2149" s="39"/>
      <c r="AC2149" s="39"/>
      <c r="AD2149" s="39"/>
      <c r="AE2149" s="39"/>
      <c r="AF2149" s="39"/>
      <c r="AG2149" s="39"/>
      <c r="AH2149" s="39"/>
      <c r="AI2149" s="39"/>
      <c r="AJ2149" s="39"/>
      <c r="AK2149" s="39"/>
      <c r="AL2149" s="39"/>
      <c r="AM2149" s="39"/>
      <c r="AN2149" s="39"/>
      <c r="AO2149" s="39"/>
      <c r="AP2149" s="39">
        <v>30143.96</v>
      </c>
      <c r="AQ2149" s="39">
        <v>0</v>
      </c>
      <c r="AR2149" s="27">
        <f t="shared" si="77"/>
        <v>0</v>
      </c>
      <c r="AS2149" s="13" t="s">
        <v>111</v>
      </c>
      <c r="AT2149" s="13">
        <v>2016</v>
      </c>
      <c r="AU2149" s="13" t="s">
        <v>115</v>
      </c>
    </row>
    <row r="2150" spans="2:47" ht="13.15" customHeight="1" x14ac:dyDescent="0.2">
      <c r="B2150" s="13" t="s">
        <v>7955</v>
      </c>
      <c r="C2150" s="13" t="s">
        <v>100</v>
      </c>
      <c r="D2150" s="13" t="s">
        <v>3125</v>
      </c>
      <c r="E2150" s="13" t="s">
        <v>569</v>
      </c>
      <c r="F2150" s="13" t="s">
        <v>3126</v>
      </c>
      <c r="G2150" s="13" t="s">
        <v>3258</v>
      </c>
      <c r="H2150" s="13" t="s">
        <v>105</v>
      </c>
      <c r="I2150" s="13">
        <v>57</v>
      </c>
      <c r="J2150" s="13" t="s">
        <v>106</v>
      </c>
      <c r="K2150" s="13" t="s">
        <v>107</v>
      </c>
      <c r="L2150" s="13" t="s">
        <v>108</v>
      </c>
      <c r="M2150" s="13" t="s">
        <v>122</v>
      </c>
      <c r="N2150" s="13" t="s">
        <v>2830</v>
      </c>
      <c r="O2150" s="39"/>
      <c r="P2150" s="39"/>
      <c r="Q2150" s="39"/>
      <c r="R2150" s="39"/>
      <c r="S2150" s="39">
        <v>28</v>
      </c>
      <c r="T2150" s="39">
        <v>20</v>
      </c>
      <c r="U2150" s="39">
        <v>25</v>
      </c>
      <c r="V2150" s="39">
        <v>27</v>
      </c>
      <c r="W2150" s="39">
        <v>27</v>
      </c>
      <c r="X2150" s="171"/>
      <c r="Y2150" s="171"/>
      <c r="Z2150" s="171"/>
      <c r="AA2150" s="171"/>
      <c r="AB2150" s="171"/>
      <c r="AC2150" s="171"/>
      <c r="AD2150" s="171"/>
      <c r="AE2150" s="171"/>
      <c r="AF2150" s="171"/>
      <c r="AG2150" s="171"/>
      <c r="AH2150" s="171"/>
      <c r="AI2150" s="171"/>
      <c r="AJ2150" s="171"/>
      <c r="AK2150" s="171"/>
      <c r="AL2150" s="171"/>
      <c r="AM2150" s="171"/>
      <c r="AN2150" s="171"/>
      <c r="AO2150" s="171"/>
      <c r="AP2150" s="39">
        <v>30143.96</v>
      </c>
      <c r="AQ2150" s="39">
        <f t="shared" ref="AQ2150" si="78">(O2150+P2150+Q2150+R2150+S2150+T2150+U2150+V2150+W2150)*AP2150</f>
        <v>3828282.92</v>
      </c>
      <c r="AR2150" s="27">
        <f t="shared" si="77"/>
        <v>4287676.8704000004</v>
      </c>
      <c r="AS2150" s="13" t="s">
        <v>111</v>
      </c>
      <c r="AT2150" s="13" t="s">
        <v>7937</v>
      </c>
      <c r="AU2150" s="300"/>
    </row>
    <row r="2151" spans="2:47" ht="13.15" customHeight="1" x14ac:dyDescent="0.2">
      <c r="B2151" s="7" t="s">
        <v>3263</v>
      </c>
      <c r="C2151" s="7" t="s">
        <v>100</v>
      </c>
      <c r="D2151" s="13" t="s">
        <v>3116</v>
      </c>
      <c r="E2151" s="7" t="s">
        <v>582</v>
      </c>
      <c r="F2151" s="7" t="s">
        <v>3117</v>
      </c>
      <c r="G2151" s="7" t="s">
        <v>3264</v>
      </c>
      <c r="H2151" s="8" t="s">
        <v>197</v>
      </c>
      <c r="I2151" s="9">
        <v>57</v>
      </c>
      <c r="J2151" s="10" t="s">
        <v>238</v>
      </c>
      <c r="K2151" s="8" t="s">
        <v>107</v>
      </c>
      <c r="L2151" s="10" t="s">
        <v>108</v>
      </c>
      <c r="M2151" s="10" t="s">
        <v>109</v>
      </c>
      <c r="N2151" s="29" t="s">
        <v>2830</v>
      </c>
      <c r="O2151" s="27"/>
      <c r="P2151" s="27"/>
      <c r="Q2151" s="74"/>
      <c r="R2151" s="27">
        <v>15</v>
      </c>
      <c r="S2151" s="27">
        <v>15</v>
      </c>
      <c r="T2151" s="27">
        <v>15</v>
      </c>
      <c r="U2151" s="27">
        <v>15</v>
      </c>
      <c r="V2151" s="27">
        <v>15</v>
      </c>
      <c r="W2151" s="27"/>
      <c r="X2151" s="27"/>
      <c r="Y2151" s="27"/>
      <c r="Z2151" s="27"/>
      <c r="AA2151" s="27"/>
      <c r="AB2151" s="27"/>
      <c r="AC2151" s="27"/>
      <c r="AD2151" s="27"/>
      <c r="AE2151" s="27"/>
      <c r="AF2151" s="27"/>
      <c r="AG2151" s="27"/>
      <c r="AH2151" s="27"/>
      <c r="AI2151" s="27"/>
      <c r="AJ2151" s="27"/>
      <c r="AK2151" s="27"/>
      <c r="AL2151" s="27"/>
      <c r="AM2151" s="27"/>
      <c r="AN2151" s="27"/>
      <c r="AO2151" s="27"/>
      <c r="AP2151" s="27">
        <v>22245.61</v>
      </c>
      <c r="AQ2151" s="27">
        <v>0</v>
      </c>
      <c r="AR2151" s="27">
        <f t="shared" si="77"/>
        <v>0</v>
      </c>
      <c r="AS2151" s="10" t="s">
        <v>111</v>
      </c>
      <c r="AT2151" s="43" t="s">
        <v>241</v>
      </c>
      <c r="AU2151" s="89" t="s">
        <v>661</v>
      </c>
    </row>
    <row r="2152" spans="2:47" ht="13.15" customHeight="1" x14ac:dyDescent="0.2">
      <c r="B2152" s="12" t="s">
        <v>3265</v>
      </c>
      <c r="C2152" s="7" t="s">
        <v>100</v>
      </c>
      <c r="D2152" s="13" t="s">
        <v>3116</v>
      </c>
      <c r="E2152" s="7" t="s">
        <v>582</v>
      </c>
      <c r="F2152" s="7" t="s">
        <v>3117</v>
      </c>
      <c r="G2152" s="7" t="s">
        <v>3264</v>
      </c>
      <c r="H2152" s="8" t="s">
        <v>105</v>
      </c>
      <c r="I2152" s="9">
        <v>57</v>
      </c>
      <c r="J2152" s="10" t="s">
        <v>106</v>
      </c>
      <c r="K2152" s="8" t="s">
        <v>107</v>
      </c>
      <c r="L2152" s="10" t="s">
        <v>108</v>
      </c>
      <c r="M2152" s="10" t="s">
        <v>109</v>
      </c>
      <c r="N2152" s="10" t="s">
        <v>2830</v>
      </c>
      <c r="O2152" s="74"/>
      <c r="P2152" s="27"/>
      <c r="Q2152" s="27"/>
      <c r="R2152" s="27">
        <v>15</v>
      </c>
      <c r="S2152" s="27">
        <v>15</v>
      </c>
      <c r="T2152" s="27">
        <v>15</v>
      </c>
      <c r="U2152" s="27">
        <v>15</v>
      </c>
      <c r="V2152" s="27">
        <v>15</v>
      </c>
      <c r="W2152" s="27"/>
      <c r="X2152" s="27"/>
      <c r="Y2152" s="27"/>
      <c r="Z2152" s="27"/>
      <c r="AA2152" s="27"/>
      <c r="AB2152" s="27"/>
      <c r="AC2152" s="27"/>
      <c r="AD2152" s="27"/>
      <c r="AE2152" s="27"/>
      <c r="AF2152" s="27"/>
      <c r="AG2152" s="27"/>
      <c r="AH2152" s="27"/>
      <c r="AI2152" s="27"/>
      <c r="AJ2152" s="27"/>
      <c r="AK2152" s="27"/>
      <c r="AL2152" s="27"/>
      <c r="AM2152" s="27"/>
      <c r="AN2152" s="27"/>
      <c r="AO2152" s="27"/>
      <c r="AP2152" s="27">
        <v>22245.61</v>
      </c>
      <c r="AQ2152" s="27">
        <v>0</v>
      </c>
      <c r="AR2152" s="27">
        <f t="shared" si="77"/>
        <v>0</v>
      </c>
      <c r="AS2152" s="10" t="s">
        <v>111</v>
      </c>
      <c r="AT2152" s="43" t="s">
        <v>241</v>
      </c>
      <c r="AU2152" s="89" t="s">
        <v>661</v>
      </c>
    </row>
    <row r="2153" spans="2:47" ht="13.15" customHeight="1" x14ac:dyDescent="0.2">
      <c r="B2153" s="12" t="s">
        <v>3266</v>
      </c>
      <c r="C2153" s="7" t="s">
        <v>100</v>
      </c>
      <c r="D2153" s="13" t="s">
        <v>3116</v>
      </c>
      <c r="E2153" s="7" t="s">
        <v>582</v>
      </c>
      <c r="F2153" s="7" t="s">
        <v>3117</v>
      </c>
      <c r="G2153" s="7" t="s">
        <v>3264</v>
      </c>
      <c r="H2153" s="8" t="s">
        <v>105</v>
      </c>
      <c r="I2153" s="8">
        <v>57</v>
      </c>
      <c r="J2153" s="10" t="s">
        <v>200</v>
      </c>
      <c r="K2153" s="8" t="s">
        <v>107</v>
      </c>
      <c r="L2153" s="10" t="s">
        <v>108</v>
      </c>
      <c r="M2153" s="10" t="s">
        <v>109</v>
      </c>
      <c r="N2153" s="10" t="s">
        <v>2830</v>
      </c>
      <c r="O2153" s="74"/>
      <c r="P2153" s="27"/>
      <c r="Q2153" s="27"/>
      <c r="R2153" s="27">
        <v>15</v>
      </c>
      <c r="S2153" s="27">
        <v>15</v>
      </c>
      <c r="T2153" s="27">
        <v>15</v>
      </c>
      <c r="U2153" s="27">
        <v>15</v>
      </c>
      <c r="V2153" s="27">
        <v>15</v>
      </c>
      <c r="W2153" s="27"/>
      <c r="X2153" s="27"/>
      <c r="Y2153" s="27"/>
      <c r="Z2153" s="27"/>
      <c r="AA2153" s="27"/>
      <c r="AB2153" s="27"/>
      <c r="AC2153" s="27"/>
      <c r="AD2153" s="27"/>
      <c r="AE2153" s="27"/>
      <c r="AF2153" s="27"/>
      <c r="AG2153" s="27"/>
      <c r="AH2153" s="27"/>
      <c r="AI2153" s="27"/>
      <c r="AJ2153" s="27"/>
      <c r="AK2153" s="27"/>
      <c r="AL2153" s="27"/>
      <c r="AM2153" s="27"/>
      <c r="AN2153" s="27"/>
      <c r="AO2153" s="27"/>
      <c r="AP2153" s="27">
        <v>20535.71</v>
      </c>
      <c r="AQ2153" s="27">
        <v>0</v>
      </c>
      <c r="AR2153" s="27">
        <f t="shared" si="77"/>
        <v>0</v>
      </c>
      <c r="AS2153" s="10" t="s">
        <v>111</v>
      </c>
      <c r="AT2153" s="7" t="s">
        <v>375</v>
      </c>
      <c r="AU2153" s="13" t="s">
        <v>1163</v>
      </c>
    </row>
    <row r="2154" spans="2:47" ht="13.15" customHeight="1" x14ac:dyDescent="0.2">
      <c r="B2154" s="13" t="s">
        <v>3267</v>
      </c>
      <c r="C2154" s="13" t="s">
        <v>100</v>
      </c>
      <c r="D2154" s="13" t="s">
        <v>3125</v>
      </c>
      <c r="E2154" s="13" t="s">
        <v>569</v>
      </c>
      <c r="F2154" s="13" t="s">
        <v>3126</v>
      </c>
      <c r="G2154" s="13" t="s">
        <v>3264</v>
      </c>
      <c r="H2154" s="13" t="s">
        <v>105</v>
      </c>
      <c r="I2154" s="13">
        <v>57</v>
      </c>
      <c r="J2154" s="13" t="s">
        <v>614</v>
      </c>
      <c r="K2154" s="13" t="s">
        <v>107</v>
      </c>
      <c r="L2154" s="13" t="s">
        <v>108</v>
      </c>
      <c r="M2154" s="13" t="s">
        <v>109</v>
      </c>
      <c r="N2154" s="13" t="s">
        <v>2830</v>
      </c>
      <c r="O2154" s="39"/>
      <c r="P2154" s="39"/>
      <c r="Q2154" s="39"/>
      <c r="R2154" s="39"/>
      <c r="S2154" s="39">
        <v>9</v>
      </c>
      <c r="T2154" s="39">
        <v>9</v>
      </c>
      <c r="U2154" s="39">
        <v>9</v>
      </c>
      <c r="V2154" s="39">
        <v>9</v>
      </c>
      <c r="W2154" s="39">
        <v>9</v>
      </c>
      <c r="X2154" s="39"/>
      <c r="Y2154" s="39"/>
      <c r="Z2154" s="39"/>
      <c r="AA2154" s="39"/>
      <c r="AB2154" s="39"/>
      <c r="AC2154" s="39"/>
      <c r="AD2154" s="39"/>
      <c r="AE2154" s="39"/>
      <c r="AF2154" s="39"/>
      <c r="AG2154" s="39"/>
      <c r="AH2154" s="39"/>
      <c r="AI2154" s="39"/>
      <c r="AJ2154" s="39"/>
      <c r="AK2154" s="39"/>
      <c r="AL2154" s="39"/>
      <c r="AM2154" s="39"/>
      <c r="AN2154" s="39"/>
      <c r="AO2154" s="39"/>
      <c r="AP2154" s="39">
        <v>20535.71</v>
      </c>
      <c r="AQ2154" s="39">
        <v>0</v>
      </c>
      <c r="AR2154" s="27">
        <f t="shared" si="77"/>
        <v>0</v>
      </c>
      <c r="AS2154" s="13" t="s">
        <v>111</v>
      </c>
      <c r="AT2154" s="13">
        <v>2016</v>
      </c>
      <c r="AU2154" s="13">
        <v>14</v>
      </c>
    </row>
    <row r="2155" spans="2:47" ht="13.15" customHeight="1" x14ac:dyDescent="0.2">
      <c r="B2155" s="13" t="s">
        <v>3268</v>
      </c>
      <c r="C2155" s="13" t="s">
        <v>100</v>
      </c>
      <c r="D2155" s="13" t="s">
        <v>3125</v>
      </c>
      <c r="E2155" s="13" t="s">
        <v>569</v>
      </c>
      <c r="F2155" s="13" t="s">
        <v>3126</v>
      </c>
      <c r="G2155" s="13" t="s">
        <v>3264</v>
      </c>
      <c r="H2155" s="13" t="s">
        <v>105</v>
      </c>
      <c r="I2155" s="13">
        <v>57</v>
      </c>
      <c r="J2155" s="13" t="s">
        <v>614</v>
      </c>
      <c r="K2155" s="13" t="s">
        <v>107</v>
      </c>
      <c r="L2155" s="13" t="s">
        <v>108</v>
      </c>
      <c r="M2155" s="13" t="s">
        <v>109</v>
      </c>
      <c r="N2155" s="13" t="s">
        <v>2830</v>
      </c>
      <c r="O2155" s="39"/>
      <c r="P2155" s="39"/>
      <c r="Q2155" s="39"/>
      <c r="R2155" s="39"/>
      <c r="S2155" s="39">
        <v>7</v>
      </c>
      <c r="T2155" s="39">
        <v>9</v>
      </c>
      <c r="U2155" s="39">
        <v>9</v>
      </c>
      <c r="V2155" s="39">
        <v>9</v>
      </c>
      <c r="W2155" s="39">
        <v>9</v>
      </c>
      <c r="X2155" s="39"/>
      <c r="Y2155" s="39"/>
      <c r="Z2155" s="39"/>
      <c r="AA2155" s="39"/>
      <c r="AB2155" s="39"/>
      <c r="AC2155" s="39"/>
      <c r="AD2155" s="39"/>
      <c r="AE2155" s="39"/>
      <c r="AF2155" s="39"/>
      <c r="AG2155" s="39"/>
      <c r="AH2155" s="39"/>
      <c r="AI2155" s="39"/>
      <c r="AJ2155" s="39"/>
      <c r="AK2155" s="39"/>
      <c r="AL2155" s="39"/>
      <c r="AM2155" s="39"/>
      <c r="AN2155" s="39"/>
      <c r="AO2155" s="39"/>
      <c r="AP2155" s="39">
        <v>20535.71</v>
      </c>
      <c r="AQ2155" s="39">
        <v>0</v>
      </c>
      <c r="AR2155" s="27">
        <f t="shared" si="77"/>
        <v>0</v>
      </c>
      <c r="AS2155" s="13" t="s">
        <v>111</v>
      </c>
      <c r="AT2155" s="13">
        <v>2016</v>
      </c>
      <c r="AU2155" s="13">
        <v>14</v>
      </c>
    </row>
    <row r="2156" spans="2:47" ht="13.15" customHeight="1" x14ac:dyDescent="0.2">
      <c r="B2156" s="13" t="s">
        <v>3269</v>
      </c>
      <c r="C2156" s="13" t="s">
        <v>100</v>
      </c>
      <c r="D2156" s="13" t="s">
        <v>3125</v>
      </c>
      <c r="E2156" s="13" t="s">
        <v>569</v>
      </c>
      <c r="F2156" s="13" t="s">
        <v>3126</v>
      </c>
      <c r="G2156" s="13" t="s">
        <v>3264</v>
      </c>
      <c r="H2156" s="15" t="s">
        <v>105</v>
      </c>
      <c r="I2156" s="13">
        <v>57</v>
      </c>
      <c r="J2156" s="13" t="s">
        <v>106</v>
      </c>
      <c r="K2156" s="13" t="s">
        <v>107</v>
      </c>
      <c r="L2156" s="13" t="s">
        <v>108</v>
      </c>
      <c r="M2156" s="13" t="s">
        <v>122</v>
      </c>
      <c r="N2156" s="13" t="s">
        <v>2830</v>
      </c>
      <c r="O2156" s="39"/>
      <c r="P2156" s="39"/>
      <c r="Q2156" s="39"/>
      <c r="R2156" s="39"/>
      <c r="S2156" s="39">
        <v>9</v>
      </c>
      <c r="T2156" s="39">
        <v>9</v>
      </c>
      <c r="U2156" s="39">
        <v>9</v>
      </c>
      <c r="V2156" s="39">
        <v>9</v>
      </c>
      <c r="W2156" s="39">
        <v>9</v>
      </c>
      <c r="X2156" s="39"/>
      <c r="Y2156" s="39"/>
      <c r="Z2156" s="39"/>
      <c r="AA2156" s="39"/>
      <c r="AB2156" s="39"/>
      <c r="AC2156" s="39"/>
      <c r="AD2156" s="39"/>
      <c r="AE2156" s="39"/>
      <c r="AF2156" s="39"/>
      <c r="AG2156" s="39"/>
      <c r="AH2156" s="39"/>
      <c r="AI2156" s="39"/>
      <c r="AJ2156" s="39"/>
      <c r="AK2156" s="39"/>
      <c r="AL2156" s="39"/>
      <c r="AM2156" s="39"/>
      <c r="AN2156" s="39"/>
      <c r="AO2156" s="39"/>
      <c r="AP2156" s="39">
        <v>20535.71</v>
      </c>
      <c r="AQ2156" s="39">
        <v>0</v>
      </c>
      <c r="AR2156" s="27">
        <f t="shared" si="77"/>
        <v>0</v>
      </c>
      <c r="AS2156" s="13" t="s">
        <v>111</v>
      </c>
      <c r="AT2156" s="13">
        <v>2016</v>
      </c>
      <c r="AU2156" s="13" t="s">
        <v>6956</v>
      </c>
    </row>
    <row r="2157" spans="2:47" ht="13.15" customHeight="1" x14ac:dyDescent="0.2">
      <c r="B2157" s="13" t="s">
        <v>6978</v>
      </c>
      <c r="C2157" s="13" t="s">
        <v>100</v>
      </c>
      <c r="D2157" s="13" t="s">
        <v>3125</v>
      </c>
      <c r="E2157" s="13" t="s">
        <v>569</v>
      </c>
      <c r="F2157" s="13" t="s">
        <v>3126</v>
      </c>
      <c r="G2157" s="13" t="s">
        <v>3264</v>
      </c>
      <c r="H2157" s="15" t="s">
        <v>105</v>
      </c>
      <c r="I2157" s="13">
        <v>57</v>
      </c>
      <c r="J2157" s="13" t="s">
        <v>106</v>
      </c>
      <c r="K2157" s="13" t="s">
        <v>107</v>
      </c>
      <c r="L2157" s="13" t="s">
        <v>108</v>
      </c>
      <c r="M2157" s="13" t="s">
        <v>122</v>
      </c>
      <c r="N2157" s="13" t="s">
        <v>2830</v>
      </c>
      <c r="O2157" s="39"/>
      <c r="P2157" s="39"/>
      <c r="Q2157" s="39"/>
      <c r="R2157" s="39"/>
      <c r="S2157" s="39">
        <v>9</v>
      </c>
      <c r="T2157" s="39">
        <v>9</v>
      </c>
      <c r="U2157" s="39">
        <v>9</v>
      </c>
      <c r="V2157" s="39">
        <v>9</v>
      </c>
      <c r="W2157" s="39">
        <v>9</v>
      </c>
      <c r="X2157" s="39"/>
      <c r="Y2157" s="39"/>
      <c r="Z2157" s="39"/>
      <c r="AA2157" s="39"/>
      <c r="AB2157" s="39"/>
      <c r="AC2157" s="39"/>
      <c r="AD2157" s="39"/>
      <c r="AE2157" s="39"/>
      <c r="AF2157" s="39"/>
      <c r="AG2157" s="39"/>
      <c r="AH2157" s="39"/>
      <c r="AI2157" s="39"/>
      <c r="AJ2157" s="39"/>
      <c r="AK2157" s="39"/>
      <c r="AL2157" s="39"/>
      <c r="AM2157" s="39"/>
      <c r="AN2157" s="39"/>
      <c r="AO2157" s="39"/>
      <c r="AP2157" s="39">
        <v>20535.71</v>
      </c>
      <c r="AQ2157" s="39">
        <v>0</v>
      </c>
      <c r="AR2157" s="27">
        <f t="shared" si="77"/>
        <v>0</v>
      </c>
      <c r="AS2157" s="13" t="s">
        <v>111</v>
      </c>
      <c r="AT2157" s="13">
        <v>2016</v>
      </c>
      <c r="AU2157" s="13" t="s">
        <v>7138</v>
      </c>
    </row>
    <row r="2158" spans="2:47" ht="13.15" customHeight="1" x14ac:dyDescent="0.2">
      <c r="B2158" s="13" t="s">
        <v>7082</v>
      </c>
      <c r="C2158" s="13" t="s">
        <v>100</v>
      </c>
      <c r="D2158" s="13" t="s">
        <v>3125</v>
      </c>
      <c r="E2158" s="13" t="s">
        <v>569</v>
      </c>
      <c r="F2158" s="13" t="s">
        <v>3126</v>
      </c>
      <c r="G2158" s="13" t="s">
        <v>3264</v>
      </c>
      <c r="H2158" s="15" t="s">
        <v>105</v>
      </c>
      <c r="I2158" s="13">
        <v>57</v>
      </c>
      <c r="J2158" s="13" t="s">
        <v>106</v>
      </c>
      <c r="K2158" s="13" t="s">
        <v>107</v>
      </c>
      <c r="L2158" s="13" t="s">
        <v>108</v>
      </c>
      <c r="M2158" s="13" t="s">
        <v>122</v>
      </c>
      <c r="N2158" s="13" t="s">
        <v>2830</v>
      </c>
      <c r="O2158" s="39"/>
      <c r="P2158" s="39"/>
      <c r="Q2158" s="39"/>
      <c r="R2158" s="39"/>
      <c r="S2158" s="39">
        <v>9</v>
      </c>
      <c r="T2158" s="39">
        <v>9</v>
      </c>
      <c r="U2158" s="39">
        <v>9</v>
      </c>
      <c r="V2158" s="39">
        <v>9</v>
      </c>
      <c r="W2158" s="39">
        <v>9</v>
      </c>
      <c r="X2158" s="39"/>
      <c r="Y2158" s="39"/>
      <c r="Z2158" s="39"/>
      <c r="AA2158" s="39"/>
      <c r="AB2158" s="39"/>
      <c r="AC2158" s="39"/>
      <c r="AD2158" s="39"/>
      <c r="AE2158" s="39"/>
      <c r="AF2158" s="39"/>
      <c r="AG2158" s="39"/>
      <c r="AH2158" s="39"/>
      <c r="AI2158" s="39"/>
      <c r="AJ2158" s="39"/>
      <c r="AK2158" s="39"/>
      <c r="AL2158" s="39"/>
      <c r="AM2158" s="39"/>
      <c r="AN2158" s="39"/>
      <c r="AO2158" s="39"/>
      <c r="AP2158" s="39">
        <v>30143.96</v>
      </c>
      <c r="AQ2158" s="39">
        <v>0</v>
      </c>
      <c r="AR2158" s="27">
        <f t="shared" si="77"/>
        <v>0</v>
      </c>
      <c r="AS2158" s="13" t="s">
        <v>111</v>
      </c>
      <c r="AT2158" s="13">
        <v>2016</v>
      </c>
      <c r="AU2158" s="13" t="s">
        <v>115</v>
      </c>
    </row>
    <row r="2159" spans="2:47" ht="13.15" customHeight="1" x14ac:dyDescent="0.2">
      <c r="B2159" s="13" t="s">
        <v>7956</v>
      </c>
      <c r="C2159" s="13" t="s">
        <v>100</v>
      </c>
      <c r="D2159" s="13" t="s">
        <v>3125</v>
      </c>
      <c r="E2159" s="13" t="s">
        <v>569</v>
      </c>
      <c r="F2159" s="13" t="s">
        <v>3126</v>
      </c>
      <c r="G2159" s="13" t="s">
        <v>3264</v>
      </c>
      <c r="H2159" s="15" t="s">
        <v>105</v>
      </c>
      <c r="I2159" s="13">
        <v>57</v>
      </c>
      <c r="J2159" s="13" t="s">
        <v>106</v>
      </c>
      <c r="K2159" s="13" t="s">
        <v>107</v>
      </c>
      <c r="L2159" s="13" t="s">
        <v>108</v>
      </c>
      <c r="M2159" s="13" t="s">
        <v>122</v>
      </c>
      <c r="N2159" s="13" t="s">
        <v>2830</v>
      </c>
      <c r="O2159" s="39"/>
      <c r="P2159" s="39"/>
      <c r="Q2159" s="39"/>
      <c r="R2159" s="39"/>
      <c r="S2159" s="39">
        <v>9</v>
      </c>
      <c r="T2159" s="39">
        <v>9</v>
      </c>
      <c r="U2159" s="39">
        <v>15</v>
      </c>
      <c r="V2159" s="39">
        <v>15</v>
      </c>
      <c r="W2159" s="39">
        <v>15</v>
      </c>
      <c r="X2159" s="171"/>
      <c r="Y2159" s="171"/>
      <c r="Z2159" s="171"/>
      <c r="AA2159" s="171"/>
      <c r="AB2159" s="171"/>
      <c r="AC2159" s="171"/>
      <c r="AD2159" s="171"/>
      <c r="AE2159" s="171"/>
      <c r="AF2159" s="171"/>
      <c r="AG2159" s="171"/>
      <c r="AH2159" s="171"/>
      <c r="AI2159" s="171"/>
      <c r="AJ2159" s="171"/>
      <c r="AK2159" s="171"/>
      <c r="AL2159" s="171"/>
      <c r="AM2159" s="171"/>
      <c r="AN2159" s="171"/>
      <c r="AO2159" s="171"/>
      <c r="AP2159" s="39">
        <v>30143.96</v>
      </c>
      <c r="AQ2159" s="39">
        <f t="shared" ref="AQ2159" si="79">(O2159+P2159+Q2159+R2159+S2159+T2159+U2159+V2159+W2159)*AP2159</f>
        <v>1899069.48</v>
      </c>
      <c r="AR2159" s="27">
        <f t="shared" si="77"/>
        <v>2126957.8176000002</v>
      </c>
      <c r="AS2159" s="13" t="s">
        <v>111</v>
      </c>
      <c r="AT2159" s="13" t="s">
        <v>7937</v>
      </c>
      <c r="AU2159" s="300"/>
    </row>
    <row r="2160" spans="2:47" ht="13.15" customHeight="1" x14ac:dyDescent="0.2">
      <c r="B2160" s="7" t="s">
        <v>3270</v>
      </c>
      <c r="C2160" s="7" t="s">
        <v>100</v>
      </c>
      <c r="D2160" s="13" t="s">
        <v>3116</v>
      </c>
      <c r="E2160" s="7" t="s">
        <v>582</v>
      </c>
      <c r="F2160" s="7" t="s">
        <v>3117</v>
      </c>
      <c r="G2160" s="7" t="s">
        <v>3271</v>
      </c>
      <c r="H2160" s="8" t="s">
        <v>197</v>
      </c>
      <c r="I2160" s="9">
        <v>57</v>
      </c>
      <c r="J2160" s="10" t="s">
        <v>238</v>
      </c>
      <c r="K2160" s="8" t="s">
        <v>107</v>
      </c>
      <c r="L2160" s="10" t="s">
        <v>108</v>
      </c>
      <c r="M2160" s="10" t="s">
        <v>109</v>
      </c>
      <c r="N2160" s="29" t="s">
        <v>2830</v>
      </c>
      <c r="O2160" s="27"/>
      <c r="P2160" s="27"/>
      <c r="Q2160" s="74"/>
      <c r="R2160" s="27">
        <v>11</v>
      </c>
      <c r="S2160" s="27">
        <v>11</v>
      </c>
      <c r="T2160" s="27">
        <v>11</v>
      </c>
      <c r="U2160" s="27">
        <v>11</v>
      </c>
      <c r="V2160" s="27">
        <v>11</v>
      </c>
      <c r="W2160" s="27"/>
      <c r="X2160" s="27"/>
      <c r="Y2160" s="27"/>
      <c r="Z2160" s="27"/>
      <c r="AA2160" s="27"/>
      <c r="AB2160" s="27"/>
      <c r="AC2160" s="27"/>
      <c r="AD2160" s="27"/>
      <c r="AE2160" s="27"/>
      <c r="AF2160" s="27"/>
      <c r="AG2160" s="27"/>
      <c r="AH2160" s="27"/>
      <c r="AI2160" s="27"/>
      <c r="AJ2160" s="27"/>
      <c r="AK2160" s="27"/>
      <c r="AL2160" s="27"/>
      <c r="AM2160" s="27"/>
      <c r="AN2160" s="27"/>
      <c r="AO2160" s="27"/>
      <c r="AP2160" s="27">
        <v>22245.61</v>
      </c>
      <c r="AQ2160" s="27">
        <v>0</v>
      </c>
      <c r="AR2160" s="27">
        <f t="shared" si="77"/>
        <v>0</v>
      </c>
      <c r="AS2160" s="10" t="s">
        <v>111</v>
      </c>
      <c r="AT2160" s="43" t="s">
        <v>241</v>
      </c>
      <c r="AU2160" s="89" t="s">
        <v>661</v>
      </c>
    </row>
    <row r="2161" spans="2:47" ht="13.15" customHeight="1" x14ac:dyDescent="0.2">
      <c r="B2161" s="12" t="s">
        <v>3272</v>
      </c>
      <c r="C2161" s="7" t="s">
        <v>100</v>
      </c>
      <c r="D2161" s="13" t="s">
        <v>3116</v>
      </c>
      <c r="E2161" s="7" t="s">
        <v>582</v>
      </c>
      <c r="F2161" s="7" t="s">
        <v>3117</v>
      </c>
      <c r="G2161" s="7" t="s">
        <v>3271</v>
      </c>
      <c r="H2161" s="8" t="s">
        <v>105</v>
      </c>
      <c r="I2161" s="9">
        <v>57</v>
      </c>
      <c r="J2161" s="10" t="s">
        <v>106</v>
      </c>
      <c r="K2161" s="8" t="s">
        <v>107</v>
      </c>
      <c r="L2161" s="10" t="s">
        <v>108</v>
      </c>
      <c r="M2161" s="10" t="s">
        <v>109</v>
      </c>
      <c r="N2161" s="10" t="s">
        <v>2830</v>
      </c>
      <c r="O2161" s="74"/>
      <c r="P2161" s="27"/>
      <c r="Q2161" s="27"/>
      <c r="R2161" s="27">
        <v>11</v>
      </c>
      <c r="S2161" s="27">
        <v>11</v>
      </c>
      <c r="T2161" s="27">
        <v>11</v>
      </c>
      <c r="U2161" s="27">
        <v>11</v>
      </c>
      <c r="V2161" s="27">
        <v>11</v>
      </c>
      <c r="W2161" s="27"/>
      <c r="X2161" s="27"/>
      <c r="Y2161" s="27"/>
      <c r="Z2161" s="27"/>
      <c r="AA2161" s="27"/>
      <c r="AB2161" s="27"/>
      <c r="AC2161" s="27"/>
      <c r="AD2161" s="27"/>
      <c r="AE2161" s="27"/>
      <c r="AF2161" s="27"/>
      <c r="AG2161" s="27"/>
      <c r="AH2161" s="27"/>
      <c r="AI2161" s="27"/>
      <c r="AJ2161" s="27"/>
      <c r="AK2161" s="27"/>
      <c r="AL2161" s="27"/>
      <c r="AM2161" s="27"/>
      <c r="AN2161" s="27"/>
      <c r="AO2161" s="27"/>
      <c r="AP2161" s="27">
        <v>22245.61</v>
      </c>
      <c r="AQ2161" s="27">
        <v>0</v>
      </c>
      <c r="AR2161" s="27">
        <f t="shared" si="77"/>
        <v>0</v>
      </c>
      <c r="AS2161" s="10" t="s">
        <v>111</v>
      </c>
      <c r="AT2161" s="43" t="s">
        <v>241</v>
      </c>
      <c r="AU2161" s="89" t="s">
        <v>661</v>
      </c>
    </row>
    <row r="2162" spans="2:47" ht="13.15" customHeight="1" x14ac:dyDescent="0.2">
      <c r="B2162" s="12" t="s">
        <v>3273</v>
      </c>
      <c r="C2162" s="7" t="s">
        <v>100</v>
      </c>
      <c r="D2162" s="13" t="s">
        <v>3116</v>
      </c>
      <c r="E2162" s="7" t="s">
        <v>582</v>
      </c>
      <c r="F2162" s="7" t="s">
        <v>3117</v>
      </c>
      <c r="G2162" s="7" t="s">
        <v>3271</v>
      </c>
      <c r="H2162" s="8" t="s">
        <v>105</v>
      </c>
      <c r="I2162" s="8">
        <v>57</v>
      </c>
      <c r="J2162" s="10" t="s">
        <v>200</v>
      </c>
      <c r="K2162" s="8" t="s">
        <v>107</v>
      </c>
      <c r="L2162" s="10" t="s">
        <v>108</v>
      </c>
      <c r="M2162" s="10" t="s">
        <v>109</v>
      </c>
      <c r="N2162" s="10" t="s">
        <v>2830</v>
      </c>
      <c r="O2162" s="74"/>
      <c r="P2162" s="27"/>
      <c r="Q2162" s="27"/>
      <c r="R2162" s="27">
        <v>11</v>
      </c>
      <c r="S2162" s="27">
        <v>11</v>
      </c>
      <c r="T2162" s="27">
        <v>11</v>
      </c>
      <c r="U2162" s="27">
        <v>11</v>
      </c>
      <c r="V2162" s="27">
        <v>11</v>
      </c>
      <c r="W2162" s="27"/>
      <c r="X2162" s="27"/>
      <c r="Y2162" s="27"/>
      <c r="Z2162" s="27"/>
      <c r="AA2162" s="27"/>
      <c r="AB2162" s="27"/>
      <c r="AC2162" s="27"/>
      <c r="AD2162" s="27"/>
      <c r="AE2162" s="27"/>
      <c r="AF2162" s="27"/>
      <c r="AG2162" s="27"/>
      <c r="AH2162" s="27"/>
      <c r="AI2162" s="27"/>
      <c r="AJ2162" s="27"/>
      <c r="AK2162" s="27"/>
      <c r="AL2162" s="27"/>
      <c r="AM2162" s="27"/>
      <c r="AN2162" s="27"/>
      <c r="AO2162" s="27"/>
      <c r="AP2162" s="27">
        <v>20535.71</v>
      </c>
      <c r="AQ2162" s="27">
        <v>0</v>
      </c>
      <c r="AR2162" s="27">
        <f t="shared" si="77"/>
        <v>0</v>
      </c>
      <c r="AS2162" s="10" t="s">
        <v>111</v>
      </c>
      <c r="AT2162" s="7" t="s">
        <v>375</v>
      </c>
      <c r="AU2162" s="13" t="s">
        <v>1163</v>
      </c>
    </row>
    <row r="2163" spans="2:47" ht="13.15" customHeight="1" x14ac:dyDescent="0.2">
      <c r="B2163" s="13" t="s">
        <v>3274</v>
      </c>
      <c r="C2163" s="13" t="s">
        <v>100</v>
      </c>
      <c r="D2163" s="13" t="s">
        <v>3125</v>
      </c>
      <c r="E2163" s="13" t="s">
        <v>569</v>
      </c>
      <c r="F2163" s="13" t="s">
        <v>3126</v>
      </c>
      <c r="G2163" s="13" t="s">
        <v>3271</v>
      </c>
      <c r="H2163" s="13" t="s">
        <v>105</v>
      </c>
      <c r="I2163" s="13">
        <v>57</v>
      </c>
      <c r="J2163" s="13" t="s">
        <v>614</v>
      </c>
      <c r="K2163" s="13" t="s">
        <v>107</v>
      </c>
      <c r="L2163" s="13" t="s">
        <v>108</v>
      </c>
      <c r="M2163" s="13" t="s">
        <v>109</v>
      </c>
      <c r="N2163" s="13" t="s">
        <v>2830</v>
      </c>
      <c r="O2163" s="39"/>
      <c r="P2163" s="39"/>
      <c r="Q2163" s="39"/>
      <c r="R2163" s="39"/>
      <c r="S2163" s="39">
        <v>2</v>
      </c>
      <c r="T2163" s="39">
        <v>3</v>
      </c>
      <c r="U2163" s="39">
        <v>3</v>
      </c>
      <c r="V2163" s="39">
        <v>3</v>
      </c>
      <c r="W2163" s="39">
        <v>3</v>
      </c>
      <c r="X2163" s="39"/>
      <c r="Y2163" s="39"/>
      <c r="Z2163" s="39"/>
      <c r="AA2163" s="39"/>
      <c r="AB2163" s="39"/>
      <c r="AC2163" s="39"/>
      <c r="AD2163" s="39"/>
      <c r="AE2163" s="39"/>
      <c r="AF2163" s="39"/>
      <c r="AG2163" s="39"/>
      <c r="AH2163" s="39"/>
      <c r="AI2163" s="39"/>
      <c r="AJ2163" s="39"/>
      <c r="AK2163" s="39"/>
      <c r="AL2163" s="39"/>
      <c r="AM2163" s="39"/>
      <c r="AN2163" s="39"/>
      <c r="AO2163" s="39"/>
      <c r="AP2163" s="39">
        <v>20535.71</v>
      </c>
      <c r="AQ2163" s="39">
        <v>0</v>
      </c>
      <c r="AR2163" s="27">
        <f t="shared" si="77"/>
        <v>0</v>
      </c>
      <c r="AS2163" s="13" t="s">
        <v>111</v>
      </c>
      <c r="AT2163" s="13">
        <v>2016</v>
      </c>
      <c r="AU2163" s="13">
        <v>14</v>
      </c>
    </row>
    <row r="2164" spans="2:47" ht="13.15" customHeight="1" x14ac:dyDescent="0.2">
      <c r="B2164" s="13" t="s">
        <v>3275</v>
      </c>
      <c r="C2164" s="13" t="s">
        <v>100</v>
      </c>
      <c r="D2164" s="13" t="s">
        <v>3125</v>
      </c>
      <c r="E2164" s="13" t="s">
        <v>569</v>
      </c>
      <c r="F2164" s="13" t="s">
        <v>3126</v>
      </c>
      <c r="G2164" s="13" t="s">
        <v>3271</v>
      </c>
      <c r="H2164" s="13" t="s">
        <v>105</v>
      </c>
      <c r="I2164" s="13">
        <v>57</v>
      </c>
      <c r="J2164" s="13" t="s">
        <v>106</v>
      </c>
      <c r="K2164" s="13" t="s">
        <v>107</v>
      </c>
      <c r="L2164" s="13" t="s">
        <v>108</v>
      </c>
      <c r="M2164" s="13" t="s">
        <v>122</v>
      </c>
      <c r="N2164" s="13" t="s">
        <v>2830</v>
      </c>
      <c r="O2164" s="39"/>
      <c r="P2164" s="39"/>
      <c r="Q2164" s="39"/>
      <c r="R2164" s="39"/>
      <c r="S2164" s="39">
        <v>1</v>
      </c>
      <c r="T2164" s="39">
        <v>3</v>
      </c>
      <c r="U2164" s="39">
        <v>3</v>
      </c>
      <c r="V2164" s="39">
        <v>3</v>
      </c>
      <c r="W2164" s="39">
        <v>3</v>
      </c>
      <c r="X2164" s="39"/>
      <c r="Y2164" s="39"/>
      <c r="Z2164" s="39"/>
      <c r="AA2164" s="39"/>
      <c r="AB2164" s="39"/>
      <c r="AC2164" s="39"/>
      <c r="AD2164" s="39"/>
      <c r="AE2164" s="39"/>
      <c r="AF2164" s="39"/>
      <c r="AG2164" s="39"/>
      <c r="AH2164" s="39"/>
      <c r="AI2164" s="39"/>
      <c r="AJ2164" s="39"/>
      <c r="AK2164" s="39"/>
      <c r="AL2164" s="39"/>
      <c r="AM2164" s="39"/>
      <c r="AN2164" s="39"/>
      <c r="AO2164" s="39"/>
      <c r="AP2164" s="39">
        <v>20535.71</v>
      </c>
      <c r="AQ2164" s="39">
        <v>0</v>
      </c>
      <c r="AR2164" s="27">
        <f t="shared" si="77"/>
        <v>0</v>
      </c>
      <c r="AS2164" s="13" t="s">
        <v>111</v>
      </c>
      <c r="AT2164" s="13">
        <v>2016</v>
      </c>
      <c r="AU2164" s="13" t="s">
        <v>6956</v>
      </c>
    </row>
    <row r="2165" spans="2:47" ht="13.15" customHeight="1" x14ac:dyDescent="0.2">
      <c r="B2165" s="13" t="s">
        <v>6979</v>
      </c>
      <c r="C2165" s="13" t="s">
        <v>100</v>
      </c>
      <c r="D2165" s="13" t="s">
        <v>3125</v>
      </c>
      <c r="E2165" s="13" t="s">
        <v>569</v>
      </c>
      <c r="F2165" s="13" t="s">
        <v>3126</v>
      </c>
      <c r="G2165" s="13" t="s">
        <v>3271</v>
      </c>
      <c r="H2165" s="13" t="s">
        <v>105</v>
      </c>
      <c r="I2165" s="13">
        <v>57</v>
      </c>
      <c r="J2165" s="13" t="s">
        <v>106</v>
      </c>
      <c r="K2165" s="13" t="s">
        <v>107</v>
      </c>
      <c r="L2165" s="13" t="s">
        <v>108</v>
      </c>
      <c r="M2165" s="13" t="s">
        <v>122</v>
      </c>
      <c r="N2165" s="13" t="s">
        <v>2830</v>
      </c>
      <c r="O2165" s="39"/>
      <c r="P2165" s="39"/>
      <c r="Q2165" s="39"/>
      <c r="R2165" s="39"/>
      <c r="S2165" s="39">
        <v>1</v>
      </c>
      <c r="T2165" s="39">
        <v>3</v>
      </c>
      <c r="U2165" s="39">
        <v>3</v>
      </c>
      <c r="V2165" s="39">
        <v>3</v>
      </c>
      <c r="W2165" s="39">
        <v>3</v>
      </c>
      <c r="X2165" s="39"/>
      <c r="Y2165" s="39"/>
      <c r="Z2165" s="39"/>
      <c r="AA2165" s="39"/>
      <c r="AB2165" s="39"/>
      <c r="AC2165" s="39"/>
      <c r="AD2165" s="39"/>
      <c r="AE2165" s="39"/>
      <c r="AF2165" s="39"/>
      <c r="AG2165" s="39"/>
      <c r="AH2165" s="39"/>
      <c r="AI2165" s="39"/>
      <c r="AJ2165" s="39"/>
      <c r="AK2165" s="39"/>
      <c r="AL2165" s="39"/>
      <c r="AM2165" s="39"/>
      <c r="AN2165" s="39"/>
      <c r="AO2165" s="39"/>
      <c r="AP2165" s="39">
        <v>20535.71</v>
      </c>
      <c r="AQ2165" s="39">
        <v>0</v>
      </c>
      <c r="AR2165" s="27">
        <f t="shared" si="77"/>
        <v>0</v>
      </c>
      <c r="AS2165" s="13" t="s">
        <v>111</v>
      </c>
      <c r="AT2165" s="13">
        <v>2016</v>
      </c>
      <c r="AU2165" s="13" t="s">
        <v>7138</v>
      </c>
    </row>
    <row r="2166" spans="2:47" ht="13.15" customHeight="1" x14ac:dyDescent="0.2">
      <c r="B2166" s="13" t="s">
        <v>7083</v>
      </c>
      <c r="C2166" s="13" t="s">
        <v>100</v>
      </c>
      <c r="D2166" s="13" t="s">
        <v>3125</v>
      </c>
      <c r="E2166" s="13" t="s">
        <v>569</v>
      </c>
      <c r="F2166" s="13" t="s">
        <v>3126</v>
      </c>
      <c r="G2166" s="13" t="s">
        <v>3271</v>
      </c>
      <c r="H2166" s="13" t="s">
        <v>105</v>
      </c>
      <c r="I2166" s="13">
        <v>57</v>
      </c>
      <c r="J2166" s="13" t="s">
        <v>106</v>
      </c>
      <c r="K2166" s="13" t="s">
        <v>107</v>
      </c>
      <c r="L2166" s="13" t="s">
        <v>108</v>
      </c>
      <c r="M2166" s="13" t="s">
        <v>122</v>
      </c>
      <c r="N2166" s="13" t="s">
        <v>2830</v>
      </c>
      <c r="O2166" s="39"/>
      <c r="P2166" s="39"/>
      <c r="Q2166" s="39"/>
      <c r="R2166" s="39"/>
      <c r="S2166" s="39">
        <v>1</v>
      </c>
      <c r="T2166" s="39">
        <v>3</v>
      </c>
      <c r="U2166" s="39">
        <v>3</v>
      </c>
      <c r="V2166" s="39">
        <v>3</v>
      </c>
      <c r="W2166" s="39">
        <v>3</v>
      </c>
      <c r="X2166" s="39"/>
      <c r="Y2166" s="39"/>
      <c r="Z2166" s="39"/>
      <c r="AA2166" s="39"/>
      <c r="AB2166" s="39"/>
      <c r="AC2166" s="39"/>
      <c r="AD2166" s="39"/>
      <c r="AE2166" s="39"/>
      <c r="AF2166" s="39"/>
      <c r="AG2166" s="39"/>
      <c r="AH2166" s="39"/>
      <c r="AI2166" s="39"/>
      <c r="AJ2166" s="39"/>
      <c r="AK2166" s="39"/>
      <c r="AL2166" s="39"/>
      <c r="AM2166" s="39"/>
      <c r="AN2166" s="39"/>
      <c r="AO2166" s="39"/>
      <c r="AP2166" s="39">
        <v>30143.96</v>
      </c>
      <c r="AQ2166" s="39">
        <v>0</v>
      </c>
      <c r="AR2166" s="27">
        <f t="shared" si="77"/>
        <v>0</v>
      </c>
      <c r="AS2166" s="13" t="s">
        <v>111</v>
      </c>
      <c r="AT2166" s="13">
        <v>2016</v>
      </c>
      <c r="AU2166" s="13" t="s">
        <v>115</v>
      </c>
    </row>
    <row r="2167" spans="2:47" ht="13.15" customHeight="1" x14ac:dyDescent="0.2">
      <c r="B2167" s="13" t="s">
        <v>7957</v>
      </c>
      <c r="C2167" s="13" t="s">
        <v>100</v>
      </c>
      <c r="D2167" s="13" t="s">
        <v>3125</v>
      </c>
      <c r="E2167" s="13" t="s">
        <v>569</v>
      </c>
      <c r="F2167" s="13" t="s">
        <v>3126</v>
      </c>
      <c r="G2167" s="13" t="s">
        <v>3271</v>
      </c>
      <c r="H2167" s="13" t="s">
        <v>105</v>
      </c>
      <c r="I2167" s="13">
        <v>57</v>
      </c>
      <c r="J2167" s="13" t="s">
        <v>106</v>
      </c>
      <c r="K2167" s="13" t="s">
        <v>107</v>
      </c>
      <c r="L2167" s="13" t="s">
        <v>108</v>
      </c>
      <c r="M2167" s="13" t="s">
        <v>122</v>
      </c>
      <c r="N2167" s="13" t="s">
        <v>2830</v>
      </c>
      <c r="O2167" s="39"/>
      <c r="P2167" s="39"/>
      <c r="Q2167" s="39"/>
      <c r="R2167" s="39"/>
      <c r="S2167" s="39">
        <v>1</v>
      </c>
      <c r="T2167" s="39">
        <v>3</v>
      </c>
      <c r="U2167" s="39">
        <v>13</v>
      </c>
      <c r="V2167" s="39">
        <v>11</v>
      </c>
      <c r="W2167" s="39">
        <v>11</v>
      </c>
      <c r="X2167" s="171"/>
      <c r="Y2167" s="171"/>
      <c r="Z2167" s="171"/>
      <c r="AA2167" s="171"/>
      <c r="AB2167" s="171"/>
      <c r="AC2167" s="171"/>
      <c r="AD2167" s="171"/>
      <c r="AE2167" s="171"/>
      <c r="AF2167" s="171"/>
      <c r="AG2167" s="171"/>
      <c r="AH2167" s="171"/>
      <c r="AI2167" s="171"/>
      <c r="AJ2167" s="171"/>
      <c r="AK2167" s="171"/>
      <c r="AL2167" s="171"/>
      <c r="AM2167" s="171"/>
      <c r="AN2167" s="171"/>
      <c r="AO2167" s="171"/>
      <c r="AP2167" s="39">
        <v>30143.96</v>
      </c>
      <c r="AQ2167" s="39">
        <f t="shared" ref="AQ2167" si="80">(O2167+P2167+Q2167+R2167+S2167+T2167+U2167+V2167+W2167)*AP2167</f>
        <v>1175614.44</v>
      </c>
      <c r="AR2167" s="27">
        <f t="shared" si="77"/>
        <v>1316688.1728000001</v>
      </c>
      <c r="AS2167" s="13" t="s">
        <v>111</v>
      </c>
      <c r="AT2167" s="13" t="s">
        <v>7937</v>
      </c>
      <c r="AU2167" s="300"/>
    </row>
    <row r="2168" spans="2:47" ht="13.15" customHeight="1" x14ac:dyDescent="0.2">
      <c r="B2168" s="7" t="s">
        <v>3276</v>
      </c>
      <c r="C2168" s="7" t="s">
        <v>100</v>
      </c>
      <c r="D2168" s="13" t="s">
        <v>3116</v>
      </c>
      <c r="E2168" s="7" t="s">
        <v>582</v>
      </c>
      <c r="F2168" s="7" t="s">
        <v>3117</v>
      </c>
      <c r="G2168" s="7" t="s">
        <v>3277</v>
      </c>
      <c r="H2168" s="8" t="s">
        <v>197</v>
      </c>
      <c r="I2168" s="9">
        <v>57</v>
      </c>
      <c r="J2168" s="10" t="s">
        <v>238</v>
      </c>
      <c r="K2168" s="8" t="s">
        <v>107</v>
      </c>
      <c r="L2168" s="10" t="s">
        <v>108</v>
      </c>
      <c r="M2168" s="10" t="s">
        <v>109</v>
      </c>
      <c r="N2168" s="29" t="s">
        <v>2830</v>
      </c>
      <c r="O2168" s="27"/>
      <c r="P2168" s="27"/>
      <c r="Q2168" s="74"/>
      <c r="R2168" s="27">
        <v>9</v>
      </c>
      <c r="S2168" s="27">
        <v>0</v>
      </c>
      <c r="T2168" s="27">
        <v>0</v>
      </c>
      <c r="U2168" s="27">
        <v>0</v>
      </c>
      <c r="V2168" s="27">
        <v>0</v>
      </c>
      <c r="W2168" s="27"/>
      <c r="X2168" s="27"/>
      <c r="Y2168" s="27"/>
      <c r="Z2168" s="27"/>
      <c r="AA2168" s="27"/>
      <c r="AB2168" s="27"/>
      <c r="AC2168" s="27"/>
      <c r="AD2168" s="27"/>
      <c r="AE2168" s="27"/>
      <c r="AF2168" s="27"/>
      <c r="AG2168" s="27"/>
      <c r="AH2168" s="27"/>
      <c r="AI2168" s="27"/>
      <c r="AJ2168" s="27"/>
      <c r="AK2168" s="27"/>
      <c r="AL2168" s="27"/>
      <c r="AM2168" s="27"/>
      <c r="AN2168" s="27"/>
      <c r="AO2168" s="27"/>
      <c r="AP2168" s="27">
        <v>18750</v>
      </c>
      <c r="AQ2168" s="27">
        <v>0</v>
      </c>
      <c r="AR2168" s="27">
        <f t="shared" si="77"/>
        <v>0</v>
      </c>
      <c r="AS2168" s="10" t="s">
        <v>111</v>
      </c>
      <c r="AT2168" s="43" t="s">
        <v>241</v>
      </c>
      <c r="AU2168" s="88"/>
    </row>
    <row r="2169" spans="2:47" ht="13.15" customHeight="1" x14ac:dyDescent="0.2">
      <c r="B2169" s="12" t="s">
        <v>3278</v>
      </c>
      <c r="C2169" s="7" t="s">
        <v>100</v>
      </c>
      <c r="D2169" s="13" t="s">
        <v>3116</v>
      </c>
      <c r="E2169" s="7" t="s">
        <v>582</v>
      </c>
      <c r="F2169" s="7" t="s">
        <v>3117</v>
      </c>
      <c r="G2169" s="7" t="s">
        <v>3277</v>
      </c>
      <c r="H2169" s="8" t="s">
        <v>105</v>
      </c>
      <c r="I2169" s="9">
        <v>57</v>
      </c>
      <c r="J2169" s="10" t="s">
        <v>106</v>
      </c>
      <c r="K2169" s="8" t="s">
        <v>107</v>
      </c>
      <c r="L2169" s="10" t="s">
        <v>108</v>
      </c>
      <c r="M2169" s="10" t="s">
        <v>109</v>
      </c>
      <c r="N2169" s="10" t="s">
        <v>2830</v>
      </c>
      <c r="O2169" s="74"/>
      <c r="P2169" s="27"/>
      <c r="Q2169" s="27"/>
      <c r="R2169" s="27">
        <v>9</v>
      </c>
      <c r="S2169" s="27"/>
      <c r="T2169" s="27"/>
      <c r="U2169" s="27"/>
      <c r="V2169" s="27"/>
      <c r="W2169" s="27"/>
      <c r="X2169" s="27"/>
      <c r="Y2169" s="27"/>
      <c r="Z2169" s="27"/>
      <c r="AA2169" s="27"/>
      <c r="AB2169" s="27"/>
      <c r="AC2169" s="27"/>
      <c r="AD2169" s="27"/>
      <c r="AE2169" s="27"/>
      <c r="AF2169" s="27"/>
      <c r="AG2169" s="27"/>
      <c r="AH2169" s="27"/>
      <c r="AI2169" s="27"/>
      <c r="AJ2169" s="27"/>
      <c r="AK2169" s="27"/>
      <c r="AL2169" s="27"/>
      <c r="AM2169" s="27"/>
      <c r="AN2169" s="27"/>
      <c r="AO2169" s="27"/>
      <c r="AP2169" s="27">
        <v>18750</v>
      </c>
      <c r="AQ2169" s="27">
        <v>0</v>
      </c>
      <c r="AR2169" s="27">
        <f t="shared" si="77"/>
        <v>0</v>
      </c>
      <c r="AS2169" s="10" t="s">
        <v>111</v>
      </c>
      <c r="AT2169" s="7" t="s">
        <v>375</v>
      </c>
      <c r="AU2169" s="89" t="s">
        <v>212</v>
      </c>
    </row>
    <row r="2170" spans="2:47" ht="13.15" customHeight="1" x14ac:dyDescent="0.2">
      <c r="B2170" s="7" t="s">
        <v>3279</v>
      </c>
      <c r="C2170" s="7" t="s">
        <v>100</v>
      </c>
      <c r="D2170" s="13" t="s">
        <v>3116</v>
      </c>
      <c r="E2170" s="7" t="s">
        <v>582</v>
      </c>
      <c r="F2170" s="7" t="s">
        <v>3117</v>
      </c>
      <c r="G2170" s="7" t="s">
        <v>3280</v>
      </c>
      <c r="H2170" s="8" t="s">
        <v>197</v>
      </c>
      <c r="I2170" s="9">
        <v>57</v>
      </c>
      <c r="J2170" s="10" t="s">
        <v>238</v>
      </c>
      <c r="K2170" s="8" t="s">
        <v>107</v>
      </c>
      <c r="L2170" s="10" t="s">
        <v>108</v>
      </c>
      <c r="M2170" s="10" t="s">
        <v>109</v>
      </c>
      <c r="N2170" s="29" t="s">
        <v>2830</v>
      </c>
      <c r="O2170" s="27"/>
      <c r="P2170" s="27"/>
      <c r="Q2170" s="74"/>
      <c r="R2170" s="27">
        <v>42</v>
      </c>
      <c r="S2170" s="27">
        <v>0</v>
      </c>
      <c r="T2170" s="27">
        <v>0</v>
      </c>
      <c r="U2170" s="27">
        <v>0</v>
      </c>
      <c r="V2170" s="27">
        <v>0</v>
      </c>
      <c r="W2170" s="27"/>
      <c r="X2170" s="27"/>
      <c r="Y2170" s="27"/>
      <c r="Z2170" s="27"/>
      <c r="AA2170" s="27"/>
      <c r="AB2170" s="27"/>
      <c r="AC2170" s="27"/>
      <c r="AD2170" s="27"/>
      <c r="AE2170" s="27"/>
      <c r="AF2170" s="27"/>
      <c r="AG2170" s="27"/>
      <c r="AH2170" s="27"/>
      <c r="AI2170" s="27"/>
      <c r="AJ2170" s="27"/>
      <c r="AK2170" s="27"/>
      <c r="AL2170" s="27"/>
      <c r="AM2170" s="27"/>
      <c r="AN2170" s="27"/>
      <c r="AO2170" s="27"/>
      <c r="AP2170" s="27">
        <v>18750</v>
      </c>
      <c r="AQ2170" s="27">
        <v>0</v>
      </c>
      <c r="AR2170" s="27">
        <f t="shared" si="77"/>
        <v>0</v>
      </c>
      <c r="AS2170" s="10" t="s">
        <v>111</v>
      </c>
      <c r="AT2170" s="7" t="s">
        <v>375</v>
      </c>
      <c r="AU2170" s="89" t="s">
        <v>1337</v>
      </c>
    </row>
    <row r="2171" spans="2:47" ht="13.15" customHeight="1" x14ac:dyDescent="0.2">
      <c r="B2171" s="12" t="s">
        <v>3281</v>
      </c>
      <c r="C2171" s="7" t="s">
        <v>100</v>
      </c>
      <c r="D2171" s="13" t="s">
        <v>3116</v>
      </c>
      <c r="E2171" s="7" t="s">
        <v>582</v>
      </c>
      <c r="F2171" s="7" t="s">
        <v>3117</v>
      </c>
      <c r="G2171" s="7" t="s">
        <v>3280</v>
      </c>
      <c r="H2171" s="8" t="s">
        <v>105</v>
      </c>
      <c r="I2171" s="9">
        <v>57</v>
      </c>
      <c r="J2171" s="10" t="s">
        <v>106</v>
      </c>
      <c r="K2171" s="8" t="s">
        <v>107</v>
      </c>
      <c r="L2171" s="10" t="s">
        <v>108</v>
      </c>
      <c r="M2171" s="10" t="s">
        <v>109</v>
      </c>
      <c r="N2171" s="10" t="s">
        <v>2830</v>
      </c>
      <c r="O2171" s="74"/>
      <c r="P2171" s="27"/>
      <c r="Q2171" s="27"/>
      <c r="R2171" s="27">
        <v>42</v>
      </c>
      <c r="S2171" s="27"/>
      <c r="T2171" s="27"/>
      <c r="U2171" s="27"/>
      <c r="V2171" s="27"/>
      <c r="W2171" s="27"/>
      <c r="X2171" s="27"/>
      <c r="Y2171" s="27"/>
      <c r="Z2171" s="27"/>
      <c r="AA2171" s="27"/>
      <c r="AB2171" s="27"/>
      <c r="AC2171" s="27"/>
      <c r="AD2171" s="27"/>
      <c r="AE2171" s="27"/>
      <c r="AF2171" s="27"/>
      <c r="AG2171" s="27"/>
      <c r="AH2171" s="27"/>
      <c r="AI2171" s="27"/>
      <c r="AJ2171" s="27"/>
      <c r="AK2171" s="27"/>
      <c r="AL2171" s="27"/>
      <c r="AM2171" s="27"/>
      <c r="AN2171" s="27"/>
      <c r="AO2171" s="27"/>
      <c r="AP2171" s="27">
        <v>18750</v>
      </c>
      <c r="AQ2171" s="27">
        <v>0</v>
      </c>
      <c r="AR2171" s="27">
        <f t="shared" si="77"/>
        <v>0</v>
      </c>
      <c r="AS2171" s="10" t="s">
        <v>111</v>
      </c>
      <c r="AT2171" s="43" t="s">
        <v>241</v>
      </c>
      <c r="AU2171" s="88" t="s">
        <v>212</v>
      </c>
    </row>
    <row r="2172" spans="2:47" ht="13.15" customHeight="1" x14ac:dyDescent="0.2">
      <c r="B2172" s="7" t="s">
        <v>3282</v>
      </c>
      <c r="C2172" s="7" t="s">
        <v>100</v>
      </c>
      <c r="D2172" s="13" t="s">
        <v>3116</v>
      </c>
      <c r="E2172" s="7" t="s">
        <v>582</v>
      </c>
      <c r="F2172" s="7" t="s">
        <v>3117</v>
      </c>
      <c r="G2172" s="7" t="s">
        <v>3283</v>
      </c>
      <c r="H2172" s="8" t="s">
        <v>197</v>
      </c>
      <c r="I2172" s="9">
        <v>57</v>
      </c>
      <c r="J2172" s="10" t="s">
        <v>238</v>
      </c>
      <c r="K2172" s="8" t="s">
        <v>107</v>
      </c>
      <c r="L2172" s="10" t="s">
        <v>108</v>
      </c>
      <c r="M2172" s="10" t="s">
        <v>109</v>
      </c>
      <c r="N2172" s="29" t="s">
        <v>2830</v>
      </c>
      <c r="O2172" s="27"/>
      <c r="P2172" s="27"/>
      <c r="Q2172" s="74"/>
      <c r="R2172" s="27">
        <v>78</v>
      </c>
      <c r="S2172" s="27">
        <v>0</v>
      </c>
      <c r="T2172" s="27">
        <v>0</v>
      </c>
      <c r="U2172" s="27">
        <v>0</v>
      </c>
      <c r="V2172" s="27">
        <v>0</v>
      </c>
      <c r="W2172" s="27"/>
      <c r="X2172" s="27"/>
      <c r="Y2172" s="27"/>
      <c r="Z2172" s="27"/>
      <c r="AA2172" s="27"/>
      <c r="AB2172" s="27"/>
      <c r="AC2172" s="27"/>
      <c r="AD2172" s="27"/>
      <c r="AE2172" s="27"/>
      <c r="AF2172" s="27"/>
      <c r="AG2172" s="27"/>
      <c r="AH2172" s="27"/>
      <c r="AI2172" s="27"/>
      <c r="AJ2172" s="27"/>
      <c r="AK2172" s="27"/>
      <c r="AL2172" s="27"/>
      <c r="AM2172" s="27"/>
      <c r="AN2172" s="27"/>
      <c r="AO2172" s="27"/>
      <c r="AP2172" s="27">
        <v>18750</v>
      </c>
      <c r="AQ2172" s="27">
        <v>0</v>
      </c>
      <c r="AR2172" s="27">
        <f t="shared" si="77"/>
        <v>0</v>
      </c>
      <c r="AS2172" s="10" t="s">
        <v>111</v>
      </c>
      <c r="AT2172" s="7" t="s">
        <v>375</v>
      </c>
      <c r="AU2172" s="89" t="s">
        <v>1337</v>
      </c>
    </row>
    <row r="2173" spans="2:47" ht="13.15" customHeight="1" x14ac:dyDescent="0.2">
      <c r="B2173" s="12" t="s">
        <v>3284</v>
      </c>
      <c r="C2173" s="7" t="s">
        <v>100</v>
      </c>
      <c r="D2173" s="13" t="s">
        <v>3116</v>
      </c>
      <c r="E2173" s="7" t="s">
        <v>582</v>
      </c>
      <c r="F2173" s="7" t="s">
        <v>3117</v>
      </c>
      <c r="G2173" s="7" t="s">
        <v>3283</v>
      </c>
      <c r="H2173" s="8" t="s">
        <v>105</v>
      </c>
      <c r="I2173" s="9">
        <v>57</v>
      </c>
      <c r="J2173" s="10" t="s">
        <v>106</v>
      </c>
      <c r="K2173" s="8" t="s">
        <v>107</v>
      </c>
      <c r="L2173" s="10" t="s">
        <v>108</v>
      </c>
      <c r="M2173" s="10" t="s">
        <v>109</v>
      </c>
      <c r="N2173" s="10" t="s">
        <v>2830</v>
      </c>
      <c r="O2173" s="74"/>
      <c r="P2173" s="27"/>
      <c r="Q2173" s="27"/>
      <c r="R2173" s="27">
        <v>78</v>
      </c>
      <c r="S2173" s="27"/>
      <c r="T2173" s="27"/>
      <c r="U2173" s="27"/>
      <c r="V2173" s="27"/>
      <c r="W2173" s="27"/>
      <c r="X2173" s="27"/>
      <c r="Y2173" s="27"/>
      <c r="Z2173" s="27"/>
      <c r="AA2173" s="27"/>
      <c r="AB2173" s="27"/>
      <c r="AC2173" s="27"/>
      <c r="AD2173" s="27"/>
      <c r="AE2173" s="27"/>
      <c r="AF2173" s="27"/>
      <c r="AG2173" s="27"/>
      <c r="AH2173" s="27"/>
      <c r="AI2173" s="27"/>
      <c r="AJ2173" s="27"/>
      <c r="AK2173" s="27"/>
      <c r="AL2173" s="27"/>
      <c r="AM2173" s="27"/>
      <c r="AN2173" s="27"/>
      <c r="AO2173" s="27"/>
      <c r="AP2173" s="27">
        <v>18750</v>
      </c>
      <c r="AQ2173" s="27">
        <v>0</v>
      </c>
      <c r="AR2173" s="27">
        <f t="shared" si="77"/>
        <v>0</v>
      </c>
      <c r="AS2173" s="10" t="s">
        <v>111</v>
      </c>
      <c r="AT2173" s="43" t="s">
        <v>241</v>
      </c>
      <c r="AU2173" s="88" t="s">
        <v>212</v>
      </c>
    </row>
    <row r="2174" spans="2:47" ht="13.15" customHeight="1" x14ac:dyDescent="0.2">
      <c r="B2174" s="7" t="s">
        <v>3285</v>
      </c>
      <c r="C2174" s="7" t="s">
        <v>100</v>
      </c>
      <c r="D2174" s="13" t="s">
        <v>3116</v>
      </c>
      <c r="E2174" s="7" t="s">
        <v>582</v>
      </c>
      <c r="F2174" s="7" t="s">
        <v>3117</v>
      </c>
      <c r="G2174" s="7" t="s">
        <v>3286</v>
      </c>
      <c r="H2174" s="8" t="s">
        <v>197</v>
      </c>
      <c r="I2174" s="9">
        <v>57</v>
      </c>
      <c r="J2174" s="10" t="s">
        <v>238</v>
      </c>
      <c r="K2174" s="8" t="s">
        <v>107</v>
      </c>
      <c r="L2174" s="10" t="s">
        <v>108</v>
      </c>
      <c r="M2174" s="10" t="s">
        <v>109</v>
      </c>
      <c r="N2174" s="29" t="s">
        <v>2830</v>
      </c>
      <c r="O2174" s="27"/>
      <c r="P2174" s="27"/>
      <c r="Q2174" s="74"/>
      <c r="R2174" s="27">
        <v>127</v>
      </c>
      <c r="S2174" s="27">
        <v>0</v>
      </c>
      <c r="T2174" s="27">
        <v>0</v>
      </c>
      <c r="U2174" s="27">
        <v>0</v>
      </c>
      <c r="V2174" s="27">
        <v>0</v>
      </c>
      <c r="W2174" s="27"/>
      <c r="X2174" s="27"/>
      <c r="Y2174" s="27"/>
      <c r="Z2174" s="27"/>
      <c r="AA2174" s="27"/>
      <c r="AB2174" s="27"/>
      <c r="AC2174" s="27"/>
      <c r="AD2174" s="27"/>
      <c r="AE2174" s="27"/>
      <c r="AF2174" s="27"/>
      <c r="AG2174" s="27"/>
      <c r="AH2174" s="27"/>
      <c r="AI2174" s="27"/>
      <c r="AJ2174" s="27"/>
      <c r="AK2174" s="27"/>
      <c r="AL2174" s="27"/>
      <c r="AM2174" s="27"/>
      <c r="AN2174" s="27"/>
      <c r="AO2174" s="27"/>
      <c r="AP2174" s="27">
        <v>18750</v>
      </c>
      <c r="AQ2174" s="27">
        <v>0</v>
      </c>
      <c r="AR2174" s="27">
        <f t="shared" si="77"/>
        <v>0</v>
      </c>
      <c r="AS2174" s="10" t="s">
        <v>111</v>
      </c>
      <c r="AT2174" s="7" t="s">
        <v>375</v>
      </c>
      <c r="AU2174" s="89" t="s">
        <v>1337</v>
      </c>
    </row>
    <row r="2175" spans="2:47" ht="13.15" customHeight="1" x14ac:dyDescent="0.2">
      <c r="B2175" s="12" t="s">
        <v>3287</v>
      </c>
      <c r="C2175" s="7" t="s">
        <v>100</v>
      </c>
      <c r="D2175" s="13" t="s">
        <v>3116</v>
      </c>
      <c r="E2175" s="7" t="s">
        <v>582</v>
      </c>
      <c r="F2175" s="7" t="s">
        <v>3117</v>
      </c>
      <c r="G2175" s="7" t="s">
        <v>3286</v>
      </c>
      <c r="H2175" s="8" t="s">
        <v>105</v>
      </c>
      <c r="I2175" s="9">
        <v>57</v>
      </c>
      <c r="J2175" s="10" t="s">
        <v>106</v>
      </c>
      <c r="K2175" s="8" t="s">
        <v>107</v>
      </c>
      <c r="L2175" s="10" t="s">
        <v>108</v>
      </c>
      <c r="M2175" s="10" t="s">
        <v>109</v>
      </c>
      <c r="N2175" s="10" t="s">
        <v>2830</v>
      </c>
      <c r="O2175" s="74"/>
      <c r="P2175" s="27"/>
      <c r="Q2175" s="27"/>
      <c r="R2175" s="27">
        <v>127</v>
      </c>
      <c r="S2175" s="27"/>
      <c r="T2175" s="27"/>
      <c r="U2175" s="27"/>
      <c r="V2175" s="27"/>
      <c r="W2175" s="27"/>
      <c r="X2175" s="27"/>
      <c r="Y2175" s="27"/>
      <c r="Z2175" s="27"/>
      <c r="AA2175" s="27"/>
      <c r="AB2175" s="27"/>
      <c r="AC2175" s="27"/>
      <c r="AD2175" s="27"/>
      <c r="AE2175" s="27"/>
      <c r="AF2175" s="27"/>
      <c r="AG2175" s="27"/>
      <c r="AH2175" s="27"/>
      <c r="AI2175" s="27"/>
      <c r="AJ2175" s="27"/>
      <c r="AK2175" s="27"/>
      <c r="AL2175" s="27"/>
      <c r="AM2175" s="27"/>
      <c r="AN2175" s="27"/>
      <c r="AO2175" s="27"/>
      <c r="AP2175" s="27">
        <v>18750</v>
      </c>
      <c r="AQ2175" s="27">
        <v>0</v>
      </c>
      <c r="AR2175" s="27">
        <f t="shared" si="77"/>
        <v>0</v>
      </c>
      <c r="AS2175" s="10" t="s">
        <v>111</v>
      </c>
      <c r="AT2175" s="43" t="s">
        <v>241</v>
      </c>
      <c r="AU2175" s="88" t="s">
        <v>212</v>
      </c>
    </row>
    <row r="2176" spans="2:47" ht="13.15" customHeight="1" x14ac:dyDescent="0.2">
      <c r="B2176" s="7" t="s">
        <v>3288</v>
      </c>
      <c r="C2176" s="7" t="s">
        <v>100</v>
      </c>
      <c r="D2176" s="13" t="s">
        <v>3116</v>
      </c>
      <c r="E2176" s="7" t="s">
        <v>582</v>
      </c>
      <c r="F2176" s="7" t="s">
        <v>3117</v>
      </c>
      <c r="G2176" s="7" t="s">
        <v>3289</v>
      </c>
      <c r="H2176" s="8" t="s">
        <v>197</v>
      </c>
      <c r="I2176" s="9">
        <v>57</v>
      </c>
      <c r="J2176" s="10" t="s">
        <v>238</v>
      </c>
      <c r="K2176" s="8" t="s">
        <v>107</v>
      </c>
      <c r="L2176" s="10" t="s">
        <v>108</v>
      </c>
      <c r="M2176" s="10" t="s">
        <v>109</v>
      </c>
      <c r="N2176" s="29" t="s">
        <v>2830</v>
      </c>
      <c r="O2176" s="27"/>
      <c r="P2176" s="27"/>
      <c r="Q2176" s="74"/>
      <c r="R2176" s="27">
        <v>110</v>
      </c>
      <c r="S2176" s="27">
        <v>0</v>
      </c>
      <c r="T2176" s="27">
        <v>0</v>
      </c>
      <c r="U2176" s="27">
        <v>0</v>
      </c>
      <c r="V2176" s="27">
        <v>0</v>
      </c>
      <c r="W2176" s="27"/>
      <c r="X2176" s="27"/>
      <c r="Y2176" s="27"/>
      <c r="Z2176" s="27"/>
      <c r="AA2176" s="27"/>
      <c r="AB2176" s="27"/>
      <c r="AC2176" s="27"/>
      <c r="AD2176" s="27"/>
      <c r="AE2176" s="27"/>
      <c r="AF2176" s="27"/>
      <c r="AG2176" s="27"/>
      <c r="AH2176" s="27"/>
      <c r="AI2176" s="27"/>
      <c r="AJ2176" s="27"/>
      <c r="AK2176" s="27"/>
      <c r="AL2176" s="27"/>
      <c r="AM2176" s="27"/>
      <c r="AN2176" s="27"/>
      <c r="AO2176" s="27"/>
      <c r="AP2176" s="27">
        <v>18750</v>
      </c>
      <c r="AQ2176" s="27">
        <v>0</v>
      </c>
      <c r="AR2176" s="27">
        <f t="shared" si="77"/>
        <v>0</v>
      </c>
      <c r="AS2176" s="10" t="s">
        <v>111</v>
      </c>
      <c r="AT2176" s="7" t="s">
        <v>375</v>
      </c>
      <c r="AU2176" s="89" t="s">
        <v>1337</v>
      </c>
    </row>
    <row r="2177" spans="2:47" ht="13.15" customHeight="1" x14ac:dyDescent="0.2">
      <c r="B2177" s="12" t="s">
        <v>3290</v>
      </c>
      <c r="C2177" s="7" t="s">
        <v>100</v>
      </c>
      <c r="D2177" s="13" t="s">
        <v>3116</v>
      </c>
      <c r="E2177" s="7" t="s">
        <v>582</v>
      </c>
      <c r="F2177" s="7" t="s">
        <v>3117</v>
      </c>
      <c r="G2177" s="7" t="s">
        <v>3289</v>
      </c>
      <c r="H2177" s="8" t="s">
        <v>105</v>
      </c>
      <c r="I2177" s="9">
        <v>57</v>
      </c>
      <c r="J2177" s="10" t="s">
        <v>106</v>
      </c>
      <c r="K2177" s="8" t="s">
        <v>107</v>
      </c>
      <c r="L2177" s="10" t="s">
        <v>108</v>
      </c>
      <c r="M2177" s="10" t="s">
        <v>109</v>
      </c>
      <c r="N2177" s="10" t="s">
        <v>2830</v>
      </c>
      <c r="O2177" s="74"/>
      <c r="P2177" s="27"/>
      <c r="Q2177" s="27"/>
      <c r="R2177" s="27">
        <v>110</v>
      </c>
      <c r="S2177" s="27"/>
      <c r="T2177" s="27"/>
      <c r="U2177" s="27"/>
      <c r="V2177" s="27"/>
      <c r="W2177" s="27"/>
      <c r="X2177" s="27"/>
      <c r="Y2177" s="27"/>
      <c r="Z2177" s="27"/>
      <c r="AA2177" s="27"/>
      <c r="AB2177" s="27"/>
      <c r="AC2177" s="27"/>
      <c r="AD2177" s="27"/>
      <c r="AE2177" s="27"/>
      <c r="AF2177" s="27"/>
      <c r="AG2177" s="27"/>
      <c r="AH2177" s="27"/>
      <c r="AI2177" s="27"/>
      <c r="AJ2177" s="27"/>
      <c r="AK2177" s="27"/>
      <c r="AL2177" s="27"/>
      <c r="AM2177" s="27"/>
      <c r="AN2177" s="27"/>
      <c r="AO2177" s="27"/>
      <c r="AP2177" s="27">
        <v>18750</v>
      </c>
      <c r="AQ2177" s="27">
        <v>0</v>
      </c>
      <c r="AR2177" s="27">
        <f t="shared" si="77"/>
        <v>0</v>
      </c>
      <c r="AS2177" s="10" t="s">
        <v>111</v>
      </c>
      <c r="AT2177" s="43" t="s">
        <v>241</v>
      </c>
      <c r="AU2177" s="88" t="s">
        <v>212</v>
      </c>
    </row>
    <row r="2178" spans="2:47" ht="13.15" customHeight="1" x14ac:dyDescent="0.2">
      <c r="B2178" s="7" t="s">
        <v>3291</v>
      </c>
      <c r="C2178" s="7" t="s">
        <v>100</v>
      </c>
      <c r="D2178" s="13" t="s">
        <v>3116</v>
      </c>
      <c r="E2178" s="7" t="s">
        <v>582</v>
      </c>
      <c r="F2178" s="7" t="s">
        <v>3117</v>
      </c>
      <c r="G2178" s="7" t="s">
        <v>3292</v>
      </c>
      <c r="H2178" s="8" t="s">
        <v>197</v>
      </c>
      <c r="I2178" s="9">
        <v>57</v>
      </c>
      <c r="J2178" s="10" t="s">
        <v>238</v>
      </c>
      <c r="K2178" s="8" t="s">
        <v>107</v>
      </c>
      <c r="L2178" s="10" t="s">
        <v>108</v>
      </c>
      <c r="M2178" s="10" t="s">
        <v>109</v>
      </c>
      <c r="N2178" s="29" t="s">
        <v>2830</v>
      </c>
      <c r="O2178" s="27"/>
      <c r="P2178" s="27"/>
      <c r="Q2178" s="74"/>
      <c r="R2178" s="27">
        <v>53</v>
      </c>
      <c r="S2178" s="27">
        <v>0</v>
      </c>
      <c r="T2178" s="27">
        <v>0</v>
      </c>
      <c r="U2178" s="27">
        <v>0</v>
      </c>
      <c r="V2178" s="27">
        <v>0</v>
      </c>
      <c r="W2178" s="27"/>
      <c r="X2178" s="27"/>
      <c r="Y2178" s="27"/>
      <c r="Z2178" s="27"/>
      <c r="AA2178" s="27"/>
      <c r="AB2178" s="27"/>
      <c r="AC2178" s="27"/>
      <c r="AD2178" s="27"/>
      <c r="AE2178" s="27"/>
      <c r="AF2178" s="27"/>
      <c r="AG2178" s="27"/>
      <c r="AH2178" s="27"/>
      <c r="AI2178" s="27"/>
      <c r="AJ2178" s="27"/>
      <c r="AK2178" s="27"/>
      <c r="AL2178" s="27"/>
      <c r="AM2178" s="27"/>
      <c r="AN2178" s="27"/>
      <c r="AO2178" s="27"/>
      <c r="AP2178" s="27">
        <v>18750</v>
      </c>
      <c r="AQ2178" s="27">
        <v>0</v>
      </c>
      <c r="AR2178" s="27">
        <f t="shared" si="77"/>
        <v>0</v>
      </c>
      <c r="AS2178" s="10" t="s">
        <v>111</v>
      </c>
      <c r="AT2178" s="7" t="s">
        <v>375</v>
      </c>
      <c r="AU2178" s="89" t="s">
        <v>1337</v>
      </c>
    </row>
    <row r="2179" spans="2:47" ht="13.15" customHeight="1" x14ac:dyDescent="0.2">
      <c r="B2179" s="12" t="s">
        <v>3293</v>
      </c>
      <c r="C2179" s="7" t="s">
        <v>100</v>
      </c>
      <c r="D2179" s="13" t="s">
        <v>3116</v>
      </c>
      <c r="E2179" s="7" t="s">
        <v>582</v>
      </c>
      <c r="F2179" s="7" t="s">
        <v>3117</v>
      </c>
      <c r="G2179" s="7" t="s">
        <v>3292</v>
      </c>
      <c r="H2179" s="8" t="s">
        <v>105</v>
      </c>
      <c r="I2179" s="9">
        <v>57</v>
      </c>
      <c r="J2179" s="10" t="s">
        <v>106</v>
      </c>
      <c r="K2179" s="8" t="s">
        <v>107</v>
      </c>
      <c r="L2179" s="10" t="s">
        <v>108</v>
      </c>
      <c r="M2179" s="10" t="s">
        <v>109</v>
      </c>
      <c r="N2179" s="10" t="s">
        <v>2830</v>
      </c>
      <c r="O2179" s="74"/>
      <c r="P2179" s="27"/>
      <c r="Q2179" s="27"/>
      <c r="R2179" s="27">
        <v>53</v>
      </c>
      <c r="S2179" s="27"/>
      <c r="T2179" s="27"/>
      <c r="U2179" s="27"/>
      <c r="V2179" s="27"/>
      <c r="W2179" s="27"/>
      <c r="X2179" s="27"/>
      <c r="Y2179" s="27"/>
      <c r="Z2179" s="27"/>
      <c r="AA2179" s="27"/>
      <c r="AB2179" s="27"/>
      <c r="AC2179" s="27"/>
      <c r="AD2179" s="27"/>
      <c r="AE2179" s="27"/>
      <c r="AF2179" s="27"/>
      <c r="AG2179" s="27"/>
      <c r="AH2179" s="27"/>
      <c r="AI2179" s="27"/>
      <c r="AJ2179" s="27"/>
      <c r="AK2179" s="27"/>
      <c r="AL2179" s="27"/>
      <c r="AM2179" s="27"/>
      <c r="AN2179" s="27"/>
      <c r="AO2179" s="27"/>
      <c r="AP2179" s="27">
        <v>18750</v>
      </c>
      <c r="AQ2179" s="27">
        <v>0</v>
      </c>
      <c r="AR2179" s="27">
        <f t="shared" si="77"/>
        <v>0</v>
      </c>
      <c r="AS2179" s="10" t="s">
        <v>111</v>
      </c>
      <c r="AT2179" s="43" t="s">
        <v>241</v>
      </c>
      <c r="AU2179" s="88" t="s">
        <v>212</v>
      </c>
    </row>
    <row r="2180" spans="2:47" ht="13.15" customHeight="1" x14ac:dyDescent="0.2">
      <c r="B2180" s="7" t="s">
        <v>3294</v>
      </c>
      <c r="C2180" s="7" t="s">
        <v>100</v>
      </c>
      <c r="D2180" s="13" t="s">
        <v>3116</v>
      </c>
      <c r="E2180" s="7" t="s">
        <v>582</v>
      </c>
      <c r="F2180" s="7" t="s">
        <v>3117</v>
      </c>
      <c r="G2180" s="7" t="s">
        <v>3295</v>
      </c>
      <c r="H2180" s="8" t="s">
        <v>197</v>
      </c>
      <c r="I2180" s="9">
        <v>57</v>
      </c>
      <c r="J2180" s="10" t="s">
        <v>238</v>
      </c>
      <c r="K2180" s="8" t="s">
        <v>107</v>
      </c>
      <c r="L2180" s="10" t="s">
        <v>108</v>
      </c>
      <c r="M2180" s="10" t="s">
        <v>109</v>
      </c>
      <c r="N2180" s="29" t="s">
        <v>2830</v>
      </c>
      <c r="O2180" s="27"/>
      <c r="P2180" s="27"/>
      <c r="Q2180" s="74"/>
      <c r="R2180" s="27">
        <v>28</v>
      </c>
      <c r="S2180" s="27">
        <v>0</v>
      </c>
      <c r="T2180" s="27">
        <v>0</v>
      </c>
      <c r="U2180" s="27">
        <v>0</v>
      </c>
      <c r="V2180" s="27">
        <v>0</v>
      </c>
      <c r="W2180" s="27"/>
      <c r="X2180" s="27"/>
      <c r="Y2180" s="27"/>
      <c r="Z2180" s="27"/>
      <c r="AA2180" s="27"/>
      <c r="AB2180" s="27"/>
      <c r="AC2180" s="27"/>
      <c r="AD2180" s="27"/>
      <c r="AE2180" s="27"/>
      <c r="AF2180" s="27"/>
      <c r="AG2180" s="27"/>
      <c r="AH2180" s="27"/>
      <c r="AI2180" s="27"/>
      <c r="AJ2180" s="27"/>
      <c r="AK2180" s="27"/>
      <c r="AL2180" s="27"/>
      <c r="AM2180" s="27"/>
      <c r="AN2180" s="27"/>
      <c r="AO2180" s="27"/>
      <c r="AP2180" s="27">
        <v>18750</v>
      </c>
      <c r="AQ2180" s="27">
        <v>0</v>
      </c>
      <c r="AR2180" s="27">
        <f t="shared" si="77"/>
        <v>0</v>
      </c>
      <c r="AS2180" s="10" t="s">
        <v>111</v>
      </c>
      <c r="AT2180" s="7" t="s">
        <v>375</v>
      </c>
      <c r="AU2180" s="89" t="s">
        <v>1337</v>
      </c>
    </row>
    <row r="2181" spans="2:47" ht="13.15" customHeight="1" x14ac:dyDescent="0.2">
      <c r="B2181" s="12" t="s">
        <v>3296</v>
      </c>
      <c r="C2181" s="7" t="s">
        <v>100</v>
      </c>
      <c r="D2181" s="13" t="s">
        <v>3116</v>
      </c>
      <c r="E2181" s="7" t="s">
        <v>582</v>
      </c>
      <c r="F2181" s="7" t="s">
        <v>3117</v>
      </c>
      <c r="G2181" s="7" t="s">
        <v>3295</v>
      </c>
      <c r="H2181" s="8" t="s">
        <v>105</v>
      </c>
      <c r="I2181" s="9">
        <v>57</v>
      </c>
      <c r="J2181" s="10" t="s">
        <v>106</v>
      </c>
      <c r="K2181" s="8" t="s">
        <v>107</v>
      </c>
      <c r="L2181" s="10" t="s">
        <v>108</v>
      </c>
      <c r="M2181" s="10" t="s">
        <v>109</v>
      </c>
      <c r="N2181" s="10" t="s">
        <v>2830</v>
      </c>
      <c r="O2181" s="74"/>
      <c r="P2181" s="27"/>
      <c r="Q2181" s="27"/>
      <c r="R2181" s="27">
        <v>28</v>
      </c>
      <c r="S2181" s="27"/>
      <c r="T2181" s="27"/>
      <c r="U2181" s="27"/>
      <c r="V2181" s="27"/>
      <c r="W2181" s="27"/>
      <c r="X2181" s="27"/>
      <c r="Y2181" s="27"/>
      <c r="Z2181" s="27"/>
      <c r="AA2181" s="27"/>
      <c r="AB2181" s="27"/>
      <c r="AC2181" s="27"/>
      <c r="AD2181" s="27"/>
      <c r="AE2181" s="27"/>
      <c r="AF2181" s="27"/>
      <c r="AG2181" s="27"/>
      <c r="AH2181" s="27"/>
      <c r="AI2181" s="27"/>
      <c r="AJ2181" s="27"/>
      <c r="AK2181" s="27"/>
      <c r="AL2181" s="27"/>
      <c r="AM2181" s="27"/>
      <c r="AN2181" s="27"/>
      <c r="AO2181" s="27"/>
      <c r="AP2181" s="27">
        <v>18750</v>
      </c>
      <c r="AQ2181" s="27">
        <v>0</v>
      </c>
      <c r="AR2181" s="27">
        <f t="shared" si="77"/>
        <v>0</v>
      </c>
      <c r="AS2181" s="10" t="s">
        <v>111</v>
      </c>
      <c r="AT2181" s="43" t="s">
        <v>241</v>
      </c>
      <c r="AU2181" s="88" t="s">
        <v>212</v>
      </c>
    </row>
    <row r="2182" spans="2:47" ht="13.15" customHeight="1" x14ac:dyDescent="0.2">
      <c r="B2182" s="7" t="s">
        <v>3297</v>
      </c>
      <c r="C2182" s="7" t="s">
        <v>100</v>
      </c>
      <c r="D2182" s="13" t="s">
        <v>3116</v>
      </c>
      <c r="E2182" s="7" t="s">
        <v>582</v>
      </c>
      <c r="F2182" s="7" t="s">
        <v>3117</v>
      </c>
      <c r="G2182" s="7" t="s">
        <v>3298</v>
      </c>
      <c r="H2182" s="8" t="s">
        <v>197</v>
      </c>
      <c r="I2182" s="9">
        <v>57</v>
      </c>
      <c r="J2182" s="10" t="s">
        <v>238</v>
      </c>
      <c r="K2182" s="8" t="s">
        <v>107</v>
      </c>
      <c r="L2182" s="10" t="s">
        <v>108</v>
      </c>
      <c r="M2182" s="10" t="s">
        <v>109</v>
      </c>
      <c r="N2182" s="29" t="s">
        <v>2830</v>
      </c>
      <c r="O2182" s="27"/>
      <c r="P2182" s="27"/>
      <c r="Q2182" s="74"/>
      <c r="R2182" s="27">
        <v>6</v>
      </c>
      <c r="S2182" s="27">
        <v>0</v>
      </c>
      <c r="T2182" s="27">
        <v>0</v>
      </c>
      <c r="U2182" s="27">
        <v>0</v>
      </c>
      <c r="V2182" s="27">
        <v>0</v>
      </c>
      <c r="W2182" s="27"/>
      <c r="X2182" s="27"/>
      <c r="Y2182" s="27"/>
      <c r="Z2182" s="27"/>
      <c r="AA2182" s="27"/>
      <c r="AB2182" s="27"/>
      <c r="AC2182" s="27"/>
      <c r="AD2182" s="27"/>
      <c r="AE2182" s="27"/>
      <c r="AF2182" s="27"/>
      <c r="AG2182" s="27"/>
      <c r="AH2182" s="27"/>
      <c r="AI2182" s="27"/>
      <c r="AJ2182" s="27"/>
      <c r="AK2182" s="27"/>
      <c r="AL2182" s="27"/>
      <c r="AM2182" s="27"/>
      <c r="AN2182" s="27"/>
      <c r="AO2182" s="27"/>
      <c r="AP2182" s="27">
        <v>18750</v>
      </c>
      <c r="AQ2182" s="27">
        <v>0</v>
      </c>
      <c r="AR2182" s="27">
        <f t="shared" si="77"/>
        <v>0</v>
      </c>
      <c r="AS2182" s="10" t="s">
        <v>111</v>
      </c>
      <c r="AT2182" s="7" t="s">
        <v>375</v>
      </c>
      <c r="AU2182" s="89" t="s">
        <v>1337</v>
      </c>
    </row>
    <row r="2183" spans="2:47" ht="13.15" customHeight="1" x14ac:dyDescent="0.2">
      <c r="B2183" s="12" t="s">
        <v>3299</v>
      </c>
      <c r="C2183" s="7" t="s">
        <v>100</v>
      </c>
      <c r="D2183" s="13" t="s">
        <v>3116</v>
      </c>
      <c r="E2183" s="7" t="s">
        <v>582</v>
      </c>
      <c r="F2183" s="7" t="s">
        <v>3117</v>
      </c>
      <c r="G2183" s="7" t="s">
        <v>3298</v>
      </c>
      <c r="H2183" s="8" t="s">
        <v>105</v>
      </c>
      <c r="I2183" s="9">
        <v>57</v>
      </c>
      <c r="J2183" s="10" t="s">
        <v>106</v>
      </c>
      <c r="K2183" s="8" t="s">
        <v>107</v>
      </c>
      <c r="L2183" s="10" t="s">
        <v>108</v>
      </c>
      <c r="M2183" s="10" t="s">
        <v>109</v>
      </c>
      <c r="N2183" s="10" t="s">
        <v>2830</v>
      </c>
      <c r="O2183" s="74"/>
      <c r="P2183" s="27"/>
      <c r="Q2183" s="27"/>
      <c r="R2183" s="27">
        <v>6</v>
      </c>
      <c r="S2183" s="27"/>
      <c r="T2183" s="27"/>
      <c r="U2183" s="27"/>
      <c r="V2183" s="27"/>
      <c r="W2183" s="27"/>
      <c r="X2183" s="27"/>
      <c r="Y2183" s="27"/>
      <c r="Z2183" s="27"/>
      <c r="AA2183" s="27"/>
      <c r="AB2183" s="27"/>
      <c r="AC2183" s="27"/>
      <c r="AD2183" s="27"/>
      <c r="AE2183" s="27"/>
      <c r="AF2183" s="27"/>
      <c r="AG2183" s="27"/>
      <c r="AH2183" s="27"/>
      <c r="AI2183" s="27"/>
      <c r="AJ2183" s="27"/>
      <c r="AK2183" s="27"/>
      <c r="AL2183" s="27"/>
      <c r="AM2183" s="27"/>
      <c r="AN2183" s="27"/>
      <c r="AO2183" s="27"/>
      <c r="AP2183" s="27">
        <v>18750</v>
      </c>
      <c r="AQ2183" s="27">
        <v>0</v>
      </c>
      <c r="AR2183" s="27">
        <f t="shared" si="77"/>
        <v>0</v>
      </c>
      <c r="AS2183" s="10" t="s">
        <v>111</v>
      </c>
      <c r="AT2183" s="43" t="s">
        <v>241</v>
      </c>
      <c r="AU2183" s="88" t="s">
        <v>212</v>
      </c>
    </row>
    <row r="2184" spans="2:47" ht="13.15" customHeight="1" x14ac:dyDescent="0.2">
      <c r="B2184" s="7" t="s">
        <v>3300</v>
      </c>
      <c r="C2184" s="7" t="s">
        <v>100</v>
      </c>
      <c r="D2184" s="13" t="s">
        <v>3116</v>
      </c>
      <c r="E2184" s="7" t="s">
        <v>582</v>
      </c>
      <c r="F2184" s="7" t="s">
        <v>3117</v>
      </c>
      <c r="G2184" s="7" t="s">
        <v>3301</v>
      </c>
      <c r="H2184" s="8" t="s">
        <v>197</v>
      </c>
      <c r="I2184" s="9">
        <v>57</v>
      </c>
      <c r="J2184" s="10" t="s">
        <v>238</v>
      </c>
      <c r="K2184" s="8" t="s">
        <v>107</v>
      </c>
      <c r="L2184" s="10" t="s">
        <v>108</v>
      </c>
      <c r="M2184" s="10" t="s">
        <v>109</v>
      </c>
      <c r="N2184" s="29" t="s">
        <v>2830</v>
      </c>
      <c r="O2184" s="27"/>
      <c r="P2184" s="27"/>
      <c r="Q2184" s="74"/>
      <c r="R2184" s="27">
        <v>2</v>
      </c>
      <c r="S2184" s="27">
        <v>0</v>
      </c>
      <c r="T2184" s="27">
        <v>0</v>
      </c>
      <c r="U2184" s="27">
        <v>0</v>
      </c>
      <c r="V2184" s="27">
        <v>0</v>
      </c>
      <c r="W2184" s="27"/>
      <c r="X2184" s="27"/>
      <c r="Y2184" s="27"/>
      <c r="Z2184" s="27"/>
      <c r="AA2184" s="27"/>
      <c r="AB2184" s="27"/>
      <c r="AC2184" s="27"/>
      <c r="AD2184" s="27"/>
      <c r="AE2184" s="27"/>
      <c r="AF2184" s="27"/>
      <c r="AG2184" s="27"/>
      <c r="AH2184" s="27"/>
      <c r="AI2184" s="27"/>
      <c r="AJ2184" s="27"/>
      <c r="AK2184" s="27"/>
      <c r="AL2184" s="27"/>
      <c r="AM2184" s="27"/>
      <c r="AN2184" s="27"/>
      <c r="AO2184" s="27"/>
      <c r="AP2184" s="27">
        <v>18750</v>
      </c>
      <c r="AQ2184" s="27">
        <v>0</v>
      </c>
      <c r="AR2184" s="27">
        <f t="shared" si="77"/>
        <v>0</v>
      </c>
      <c r="AS2184" s="10" t="s">
        <v>111</v>
      </c>
      <c r="AT2184" s="7" t="s">
        <v>375</v>
      </c>
      <c r="AU2184" s="89" t="s">
        <v>1337</v>
      </c>
    </row>
    <row r="2185" spans="2:47" ht="13.15" customHeight="1" x14ac:dyDescent="0.2">
      <c r="B2185" s="12" t="s">
        <v>3302</v>
      </c>
      <c r="C2185" s="7" t="s">
        <v>100</v>
      </c>
      <c r="D2185" s="13" t="s">
        <v>3116</v>
      </c>
      <c r="E2185" s="7" t="s">
        <v>582</v>
      </c>
      <c r="F2185" s="7" t="s">
        <v>3117</v>
      </c>
      <c r="G2185" s="7" t="s">
        <v>3301</v>
      </c>
      <c r="H2185" s="8" t="s">
        <v>105</v>
      </c>
      <c r="I2185" s="9">
        <v>57</v>
      </c>
      <c r="J2185" s="10" t="s">
        <v>106</v>
      </c>
      <c r="K2185" s="8" t="s">
        <v>107</v>
      </c>
      <c r="L2185" s="10" t="s">
        <v>108</v>
      </c>
      <c r="M2185" s="10" t="s">
        <v>109</v>
      </c>
      <c r="N2185" s="10" t="s">
        <v>2830</v>
      </c>
      <c r="O2185" s="74"/>
      <c r="P2185" s="27"/>
      <c r="Q2185" s="27"/>
      <c r="R2185" s="27">
        <v>2</v>
      </c>
      <c r="S2185" s="27"/>
      <c r="T2185" s="27"/>
      <c r="U2185" s="27"/>
      <c r="V2185" s="27"/>
      <c r="W2185" s="27"/>
      <c r="X2185" s="27"/>
      <c r="Y2185" s="27"/>
      <c r="Z2185" s="27"/>
      <c r="AA2185" s="27"/>
      <c r="AB2185" s="27"/>
      <c r="AC2185" s="27"/>
      <c r="AD2185" s="27"/>
      <c r="AE2185" s="27"/>
      <c r="AF2185" s="27"/>
      <c r="AG2185" s="27"/>
      <c r="AH2185" s="27"/>
      <c r="AI2185" s="27"/>
      <c r="AJ2185" s="27"/>
      <c r="AK2185" s="27"/>
      <c r="AL2185" s="27"/>
      <c r="AM2185" s="27"/>
      <c r="AN2185" s="27"/>
      <c r="AO2185" s="27"/>
      <c r="AP2185" s="27">
        <v>18750</v>
      </c>
      <c r="AQ2185" s="27">
        <v>0</v>
      </c>
      <c r="AR2185" s="27">
        <f t="shared" si="77"/>
        <v>0</v>
      </c>
      <c r="AS2185" s="10" t="s">
        <v>111</v>
      </c>
      <c r="AT2185" s="43" t="s">
        <v>241</v>
      </c>
      <c r="AU2185" s="88" t="s">
        <v>212</v>
      </c>
    </row>
    <row r="2186" spans="2:47" ht="13.15" customHeight="1" x14ac:dyDescent="0.2">
      <c r="B2186" s="7" t="s">
        <v>3303</v>
      </c>
      <c r="C2186" s="7" t="s">
        <v>100</v>
      </c>
      <c r="D2186" s="13" t="s">
        <v>3304</v>
      </c>
      <c r="E2186" s="7" t="s">
        <v>582</v>
      </c>
      <c r="F2186" s="7" t="s">
        <v>3305</v>
      </c>
      <c r="G2186" s="7" t="s">
        <v>3306</v>
      </c>
      <c r="H2186" s="8" t="s">
        <v>197</v>
      </c>
      <c r="I2186" s="9">
        <v>57</v>
      </c>
      <c r="J2186" s="10" t="s">
        <v>238</v>
      </c>
      <c r="K2186" s="8" t="s">
        <v>107</v>
      </c>
      <c r="L2186" s="10" t="s">
        <v>108</v>
      </c>
      <c r="M2186" s="10" t="s">
        <v>109</v>
      </c>
      <c r="N2186" s="29" t="s">
        <v>2830</v>
      </c>
      <c r="O2186" s="27"/>
      <c r="P2186" s="27"/>
      <c r="Q2186" s="74"/>
      <c r="R2186" s="27">
        <v>6</v>
      </c>
      <c r="S2186" s="27">
        <v>0</v>
      </c>
      <c r="T2186" s="27">
        <v>0</v>
      </c>
      <c r="U2186" s="27">
        <v>0</v>
      </c>
      <c r="V2186" s="27">
        <v>0</v>
      </c>
      <c r="W2186" s="27"/>
      <c r="X2186" s="27"/>
      <c r="Y2186" s="27"/>
      <c r="Z2186" s="27"/>
      <c r="AA2186" s="27"/>
      <c r="AB2186" s="27"/>
      <c r="AC2186" s="27"/>
      <c r="AD2186" s="27"/>
      <c r="AE2186" s="27"/>
      <c r="AF2186" s="27"/>
      <c r="AG2186" s="27"/>
      <c r="AH2186" s="27"/>
      <c r="AI2186" s="27"/>
      <c r="AJ2186" s="27"/>
      <c r="AK2186" s="27"/>
      <c r="AL2186" s="27"/>
      <c r="AM2186" s="27"/>
      <c r="AN2186" s="27"/>
      <c r="AO2186" s="27"/>
      <c r="AP2186" s="27">
        <v>22825</v>
      </c>
      <c r="AQ2186" s="27">
        <v>0</v>
      </c>
      <c r="AR2186" s="27">
        <f t="shared" si="77"/>
        <v>0</v>
      </c>
      <c r="AS2186" s="10" t="s">
        <v>111</v>
      </c>
      <c r="AT2186" s="43" t="s">
        <v>241</v>
      </c>
      <c r="AU2186" s="88" t="s">
        <v>242</v>
      </c>
    </row>
    <row r="2187" spans="2:47" ht="13.15" customHeight="1" x14ac:dyDescent="0.2">
      <c r="B2187" s="12" t="s">
        <v>3307</v>
      </c>
      <c r="C2187" s="7" t="s">
        <v>100</v>
      </c>
      <c r="D2187" s="13" t="s">
        <v>3304</v>
      </c>
      <c r="E2187" s="7" t="s">
        <v>582</v>
      </c>
      <c r="F2187" s="7" t="s">
        <v>3305</v>
      </c>
      <c r="G2187" s="7" t="s">
        <v>3306</v>
      </c>
      <c r="H2187" s="8" t="s">
        <v>105</v>
      </c>
      <c r="I2187" s="9">
        <v>57</v>
      </c>
      <c r="J2187" s="10" t="s">
        <v>106</v>
      </c>
      <c r="K2187" s="8" t="s">
        <v>107</v>
      </c>
      <c r="L2187" s="10" t="s">
        <v>108</v>
      </c>
      <c r="M2187" s="10" t="s">
        <v>109</v>
      </c>
      <c r="N2187" s="10" t="s">
        <v>2830</v>
      </c>
      <c r="O2187" s="74"/>
      <c r="P2187" s="27"/>
      <c r="Q2187" s="27"/>
      <c r="R2187" s="27">
        <v>6</v>
      </c>
      <c r="S2187" s="27"/>
      <c r="T2187" s="27"/>
      <c r="U2187" s="27"/>
      <c r="V2187" s="27"/>
      <c r="W2187" s="27"/>
      <c r="X2187" s="27"/>
      <c r="Y2187" s="27"/>
      <c r="Z2187" s="27"/>
      <c r="AA2187" s="27"/>
      <c r="AB2187" s="27"/>
      <c r="AC2187" s="27"/>
      <c r="AD2187" s="27"/>
      <c r="AE2187" s="27"/>
      <c r="AF2187" s="27"/>
      <c r="AG2187" s="27"/>
      <c r="AH2187" s="27"/>
      <c r="AI2187" s="27"/>
      <c r="AJ2187" s="27"/>
      <c r="AK2187" s="27"/>
      <c r="AL2187" s="27"/>
      <c r="AM2187" s="27"/>
      <c r="AN2187" s="27"/>
      <c r="AO2187" s="27"/>
      <c r="AP2187" s="27">
        <v>22825</v>
      </c>
      <c r="AQ2187" s="27">
        <v>0</v>
      </c>
      <c r="AR2187" s="27">
        <f t="shared" si="77"/>
        <v>0</v>
      </c>
      <c r="AS2187" s="10" t="s">
        <v>111</v>
      </c>
      <c r="AT2187" s="43" t="s">
        <v>241</v>
      </c>
      <c r="AU2187" s="89" t="s">
        <v>242</v>
      </c>
    </row>
    <row r="2188" spans="2:47" ht="13.15" customHeight="1" x14ac:dyDescent="0.2">
      <c r="B2188" s="12" t="s">
        <v>3308</v>
      </c>
      <c r="C2188" s="7" t="s">
        <v>100</v>
      </c>
      <c r="D2188" s="13" t="s">
        <v>3304</v>
      </c>
      <c r="E2188" s="7" t="s">
        <v>582</v>
      </c>
      <c r="F2188" s="7" t="s">
        <v>3305</v>
      </c>
      <c r="G2188" s="7" t="s">
        <v>3306</v>
      </c>
      <c r="H2188" s="8" t="s">
        <v>105</v>
      </c>
      <c r="I2188" s="8">
        <v>57</v>
      </c>
      <c r="J2188" s="10" t="s">
        <v>200</v>
      </c>
      <c r="K2188" s="8" t="s">
        <v>107</v>
      </c>
      <c r="L2188" s="10" t="s">
        <v>108</v>
      </c>
      <c r="M2188" s="13" t="s">
        <v>122</v>
      </c>
      <c r="N2188" s="10" t="s">
        <v>2830</v>
      </c>
      <c r="O2188" s="74"/>
      <c r="P2188" s="27"/>
      <c r="Q2188" s="27"/>
      <c r="R2188" s="27">
        <v>6</v>
      </c>
      <c r="S2188" s="27"/>
      <c r="T2188" s="27"/>
      <c r="U2188" s="27"/>
      <c r="V2188" s="27"/>
      <c r="W2188" s="27"/>
      <c r="X2188" s="27"/>
      <c r="Y2188" s="27"/>
      <c r="Z2188" s="27"/>
      <c r="AA2188" s="27"/>
      <c r="AB2188" s="27"/>
      <c r="AC2188" s="27"/>
      <c r="AD2188" s="27"/>
      <c r="AE2188" s="27"/>
      <c r="AF2188" s="27"/>
      <c r="AG2188" s="27"/>
      <c r="AH2188" s="27"/>
      <c r="AI2188" s="27"/>
      <c r="AJ2188" s="27"/>
      <c r="AK2188" s="27"/>
      <c r="AL2188" s="27"/>
      <c r="AM2188" s="27"/>
      <c r="AN2188" s="27"/>
      <c r="AO2188" s="27"/>
      <c r="AP2188" s="27">
        <v>22825</v>
      </c>
      <c r="AQ2188" s="39">
        <v>0</v>
      </c>
      <c r="AR2188" s="27">
        <f t="shared" si="77"/>
        <v>0</v>
      </c>
      <c r="AS2188" s="10" t="s">
        <v>111</v>
      </c>
      <c r="AT2188" s="7" t="s">
        <v>375</v>
      </c>
      <c r="AU2188" s="13" t="s">
        <v>6956</v>
      </c>
    </row>
    <row r="2189" spans="2:47" ht="13.15" customHeight="1" x14ac:dyDescent="0.2">
      <c r="B2189" s="12" t="s">
        <v>7023</v>
      </c>
      <c r="C2189" s="7" t="s">
        <v>100</v>
      </c>
      <c r="D2189" s="13" t="s">
        <v>3304</v>
      </c>
      <c r="E2189" s="7" t="s">
        <v>582</v>
      </c>
      <c r="F2189" s="7" t="s">
        <v>3305</v>
      </c>
      <c r="G2189" s="7" t="s">
        <v>3306</v>
      </c>
      <c r="H2189" s="8" t="s">
        <v>105</v>
      </c>
      <c r="I2189" s="8">
        <v>57</v>
      </c>
      <c r="J2189" s="10" t="s">
        <v>200</v>
      </c>
      <c r="K2189" s="8" t="s">
        <v>107</v>
      </c>
      <c r="L2189" s="10" t="s">
        <v>108</v>
      </c>
      <c r="M2189" s="13" t="s">
        <v>122</v>
      </c>
      <c r="N2189" s="10" t="s">
        <v>2830</v>
      </c>
      <c r="O2189" s="74"/>
      <c r="P2189" s="27"/>
      <c r="Q2189" s="27"/>
      <c r="R2189" s="27">
        <v>6</v>
      </c>
      <c r="S2189" s="27"/>
      <c r="T2189" s="27">
        <v>0</v>
      </c>
      <c r="U2189" s="27"/>
      <c r="V2189" s="27"/>
      <c r="W2189" s="27"/>
      <c r="X2189" s="39"/>
      <c r="Y2189" s="39"/>
      <c r="Z2189" s="39"/>
      <c r="AA2189" s="39"/>
      <c r="AB2189" s="39"/>
      <c r="AC2189" s="39"/>
      <c r="AD2189" s="39"/>
      <c r="AE2189" s="39"/>
      <c r="AF2189" s="39"/>
      <c r="AG2189" s="39"/>
      <c r="AH2189" s="39"/>
      <c r="AI2189" s="39"/>
      <c r="AJ2189" s="39"/>
      <c r="AK2189" s="39"/>
      <c r="AL2189" s="39"/>
      <c r="AM2189" s="39"/>
      <c r="AN2189" s="39"/>
      <c r="AO2189" s="39"/>
      <c r="AP2189" s="27">
        <v>22825</v>
      </c>
      <c r="AQ2189" s="39">
        <f>(O2189+P2189+Q2189+R2189+S2189+T2189+U2189+V2189+W2189)*AP2189</f>
        <v>136950</v>
      </c>
      <c r="AR2189" s="27">
        <f t="shared" si="77"/>
        <v>153384.00000000003</v>
      </c>
      <c r="AS2189" s="10" t="s">
        <v>111</v>
      </c>
      <c r="AT2189" s="7" t="s">
        <v>375</v>
      </c>
      <c r="AU2189" s="1"/>
    </row>
    <row r="2190" spans="2:47" ht="13.15" customHeight="1" x14ac:dyDescent="0.2">
      <c r="B2190" s="7" t="s">
        <v>3309</v>
      </c>
      <c r="C2190" s="7" t="s">
        <v>100</v>
      </c>
      <c r="D2190" s="13" t="s">
        <v>3304</v>
      </c>
      <c r="E2190" s="7" t="s">
        <v>582</v>
      </c>
      <c r="F2190" s="7" t="s">
        <v>3305</v>
      </c>
      <c r="G2190" s="7" t="s">
        <v>3310</v>
      </c>
      <c r="H2190" s="8" t="s">
        <v>197</v>
      </c>
      <c r="I2190" s="9">
        <v>57</v>
      </c>
      <c r="J2190" s="10" t="s">
        <v>238</v>
      </c>
      <c r="K2190" s="8" t="s">
        <v>107</v>
      </c>
      <c r="L2190" s="10" t="s">
        <v>108</v>
      </c>
      <c r="M2190" s="10" t="s">
        <v>109</v>
      </c>
      <c r="N2190" s="29" t="s">
        <v>2830</v>
      </c>
      <c r="O2190" s="27"/>
      <c r="P2190" s="27"/>
      <c r="Q2190" s="74"/>
      <c r="R2190" s="27">
        <v>13</v>
      </c>
      <c r="S2190" s="27">
        <v>0</v>
      </c>
      <c r="T2190" s="27">
        <v>13</v>
      </c>
      <c r="U2190" s="27">
        <v>0</v>
      </c>
      <c r="V2190" s="27">
        <v>13</v>
      </c>
      <c r="W2190" s="27"/>
      <c r="X2190" s="27"/>
      <c r="Y2190" s="27"/>
      <c r="Z2190" s="27"/>
      <c r="AA2190" s="27"/>
      <c r="AB2190" s="27"/>
      <c r="AC2190" s="27"/>
      <c r="AD2190" s="27"/>
      <c r="AE2190" s="27"/>
      <c r="AF2190" s="27"/>
      <c r="AG2190" s="27"/>
      <c r="AH2190" s="27"/>
      <c r="AI2190" s="27"/>
      <c r="AJ2190" s="27"/>
      <c r="AK2190" s="27"/>
      <c r="AL2190" s="27"/>
      <c r="AM2190" s="27"/>
      <c r="AN2190" s="27"/>
      <c r="AO2190" s="27"/>
      <c r="AP2190" s="27">
        <v>24738.18</v>
      </c>
      <c r="AQ2190" s="27">
        <v>0</v>
      </c>
      <c r="AR2190" s="27">
        <f t="shared" si="77"/>
        <v>0</v>
      </c>
      <c r="AS2190" s="10" t="s">
        <v>111</v>
      </c>
      <c r="AT2190" s="43" t="s">
        <v>241</v>
      </c>
      <c r="AU2190" s="88" t="s">
        <v>242</v>
      </c>
    </row>
    <row r="2191" spans="2:47" ht="13.15" customHeight="1" x14ac:dyDescent="0.2">
      <c r="B2191" s="12" t="s">
        <v>3311</v>
      </c>
      <c r="C2191" s="7" t="s">
        <v>100</v>
      </c>
      <c r="D2191" s="13" t="s">
        <v>3304</v>
      </c>
      <c r="E2191" s="7" t="s">
        <v>582</v>
      </c>
      <c r="F2191" s="7" t="s">
        <v>3305</v>
      </c>
      <c r="G2191" s="7" t="s">
        <v>3310</v>
      </c>
      <c r="H2191" s="8" t="s">
        <v>105</v>
      </c>
      <c r="I2191" s="9">
        <v>57</v>
      </c>
      <c r="J2191" s="10" t="s">
        <v>106</v>
      </c>
      <c r="K2191" s="8" t="s">
        <v>107</v>
      </c>
      <c r="L2191" s="10" t="s">
        <v>108</v>
      </c>
      <c r="M2191" s="10" t="s">
        <v>109</v>
      </c>
      <c r="N2191" s="10" t="s">
        <v>2830</v>
      </c>
      <c r="O2191" s="74"/>
      <c r="P2191" s="27"/>
      <c r="Q2191" s="27"/>
      <c r="R2191" s="27">
        <v>13</v>
      </c>
      <c r="S2191" s="27"/>
      <c r="T2191" s="27">
        <v>13</v>
      </c>
      <c r="U2191" s="27"/>
      <c r="V2191" s="27">
        <v>13</v>
      </c>
      <c r="W2191" s="27"/>
      <c r="X2191" s="27"/>
      <c r="Y2191" s="27"/>
      <c r="Z2191" s="27"/>
      <c r="AA2191" s="27"/>
      <c r="AB2191" s="27"/>
      <c r="AC2191" s="27"/>
      <c r="AD2191" s="27"/>
      <c r="AE2191" s="27"/>
      <c r="AF2191" s="27"/>
      <c r="AG2191" s="27"/>
      <c r="AH2191" s="27"/>
      <c r="AI2191" s="27"/>
      <c r="AJ2191" s="27"/>
      <c r="AK2191" s="27"/>
      <c r="AL2191" s="27"/>
      <c r="AM2191" s="27"/>
      <c r="AN2191" s="27"/>
      <c r="AO2191" s="27"/>
      <c r="AP2191" s="27">
        <v>24738.18</v>
      </c>
      <c r="AQ2191" s="27">
        <v>0</v>
      </c>
      <c r="AR2191" s="27">
        <f t="shared" si="77"/>
        <v>0</v>
      </c>
      <c r="AS2191" s="10" t="s">
        <v>111</v>
      </c>
      <c r="AT2191" s="43" t="s">
        <v>241</v>
      </c>
      <c r="AU2191" s="89" t="s">
        <v>242</v>
      </c>
    </row>
    <row r="2192" spans="2:47" ht="13.15" customHeight="1" x14ac:dyDescent="0.2">
      <c r="B2192" s="12" t="s">
        <v>3312</v>
      </c>
      <c r="C2192" s="7" t="s">
        <v>100</v>
      </c>
      <c r="D2192" s="13" t="s">
        <v>3304</v>
      </c>
      <c r="E2192" s="7" t="s">
        <v>582</v>
      </c>
      <c r="F2192" s="7" t="s">
        <v>3305</v>
      </c>
      <c r="G2192" s="7" t="s">
        <v>3310</v>
      </c>
      <c r="H2192" s="8" t="s">
        <v>105</v>
      </c>
      <c r="I2192" s="8">
        <v>57</v>
      </c>
      <c r="J2192" s="10" t="s">
        <v>200</v>
      </c>
      <c r="K2192" s="8" t="s">
        <v>107</v>
      </c>
      <c r="L2192" s="10" t="s">
        <v>108</v>
      </c>
      <c r="M2192" s="10" t="s">
        <v>109</v>
      </c>
      <c r="N2192" s="10" t="s">
        <v>2830</v>
      </c>
      <c r="O2192" s="74"/>
      <c r="P2192" s="27"/>
      <c r="Q2192" s="27"/>
      <c r="R2192" s="27">
        <v>13</v>
      </c>
      <c r="S2192" s="27"/>
      <c r="T2192" s="27">
        <v>13</v>
      </c>
      <c r="U2192" s="27"/>
      <c r="V2192" s="27">
        <v>13</v>
      </c>
      <c r="W2192" s="27"/>
      <c r="X2192" s="27"/>
      <c r="Y2192" s="27"/>
      <c r="Z2192" s="27"/>
      <c r="AA2192" s="27"/>
      <c r="AB2192" s="27"/>
      <c r="AC2192" s="27"/>
      <c r="AD2192" s="27"/>
      <c r="AE2192" s="27"/>
      <c r="AF2192" s="27"/>
      <c r="AG2192" s="27"/>
      <c r="AH2192" s="27"/>
      <c r="AI2192" s="27"/>
      <c r="AJ2192" s="27"/>
      <c r="AK2192" s="27"/>
      <c r="AL2192" s="27"/>
      <c r="AM2192" s="27"/>
      <c r="AN2192" s="27"/>
      <c r="AO2192" s="27"/>
      <c r="AP2192" s="27">
        <v>22825</v>
      </c>
      <c r="AQ2192" s="27">
        <v>0</v>
      </c>
      <c r="AR2192" s="27">
        <f t="shared" si="77"/>
        <v>0</v>
      </c>
      <c r="AS2192" s="10" t="s">
        <v>111</v>
      </c>
      <c r="AT2192" s="7" t="s">
        <v>375</v>
      </c>
      <c r="AU2192" s="13" t="s">
        <v>115</v>
      </c>
    </row>
    <row r="2193" spans="2:47" ht="13.15" customHeight="1" x14ac:dyDescent="0.2">
      <c r="B2193" s="13" t="s">
        <v>3313</v>
      </c>
      <c r="C2193" s="13" t="s">
        <v>100</v>
      </c>
      <c r="D2193" s="13" t="s">
        <v>3314</v>
      </c>
      <c r="E2193" s="13" t="s">
        <v>569</v>
      </c>
      <c r="F2193" s="13" t="s">
        <v>3315</v>
      </c>
      <c r="G2193" s="13" t="s">
        <v>3310</v>
      </c>
      <c r="H2193" s="13" t="s">
        <v>105</v>
      </c>
      <c r="I2193" s="13">
        <v>57</v>
      </c>
      <c r="J2193" s="13" t="s">
        <v>200</v>
      </c>
      <c r="K2193" s="13" t="s">
        <v>107</v>
      </c>
      <c r="L2193" s="13" t="s">
        <v>108</v>
      </c>
      <c r="M2193" s="13" t="s">
        <v>122</v>
      </c>
      <c r="N2193" s="13" t="s">
        <v>2830</v>
      </c>
      <c r="O2193" s="39"/>
      <c r="P2193" s="39"/>
      <c r="Q2193" s="39"/>
      <c r="R2193" s="39">
        <v>13</v>
      </c>
      <c r="S2193" s="39">
        <v>0</v>
      </c>
      <c r="T2193" s="39">
        <v>0</v>
      </c>
      <c r="U2193" s="39"/>
      <c r="V2193" s="39">
        <v>0</v>
      </c>
      <c r="W2193" s="39"/>
      <c r="X2193" s="39"/>
      <c r="Y2193" s="39"/>
      <c r="Z2193" s="39"/>
      <c r="AA2193" s="39"/>
      <c r="AB2193" s="39"/>
      <c r="AC2193" s="39"/>
      <c r="AD2193" s="39"/>
      <c r="AE2193" s="39"/>
      <c r="AF2193" s="39"/>
      <c r="AG2193" s="39"/>
      <c r="AH2193" s="39"/>
      <c r="AI2193" s="39"/>
      <c r="AJ2193" s="39"/>
      <c r="AK2193" s="39"/>
      <c r="AL2193" s="39"/>
      <c r="AM2193" s="39"/>
      <c r="AN2193" s="39"/>
      <c r="AO2193" s="39"/>
      <c r="AP2193" s="39">
        <v>22825</v>
      </c>
      <c r="AQ2193" s="39">
        <v>0</v>
      </c>
      <c r="AR2193" s="27">
        <f t="shared" si="77"/>
        <v>0</v>
      </c>
      <c r="AS2193" s="13" t="s">
        <v>111</v>
      </c>
      <c r="AT2193" s="13">
        <v>2014</v>
      </c>
      <c r="AU2193" s="13" t="s">
        <v>6956</v>
      </c>
    </row>
    <row r="2194" spans="2:47" ht="13.15" customHeight="1" x14ac:dyDescent="0.2">
      <c r="B2194" s="13" t="s">
        <v>7024</v>
      </c>
      <c r="C2194" s="13" t="s">
        <v>100</v>
      </c>
      <c r="D2194" s="13" t="s">
        <v>3314</v>
      </c>
      <c r="E2194" s="13" t="s">
        <v>569</v>
      </c>
      <c r="F2194" s="13" t="s">
        <v>3315</v>
      </c>
      <c r="G2194" s="13" t="s">
        <v>3310</v>
      </c>
      <c r="H2194" s="13" t="s">
        <v>105</v>
      </c>
      <c r="I2194" s="13">
        <v>57</v>
      </c>
      <c r="J2194" s="13" t="s">
        <v>200</v>
      </c>
      <c r="K2194" s="13" t="s">
        <v>107</v>
      </c>
      <c r="L2194" s="13" t="s">
        <v>108</v>
      </c>
      <c r="M2194" s="13" t="s">
        <v>122</v>
      </c>
      <c r="N2194" s="13" t="s">
        <v>2830</v>
      </c>
      <c r="O2194" s="39"/>
      <c r="P2194" s="39"/>
      <c r="Q2194" s="39"/>
      <c r="R2194" s="39">
        <v>13</v>
      </c>
      <c r="S2194" s="39">
        <v>0</v>
      </c>
      <c r="T2194" s="39">
        <v>0</v>
      </c>
      <c r="U2194" s="39"/>
      <c r="V2194" s="39">
        <v>0</v>
      </c>
      <c r="W2194" s="39"/>
      <c r="X2194" s="39"/>
      <c r="Y2194" s="39"/>
      <c r="Z2194" s="39"/>
      <c r="AA2194" s="39"/>
      <c r="AB2194" s="39"/>
      <c r="AC2194" s="39"/>
      <c r="AD2194" s="39"/>
      <c r="AE2194" s="39"/>
      <c r="AF2194" s="39"/>
      <c r="AG2194" s="39"/>
      <c r="AH2194" s="39"/>
      <c r="AI2194" s="39"/>
      <c r="AJ2194" s="39"/>
      <c r="AK2194" s="39"/>
      <c r="AL2194" s="39"/>
      <c r="AM2194" s="39"/>
      <c r="AN2194" s="39"/>
      <c r="AO2194" s="39"/>
      <c r="AP2194" s="39">
        <v>22825</v>
      </c>
      <c r="AQ2194" s="39">
        <f>(O2194+P2194+Q2194+R2194+S2194+T2194+U2194+V2194+W2194)*AP2194</f>
        <v>296725</v>
      </c>
      <c r="AR2194" s="27">
        <f t="shared" si="77"/>
        <v>332332.00000000006</v>
      </c>
      <c r="AS2194" s="13" t="s">
        <v>111</v>
      </c>
      <c r="AT2194" s="13">
        <v>2014</v>
      </c>
      <c r="AU2194" s="1"/>
    </row>
    <row r="2195" spans="2:47" ht="13.15" customHeight="1" x14ac:dyDescent="0.2">
      <c r="B2195" s="7" t="s">
        <v>3316</v>
      </c>
      <c r="C2195" s="7" t="s">
        <v>100</v>
      </c>
      <c r="D2195" s="13" t="s">
        <v>3304</v>
      </c>
      <c r="E2195" s="7" t="s">
        <v>582</v>
      </c>
      <c r="F2195" s="7" t="s">
        <v>3305</v>
      </c>
      <c r="G2195" s="7" t="s">
        <v>3317</v>
      </c>
      <c r="H2195" s="8" t="s">
        <v>197</v>
      </c>
      <c r="I2195" s="9">
        <v>57</v>
      </c>
      <c r="J2195" s="10" t="s">
        <v>238</v>
      </c>
      <c r="K2195" s="8" t="s">
        <v>107</v>
      </c>
      <c r="L2195" s="10" t="s">
        <v>108</v>
      </c>
      <c r="M2195" s="10" t="s">
        <v>109</v>
      </c>
      <c r="N2195" s="29" t="s">
        <v>2830</v>
      </c>
      <c r="O2195" s="27"/>
      <c r="P2195" s="27"/>
      <c r="Q2195" s="74"/>
      <c r="R2195" s="27">
        <v>28</v>
      </c>
      <c r="S2195" s="27">
        <v>0</v>
      </c>
      <c r="T2195" s="27">
        <v>28</v>
      </c>
      <c r="U2195" s="27">
        <v>0</v>
      </c>
      <c r="V2195" s="27">
        <v>28</v>
      </c>
      <c r="W2195" s="27"/>
      <c r="X2195" s="27"/>
      <c r="Y2195" s="27"/>
      <c r="Z2195" s="27"/>
      <c r="AA2195" s="27"/>
      <c r="AB2195" s="27"/>
      <c r="AC2195" s="27"/>
      <c r="AD2195" s="27"/>
      <c r="AE2195" s="27"/>
      <c r="AF2195" s="27"/>
      <c r="AG2195" s="27"/>
      <c r="AH2195" s="27"/>
      <c r="AI2195" s="27"/>
      <c r="AJ2195" s="27"/>
      <c r="AK2195" s="27"/>
      <c r="AL2195" s="27"/>
      <c r="AM2195" s="27"/>
      <c r="AN2195" s="27"/>
      <c r="AO2195" s="27"/>
      <c r="AP2195" s="27">
        <v>24738.18</v>
      </c>
      <c r="AQ2195" s="27">
        <v>0</v>
      </c>
      <c r="AR2195" s="27">
        <f t="shared" si="77"/>
        <v>0</v>
      </c>
      <c r="AS2195" s="10" t="s">
        <v>111</v>
      </c>
      <c r="AT2195" s="43" t="s">
        <v>241</v>
      </c>
      <c r="AU2195" s="88" t="s">
        <v>242</v>
      </c>
    </row>
    <row r="2196" spans="2:47" ht="13.15" customHeight="1" x14ac:dyDescent="0.2">
      <c r="B2196" s="12" t="s">
        <v>3318</v>
      </c>
      <c r="C2196" s="7" t="s">
        <v>100</v>
      </c>
      <c r="D2196" s="13" t="s">
        <v>3304</v>
      </c>
      <c r="E2196" s="7" t="s">
        <v>582</v>
      </c>
      <c r="F2196" s="7" t="s">
        <v>3305</v>
      </c>
      <c r="G2196" s="7" t="s">
        <v>3317</v>
      </c>
      <c r="H2196" s="8" t="s">
        <v>105</v>
      </c>
      <c r="I2196" s="9">
        <v>57</v>
      </c>
      <c r="J2196" s="10" t="s">
        <v>106</v>
      </c>
      <c r="K2196" s="8" t="s">
        <v>107</v>
      </c>
      <c r="L2196" s="10" t="s">
        <v>108</v>
      </c>
      <c r="M2196" s="10" t="s">
        <v>109</v>
      </c>
      <c r="N2196" s="10" t="s">
        <v>2830</v>
      </c>
      <c r="O2196" s="74"/>
      <c r="P2196" s="27"/>
      <c r="Q2196" s="27"/>
      <c r="R2196" s="27">
        <v>28</v>
      </c>
      <c r="S2196" s="27"/>
      <c r="T2196" s="27">
        <v>28</v>
      </c>
      <c r="U2196" s="27"/>
      <c r="V2196" s="27">
        <v>28</v>
      </c>
      <c r="W2196" s="27"/>
      <c r="X2196" s="27"/>
      <c r="Y2196" s="27"/>
      <c r="Z2196" s="27"/>
      <c r="AA2196" s="27"/>
      <c r="AB2196" s="27"/>
      <c r="AC2196" s="27"/>
      <c r="AD2196" s="27"/>
      <c r="AE2196" s="27"/>
      <c r="AF2196" s="27"/>
      <c r="AG2196" s="27"/>
      <c r="AH2196" s="27"/>
      <c r="AI2196" s="27"/>
      <c r="AJ2196" s="27"/>
      <c r="AK2196" s="27"/>
      <c r="AL2196" s="27"/>
      <c r="AM2196" s="27"/>
      <c r="AN2196" s="27"/>
      <c r="AO2196" s="27"/>
      <c r="AP2196" s="27">
        <v>24738.18</v>
      </c>
      <c r="AQ2196" s="27">
        <v>0</v>
      </c>
      <c r="AR2196" s="27">
        <f t="shared" si="77"/>
        <v>0</v>
      </c>
      <c r="AS2196" s="10" t="s">
        <v>111</v>
      </c>
      <c r="AT2196" s="43" t="s">
        <v>241</v>
      </c>
      <c r="AU2196" s="89" t="s">
        <v>242</v>
      </c>
    </row>
    <row r="2197" spans="2:47" ht="13.15" customHeight="1" x14ac:dyDescent="0.2">
      <c r="B2197" s="12" t="s">
        <v>3319</v>
      </c>
      <c r="C2197" s="7" t="s">
        <v>100</v>
      </c>
      <c r="D2197" s="13" t="s">
        <v>3304</v>
      </c>
      <c r="E2197" s="7" t="s">
        <v>582</v>
      </c>
      <c r="F2197" s="7" t="s">
        <v>3305</v>
      </c>
      <c r="G2197" s="7" t="s">
        <v>3317</v>
      </c>
      <c r="H2197" s="8" t="s">
        <v>105</v>
      </c>
      <c r="I2197" s="8">
        <v>57</v>
      </c>
      <c r="J2197" s="10" t="s">
        <v>200</v>
      </c>
      <c r="K2197" s="8" t="s">
        <v>107</v>
      </c>
      <c r="L2197" s="10" t="s">
        <v>108</v>
      </c>
      <c r="M2197" s="10" t="s">
        <v>109</v>
      </c>
      <c r="N2197" s="10" t="s">
        <v>2830</v>
      </c>
      <c r="O2197" s="74"/>
      <c r="P2197" s="27"/>
      <c r="Q2197" s="27"/>
      <c r="R2197" s="27">
        <v>28</v>
      </c>
      <c r="S2197" s="27"/>
      <c r="T2197" s="27">
        <v>28</v>
      </c>
      <c r="U2197" s="27"/>
      <c r="V2197" s="27">
        <v>28</v>
      </c>
      <c r="W2197" s="27"/>
      <c r="X2197" s="27"/>
      <c r="Y2197" s="27"/>
      <c r="Z2197" s="27"/>
      <c r="AA2197" s="27"/>
      <c r="AB2197" s="27"/>
      <c r="AC2197" s="27"/>
      <c r="AD2197" s="27"/>
      <c r="AE2197" s="27"/>
      <c r="AF2197" s="27"/>
      <c r="AG2197" s="27"/>
      <c r="AH2197" s="27"/>
      <c r="AI2197" s="27"/>
      <c r="AJ2197" s="27"/>
      <c r="AK2197" s="27"/>
      <c r="AL2197" s="27"/>
      <c r="AM2197" s="27"/>
      <c r="AN2197" s="27"/>
      <c r="AO2197" s="27"/>
      <c r="AP2197" s="27">
        <v>22825</v>
      </c>
      <c r="AQ2197" s="27">
        <v>0</v>
      </c>
      <c r="AR2197" s="27">
        <f t="shared" si="77"/>
        <v>0</v>
      </c>
      <c r="AS2197" s="10" t="s">
        <v>111</v>
      </c>
      <c r="AT2197" s="7" t="s">
        <v>375</v>
      </c>
      <c r="AU2197" s="13" t="s">
        <v>115</v>
      </c>
    </row>
    <row r="2198" spans="2:47" ht="13.15" customHeight="1" x14ac:dyDescent="0.2">
      <c r="B2198" s="13" t="s">
        <v>3320</v>
      </c>
      <c r="C2198" s="13" t="s">
        <v>100</v>
      </c>
      <c r="D2198" s="13" t="s">
        <v>3314</v>
      </c>
      <c r="E2198" s="13" t="s">
        <v>569</v>
      </c>
      <c r="F2198" s="13" t="s">
        <v>3315</v>
      </c>
      <c r="G2198" s="13" t="s">
        <v>3317</v>
      </c>
      <c r="H2198" s="13" t="s">
        <v>105</v>
      </c>
      <c r="I2198" s="13">
        <v>57</v>
      </c>
      <c r="J2198" s="13" t="s">
        <v>200</v>
      </c>
      <c r="K2198" s="13" t="s">
        <v>107</v>
      </c>
      <c r="L2198" s="13" t="s">
        <v>108</v>
      </c>
      <c r="M2198" s="13" t="s">
        <v>122</v>
      </c>
      <c r="N2198" s="13" t="s">
        <v>2830</v>
      </c>
      <c r="O2198" s="39"/>
      <c r="P2198" s="39"/>
      <c r="Q2198" s="39"/>
      <c r="R2198" s="39">
        <v>28</v>
      </c>
      <c r="S2198" s="39">
        <v>0</v>
      </c>
      <c r="T2198" s="39">
        <v>0</v>
      </c>
      <c r="U2198" s="39"/>
      <c r="V2198" s="39">
        <v>0</v>
      </c>
      <c r="W2198" s="39"/>
      <c r="X2198" s="39"/>
      <c r="Y2198" s="39"/>
      <c r="Z2198" s="39"/>
      <c r="AA2198" s="39"/>
      <c r="AB2198" s="39"/>
      <c r="AC2198" s="39"/>
      <c r="AD2198" s="39"/>
      <c r="AE2198" s="39"/>
      <c r="AF2198" s="39"/>
      <c r="AG2198" s="39"/>
      <c r="AH2198" s="39"/>
      <c r="AI2198" s="39"/>
      <c r="AJ2198" s="39"/>
      <c r="AK2198" s="39"/>
      <c r="AL2198" s="39"/>
      <c r="AM2198" s="39"/>
      <c r="AN2198" s="39"/>
      <c r="AO2198" s="39"/>
      <c r="AP2198" s="39">
        <v>22825</v>
      </c>
      <c r="AQ2198" s="39">
        <v>0</v>
      </c>
      <c r="AR2198" s="27">
        <f t="shared" si="77"/>
        <v>0</v>
      </c>
      <c r="AS2198" s="13" t="s">
        <v>111</v>
      </c>
      <c r="AT2198" s="13">
        <v>2014</v>
      </c>
      <c r="AU2198" s="13" t="s">
        <v>6956</v>
      </c>
    </row>
    <row r="2199" spans="2:47" ht="13.15" customHeight="1" x14ac:dyDescent="0.2">
      <c r="B2199" s="13" t="s">
        <v>7025</v>
      </c>
      <c r="C2199" s="13" t="s">
        <v>100</v>
      </c>
      <c r="D2199" s="13" t="s">
        <v>3314</v>
      </c>
      <c r="E2199" s="13" t="s">
        <v>569</v>
      </c>
      <c r="F2199" s="13" t="s">
        <v>3315</v>
      </c>
      <c r="G2199" s="13" t="s">
        <v>3317</v>
      </c>
      <c r="H2199" s="13" t="s">
        <v>105</v>
      </c>
      <c r="I2199" s="13">
        <v>57</v>
      </c>
      <c r="J2199" s="13" t="s">
        <v>200</v>
      </c>
      <c r="K2199" s="13" t="s">
        <v>107</v>
      </c>
      <c r="L2199" s="13" t="s">
        <v>108</v>
      </c>
      <c r="M2199" s="13" t="s">
        <v>122</v>
      </c>
      <c r="N2199" s="13" t="s">
        <v>2830</v>
      </c>
      <c r="O2199" s="39"/>
      <c r="P2199" s="39"/>
      <c r="Q2199" s="39"/>
      <c r="R2199" s="39">
        <v>28</v>
      </c>
      <c r="S2199" s="39">
        <v>0</v>
      </c>
      <c r="T2199" s="39">
        <v>0</v>
      </c>
      <c r="U2199" s="39"/>
      <c r="V2199" s="39">
        <v>0</v>
      </c>
      <c r="W2199" s="39"/>
      <c r="X2199" s="39"/>
      <c r="Y2199" s="39"/>
      <c r="Z2199" s="39"/>
      <c r="AA2199" s="39"/>
      <c r="AB2199" s="39"/>
      <c r="AC2199" s="39"/>
      <c r="AD2199" s="39"/>
      <c r="AE2199" s="39"/>
      <c r="AF2199" s="39"/>
      <c r="AG2199" s="39"/>
      <c r="AH2199" s="39"/>
      <c r="AI2199" s="39"/>
      <c r="AJ2199" s="39"/>
      <c r="AK2199" s="39"/>
      <c r="AL2199" s="39"/>
      <c r="AM2199" s="39"/>
      <c r="AN2199" s="39"/>
      <c r="AO2199" s="39"/>
      <c r="AP2199" s="39">
        <v>22825</v>
      </c>
      <c r="AQ2199" s="39">
        <f>(O2199+P2199+Q2199+R2199+S2199+T2199+U2199+V2199+W2199)*AP2199</f>
        <v>639100</v>
      </c>
      <c r="AR2199" s="27">
        <f t="shared" si="77"/>
        <v>715792.00000000012</v>
      </c>
      <c r="AS2199" s="13" t="s">
        <v>111</v>
      </c>
      <c r="AT2199" s="13">
        <v>2014</v>
      </c>
      <c r="AU2199" s="13"/>
    </row>
    <row r="2200" spans="2:47" ht="13.15" customHeight="1" x14ac:dyDescent="0.2">
      <c r="B2200" s="7" t="s">
        <v>3321</v>
      </c>
      <c r="C2200" s="7" t="s">
        <v>100</v>
      </c>
      <c r="D2200" s="13" t="s">
        <v>3304</v>
      </c>
      <c r="E2200" s="7" t="s">
        <v>582</v>
      </c>
      <c r="F2200" s="7" t="s">
        <v>3305</v>
      </c>
      <c r="G2200" s="7" t="s">
        <v>3322</v>
      </c>
      <c r="H2200" s="8" t="s">
        <v>197</v>
      </c>
      <c r="I2200" s="9">
        <v>57</v>
      </c>
      <c r="J2200" s="10" t="s">
        <v>238</v>
      </c>
      <c r="K2200" s="8" t="s">
        <v>107</v>
      </c>
      <c r="L2200" s="10" t="s">
        <v>108</v>
      </c>
      <c r="M2200" s="10" t="s">
        <v>109</v>
      </c>
      <c r="N2200" s="29" t="s">
        <v>2830</v>
      </c>
      <c r="O2200" s="27"/>
      <c r="P2200" s="27"/>
      <c r="Q2200" s="74"/>
      <c r="R2200" s="27">
        <v>39</v>
      </c>
      <c r="S2200" s="27">
        <v>0</v>
      </c>
      <c r="T2200" s="27">
        <v>39</v>
      </c>
      <c r="U2200" s="27">
        <v>0</v>
      </c>
      <c r="V2200" s="27">
        <v>39</v>
      </c>
      <c r="W2200" s="27"/>
      <c r="X2200" s="27"/>
      <c r="Y2200" s="27"/>
      <c r="Z2200" s="27"/>
      <c r="AA2200" s="27"/>
      <c r="AB2200" s="27"/>
      <c r="AC2200" s="27"/>
      <c r="AD2200" s="27"/>
      <c r="AE2200" s="27"/>
      <c r="AF2200" s="27"/>
      <c r="AG2200" s="27"/>
      <c r="AH2200" s="27"/>
      <c r="AI2200" s="27"/>
      <c r="AJ2200" s="27"/>
      <c r="AK2200" s="27"/>
      <c r="AL2200" s="27"/>
      <c r="AM2200" s="27"/>
      <c r="AN2200" s="27"/>
      <c r="AO2200" s="27"/>
      <c r="AP2200" s="27">
        <v>24738.18</v>
      </c>
      <c r="AQ2200" s="27">
        <v>0</v>
      </c>
      <c r="AR2200" s="27">
        <f t="shared" si="77"/>
        <v>0</v>
      </c>
      <c r="AS2200" s="10" t="s">
        <v>111</v>
      </c>
      <c r="AT2200" s="43" t="s">
        <v>241</v>
      </c>
      <c r="AU2200" s="88" t="s">
        <v>242</v>
      </c>
    </row>
    <row r="2201" spans="2:47" ht="13.15" customHeight="1" x14ac:dyDescent="0.2">
      <c r="B2201" s="12" t="s">
        <v>3323</v>
      </c>
      <c r="C2201" s="7" t="s">
        <v>100</v>
      </c>
      <c r="D2201" s="13" t="s">
        <v>3304</v>
      </c>
      <c r="E2201" s="7" t="s">
        <v>582</v>
      </c>
      <c r="F2201" s="7" t="s">
        <v>3305</v>
      </c>
      <c r="G2201" s="7" t="s">
        <v>3322</v>
      </c>
      <c r="H2201" s="8" t="s">
        <v>105</v>
      </c>
      <c r="I2201" s="9">
        <v>57</v>
      </c>
      <c r="J2201" s="10" t="s">
        <v>106</v>
      </c>
      <c r="K2201" s="8" t="s">
        <v>107</v>
      </c>
      <c r="L2201" s="10" t="s">
        <v>108</v>
      </c>
      <c r="M2201" s="10" t="s">
        <v>109</v>
      </c>
      <c r="N2201" s="10" t="s">
        <v>2830</v>
      </c>
      <c r="O2201" s="74"/>
      <c r="P2201" s="27"/>
      <c r="Q2201" s="27"/>
      <c r="R2201" s="27">
        <v>39</v>
      </c>
      <c r="S2201" s="27"/>
      <c r="T2201" s="27">
        <v>39</v>
      </c>
      <c r="U2201" s="27"/>
      <c r="V2201" s="27">
        <v>39</v>
      </c>
      <c r="W2201" s="27"/>
      <c r="X2201" s="27"/>
      <c r="Y2201" s="27"/>
      <c r="Z2201" s="27"/>
      <c r="AA2201" s="27"/>
      <c r="AB2201" s="27"/>
      <c r="AC2201" s="27"/>
      <c r="AD2201" s="27"/>
      <c r="AE2201" s="27"/>
      <c r="AF2201" s="27"/>
      <c r="AG2201" s="27"/>
      <c r="AH2201" s="27"/>
      <c r="AI2201" s="27"/>
      <c r="AJ2201" s="27"/>
      <c r="AK2201" s="27"/>
      <c r="AL2201" s="27"/>
      <c r="AM2201" s="27"/>
      <c r="AN2201" s="27"/>
      <c r="AO2201" s="27"/>
      <c r="AP2201" s="27">
        <v>24738.18</v>
      </c>
      <c r="AQ2201" s="27">
        <v>0</v>
      </c>
      <c r="AR2201" s="27">
        <f t="shared" si="77"/>
        <v>0</v>
      </c>
      <c r="AS2201" s="10" t="s">
        <v>111</v>
      </c>
      <c r="AT2201" s="43" t="s">
        <v>241</v>
      </c>
      <c r="AU2201" s="89" t="s">
        <v>242</v>
      </c>
    </row>
    <row r="2202" spans="2:47" ht="13.15" customHeight="1" x14ac:dyDescent="0.2">
      <c r="B2202" s="12" t="s">
        <v>3324</v>
      </c>
      <c r="C2202" s="7" t="s">
        <v>100</v>
      </c>
      <c r="D2202" s="13" t="s">
        <v>3304</v>
      </c>
      <c r="E2202" s="7" t="s">
        <v>582</v>
      </c>
      <c r="F2202" s="7" t="s">
        <v>3305</v>
      </c>
      <c r="G2202" s="7" t="s">
        <v>3322</v>
      </c>
      <c r="H2202" s="8" t="s">
        <v>105</v>
      </c>
      <c r="I2202" s="8">
        <v>57</v>
      </c>
      <c r="J2202" s="10" t="s">
        <v>200</v>
      </c>
      <c r="K2202" s="8" t="s">
        <v>107</v>
      </c>
      <c r="L2202" s="10" t="s">
        <v>108</v>
      </c>
      <c r="M2202" s="10" t="s">
        <v>109</v>
      </c>
      <c r="N2202" s="10" t="s">
        <v>2830</v>
      </c>
      <c r="O2202" s="74"/>
      <c r="P2202" s="27"/>
      <c r="Q2202" s="27"/>
      <c r="R2202" s="27">
        <v>39</v>
      </c>
      <c r="S2202" s="27"/>
      <c r="T2202" s="27">
        <v>39</v>
      </c>
      <c r="U2202" s="27"/>
      <c r="V2202" s="27">
        <v>39</v>
      </c>
      <c r="W2202" s="27"/>
      <c r="X2202" s="27"/>
      <c r="Y2202" s="27"/>
      <c r="Z2202" s="27"/>
      <c r="AA2202" s="27"/>
      <c r="AB2202" s="27"/>
      <c r="AC2202" s="27"/>
      <c r="AD2202" s="27"/>
      <c r="AE2202" s="27"/>
      <c r="AF2202" s="27"/>
      <c r="AG2202" s="27"/>
      <c r="AH2202" s="27"/>
      <c r="AI2202" s="27"/>
      <c r="AJ2202" s="27"/>
      <c r="AK2202" s="27"/>
      <c r="AL2202" s="27"/>
      <c r="AM2202" s="27"/>
      <c r="AN2202" s="27"/>
      <c r="AO2202" s="27"/>
      <c r="AP2202" s="27">
        <v>22825</v>
      </c>
      <c r="AQ2202" s="27">
        <v>0</v>
      </c>
      <c r="AR2202" s="27">
        <f t="shared" si="77"/>
        <v>0</v>
      </c>
      <c r="AS2202" s="10" t="s">
        <v>111</v>
      </c>
      <c r="AT2202" s="7" t="s">
        <v>375</v>
      </c>
      <c r="AU2202" s="13" t="s">
        <v>115</v>
      </c>
    </row>
    <row r="2203" spans="2:47" ht="13.15" customHeight="1" x14ac:dyDescent="0.2">
      <c r="B2203" s="13" t="s">
        <v>3325</v>
      </c>
      <c r="C2203" s="13" t="s">
        <v>100</v>
      </c>
      <c r="D2203" s="13" t="s">
        <v>3314</v>
      </c>
      <c r="E2203" s="13" t="s">
        <v>569</v>
      </c>
      <c r="F2203" s="13" t="s">
        <v>3315</v>
      </c>
      <c r="G2203" s="13" t="s">
        <v>3322</v>
      </c>
      <c r="H2203" s="13" t="s">
        <v>105</v>
      </c>
      <c r="I2203" s="13">
        <v>57</v>
      </c>
      <c r="J2203" s="13" t="s">
        <v>200</v>
      </c>
      <c r="K2203" s="13" t="s">
        <v>107</v>
      </c>
      <c r="L2203" s="13" t="s">
        <v>108</v>
      </c>
      <c r="M2203" s="13" t="s">
        <v>122</v>
      </c>
      <c r="N2203" s="13" t="s">
        <v>2830</v>
      </c>
      <c r="O2203" s="39"/>
      <c r="P2203" s="39"/>
      <c r="Q2203" s="39"/>
      <c r="R2203" s="39">
        <v>39</v>
      </c>
      <c r="S2203" s="39">
        <v>0</v>
      </c>
      <c r="T2203" s="39">
        <v>0</v>
      </c>
      <c r="U2203" s="39"/>
      <c r="V2203" s="39">
        <v>0</v>
      </c>
      <c r="W2203" s="39"/>
      <c r="X2203" s="39"/>
      <c r="Y2203" s="39"/>
      <c r="Z2203" s="39"/>
      <c r="AA2203" s="39"/>
      <c r="AB2203" s="39"/>
      <c r="AC2203" s="39"/>
      <c r="AD2203" s="39"/>
      <c r="AE2203" s="39"/>
      <c r="AF2203" s="39"/>
      <c r="AG2203" s="39"/>
      <c r="AH2203" s="39"/>
      <c r="AI2203" s="39"/>
      <c r="AJ2203" s="39"/>
      <c r="AK2203" s="39"/>
      <c r="AL2203" s="39"/>
      <c r="AM2203" s="39"/>
      <c r="AN2203" s="39"/>
      <c r="AO2203" s="39"/>
      <c r="AP2203" s="39">
        <v>22825</v>
      </c>
      <c r="AQ2203" s="39">
        <v>0</v>
      </c>
      <c r="AR2203" s="27">
        <f t="shared" si="77"/>
        <v>0</v>
      </c>
      <c r="AS2203" s="13" t="s">
        <v>111</v>
      </c>
      <c r="AT2203" s="13">
        <v>2014</v>
      </c>
      <c r="AU2203" s="13" t="s">
        <v>6956</v>
      </c>
    </row>
    <row r="2204" spans="2:47" ht="13.15" customHeight="1" x14ac:dyDescent="0.2">
      <c r="B2204" s="13" t="s">
        <v>7026</v>
      </c>
      <c r="C2204" s="13" t="s">
        <v>100</v>
      </c>
      <c r="D2204" s="13" t="s">
        <v>3314</v>
      </c>
      <c r="E2204" s="13" t="s">
        <v>569</v>
      </c>
      <c r="F2204" s="13" t="s">
        <v>3315</v>
      </c>
      <c r="G2204" s="13" t="s">
        <v>3322</v>
      </c>
      <c r="H2204" s="13" t="s">
        <v>105</v>
      </c>
      <c r="I2204" s="13">
        <v>57</v>
      </c>
      <c r="J2204" s="13" t="s">
        <v>200</v>
      </c>
      <c r="K2204" s="13" t="s">
        <v>107</v>
      </c>
      <c r="L2204" s="13" t="s">
        <v>108</v>
      </c>
      <c r="M2204" s="13" t="s">
        <v>122</v>
      </c>
      <c r="N2204" s="13" t="s">
        <v>2830</v>
      </c>
      <c r="O2204" s="39"/>
      <c r="P2204" s="39"/>
      <c r="Q2204" s="39"/>
      <c r="R2204" s="39">
        <v>39</v>
      </c>
      <c r="S2204" s="39">
        <v>0</v>
      </c>
      <c r="T2204" s="39">
        <v>0</v>
      </c>
      <c r="U2204" s="39"/>
      <c r="V2204" s="39">
        <v>0</v>
      </c>
      <c r="W2204" s="39"/>
      <c r="X2204" s="39"/>
      <c r="Y2204" s="39"/>
      <c r="Z2204" s="39"/>
      <c r="AA2204" s="39"/>
      <c r="AB2204" s="39"/>
      <c r="AC2204" s="39"/>
      <c r="AD2204" s="39"/>
      <c r="AE2204" s="39"/>
      <c r="AF2204" s="39"/>
      <c r="AG2204" s="39"/>
      <c r="AH2204" s="39"/>
      <c r="AI2204" s="39"/>
      <c r="AJ2204" s="39"/>
      <c r="AK2204" s="39"/>
      <c r="AL2204" s="39"/>
      <c r="AM2204" s="39"/>
      <c r="AN2204" s="39"/>
      <c r="AO2204" s="39"/>
      <c r="AP2204" s="39">
        <v>22825</v>
      </c>
      <c r="AQ2204" s="39">
        <f>(O2204+P2204+Q2204+R2204+S2204+T2204+U2204+V2204+W2204)*AP2204</f>
        <v>890175</v>
      </c>
      <c r="AR2204" s="27">
        <f t="shared" si="77"/>
        <v>996996.00000000012</v>
      </c>
      <c r="AS2204" s="13" t="s">
        <v>111</v>
      </c>
      <c r="AT2204" s="13">
        <v>2014</v>
      </c>
      <c r="AU2204" s="13"/>
    </row>
    <row r="2205" spans="2:47" ht="13.15" customHeight="1" x14ac:dyDescent="0.2">
      <c r="B2205" s="7" t="s">
        <v>3326</v>
      </c>
      <c r="C2205" s="7" t="s">
        <v>100</v>
      </c>
      <c r="D2205" s="13" t="s">
        <v>3304</v>
      </c>
      <c r="E2205" s="7" t="s">
        <v>582</v>
      </c>
      <c r="F2205" s="7" t="s">
        <v>3305</v>
      </c>
      <c r="G2205" s="7" t="s">
        <v>3327</v>
      </c>
      <c r="H2205" s="8" t="s">
        <v>197</v>
      </c>
      <c r="I2205" s="9">
        <v>57</v>
      </c>
      <c r="J2205" s="10" t="s">
        <v>238</v>
      </c>
      <c r="K2205" s="8" t="s">
        <v>107</v>
      </c>
      <c r="L2205" s="10" t="s">
        <v>108</v>
      </c>
      <c r="M2205" s="10" t="s">
        <v>109</v>
      </c>
      <c r="N2205" s="29" t="s">
        <v>2830</v>
      </c>
      <c r="O2205" s="27"/>
      <c r="P2205" s="27"/>
      <c r="Q2205" s="74"/>
      <c r="R2205" s="27">
        <v>35</v>
      </c>
      <c r="S2205" s="27">
        <v>0</v>
      </c>
      <c r="T2205" s="27">
        <v>35</v>
      </c>
      <c r="U2205" s="27">
        <v>0</v>
      </c>
      <c r="V2205" s="27">
        <v>35</v>
      </c>
      <c r="W2205" s="27"/>
      <c r="X2205" s="27"/>
      <c r="Y2205" s="27"/>
      <c r="Z2205" s="27"/>
      <c r="AA2205" s="27"/>
      <c r="AB2205" s="27"/>
      <c r="AC2205" s="27"/>
      <c r="AD2205" s="27"/>
      <c r="AE2205" s="27"/>
      <c r="AF2205" s="27"/>
      <c r="AG2205" s="27"/>
      <c r="AH2205" s="27"/>
      <c r="AI2205" s="27"/>
      <c r="AJ2205" s="27"/>
      <c r="AK2205" s="27"/>
      <c r="AL2205" s="27"/>
      <c r="AM2205" s="27"/>
      <c r="AN2205" s="27"/>
      <c r="AO2205" s="27"/>
      <c r="AP2205" s="27">
        <v>24738.18</v>
      </c>
      <c r="AQ2205" s="27">
        <v>0</v>
      </c>
      <c r="AR2205" s="27">
        <f t="shared" si="77"/>
        <v>0</v>
      </c>
      <c r="AS2205" s="10" t="s">
        <v>111</v>
      </c>
      <c r="AT2205" s="43" t="s">
        <v>241</v>
      </c>
      <c r="AU2205" s="88" t="s">
        <v>242</v>
      </c>
    </row>
    <row r="2206" spans="2:47" ht="13.15" customHeight="1" x14ac:dyDescent="0.2">
      <c r="B2206" s="12" t="s">
        <v>3328</v>
      </c>
      <c r="C2206" s="7" t="s">
        <v>100</v>
      </c>
      <c r="D2206" s="13" t="s">
        <v>3304</v>
      </c>
      <c r="E2206" s="7" t="s">
        <v>582</v>
      </c>
      <c r="F2206" s="7" t="s">
        <v>3305</v>
      </c>
      <c r="G2206" s="7" t="s">
        <v>3327</v>
      </c>
      <c r="H2206" s="8" t="s">
        <v>105</v>
      </c>
      <c r="I2206" s="9">
        <v>57</v>
      </c>
      <c r="J2206" s="10" t="s">
        <v>106</v>
      </c>
      <c r="K2206" s="8" t="s">
        <v>107</v>
      </c>
      <c r="L2206" s="10" t="s">
        <v>108</v>
      </c>
      <c r="M2206" s="10" t="s">
        <v>109</v>
      </c>
      <c r="N2206" s="10" t="s">
        <v>2830</v>
      </c>
      <c r="O2206" s="74"/>
      <c r="P2206" s="27"/>
      <c r="Q2206" s="27"/>
      <c r="R2206" s="27">
        <v>35</v>
      </c>
      <c r="S2206" s="27"/>
      <c r="T2206" s="27">
        <v>35</v>
      </c>
      <c r="U2206" s="27"/>
      <c r="V2206" s="27">
        <v>35</v>
      </c>
      <c r="W2206" s="27"/>
      <c r="X2206" s="27"/>
      <c r="Y2206" s="27"/>
      <c r="Z2206" s="27"/>
      <c r="AA2206" s="27"/>
      <c r="AB2206" s="27"/>
      <c r="AC2206" s="27"/>
      <c r="AD2206" s="27"/>
      <c r="AE2206" s="27"/>
      <c r="AF2206" s="27"/>
      <c r="AG2206" s="27"/>
      <c r="AH2206" s="27"/>
      <c r="AI2206" s="27"/>
      <c r="AJ2206" s="27"/>
      <c r="AK2206" s="27"/>
      <c r="AL2206" s="27"/>
      <c r="AM2206" s="27"/>
      <c r="AN2206" s="27"/>
      <c r="AO2206" s="27"/>
      <c r="AP2206" s="27">
        <v>24738.18</v>
      </c>
      <c r="AQ2206" s="27">
        <v>0</v>
      </c>
      <c r="AR2206" s="27">
        <f t="shared" si="77"/>
        <v>0</v>
      </c>
      <c r="AS2206" s="10" t="s">
        <v>111</v>
      </c>
      <c r="AT2206" s="43" t="s">
        <v>241</v>
      </c>
      <c r="AU2206" s="89" t="s">
        <v>242</v>
      </c>
    </row>
    <row r="2207" spans="2:47" ht="13.15" customHeight="1" x14ac:dyDescent="0.2">
      <c r="B2207" s="12" t="s">
        <v>3329</v>
      </c>
      <c r="C2207" s="7" t="s">
        <v>100</v>
      </c>
      <c r="D2207" s="13" t="s">
        <v>3304</v>
      </c>
      <c r="E2207" s="7" t="s">
        <v>582</v>
      </c>
      <c r="F2207" s="7" t="s">
        <v>3305</v>
      </c>
      <c r="G2207" s="7" t="s">
        <v>3327</v>
      </c>
      <c r="H2207" s="8" t="s">
        <v>105</v>
      </c>
      <c r="I2207" s="8">
        <v>57</v>
      </c>
      <c r="J2207" s="10" t="s">
        <v>200</v>
      </c>
      <c r="K2207" s="8" t="s">
        <v>107</v>
      </c>
      <c r="L2207" s="10" t="s">
        <v>108</v>
      </c>
      <c r="M2207" s="10" t="s">
        <v>109</v>
      </c>
      <c r="N2207" s="10" t="s">
        <v>2830</v>
      </c>
      <c r="O2207" s="74"/>
      <c r="P2207" s="27"/>
      <c r="Q2207" s="27"/>
      <c r="R2207" s="27">
        <v>35</v>
      </c>
      <c r="S2207" s="27"/>
      <c r="T2207" s="27">
        <v>35</v>
      </c>
      <c r="U2207" s="27"/>
      <c r="V2207" s="27">
        <v>35</v>
      </c>
      <c r="W2207" s="27"/>
      <c r="X2207" s="27"/>
      <c r="Y2207" s="27"/>
      <c r="Z2207" s="27"/>
      <c r="AA2207" s="27"/>
      <c r="AB2207" s="27"/>
      <c r="AC2207" s="27"/>
      <c r="AD2207" s="27"/>
      <c r="AE2207" s="27"/>
      <c r="AF2207" s="27"/>
      <c r="AG2207" s="27"/>
      <c r="AH2207" s="27"/>
      <c r="AI2207" s="27"/>
      <c r="AJ2207" s="27"/>
      <c r="AK2207" s="27"/>
      <c r="AL2207" s="27"/>
      <c r="AM2207" s="27"/>
      <c r="AN2207" s="27"/>
      <c r="AO2207" s="27"/>
      <c r="AP2207" s="27">
        <v>22825</v>
      </c>
      <c r="AQ2207" s="27">
        <v>0</v>
      </c>
      <c r="AR2207" s="27">
        <f t="shared" si="77"/>
        <v>0</v>
      </c>
      <c r="AS2207" s="10" t="s">
        <v>111</v>
      </c>
      <c r="AT2207" s="7" t="s">
        <v>375</v>
      </c>
      <c r="AU2207" s="13" t="s">
        <v>115</v>
      </c>
    </row>
    <row r="2208" spans="2:47" ht="13.15" customHeight="1" x14ac:dyDescent="0.2">
      <c r="B2208" s="13" t="s">
        <v>3330</v>
      </c>
      <c r="C2208" s="13" t="s">
        <v>100</v>
      </c>
      <c r="D2208" s="13" t="s">
        <v>3314</v>
      </c>
      <c r="E2208" s="13" t="s">
        <v>569</v>
      </c>
      <c r="F2208" s="13" t="s">
        <v>3315</v>
      </c>
      <c r="G2208" s="13" t="s">
        <v>3327</v>
      </c>
      <c r="H2208" s="13" t="s">
        <v>105</v>
      </c>
      <c r="I2208" s="13">
        <v>57</v>
      </c>
      <c r="J2208" s="13" t="s">
        <v>200</v>
      </c>
      <c r="K2208" s="13" t="s">
        <v>107</v>
      </c>
      <c r="L2208" s="13" t="s">
        <v>108</v>
      </c>
      <c r="M2208" s="13" t="s">
        <v>122</v>
      </c>
      <c r="N2208" s="13" t="s">
        <v>2830</v>
      </c>
      <c r="O2208" s="39"/>
      <c r="P2208" s="39"/>
      <c r="Q2208" s="39"/>
      <c r="R2208" s="39">
        <v>35</v>
      </c>
      <c r="S2208" s="39">
        <v>0</v>
      </c>
      <c r="T2208" s="39">
        <v>0</v>
      </c>
      <c r="U2208" s="39"/>
      <c r="V2208" s="39">
        <v>0</v>
      </c>
      <c r="W2208" s="39"/>
      <c r="X2208" s="39"/>
      <c r="Y2208" s="39"/>
      <c r="Z2208" s="39"/>
      <c r="AA2208" s="39"/>
      <c r="AB2208" s="39"/>
      <c r="AC2208" s="39"/>
      <c r="AD2208" s="39"/>
      <c r="AE2208" s="39"/>
      <c r="AF2208" s="39"/>
      <c r="AG2208" s="39"/>
      <c r="AH2208" s="39"/>
      <c r="AI2208" s="39"/>
      <c r="AJ2208" s="39"/>
      <c r="AK2208" s="39"/>
      <c r="AL2208" s="39"/>
      <c r="AM2208" s="39"/>
      <c r="AN2208" s="39"/>
      <c r="AO2208" s="39"/>
      <c r="AP2208" s="39">
        <v>22825</v>
      </c>
      <c r="AQ2208" s="39">
        <v>0</v>
      </c>
      <c r="AR2208" s="27">
        <f t="shared" si="77"/>
        <v>0</v>
      </c>
      <c r="AS2208" s="13" t="s">
        <v>111</v>
      </c>
      <c r="AT2208" s="13">
        <v>2014</v>
      </c>
      <c r="AU2208" s="13" t="s">
        <v>6956</v>
      </c>
    </row>
    <row r="2209" spans="2:47" ht="13.15" customHeight="1" x14ac:dyDescent="0.2">
      <c r="B2209" s="13" t="s">
        <v>7027</v>
      </c>
      <c r="C2209" s="13" t="s">
        <v>100</v>
      </c>
      <c r="D2209" s="13" t="s">
        <v>3314</v>
      </c>
      <c r="E2209" s="13" t="s">
        <v>569</v>
      </c>
      <c r="F2209" s="13" t="s">
        <v>3315</v>
      </c>
      <c r="G2209" s="13" t="s">
        <v>3327</v>
      </c>
      <c r="H2209" s="13" t="s">
        <v>105</v>
      </c>
      <c r="I2209" s="13">
        <v>57</v>
      </c>
      <c r="J2209" s="13" t="s">
        <v>200</v>
      </c>
      <c r="K2209" s="13" t="s">
        <v>107</v>
      </c>
      <c r="L2209" s="13" t="s">
        <v>108</v>
      </c>
      <c r="M2209" s="13" t="s">
        <v>122</v>
      </c>
      <c r="N2209" s="13" t="s">
        <v>2830</v>
      </c>
      <c r="O2209" s="39"/>
      <c r="P2209" s="39"/>
      <c r="Q2209" s="39"/>
      <c r="R2209" s="39">
        <v>35</v>
      </c>
      <c r="S2209" s="39">
        <v>0</v>
      </c>
      <c r="T2209" s="39">
        <v>0</v>
      </c>
      <c r="U2209" s="39"/>
      <c r="V2209" s="39">
        <v>0</v>
      </c>
      <c r="W2209" s="39"/>
      <c r="X2209" s="39"/>
      <c r="Y2209" s="39"/>
      <c r="Z2209" s="39"/>
      <c r="AA2209" s="39"/>
      <c r="AB2209" s="39"/>
      <c r="AC2209" s="39"/>
      <c r="AD2209" s="39"/>
      <c r="AE2209" s="39"/>
      <c r="AF2209" s="39"/>
      <c r="AG2209" s="39"/>
      <c r="AH2209" s="39"/>
      <c r="AI2209" s="39"/>
      <c r="AJ2209" s="39"/>
      <c r="AK2209" s="39"/>
      <c r="AL2209" s="39"/>
      <c r="AM2209" s="39"/>
      <c r="AN2209" s="39"/>
      <c r="AO2209" s="39"/>
      <c r="AP2209" s="39">
        <v>22825</v>
      </c>
      <c r="AQ2209" s="39">
        <f>(O2209+P2209+Q2209+R2209+S2209+T2209+U2209+V2209+W2209)*AP2209</f>
        <v>798875</v>
      </c>
      <c r="AR2209" s="27">
        <f t="shared" si="77"/>
        <v>894740.00000000012</v>
      </c>
      <c r="AS2209" s="13" t="s">
        <v>111</v>
      </c>
      <c r="AT2209" s="13">
        <v>2014</v>
      </c>
      <c r="AU2209" s="13"/>
    </row>
    <row r="2210" spans="2:47" ht="13.15" customHeight="1" x14ac:dyDescent="0.2">
      <c r="B2210" s="7" t="s">
        <v>3331</v>
      </c>
      <c r="C2210" s="7" t="s">
        <v>100</v>
      </c>
      <c r="D2210" s="13" t="s">
        <v>3304</v>
      </c>
      <c r="E2210" s="7" t="s">
        <v>582</v>
      </c>
      <c r="F2210" s="7" t="s">
        <v>3305</v>
      </c>
      <c r="G2210" s="7" t="s">
        <v>3332</v>
      </c>
      <c r="H2210" s="8" t="s">
        <v>197</v>
      </c>
      <c r="I2210" s="9">
        <v>57</v>
      </c>
      <c r="J2210" s="10" t="s">
        <v>238</v>
      </c>
      <c r="K2210" s="8" t="s">
        <v>107</v>
      </c>
      <c r="L2210" s="10" t="s">
        <v>108</v>
      </c>
      <c r="M2210" s="10" t="s">
        <v>109</v>
      </c>
      <c r="N2210" s="29" t="s">
        <v>2830</v>
      </c>
      <c r="O2210" s="27"/>
      <c r="P2210" s="27"/>
      <c r="Q2210" s="74"/>
      <c r="R2210" s="27">
        <v>28</v>
      </c>
      <c r="S2210" s="27">
        <v>0</v>
      </c>
      <c r="T2210" s="27">
        <v>28</v>
      </c>
      <c r="U2210" s="27">
        <v>0</v>
      </c>
      <c r="V2210" s="27">
        <v>28</v>
      </c>
      <c r="W2210" s="27"/>
      <c r="X2210" s="27"/>
      <c r="Y2210" s="27"/>
      <c r="Z2210" s="27"/>
      <c r="AA2210" s="27"/>
      <c r="AB2210" s="27"/>
      <c r="AC2210" s="27"/>
      <c r="AD2210" s="27"/>
      <c r="AE2210" s="27"/>
      <c r="AF2210" s="27"/>
      <c r="AG2210" s="27"/>
      <c r="AH2210" s="27"/>
      <c r="AI2210" s="27"/>
      <c r="AJ2210" s="27"/>
      <c r="AK2210" s="27"/>
      <c r="AL2210" s="27"/>
      <c r="AM2210" s="27"/>
      <c r="AN2210" s="27"/>
      <c r="AO2210" s="27"/>
      <c r="AP2210" s="27">
        <v>24738.18</v>
      </c>
      <c r="AQ2210" s="27">
        <v>0</v>
      </c>
      <c r="AR2210" s="27">
        <f t="shared" si="77"/>
        <v>0</v>
      </c>
      <c r="AS2210" s="10" t="s">
        <v>111</v>
      </c>
      <c r="AT2210" s="43" t="s">
        <v>241</v>
      </c>
      <c r="AU2210" s="88" t="s">
        <v>242</v>
      </c>
    </row>
    <row r="2211" spans="2:47" ht="13.15" customHeight="1" x14ac:dyDescent="0.2">
      <c r="B2211" s="12" t="s">
        <v>3333</v>
      </c>
      <c r="C2211" s="7" t="s">
        <v>100</v>
      </c>
      <c r="D2211" s="13" t="s">
        <v>3304</v>
      </c>
      <c r="E2211" s="7" t="s">
        <v>582</v>
      </c>
      <c r="F2211" s="7" t="s">
        <v>3305</v>
      </c>
      <c r="G2211" s="7" t="s">
        <v>3332</v>
      </c>
      <c r="H2211" s="8" t="s">
        <v>105</v>
      </c>
      <c r="I2211" s="9">
        <v>57</v>
      </c>
      <c r="J2211" s="10" t="s">
        <v>106</v>
      </c>
      <c r="K2211" s="8" t="s">
        <v>107</v>
      </c>
      <c r="L2211" s="10" t="s">
        <v>108</v>
      </c>
      <c r="M2211" s="10" t="s">
        <v>109</v>
      </c>
      <c r="N2211" s="10" t="s">
        <v>2830</v>
      </c>
      <c r="O2211" s="74"/>
      <c r="P2211" s="27"/>
      <c r="Q2211" s="27"/>
      <c r="R2211" s="27">
        <v>28</v>
      </c>
      <c r="S2211" s="27"/>
      <c r="T2211" s="27">
        <v>28</v>
      </c>
      <c r="U2211" s="27"/>
      <c r="V2211" s="27">
        <v>28</v>
      </c>
      <c r="W2211" s="27"/>
      <c r="X2211" s="27"/>
      <c r="Y2211" s="27"/>
      <c r="Z2211" s="27"/>
      <c r="AA2211" s="27"/>
      <c r="AB2211" s="27"/>
      <c r="AC2211" s="27"/>
      <c r="AD2211" s="27"/>
      <c r="AE2211" s="27"/>
      <c r="AF2211" s="27"/>
      <c r="AG2211" s="27"/>
      <c r="AH2211" s="27"/>
      <c r="AI2211" s="27"/>
      <c r="AJ2211" s="27"/>
      <c r="AK2211" s="27"/>
      <c r="AL2211" s="27"/>
      <c r="AM2211" s="27"/>
      <c r="AN2211" s="27"/>
      <c r="AO2211" s="27"/>
      <c r="AP2211" s="27">
        <v>24738.18</v>
      </c>
      <c r="AQ2211" s="27">
        <v>0</v>
      </c>
      <c r="AR2211" s="27">
        <f t="shared" si="77"/>
        <v>0</v>
      </c>
      <c r="AS2211" s="10" t="s">
        <v>111</v>
      </c>
      <c r="AT2211" s="43" t="s">
        <v>241</v>
      </c>
      <c r="AU2211" s="89" t="s">
        <v>242</v>
      </c>
    </row>
    <row r="2212" spans="2:47" ht="13.15" customHeight="1" x14ac:dyDescent="0.2">
      <c r="B2212" s="12" t="s">
        <v>3334</v>
      </c>
      <c r="C2212" s="7" t="s">
        <v>100</v>
      </c>
      <c r="D2212" s="13" t="s">
        <v>3304</v>
      </c>
      <c r="E2212" s="7" t="s">
        <v>582</v>
      </c>
      <c r="F2212" s="7" t="s">
        <v>3305</v>
      </c>
      <c r="G2212" s="7" t="s">
        <v>3332</v>
      </c>
      <c r="H2212" s="8" t="s">
        <v>105</v>
      </c>
      <c r="I2212" s="8">
        <v>57</v>
      </c>
      <c r="J2212" s="10" t="s">
        <v>200</v>
      </c>
      <c r="K2212" s="8" t="s">
        <v>107</v>
      </c>
      <c r="L2212" s="10" t="s">
        <v>108</v>
      </c>
      <c r="M2212" s="10" t="s">
        <v>109</v>
      </c>
      <c r="N2212" s="10" t="s">
        <v>2830</v>
      </c>
      <c r="O2212" s="74"/>
      <c r="P2212" s="27"/>
      <c r="Q2212" s="27"/>
      <c r="R2212" s="27">
        <v>28</v>
      </c>
      <c r="S2212" s="27"/>
      <c r="T2212" s="27">
        <v>28</v>
      </c>
      <c r="U2212" s="27"/>
      <c r="V2212" s="27">
        <v>28</v>
      </c>
      <c r="W2212" s="27"/>
      <c r="X2212" s="27"/>
      <c r="Y2212" s="27"/>
      <c r="Z2212" s="27"/>
      <c r="AA2212" s="27"/>
      <c r="AB2212" s="27"/>
      <c r="AC2212" s="27"/>
      <c r="AD2212" s="27"/>
      <c r="AE2212" s="27"/>
      <c r="AF2212" s="27"/>
      <c r="AG2212" s="27"/>
      <c r="AH2212" s="27"/>
      <c r="AI2212" s="27"/>
      <c r="AJ2212" s="27"/>
      <c r="AK2212" s="27"/>
      <c r="AL2212" s="27"/>
      <c r="AM2212" s="27"/>
      <c r="AN2212" s="27"/>
      <c r="AO2212" s="27"/>
      <c r="AP2212" s="27">
        <v>22825</v>
      </c>
      <c r="AQ2212" s="27">
        <v>0</v>
      </c>
      <c r="AR2212" s="27">
        <f t="shared" si="77"/>
        <v>0</v>
      </c>
      <c r="AS2212" s="10" t="s">
        <v>111</v>
      </c>
      <c r="AT2212" s="7" t="s">
        <v>375</v>
      </c>
      <c r="AU2212" s="13" t="s">
        <v>115</v>
      </c>
    </row>
    <row r="2213" spans="2:47" ht="13.15" customHeight="1" x14ac:dyDescent="0.2">
      <c r="B2213" s="13" t="s">
        <v>3335</v>
      </c>
      <c r="C2213" s="13" t="s">
        <v>100</v>
      </c>
      <c r="D2213" s="13" t="s">
        <v>3314</v>
      </c>
      <c r="E2213" s="13" t="s">
        <v>569</v>
      </c>
      <c r="F2213" s="13" t="s">
        <v>3315</v>
      </c>
      <c r="G2213" s="13" t="s">
        <v>3332</v>
      </c>
      <c r="H2213" s="13" t="s">
        <v>105</v>
      </c>
      <c r="I2213" s="13">
        <v>57</v>
      </c>
      <c r="J2213" s="13" t="s">
        <v>200</v>
      </c>
      <c r="K2213" s="13" t="s">
        <v>107</v>
      </c>
      <c r="L2213" s="13" t="s">
        <v>108</v>
      </c>
      <c r="M2213" s="13" t="s">
        <v>122</v>
      </c>
      <c r="N2213" s="13" t="s">
        <v>2830</v>
      </c>
      <c r="O2213" s="39"/>
      <c r="P2213" s="39"/>
      <c r="Q2213" s="39"/>
      <c r="R2213" s="39">
        <v>28</v>
      </c>
      <c r="S2213" s="39">
        <v>0</v>
      </c>
      <c r="T2213" s="39">
        <v>0</v>
      </c>
      <c r="U2213" s="39"/>
      <c r="V2213" s="39">
        <v>0</v>
      </c>
      <c r="W2213" s="39"/>
      <c r="X2213" s="39"/>
      <c r="Y2213" s="39"/>
      <c r="Z2213" s="39"/>
      <c r="AA2213" s="39"/>
      <c r="AB2213" s="39"/>
      <c r="AC2213" s="39"/>
      <c r="AD2213" s="39"/>
      <c r="AE2213" s="39"/>
      <c r="AF2213" s="39"/>
      <c r="AG2213" s="39"/>
      <c r="AH2213" s="39"/>
      <c r="AI2213" s="39"/>
      <c r="AJ2213" s="39"/>
      <c r="AK2213" s="39"/>
      <c r="AL2213" s="39"/>
      <c r="AM2213" s="39"/>
      <c r="AN2213" s="39"/>
      <c r="AO2213" s="39"/>
      <c r="AP2213" s="39">
        <v>22825</v>
      </c>
      <c r="AQ2213" s="39">
        <v>0</v>
      </c>
      <c r="AR2213" s="27">
        <f t="shared" si="77"/>
        <v>0</v>
      </c>
      <c r="AS2213" s="13" t="s">
        <v>111</v>
      </c>
      <c r="AT2213" s="13">
        <v>2014</v>
      </c>
      <c r="AU2213" s="13" t="s">
        <v>6956</v>
      </c>
    </row>
    <row r="2214" spans="2:47" ht="13.15" customHeight="1" x14ac:dyDescent="0.2">
      <c r="B2214" s="13" t="s">
        <v>7028</v>
      </c>
      <c r="C2214" s="13" t="s">
        <v>100</v>
      </c>
      <c r="D2214" s="13" t="s">
        <v>3314</v>
      </c>
      <c r="E2214" s="13" t="s">
        <v>569</v>
      </c>
      <c r="F2214" s="13" t="s">
        <v>3315</v>
      </c>
      <c r="G2214" s="13" t="s">
        <v>3332</v>
      </c>
      <c r="H2214" s="13" t="s">
        <v>105</v>
      </c>
      <c r="I2214" s="13">
        <v>57</v>
      </c>
      <c r="J2214" s="13" t="s">
        <v>200</v>
      </c>
      <c r="K2214" s="13" t="s">
        <v>107</v>
      </c>
      <c r="L2214" s="13" t="s">
        <v>108</v>
      </c>
      <c r="M2214" s="13" t="s">
        <v>122</v>
      </c>
      <c r="N2214" s="13" t="s">
        <v>2830</v>
      </c>
      <c r="O2214" s="39"/>
      <c r="P2214" s="39"/>
      <c r="Q2214" s="39"/>
      <c r="R2214" s="39">
        <v>28</v>
      </c>
      <c r="S2214" s="39">
        <v>0</v>
      </c>
      <c r="T2214" s="39">
        <v>0</v>
      </c>
      <c r="U2214" s="39"/>
      <c r="V2214" s="39">
        <v>0</v>
      </c>
      <c r="W2214" s="39"/>
      <c r="X2214" s="39"/>
      <c r="Y2214" s="39"/>
      <c r="Z2214" s="39"/>
      <c r="AA2214" s="39"/>
      <c r="AB2214" s="39"/>
      <c r="AC2214" s="39"/>
      <c r="AD2214" s="39"/>
      <c r="AE2214" s="39"/>
      <c r="AF2214" s="39"/>
      <c r="AG2214" s="39"/>
      <c r="AH2214" s="39"/>
      <c r="AI2214" s="39"/>
      <c r="AJ2214" s="39"/>
      <c r="AK2214" s="39"/>
      <c r="AL2214" s="39"/>
      <c r="AM2214" s="39"/>
      <c r="AN2214" s="39"/>
      <c r="AO2214" s="39"/>
      <c r="AP2214" s="39">
        <v>22825</v>
      </c>
      <c r="AQ2214" s="39">
        <f>(O2214+P2214+Q2214+R2214+S2214+T2214+U2214+V2214+W2214)*AP2214</f>
        <v>639100</v>
      </c>
      <c r="AR2214" s="27">
        <f t="shared" si="77"/>
        <v>715792.00000000012</v>
      </c>
      <c r="AS2214" s="13" t="s">
        <v>111</v>
      </c>
      <c r="AT2214" s="13">
        <v>2014</v>
      </c>
      <c r="AU2214" s="13"/>
    </row>
    <row r="2215" spans="2:47" ht="13.15" customHeight="1" x14ac:dyDescent="0.2">
      <c r="B2215" s="7" t="s">
        <v>3336</v>
      </c>
      <c r="C2215" s="7" t="s">
        <v>100</v>
      </c>
      <c r="D2215" s="13" t="s">
        <v>3304</v>
      </c>
      <c r="E2215" s="7" t="s">
        <v>582</v>
      </c>
      <c r="F2215" s="7" t="s">
        <v>3305</v>
      </c>
      <c r="G2215" s="7" t="s">
        <v>3337</v>
      </c>
      <c r="H2215" s="8" t="s">
        <v>197</v>
      </c>
      <c r="I2215" s="9">
        <v>57</v>
      </c>
      <c r="J2215" s="10" t="s">
        <v>238</v>
      </c>
      <c r="K2215" s="8" t="s">
        <v>107</v>
      </c>
      <c r="L2215" s="10" t="s">
        <v>108</v>
      </c>
      <c r="M2215" s="10" t="s">
        <v>109</v>
      </c>
      <c r="N2215" s="29" t="s">
        <v>2830</v>
      </c>
      <c r="O2215" s="27"/>
      <c r="P2215" s="27"/>
      <c r="Q2215" s="74"/>
      <c r="R2215" s="27">
        <v>3</v>
      </c>
      <c r="S2215" s="27">
        <v>0</v>
      </c>
      <c r="T2215" s="27">
        <v>0</v>
      </c>
      <c r="U2215" s="27">
        <v>0</v>
      </c>
      <c r="V2215" s="27">
        <v>0</v>
      </c>
      <c r="W2215" s="27"/>
      <c r="X2215" s="27"/>
      <c r="Y2215" s="27"/>
      <c r="Z2215" s="27"/>
      <c r="AA2215" s="27"/>
      <c r="AB2215" s="27"/>
      <c r="AC2215" s="27"/>
      <c r="AD2215" s="27"/>
      <c r="AE2215" s="27"/>
      <c r="AF2215" s="27"/>
      <c r="AG2215" s="27"/>
      <c r="AH2215" s="27"/>
      <c r="AI2215" s="27"/>
      <c r="AJ2215" s="27"/>
      <c r="AK2215" s="27"/>
      <c r="AL2215" s="27"/>
      <c r="AM2215" s="27"/>
      <c r="AN2215" s="27"/>
      <c r="AO2215" s="27"/>
      <c r="AP2215" s="27">
        <v>22825</v>
      </c>
      <c r="AQ2215" s="27">
        <v>0</v>
      </c>
      <c r="AR2215" s="27">
        <f t="shared" si="77"/>
        <v>0</v>
      </c>
      <c r="AS2215" s="10" t="s">
        <v>111</v>
      </c>
      <c r="AT2215" s="43" t="s">
        <v>241</v>
      </c>
      <c r="AU2215" s="88" t="s">
        <v>242</v>
      </c>
    </row>
    <row r="2216" spans="2:47" ht="13.15" customHeight="1" x14ac:dyDescent="0.2">
      <c r="B2216" s="12" t="s">
        <v>3338</v>
      </c>
      <c r="C2216" s="7" t="s">
        <v>100</v>
      </c>
      <c r="D2216" s="13" t="s">
        <v>3304</v>
      </c>
      <c r="E2216" s="7" t="s">
        <v>582</v>
      </c>
      <c r="F2216" s="7" t="s">
        <v>3305</v>
      </c>
      <c r="G2216" s="7" t="s">
        <v>3337</v>
      </c>
      <c r="H2216" s="8" t="s">
        <v>105</v>
      </c>
      <c r="I2216" s="9">
        <v>57</v>
      </c>
      <c r="J2216" s="10" t="s">
        <v>106</v>
      </c>
      <c r="K2216" s="8" t="s">
        <v>107</v>
      </c>
      <c r="L2216" s="10" t="s">
        <v>108</v>
      </c>
      <c r="M2216" s="10" t="s">
        <v>109</v>
      </c>
      <c r="N2216" s="10" t="s">
        <v>2830</v>
      </c>
      <c r="O2216" s="74"/>
      <c r="P2216" s="27"/>
      <c r="Q2216" s="27"/>
      <c r="R2216" s="27">
        <v>3</v>
      </c>
      <c r="S2216" s="27"/>
      <c r="T2216" s="27"/>
      <c r="U2216" s="27"/>
      <c r="V2216" s="27"/>
      <c r="W2216" s="27"/>
      <c r="X2216" s="27"/>
      <c r="Y2216" s="27"/>
      <c r="Z2216" s="27"/>
      <c r="AA2216" s="27"/>
      <c r="AB2216" s="27"/>
      <c r="AC2216" s="27"/>
      <c r="AD2216" s="27"/>
      <c r="AE2216" s="27"/>
      <c r="AF2216" s="27"/>
      <c r="AG2216" s="27"/>
      <c r="AH2216" s="27"/>
      <c r="AI2216" s="27"/>
      <c r="AJ2216" s="27"/>
      <c r="AK2216" s="27"/>
      <c r="AL2216" s="27"/>
      <c r="AM2216" s="27"/>
      <c r="AN2216" s="27"/>
      <c r="AO2216" s="27"/>
      <c r="AP2216" s="27">
        <v>22825</v>
      </c>
      <c r="AQ2216" s="27">
        <v>0</v>
      </c>
      <c r="AR2216" s="27">
        <f t="shared" si="77"/>
        <v>0</v>
      </c>
      <c r="AS2216" s="10" t="s">
        <v>111</v>
      </c>
      <c r="AT2216" s="43" t="s">
        <v>241</v>
      </c>
      <c r="AU2216" s="89" t="s">
        <v>242</v>
      </c>
    </row>
    <row r="2217" spans="2:47" ht="13.15" customHeight="1" x14ac:dyDescent="0.2">
      <c r="B2217" s="12" t="s">
        <v>3339</v>
      </c>
      <c r="C2217" s="7" t="s">
        <v>100</v>
      </c>
      <c r="D2217" s="13" t="s">
        <v>3304</v>
      </c>
      <c r="E2217" s="7" t="s">
        <v>582</v>
      </c>
      <c r="F2217" s="7" t="s">
        <v>3305</v>
      </c>
      <c r="G2217" s="7" t="s">
        <v>3337</v>
      </c>
      <c r="H2217" s="8" t="s">
        <v>105</v>
      </c>
      <c r="I2217" s="8">
        <v>57</v>
      </c>
      <c r="J2217" s="10" t="s">
        <v>200</v>
      </c>
      <c r="K2217" s="8" t="s">
        <v>107</v>
      </c>
      <c r="L2217" s="10" t="s">
        <v>108</v>
      </c>
      <c r="M2217" s="13" t="s">
        <v>122</v>
      </c>
      <c r="N2217" s="10" t="s">
        <v>2830</v>
      </c>
      <c r="O2217" s="74"/>
      <c r="P2217" s="27"/>
      <c r="Q2217" s="27"/>
      <c r="R2217" s="27">
        <v>3</v>
      </c>
      <c r="S2217" s="27"/>
      <c r="T2217" s="27"/>
      <c r="U2217" s="27"/>
      <c r="V2217" s="27"/>
      <c r="W2217" s="27"/>
      <c r="X2217" s="27"/>
      <c r="Y2217" s="27"/>
      <c r="Z2217" s="27"/>
      <c r="AA2217" s="27"/>
      <c r="AB2217" s="27"/>
      <c r="AC2217" s="27"/>
      <c r="AD2217" s="27"/>
      <c r="AE2217" s="27"/>
      <c r="AF2217" s="27"/>
      <c r="AG2217" s="27"/>
      <c r="AH2217" s="27"/>
      <c r="AI2217" s="27"/>
      <c r="AJ2217" s="27"/>
      <c r="AK2217" s="27"/>
      <c r="AL2217" s="27"/>
      <c r="AM2217" s="27"/>
      <c r="AN2217" s="27"/>
      <c r="AO2217" s="27"/>
      <c r="AP2217" s="27">
        <v>22825</v>
      </c>
      <c r="AQ2217" s="39">
        <v>0</v>
      </c>
      <c r="AR2217" s="27">
        <f t="shared" si="77"/>
        <v>0</v>
      </c>
      <c r="AS2217" s="10" t="s">
        <v>111</v>
      </c>
      <c r="AT2217" s="7" t="s">
        <v>375</v>
      </c>
      <c r="AU2217" s="13" t="s">
        <v>6956</v>
      </c>
    </row>
    <row r="2218" spans="2:47" ht="13.15" customHeight="1" x14ac:dyDescent="0.2">
      <c r="B2218" s="12" t="s">
        <v>7029</v>
      </c>
      <c r="C2218" s="7" t="s">
        <v>100</v>
      </c>
      <c r="D2218" s="13" t="s">
        <v>3304</v>
      </c>
      <c r="E2218" s="7" t="s">
        <v>582</v>
      </c>
      <c r="F2218" s="7" t="s">
        <v>3305</v>
      </c>
      <c r="G2218" s="7" t="s">
        <v>3337</v>
      </c>
      <c r="H2218" s="8" t="s">
        <v>105</v>
      </c>
      <c r="I2218" s="8">
        <v>57</v>
      </c>
      <c r="J2218" s="10" t="s">
        <v>200</v>
      </c>
      <c r="K2218" s="8" t="s">
        <v>107</v>
      </c>
      <c r="L2218" s="10" t="s">
        <v>108</v>
      </c>
      <c r="M2218" s="13" t="s">
        <v>122</v>
      </c>
      <c r="N2218" s="10" t="s">
        <v>2830</v>
      </c>
      <c r="O2218" s="74"/>
      <c r="P2218" s="27"/>
      <c r="Q2218" s="27"/>
      <c r="R2218" s="27">
        <v>3</v>
      </c>
      <c r="S2218" s="27"/>
      <c r="T2218" s="27">
        <v>0</v>
      </c>
      <c r="U2218" s="27"/>
      <c r="V2218" s="27"/>
      <c r="W2218" s="27"/>
      <c r="X2218" s="39"/>
      <c r="Y2218" s="39"/>
      <c r="Z2218" s="39"/>
      <c r="AA2218" s="39"/>
      <c r="AB2218" s="39"/>
      <c r="AC2218" s="39"/>
      <c r="AD2218" s="39"/>
      <c r="AE2218" s="39"/>
      <c r="AF2218" s="39"/>
      <c r="AG2218" s="39"/>
      <c r="AH2218" s="39"/>
      <c r="AI2218" s="39"/>
      <c r="AJ2218" s="39"/>
      <c r="AK2218" s="39"/>
      <c r="AL2218" s="39"/>
      <c r="AM2218" s="39"/>
      <c r="AN2218" s="39"/>
      <c r="AO2218" s="39"/>
      <c r="AP2218" s="27">
        <v>22825</v>
      </c>
      <c r="AQ2218" s="39">
        <f>(O2218+P2218+Q2218+R2218+S2218+T2218+U2218+V2218+W2218)*AP2218</f>
        <v>68475</v>
      </c>
      <c r="AR2218" s="27">
        <f t="shared" ref="AR2218:AR2283" si="81">AQ2218*1.12</f>
        <v>76692.000000000015</v>
      </c>
      <c r="AS2218" s="10" t="s">
        <v>111</v>
      </c>
      <c r="AT2218" s="7" t="s">
        <v>375</v>
      </c>
      <c r="AU2218" s="13"/>
    </row>
    <row r="2219" spans="2:47" ht="13.15" customHeight="1" x14ac:dyDescent="0.2">
      <c r="B2219" s="7" t="s">
        <v>3340</v>
      </c>
      <c r="C2219" s="7" t="s">
        <v>100</v>
      </c>
      <c r="D2219" s="13" t="s">
        <v>3304</v>
      </c>
      <c r="E2219" s="7" t="s">
        <v>582</v>
      </c>
      <c r="F2219" s="7" t="s">
        <v>3305</v>
      </c>
      <c r="G2219" s="7" t="s">
        <v>3341</v>
      </c>
      <c r="H2219" s="8" t="s">
        <v>197</v>
      </c>
      <c r="I2219" s="9">
        <v>57</v>
      </c>
      <c r="J2219" s="10" t="s">
        <v>238</v>
      </c>
      <c r="K2219" s="8" t="s">
        <v>107</v>
      </c>
      <c r="L2219" s="10" t="s">
        <v>108</v>
      </c>
      <c r="M2219" s="10" t="s">
        <v>109</v>
      </c>
      <c r="N2219" s="29" t="s">
        <v>2830</v>
      </c>
      <c r="O2219" s="27"/>
      <c r="P2219" s="27"/>
      <c r="Q2219" s="74"/>
      <c r="R2219" s="27">
        <v>5</v>
      </c>
      <c r="S2219" s="27">
        <v>0</v>
      </c>
      <c r="T2219" s="27">
        <v>5</v>
      </c>
      <c r="U2219" s="27">
        <v>0</v>
      </c>
      <c r="V2219" s="27">
        <v>5</v>
      </c>
      <c r="W2219" s="27"/>
      <c r="X2219" s="27"/>
      <c r="Y2219" s="27"/>
      <c r="Z2219" s="27"/>
      <c r="AA2219" s="27"/>
      <c r="AB2219" s="27"/>
      <c r="AC2219" s="27"/>
      <c r="AD2219" s="27"/>
      <c r="AE2219" s="27"/>
      <c r="AF2219" s="27"/>
      <c r="AG2219" s="27"/>
      <c r="AH2219" s="27"/>
      <c r="AI2219" s="27"/>
      <c r="AJ2219" s="27"/>
      <c r="AK2219" s="27"/>
      <c r="AL2219" s="27"/>
      <c r="AM2219" s="27"/>
      <c r="AN2219" s="27"/>
      <c r="AO2219" s="27"/>
      <c r="AP2219" s="27">
        <v>24738.18</v>
      </c>
      <c r="AQ2219" s="27">
        <v>0</v>
      </c>
      <c r="AR2219" s="27">
        <f t="shared" si="81"/>
        <v>0</v>
      </c>
      <c r="AS2219" s="10" t="s">
        <v>111</v>
      </c>
      <c r="AT2219" s="43" t="s">
        <v>241</v>
      </c>
      <c r="AU2219" s="88" t="s">
        <v>242</v>
      </c>
    </row>
    <row r="2220" spans="2:47" ht="13.15" customHeight="1" x14ac:dyDescent="0.2">
      <c r="B2220" s="12" t="s">
        <v>3342</v>
      </c>
      <c r="C2220" s="7" t="s">
        <v>100</v>
      </c>
      <c r="D2220" s="13" t="s">
        <v>3304</v>
      </c>
      <c r="E2220" s="7" t="s">
        <v>582</v>
      </c>
      <c r="F2220" s="7" t="s">
        <v>3305</v>
      </c>
      <c r="G2220" s="7" t="s">
        <v>3341</v>
      </c>
      <c r="H2220" s="8" t="s">
        <v>105</v>
      </c>
      <c r="I2220" s="9">
        <v>57</v>
      </c>
      <c r="J2220" s="10" t="s">
        <v>106</v>
      </c>
      <c r="K2220" s="8" t="s">
        <v>107</v>
      </c>
      <c r="L2220" s="10" t="s">
        <v>108</v>
      </c>
      <c r="M2220" s="10" t="s">
        <v>109</v>
      </c>
      <c r="N2220" s="10" t="s">
        <v>2830</v>
      </c>
      <c r="O2220" s="74"/>
      <c r="P2220" s="27"/>
      <c r="Q2220" s="27"/>
      <c r="R2220" s="27">
        <v>5</v>
      </c>
      <c r="S2220" s="27"/>
      <c r="T2220" s="27">
        <v>5</v>
      </c>
      <c r="U2220" s="27"/>
      <c r="V2220" s="27">
        <v>5</v>
      </c>
      <c r="W2220" s="27"/>
      <c r="X2220" s="27"/>
      <c r="Y2220" s="27"/>
      <c r="Z2220" s="27"/>
      <c r="AA2220" s="27"/>
      <c r="AB2220" s="27"/>
      <c r="AC2220" s="27"/>
      <c r="AD2220" s="27"/>
      <c r="AE2220" s="27"/>
      <c r="AF2220" s="27"/>
      <c r="AG2220" s="27"/>
      <c r="AH2220" s="27"/>
      <c r="AI2220" s="27"/>
      <c r="AJ2220" s="27"/>
      <c r="AK2220" s="27"/>
      <c r="AL2220" s="27"/>
      <c r="AM2220" s="27"/>
      <c r="AN2220" s="27"/>
      <c r="AO2220" s="27"/>
      <c r="AP2220" s="27">
        <v>24738.18</v>
      </c>
      <c r="AQ2220" s="27">
        <v>0</v>
      </c>
      <c r="AR2220" s="27">
        <f t="shared" si="81"/>
        <v>0</v>
      </c>
      <c r="AS2220" s="10" t="s">
        <v>111</v>
      </c>
      <c r="AT2220" s="43" t="s">
        <v>241</v>
      </c>
      <c r="AU2220" s="89" t="s">
        <v>242</v>
      </c>
    </row>
    <row r="2221" spans="2:47" ht="13.15" customHeight="1" x14ac:dyDescent="0.2">
      <c r="B2221" s="12" t="s">
        <v>3343</v>
      </c>
      <c r="C2221" s="7" t="s">
        <v>100</v>
      </c>
      <c r="D2221" s="13" t="s">
        <v>3304</v>
      </c>
      <c r="E2221" s="7" t="s">
        <v>582</v>
      </c>
      <c r="F2221" s="7" t="s">
        <v>3305</v>
      </c>
      <c r="G2221" s="7" t="s">
        <v>3341</v>
      </c>
      <c r="H2221" s="8" t="s">
        <v>105</v>
      </c>
      <c r="I2221" s="8">
        <v>57</v>
      </c>
      <c r="J2221" s="10" t="s">
        <v>200</v>
      </c>
      <c r="K2221" s="8" t="s">
        <v>107</v>
      </c>
      <c r="L2221" s="10" t="s">
        <v>108</v>
      </c>
      <c r="M2221" s="10" t="s">
        <v>109</v>
      </c>
      <c r="N2221" s="10" t="s">
        <v>2830</v>
      </c>
      <c r="O2221" s="74"/>
      <c r="P2221" s="27"/>
      <c r="Q2221" s="27"/>
      <c r="R2221" s="27">
        <v>5</v>
      </c>
      <c r="S2221" s="27"/>
      <c r="T2221" s="27">
        <v>5</v>
      </c>
      <c r="U2221" s="27"/>
      <c r="V2221" s="27">
        <v>5</v>
      </c>
      <c r="W2221" s="27"/>
      <c r="X2221" s="27"/>
      <c r="Y2221" s="27"/>
      <c r="Z2221" s="27"/>
      <c r="AA2221" s="27"/>
      <c r="AB2221" s="27"/>
      <c r="AC2221" s="27"/>
      <c r="AD2221" s="27"/>
      <c r="AE2221" s="27"/>
      <c r="AF2221" s="27"/>
      <c r="AG2221" s="27"/>
      <c r="AH2221" s="27"/>
      <c r="AI2221" s="27"/>
      <c r="AJ2221" s="27"/>
      <c r="AK2221" s="27"/>
      <c r="AL2221" s="27"/>
      <c r="AM2221" s="27"/>
      <c r="AN2221" s="27"/>
      <c r="AO2221" s="27"/>
      <c r="AP2221" s="27">
        <v>22825</v>
      </c>
      <c r="AQ2221" s="27">
        <v>0</v>
      </c>
      <c r="AR2221" s="27">
        <f t="shared" si="81"/>
        <v>0</v>
      </c>
      <c r="AS2221" s="10" t="s">
        <v>111</v>
      </c>
      <c r="AT2221" s="7" t="s">
        <v>375</v>
      </c>
      <c r="AU2221" s="13" t="s">
        <v>115</v>
      </c>
    </row>
    <row r="2222" spans="2:47" ht="13.15" customHeight="1" x14ac:dyDescent="0.2">
      <c r="B2222" s="13" t="s">
        <v>3344</v>
      </c>
      <c r="C2222" s="13" t="s">
        <v>100</v>
      </c>
      <c r="D2222" s="13" t="s">
        <v>3314</v>
      </c>
      <c r="E2222" s="13" t="s">
        <v>569</v>
      </c>
      <c r="F2222" s="13" t="s">
        <v>3315</v>
      </c>
      <c r="G2222" s="13" t="s">
        <v>3341</v>
      </c>
      <c r="H2222" s="13" t="s">
        <v>105</v>
      </c>
      <c r="I2222" s="13">
        <v>57</v>
      </c>
      <c r="J2222" s="13" t="s">
        <v>200</v>
      </c>
      <c r="K2222" s="13" t="s">
        <v>107</v>
      </c>
      <c r="L2222" s="13" t="s">
        <v>108</v>
      </c>
      <c r="M2222" s="13" t="s">
        <v>122</v>
      </c>
      <c r="N2222" s="13" t="s">
        <v>2830</v>
      </c>
      <c r="O2222" s="39"/>
      <c r="P2222" s="39"/>
      <c r="Q2222" s="39"/>
      <c r="R2222" s="39">
        <v>5</v>
      </c>
      <c r="S2222" s="39">
        <v>0</v>
      </c>
      <c r="T2222" s="39">
        <v>0</v>
      </c>
      <c r="U2222" s="39"/>
      <c r="V2222" s="39">
        <v>0</v>
      </c>
      <c r="W2222" s="39"/>
      <c r="X2222" s="39"/>
      <c r="Y2222" s="39"/>
      <c r="Z2222" s="39"/>
      <c r="AA2222" s="39"/>
      <c r="AB2222" s="39"/>
      <c r="AC2222" s="39"/>
      <c r="AD2222" s="39"/>
      <c r="AE2222" s="39"/>
      <c r="AF2222" s="39"/>
      <c r="AG2222" s="39"/>
      <c r="AH2222" s="39"/>
      <c r="AI2222" s="39"/>
      <c r="AJ2222" s="39"/>
      <c r="AK2222" s="39"/>
      <c r="AL2222" s="39"/>
      <c r="AM2222" s="39"/>
      <c r="AN2222" s="39"/>
      <c r="AO2222" s="39"/>
      <c r="AP2222" s="39">
        <v>22825</v>
      </c>
      <c r="AQ2222" s="39">
        <v>0</v>
      </c>
      <c r="AR2222" s="27">
        <f t="shared" si="81"/>
        <v>0</v>
      </c>
      <c r="AS2222" s="13" t="s">
        <v>111</v>
      </c>
      <c r="AT2222" s="13">
        <v>2014</v>
      </c>
      <c r="AU2222" s="13" t="s">
        <v>6956</v>
      </c>
    </row>
    <row r="2223" spans="2:47" ht="13.15" customHeight="1" x14ac:dyDescent="0.2">
      <c r="B2223" s="13" t="s">
        <v>7030</v>
      </c>
      <c r="C2223" s="13" t="s">
        <v>100</v>
      </c>
      <c r="D2223" s="13" t="s">
        <v>3314</v>
      </c>
      <c r="E2223" s="13" t="s">
        <v>569</v>
      </c>
      <c r="F2223" s="13" t="s">
        <v>3315</v>
      </c>
      <c r="G2223" s="13" t="s">
        <v>3341</v>
      </c>
      <c r="H2223" s="13" t="s">
        <v>105</v>
      </c>
      <c r="I2223" s="13">
        <v>57</v>
      </c>
      <c r="J2223" s="13" t="s">
        <v>200</v>
      </c>
      <c r="K2223" s="13" t="s">
        <v>107</v>
      </c>
      <c r="L2223" s="13" t="s">
        <v>108</v>
      </c>
      <c r="M2223" s="13" t="s">
        <v>122</v>
      </c>
      <c r="N2223" s="13" t="s">
        <v>2830</v>
      </c>
      <c r="O2223" s="39"/>
      <c r="P2223" s="39"/>
      <c r="Q2223" s="39"/>
      <c r="R2223" s="39">
        <v>5</v>
      </c>
      <c r="S2223" s="39">
        <v>0</v>
      </c>
      <c r="T2223" s="39">
        <v>0</v>
      </c>
      <c r="U2223" s="39"/>
      <c r="V2223" s="39">
        <v>0</v>
      </c>
      <c r="W2223" s="39"/>
      <c r="X2223" s="39"/>
      <c r="Y2223" s="39"/>
      <c r="Z2223" s="39"/>
      <c r="AA2223" s="39"/>
      <c r="AB2223" s="39"/>
      <c r="AC2223" s="39"/>
      <c r="AD2223" s="39"/>
      <c r="AE2223" s="39"/>
      <c r="AF2223" s="39"/>
      <c r="AG2223" s="39"/>
      <c r="AH2223" s="39"/>
      <c r="AI2223" s="39"/>
      <c r="AJ2223" s="39"/>
      <c r="AK2223" s="39"/>
      <c r="AL2223" s="39"/>
      <c r="AM2223" s="39"/>
      <c r="AN2223" s="39"/>
      <c r="AO2223" s="39"/>
      <c r="AP2223" s="39">
        <v>22825</v>
      </c>
      <c r="AQ2223" s="39">
        <f>(O2223+P2223+Q2223+R2223+S2223+T2223+U2223+V2223+W2223)*AP2223</f>
        <v>114125</v>
      </c>
      <c r="AR2223" s="27">
        <f t="shared" si="81"/>
        <v>127820.00000000001</v>
      </c>
      <c r="AS2223" s="13" t="s">
        <v>111</v>
      </c>
      <c r="AT2223" s="13">
        <v>2014</v>
      </c>
      <c r="AU2223" s="13"/>
    </row>
    <row r="2224" spans="2:47" ht="13.15" customHeight="1" x14ac:dyDescent="0.2">
      <c r="B2224" s="7" t="s">
        <v>3345</v>
      </c>
      <c r="C2224" s="7" t="s">
        <v>100</v>
      </c>
      <c r="D2224" s="13" t="s">
        <v>3304</v>
      </c>
      <c r="E2224" s="7" t="s">
        <v>582</v>
      </c>
      <c r="F2224" s="7" t="s">
        <v>3305</v>
      </c>
      <c r="G2224" s="7" t="s">
        <v>3346</v>
      </c>
      <c r="H2224" s="8" t="s">
        <v>197</v>
      </c>
      <c r="I2224" s="9">
        <v>57</v>
      </c>
      <c r="J2224" s="10" t="s">
        <v>238</v>
      </c>
      <c r="K2224" s="8" t="s">
        <v>107</v>
      </c>
      <c r="L2224" s="10" t="s">
        <v>108</v>
      </c>
      <c r="M2224" s="10" t="s">
        <v>109</v>
      </c>
      <c r="N2224" s="29" t="s">
        <v>2830</v>
      </c>
      <c r="O2224" s="27"/>
      <c r="P2224" s="27"/>
      <c r="Q2224" s="74"/>
      <c r="R2224" s="27">
        <v>2</v>
      </c>
      <c r="S2224" s="27">
        <v>0</v>
      </c>
      <c r="T2224" s="27">
        <v>2</v>
      </c>
      <c r="U2224" s="27">
        <v>0</v>
      </c>
      <c r="V2224" s="27">
        <v>2</v>
      </c>
      <c r="W2224" s="27"/>
      <c r="X2224" s="27"/>
      <c r="Y2224" s="27"/>
      <c r="Z2224" s="27"/>
      <c r="AA2224" s="27"/>
      <c r="AB2224" s="27"/>
      <c r="AC2224" s="27"/>
      <c r="AD2224" s="27"/>
      <c r="AE2224" s="27"/>
      <c r="AF2224" s="27"/>
      <c r="AG2224" s="27"/>
      <c r="AH2224" s="27"/>
      <c r="AI2224" s="27"/>
      <c r="AJ2224" s="27"/>
      <c r="AK2224" s="27"/>
      <c r="AL2224" s="27"/>
      <c r="AM2224" s="27"/>
      <c r="AN2224" s="27"/>
      <c r="AO2224" s="27"/>
      <c r="AP2224" s="27">
        <v>24738.18</v>
      </c>
      <c r="AQ2224" s="27">
        <v>0</v>
      </c>
      <c r="AR2224" s="27">
        <f t="shared" si="81"/>
        <v>0</v>
      </c>
      <c r="AS2224" s="10" t="s">
        <v>111</v>
      </c>
      <c r="AT2224" s="43" t="s">
        <v>241</v>
      </c>
      <c r="AU2224" s="88" t="s">
        <v>242</v>
      </c>
    </row>
    <row r="2225" spans="2:47" ht="13.15" customHeight="1" x14ac:dyDescent="0.2">
      <c r="B2225" s="12" t="s">
        <v>3347</v>
      </c>
      <c r="C2225" s="7" t="s">
        <v>100</v>
      </c>
      <c r="D2225" s="13" t="s">
        <v>3304</v>
      </c>
      <c r="E2225" s="7" t="s">
        <v>582</v>
      </c>
      <c r="F2225" s="7" t="s">
        <v>3305</v>
      </c>
      <c r="G2225" s="7" t="s">
        <v>3346</v>
      </c>
      <c r="H2225" s="8" t="s">
        <v>105</v>
      </c>
      <c r="I2225" s="9">
        <v>57</v>
      </c>
      <c r="J2225" s="10" t="s">
        <v>106</v>
      </c>
      <c r="K2225" s="8" t="s">
        <v>107</v>
      </c>
      <c r="L2225" s="10" t="s">
        <v>108</v>
      </c>
      <c r="M2225" s="10" t="s">
        <v>109</v>
      </c>
      <c r="N2225" s="10" t="s">
        <v>2830</v>
      </c>
      <c r="O2225" s="74"/>
      <c r="P2225" s="27"/>
      <c r="Q2225" s="27"/>
      <c r="R2225" s="27">
        <v>2</v>
      </c>
      <c r="S2225" s="27"/>
      <c r="T2225" s="27">
        <v>2</v>
      </c>
      <c r="U2225" s="27"/>
      <c r="V2225" s="27">
        <v>2</v>
      </c>
      <c r="W2225" s="27"/>
      <c r="X2225" s="27"/>
      <c r="Y2225" s="27"/>
      <c r="Z2225" s="27"/>
      <c r="AA2225" s="27"/>
      <c r="AB2225" s="27"/>
      <c r="AC2225" s="27"/>
      <c r="AD2225" s="27"/>
      <c r="AE2225" s="27"/>
      <c r="AF2225" s="27"/>
      <c r="AG2225" s="27"/>
      <c r="AH2225" s="27"/>
      <c r="AI2225" s="27"/>
      <c r="AJ2225" s="27"/>
      <c r="AK2225" s="27"/>
      <c r="AL2225" s="27"/>
      <c r="AM2225" s="27"/>
      <c r="AN2225" s="27"/>
      <c r="AO2225" s="27"/>
      <c r="AP2225" s="27">
        <v>24738.18</v>
      </c>
      <c r="AQ2225" s="27">
        <v>0</v>
      </c>
      <c r="AR2225" s="27">
        <f t="shared" si="81"/>
        <v>0</v>
      </c>
      <c r="AS2225" s="10" t="s">
        <v>111</v>
      </c>
      <c r="AT2225" s="43" t="s">
        <v>241</v>
      </c>
      <c r="AU2225" s="89" t="s">
        <v>242</v>
      </c>
    </row>
    <row r="2226" spans="2:47" ht="13.15" customHeight="1" x14ac:dyDescent="0.2">
      <c r="B2226" s="12" t="s">
        <v>3348</v>
      </c>
      <c r="C2226" s="7" t="s">
        <v>100</v>
      </c>
      <c r="D2226" s="13" t="s">
        <v>3304</v>
      </c>
      <c r="E2226" s="7" t="s">
        <v>582</v>
      </c>
      <c r="F2226" s="7" t="s">
        <v>3305</v>
      </c>
      <c r="G2226" s="7" t="s">
        <v>3346</v>
      </c>
      <c r="H2226" s="8" t="s">
        <v>105</v>
      </c>
      <c r="I2226" s="8">
        <v>57</v>
      </c>
      <c r="J2226" s="10" t="s">
        <v>200</v>
      </c>
      <c r="K2226" s="8" t="s">
        <v>107</v>
      </c>
      <c r="L2226" s="10" t="s">
        <v>108</v>
      </c>
      <c r="M2226" s="10" t="s">
        <v>109</v>
      </c>
      <c r="N2226" s="10" t="s">
        <v>2830</v>
      </c>
      <c r="O2226" s="74"/>
      <c r="P2226" s="27"/>
      <c r="Q2226" s="27"/>
      <c r="R2226" s="27">
        <v>2</v>
      </c>
      <c r="S2226" s="27"/>
      <c r="T2226" s="27">
        <v>2</v>
      </c>
      <c r="U2226" s="27"/>
      <c r="V2226" s="27">
        <v>2</v>
      </c>
      <c r="W2226" s="27"/>
      <c r="X2226" s="27"/>
      <c r="Y2226" s="27"/>
      <c r="Z2226" s="27"/>
      <c r="AA2226" s="27"/>
      <c r="AB2226" s="27"/>
      <c r="AC2226" s="27"/>
      <c r="AD2226" s="27"/>
      <c r="AE2226" s="27"/>
      <c r="AF2226" s="27"/>
      <c r="AG2226" s="27"/>
      <c r="AH2226" s="27"/>
      <c r="AI2226" s="27"/>
      <c r="AJ2226" s="27"/>
      <c r="AK2226" s="27"/>
      <c r="AL2226" s="27"/>
      <c r="AM2226" s="27"/>
      <c r="AN2226" s="27"/>
      <c r="AO2226" s="27"/>
      <c r="AP2226" s="27">
        <v>22825</v>
      </c>
      <c r="AQ2226" s="27">
        <v>0</v>
      </c>
      <c r="AR2226" s="27">
        <f t="shared" si="81"/>
        <v>0</v>
      </c>
      <c r="AS2226" s="10" t="s">
        <v>111</v>
      </c>
      <c r="AT2226" s="7" t="s">
        <v>375</v>
      </c>
      <c r="AU2226" s="13" t="s">
        <v>115</v>
      </c>
    </row>
    <row r="2227" spans="2:47" ht="13.15" customHeight="1" x14ac:dyDescent="0.2">
      <c r="B2227" s="13" t="s">
        <v>3349</v>
      </c>
      <c r="C2227" s="13" t="s">
        <v>100</v>
      </c>
      <c r="D2227" s="13" t="s">
        <v>3314</v>
      </c>
      <c r="E2227" s="13" t="s">
        <v>569</v>
      </c>
      <c r="F2227" s="13" t="s">
        <v>3315</v>
      </c>
      <c r="G2227" s="13" t="s">
        <v>3346</v>
      </c>
      <c r="H2227" s="13" t="s">
        <v>105</v>
      </c>
      <c r="I2227" s="13">
        <v>57</v>
      </c>
      <c r="J2227" s="13" t="s">
        <v>200</v>
      </c>
      <c r="K2227" s="13" t="s">
        <v>107</v>
      </c>
      <c r="L2227" s="13" t="s">
        <v>108</v>
      </c>
      <c r="M2227" s="13" t="s">
        <v>122</v>
      </c>
      <c r="N2227" s="13" t="s">
        <v>2830</v>
      </c>
      <c r="O2227" s="39"/>
      <c r="P2227" s="39"/>
      <c r="Q2227" s="39"/>
      <c r="R2227" s="39">
        <v>2</v>
      </c>
      <c r="S2227" s="39">
        <v>0</v>
      </c>
      <c r="T2227" s="39">
        <v>0</v>
      </c>
      <c r="U2227" s="39"/>
      <c r="V2227" s="39">
        <v>0</v>
      </c>
      <c r="W2227" s="39"/>
      <c r="X2227" s="39"/>
      <c r="Y2227" s="39"/>
      <c r="Z2227" s="39"/>
      <c r="AA2227" s="39"/>
      <c r="AB2227" s="39"/>
      <c r="AC2227" s="39"/>
      <c r="AD2227" s="39"/>
      <c r="AE2227" s="39"/>
      <c r="AF2227" s="39"/>
      <c r="AG2227" s="39"/>
      <c r="AH2227" s="39"/>
      <c r="AI2227" s="39"/>
      <c r="AJ2227" s="39"/>
      <c r="AK2227" s="39"/>
      <c r="AL2227" s="39"/>
      <c r="AM2227" s="39"/>
      <c r="AN2227" s="39"/>
      <c r="AO2227" s="39"/>
      <c r="AP2227" s="39">
        <v>22825</v>
      </c>
      <c r="AQ2227" s="39">
        <v>0</v>
      </c>
      <c r="AR2227" s="27">
        <f t="shared" si="81"/>
        <v>0</v>
      </c>
      <c r="AS2227" s="13" t="s">
        <v>111</v>
      </c>
      <c r="AT2227" s="13">
        <v>2014</v>
      </c>
      <c r="AU2227" s="13" t="s">
        <v>6956</v>
      </c>
    </row>
    <row r="2228" spans="2:47" ht="13.15" customHeight="1" x14ac:dyDescent="0.2">
      <c r="B2228" s="13" t="s">
        <v>7031</v>
      </c>
      <c r="C2228" s="13" t="s">
        <v>100</v>
      </c>
      <c r="D2228" s="13" t="s">
        <v>3314</v>
      </c>
      <c r="E2228" s="13" t="s">
        <v>569</v>
      </c>
      <c r="F2228" s="13" t="s">
        <v>3315</v>
      </c>
      <c r="G2228" s="13" t="s">
        <v>3346</v>
      </c>
      <c r="H2228" s="13" t="s">
        <v>105</v>
      </c>
      <c r="I2228" s="13">
        <v>57</v>
      </c>
      <c r="J2228" s="13" t="s">
        <v>200</v>
      </c>
      <c r="K2228" s="13" t="s">
        <v>107</v>
      </c>
      <c r="L2228" s="13" t="s">
        <v>108</v>
      </c>
      <c r="M2228" s="13" t="s">
        <v>122</v>
      </c>
      <c r="N2228" s="13" t="s">
        <v>2830</v>
      </c>
      <c r="O2228" s="39"/>
      <c r="P2228" s="39"/>
      <c r="Q2228" s="39"/>
      <c r="R2228" s="39">
        <v>2</v>
      </c>
      <c r="S2228" s="39">
        <v>0</v>
      </c>
      <c r="T2228" s="39">
        <v>0</v>
      </c>
      <c r="U2228" s="39"/>
      <c r="V2228" s="39">
        <v>0</v>
      </c>
      <c r="W2228" s="39"/>
      <c r="X2228" s="39"/>
      <c r="Y2228" s="39"/>
      <c r="Z2228" s="39"/>
      <c r="AA2228" s="39"/>
      <c r="AB2228" s="39"/>
      <c r="AC2228" s="39"/>
      <c r="AD2228" s="39"/>
      <c r="AE2228" s="39"/>
      <c r="AF2228" s="39"/>
      <c r="AG2228" s="39"/>
      <c r="AH2228" s="39"/>
      <c r="AI2228" s="39"/>
      <c r="AJ2228" s="39"/>
      <c r="AK2228" s="39"/>
      <c r="AL2228" s="39"/>
      <c r="AM2228" s="39"/>
      <c r="AN2228" s="39"/>
      <c r="AO2228" s="39"/>
      <c r="AP2228" s="39">
        <v>22825</v>
      </c>
      <c r="AQ2228" s="39">
        <f>(O2228+P2228+Q2228+R2228+S2228+T2228+U2228+V2228+W2228)*AP2228</f>
        <v>45650</v>
      </c>
      <c r="AR2228" s="27">
        <f t="shared" si="81"/>
        <v>51128.000000000007</v>
      </c>
      <c r="AS2228" s="13" t="s">
        <v>111</v>
      </c>
      <c r="AT2228" s="13">
        <v>2014</v>
      </c>
      <c r="AU2228" s="13"/>
    </row>
    <row r="2229" spans="2:47" ht="13.15" customHeight="1" x14ac:dyDescent="0.2">
      <c r="B2229" s="7" t="s">
        <v>3350</v>
      </c>
      <c r="C2229" s="7" t="s">
        <v>100</v>
      </c>
      <c r="D2229" s="13" t="s">
        <v>3116</v>
      </c>
      <c r="E2229" s="7" t="s">
        <v>582</v>
      </c>
      <c r="F2229" s="7" t="s">
        <v>3117</v>
      </c>
      <c r="G2229" s="7" t="s">
        <v>3351</v>
      </c>
      <c r="H2229" s="8" t="s">
        <v>197</v>
      </c>
      <c r="I2229" s="9">
        <v>57</v>
      </c>
      <c r="J2229" s="10" t="s">
        <v>238</v>
      </c>
      <c r="K2229" s="8" t="s">
        <v>107</v>
      </c>
      <c r="L2229" s="10" t="s">
        <v>108</v>
      </c>
      <c r="M2229" s="10" t="s">
        <v>109</v>
      </c>
      <c r="N2229" s="29" t="s">
        <v>2830</v>
      </c>
      <c r="O2229" s="27"/>
      <c r="P2229" s="27"/>
      <c r="Q2229" s="74"/>
      <c r="R2229" s="27">
        <v>43</v>
      </c>
      <c r="S2229" s="27">
        <v>0</v>
      </c>
      <c r="T2229" s="27">
        <v>153</v>
      </c>
      <c r="U2229" s="27">
        <v>0</v>
      </c>
      <c r="V2229" s="27">
        <v>100</v>
      </c>
      <c r="W2229" s="27"/>
      <c r="X2229" s="27"/>
      <c r="Y2229" s="27"/>
      <c r="Z2229" s="27"/>
      <c r="AA2229" s="27"/>
      <c r="AB2229" s="27"/>
      <c r="AC2229" s="27"/>
      <c r="AD2229" s="27"/>
      <c r="AE2229" s="27"/>
      <c r="AF2229" s="27"/>
      <c r="AG2229" s="27"/>
      <c r="AH2229" s="27"/>
      <c r="AI2229" s="27"/>
      <c r="AJ2229" s="27"/>
      <c r="AK2229" s="27"/>
      <c r="AL2229" s="27"/>
      <c r="AM2229" s="27"/>
      <c r="AN2229" s="27"/>
      <c r="AO2229" s="27"/>
      <c r="AP2229" s="27">
        <v>72577.2</v>
      </c>
      <c r="AQ2229" s="27">
        <v>0</v>
      </c>
      <c r="AR2229" s="27">
        <f t="shared" si="81"/>
        <v>0</v>
      </c>
      <c r="AS2229" s="10" t="s">
        <v>111</v>
      </c>
      <c r="AT2229" s="43" t="s">
        <v>241</v>
      </c>
      <c r="AU2229" s="88"/>
    </row>
    <row r="2230" spans="2:47" ht="13.15" customHeight="1" x14ac:dyDescent="0.2">
      <c r="B2230" s="12" t="s">
        <v>3352</v>
      </c>
      <c r="C2230" s="7" t="s">
        <v>100</v>
      </c>
      <c r="D2230" s="13" t="s">
        <v>3116</v>
      </c>
      <c r="E2230" s="7" t="s">
        <v>582</v>
      </c>
      <c r="F2230" s="7" t="s">
        <v>3117</v>
      </c>
      <c r="G2230" s="7" t="s">
        <v>3351</v>
      </c>
      <c r="H2230" s="8" t="s">
        <v>105</v>
      </c>
      <c r="I2230" s="9">
        <v>57</v>
      </c>
      <c r="J2230" s="10" t="s">
        <v>106</v>
      </c>
      <c r="K2230" s="8" t="s">
        <v>107</v>
      </c>
      <c r="L2230" s="10" t="s">
        <v>108</v>
      </c>
      <c r="M2230" s="10" t="s">
        <v>109</v>
      </c>
      <c r="N2230" s="10" t="s">
        <v>2830</v>
      </c>
      <c r="O2230" s="74"/>
      <c r="P2230" s="27"/>
      <c r="Q2230" s="27"/>
      <c r="R2230" s="27">
        <v>43</v>
      </c>
      <c r="S2230" s="27"/>
      <c r="T2230" s="27">
        <v>153</v>
      </c>
      <c r="U2230" s="27"/>
      <c r="V2230" s="27">
        <v>100</v>
      </c>
      <c r="W2230" s="27"/>
      <c r="X2230" s="27"/>
      <c r="Y2230" s="27"/>
      <c r="Z2230" s="27"/>
      <c r="AA2230" s="27"/>
      <c r="AB2230" s="27"/>
      <c r="AC2230" s="27"/>
      <c r="AD2230" s="27"/>
      <c r="AE2230" s="27"/>
      <c r="AF2230" s="27"/>
      <c r="AG2230" s="27"/>
      <c r="AH2230" s="27"/>
      <c r="AI2230" s="27"/>
      <c r="AJ2230" s="27"/>
      <c r="AK2230" s="27"/>
      <c r="AL2230" s="27"/>
      <c r="AM2230" s="27"/>
      <c r="AN2230" s="27"/>
      <c r="AO2230" s="27"/>
      <c r="AP2230" s="27">
        <v>72577.2</v>
      </c>
      <c r="AQ2230" s="27">
        <v>0</v>
      </c>
      <c r="AR2230" s="27">
        <f t="shared" si="81"/>
        <v>0</v>
      </c>
      <c r="AS2230" s="10" t="s">
        <v>111</v>
      </c>
      <c r="AT2230" s="43" t="s">
        <v>241</v>
      </c>
      <c r="AU2230" s="13" t="s">
        <v>610</v>
      </c>
    </row>
    <row r="2231" spans="2:47" ht="13.15" customHeight="1" x14ac:dyDescent="0.2">
      <c r="B2231" s="13" t="s">
        <v>3353</v>
      </c>
      <c r="C2231" s="13" t="s">
        <v>100</v>
      </c>
      <c r="D2231" s="13" t="s">
        <v>3125</v>
      </c>
      <c r="E2231" s="13" t="s">
        <v>569</v>
      </c>
      <c r="F2231" s="13" t="s">
        <v>3126</v>
      </c>
      <c r="G2231" s="13" t="s">
        <v>3351</v>
      </c>
      <c r="H2231" s="13" t="s">
        <v>105</v>
      </c>
      <c r="I2231" s="13">
        <v>57</v>
      </c>
      <c r="J2231" s="13" t="s">
        <v>614</v>
      </c>
      <c r="K2231" s="13" t="s">
        <v>107</v>
      </c>
      <c r="L2231" s="13" t="s">
        <v>108</v>
      </c>
      <c r="M2231" s="13" t="s">
        <v>109</v>
      </c>
      <c r="N2231" s="13" t="s">
        <v>2830</v>
      </c>
      <c r="O2231" s="39"/>
      <c r="P2231" s="39"/>
      <c r="Q2231" s="39"/>
      <c r="R2231" s="39"/>
      <c r="S2231" s="39">
        <v>11</v>
      </c>
      <c r="T2231" s="39">
        <v>14</v>
      </c>
      <c r="U2231" s="39">
        <v>14</v>
      </c>
      <c r="V2231" s="39">
        <v>14</v>
      </c>
      <c r="W2231" s="39">
        <v>14</v>
      </c>
      <c r="X2231" s="39"/>
      <c r="Y2231" s="39"/>
      <c r="Z2231" s="39"/>
      <c r="AA2231" s="39"/>
      <c r="AB2231" s="39"/>
      <c r="AC2231" s="39"/>
      <c r="AD2231" s="39"/>
      <c r="AE2231" s="39"/>
      <c r="AF2231" s="39"/>
      <c r="AG2231" s="39"/>
      <c r="AH2231" s="39"/>
      <c r="AI2231" s="39"/>
      <c r="AJ2231" s="39"/>
      <c r="AK2231" s="39"/>
      <c r="AL2231" s="39"/>
      <c r="AM2231" s="39"/>
      <c r="AN2231" s="39"/>
      <c r="AO2231" s="39"/>
      <c r="AP2231" s="39">
        <v>76999.999999999985</v>
      </c>
      <c r="AQ2231" s="39">
        <v>0</v>
      </c>
      <c r="AR2231" s="27">
        <f t="shared" si="81"/>
        <v>0</v>
      </c>
      <c r="AS2231" s="13" t="s">
        <v>111</v>
      </c>
      <c r="AT2231" s="13">
        <v>2016</v>
      </c>
      <c r="AU2231" s="13">
        <v>14</v>
      </c>
    </row>
    <row r="2232" spans="2:47" ht="13.15" customHeight="1" x14ac:dyDescent="0.2">
      <c r="B2232" s="13" t="s">
        <v>3354</v>
      </c>
      <c r="C2232" s="13" t="s">
        <v>100</v>
      </c>
      <c r="D2232" s="13" t="s">
        <v>3125</v>
      </c>
      <c r="E2232" s="13" t="s">
        <v>569</v>
      </c>
      <c r="F2232" s="13" t="s">
        <v>3126</v>
      </c>
      <c r="G2232" s="13" t="s">
        <v>3351</v>
      </c>
      <c r="H2232" s="13" t="s">
        <v>105</v>
      </c>
      <c r="I2232" s="13">
        <v>57</v>
      </c>
      <c r="J2232" s="13" t="s">
        <v>614</v>
      </c>
      <c r="K2232" s="13" t="s">
        <v>107</v>
      </c>
      <c r="L2232" s="13" t="s">
        <v>108</v>
      </c>
      <c r="M2232" s="13" t="s">
        <v>109</v>
      </c>
      <c r="N2232" s="13" t="s">
        <v>2830</v>
      </c>
      <c r="O2232" s="39"/>
      <c r="P2232" s="39"/>
      <c r="Q2232" s="39"/>
      <c r="R2232" s="39"/>
      <c r="S2232" s="39">
        <v>8</v>
      </c>
      <c r="T2232" s="39">
        <v>14</v>
      </c>
      <c r="U2232" s="39">
        <v>14</v>
      </c>
      <c r="V2232" s="39">
        <v>14</v>
      </c>
      <c r="W2232" s="39">
        <v>14</v>
      </c>
      <c r="X2232" s="39"/>
      <c r="Y2232" s="39"/>
      <c r="Z2232" s="39"/>
      <c r="AA2232" s="39"/>
      <c r="AB2232" s="39"/>
      <c r="AC2232" s="39"/>
      <c r="AD2232" s="39"/>
      <c r="AE2232" s="39"/>
      <c r="AF2232" s="39"/>
      <c r="AG2232" s="39"/>
      <c r="AH2232" s="39"/>
      <c r="AI2232" s="39"/>
      <c r="AJ2232" s="39"/>
      <c r="AK2232" s="39"/>
      <c r="AL2232" s="39"/>
      <c r="AM2232" s="39"/>
      <c r="AN2232" s="39"/>
      <c r="AO2232" s="39"/>
      <c r="AP2232" s="39">
        <v>76999.999999999985</v>
      </c>
      <c r="AQ2232" s="39">
        <v>0</v>
      </c>
      <c r="AR2232" s="27">
        <f t="shared" si="81"/>
        <v>0</v>
      </c>
      <c r="AS2232" s="13" t="s">
        <v>111</v>
      </c>
      <c r="AT2232" s="13">
        <v>2016</v>
      </c>
      <c r="AU2232" s="13">
        <v>9.18</v>
      </c>
    </row>
    <row r="2233" spans="2:47" ht="13.15" customHeight="1" x14ac:dyDescent="0.2">
      <c r="B2233" s="13" t="s">
        <v>3355</v>
      </c>
      <c r="C2233" s="13" t="s">
        <v>100</v>
      </c>
      <c r="D2233" s="13" t="s">
        <v>3125</v>
      </c>
      <c r="E2233" s="13" t="s">
        <v>569</v>
      </c>
      <c r="F2233" s="13" t="s">
        <v>3126</v>
      </c>
      <c r="G2233" s="13" t="s">
        <v>3351</v>
      </c>
      <c r="H2233" s="13" t="s">
        <v>105</v>
      </c>
      <c r="I2233" s="13">
        <v>57</v>
      </c>
      <c r="J2233" s="13" t="s">
        <v>747</v>
      </c>
      <c r="K2233" s="13" t="s">
        <v>107</v>
      </c>
      <c r="L2233" s="13" t="s">
        <v>108</v>
      </c>
      <c r="M2233" s="13" t="s">
        <v>109</v>
      </c>
      <c r="N2233" s="13" t="s">
        <v>2830</v>
      </c>
      <c r="O2233" s="39"/>
      <c r="P2233" s="39"/>
      <c r="Q2233" s="39"/>
      <c r="R2233" s="39"/>
      <c r="S2233" s="39">
        <v>8</v>
      </c>
      <c r="T2233" s="39">
        <v>14</v>
      </c>
      <c r="U2233" s="39">
        <v>14</v>
      </c>
      <c r="V2233" s="39">
        <v>14</v>
      </c>
      <c r="W2233" s="39">
        <v>14</v>
      </c>
      <c r="X2233" s="39"/>
      <c r="Y2233" s="39"/>
      <c r="Z2233" s="39"/>
      <c r="AA2233" s="39"/>
      <c r="AB2233" s="39"/>
      <c r="AC2233" s="39"/>
      <c r="AD2233" s="39"/>
      <c r="AE2233" s="39"/>
      <c r="AF2233" s="39"/>
      <c r="AG2233" s="39"/>
      <c r="AH2233" s="39"/>
      <c r="AI2233" s="39"/>
      <c r="AJ2233" s="39"/>
      <c r="AK2233" s="39"/>
      <c r="AL2233" s="39"/>
      <c r="AM2233" s="39"/>
      <c r="AN2233" s="39"/>
      <c r="AO2233" s="39"/>
      <c r="AP2233" s="39">
        <v>76999.999999999985</v>
      </c>
      <c r="AQ2233" s="39">
        <v>0</v>
      </c>
      <c r="AR2233" s="27">
        <f t="shared" si="81"/>
        <v>0</v>
      </c>
      <c r="AS2233" s="13" t="s">
        <v>748</v>
      </c>
      <c r="AT2233" s="13">
        <v>2016</v>
      </c>
      <c r="AU2233" s="13">
        <v>9.1199999999999992</v>
      </c>
    </row>
    <row r="2234" spans="2:47" ht="13.15" customHeight="1" x14ac:dyDescent="0.2">
      <c r="B2234" s="13" t="s">
        <v>3356</v>
      </c>
      <c r="C2234" s="13" t="s">
        <v>100</v>
      </c>
      <c r="D2234" s="13" t="s">
        <v>3125</v>
      </c>
      <c r="E2234" s="13" t="s">
        <v>569</v>
      </c>
      <c r="F2234" s="13" t="s">
        <v>3126</v>
      </c>
      <c r="G2234" s="13" t="s">
        <v>3351</v>
      </c>
      <c r="H2234" s="13" t="s">
        <v>105</v>
      </c>
      <c r="I2234" s="13">
        <v>57</v>
      </c>
      <c r="J2234" s="13" t="s">
        <v>3357</v>
      </c>
      <c r="K2234" s="13" t="s">
        <v>107</v>
      </c>
      <c r="L2234" s="13" t="s">
        <v>108</v>
      </c>
      <c r="M2234" s="13" t="s">
        <v>337</v>
      </c>
      <c r="N2234" s="13" t="s">
        <v>2830</v>
      </c>
      <c r="O2234" s="39"/>
      <c r="P2234" s="39"/>
      <c r="Q2234" s="39"/>
      <c r="R2234" s="39"/>
      <c r="S2234" s="39">
        <v>8</v>
      </c>
      <c r="T2234" s="39">
        <v>14</v>
      </c>
      <c r="U2234" s="39">
        <v>14</v>
      </c>
      <c r="V2234" s="39">
        <v>14</v>
      </c>
      <c r="W2234" s="39">
        <v>14</v>
      </c>
      <c r="X2234" s="39"/>
      <c r="Y2234" s="39"/>
      <c r="Z2234" s="39"/>
      <c r="AA2234" s="39"/>
      <c r="AB2234" s="39"/>
      <c r="AC2234" s="39"/>
      <c r="AD2234" s="39"/>
      <c r="AE2234" s="39"/>
      <c r="AF2234" s="39"/>
      <c r="AG2234" s="39"/>
      <c r="AH2234" s="39"/>
      <c r="AI2234" s="39"/>
      <c r="AJ2234" s="39"/>
      <c r="AK2234" s="39"/>
      <c r="AL2234" s="39"/>
      <c r="AM2234" s="39"/>
      <c r="AN2234" s="39"/>
      <c r="AO2234" s="39"/>
      <c r="AP2234" s="39">
        <v>76999.999999999985</v>
      </c>
      <c r="AQ2234" s="39">
        <v>0</v>
      </c>
      <c r="AR2234" s="27">
        <f t="shared" si="81"/>
        <v>0</v>
      </c>
      <c r="AS2234" s="13" t="s">
        <v>748</v>
      </c>
      <c r="AT2234" s="13">
        <v>2016</v>
      </c>
      <c r="AU2234" s="13">
        <v>14</v>
      </c>
    </row>
    <row r="2235" spans="2:47" ht="13.15" customHeight="1" x14ac:dyDescent="0.2">
      <c r="B2235" s="13" t="s">
        <v>3358</v>
      </c>
      <c r="C2235" s="13" t="s">
        <v>100</v>
      </c>
      <c r="D2235" s="13" t="s">
        <v>3125</v>
      </c>
      <c r="E2235" s="13" t="s">
        <v>569</v>
      </c>
      <c r="F2235" s="13" t="s">
        <v>3126</v>
      </c>
      <c r="G2235" s="13" t="s">
        <v>3351</v>
      </c>
      <c r="H2235" s="13" t="s">
        <v>105</v>
      </c>
      <c r="I2235" s="13">
        <v>57</v>
      </c>
      <c r="J2235" s="13" t="s">
        <v>3357</v>
      </c>
      <c r="K2235" s="13" t="s">
        <v>107</v>
      </c>
      <c r="L2235" s="13" t="s">
        <v>108</v>
      </c>
      <c r="M2235" s="13" t="s">
        <v>337</v>
      </c>
      <c r="N2235" s="13" t="s">
        <v>2830</v>
      </c>
      <c r="O2235" s="39"/>
      <c r="P2235" s="39"/>
      <c r="Q2235" s="39"/>
      <c r="R2235" s="39"/>
      <c r="S2235" s="39">
        <v>14</v>
      </c>
      <c r="T2235" s="39">
        <v>14</v>
      </c>
      <c r="U2235" s="39">
        <v>14</v>
      </c>
      <c r="V2235" s="39">
        <v>14</v>
      </c>
      <c r="W2235" s="39">
        <v>14</v>
      </c>
      <c r="X2235" s="39"/>
      <c r="Y2235" s="39"/>
      <c r="Z2235" s="39"/>
      <c r="AA2235" s="39"/>
      <c r="AB2235" s="39"/>
      <c r="AC2235" s="39"/>
      <c r="AD2235" s="39"/>
      <c r="AE2235" s="39"/>
      <c r="AF2235" s="39"/>
      <c r="AG2235" s="39"/>
      <c r="AH2235" s="39"/>
      <c r="AI2235" s="39"/>
      <c r="AJ2235" s="39"/>
      <c r="AK2235" s="39"/>
      <c r="AL2235" s="39"/>
      <c r="AM2235" s="39"/>
      <c r="AN2235" s="39"/>
      <c r="AO2235" s="39"/>
      <c r="AP2235" s="39">
        <v>76999.999999999985</v>
      </c>
      <c r="AQ2235" s="39">
        <v>0</v>
      </c>
      <c r="AR2235" s="27">
        <f t="shared" si="81"/>
        <v>0</v>
      </c>
      <c r="AS2235" s="13" t="s">
        <v>748</v>
      </c>
      <c r="AT2235" s="13">
        <v>2016</v>
      </c>
      <c r="AU2235" s="13" t="s">
        <v>212</v>
      </c>
    </row>
    <row r="2236" spans="2:47" ht="13.15" customHeight="1" x14ac:dyDescent="0.2">
      <c r="B2236" s="7" t="s">
        <v>3359</v>
      </c>
      <c r="C2236" s="7" t="s">
        <v>100</v>
      </c>
      <c r="D2236" s="13" t="s">
        <v>3304</v>
      </c>
      <c r="E2236" s="7" t="s">
        <v>582</v>
      </c>
      <c r="F2236" s="7" t="s">
        <v>3305</v>
      </c>
      <c r="G2236" s="7" t="s">
        <v>3360</v>
      </c>
      <c r="H2236" s="8" t="s">
        <v>197</v>
      </c>
      <c r="I2236" s="9">
        <v>57</v>
      </c>
      <c r="J2236" s="10" t="s">
        <v>238</v>
      </c>
      <c r="K2236" s="8" t="s">
        <v>107</v>
      </c>
      <c r="L2236" s="10" t="s">
        <v>108</v>
      </c>
      <c r="M2236" s="10" t="s">
        <v>109</v>
      </c>
      <c r="N2236" s="29" t="s">
        <v>2830</v>
      </c>
      <c r="O2236" s="27"/>
      <c r="P2236" s="27"/>
      <c r="Q2236" s="74"/>
      <c r="R2236" s="27">
        <v>13</v>
      </c>
      <c r="S2236" s="27">
        <v>13</v>
      </c>
      <c r="T2236" s="27">
        <v>13</v>
      </c>
      <c r="U2236" s="27">
        <v>13</v>
      </c>
      <c r="V2236" s="27">
        <v>13</v>
      </c>
      <c r="W2236" s="27"/>
      <c r="X2236" s="27"/>
      <c r="Y2236" s="27"/>
      <c r="Z2236" s="27"/>
      <c r="AA2236" s="27"/>
      <c r="AB2236" s="27"/>
      <c r="AC2236" s="27"/>
      <c r="AD2236" s="27"/>
      <c r="AE2236" s="27"/>
      <c r="AF2236" s="27"/>
      <c r="AG2236" s="27"/>
      <c r="AH2236" s="27"/>
      <c r="AI2236" s="27"/>
      <c r="AJ2236" s="27"/>
      <c r="AK2236" s="27"/>
      <c r="AL2236" s="27"/>
      <c r="AM2236" s="27"/>
      <c r="AN2236" s="27"/>
      <c r="AO2236" s="27"/>
      <c r="AP2236" s="27">
        <v>22245.61</v>
      </c>
      <c r="AQ2236" s="27">
        <v>0</v>
      </c>
      <c r="AR2236" s="27">
        <f t="shared" si="81"/>
        <v>0</v>
      </c>
      <c r="AS2236" s="10" t="s">
        <v>111</v>
      </c>
      <c r="AT2236" s="43" t="s">
        <v>241</v>
      </c>
      <c r="AU2236" s="89" t="s">
        <v>661</v>
      </c>
    </row>
    <row r="2237" spans="2:47" ht="13.15" customHeight="1" x14ac:dyDescent="0.2">
      <c r="B2237" s="12" t="s">
        <v>3361</v>
      </c>
      <c r="C2237" s="7" t="s">
        <v>100</v>
      </c>
      <c r="D2237" s="13" t="s">
        <v>3304</v>
      </c>
      <c r="E2237" s="7" t="s">
        <v>582</v>
      </c>
      <c r="F2237" s="7" t="s">
        <v>3305</v>
      </c>
      <c r="G2237" s="7" t="s">
        <v>3360</v>
      </c>
      <c r="H2237" s="8" t="s">
        <v>105</v>
      </c>
      <c r="I2237" s="9">
        <v>57</v>
      </c>
      <c r="J2237" s="10" t="s">
        <v>106</v>
      </c>
      <c r="K2237" s="8" t="s">
        <v>107</v>
      </c>
      <c r="L2237" s="10" t="s">
        <v>108</v>
      </c>
      <c r="M2237" s="10" t="s">
        <v>109</v>
      </c>
      <c r="N2237" s="10" t="s">
        <v>2830</v>
      </c>
      <c r="O2237" s="74"/>
      <c r="P2237" s="27"/>
      <c r="Q2237" s="27"/>
      <c r="R2237" s="27">
        <v>13</v>
      </c>
      <c r="S2237" s="27">
        <v>13</v>
      </c>
      <c r="T2237" s="27">
        <v>13</v>
      </c>
      <c r="U2237" s="27">
        <v>13</v>
      </c>
      <c r="V2237" s="27">
        <v>13</v>
      </c>
      <c r="W2237" s="27"/>
      <c r="X2237" s="27"/>
      <c r="Y2237" s="27"/>
      <c r="Z2237" s="27"/>
      <c r="AA2237" s="27"/>
      <c r="AB2237" s="27"/>
      <c r="AC2237" s="27"/>
      <c r="AD2237" s="27"/>
      <c r="AE2237" s="27"/>
      <c r="AF2237" s="27"/>
      <c r="AG2237" s="27"/>
      <c r="AH2237" s="27"/>
      <c r="AI2237" s="27"/>
      <c r="AJ2237" s="27"/>
      <c r="AK2237" s="27"/>
      <c r="AL2237" s="27"/>
      <c r="AM2237" s="27"/>
      <c r="AN2237" s="27"/>
      <c r="AO2237" s="27"/>
      <c r="AP2237" s="27">
        <v>22245.61</v>
      </c>
      <c r="AQ2237" s="27">
        <v>0</v>
      </c>
      <c r="AR2237" s="27">
        <f t="shared" si="81"/>
        <v>0</v>
      </c>
      <c r="AS2237" s="10" t="s">
        <v>111</v>
      </c>
      <c r="AT2237" s="43" t="s">
        <v>3113</v>
      </c>
      <c r="AU2237" s="89" t="s">
        <v>661</v>
      </c>
    </row>
    <row r="2238" spans="2:47" ht="13.15" customHeight="1" x14ac:dyDescent="0.2">
      <c r="B2238" s="12" t="s">
        <v>3362</v>
      </c>
      <c r="C2238" s="7" t="s">
        <v>100</v>
      </c>
      <c r="D2238" s="13" t="s">
        <v>3304</v>
      </c>
      <c r="E2238" s="7" t="s">
        <v>582</v>
      </c>
      <c r="F2238" s="7" t="s">
        <v>3305</v>
      </c>
      <c r="G2238" s="7" t="s">
        <v>3360</v>
      </c>
      <c r="H2238" s="8" t="s">
        <v>105</v>
      </c>
      <c r="I2238" s="8">
        <v>57</v>
      </c>
      <c r="J2238" s="10" t="s">
        <v>244</v>
      </c>
      <c r="K2238" s="8" t="s">
        <v>107</v>
      </c>
      <c r="L2238" s="10" t="s">
        <v>108</v>
      </c>
      <c r="M2238" s="10" t="s">
        <v>109</v>
      </c>
      <c r="N2238" s="10" t="s">
        <v>2830</v>
      </c>
      <c r="O2238" s="74"/>
      <c r="P2238" s="27"/>
      <c r="Q2238" s="27"/>
      <c r="R2238" s="27"/>
      <c r="S2238" s="27"/>
      <c r="T2238" s="27"/>
      <c r="U2238" s="27">
        <v>12</v>
      </c>
      <c r="V2238" s="27">
        <v>13</v>
      </c>
      <c r="W2238" s="27"/>
      <c r="X2238" s="27"/>
      <c r="Y2238" s="27"/>
      <c r="Z2238" s="27"/>
      <c r="AA2238" s="27"/>
      <c r="AB2238" s="27"/>
      <c r="AC2238" s="27"/>
      <c r="AD2238" s="27"/>
      <c r="AE2238" s="27"/>
      <c r="AF2238" s="27"/>
      <c r="AG2238" s="27"/>
      <c r="AH2238" s="27"/>
      <c r="AI2238" s="27"/>
      <c r="AJ2238" s="27"/>
      <c r="AK2238" s="27"/>
      <c r="AL2238" s="27"/>
      <c r="AM2238" s="27"/>
      <c r="AN2238" s="27"/>
      <c r="AO2238" s="27"/>
      <c r="AP2238" s="27">
        <v>20535.71</v>
      </c>
      <c r="AQ2238" s="27">
        <v>0</v>
      </c>
      <c r="AR2238" s="27">
        <f t="shared" si="81"/>
        <v>0</v>
      </c>
      <c r="AS2238" s="10" t="s">
        <v>111</v>
      </c>
      <c r="AT2238" s="7" t="s">
        <v>375</v>
      </c>
      <c r="AU2238" s="13" t="s">
        <v>1163</v>
      </c>
    </row>
    <row r="2239" spans="2:47" ht="13.15" customHeight="1" x14ac:dyDescent="0.2">
      <c r="B2239" s="13" t="s">
        <v>3363</v>
      </c>
      <c r="C2239" s="13" t="s">
        <v>100</v>
      </c>
      <c r="D2239" s="13" t="s">
        <v>3314</v>
      </c>
      <c r="E2239" s="13" t="s">
        <v>569</v>
      </c>
      <c r="F2239" s="13" t="s">
        <v>3315</v>
      </c>
      <c r="G2239" s="13" t="s">
        <v>3360</v>
      </c>
      <c r="H2239" s="13" t="s">
        <v>105</v>
      </c>
      <c r="I2239" s="13">
        <v>57</v>
      </c>
      <c r="J2239" s="13" t="s">
        <v>106</v>
      </c>
      <c r="K2239" s="13" t="s">
        <v>107</v>
      </c>
      <c r="L2239" s="13" t="s">
        <v>108</v>
      </c>
      <c r="M2239" s="13" t="s">
        <v>122</v>
      </c>
      <c r="N2239" s="13" t="s">
        <v>2830</v>
      </c>
      <c r="O2239" s="39"/>
      <c r="P2239" s="39"/>
      <c r="Q2239" s="39"/>
      <c r="R2239" s="39"/>
      <c r="S2239" s="39">
        <v>0</v>
      </c>
      <c r="T2239" s="39">
        <v>16</v>
      </c>
      <c r="U2239" s="39">
        <v>16</v>
      </c>
      <c r="V2239" s="39">
        <v>16</v>
      </c>
      <c r="W2239" s="39">
        <v>16</v>
      </c>
      <c r="X2239" s="39"/>
      <c r="Y2239" s="39"/>
      <c r="Z2239" s="39"/>
      <c r="AA2239" s="39"/>
      <c r="AB2239" s="39"/>
      <c r="AC2239" s="39"/>
      <c r="AD2239" s="39"/>
      <c r="AE2239" s="39"/>
      <c r="AF2239" s="39"/>
      <c r="AG2239" s="39"/>
      <c r="AH2239" s="39"/>
      <c r="AI2239" s="39"/>
      <c r="AJ2239" s="39"/>
      <c r="AK2239" s="39"/>
      <c r="AL2239" s="39"/>
      <c r="AM2239" s="39"/>
      <c r="AN2239" s="39"/>
      <c r="AO2239" s="39"/>
      <c r="AP2239" s="39">
        <v>20535.71</v>
      </c>
      <c r="AQ2239" s="39">
        <v>0</v>
      </c>
      <c r="AR2239" s="27">
        <f t="shared" si="81"/>
        <v>0</v>
      </c>
      <c r="AS2239" s="13" t="s">
        <v>111</v>
      </c>
      <c r="AT2239" s="13">
        <v>2016</v>
      </c>
      <c r="AU2239" s="13" t="s">
        <v>6956</v>
      </c>
    </row>
    <row r="2240" spans="2:47" ht="13.15" customHeight="1" x14ac:dyDescent="0.2">
      <c r="B2240" s="13" t="s">
        <v>6980</v>
      </c>
      <c r="C2240" s="13" t="s">
        <v>100</v>
      </c>
      <c r="D2240" s="13" t="s">
        <v>3314</v>
      </c>
      <c r="E2240" s="13" t="s">
        <v>569</v>
      </c>
      <c r="F2240" s="13" t="s">
        <v>3315</v>
      </c>
      <c r="G2240" s="13" t="s">
        <v>3360</v>
      </c>
      <c r="H2240" s="13" t="s">
        <v>105</v>
      </c>
      <c r="I2240" s="13">
        <v>57</v>
      </c>
      <c r="J2240" s="13" t="s">
        <v>106</v>
      </c>
      <c r="K2240" s="13" t="s">
        <v>107</v>
      </c>
      <c r="L2240" s="13" t="s">
        <v>108</v>
      </c>
      <c r="M2240" s="13" t="s">
        <v>122</v>
      </c>
      <c r="N2240" s="13" t="s">
        <v>2830</v>
      </c>
      <c r="O2240" s="39"/>
      <c r="P2240" s="39"/>
      <c r="Q2240" s="39"/>
      <c r="R2240" s="39"/>
      <c r="S2240" s="39">
        <v>0</v>
      </c>
      <c r="T2240" s="39">
        <v>14</v>
      </c>
      <c r="U2240" s="39">
        <v>16</v>
      </c>
      <c r="V2240" s="39">
        <v>16</v>
      </c>
      <c r="W2240" s="39">
        <v>16</v>
      </c>
      <c r="X2240" s="39"/>
      <c r="Y2240" s="39"/>
      <c r="Z2240" s="39"/>
      <c r="AA2240" s="39"/>
      <c r="AB2240" s="39"/>
      <c r="AC2240" s="39"/>
      <c r="AD2240" s="39"/>
      <c r="AE2240" s="39"/>
      <c r="AF2240" s="39"/>
      <c r="AG2240" s="39"/>
      <c r="AH2240" s="39"/>
      <c r="AI2240" s="39"/>
      <c r="AJ2240" s="39"/>
      <c r="AK2240" s="39"/>
      <c r="AL2240" s="39"/>
      <c r="AM2240" s="39"/>
      <c r="AN2240" s="39"/>
      <c r="AO2240" s="39"/>
      <c r="AP2240" s="39">
        <v>20535.71</v>
      </c>
      <c r="AQ2240" s="39">
        <v>0</v>
      </c>
      <c r="AR2240" s="27">
        <f t="shared" si="81"/>
        <v>0</v>
      </c>
      <c r="AS2240" s="13" t="s">
        <v>111</v>
      </c>
      <c r="AT2240" s="13">
        <v>2016</v>
      </c>
      <c r="AU2240" s="13" t="s">
        <v>7138</v>
      </c>
    </row>
    <row r="2241" spans="2:47" ht="13.15" customHeight="1" x14ac:dyDescent="0.2">
      <c r="B2241" s="13" t="s">
        <v>7084</v>
      </c>
      <c r="C2241" s="13" t="s">
        <v>100</v>
      </c>
      <c r="D2241" s="13" t="s">
        <v>3314</v>
      </c>
      <c r="E2241" s="13" t="s">
        <v>569</v>
      </c>
      <c r="F2241" s="13" t="s">
        <v>3315</v>
      </c>
      <c r="G2241" s="13" t="s">
        <v>3360</v>
      </c>
      <c r="H2241" s="13" t="s">
        <v>105</v>
      </c>
      <c r="I2241" s="13">
        <v>57</v>
      </c>
      <c r="J2241" s="13" t="s">
        <v>106</v>
      </c>
      <c r="K2241" s="13" t="s">
        <v>107</v>
      </c>
      <c r="L2241" s="13" t="s">
        <v>108</v>
      </c>
      <c r="M2241" s="13" t="s">
        <v>122</v>
      </c>
      <c r="N2241" s="13" t="s">
        <v>2830</v>
      </c>
      <c r="O2241" s="39"/>
      <c r="P2241" s="39"/>
      <c r="Q2241" s="39"/>
      <c r="R2241" s="39"/>
      <c r="S2241" s="39">
        <v>0</v>
      </c>
      <c r="T2241" s="39">
        <v>14</v>
      </c>
      <c r="U2241" s="39">
        <v>16</v>
      </c>
      <c r="V2241" s="39">
        <v>16</v>
      </c>
      <c r="W2241" s="39">
        <v>16</v>
      </c>
      <c r="X2241" s="112"/>
      <c r="Y2241" s="112"/>
      <c r="Z2241" s="112"/>
      <c r="AA2241" s="112"/>
      <c r="AB2241" s="112"/>
      <c r="AC2241" s="112"/>
      <c r="AD2241" s="112"/>
      <c r="AE2241" s="112"/>
      <c r="AF2241" s="112"/>
      <c r="AG2241" s="112"/>
      <c r="AH2241" s="112"/>
      <c r="AI2241" s="112"/>
      <c r="AJ2241" s="112"/>
      <c r="AK2241" s="112"/>
      <c r="AL2241" s="112"/>
      <c r="AM2241" s="112"/>
      <c r="AN2241" s="112"/>
      <c r="AO2241" s="112"/>
      <c r="AP2241" s="39">
        <v>30143.96</v>
      </c>
      <c r="AQ2241" s="39">
        <v>0</v>
      </c>
      <c r="AR2241" s="27">
        <f t="shared" si="81"/>
        <v>0</v>
      </c>
      <c r="AS2241" s="13" t="s">
        <v>111</v>
      </c>
      <c r="AT2241" s="13">
        <v>2016</v>
      </c>
      <c r="AU2241" s="13" t="s">
        <v>115</v>
      </c>
    </row>
    <row r="2242" spans="2:47" ht="13.15" customHeight="1" x14ac:dyDescent="0.2">
      <c r="B2242" s="13" t="s">
        <v>7958</v>
      </c>
      <c r="C2242" s="13" t="s">
        <v>100</v>
      </c>
      <c r="D2242" s="13" t="s">
        <v>3314</v>
      </c>
      <c r="E2242" s="13" t="s">
        <v>569</v>
      </c>
      <c r="F2242" s="13" t="s">
        <v>3315</v>
      </c>
      <c r="G2242" s="13" t="s">
        <v>3360</v>
      </c>
      <c r="H2242" s="13" t="s">
        <v>105</v>
      </c>
      <c r="I2242" s="13">
        <v>57</v>
      </c>
      <c r="J2242" s="13" t="s">
        <v>106</v>
      </c>
      <c r="K2242" s="13" t="s">
        <v>107</v>
      </c>
      <c r="L2242" s="13" t="s">
        <v>108</v>
      </c>
      <c r="M2242" s="13" t="s">
        <v>122</v>
      </c>
      <c r="N2242" s="13" t="s">
        <v>2830</v>
      </c>
      <c r="O2242" s="39"/>
      <c r="P2242" s="39"/>
      <c r="Q2242" s="39"/>
      <c r="R2242" s="39"/>
      <c r="S2242" s="39">
        <v>0</v>
      </c>
      <c r="T2242" s="39">
        <v>14</v>
      </c>
      <c r="U2242" s="39">
        <v>32</v>
      </c>
      <c r="V2242" s="39">
        <v>33</v>
      </c>
      <c r="W2242" s="39">
        <v>33</v>
      </c>
      <c r="X2242" s="171"/>
      <c r="Y2242" s="171"/>
      <c r="Z2242" s="171"/>
      <c r="AA2242" s="171"/>
      <c r="AB2242" s="171"/>
      <c r="AC2242" s="171"/>
      <c r="AD2242" s="171"/>
      <c r="AE2242" s="171"/>
      <c r="AF2242" s="171"/>
      <c r="AG2242" s="171"/>
      <c r="AH2242" s="171"/>
      <c r="AI2242" s="171"/>
      <c r="AJ2242" s="171"/>
      <c r="AK2242" s="171"/>
      <c r="AL2242" s="171"/>
      <c r="AM2242" s="171"/>
      <c r="AN2242" s="171"/>
      <c r="AO2242" s="171"/>
      <c r="AP2242" s="39">
        <v>30143.96</v>
      </c>
      <c r="AQ2242" s="39">
        <f t="shared" ref="AQ2242" si="82">(O2242+P2242+Q2242+R2242+S2242+T2242+U2242+V2242+W2242)*AP2242</f>
        <v>3376123.52</v>
      </c>
      <c r="AR2242" s="27">
        <f t="shared" si="81"/>
        <v>3781258.3424000004</v>
      </c>
      <c r="AS2242" s="13" t="s">
        <v>111</v>
      </c>
      <c r="AT2242" s="13" t="s">
        <v>7937</v>
      </c>
      <c r="AU2242" s="300"/>
    </row>
    <row r="2243" spans="2:47" ht="13.15" customHeight="1" x14ac:dyDescent="0.2">
      <c r="B2243" s="7" t="s">
        <v>3364</v>
      </c>
      <c r="C2243" s="7" t="s">
        <v>100</v>
      </c>
      <c r="D2243" s="13" t="s">
        <v>3304</v>
      </c>
      <c r="E2243" s="7" t="s">
        <v>582</v>
      </c>
      <c r="F2243" s="7" t="s">
        <v>3305</v>
      </c>
      <c r="G2243" s="7" t="s">
        <v>3365</v>
      </c>
      <c r="H2243" s="8" t="s">
        <v>197</v>
      </c>
      <c r="I2243" s="9">
        <v>57</v>
      </c>
      <c r="J2243" s="10" t="s">
        <v>238</v>
      </c>
      <c r="K2243" s="8" t="s">
        <v>107</v>
      </c>
      <c r="L2243" s="10" t="s">
        <v>108</v>
      </c>
      <c r="M2243" s="10" t="s">
        <v>109</v>
      </c>
      <c r="N2243" s="29" t="s">
        <v>2830</v>
      </c>
      <c r="O2243" s="27"/>
      <c r="P2243" s="27"/>
      <c r="Q2243" s="74"/>
      <c r="R2243" s="27">
        <v>1</v>
      </c>
      <c r="S2243" s="27">
        <v>0</v>
      </c>
      <c r="T2243" s="27">
        <v>1</v>
      </c>
      <c r="U2243" s="27">
        <v>0</v>
      </c>
      <c r="V2243" s="27">
        <v>1</v>
      </c>
      <c r="W2243" s="27"/>
      <c r="X2243" s="27"/>
      <c r="Y2243" s="27"/>
      <c r="Z2243" s="27"/>
      <c r="AA2243" s="27"/>
      <c r="AB2243" s="27"/>
      <c r="AC2243" s="27"/>
      <c r="AD2243" s="27"/>
      <c r="AE2243" s="27"/>
      <c r="AF2243" s="27"/>
      <c r="AG2243" s="27"/>
      <c r="AH2243" s="27"/>
      <c r="AI2243" s="27"/>
      <c r="AJ2243" s="27"/>
      <c r="AK2243" s="27"/>
      <c r="AL2243" s="27"/>
      <c r="AM2243" s="27"/>
      <c r="AN2243" s="27"/>
      <c r="AO2243" s="27"/>
      <c r="AP2243" s="27">
        <v>39020.410000000003</v>
      </c>
      <c r="AQ2243" s="27">
        <v>0</v>
      </c>
      <c r="AR2243" s="27">
        <f t="shared" si="81"/>
        <v>0</v>
      </c>
      <c r="AS2243" s="10" t="s">
        <v>111</v>
      </c>
      <c r="AT2243" s="43" t="s">
        <v>241</v>
      </c>
      <c r="AU2243" s="89" t="s">
        <v>242</v>
      </c>
    </row>
    <row r="2244" spans="2:47" ht="13.15" customHeight="1" x14ac:dyDescent="0.2">
      <c r="B2244" s="12" t="s">
        <v>3366</v>
      </c>
      <c r="C2244" s="7" t="s">
        <v>100</v>
      </c>
      <c r="D2244" s="13" t="s">
        <v>3304</v>
      </c>
      <c r="E2244" s="7" t="s">
        <v>582</v>
      </c>
      <c r="F2244" s="7" t="s">
        <v>3305</v>
      </c>
      <c r="G2244" s="7" t="s">
        <v>3365</v>
      </c>
      <c r="H2244" s="8" t="s">
        <v>105</v>
      </c>
      <c r="I2244" s="9">
        <v>57</v>
      </c>
      <c r="J2244" s="10" t="s">
        <v>106</v>
      </c>
      <c r="K2244" s="8" t="s">
        <v>107</v>
      </c>
      <c r="L2244" s="10" t="s">
        <v>108</v>
      </c>
      <c r="M2244" s="10" t="s">
        <v>109</v>
      </c>
      <c r="N2244" s="10" t="s">
        <v>2830</v>
      </c>
      <c r="O2244" s="74"/>
      <c r="P2244" s="27"/>
      <c r="Q2244" s="27"/>
      <c r="R2244" s="27">
        <v>1</v>
      </c>
      <c r="S2244" s="27"/>
      <c r="T2244" s="27">
        <v>1</v>
      </c>
      <c r="U2244" s="27"/>
      <c r="V2244" s="27">
        <v>1</v>
      </c>
      <c r="W2244" s="27"/>
      <c r="X2244" s="27"/>
      <c r="Y2244" s="27"/>
      <c r="Z2244" s="27"/>
      <c r="AA2244" s="27"/>
      <c r="AB2244" s="27"/>
      <c r="AC2244" s="27"/>
      <c r="AD2244" s="27"/>
      <c r="AE2244" s="27"/>
      <c r="AF2244" s="27"/>
      <c r="AG2244" s="27"/>
      <c r="AH2244" s="27"/>
      <c r="AI2244" s="27"/>
      <c r="AJ2244" s="27"/>
      <c r="AK2244" s="27"/>
      <c r="AL2244" s="27"/>
      <c r="AM2244" s="27"/>
      <c r="AN2244" s="27"/>
      <c r="AO2244" s="27"/>
      <c r="AP2244" s="27">
        <v>39020.410000000003</v>
      </c>
      <c r="AQ2244" s="27">
        <v>0</v>
      </c>
      <c r="AR2244" s="27">
        <f t="shared" si="81"/>
        <v>0</v>
      </c>
      <c r="AS2244" s="10" t="s">
        <v>111</v>
      </c>
      <c r="AT2244" s="43" t="s">
        <v>241</v>
      </c>
      <c r="AU2244" s="89" t="s">
        <v>242</v>
      </c>
    </row>
    <row r="2245" spans="2:47" ht="13.15" customHeight="1" x14ac:dyDescent="0.2">
      <c r="B2245" s="12" t="s">
        <v>3367</v>
      </c>
      <c r="C2245" s="7" t="s">
        <v>100</v>
      </c>
      <c r="D2245" s="13" t="s">
        <v>3304</v>
      </c>
      <c r="E2245" s="7" t="s">
        <v>582</v>
      </c>
      <c r="F2245" s="7" t="s">
        <v>3305</v>
      </c>
      <c r="G2245" s="7" t="s">
        <v>3365</v>
      </c>
      <c r="H2245" s="8" t="s">
        <v>105</v>
      </c>
      <c r="I2245" s="8">
        <v>57</v>
      </c>
      <c r="J2245" s="10" t="s">
        <v>200</v>
      </c>
      <c r="K2245" s="8" t="s">
        <v>107</v>
      </c>
      <c r="L2245" s="10" t="s">
        <v>108</v>
      </c>
      <c r="M2245" s="10" t="s">
        <v>109</v>
      </c>
      <c r="N2245" s="10" t="s">
        <v>2830</v>
      </c>
      <c r="O2245" s="74"/>
      <c r="P2245" s="27"/>
      <c r="Q2245" s="27"/>
      <c r="R2245" s="27">
        <v>1</v>
      </c>
      <c r="S2245" s="27"/>
      <c r="T2245" s="27">
        <v>1</v>
      </c>
      <c r="U2245" s="27"/>
      <c r="V2245" s="27">
        <v>1</v>
      </c>
      <c r="W2245" s="27"/>
      <c r="X2245" s="27"/>
      <c r="Y2245" s="27"/>
      <c r="Z2245" s="27"/>
      <c r="AA2245" s="27"/>
      <c r="AB2245" s="27"/>
      <c r="AC2245" s="27"/>
      <c r="AD2245" s="27"/>
      <c r="AE2245" s="27"/>
      <c r="AF2245" s="27"/>
      <c r="AG2245" s="27"/>
      <c r="AH2245" s="27"/>
      <c r="AI2245" s="27"/>
      <c r="AJ2245" s="27"/>
      <c r="AK2245" s="27"/>
      <c r="AL2245" s="27"/>
      <c r="AM2245" s="27"/>
      <c r="AN2245" s="27"/>
      <c r="AO2245" s="27"/>
      <c r="AP2245" s="27">
        <v>20535.71</v>
      </c>
      <c r="AQ2245" s="27">
        <v>0</v>
      </c>
      <c r="AR2245" s="27">
        <f t="shared" si="81"/>
        <v>0</v>
      </c>
      <c r="AS2245" s="10" t="s">
        <v>111</v>
      </c>
      <c r="AT2245" s="7" t="s">
        <v>375</v>
      </c>
      <c r="AU2245" s="13" t="s">
        <v>1163</v>
      </c>
    </row>
    <row r="2246" spans="2:47" ht="13.15" customHeight="1" x14ac:dyDescent="0.2">
      <c r="B2246" s="13" t="s">
        <v>3368</v>
      </c>
      <c r="C2246" s="13" t="s">
        <v>100</v>
      </c>
      <c r="D2246" s="13" t="s">
        <v>3314</v>
      </c>
      <c r="E2246" s="13" t="s">
        <v>569</v>
      </c>
      <c r="F2246" s="13" t="s">
        <v>3315</v>
      </c>
      <c r="G2246" s="13" t="s">
        <v>3365</v>
      </c>
      <c r="H2246" s="13" t="s">
        <v>105</v>
      </c>
      <c r="I2246" s="13">
        <v>57</v>
      </c>
      <c r="J2246" s="13" t="s">
        <v>614</v>
      </c>
      <c r="K2246" s="13" t="s">
        <v>107</v>
      </c>
      <c r="L2246" s="13" t="s">
        <v>108</v>
      </c>
      <c r="M2246" s="13" t="s">
        <v>122</v>
      </c>
      <c r="N2246" s="13" t="s">
        <v>2830</v>
      </c>
      <c r="O2246" s="39"/>
      <c r="P2246" s="39"/>
      <c r="Q2246" s="39"/>
      <c r="R2246" s="39"/>
      <c r="S2246" s="39">
        <v>1</v>
      </c>
      <c r="T2246" s="39">
        <v>1</v>
      </c>
      <c r="U2246" s="39">
        <v>1</v>
      </c>
      <c r="V2246" s="39">
        <v>1</v>
      </c>
      <c r="W2246" s="39">
        <v>1</v>
      </c>
      <c r="X2246" s="39"/>
      <c r="Y2246" s="39"/>
      <c r="Z2246" s="39"/>
      <c r="AA2246" s="39"/>
      <c r="AB2246" s="39"/>
      <c r="AC2246" s="39"/>
      <c r="AD2246" s="39"/>
      <c r="AE2246" s="39"/>
      <c r="AF2246" s="39"/>
      <c r="AG2246" s="39"/>
      <c r="AH2246" s="39"/>
      <c r="AI2246" s="39"/>
      <c r="AJ2246" s="39"/>
      <c r="AK2246" s="39"/>
      <c r="AL2246" s="39"/>
      <c r="AM2246" s="39"/>
      <c r="AN2246" s="39"/>
      <c r="AO2246" s="39"/>
      <c r="AP2246" s="39">
        <v>20535.71</v>
      </c>
      <c r="AQ2246" s="39">
        <v>0</v>
      </c>
      <c r="AR2246" s="27">
        <f t="shared" si="81"/>
        <v>0</v>
      </c>
      <c r="AS2246" s="13" t="s">
        <v>111</v>
      </c>
      <c r="AT2246" s="13">
        <v>2016</v>
      </c>
      <c r="AU2246" s="13" t="s">
        <v>115</v>
      </c>
    </row>
    <row r="2247" spans="2:47" ht="13.15" customHeight="1" x14ac:dyDescent="0.2">
      <c r="B2247" s="13" t="s">
        <v>3369</v>
      </c>
      <c r="C2247" s="13" t="s">
        <v>100</v>
      </c>
      <c r="D2247" s="13" t="s">
        <v>3314</v>
      </c>
      <c r="E2247" s="13" t="s">
        <v>569</v>
      </c>
      <c r="F2247" s="13" t="s">
        <v>3315</v>
      </c>
      <c r="G2247" s="13" t="s">
        <v>3365</v>
      </c>
      <c r="H2247" s="13" t="s">
        <v>105</v>
      </c>
      <c r="I2247" s="13">
        <v>57</v>
      </c>
      <c r="J2247" s="13" t="s">
        <v>106</v>
      </c>
      <c r="K2247" s="13" t="s">
        <v>107</v>
      </c>
      <c r="L2247" s="13" t="s">
        <v>108</v>
      </c>
      <c r="M2247" s="13" t="s">
        <v>122</v>
      </c>
      <c r="N2247" s="13" t="s">
        <v>2830</v>
      </c>
      <c r="O2247" s="39"/>
      <c r="P2247" s="39"/>
      <c r="Q2247" s="39"/>
      <c r="R2247" s="39"/>
      <c r="S2247" s="39">
        <v>1</v>
      </c>
      <c r="T2247" s="39">
        <v>0</v>
      </c>
      <c r="U2247" s="39">
        <v>1</v>
      </c>
      <c r="V2247" s="39">
        <v>1</v>
      </c>
      <c r="W2247" s="39">
        <v>1</v>
      </c>
      <c r="X2247" s="39"/>
      <c r="Y2247" s="39"/>
      <c r="Z2247" s="39"/>
      <c r="AA2247" s="39"/>
      <c r="AB2247" s="39"/>
      <c r="AC2247" s="39"/>
      <c r="AD2247" s="39"/>
      <c r="AE2247" s="39"/>
      <c r="AF2247" s="39"/>
      <c r="AG2247" s="39"/>
      <c r="AH2247" s="39"/>
      <c r="AI2247" s="39"/>
      <c r="AJ2247" s="39"/>
      <c r="AK2247" s="39"/>
      <c r="AL2247" s="39"/>
      <c r="AM2247" s="39"/>
      <c r="AN2247" s="39"/>
      <c r="AO2247" s="39"/>
      <c r="AP2247" s="39">
        <v>20535.71</v>
      </c>
      <c r="AQ2247" s="39">
        <v>0</v>
      </c>
      <c r="AR2247" s="27">
        <f t="shared" si="81"/>
        <v>0</v>
      </c>
      <c r="AS2247" s="13" t="s">
        <v>111</v>
      </c>
      <c r="AT2247" s="13">
        <v>2016</v>
      </c>
      <c r="AU2247" s="13" t="s">
        <v>6956</v>
      </c>
    </row>
    <row r="2248" spans="2:47" ht="13.15" customHeight="1" x14ac:dyDescent="0.2">
      <c r="B2248" s="13" t="s">
        <v>6981</v>
      </c>
      <c r="C2248" s="13" t="s">
        <v>100</v>
      </c>
      <c r="D2248" s="13" t="s">
        <v>3314</v>
      </c>
      <c r="E2248" s="13" t="s">
        <v>569</v>
      </c>
      <c r="F2248" s="13" t="s">
        <v>3315</v>
      </c>
      <c r="G2248" s="13" t="s">
        <v>3365</v>
      </c>
      <c r="H2248" s="13" t="s">
        <v>105</v>
      </c>
      <c r="I2248" s="13">
        <v>57</v>
      </c>
      <c r="J2248" s="13" t="s">
        <v>106</v>
      </c>
      <c r="K2248" s="13" t="s">
        <v>107</v>
      </c>
      <c r="L2248" s="13" t="s">
        <v>108</v>
      </c>
      <c r="M2248" s="13" t="s">
        <v>122</v>
      </c>
      <c r="N2248" s="13" t="s">
        <v>2830</v>
      </c>
      <c r="O2248" s="39"/>
      <c r="P2248" s="39"/>
      <c r="Q2248" s="39"/>
      <c r="R2248" s="39"/>
      <c r="S2248" s="39">
        <v>1</v>
      </c>
      <c r="T2248" s="39">
        <v>0</v>
      </c>
      <c r="U2248" s="39">
        <v>1</v>
      </c>
      <c r="V2248" s="39">
        <v>1</v>
      </c>
      <c r="W2248" s="39">
        <v>1</v>
      </c>
      <c r="X2248" s="39"/>
      <c r="Y2248" s="39"/>
      <c r="Z2248" s="39"/>
      <c r="AA2248" s="39"/>
      <c r="AB2248" s="39"/>
      <c r="AC2248" s="39"/>
      <c r="AD2248" s="39"/>
      <c r="AE2248" s="39"/>
      <c r="AF2248" s="39"/>
      <c r="AG2248" s="39"/>
      <c r="AH2248" s="39"/>
      <c r="AI2248" s="39"/>
      <c r="AJ2248" s="39"/>
      <c r="AK2248" s="39"/>
      <c r="AL2248" s="39"/>
      <c r="AM2248" s="39"/>
      <c r="AN2248" s="39"/>
      <c r="AO2248" s="39"/>
      <c r="AP2248" s="39">
        <v>20535.71</v>
      </c>
      <c r="AQ2248" s="39">
        <v>0</v>
      </c>
      <c r="AR2248" s="27">
        <f t="shared" si="81"/>
        <v>0</v>
      </c>
      <c r="AS2248" s="13" t="s">
        <v>111</v>
      </c>
      <c r="AT2248" s="13">
        <v>2016</v>
      </c>
      <c r="AU2248" s="13" t="s">
        <v>7138</v>
      </c>
    </row>
    <row r="2249" spans="2:47" ht="13.15" customHeight="1" x14ac:dyDescent="0.2">
      <c r="B2249" s="13" t="s">
        <v>7085</v>
      </c>
      <c r="C2249" s="13" t="s">
        <v>100</v>
      </c>
      <c r="D2249" s="13" t="s">
        <v>3314</v>
      </c>
      <c r="E2249" s="13" t="s">
        <v>569</v>
      </c>
      <c r="F2249" s="13" t="s">
        <v>3315</v>
      </c>
      <c r="G2249" s="13" t="s">
        <v>3365</v>
      </c>
      <c r="H2249" s="13" t="s">
        <v>105</v>
      </c>
      <c r="I2249" s="13">
        <v>57</v>
      </c>
      <c r="J2249" s="13" t="s">
        <v>106</v>
      </c>
      <c r="K2249" s="13" t="s">
        <v>107</v>
      </c>
      <c r="L2249" s="13" t="s">
        <v>108</v>
      </c>
      <c r="M2249" s="13" t="s">
        <v>122</v>
      </c>
      <c r="N2249" s="13" t="s">
        <v>2830</v>
      </c>
      <c r="O2249" s="39"/>
      <c r="P2249" s="39"/>
      <c r="Q2249" s="39"/>
      <c r="R2249" s="39"/>
      <c r="S2249" s="39">
        <v>1</v>
      </c>
      <c r="T2249" s="39">
        <v>0</v>
      </c>
      <c r="U2249" s="39">
        <v>1</v>
      </c>
      <c r="V2249" s="39">
        <v>1</v>
      </c>
      <c r="W2249" s="39">
        <v>1</v>
      </c>
      <c r="X2249" s="112"/>
      <c r="Y2249" s="112"/>
      <c r="Z2249" s="112"/>
      <c r="AA2249" s="112"/>
      <c r="AB2249" s="112"/>
      <c r="AC2249" s="112"/>
      <c r="AD2249" s="112"/>
      <c r="AE2249" s="112"/>
      <c r="AF2249" s="112"/>
      <c r="AG2249" s="112"/>
      <c r="AH2249" s="112"/>
      <c r="AI2249" s="112"/>
      <c r="AJ2249" s="112"/>
      <c r="AK2249" s="112"/>
      <c r="AL2249" s="112"/>
      <c r="AM2249" s="112"/>
      <c r="AN2249" s="112"/>
      <c r="AO2249" s="112"/>
      <c r="AP2249" s="39">
        <v>30143.96</v>
      </c>
      <c r="AQ2249" s="39">
        <f>(O2249+P2249+Q2249+R2249+S2249+T2249+U2249+V2249+W2249)*AP2249</f>
        <v>120575.84</v>
      </c>
      <c r="AR2249" s="27">
        <f t="shared" si="81"/>
        <v>135044.94080000001</v>
      </c>
      <c r="AS2249" s="13" t="s">
        <v>111</v>
      </c>
      <c r="AT2249" s="13">
        <v>2016</v>
      </c>
      <c r="AU2249" s="13"/>
    </row>
    <row r="2250" spans="2:47" ht="13.15" customHeight="1" x14ac:dyDescent="0.2">
      <c r="B2250" s="7" t="s">
        <v>3370</v>
      </c>
      <c r="C2250" s="7" t="s">
        <v>100</v>
      </c>
      <c r="D2250" s="13" t="s">
        <v>638</v>
      </c>
      <c r="E2250" s="7" t="s">
        <v>582</v>
      </c>
      <c r="F2250" s="7" t="s">
        <v>639</v>
      </c>
      <c r="G2250" s="7" t="s">
        <v>3371</v>
      </c>
      <c r="H2250" s="8" t="s">
        <v>197</v>
      </c>
      <c r="I2250" s="9">
        <v>57</v>
      </c>
      <c r="J2250" s="10" t="s">
        <v>238</v>
      </c>
      <c r="K2250" s="8" t="s">
        <v>107</v>
      </c>
      <c r="L2250" s="10" t="s">
        <v>108</v>
      </c>
      <c r="M2250" s="10" t="s">
        <v>109</v>
      </c>
      <c r="N2250" s="29" t="s">
        <v>2830</v>
      </c>
      <c r="O2250" s="27"/>
      <c r="P2250" s="27"/>
      <c r="Q2250" s="74"/>
      <c r="R2250" s="27">
        <v>6</v>
      </c>
      <c r="S2250" s="27">
        <v>77</v>
      </c>
      <c r="T2250" s="27">
        <v>77</v>
      </c>
      <c r="U2250" s="27">
        <v>77</v>
      </c>
      <c r="V2250" s="27">
        <v>77</v>
      </c>
      <c r="W2250" s="27"/>
      <c r="X2250" s="27"/>
      <c r="Y2250" s="27"/>
      <c r="Z2250" s="27"/>
      <c r="AA2250" s="27"/>
      <c r="AB2250" s="27"/>
      <c r="AC2250" s="27"/>
      <c r="AD2250" s="27"/>
      <c r="AE2250" s="27"/>
      <c r="AF2250" s="27"/>
      <c r="AG2250" s="27"/>
      <c r="AH2250" s="27"/>
      <c r="AI2250" s="27"/>
      <c r="AJ2250" s="27"/>
      <c r="AK2250" s="27"/>
      <c r="AL2250" s="27"/>
      <c r="AM2250" s="27"/>
      <c r="AN2250" s="27"/>
      <c r="AO2250" s="27"/>
      <c r="AP2250" s="27">
        <v>37140.5</v>
      </c>
      <c r="AQ2250" s="27">
        <v>0</v>
      </c>
      <c r="AR2250" s="27">
        <f t="shared" si="81"/>
        <v>0</v>
      </c>
      <c r="AS2250" s="10" t="s">
        <v>111</v>
      </c>
      <c r="AT2250" s="43" t="s">
        <v>241</v>
      </c>
      <c r="AU2250" s="89" t="s">
        <v>661</v>
      </c>
    </row>
    <row r="2251" spans="2:47" ht="13.15" customHeight="1" x14ac:dyDescent="0.2">
      <c r="B2251" s="12" t="s">
        <v>3372</v>
      </c>
      <c r="C2251" s="7" t="s">
        <v>100</v>
      </c>
      <c r="D2251" s="13" t="s">
        <v>638</v>
      </c>
      <c r="E2251" s="7" t="s">
        <v>582</v>
      </c>
      <c r="F2251" s="7" t="s">
        <v>639</v>
      </c>
      <c r="G2251" s="7" t="s">
        <v>3371</v>
      </c>
      <c r="H2251" s="8" t="s">
        <v>105</v>
      </c>
      <c r="I2251" s="9">
        <v>57</v>
      </c>
      <c r="J2251" s="10" t="s">
        <v>106</v>
      </c>
      <c r="K2251" s="8" t="s">
        <v>107</v>
      </c>
      <c r="L2251" s="10" t="s">
        <v>108</v>
      </c>
      <c r="M2251" s="10" t="s">
        <v>109</v>
      </c>
      <c r="N2251" s="10" t="s">
        <v>2830</v>
      </c>
      <c r="O2251" s="74"/>
      <c r="P2251" s="27"/>
      <c r="Q2251" s="27"/>
      <c r="R2251" s="27">
        <v>6</v>
      </c>
      <c r="S2251" s="27">
        <v>77</v>
      </c>
      <c r="T2251" s="27">
        <v>77</v>
      </c>
      <c r="U2251" s="27">
        <v>77</v>
      </c>
      <c r="V2251" s="27">
        <v>77</v>
      </c>
      <c r="W2251" s="27"/>
      <c r="X2251" s="27"/>
      <c r="Y2251" s="27"/>
      <c r="Z2251" s="27"/>
      <c r="AA2251" s="27"/>
      <c r="AB2251" s="27"/>
      <c r="AC2251" s="27"/>
      <c r="AD2251" s="27"/>
      <c r="AE2251" s="27"/>
      <c r="AF2251" s="27"/>
      <c r="AG2251" s="27"/>
      <c r="AH2251" s="27"/>
      <c r="AI2251" s="27"/>
      <c r="AJ2251" s="27"/>
      <c r="AK2251" s="27"/>
      <c r="AL2251" s="27"/>
      <c r="AM2251" s="27"/>
      <c r="AN2251" s="27"/>
      <c r="AO2251" s="27"/>
      <c r="AP2251" s="27">
        <v>37140.5</v>
      </c>
      <c r="AQ2251" s="27">
        <v>0</v>
      </c>
      <c r="AR2251" s="27">
        <f t="shared" si="81"/>
        <v>0</v>
      </c>
      <c r="AS2251" s="10" t="s">
        <v>111</v>
      </c>
      <c r="AT2251" s="43" t="s">
        <v>241</v>
      </c>
      <c r="AU2251" s="89" t="s">
        <v>661</v>
      </c>
    </row>
    <row r="2252" spans="2:47" ht="13.15" customHeight="1" x14ac:dyDescent="0.2">
      <c r="B2252" s="12" t="s">
        <v>3373</v>
      </c>
      <c r="C2252" s="7" t="s">
        <v>100</v>
      </c>
      <c r="D2252" s="13" t="s">
        <v>638</v>
      </c>
      <c r="E2252" s="7" t="s">
        <v>582</v>
      </c>
      <c r="F2252" s="7" t="s">
        <v>639</v>
      </c>
      <c r="G2252" s="7" t="s">
        <v>3371</v>
      </c>
      <c r="H2252" s="8" t="s">
        <v>105</v>
      </c>
      <c r="I2252" s="8">
        <v>57</v>
      </c>
      <c r="J2252" s="10" t="s">
        <v>3109</v>
      </c>
      <c r="K2252" s="8" t="s">
        <v>107</v>
      </c>
      <c r="L2252" s="10" t="s">
        <v>108</v>
      </c>
      <c r="M2252" s="10" t="s">
        <v>109</v>
      </c>
      <c r="N2252" s="10" t="s">
        <v>2830</v>
      </c>
      <c r="O2252" s="74"/>
      <c r="P2252" s="27"/>
      <c r="Q2252" s="27"/>
      <c r="R2252" s="27"/>
      <c r="S2252" s="27">
        <v>53</v>
      </c>
      <c r="T2252" s="27"/>
      <c r="U2252" s="27">
        <v>77</v>
      </c>
      <c r="V2252" s="27"/>
      <c r="W2252" s="27"/>
      <c r="X2252" s="27"/>
      <c r="Y2252" s="27"/>
      <c r="Z2252" s="27"/>
      <c r="AA2252" s="27"/>
      <c r="AB2252" s="27"/>
      <c r="AC2252" s="27"/>
      <c r="AD2252" s="27"/>
      <c r="AE2252" s="27"/>
      <c r="AF2252" s="27"/>
      <c r="AG2252" s="27"/>
      <c r="AH2252" s="27"/>
      <c r="AI2252" s="27"/>
      <c r="AJ2252" s="27"/>
      <c r="AK2252" s="27"/>
      <c r="AL2252" s="27"/>
      <c r="AM2252" s="27"/>
      <c r="AN2252" s="27"/>
      <c r="AO2252" s="27"/>
      <c r="AP2252" s="27">
        <v>26000</v>
      </c>
      <c r="AQ2252" s="27">
        <v>0</v>
      </c>
      <c r="AR2252" s="27">
        <f t="shared" si="81"/>
        <v>0</v>
      </c>
      <c r="AS2252" s="10" t="s">
        <v>111</v>
      </c>
      <c r="AT2252" s="7" t="s">
        <v>375</v>
      </c>
      <c r="AU2252" s="89" t="s">
        <v>212</v>
      </c>
    </row>
    <row r="2253" spans="2:47" ht="13.15" customHeight="1" x14ac:dyDescent="0.2">
      <c r="B2253" s="7" t="s">
        <v>3374</v>
      </c>
      <c r="C2253" s="7" t="s">
        <v>100</v>
      </c>
      <c r="D2253" s="13" t="s">
        <v>638</v>
      </c>
      <c r="E2253" s="7" t="s">
        <v>582</v>
      </c>
      <c r="F2253" s="7" t="s">
        <v>639</v>
      </c>
      <c r="G2253" s="7" t="s">
        <v>3375</v>
      </c>
      <c r="H2253" s="8" t="s">
        <v>197</v>
      </c>
      <c r="I2253" s="9">
        <v>57</v>
      </c>
      <c r="J2253" s="10" t="s">
        <v>238</v>
      </c>
      <c r="K2253" s="8" t="s">
        <v>107</v>
      </c>
      <c r="L2253" s="10" t="s">
        <v>108</v>
      </c>
      <c r="M2253" s="10" t="s">
        <v>109</v>
      </c>
      <c r="N2253" s="29" t="s">
        <v>2830</v>
      </c>
      <c r="O2253" s="27"/>
      <c r="P2253" s="27"/>
      <c r="Q2253" s="74"/>
      <c r="R2253" s="27">
        <v>6</v>
      </c>
      <c r="S2253" s="27">
        <v>83</v>
      </c>
      <c r="T2253" s="27">
        <v>83</v>
      </c>
      <c r="U2253" s="27">
        <v>83</v>
      </c>
      <c r="V2253" s="27">
        <v>83</v>
      </c>
      <c r="W2253" s="27"/>
      <c r="X2253" s="27"/>
      <c r="Y2253" s="27"/>
      <c r="Z2253" s="27"/>
      <c r="AA2253" s="27"/>
      <c r="AB2253" s="27"/>
      <c r="AC2253" s="27"/>
      <c r="AD2253" s="27"/>
      <c r="AE2253" s="27"/>
      <c r="AF2253" s="27"/>
      <c r="AG2253" s="27"/>
      <c r="AH2253" s="27"/>
      <c r="AI2253" s="27"/>
      <c r="AJ2253" s="27"/>
      <c r="AK2253" s="27"/>
      <c r="AL2253" s="27"/>
      <c r="AM2253" s="27"/>
      <c r="AN2253" s="27"/>
      <c r="AO2253" s="27"/>
      <c r="AP2253" s="27">
        <v>37140.5</v>
      </c>
      <c r="AQ2253" s="27">
        <v>0</v>
      </c>
      <c r="AR2253" s="27">
        <f t="shared" si="81"/>
        <v>0</v>
      </c>
      <c r="AS2253" s="10" t="s">
        <v>111</v>
      </c>
      <c r="AT2253" s="43" t="s">
        <v>241</v>
      </c>
      <c r="AU2253" s="89" t="s">
        <v>661</v>
      </c>
    </row>
    <row r="2254" spans="2:47" ht="13.15" customHeight="1" x14ac:dyDescent="0.2">
      <c r="B2254" s="12" t="s">
        <v>3376</v>
      </c>
      <c r="C2254" s="7" t="s">
        <v>100</v>
      </c>
      <c r="D2254" s="13" t="s">
        <v>638</v>
      </c>
      <c r="E2254" s="7" t="s">
        <v>582</v>
      </c>
      <c r="F2254" s="7" t="s">
        <v>639</v>
      </c>
      <c r="G2254" s="7" t="s">
        <v>3375</v>
      </c>
      <c r="H2254" s="8" t="s">
        <v>105</v>
      </c>
      <c r="I2254" s="9">
        <v>57</v>
      </c>
      <c r="J2254" s="10" t="s">
        <v>106</v>
      </c>
      <c r="K2254" s="8" t="s">
        <v>107</v>
      </c>
      <c r="L2254" s="10" t="s">
        <v>108</v>
      </c>
      <c r="M2254" s="10" t="s">
        <v>109</v>
      </c>
      <c r="N2254" s="10" t="s">
        <v>2830</v>
      </c>
      <c r="O2254" s="74"/>
      <c r="P2254" s="27"/>
      <c r="Q2254" s="27"/>
      <c r="R2254" s="27">
        <v>6</v>
      </c>
      <c r="S2254" s="27">
        <v>83</v>
      </c>
      <c r="T2254" s="27">
        <v>83</v>
      </c>
      <c r="U2254" s="27">
        <v>83</v>
      </c>
      <c r="V2254" s="27">
        <v>83</v>
      </c>
      <c r="W2254" s="27"/>
      <c r="X2254" s="27"/>
      <c r="Y2254" s="27"/>
      <c r="Z2254" s="27"/>
      <c r="AA2254" s="27"/>
      <c r="AB2254" s="27"/>
      <c r="AC2254" s="27"/>
      <c r="AD2254" s="27"/>
      <c r="AE2254" s="27"/>
      <c r="AF2254" s="27"/>
      <c r="AG2254" s="27"/>
      <c r="AH2254" s="27"/>
      <c r="AI2254" s="27"/>
      <c r="AJ2254" s="27"/>
      <c r="AK2254" s="27"/>
      <c r="AL2254" s="27"/>
      <c r="AM2254" s="27"/>
      <c r="AN2254" s="27"/>
      <c r="AO2254" s="27"/>
      <c r="AP2254" s="27">
        <v>37140.5</v>
      </c>
      <c r="AQ2254" s="27">
        <v>0</v>
      </c>
      <c r="AR2254" s="27">
        <f t="shared" si="81"/>
        <v>0</v>
      </c>
      <c r="AS2254" s="10" t="s">
        <v>111</v>
      </c>
      <c r="AT2254" s="43" t="s">
        <v>241</v>
      </c>
      <c r="AU2254" s="89" t="s">
        <v>661</v>
      </c>
    </row>
    <row r="2255" spans="2:47" ht="13.15" customHeight="1" x14ac:dyDescent="0.2">
      <c r="B2255" s="12" t="s">
        <v>3377</v>
      </c>
      <c r="C2255" s="7" t="s">
        <v>100</v>
      </c>
      <c r="D2255" s="13" t="s">
        <v>638</v>
      </c>
      <c r="E2255" s="7" t="s">
        <v>582</v>
      </c>
      <c r="F2255" s="7" t="s">
        <v>639</v>
      </c>
      <c r="G2255" s="7" t="s">
        <v>3375</v>
      </c>
      <c r="H2255" s="8" t="s">
        <v>105</v>
      </c>
      <c r="I2255" s="8">
        <v>57</v>
      </c>
      <c r="J2255" s="10" t="s">
        <v>3109</v>
      </c>
      <c r="K2255" s="8" t="s">
        <v>107</v>
      </c>
      <c r="L2255" s="10" t="s">
        <v>108</v>
      </c>
      <c r="M2255" s="10" t="s">
        <v>109</v>
      </c>
      <c r="N2255" s="10" t="s">
        <v>2830</v>
      </c>
      <c r="O2255" s="74"/>
      <c r="P2255" s="27"/>
      <c r="Q2255" s="27"/>
      <c r="R2255" s="27"/>
      <c r="S2255" s="27">
        <v>46</v>
      </c>
      <c r="T2255" s="27"/>
      <c r="U2255" s="27">
        <v>83</v>
      </c>
      <c r="V2255" s="27"/>
      <c r="W2255" s="27"/>
      <c r="X2255" s="27"/>
      <c r="Y2255" s="27"/>
      <c r="Z2255" s="27"/>
      <c r="AA2255" s="27"/>
      <c r="AB2255" s="27"/>
      <c r="AC2255" s="27"/>
      <c r="AD2255" s="27"/>
      <c r="AE2255" s="27"/>
      <c r="AF2255" s="27"/>
      <c r="AG2255" s="27"/>
      <c r="AH2255" s="27"/>
      <c r="AI2255" s="27"/>
      <c r="AJ2255" s="27"/>
      <c r="AK2255" s="27"/>
      <c r="AL2255" s="27"/>
      <c r="AM2255" s="27"/>
      <c r="AN2255" s="27"/>
      <c r="AO2255" s="27"/>
      <c r="AP2255" s="27">
        <v>26000</v>
      </c>
      <c r="AQ2255" s="27">
        <v>0</v>
      </c>
      <c r="AR2255" s="27">
        <f t="shared" si="81"/>
        <v>0</v>
      </c>
      <c r="AS2255" s="10" t="s">
        <v>111</v>
      </c>
      <c r="AT2255" s="7" t="s">
        <v>375</v>
      </c>
      <c r="AU2255" s="89" t="s">
        <v>212</v>
      </c>
    </row>
    <row r="2256" spans="2:47" ht="13.15" customHeight="1" x14ac:dyDescent="0.2">
      <c r="B2256" s="7" t="s">
        <v>3378</v>
      </c>
      <c r="C2256" s="7" t="s">
        <v>100</v>
      </c>
      <c r="D2256" s="13" t="s">
        <v>638</v>
      </c>
      <c r="E2256" s="7" t="s">
        <v>582</v>
      </c>
      <c r="F2256" s="7" t="s">
        <v>639</v>
      </c>
      <c r="G2256" s="7" t="s">
        <v>3379</v>
      </c>
      <c r="H2256" s="8" t="s">
        <v>197</v>
      </c>
      <c r="I2256" s="9">
        <v>57</v>
      </c>
      <c r="J2256" s="10" t="s">
        <v>238</v>
      </c>
      <c r="K2256" s="8" t="s">
        <v>107</v>
      </c>
      <c r="L2256" s="10" t="s">
        <v>108</v>
      </c>
      <c r="M2256" s="10" t="s">
        <v>109</v>
      </c>
      <c r="N2256" s="29" t="s">
        <v>2830</v>
      </c>
      <c r="O2256" s="27"/>
      <c r="P2256" s="27"/>
      <c r="Q2256" s="74"/>
      <c r="R2256" s="27">
        <v>20</v>
      </c>
      <c r="S2256" s="27">
        <v>84</v>
      </c>
      <c r="T2256" s="27">
        <v>84</v>
      </c>
      <c r="U2256" s="27">
        <v>84</v>
      </c>
      <c r="V2256" s="27">
        <v>84</v>
      </c>
      <c r="W2256" s="27"/>
      <c r="X2256" s="27"/>
      <c r="Y2256" s="27"/>
      <c r="Z2256" s="27"/>
      <c r="AA2256" s="27"/>
      <c r="AB2256" s="27"/>
      <c r="AC2256" s="27"/>
      <c r="AD2256" s="27"/>
      <c r="AE2256" s="27"/>
      <c r="AF2256" s="27"/>
      <c r="AG2256" s="27"/>
      <c r="AH2256" s="27"/>
      <c r="AI2256" s="27"/>
      <c r="AJ2256" s="27"/>
      <c r="AK2256" s="27"/>
      <c r="AL2256" s="27"/>
      <c r="AM2256" s="27"/>
      <c r="AN2256" s="27"/>
      <c r="AO2256" s="27"/>
      <c r="AP2256" s="27">
        <v>37140.5</v>
      </c>
      <c r="AQ2256" s="27">
        <v>0</v>
      </c>
      <c r="AR2256" s="27">
        <f t="shared" si="81"/>
        <v>0</v>
      </c>
      <c r="AS2256" s="10" t="s">
        <v>111</v>
      </c>
      <c r="AT2256" s="43" t="s">
        <v>241</v>
      </c>
      <c r="AU2256" s="89" t="s">
        <v>661</v>
      </c>
    </row>
    <row r="2257" spans="2:47" ht="13.15" customHeight="1" x14ac:dyDescent="0.2">
      <c r="B2257" s="12" t="s">
        <v>3380</v>
      </c>
      <c r="C2257" s="7" t="s">
        <v>100</v>
      </c>
      <c r="D2257" s="13" t="s">
        <v>638</v>
      </c>
      <c r="E2257" s="7" t="s">
        <v>582</v>
      </c>
      <c r="F2257" s="7" t="s">
        <v>639</v>
      </c>
      <c r="G2257" s="7" t="s">
        <v>3379</v>
      </c>
      <c r="H2257" s="8" t="s">
        <v>105</v>
      </c>
      <c r="I2257" s="9">
        <v>57</v>
      </c>
      <c r="J2257" s="10" t="s">
        <v>106</v>
      </c>
      <c r="K2257" s="8" t="s">
        <v>107</v>
      </c>
      <c r="L2257" s="10" t="s">
        <v>108</v>
      </c>
      <c r="M2257" s="10" t="s">
        <v>109</v>
      </c>
      <c r="N2257" s="10" t="s">
        <v>2830</v>
      </c>
      <c r="O2257" s="74"/>
      <c r="P2257" s="27"/>
      <c r="Q2257" s="27"/>
      <c r="R2257" s="27">
        <v>20</v>
      </c>
      <c r="S2257" s="27">
        <v>84</v>
      </c>
      <c r="T2257" s="27">
        <v>84</v>
      </c>
      <c r="U2257" s="27">
        <v>84</v>
      </c>
      <c r="V2257" s="27">
        <v>84</v>
      </c>
      <c r="W2257" s="27"/>
      <c r="X2257" s="27"/>
      <c r="Y2257" s="27"/>
      <c r="Z2257" s="27"/>
      <c r="AA2257" s="27"/>
      <c r="AB2257" s="27"/>
      <c r="AC2257" s="27"/>
      <c r="AD2257" s="27"/>
      <c r="AE2257" s="27"/>
      <c r="AF2257" s="27"/>
      <c r="AG2257" s="27"/>
      <c r="AH2257" s="27"/>
      <c r="AI2257" s="27"/>
      <c r="AJ2257" s="27"/>
      <c r="AK2257" s="27"/>
      <c r="AL2257" s="27"/>
      <c r="AM2257" s="27"/>
      <c r="AN2257" s="27"/>
      <c r="AO2257" s="27"/>
      <c r="AP2257" s="27">
        <v>37140.5</v>
      </c>
      <c r="AQ2257" s="27">
        <v>0</v>
      </c>
      <c r="AR2257" s="27">
        <f t="shared" si="81"/>
        <v>0</v>
      </c>
      <c r="AS2257" s="10" t="s">
        <v>111</v>
      </c>
      <c r="AT2257" s="43" t="s">
        <v>241</v>
      </c>
      <c r="AU2257" s="89" t="s">
        <v>661</v>
      </c>
    </row>
    <row r="2258" spans="2:47" ht="13.15" customHeight="1" x14ac:dyDescent="0.2">
      <c r="B2258" s="12" t="s">
        <v>3381</v>
      </c>
      <c r="C2258" s="7" t="s">
        <v>100</v>
      </c>
      <c r="D2258" s="13" t="s">
        <v>638</v>
      </c>
      <c r="E2258" s="7" t="s">
        <v>582</v>
      </c>
      <c r="F2258" s="7" t="s">
        <v>639</v>
      </c>
      <c r="G2258" s="7" t="s">
        <v>3379</v>
      </c>
      <c r="H2258" s="8" t="s">
        <v>105</v>
      </c>
      <c r="I2258" s="8">
        <v>57</v>
      </c>
      <c r="J2258" s="10" t="s">
        <v>3109</v>
      </c>
      <c r="K2258" s="8" t="s">
        <v>107</v>
      </c>
      <c r="L2258" s="10" t="s">
        <v>108</v>
      </c>
      <c r="M2258" s="10" t="s">
        <v>109</v>
      </c>
      <c r="N2258" s="10" t="s">
        <v>2830</v>
      </c>
      <c r="O2258" s="74"/>
      <c r="P2258" s="27"/>
      <c r="Q2258" s="27"/>
      <c r="R2258" s="27"/>
      <c r="S2258" s="27">
        <v>51</v>
      </c>
      <c r="T2258" s="27"/>
      <c r="U2258" s="27">
        <v>84</v>
      </c>
      <c r="V2258" s="27"/>
      <c r="W2258" s="27"/>
      <c r="X2258" s="27"/>
      <c r="Y2258" s="27"/>
      <c r="Z2258" s="27"/>
      <c r="AA2258" s="27"/>
      <c r="AB2258" s="27"/>
      <c r="AC2258" s="27"/>
      <c r="AD2258" s="27"/>
      <c r="AE2258" s="27"/>
      <c r="AF2258" s="27"/>
      <c r="AG2258" s="27"/>
      <c r="AH2258" s="27"/>
      <c r="AI2258" s="27"/>
      <c r="AJ2258" s="27"/>
      <c r="AK2258" s="27"/>
      <c r="AL2258" s="27"/>
      <c r="AM2258" s="27"/>
      <c r="AN2258" s="27"/>
      <c r="AO2258" s="27"/>
      <c r="AP2258" s="27">
        <v>26000</v>
      </c>
      <c r="AQ2258" s="27">
        <v>0</v>
      </c>
      <c r="AR2258" s="27">
        <f t="shared" si="81"/>
        <v>0</v>
      </c>
      <c r="AS2258" s="10" t="s">
        <v>111</v>
      </c>
      <c r="AT2258" s="7" t="s">
        <v>375</v>
      </c>
      <c r="AU2258" s="89" t="s">
        <v>212</v>
      </c>
    </row>
    <row r="2259" spans="2:47" ht="13.15" customHeight="1" x14ac:dyDescent="0.2">
      <c r="B2259" s="7" t="s">
        <v>3382</v>
      </c>
      <c r="C2259" s="7" t="s">
        <v>100</v>
      </c>
      <c r="D2259" s="13" t="s">
        <v>638</v>
      </c>
      <c r="E2259" s="7" t="s">
        <v>582</v>
      </c>
      <c r="F2259" s="7" t="s">
        <v>639</v>
      </c>
      <c r="G2259" s="7" t="s">
        <v>3383</v>
      </c>
      <c r="H2259" s="8" t="s">
        <v>197</v>
      </c>
      <c r="I2259" s="9">
        <v>57</v>
      </c>
      <c r="J2259" s="10" t="s">
        <v>238</v>
      </c>
      <c r="K2259" s="8" t="s">
        <v>107</v>
      </c>
      <c r="L2259" s="10" t="s">
        <v>108</v>
      </c>
      <c r="M2259" s="10" t="s">
        <v>109</v>
      </c>
      <c r="N2259" s="29" t="s">
        <v>2830</v>
      </c>
      <c r="O2259" s="27"/>
      <c r="P2259" s="27"/>
      <c r="Q2259" s="74"/>
      <c r="R2259" s="27">
        <v>12</v>
      </c>
      <c r="S2259" s="27">
        <v>25</v>
      </c>
      <c r="T2259" s="27">
        <v>25</v>
      </c>
      <c r="U2259" s="27">
        <v>25</v>
      </c>
      <c r="V2259" s="27">
        <v>25</v>
      </c>
      <c r="W2259" s="27"/>
      <c r="X2259" s="27"/>
      <c r="Y2259" s="27"/>
      <c r="Z2259" s="27"/>
      <c r="AA2259" s="27"/>
      <c r="AB2259" s="27"/>
      <c r="AC2259" s="27"/>
      <c r="AD2259" s="27"/>
      <c r="AE2259" s="27"/>
      <c r="AF2259" s="27"/>
      <c r="AG2259" s="27"/>
      <c r="AH2259" s="27"/>
      <c r="AI2259" s="27"/>
      <c r="AJ2259" s="27"/>
      <c r="AK2259" s="27"/>
      <c r="AL2259" s="27"/>
      <c r="AM2259" s="27"/>
      <c r="AN2259" s="27"/>
      <c r="AO2259" s="27"/>
      <c r="AP2259" s="27">
        <v>37140.5</v>
      </c>
      <c r="AQ2259" s="27">
        <v>0</v>
      </c>
      <c r="AR2259" s="27">
        <f t="shared" si="81"/>
        <v>0</v>
      </c>
      <c r="AS2259" s="10" t="s">
        <v>111</v>
      </c>
      <c r="AT2259" s="43" t="s">
        <v>241</v>
      </c>
      <c r="AU2259" s="89" t="s">
        <v>661</v>
      </c>
    </row>
    <row r="2260" spans="2:47" ht="13.15" customHeight="1" x14ac:dyDescent="0.2">
      <c r="B2260" s="12" t="s">
        <v>3384</v>
      </c>
      <c r="C2260" s="7" t="s">
        <v>100</v>
      </c>
      <c r="D2260" s="13" t="s">
        <v>638</v>
      </c>
      <c r="E2260" s="7" t="s">
        <v>582</v>
      </c>
      <c r="F2260" s="7" t="s">
        <v>639</v>
      </c>
      <c r="G2260" s="7" t="s">
        <v>3383</v>
      </c>
      <c r="H2260" s="8" t="s">
        <v>105</v>
      </c>
      <c r="I2260" s="9">
        <v>57</v>
      </c>
      <c r="J2260" s="10" t="s">
        <v>106</v>
      </c>
      <c r="K2260" s="8" t="s">
        <v>107</v>
      </c>
      <c r="L2260" s="10" t="s">
        <v>108</v>
      </c>
      <c r="M2260" s="10" t="s">
        <v>109</v>
      </c>
      <c r="N2260" s="10" t="s">
        <v>2830</v>
      </c>
      <c r="O2260" s="74"/>
      <c r="P2260" s="27"/>
      <c r="Q2260" s="27"/>
      <c r="R2260" s="27">
        <v>12</v>
      </c>
      <c r="S2260" s="27">
        <v>25</v>
      </c>
      <c r="T2260" s="27">
        <v>25</v>
      </c>
      <c r="U2260" s="27">
        <v>25</v>
      </c>
      <c r="V2260" s="27">
        <v>25</v>
      </c>
      <c r="W2260" s="27"/>
      <c r="X2260" s="27"/>
      <c r="Y2260" s="27"/>
      <c r="Z2260" s="27"/>
      <c r="AA2260" s="27"/>
      <c r="AB2260" s="27"/>
      <c r="AC2260" s="27"/>
      <c r="AD2260" s="27"/>
      <c r="AE2260" s="27"/>
      <c r="AF2260" s="27"/>
      <c r="AG2260" s="27"/>
      <c r="AH2260" s="27"/>
      <c r="AI2260" s="27"/>
      <c r="AJ2260" s="27"/>
      <c r="AK2260" s="27"/>
      <c r="AL2260" s="27"/>
      <c r="AM2260" s="27"/>
      <c r="AN2260" s="27"/>
      <c r="AO2260" s="27"/>
      <c r="AP2260" s="27">
        <v>37140.5</v>
      </c>
      <c r="AQ2260" s="27">
        <v>0</v>
      </c>
      <c r="AR2260" s="27">
        <f t="shared" si="81"/>
        <v>0</v>
      </c>
      <c r="AS2260" s="10" t="s">
        <v>111</v>
      </c>
      <c r="AT2260" s="43" t="s">
        <v>241</v>
      </c>
      <c r="AU2260" s="89" t="s">
        <v>661</v>
      </c>
    </row>
    <row r="2261" spans="2:47" ht="13.15" customHeight="1" x14ac:dyDescent="0.2">
      <c r="B2261" s="12" t="s">
        <v>3385</v>
      </c>
      <c r="C2261" s="7" t="s">
        <v>100</v>
      </c>
      <c r="D2261" s="13" t="s">
        <v>638</v>
      </c>
      <c r="E2261" s="7" t="s">
        <v>582</v>
      </c>
      <c r="F2261" s="7" t="s">
        <v>639</v>
      </c>
      <c r="G2261" s="7" t="s">
        <v>3383</v>
      </c>
      <c r="H2261" s="8" t="s">
        <v>105</v>
      </c>
      <c r="I2261" s="8">
        <v>57</v>
      </c>
      <c r="J2261" s="10" t="s">
        <v>3109</v>
      </c>
      <c r="K2261" s="8" t="s">
        <v>107</v>
      </c>
      <c r="L2261" s="10" t="s">
        <v>108</v>
      </c>
      <c r="M2261" s="10" t="s">
        <v>109</v>
      </c>
      <c r="N2261" s="10" t="s">
        <v>2830</v>
      </c>
      <c r="O2261" s="74"/>
      <c r="P2261" s="27"/>
      <c r="Q2261" s="27"/>
      <c r="R2261" s="27"/>
      <c r="S2261" s="27">
        <v>16</v>
      </c>
      <c r="T2261" s="27"/>
      <c r="U2261" s="27">
        <v>25</v>
      </c>
      <c r="V2261" s="27"/>
      <c r="W2261" s="27"/>
      <c r="X2261" s="27"/>
      <c r="Y2261" s="27"/>
      <c r="Z2261" s="27"/>
      <c r="AA2261" s="27"/>
      <c r="AB2261" s="27"/>
      <c r="AC2261" s="27"/>
      <c r="AD2261" s="27"/>
      <c r="AE2261" s="27"/>
      <c r="AF2261" s="27"/>
      <c r="AG2261" s="27"/>
      <c r="AH2261" s="27"/>
      <c r="AI2261" s="27"/>
      <c r="AJ2261" s="27"/>
      <c r="AK2261" s="27"/>
      <c r="AL2261" s="27"/>
      <c r="AM2261" s="27"/>
      <c r="AN2261" s="27"/>
      <c r="AO2261" s="27"/>
      <c r="AP2261" s="27">
        <v>26000</v>
      </c>
      <c r="AQ2261" s="27">
        <v>0</v>
      </c>
      <c r="AR2261" s="27">
        <f t="shared" si="81"/>
        <v>0</v>
      </c>
      <c r="AS2261" s="10" t="s">
        <v>111</v>
      </c>
      <c r="AT2261" s="7" t="s">
        <v>375</v>
      </c>
      <c r="AU2261" s="89" t="s">
        <v>212</v>
      </c>
    </row>
    <row r="2262" spans="2:47" ht="13.15" customHeight="1" x14ac:dyDescent="0.2">
      <c r="B2262" s="7" t="s">
        <v>3386</v>
      </c>
      <c r="C2262" s="7" t="s">
        <v>100</v>
      </c>
      <c r="D2262" s="13" t="s">
        <v>638</v>
      </c>
      <c r="E2262" s="7" t="s">
        <v>582</v>
      </c>
      <c r="F2262" s="7" t="s">
        <v>639</v>
      </c>
      <c r="G2262" s="7" t="s">
        <v>3387</v>
      </c>
      <c r="H2262" s="8" t="s">
        <v>197</v>
      </c>
      <c r="I2262" s="9">
        <v>57</v>
      </c>
      <c r="J2262" s="10" t="s">
        <v>238</v>
      </c>
      <c r="K2262" s="8" t="s">
        <v>107</v>
      </c>
      <c r="L2262" s="10" t="s">
        <v>108</v>
      </c>
      <c r="M2262" s="10" t="s">
        <v>109</v>
      </c>
      <c r="N2262" s="29" t="s">
        <v>2830</v>
      </c>
      <c r="O2262" s="27"/>
      <c r="P2262" s="27"/>
      <c r="Q2262" s="74"/>
      <c r="R2262" s="27">
        <v>6</v>
      </c>
      <c r="S2262" s="27">
        <v>25</v>
      </c>
      <c r="T2262" s="27">
        <v>25</v>
      </c>
      <c r="U2262" s="27">
        <v>25</v>
      </c>
      <c r="V2262" s="27">
        <v>25</v>
      </c>
      <c r="W2262" s="27"/>
      <c r="X2262" s="27"/>
      <c r="Y2262" s="27"/>
      <c r="Z2262" s="27"/>
      <c r="AA2262" s="27"/>
      <c r="AB2262" s="27"/>
      <c r="AC2262" s="27"/>
      <c r="AD2262" s="27"/>
      <c r="AE2262" s="27"/>
      <c r="AF2262" s="27"/>
      <c r="AG2262" s="27"/>
      <c r="AH2262" s="27"/>
      <c r="AI2262" s="27"/>
      <c r="AJ2262" s="27"/>
      <c r="AK2262" s="27"/>
      <c r="AL2262" s="27"/>
      <c r="AM2262" s="27"/>
      <c r="AN2262" s="27"/>
      <c r="AO2262" s="27"/>
      <c r="AP2262" s="27">
        <v>37140.5</v>
      </c>
      <c r="AQ2262" s="27">
        <v>0</v>
      </c>
      <c r="AR2262" s="27">
        <f t="shared" si="81"/>
        <v>0</v>
      </c>
      <c r="AS2262" s="10" t="s">
        <v>111</v>
      </c>
      <c r="AT2262" s="43" t="s">
        <v>241</v>
      </c>
      <c r="AU2262" s="89" t="s">
        <v>661</v>
      </c>
    </row>
    <row r="2263" spans="2:47" ht="13.15" customHeight="1" x14ac:dyDescent="0.2">
      <c r="B2263" s="12" t="s">
        <v>3388</v>
      </c>
      <c r="C2263" s="7" t="s">
        <v>100</v>
      </c>
      <c r="D2263" s="13" t="s">
        <v>638</v>
      </c>
      <c r="E2263" s="7" t="s">
        <v>582</v>
      </c>
      <c r="F2263" s="7" t="s">
        <v>639</v>
      </c>
      <c r="G2263" s="7" t="s">
        <v>3387</v>
      </c>
      <c r="H2263" s="8" t="s">
        <v>105</v>
      </c>
      <c r="I2263" s="9">
        <v>57</v>
      </c>
      <c r="J2263" s="10" t="s">
        <v>106</v>
      </c>
      <c r="K2263" s="8" t="s">
        <v>107</v>
      </c>
      <c r="L2263" s="10" t="s">
        <v>108</v>
      </c>
      <c r="M2263" s="10" t="s">
        <v>109</v>
      </c>
      <c r="N2263" s="10" t="s">
        <v>2830</v>
      </c>
      <c r="O2263" s="74"/>
      <c r="P2263" s="27"/>
      <c r="Q2263" s="27"/>
      <c r="R2263" s="27">
        <v>6</v>
      </c>
      <c r="S2263" s="27">
        <v>25</v>
      </c>
      <c r="T2263" s="27">
        <v>25</v>
      </c>
      <c r="U2263" s="27">
        <v>25</v>
      </c>
      <c r="V2263" s="27">
        <v>25</v>
      </c>
      <c r="W2263" s="27"/>
      <c r="X2263" s="27"/>
      <c r="Y2263" s="27"/>
      <c r="Z2263" s="27"/>
      <c r="AA2263" s="27"/>
      <c r="AB2263" s="27"/>
      <c r="AC2263" s="27"/>
      <c r="AD2263" s="27"/>
      <c r="AE2263" s="27"/>
      <c r="AF2263" s="27"/>
      <c r="AG2263" s="27"/>
      <c r="AH2263" s="27"/>
      <c r="AI2263" s="27"/>
      <c r="AJ2263" s="27"/>
      <c r="AK2263" s="27"/>
      <c r="AL2263" s="27"/>
      <c r="AM2263" s="27"/>
      <c r="AN2263" s="27"/>
      <c r="AO2263" s="27"/>
      <c r="AP2263" s="27">
        <v>37140.5</v>
      </c>
      <c r="AQ2263" s="27">
        <v>0</v>
      </c>
      <c r="AR2263" s="27">
        <f t="shared" si="81"/>
        <v>0</v>
      </c>
      <c r="AS2263" s="10" t="s">
        <v>111</v>
      </c>
      <c r="AT2263" s="43" t="s">
        <v>241</v>
      </c>
      <c r="AU2263" s="89" t="s">
        <v>661</v>
      </c>
    </row>
    <row r="2264" spans="2:47" ht="13.15" customHeight="1" x14ac:dyDescent="0.2">
      <c r="B2264" s="12" t="s">
        <v>3389</v>
      </c>
      <c r="C2264" s="7" t="s">
        <v>100</v>
      </c>
      <c r="D2264" s="13" t="s">
        <v>638</v>
      </c>
      <c r="E2264" s="7" t="s">
        <v>582</v>
      </c>
      <c r="F2264" s="7" t="s">
        <v>639</v>
      </c>
      <c r="G2264" s="7" t="s">
        <v>3387</v>
      </c>
      <c r="H2264" s="8" t="s">
        <v>105</v>
      </c>
      <c r="I2264" s="8">
        <v>57</v>
      </c>
      <c r="J2264" s="10" t="s">
        <v>3109</v>
      </c>
      <c r="K2264" s="8" t="s">
        <v>107</v>
      </c>
      <c r="L2264" s="10" t="s">
        <v>108</v>
      </c>
      <c r="M2264" s="10" t="s">
        <v>109</v>
      </c>
      <c r="N2264" s="10" t="s">
        <v>2830</v>
      </c>
      <c r="O2264" s="74"/>
      <c r="P2264" s="27"/>
      <c r="Q2264" s="27"/>
      <c r="R2264" s="27"/>
      <c r="S2264" s="27">
        <v>17</v>
      </c>
      <c r="T2264" s="27"/>
      <c r="U2264" s="27">
        <v>25</v>
      </c>
      <c r="V2264" s="27"/>
      <c r="W2264" s="27"/>
      <c r="X2264" s="27"/>
      <c r="Y2264" s="27"/>
      <c r="Z2264" s="27"/>
      <c r="AA2264" s="27"/>
      <c r="AB2264" s="27"/>
      <c r="AC2264" s="27"/>
      <c r="AD2264" s="27"/>
      <c r="AE2264" s="27"/>
      <c r="AF2264" s="27"/>
      <c r="AG2264" s="27"/>
      <c r="AH2264" s="27"/>
      <c r="AI2264" s="27"/>
      <c r="AJ2264" s="27"/>
      <c r="AK2264" s="27"/>
      <c r="AL2264" s="27"/>
      <c r="AM2264" s="27"/>
      <c r="AN2264" s="27"/>
      <c r="AO2264" s="27"/>
      <c r="AP2264" s="27">
        <v>26000</v>
      </c>
      <c r="AQ2264" s="27">
        <v>0</v>
      </c>
      <c r="AR2264" s="27">
        <f t="shared" si="81"/>
        <v>0</v>
      </c>
      <c r="AS2264" s="10" t="s">
        <v>111</v>
      </c>
      <c r="AT2264" s="7" t="s">
        <v>375</v>
      </c>
      <c r="AU2264" s="89" t="s">
        <v>212</v>
      </c>
    </row>
    <row r="2265" spans="2:47" ht="13.15" customHeight="1" x14ac:dyDescent="0.2">
      <c r="B2265" s="7" t="s">
        <v>3390</v>
      </c>
      <c r="C2265" s="7" t="s">
        <v>100</v>
      </c>
      <c r="D2265" s="13" t="s">
        <v>638</v>
      </c>
      <c r="E2265" s="7" t="s">
        <v>582</v>
      </c>
      <c r="F2265" s="7" t="s">
        <v>639</v>
      </c>
      <c r="G2265" s="7" t="s">
        <v>3391</v>
      </c>
      <c r="H2265" s="8" t="s">
        <v>197</v>
      </c>
      <c r="I2265" s="9">
        <v>57</v>
      </c>
      <c r="J2265" s="10" t="s">
        <v>238</v>
      </c>
      <c r="K2265" s="8" t="s">
        <v>107</v>
      </c>
      <c r="L2265" s="10" t="s">
        <v>108</v>
      </c>
      <c r="M2265" s="10" t="s">
        <v>109</v>
      </c>
      <c r="N2265" s="29" t="s">
        <v>2830</v>
      </c>
      <c r="O2265" s="27"/>
      <c r="P2265" s="27"/>
      <c r="Q2265" s="74"/>
      <c r="R2265" s="27">
        <v>17</v>
      </c>
      <c r="S2265" s="27">
        <v>0</v>
      </c>
      <c r="T2265" s="27">
        <v>0</v>
      </c>
      <c r="U2265" s="27">
        <v>0</v>
      </c>
      <c r="V2265" s="27">
        <v>17</v>
      </c>
      <c r="W2265" s="27"/>
      <c r="X2265" s="27"/>
      <c r="Y2265" s="27"/>
      <c r="Z2265" s="27"/>
      <c r="AA2265" s="27"/>
      <c r="AB2265" s="27"/>
      <c r="AC2265" s="27"/>
      <c r="AD2265" s="27"/>
      <c r="AE2265" s="27"/>
      <c r="AF2265" s="27"/>
      <c r="AG2265" s="27"/>
      <c r="AH2265" s="27"/>
      <c r="AI2265" s="27"/>
      <c r="AJ2265" s="27"/>
      <c r="AK2265" s="27"/>
      <c r="AL2265" s="27"/>
      <c r="AM2265" s="27"/>
      <c r="AN2265" s="27"/>
      <c r="AO2265" s="27"/>
      <c r="AP2265" s="27">
        <v>37197.58</v>
      </c>
      <c r="AQ2265" s="27">
        <v>0</v>
      </c>
      <c r="AR2265" s="27">
        <f t="shared" si="81"/>
        <v>0</v>
      </c>
      <c r="AS2265" s="10" t="s">
        <v>111</v>
      </c>
      <c r="AT2265" s="43" t="s">
        <v>241</v>
      </c>
      <c r="AU2265" s="88"/>
    </row>
    <row r="2266" spans="2:47" ht="13.15" customHeight="1" x14ac:dyDescent="0.2">
      <c r="B2266" s="12" t="s">
        <v>3392</v>
      </c>
      <c r="C2266" s="7" t="s">
        <v>100</v>
      </c>
      <c r="D2266" s="13" t="s">
        <v>638</v>
      </c>
      <c r="E2266" s="7" t="s">
        <v>582</v>
      </c>
      <c r="F2266" s="7" t="s">
        <v>639</v>
      </c>
      <c r="G2266" s="7" t="s">
        <v>3391</v>
      </c>
      <c r="H2266" s="8" t="s">
        <v>105</v>
      </c>
      <c r="I2266" s="9">
        <v>57</v>
      </c>
      <c r="J2266" s="10" t="s">
        <v>106</v>
      </c>
      <c r="K2266" s="8" t="s">
        <v>107</v>
      </c>
      <c r="L2266" s="10" t="s">
        <v>108</v>
      </c>
      <c r="M2266" s="10" t="s">
        <v>109</v>
      </c>
      <c r="N2266" s="10" t="s">
        <v>2830</v>
      </c>
      <c r="O2266" s="74"/>
      <c r="P2266" s="27"/>
      <c r="Q2266" s="27"/>
      <c r="R2266" s="27">
        <v>17</v>
      </c>
      <c r="S2266" s="27"/>
      <c r="T2266" s="27"/>
      <c r="U2266" s="27"/>
      <c r="V2266" s="27">
        <v>17</v>
      </c>
      <c r="W2266" s="27"/>
      <c r="X2266" s="27"/>
      <c r="Y2266" s="27"/>
      <c r="Z2266" s="27"/>
      <c r="AA2266" s="27"/>
      <c r="AB2266" s="27"/>
      <c r="AC2266" s="27"/>
      <c r="AD2266" s="27"/>
      <c r="AE2266" s="27"/>
      <c r="AF2266" s="27"/>
      <c r="AG2266" s="27"/>
      <c r="AH2266" s="27"/>
      <c r="AI2266" s="27"/>
      <c r="AJ2266" s="27"/>
      <c r="AK2266" s="27"/>
      <c r="AL2266" s="27"/>
      <c r="AM2266" s="27"/>
      <c r="AN2266" s="27"/>
      <c r="AO2266" s="27"/>
      <c r="AP2266" s="27">
        <v>37197.58</v>
      </c>
      <c r="AQ2266" s="27">
        <v>0</v>
      </c>
      <c r="AR2266" s="27">
        <f t="shared" si="81"/>
        <v>0</v>
      </c>
      <c r="AS2266" s="10" t="s">
        <v>111</v>
      </c>
      <c r="AT2266" s="43" t="s">
        <v>241</v>
      </c>
      <c r="AU2266" s="89" t="s">
        <v>242</v>
      </c>
    </row>
    <row r="2267" spans="2:47" ht="13.15" customHeight="1" x14ac:dyDescent="0.2">
      <c r="B2267" s="12" t="s">
        <v>3393</v>
      </c>
      <c r="C2267" s="7" t="s">
        <v>100</v>
      </c>
      <c r="D2267" s="13" t="s">
        <v>638</v>
      </c>
      <c r="E2267" s="7" t="s">
        <v>582</v>
      </c>
      <c r="F2267" s="7" t="s">
        <v>639</v>
      </c>
      <c r="G2267" s="7" t="s">
        <v>3391</v>
      </c>
      <c r="H2267" s="8" t="s">
        <v>105</v>
      </c>
      <c r="I2267" s="9">
        <v>57</v>
      </c>
      <c r="J2267" s="10" t="s">
        <v>106</v>
      </c>
      <c r="K2267" s="8" t="s">
        <v>107</v>
      </c>
      <c r="L2267" s="10" t="s">
        <v>108</v>
      </c>
      <c r="M2267" s="10" t="s">
        <v>109</v>
      </c>
      <c r="N2267" s="10" t="s">
        <v>2830</v>
      </c>
      <c r="O2267" s="74"/>
      <c r="P2267" s="27"/>
      <c r="Q2267" s="27"/>
      <c r="R2267" s="27">
        <v>17</v>
      </c>
      <c r="S2267" s="27"/>
      <c r="T2267" s="27"/>
      <c r="U2267" s="27"/>
      <c r="V2267" s="27">
        <v>17</v>
      </c>
      <c r="W2267" s="27"/>
      <c r="X2267" s="27"/>
      <c r="Y2267" s="27"/>
      <c r="Z2267" s="27"/>
      <c r="AA2267" s="27"/>
      <c r="AB2267" s="27"/>
      <c r="AC2267" s="27"/>
      <c r="AD2267" s="27"/>
      <c r="AE2267" s="27"/>
      <c r="AF2267" s="27"/>
      <c r="AG2267" s="27"/>
      <c r="AH2267" s="27"/>
      <c r="AI2267" s="27"/>
      <c r="AJ2267" s="27"/>
      <c r="AK2267" s="27"/>
      <c r="AL2267" s="27"/>
      <c r="AM2267" s="27"/>
      <c r="AN2267" s="27"/>
      <c r="AO2267" s="27"/>
      <c r="AP2267" s="27">
        <v>37197.58</v>
      </c>
      <c r="AQ2267" s="27">
        <v>0</v>
      </c>
      <c r="AR2267" s="27">
        <f t="shared" si="81"/>
        <v>0</v>
      </c>
      <c r="AS2267" s="10" t="s">
        <v>111</v>
      </c>
      <c r="AT2267" s="7" t="s">
        <v>375</v>
      </c>
      <c r="AU2267" s="13" t="s">
        <v>156</v>
      </c>
    </row>
    <row r="2268" spans="2:47" ht="13.15" customHeight="1" x14ac:dyDescent="0.2">
      <c r="B2268" s="13" t="s">
        <v>3394</v>
      </c>
      <c r="C2268" s="13" t="s">
        <v>100</v>
      </c>
      <c r="D2268" s="13" t="s">
        <v>648</v>
      </c>
      <c r="E2268" s="13" t="s">
        <v>569</v>
      </c>
      <c r="F2268" s="13" t="s">
        <v>649</v>
      </c>
      <c r="G2268" s="13" t="s">
        <v>3391</v>
      </c>
      <c r="H2268" s="13" t="s">
        <v>105</v>
      </c>
      <c r="I2268" s="13">
        <v>57</v>
      </c>
      <c r="J2268" s="13" t="s">
        <v>106</v>
      </c>
      <c r="K2268" s="13" t="s">
        <v>107</v>
      </c>
      <c r="L2268" s="13" t="s">
        <v>108</v>
      </c>
      <c r="M2268" s="13" t="s">
        <v>109</v>
      </c>
      <c r="N2268" s="13" t="s">
        <v>2830</v>
      </c>
      <c r="O2268" s="39"/>
      <c r="P2268" s="39"/>
      <c r="Q2268" s="39"/>
      <c r="R2268" s="39">
        <v>17</v>
      </c>
      <c r="S2268" s="39">
        <v>0</v>
      </c>
      <c r="T2268" s="39"/>
      <c r="U2268" s="39"/>
      <c r="V2268" s="39">
        <v>4</v>
      </c>
      <c r="W2268" s="39"/>
      <c r="X2268" s="39"/>
      <c r="Y2268" s="39"/>
      <c r="Z2268" s="39"/>
      <c r="AA2268" s="39"/>
      <c r="AB2268" s="39"/>
      <c r="AC2268" s="39"/>
      <c r="AD2268" s="39"/>
      <c r="AE2268" s="39"/>
      <c r="AF2268" s="39"/>
      <c r="AG2268" s="39"/>
      <c r="AH2268" s="39"/>
      <c r="AI2268" s="39"/>
      <c r="AJ2268" s="39"/>
      <c r="AK2268" s="39"/>
      <c r="AL2268" s="39"/>
      <c r="AM2268" s="39"/>
      <c r="AN2268" s="39"/>
      <c r="AO2268" s="39"/>
      <c r="AP2268" s="39">
        <v>38392.85</v>
      </c>
      <c r="AQ2268" s="39">
        <v>0</v>
      </c>
      <c r="AR2268" s="27">
        <f t="shared" si="81"/>
        <v>0</v>
      </c>
      <c r="AS2268" s="13" t="s">
        <v>111</v>
      </c>
      <c r="AT2268" s="13">
        <v>2014</v>
      </c>
      <c r="AU2268" s="13">
        <v>15</v>
      </c>
    </row>
    <row r="2269" spans="2:47" ht="13.15" customHeight="1" x14ac:dyDescent="0.2">
      <c r="B2269" s="13" t="s">
        <v>3395</v>
      </c>
      <c r="C2269" s="13" t="s">
        <v>100</v>
      </c>
      <c r="D2269" s="13" t="s">
        <v>648</v>
      </c>
      <c r="E2269" s="13" t="s">
        <v>569</v>
      </c>
      <c r="F2269" s="13" t="s">
        <v>649</v>
      </c>
      <c r="G2269" s="13" t="s">
        <v>3391</v>
      </c>
      <c r="H2269" s="13" t="s">
        <v>105</v>
      </c>
      <c r="I2269" s="13">
        <v>57</v>
      </c>
      <c r="J2269" s="13" t="s">
        <v>106</v>
      </c>
      <c r="K2269" s="13" t="s">
        <v>107</v>
      </c>
      <c r="L2269" s="13" t="s">
        <v>108</v>
      </c>
      <c r="M2269" s="13" t="s">
        <v>122</v>
      </c>
      <c r="N2269" s="13" t="s">
        <v>2830</v>
      </c>
      <c r="O2269" s="39"/>
      <c r="P2269" s="39"/>
      <c r="Q2269" s="39"/>
      <c r="R2269" s="39">
        <v>17</v>
      </c>
      <c r="S2269" s="39">
        <v>0</v>
      </c>
      <c r="T2269" s="39"/>
      <c r="U2269" s="39"/>
      <c r="V2269" s="39">
        <v>4</v>
      </c>
      <c r="W2269" s="39"/>
      <c r="X2269" s="39"/>
      <c r="Y2269" s="39"/>
      <c r="Z2269" s="39"/>
      <c r="AA2269" s="39"/>
      <c r="AB2269" s="39"/>
      <c r="AC2269" s="39"/>
      <c r="AD2269" s="39"/>
      <c r="AE2269" s="39"/>
      <c r="AF2269" s="39"/>
      <c r="AG2269" s="39"/>
      <c r="AH2269" s="39"/>
      <c r="AI2269" s="39"/>
      <c r="AJ2269" s="39"/>
      <c r="AK2269" s="39"/>
      <c r="AL2269" s="39"/>
      <c r="AM2269" s="39"/>
      <c r="AN2269" s="39"/>
      <c r="AO2269" s="39"/>
      <c r="AP2269" s="39">
        <v>34285.714285714283</v>
      </c>
      <c r="AQ2269" s="39">
        <v>0</v>
      </c>
      <c r="AR2269" s="27">
        <f t="shared" si="81"/>
        <v>0</v>
      </c>
      <c r="AS2269" s="13" t="s">
        <v>111</v>
      </c>
      <c r="AT2269" s="13">
        <v>2014</v>
      </c>
      <c r="AU2269" s="13" t="s">
        <v>6956</v>
      </c>
    </row>
    <row r="2270" spans="2:47" ht="13.15" customHeight="1" x14ac:dyDescent="0.2">
      <c r="B2270" s="13" t="s">
        <v>7032</v>
      </c>
      <c r="C2270" s="13" t="s">
        <v>100</v>
      </c>
      <c r="D2270" s="13" t="s">
        <v>648</v>
      </c>
      <c r="E2270" s="13" t="s">
        <v>569</v>
      </c>
      <c r="F2270" s="13" t="s">
        <v>649</v>
      </c>
      <c r="G2270" s="13" t="s">
        <v>3391</v>
      </c>
      <c r="H2270" s="13" t="s">
        <v>105</v>
      </c>
      <c r="I2270" s="13">
        <v>57</v>
      </c>
      <c r="J2270" s="13" t="s">
        <v>106</v>
      </c>
      <c r="K2270" s="13" t="s">
        <v>107</v>
      </c>
      <c r="L2270" s="13" t="s">
        <v>108</v>
      </c>
      <c r="M2270" s="13" t="s">
        <v>122</v>
      </c>
      <c r="N2270" s="13" t="s">
        <v>2830</v>
      </c>
      <c r="O2270" s="39"/>
      <c r="P2270" s="39"/>
      <c r="Q2270" s="39"/>
      <c r="R2270" s="39">
        <v>17</v>
      </c>
      <c r="S2270" s="39">
        <v>0</v>
      </c>
      <c r="T2270" s="39">
        <v>0</v>
      </c>
      <c r="U2270" s="39"/>
      <c r="V2270" s="39">
        <v>4</v>
      </c>
      <c r="W2270" s="39"/>
      <c r="X2270" s="39"/>
      <c r="Y2270" s="39"/>
      <c r="Z2270" s="39"/>
      <c r="AA2270" s="39"/>
      <c r="AB2270" s="39"/>
      <c r="AC2270" s="39"/>
      <c r="AD2270" s="39"/>
      <c r="AE2270" s="39"/>
      <c r="AF2270" s="39"/>
      <c r="AG2270" s="39"/>
      <c r="AH2270" s="39"/>
      <c r="AI2270" s="39"/>
      <c r="AJ2270" s="39"/>
      <c r="AK2270" s="39"/>
      <c r="AL2270" s="39"/>
      <c r="AM2270" s="39"/>
      <c r="AN2270" s="39"/>
      <c r="AO2270" s="39"/>
      <c r="AP2270" s="39">
        <v>34285.714285714283</v>
      </c>
      <c r="AQ2270" s="27">
        <v>0</v>
      </c>
      <c r="AR2270" s="27">
        <f t="shared" si="81"/>
        <v>0</v>
      </c>
      <c r="AS2270" s="13" t="s">
        <v>111</v>
      </c>
      <c r="AT2270" s="13">
        <v>2014</v>
      </c>
      <c r="AU2270" s="13" t="s">
        <v>7139</v>
      </c>
    </row>
    <row r="2271" spans="2:47" ht="13.15" customHeight="1" x14ac:dyDescent="0.2">
      <c r="B2271" s="13" t="s">
        <v>7086</v>
      </c>
      <c r="C2271" s="13" t="s">
        <v>100</v>
      </c>
      <c r="D2271" s="13" t="s">
        <v>648</v>
      </c>
      <c r="E2271" s="13" t="s">
        <v>569</v>
      </c>
      <c r="F2271" s="13" t="s">
        <v>649</v>
      </c>
      <c r="G2271" s="13" t="s">
        <v>3391</v>
      </c>
      <c r="H2271" s="13" t="s">
        <v>105</v>
      </c>
      <c r="I2271" s="13">
        <v>57</v>
      </c>
      <c r="J2271" s="13" t="s">
        <v>106</v>
      </c>
      <c r="K2271" s="13" t="s">
        <v>107</v>
      </c>
      <c r="L2271" s="13" t="s">
        <v>108</v>
      </c>
      <c r="M2271" s="13" t="s">
        <v>122</v>
      </c>
      <c r="N2271" s="13" t="s">
        <v>2830</v>
      </c>
      <c r="O2271" s="39"/>
      <c r="P2271" s="39"/>
      <c r="Q2271" s="39"/>
      <c r="R2271" s="39">
        <v>17</v>
      </c>
      <c r="S2271" s="39">
        <v>0</v>
      </c>
      <c r="T2271" s="39">
        <v>0</v>
      </c>
      <c r="U2271" s="39"/>
      <c r="V2271" s="39">
        <v>4</v>
      </c>
      <c r="W2271" s="39"/>
      <c r="X2271" s="39"/>
      <c r="Y2271" s="39"/>
      <c r="Z2271" s="39"/>
      <c r="AA2271" s="39"/>
      <c r="AB2271" s="39"/>
      <c r="AC2271" s="39"/>
      <c r="AD2271" s="39"/>
      <c r="AE2271" s="39"/>
      <c r="AF2271" s="39"/>
      <c r="AG2271" s="39"/>
      <c r="AH2271" s="39"/>
      <c r="AI2271" s="39"/>
      <c r="AJ2271" s="39"/>
      <c r="AK2271" s="39"/>
      <c r="AL2271" s="39"/>
      <c r="AM2271" s="39"/>
      <c r="AN2271" s="39"/>
      <c r="AO2271" s="39"/>
      <c r="AP2271" s="39">
        <v>66983.509999999995</v>
      </c>
      <c r="AQ2271" s="39">
        <f>(O2271+P2271+Q2271+R2271+S2271+T2271+U2271+V2271+W2271)*AP2271</f>
        <v>1406653.71</v>
      </c>
      <c r="AR2271" s="27">
        <f t="shared" si="81"/>
        <v>1575452.1552000002</v>
      </c>
      <c r="AS2271" s="13" t="s">
        <v>111</v>
      </c>
      <c r="AT2271" s="13">
        <v>2014</v>
      </c>
      <c r="AU2271" s="13"/>
    </row>
    <row r="2272" spans="2:47" ht="13.15" customHeight="1" x14ac:dyDescent="0.2">
      <c r="B2272" s="7" t="s">
        <v>3396</v>
      </c>
      <c r="C2272" s="7" t="s">
        <v>100</v>
      </c>
      <c r="D2272" s="13" t="s">
        <v>638</v>
      </c>
      <c r="E2272" s="7" t="s">
        <v>582</v>
      </c>
      <c r="F2272" s="7" t="s">
        <v>639</v>
      </c>
      <c r="G2272" s="7" t="s">
        <v>3397</v>
      </c>
      <c r="H2272" s="8" t="s">
        <v>197</v>
      </c>
      <c r="I2272" s="9">
        <v>57</v>
      </c>
      <c r="J2272" s="10" t="s">
        <v>238</v>
      </c>
      <c r="K2272" s="8" t="s">
        <v>107</v>
      </c>
      <c r="L2272" s="10" t="s">
        <v>108</v>
      </c>
      <c r="M2272" s="10" t="s">
        <v>109</v>
      </c>
      <c r="N2272" s="29" t="s">
        <v>2830</v>
      </c>
      <c r="O2272" s="27"/>
      <c r="P2272" s="27"/>
      <c r="Q2272" s="74"/>
      <c r="R2272" s="27">
        <v>41</v>
      </c>
      <c r="S2272" s="27">
        <v>0</v>
      </c>
      <c r="T2272" s="27">
        <v>0</v>
      </c>
      <c r="U2272" s="27">
        <v>0</v>
      </c>
      <c r="V2272" s="27">
        <v>41</v>
      </c>
      <c r="W2272" s="27"/>
      <c r="X2272" s="27"/>
      <c r="Y2272" s="27"/>
      <c r="Z2272" s="27"/>
      <c r="AA2272" s="27"/>
      <c r="AB2272" s="27"/>
      <c r="AC2272" s="27"/>
      <c r="AD2272" s="27"/>
      <c r="AE2272" s="27"/>
      <c r="AF2272" s="27"/>
      <c r="AG2272" s="27"/>
      <c r="AH2272" s="27"/>
      <c r="AI2272" s="27"/>
      <c r="AJ2272" s="27"/>
      <c r="AK2272" s="27"/>
      <c r="AL2272" s="27"/>
      <c r="AM2272" s="27"/>
      <c r="AN2272" s="27"/>
      <c r="AO2272" s="27"/>
      <c r="AP2272" s="27">
        <v>37197.58</v>
      </c>
      <c r="AQ2272" s="27">
        <v>0</v>
      </c>
      <c r="AR2272" s="27">
        <f t="shared" si="81"/>
        <v>0</v>
      </c>
      <c r="AS2272" s="10" t="s">
        <v>111</v>
      </c>
      <c r="AT2272" s="43" t="s">
        <v>241</v>
      </c>
      <c r="AU2272" s="88" t="s">
        <v>242</v>
      </c>
    </row>
    <row r="2273" spans="2:47" ht="13.15" customHeight="1" x14ac:dyDescent="0.2">
      <c r="B2273" s="12" t="s">
        <v>3398</v>
      </c>
      <c r="C2273" s="7" t="s">
        <v>100</v>
      </c>
      <c r="D2273" s="13" t="s">
        <v>638</v>
      </c>
      <c r="E2273" s="7" t="s">
        <v>582</v>
      </c>
      <c r="F2273" s="7" t="s">
        <v>639</v>
      </c>
      <c r="G2273" s="7" t="s">
        <v>3397</v>
      </c>
      <c r="H2273" s="8" t="s">
        <v>105</v>
      </c>
      <c r="I2273" s="9">
        <v>57</v>
      </c>
      <c r="J2273" s="10" t="s">
        <v>106</v>
      </c>
      <c r="K2273" s="8" t="s">
        <v>107</v>
      </c>
      <c r="L2273" s="10" t="s">
        <v>108</v>
      </c>
      <c r="M2273" s="10" t="s">
        <v>109</v>
      </c>
      <c r="N2273" s="10" t="s">
        <v>2830</v>
      </c>
      <c r="O2273" s="74"/>
      <c r="P2273" s="27"/>
      <c r="Q2273" s="27"/>
      <c r="R2273" s="27">
        <v>41</v>
      </c>
      <c r="S2273" s="27"/>
      <c r="T2273" s="27"/>
      <c r="U2273" s="27"/>
      <c r="V2273" s="27">
        <v>41</v>
      </c>
      <c r="W2273" s="27"/>
      <c r="X2273" s="27"/>
      <c r="Y2273" s="27"/>
      <c r="Z2273" s="27"/>
      <c r="AA2273" s="27"/>
      <c r="AB2273" s="27"/>
      <c r="AC2273" s="27"/>
      <c r="AD2273" s="27"/>
      <c r="AE2273" s="27"/>
      <c r="AF2273" s="27"/>
      <c r="AG2273" s="27"/>
      <c r="AH2273" s="27"/>
      <c r="AI2273" s="27"/>
      <c r="AJ2273" s="27"/>
      <c r="AK2273" s="27"/>
      <c r="AL2273" s="27"/>
      <c r="AM2273" s="27"/>
      <c r="AN2273" s="27"/>
      <c r="AO2273" s="27"/>
      <c r="AP2273" s="27">
        <v>37197.58</v>
      </c>
      <c r="AQ2273" s="27">
        <v>0</v>
      </c>
      <c r="AR2273" s="27">
        <f t="shared" si="81"/>
        <v>0</v>
      </c>
      <c r="AS2273" s="10" t="s">
        <v>111</v>
      </c>
      <c r="AT2273" s="43" t="s">
        <v>241</v>
      </c>
      <c r="AU2273" s="89" t="s">
        <v>242</v>
      </c>
    </row>
    <row r="2274" spans="2:47" ht="13.15" customHeight="1" x14ac:dyDescent="0.2">
      <c r="B2274" s="12" t="s">
        <v>3399</v>
      </c>
      <c r="C2274" s="10" t="s">
        <v>100</v>
      </c>
      <c r="D2274" s="13" t="s">
        <v>638</v>
      </c>
      <c r="E2274" s="7" t="s">
        <v>582</v>
      </c>
      <c r="F2274" s="7" t="s">
        <v>639</v>
      </c>
      <c r="G2274" s="7" t="s">
        <v>3397</v>
      </c>
      <c r="H2274" s="8" t="s">
        <v>105</v>
      </c>
      <c r="I2274" s="7">
        <v>57</v>
      </c>
      <c r="J2274" s="10" t="s">
        <v>200</v>
      </c>
      <c r="K2274" s="7" t="s">
        <v>107</v>
      </c>
      <c r="L2274" s="7" t="s">
        <v>108</v>
      </c>
      <c r="M2274" s="7" t="s">
        <v>109</v>
      </c>
      <c r="N2274" s="7" t="s">
        <v>2830</v>
      </c>
      <c r="O2274" s="39"/>
      <c r="P2274" s="39"/>
      <c r="Q2274" s="39"/>
      <c r="R2274" s="39">
        <v>41</v>
      </c>
      <c r="S2274" s="39"/>
      <c r="T2274" s="39"/>
      <c r="U2274" s="39"/>
      <c r="V2274" s="39">
        <v>41</v>
      </c>
      <c r="W2274" s="39"/>
      <c r="X2274" s="39"/>
      <c r="Y2274" s="39"/>
      <c r="Z2274" s="39"/>
      <c r="AA2274" s="39"/>
      <c r="AB2274" s="39"/>
      <c r="AC2274" s="39"/>
      <c r="AD2274" s="39"/>
      <c r="AE2274" s="39"/>
      <c r="AF2274" s="39"/>
      <c r="AG2274" s="39"/>
      <c r="AH2274" s="39"/>
      <c r="AI2274" s="39"/>
      <c r="AJ2274" s="39"/>
      <c r="AK2274" s="39"/>
      <c r="AL2274" s="39"/>
      <c r="AM2274" s="39"/>
      <c r="AN2274" s="39"/>
      <c r="AO2274" s="39"/>
      <c r="AP2274" s="27">
        <v>37197.58</v>
      </c>
      <c r="AQ2274" s="27">
        <v>0</v>
      </c>
      <c r="AR2274" s="27">
        <f t="shared" si="81"/>
        <v>0</v>
      </c>
      <c r="AS2274" s="7" t="s">
        <v>111</v>
      </c>
      <c r="AT2274" s="7" t="s">
        <v>375</v>
      </c>
      <c r="AU2274" s="13" t="s">
        <v>156</v>
      </c>
    </row>
    <row r="2275" spans="2:47" ht="13.15" customHeight="1" x14ac:dyDescent="0.2">
      <c r="B2275" s="13" t="s">
        <v>3400</v>
      </c>
      <c r="C2275" s="13" t="s">
        <v>100</v>
      </c>
      <c r="D2275" s="13" t="s">
        <v>648</v>
      </c>
      <c r="E2275" s="13" t="s">
        <v>569</v>
      </c>
      <c r="F2275" s="13" t="s">
        <v>649</v>
      </c>
      <c r="G2275" s="13" t="s">
        <v>3401</v>
      </c>
      <c r="H2275" s="13" t="s">
        <v>105</v>
      </c>
      <c r="I2275" s="13">
        <v>57</v>
      </c>
      <c r="J2275" s="13" t="s">
        <v>200</v>
      </c>
      <c r="K2275" s="13" t="s">
        <v>107</v>
      </c>
      <c r="L2275" s="13" t="s">
        <v>108</v>
      </c>
      <c r="M2275" s="13" t="s">
        <v>109</v>
      </c>
      <c r="N2275" s="13" t="s">
        <v>2830</v>
      </c>
      <c r="O2275" s="39"/>
      <c r="P2275" s="39"/>
      <c r="Q2275" s="39"/>
      <c r="R2275" s="39">
        <v>41</v>
      </c>
      <c r="S2275" s="39">
        <v>0</v>
      </c>
      <c r="T2275" s="39"/>
      <c r="U2275" s="39"/>
      <c r="V2275" s="39">
        <v>38</v>
      </c>
      <c r="W2275" s="39"/>
      <c r="X2275" s="39"/>
      <c r="Y2275" s="39"/>
      <c r="Z2275" s="39"/>
      <c r="AA2275" s="39"/>
      <c r="AB2275" s="39"/>
      <c r="AC2275" s="39"/>
      <c r="AD2275" s="39"/>
      <c r="AE2275" s="39"/>
      <c r="AF2275" s="39"/>
      <c r="AG2275" s="39"/>
      <c r="AH2275" s="39"/>
      <c r="AI2275" s="39"/>
      <c r="AJ2275" s="39"/>
      <c r="AK2275" s="39"/>
      <c r="AL2275" s="39"/>
      <c r="AM2275" s="39"/>
      <c r="AN2275" s="39"/>
      <c r="AO2275" s="39"/>
      <c r="AP2275" s="39">
        <v>38392.85</v>
      </c>
      <c r="AQ2275" s="39">
        <v>0</v>
      </c>
      <c r="AR2275" s="27">
        <f t="shared" si="81"/>
        <v>0</v>
      </c>
      <c r="AS2275" s="13" t="s">
        <v>111</v>
      </c>
      <c r="AT2275" s="13">
        <v>2014</v>
      </c>
      <c r="AU2275" s="13">
        <v>15</v>
      </c>
    </row>
    <row r="2276" spans="2:47" ht="13.15" customHeight="1" x14ac:dyDescent="0.2">
      <c r="B2276" s="13" t="s">
        <v>3402</v>
      </c>
      <c r="C2276" s="13" t="s">
        <v>100</v>
      </c>
      <c r="D2276" s="13" t="s">
        <v>648</v>
      </c>
      <c r="E2276" s="13" t="s">
        <v>569</v>
      </c>
      <c r="F2276" s="13" t="s">
        <v>649</v>
      </c>
      <c r="G2276" s="13" t="s">
        <v>3401</v>
      </c>
      <c r="H2276" s="13" t="s">
        <v>105</v>
      </c>
      <c r="I2276" s="13">
        <v>57</v>
      </c>
      <c r="J2276" s="13" t="s">
        <v>200</v>
      </c>
      <c r="K2276" s="13" t="s">
        <v>107</v>
      </c>
      <c r="L2276" s="13" t="s">
        <v>108</v>
      </c>
      <c r="M2276" s="13" t="s">
        <v>122</v>
      </c>
      <c r="N2276" s="13" t="s">
        <v>2830</v>
      </c>
      <c r="O2276" s="39"/>
      <c r="P2276" s="39"/>
      <c r="Q2276" s="39"/>
      <c r="R2276" s="39">
        <v>41</v>
      </c>
      <c r="S2276" s="39">
        <v>0</v>
      </c>
      <c r="T2276" s="39"/>
      <c r="U2276" s="39"/>
      <c r="V2276" s="39">
        <v>38</v>
      </c>
      <c r="W2276" s="39"/>
      <c r="X2276" s="39"/>
      <c r="Y2276" s="39"/>
      <c r="Z2276" s="39"/>
      <c r="AA2276" s="39"/>
      <c r="AB2276" s="39"/>
      <c r="AC2276" s="39"/>
      <c r="AD2276" s="39"/>
      <c r="AE2276" s="39"/>
      <c r="AF2276" s="39"/>
      <c r="AG2276" s="39"/>
      <c r="AH2276" s="39"/>
      <c r="AI2276" s="39"/>
      <c r="AJ2276" s="39"/>
      <c r="AK2276" s="39"/>
      <c r="AL2276" s="39"/>
      <c r="AM2276" s="39"/>
      <c r="AN2276" s="39"/>
      <c r="AO2276" s="39"/>
      <c r="AP2276" s="39">
        <v>34285.714285714283</v>
      </c>
      <c r="AQ2276" s="39">
        <v>0</v>
      </c>
      <c r="AR2276" s="27">
        <f t="shared" si="81"/>
        <v>0</v>
      </c>
      <c r="AS2276" s="13" t="s">
        <v>111</v>
      </c>
      <c r="AT2276" s="13">
        <v>2014</v>
      </c>
      <c r="AU2276" s="13" t="s">
        <v>6956</v>
      </c>
    </row>
    <row r="2277" spans="2:47" ht="13.15" customHeight="1" x14ac:dyDescent="0.2">
      <c r="B2277" s="13" t="s">
        <v>7033</v>
      </c>
      <c r="C2277" s="13" t="s">
        <v>100</v>
      </c>
      <c r="D2277" s="13" t="s">
        <v>648</v>
      </c>
      <c r="E2277" s="13" t="s">
        <v>569</v>
      </c>
      <c r="F2277" s="13" t="s">
        <v>649</v>
      </c>
      <c r="G2277" s="13" t="s">
        <v>3401</v>
      </c>
      <c r="H2277" s="13" t="s">
        <v>105</v>
      </c>
      <c r="I2277" s="13">
        <v>57</v>
      </c>
      <c r="J2277" s="13" t="s">
        <v>200</v>
      </c>
      <c r="K2277" s="13" t="s">
        <v>107</v>
      </c>
      <c r="L2277" s="13" t="s">
        <v>108</v>
      </c>
      <c r="M2277" s="13" t="s">
        <v>122</v>
      </c>
      <c r="N2277" s="13" t="s">
        <v>2830</v>
      </c>
      <c r="O2277" s="39"/>
      <c r="P2277" s="39"/>
      <c r="Q2277" s="39"/>
      <c r="R2277" s="39">
        <v>41</v>
      </c>
      <c r="S2277" s="39">
        <v>0</v>
      </c>
      <c r="T2277" s="39">
        <v>0</v>
      </c>
      <c r="U2277" s="39"/>
      <c r="V2277" s="39">
        <v>38</v>
      </c>
      <c r="W2277" s="39"/>
      <c r="X2277" s="39"/>
      <c r="Y2277" s="39"/>
      <c r="Z2277" s="39"/>
      <c r="AA2277" s="39"/>
      <c r="AB2277" s="39"/>
      <c r="AC2277" s="39"/>
      <c r="AD2277" s="39"/>
      <c r="AE2277" s="39"/>
      <c r="AF2277" s="39"/>
      <c r="AG2277" s="39"/>
      <c r="AH2277" s="39"/>
      <c r="AI2277" s="39"/>
      <c r="AJ2277" s="39"/>
      <c r="AK2277" s="39"/>
      <c r="AL2277" s="39"/>
      <c r="AM2277" s="39"/>
      <c r="AN2277" s="39"/>
      <c r="AO2277" s="39"/>
      <c r="AP2277" s="39">
        <v>34285.714285714283</v>
      </c>
      <c r="AQ2277" s="27">
        <v>0</v>
      </c>
      <c r="AR2277" s="27">
        <f t="shared" si="81"/>
        <v>0</v>
      </c>
      <c r="AS2277" s="13" t="s">
        <v>111</v>
      </c>
      <c r="AT2277" s="13">
        <v>2014</v>
      </c>
      <c r="AU2277" s="13" t="s">
        <v>7139</v>
      </c>
    </row>
    <row r="2278" spans="2:47" ht="13.15" customHeight="1" x14ac:dyDescent="0.2">
      <c r="B2278" s="13" t="s">
        <v>7087</v>
      </c>
      <c r="C2278" s="13" t="s">
        <v>100</v>
      </c>
      <c r="D2278" s="13" t="s">
        <v>648</v>
      </c>
      <c r="E2278" s="13" t="s">
        <v>569</v>
      </c>
      <c r="F2278" s="13" t="s">
        <v>649</v>
      </c>
      <c r="G2278" s="13" t="s">
        <v>3401</v>
      </c>
      <c r="H2278" s="13" t="s">
        <v>105</v>
      </c>
      <c r="I2278" s="13">
        <v>57</v>
      </c>
      <c r="J2278" s="13" t="s">
        <v>200</v>
      </c>
      <c r="K2278" s="13" t="s">
        <v>107</v>
      </c>
      <c r="L2278" s="13" t="s">
        <v>108</v>
      </c>
      <c r="M2278" s="13" t="s">
        <v>122</v>
      </c>
      <c r="N2278" s="13" t="s">
        <v>2830</v>
      </c>
      <c r="O2278" s="39"/>
      <c r="P2278" s="39"/>
      <c r="Q2278" s="39"/>
      <c r="R2278" s="39">
        <v>41</v>
      </c>
      <c r="S2278" s="39">
        <v>0</v>
      </c>
      <c r="T2278" s="39">
        <v>0</v>
      </c>
      <c r="U2278" s="39"/>
      <c r="V2278" s="39">
        <v>38</v>
      </c>
      <c r="W2278" s="39"/>
      <c r="X2278" s="39"/>
      <c r="Y2278" s="39"/>
      <c r="Z2278" s="39"/>
      <c r="AA2278" s="39"/>
      <c r="AB2278" s="39"/>
      <c r="AC2278" s="39"/>
      <c r="AD2278" s="39"/>
      <c r="AE2278" s="39"/>
      <c r="AF2278" s="39"/>
      <c r="AG2278" s="39"/>
      <c r="AH2278" s="39"/>
      <c r="AI2278" s="39"/>
      <c r="AJ2278" s="39"/>
      <c r="AK2278" s="39"/>
      <c r="AL2278" s="39"/>
      <c r="AM2278" s="39"/>
      <c r="AN2278" s="39"/>
      <c r="AO2278" s="39"/>
      <c r="AP2278" s="39">
        <v>66983.509999999995</v>
      </c>
      <c r="AQ2278" s="39">
        <f>(O2278+P2278+Q2278+R2278+S2278+T2278+U2278+V2278+W2278)*AP2278</f>
        <v>5291697.29</v>
      </c>
      <c r="AR2278" s="27">
        <f t="shared" si="81"/>
        <v>5926700.9648000002</v>
      </c>
      <c r="AS2278" s="13" t="s">
        <v>111</v>
      </c>
      <c r="AT2278" s="13">
        <v>2014</v>
      </c>
      <c r="AU2278" s="13"/>
    </row>
    <row r="2279" spans="2:47" ht="13.15" customHeight="1" x14ac:dyDescent="0.2">
      <c r="B2279" s="7" t="s">
        <v>3403</v>
      </c>
      <c r="C2279" s="7" t="s">
        <v>100</v>
      </c>
      <c r="D2279" s="13" t="s">
        <v>638</v>
      </c>
      <c r="E2279" s="7" t="s">
        <v>582</v>
      </c>
      <c r="F2279" s="7" t="s">
        <v>639</v>
      </c>
      <c r="G2279" s="7" t="s">
        <v>3404</v>
      </c>
      <c r="H2279" s="8" t="s">
        <v>197</v>
      </c>
      <c r="I2279" s="9">
        <v>57</v>
      </c>
      <c r="J2279" s="10" t="s">
        <v>238</v>
      </c>
      <c r="K2279" s="8" t="s">
        <v>107</v>
      </c>
      <c r="L2279" s="10" t="s">
        <v>108</v>
      </c>
      <c r="M2279" s="10" t="s">
        <v>109</v>
      </c>
      <c r="N2279" s="29" t="s">
        <v>2830</v>
      </c>
      <c r="O2279" s="27"/>
      <c r="P2279" s="27"/>
      <c r="Q2279" s="74"/>
      <c r="R2279" s="27">
        <v>163</v>
      </c>
      <c r="S2279" s="27">
        <v>0</v>
      </c>
      <c r="T2279" s="27">
        <v>0</v>
      </c>
      <c r="U2279" s="27">
        <v>0</v>
      </c>
      <c r="V2279" s="27">
        <v>163</v>
      </c>
      <c r="W2279" s="27"/>
      <c r="X2279" s="27"/>
      <c r="Y2279" s="27"/>
      <c r="Z2279" s="27"/>
      <c r="AA2279" s="27"/>
      <c r="AB2279" s="27"/>
      <c r="AC2279" s="27"/>
      <c r="AD2279" s="27"/>
      <c r="AE2279" s="27"/>
      <c r="AF2279" s="27"/>
      <c r="AG2279" s="27"/>
      <c r="AH2279" s="27"/>
      <c r="AI2279" s="27"/>
      <c r="AJ2279" s="27"/>
      <c r="AK2279" s="27"/>
      <c r="AL2279" s="27"/>
      <c r="AM2279" s="27"/>
      <c r="AN2279" s="27"/>
      <c r="AO2279" s="27"/>
      <c r="AP2279" s="27">
        <v>37197.58</v>
      </c>
      <c r="AQ2279" s="27">
        <v>0</v>
      </c>
      <c r="AR2279" s="27">
        <f t="shared" si="81"/>
        <v>0</v>
      </c>
      <c r="AS2279" s="10" t="s">
        <v>111</v>
      </c>
      <c r="AT2279" s="43" t="s">
        <v>241</v>
      </c>
      <c r="AU2279" s="88" t="s">
        <v>242</v>
      </c>
    </row>
    <row r="2280" spans="2:47" ht="13.15" customHeight="1" x14ac:dyDescent="0.2">
      <c r="B2280" s="12" t="s">
        <v>3405</v>
      </c>
      <c r="C2280" s="7" t="s">
        <v>100</v>
      </c>
      <c r="D2280" s="13" t="s">
        <v>638</v>
      </c>
      <c r="E2280" s="7" t="s">
        <v>582</v>
      </c>
      <c r="F2280" s="7" t="s">
        <v>639</v>
      </c>
      <c r="G2280" s="7" t="s">
        <v>3404</v>
      </c>
      <c r="H2280" s="8" t="s">
        <v>105</v>
      </c>
      <c r="I2280" s="9">
        <v>57</v>
      </c>
      <c r="J2280" s="10" t="s">
        <v>106</v>
      </c>
      <c r="K2280" s="8" t="s">
        <v>107</v>
      </c>
      <c r="L2280" s="10" t="s">
        <v>108</v>
      </c>
      <c r="M2280" s="10" t="s">
        <v>109</v>
      </c>
      <c r="N2280" s="10" t="s">
        <v>2830</v>
      </c>
      <c r="O2280" s="74"/>
      <c r="P2280" s="27"/>
      <c r="Q2280" s="27"/>
      <c r="R2280" s="27">
        <v>163</v>
      </c>
      <c r="S2280" s="27"/>
      <c r="T2280" s="27"/>
      <c r="U2280" s="27"/>
      <c r="V2280" s="27">
        <v>163</v>
      </c>
      <c r="W2280" s="27"/>
      <c r="X2280" s="27"/>
      <c r="Y2280" s="27"/>
      <c r="Z2280" s="27"/>
      <c r="AA2280" s="27"/>
      <c r="AB2280" s="27"/>
      <c r="AC2280" s="27"/>
      <c r="AD2280" s="27"/>
      <c r="AE2280" s="27"/>
      <c r="AF2280" s="27"/>
      <c r="AG2280" s="27"/>
      <c r="AH2280" s="27"/>
      <c r="AI2280" s="27"/>
      <c r="AJ2280" s="27"/>
      <c r="AK2280" s="27"/>
      <c r="AL2280" s="27"/>
      <c r="AM2280" s="27"/>
      <c r="AN2280" s="27"/>
      <c r="AO2280" s="27"/>
      <c r="AP2280" s="27">
        <v>37197.58</v>
      </c>
      <c r="AQ2280" s="27">
        <v>0</v>
      </c>
      <c r="AR2280" s="27">
        <f t="shared" si="81"/>
        <v>0</v>
      </c>
      <c r="AS2280" s="10" t="s">
        <v>111</v>
      </c>
      <c r="AT2280" s="43" t="s">
        <v>241</v>
      </c>
      <c r="AU2280" s="89" t="s">
        <v>242</v>
      </c>
    </row>
    <row r="2281" spans="2:47" ht="13.15" customHeight="1" x14ac:dyDescent="0.2">
      <c r="B2281" s="12" t="s">
        <v>3406</v>
      </c>
      <c r="C2281" s="10" t="s">
        <v>100</v>
      </c>
      <c r="D2281" s="13" t="s">
        <v>638</v>
      </c>
      <c r="E2281" s="7" t="s">
        <v>582</v>
      </c>
      <c r="F2281" s="7" t="s">
        <v>639</v>
      </c>
      <c r="G2281" s="7" t="s">
        <v>3404</v>
      </c>
      <c r="H2281" s="8" t="s">
        <v>105</v>
      </c>
      <c r="I2281" s="7">
        <v>57</v>
      </c>
      <c r="J2281" s="10" t="s">
        <v>200</v>
      </c>
      <c r="K2281" s="7" t="s">
        <v>107</v>
      </c>
      <c r="L2281" s="7" t="s">
        <v>108</v>
      </c>
      <c r="M2281" s="7" t="s">
        <v>109</v>
      </c>
      <c r="N2281" s="7" t="s">
        <v>2830</v>
      </c>
      <c r="O2281" s="39"/>
      <c r="P2281" s="39"/>
      <c r="Q2281" s="39"/>
      <c r="R2281" s="39">
        <v>163</v>
      </c>
      <c r="S2281" s="39"/>
      <c r="T2281" s="39"/>
      <c r="U2281" s="39"/>
      <c r="V2281" s="39">
        <v>163</v>
      </c>
      <c r="W2281" s="39"/>
      <c r="X2281" s="39"/>
      <c r="Y2281" s="39"/>
      <c r="Z2281" s="39"/>
      <c r="AA2281" s="39"/>
      <c r="AB2281" s="39"/>
      <c r="AC2281" s="39"/>
      <c r="AD2281" s="39"/>
      <c r="AE2281" s="39"/>
      <c r="AF2281" s="39"/>
      <c r="AG2281" s="39"/>
      <c r="AH2281" s="39"/>
      <c r="AI2281" s="39"/>
      <c r="AJ2281" s="39"/>
      <c r="AK2281" s="39"/>
      <c r="AL2281" s="39"/>
      <c r="AM2281" s="39"/>
      <c r="AN2281" s="39"/>
      <c r="AO2281" s="39"/>
      <c r="AP2281" s="27">
        <v>37197.58</v>
      </c>
      <c r="AQ2281" s="27">
        <v>0</v>
      </c>
      <c r="AR2281" s="27">
        <f t="shared" si="81"/>
        <v>0</v>
      </c>
      <c r="AS2281" s="7" t="s">
        <v>111</v>
      </c>
      <c r="AT2281" s="7" t="s">
        <v>375</v>
      </c>
      <c r="AU2281" s="13" t="s">
        <v>156</v>
      </c>
    </row>
    <row r="2282" spans="2:47" ht="13.15" customHeight="1" x14ac:dyDescent="0.2">
      <c r="B2282" s="13" t="s">
        <v>3407</v>
      </c>
      <c r="C2282" s="13" t="s">
        <v>100</v>
      </c>
      <c r="D2282" s="13" t="s">
        <v>648</v>
      </c>
      <c r="E2282" s="13" t="s">
        <v>569</v>
      </c>
      <c r="F2282" s="13" t="s">
        <v>649</v>
      </c>
      <c r="G2282" s="13" t="s">
        <v>3408</v>
      </c>
      <c r="H2282" s="13" t="s">
        <v>105</v>
      </c>
      <c r="I2282" s="13">
        <v>57</v>
      </c>
      <c r="J2282" s="13" t="s">
        <v>200</v>
      </c>
      <c r="K2282" s="13" t="s">
        <v>107</v>
      </c>
      <c r="L2282" s="13" t="s">
        <v>108</v>
      </c>
      <c r="M2282" s="13" t="s">
        <v>109</v>
      </c>
      <c r="N2282" s="13" t="s">
        <v>2830</v>
      </c>
      <c r="O2282" s="39"/>
      <c r="P2282" s="39"/>
      <c r="Q2282" s="39"/>
      <c r="R2282" s="39">
        <v>163</v>
      </c>
      <c r="S2282" s="39">
        <v>0</v>
      </c>
      <c r="T2282" s="39"/>
      <c r="U2282" s="39"/>
      <c r="V2282" s="39">
        <v>69</v>
      </c>
      <c r="W2282" s="39"/>
      <c r="X2282" s="39"/>
      <c r="Y2282" s="39"/>
      <c r="Z2282" s="39"/>
      <c r="AA2282" s="39"/>
      <c r="AB2282" s="39"/>
      <c r="AC2282" s="39"/>
      <c r="AD2282" s="39"/>
      <c r="AE2282" s="39"/>
      <c r="AF2282" s="39"/>
      <c r="AG2282" s="39"/>
      <c r="AH2282" s="39"/>
      <c r="AI2282" s="39"/>
      <c r="AJ2282" s="39"/>
      <c r="AK2282" s="39"/>
      <c r="AL2282" s="39"/>
      <c r="AM2282" s="39"/>
      <c r="AN2282" s="39"/>
      <c r="AO2282" s="39"/>
      <c r="AP2282" s="39">
        <v>38392.85</v>
      </c>
      <c r="AQ2282" s="39">
        <v>0</v>
      </c>
      <c r="AR2282" s="27">
        <f t="shared" si="81"/>
        <v>0</v>
      </c>
      <c r="AS2282" s="13" t="s">
        <v>111</v>
      </c>
      <c r="AT2282" s="13">
        <v>2014</v>
      </c>
      <c r="AU2282" s="13">
        <v>15</v>
      </c>
    </row>
    <row r="2283" spans="2:47" ht="13.15" customHeight="1" x14ac:dyDescent="0.2">
      <c r="B2283" s="13" t="s">
        <v>3409</v>
      </c>
      <c r="C2283" s="13" t="s">
        <v>100</v>
      </c>
      <c r="D2283" s="13" t="s">
        <v>648</v>
      </c>
      <c r="E2283" s="13" t="s">
        <v>569</v>
      </c>
      <c r="F2283" s="13" t="s">
        <v>649</v>
      </c>
      <c r="G2283" s="13" t="s">
        <v>3408</v>
      </c>
      <c r="H2283" s="13" t="s">
        <v>105</v>
      </c>
      <c r="I2283" s="13">
        <v>57</v>
      </c>
      <c r="J2283" s="13" t="s">
        <v>200</v>
      </c>
      <c r="K2283" s="13" t="s">
        <v>107</v>
      </c>
      <c r="L2283" s="13" t="s">
        <v>108</v>
      </c>
      <c r="M2283" s="13" t="s">
        <v>122</v>
      </c>
      <c r="N2283" s="13" t="s">
        <v>2830</v>
      </c>
      <c r="O2283" s="39"/>
      <c r="P2283" s="39"/>
      <c r="Q2283" s="39"/>
      <c r="R2283" s="39">
        <v>163</v>
      </c>
      <c r="S2283" s="39">
        <v>0</v>
      </c>
      <c r="T2283" s="39"/>
      <c r="U2283" s="39"/>
      <c r="V2283" s="39">
        <v>69</v>
      </c>
      <c r="W2283" s="39"/>
      <c r="X2283" s="39"/>
      <c r="Y2283" s="39"/>
      <c r="Z2283" s="39"/>
      <c r="AA2283" s="39"/>
      <c r="AB2283" s="39"/>
      <c r="AC2283" s="39"/>
      <c r="AD2283" s="39"/>
      <c r="AE2283" s="39"/>
      <c r="AF2283" s="39"/>
      <c r="AG2283" s="39"/>
      <c r="AH2283" s="39"/>
      <c r="AI2283" s="39"/>
      <c r="AJ2283" s="39"/>
      <c r="AK2283" s="39"/>
      <c r="AL2283" s="39"/>
      <c r="AM2283" s="39"/>
      <c r="AN2283" s="39"/>
      <c r="AO2283" s="39"/>
      <c r="AP2283" s="39">
        <v>34285.714285714283</v>
      </c>
      <c r="AQ2283" s="39">
        <v>0</v>
      </c>
      <c r="AR2283" s="27">
        <f t="shared" si="81"/>
        <v>0</v>
      </c>
      <c r="AS2283" s="13" t="s">
        <v>111</v>
      </c>
      <c r="AT2283" s="13">
        <v>2014</v>
      </c>
      <c r="AU2283" s="13" t="s">
        <v>6956</v>
      </c>
    </row>
    <row r="2284" spans="2:47" ht="13.15" customHeight="1" x14ac:dyDescent="0.2">
      <c r="B2284" s="13" t="s">
        <v>7034</v>
      </c>
      <c r="C2284" s="13" t="s">
        <v>100</v>
      </c>
      <c r="D2284" s="13" t="s">
        <v>648</v>
      </c>
      <c r="E2284" s="13" t="s">
        <v>569</v>
      </c>
      <c r="F2284" s="13" t="s">
        <v>649</v>
      </c>
      <c r="G2284" s="13" t="s">
        <v>3408</v>
      </c>
      <c r="H2284" s="13" t="s">
        <v>105</v>
      </c>
      <c r="I2284" s="13">
        <v>57</v>
      </c>
      <c r="J2284" s="13" t="s">
        <v>200</v>
      </c>
      <c r="K2284" s="13" t="s">
        <v>107</v>
      </c>
      <c r="L2284" s="13" t="s">
        <v>108</v>
      </c>
      <c r="M2284" s="13" t="s">
        <v>122</v>
      </c>
      <c r="N2284" s="13" t="s">
        <v>2830</v>
      </c>
      <c r="O2284" s="39"/>
      <c r="P2284" s="39"/>
      <c r="Q2284" s="39"/>
      <c r="R2284" s="39">
        <v>163</v>
      </c>
      <c r="S2284" s="39">
        <v>0</v>
      </c>
      <c r="T2284" s="39">
        <v>0</v>
      </c>
      <c r="U2284" s="39"/>
      <c r="V2284" s="39">
        <v>69</v>
      </c>
      <c r="W2284" s="39"/>
      <c r="X2284" s="39"/>
      <c r="Y2284" s="39"/>
      <c r="Z2284" s="39"/>
      <c r="AA2284" s="39"/>
      <c r="AB2284" s="39"/>
      <c r="AC2284" s="39"/>
      <c r="AD2284" s="39"/>
      <c r="AE2284" s="39"/>
      <c r="AF2284" s="39"/>
      <c r="AG2284" s="39"/>
      <c r="AH2284" s="39"/>
      <c r="AI2284" s="39"/>
      <c r="AJ2284" s="39"/>
      <c r="AK2284" s="39"/>
      <c r="AL2284" s="39"/>
      <c r="AM2284" s="39"/>
      <c r="AN2284" s="39"/>
      <c r="AO2284" s="39"/>
      <c r="AP2284" s="39">
        <v>34285.714285714283</v>
      </c>
      <c r="AQ2284" s="27">
        <v>0</v>
      </c>
      <c r="AR2284" s="27">
        <f t="shared" ref="AR2284:AR2348" si="83">AQ2284*1.12</f>
        <v>0</v>
      </c>
      <c r="AS2284" s="13" t="s">
        <v>111</v>
      </c>
      <c r="AT2284" s="13">
        <v>2014</v>
      </c>
      <c r="AU2284" s="13" t="s">
        <v>7139</v>
      </c>
    </row>
    <row r="2285" spans="2:47" ht="13.15" customHeight="1" x14ac:dyDescent="0.2">
      <c r="B2285" s="13" t="s">
        <v>7088</v>
      </c>
      <c r="C2285" s="13" t="s">
        <v>100</v>
      </c>
      <c r="D2285" s="13" t="s">
        <v>648</v>
      </c>
      <c r="E2285" s="13" t="s">
        <v>569</v>
      </c>
      <c r="F2285" s="13" t="s">
        <v>649</v>
      </c>
      <c r="G2285" s="13" t="s">
        <v>3408</v>
      </c>
      <c r="H2285" s="13" t="s">
        <v>105</v>
      </c>
      <c r="I2285" s="13">
        <v>57</v>
      </c>
      <c r="J2285" s="13" t="s">
        <v>200</v>
      </c>
      <c r="K2285" s="13" t="s">
        <v>107</v>
      </c>
      <c r="L2285" s="13" t="s">
        <v>108</v>
      </c>
      <c r="M2285" s="13" t="s">
        <v>122</v>
      </c>
      <c r="N2285" s="13" t="s">
        <v>2830</v>
      </c>
      <c r="O2285" s="39"/>
      <c r="P2285" s="39"/>
      <c r="Q2285" s="39"/>
      <c r="R2285" s="39">
        <v>163</v>
      </c>
      <c r="S2285" s="39">
        <v>0</v>
      </c>
      <c r="T2285" s="39">
        <v>0</v>
      </c>
      <c r="U2285" s="39"/>
      <c r="V2285" s="39">
        <v>69</v>
      </c>
      <c r="W2285" s="39"/>
      <c r="X2285" s="39"/>
      <c r="Y2285" s="39"/>
      <c r="Z2285" s="39"/>
      <c r="AA2285" s="39"/>
      <c r="AB2285" s="39"/>
      <c r="AC2285" s="39"/>
      <c r="AD2285" s="39"/>
      <c r="AE2285" s="39"/>
      <c r="AF2285" s="39"/>
      <c r="AG2285" s="39"/>
      <c r="AH2285" s="39"/>
      <c r="AI2285" s="39"/>
      <c r="AJ2285" s="39"/>
      <c r="AK2285" s="39"/>
      <c r="AL2285" s="39"/>
      <c r="AM2285" s="39"/>
      <c r="AN2285" s="39"/>
      <c r="AO2285" s="39"/>
      <c r="AP2285" s="39">
        <v>66983.509999999995</v>
      </c>
      <c r="AQ2285" s="39">
        <f>(O2285+P2285+Q2285+R2285+S2285+T2285+U2285+V2285+W2285)*AP2285</f>
        <v>15540174.319999998</v>
      </c>
      <c r="AR2285" s="27">
        <f t="shared" si="83"/>
        <v>17404995.238400001</v>
      </c>
      <c r="AS2285" s="13" t="s">
        <v>111</v>
      </c>
      <c r="AT2285" s="13">
        <v>2014</v>
      </c>
      <c r="AU2285" s="13"/>
    </row>
    <row r="2286" spans="2:47" ht="13.15" customHeight="1" x14ac:dyDescent="0.2">
      <c r="B2286" s="7" t="s">
        <v>3410</v>
      </c>
      <c r="C2286" s="7" t="s">
        <v>100</v>
      </c>
      <c r="D2286" s="13" t="s">
        <v>638</v>
      </c>
      <c r="E2286" s="7" t="s">
        <v>582</v>
      </c>
      <c r="F2286" s="7" t="s">
        <v>639</v>
      </c>
      <c r="G2286" s="7" t="s">
        <v>3411</v>
      </c>
      <c r="H2286" s="8" t="s">
        <v>197</v>
      </c>
      <c r="I2286" s="9">
        <v>57</v>
      </c>
      <c r="J2286" s="10" t="s">
        <v>238</v>
      </c>
      <c r="K2286" s="8" t="s">
        <v>107</v>
      </c>
      <c r="L2286" s="10" t="s">
        <v>108</v>
      </c>
      <c r="M2286" s="10" t="s">
        <v>109</v>
      </c>
      <c r="N2286" s="29" t="s">
        <v>2830</v>
      </c>
      <c r="O2286" s="27"/>
      <c r="P2286" s="27"/>
      <c r="Q2286" s="74"/>
      <c r="R2286" s="27">
        <v>142</v>
      </c>
      <c r="S2286" s="27">
        <v>0</v>
      </c>
      <c r="T2286" s="27">
        <v>0</v>
      </c>
      <c r="U2286" s="27">
        <v>0</v>
      </c>
      <c r="V2286" s="27">
        <v>142</v>
      </c>
      <c r="W2286" s="27"/>
      <c r="X2286" s="27"/>
      <c r="Y2286" s="27"/>
      <c r="Z2286" s="27"/>
      <c r="AA2286" s="27"/>
      <c r="AB2286" s="27"/>
      <c r="AC2286" s="27"/>
      <c r="AD2286" s="27"/>
      <c r="AE2286" s="27"/>
      <c r="AF2286" s="27"/>
      <c r="AG2286" s="27"/>
      <c r="AH2286" s="27"/>
      <c r="AI2286" s="27"/>
      <c r="AJ2286" s="27"/>
      <c r="AK2286" s="27"/>
      <c r="AL2286" s="27"/>
      <c r="AM2286" s="27"/>
      <c r="AN2286" s="27"/>
      <c r="AO2286" s="27"/>
      <c r="AP2286" s="27">
        <v>37197.58</v>
      </c>
      <c r="AQ2286" s="27">
        <v>0</v>
      </c>
      <c r="AR2286" s="27">
        <f t="shared" si="83"/>
        <v>0</v>
      </c>
      <c r="AS2286" s="10" t="s">
        <v>111</v>
      </c>
      <c r="AT2286" s="43" t="s">
        <v>241</v>
      </c>
      <c r="AU2286" s="88" t="s">
        <v>242</v>
      </c>
    </row>
    <row r="2287" spans="2:47" ht="13.15" customHeight="1" x14ac:dyDescent="0.2">
      <c r="B2287" s="12" t="s">
        <v>3412</v>
      </c>
      <c r="C2287" s="7" t="s">
        <v>100</v>
      </c>
      <c r="D2287" s="13" t="s">
        <v>638</v>
      </c>
      <c r="E2287" s="7" t="s">
        <v>582</v>
      </c>
      <c r="F2287" s="7" t="s">
        <v>639</v>
      </c>
      <c r="G2287" s="7" t="s">
        <v>3411</v>
      </c>
      <c r="H2287" s="8" t="s">
        <v>105</v>
      </c>
      <c r="I2287" s="9">
        <v>57</v>
      </c>
      <c r="J2287" s="10" t="s">
        <v>106</v>
      </c>
      <c r="K2287" s="8" t="s">
        <v>107</v>
      </c>
      <c r="L2287" s="10" t="s">
        <v>108</v>
      </c>
      <c r="M2287" s="10" t="s">
        <v>109</v>
      </c>
      <c r="N2287" s="10" t="s">
        <v>2830</v>
      </c>
      <c r="O2287" s="74"/>
      <c r="P2287" s="27"/>
      <c r="Q2287" s="27"/>
      <c r="R2287" s="27">
        <v>142</v>
      </c>
      <c r="S2287" s="27"/>
      <c r="T2287" s="27"/>
      <c r="U2287" s="27"/>
      <c r="V2287" s="27">
        <v>142</v>
      </c>
      <c r="W2287" s="27"/>
      <c r="X2287" s="27"/>
      <c r="Y2287" s="27"/>
      <c r="Z2287" s="27"/>
      <c r="AA2287" s="27"/>
      <c r="AB2287" s="27"/>
      <c r="AC2287" s="27"/>
      <c r="AD2287" s="27"/>
      <c r="AE2287" s="27"/>
      <c r="AF2287" s="27"/>
      <c r="AG2287" s="27"/>
      <c r="AH2287" s="27"/>
      <c r="AI2287" s="27"/>
      <c r="AJ2287" s="27"/>
      <c r="AK2287" s="27"/>
      <c r="AL2287" s="27"/>
      <c r="AM2287" s="27"/>
      <c r="AN2287" s="27"/>
      <c r="AO2287" s="27"/>
      <c r="AP2287" s="27">
        <v>37197.58</v>
      </c>
      <c r="AQ2287" s="27">
        <v>0</v>
      </c>
      <c r="AR2287" s="27">
        <f t="shared" si="83"/>
        <v>0</v>
      </c>
      <c r="AS2287" s="10" t="s">
        <v>111</v>
      </c>
      <c r="AT2287" s="43" t="s">
        <v>241</v>
      </c>
      <c r="AU2287" s="89" t="s">
        <v>242</v>
      </c>
    </row>
    <row r="2288" spans="2:47" ht="13.15" customHeight="1" x14ac:dyDescent="0.2">
      <c r="B2288" s="12" t="s">
        <v>3413</v>
      </c>
      <c r="C2288" s="10" t="s">
        <v>100</v>
      </c>
      <c r="D2288" s="13" t="s">
        <v>638</v>
      </c>
      <c r="E2288" s="7" t="s">
        <v>582</v>
      </c>
      <c r="F2288" s="7" t="s">
        <v>639</v>
      </c>
      <c r="G2288" s="7" t="s">
        <v>3411</v>
      </c>
      <c r="H2288" s="8" t="s">
        <v>105</v>
      </c>
      <c r="I2288" s="7">
        <v>57</v>
      </c>
      <c r="J2288" s="10" t="s">
        <v>200</v>
      </c>
      <c r="K2288" s="7" t="s">
        <v>107</v>
      </c>
      <c r="L2288" s="7" t="s">
        <v>108</v>
      </c>
      <c r="M2288" s="7" t="s">
        <v>109</v>
      </c>
      <c r="N2288" s="7" t="s">
        <v>2830</v>
      </c>
      <c r="O2288" s="39"/>
      <c r="P2288" s="39"/>
      <c r="Q2288" s="39"/>
      <c r="R2288" s="39">
        <v>142</v>
      </c>
      <c r="S2288" s="39"/>
      <c r="T2288" s="39"/>
      <c r="U2288" s="39"/>
      <c r="V2288" s="39">
        <v>142</v>
      </c>
      <c r="W2288" s="39"/>
      <c r="X2288" s="39"/>
      <c r="Y2288" s="39"/>
      <c r="Z2288" s="39"/>
      <c r="AA2288" s="39"/>
      <c r="AB2288" s="39"/>
      <c r="AC2288" s="39"/>
      <c r="AD2288" s="39"/>
      <c r="AE2288" s="39"/>
      <c r="AF2288" s="39"/>
      <c r="AG2288" s="39"/>
      <c r="AH2288" s="39"/>
      <c r="AI2288" s="39"/>
      <c r="AJ2288" s="39"/>
      <c r="AK2288" s="39"/>
      <c r="AL2288" s="39"/>
      <c r="AM2288" s="39"/>
      <c r="AN2288" s="39"/>
      <c r="AO2288" s="39"/>
      <c r="AP2288" s="27">
        <v>37197.58</v>
      </c>
      <c r="AQ2288" s="27">
        <v>0</v>
      </c>
      <c r="AR2288" s="27">
        <f t="shared" si="83"/>
        <v>0</v>
      </c>
      <c r="AS2288" s="7" t="s">
        <v>111</v>
      </c>
      <c r="AT2288" s="7" t="s">
        <v>375</v>
      </c>
      <c r="AU2288" s="13" t="s">
        <v>156</v>
      </c>
    </row>
    <row r="2289" spans="2:47" ht="13.15" customHeight="1" x14ac:dyDescent="0.2">
      <c r="B2289" s="13" t="s">
        <v>3414</v>
      </c>
      <c r="C2289" s="13" t="s">
        <v>100</v>
      </c>
      <c r="D2289" s="13" t="s">
        <v>648</v>
      </c>
      <c r="E2289" s="13" t="s">
        <v>569</v>
      </c>
      <c r="F2289" s="13" t="s">
        <v>649</v>
      </c>
      <c r="G2289" s="13" t="s">
        <v>3415</v>
      </c>
      <c r="H2289" s="13" t="s">
        <v>105</v>
      </c>
      <c r="I2289" s="13">
        <v>57</v>
      </c>
      <c r="J2289" s="13" t="s">
        <v>200</v>
      </c>
      <c r="K2289" s="13" t="s">
        <v>107</v>
      </c>
      <c r="L2289" s="13" t="s">
        <v>108</v>
      </c>
      <c r="M2289" s="13" t="s">
        <v>122</v>
      </c>
      <c r="N2289" s="13" t="s">
        <v>2830</v>
      </c>
      <c r="O2289" s="39"/>
      <c r="P2289" s="39"/>
      <c r="Q2289" s="39"/>
      <c r="R2289" s="39">
        <v>142</v>
      </c>
      <c r="S2289" s="39">
        <v>0</v>
      </c>
      <c r="T2289" s="39"/>
      <c r="U2289" s="39"/>
      <c r="V2289" s="39">
        <v>62</v>
      </c>
      <c r="W2289" s="39"/>
      <c r="X2289" s="39"/>
      <c r="Y2289" s="39"/>
      <c r="Z2289" s="39"/>
      <c r="AA2289" s="39"/>
      <c r="AB2289" s="39"/>
      <c r="AC2289" s="39"/>
      <c r="AD2289" s="39"/>
      <c r="AE2289" s="39"/>
      <c r="AF2289" s="39"/>
      <c r="AG2289" s="39"/>
      <c r="AH2289" s="39"/>
      <c r="AI2289" s="39"/>
      <c r="AJ2289" s="39"/>
      <c r="AK2289" s="39"/>
      <c r="AL2289" s="39"/>
      <c r="AM2289" s="39"/>
      <c r="AN2289" s="39"/>
      <c r="AO2289" s="39"/>
      <c r="AP2289" s="39">
        <v>38392.85</v>
      </c>
      <c r="AQ2289" s="39">
        <v>0</v>
      </c>
      <c r="AR2289" s="27">
        <f t="shared" si="83"/>
        <v>0</v>
      </c>
      <c r="AS2289" s="13" t="s">
        <v>111</v>
      </c>
      <c r="AT2289" s="13">
        <v>2014</v>
      </c>
      <c r="AU2289" s="13" t="s">
        <v>6956</v>
      </c>
    </row>
    <row r="2290" spans="2:47" ht="13.15" customHeight="1" x14ac:dyDescent="0.2">
      <c r="B2290" s="13" t="s">
        <v>7035</v>
      </c>
      <c r="C2290" s="13" t="s">
        <v>100</v>
      </c>
      <c r="D2290" s="13" t="s">
        <v>648</v>
      </c>
      <c r="E2290" s="13" t="s">
        <v>569</v>
      </c>
      <c r="F2290" s="13" t="s">
        <v>649</v>
      </c>
      <c r="G2290" s="13" t="s">
        <v>3415</v>
      </c>
      <c r="H2290" s="13" t="s">
        <v>105</v>
      </c>
      <c r="I2290" s="13">
        <v>57</v>
      </c>
      <c r="J2290" s="13" t="s">
        <v>200</v>
      </c>
      <c r="K2290" s="13" t="s">
        <v>107</v>
      </c>
      <c r="L2290" s="13" t="s">
        <v>108</v>
      </c>
      <c r="M2290" s="13" t="s">
        <v>122</v>
      </c>
      <c r="N2290" s="13" t="s">
        <v>2830</v>
      </c>
      <c r="O2290" s="39"/>
      <c r="P2290" s="39"/>
      <c r="Q2290" s="39"/>
      <c r="R2290" s="39">
        <v>142</v>
      </c>
      <c r="S2290" s="39">
        <v>0</v>
      </c>
      <c r="T2290" s="39">
        <v>0</v>
      </c>
      <c r="U2290" s="39"/>
      <c r="V2290" s="39">
        <v>62</v>
      </c>
      <c r="W2290" s="39"/>
      <c r="X2290" s="39"/>
      <c r="Y2290" s="39"/>
      <c r="Z2290" s="39"/>
      <c r="AA2290" s="39"/>
      <c r="AB2290" s="39"/>
      <c r="AC2290" s="39"/>
      <c r="AD2290" s="39"/>
      <c r="AE2290" s="39"/>
      <c r="AF2290" s="39"/>
      <c r="AG2290" s="39"/>
      <c r="AH2290" s="39"/>
      <c r="AI2290" s="39"/>
      <c r="AJ2290" s="39"/>
      <c r="AK2290" s="39"/>
      <c r="AL2290" s="39"/>
      <c r="AM2290" s="39"/>
      <c r="AN2290" s="39"/>
      <c r="AO2290" s="39"/>
      <c r="AP2290" s="39">
        <v>38392.85</v>
      </c>
      <c r="AQ2290" s="27">
        <v>0</v>
      </c>
      <c r="AR2290" s="27">
        <f t="shared" si="83"/>
        <v>0</v>
      </c>
      <c r="AS2290" s="13" t="s">
        <v>111</v>
      </c>
      <c r="AT2290" s="13">
        <v>2014</v>
      </c>
      <c r="AU2290" s="13" t="s">
        <v>7139</v>
      </c>
    </row>
    <row r="2291" spans="2:47" ht="13.15" customHeight="1" x14ac:dyDescent="0.2">
      <c r="B2291" s="13" t="s">
        <v>7089</v>
      </c>
      <c r="C2291" s="13" t="s">
        <v>100</v>
      </c>
      <c r="D2291" s="13" t="s">
        <v>648</v>
      </c>
      <c r="E2291" s="13" t="s">
        <v>569</v>
      </c>
      <c r="F2291" s="13" t="s">
        <v>649</v>
      </c>
      <c r="G2291" s="13" t="s">
        <v>3415</v>
      </c>
      <c r="H2291" s="13" t="s">
        <v>105</v>
      </c>
      <c r="I2291" s="13">
        <v>57</v>
      </c>
      <c r="J2291" s="13" t="s">
        <v>200</v>
      </c>
      <c r="K2291" s="13" t="s">
        <v>107</v>
      </c>
      <c r="L2291" s="13" t="s">
        <v>108</v>
      </c>
      <c r="M2291" s="13" t="s">
        <v>122</v>
      </c>
      <c r="N2291" s="13" t="s">
        <v>2830</v>
      </c>
      <c r="O2291" s="39"/>
      <c r="P2291" s="39"/>
      <c r="Q2291" s="39"/>
      <c r="R2291" s="39">
        <v>142</v>
      </c>
      <c r="S2291" s="39">
        <v>0</v>
      </c>
      <c r="T2291" s="39">
        <v>0</v>
      </c>
      <c r="U2291" s="39"/>
      <c r="V2291" s="39">
        <v>62</v>
      </c>
      <c r="W2291" s="39"/>
      <c r="X2291" s="39"/>
      <c r="Y2291" s="39"/>
      <c r="Z2291" s="39"/>
      <c r="AA2291" s="39"/>
      <c r="AB2291" s="39"/>
      <c r="AC2291" s="39"/>
      <c r="AD2291" s="39"/>
      <c r="AE2291" s="39"/>
      <c r="AF2291" s="39"/>
      <c r="AG2291" s="39"/>
      <c r="AH2291" s="39"/>
      <c r="AI2291" s="39"/>
      <c r="AJ2291" s="39"/>
      <c r="AK2291" s="39"/>
      <c r="AL2291" s="39"/>
      <c r="AM2291" s="39"/>
      <c r="AN2291" s="39"/>
      <c r="AO2291" s="39"/>
      <c r="AP2291" s="39">
        <v>66983.509999999995</v>
      </c>
      <c r="AQ2291" s="39">
        <f>(O2291+P2291+Q2291+R2291+S2291+T2291+U2291+V2291+W2291)*AP2291</f>
        <v>13664636.039999999</v>
      </c>
      <c r="AR2291" s="27">
        <f t="shared" si="83"/>
        <v>15304392.364800001</v>
      </c>
      <c r="AS2291" s="13" t="s">
        <v>111</v>
      </c>
      <c r="AT2291" s="13">
        <v>2014</v>
      </c>
      <c r="AU2291" s="13"/>
    </row>
    <row r="2292" spans="2:47" ht="13.15" customHeight="1" x14ac:dyDescent="0.2">
      <c r="B2292" s="7" t="s">
        <v>3416</v>
      </c>
      <c r="C2292" s="7" t="s">
        <v>100</v>
      </c>
      <c r="D2292" s="13" t="s">
        <v>638</v>
      </c>
      <c r="E2292" s="7" t="s">
        <v>582</v>
      </c>
      <c r="F2292" s="7" t="s">
        <v>639</v>
      </c>
      <c r="G2292" s="7" t="s">
        <v>3417</v>
      </c>
      <c r="H2292" s="8" t="s">
        <v>197</v>
      </c>
      <c r="I2292" s="9">
        <v>57</v>
      </c>
      <c r="J2292" s="10" t="s">
        <v>238</v>
      </c>
      <c r="K2292" s="8" t="s">
        <v>107</v>
      </c>
      <c r="L2292" s="10" t="s">
        <v>108</v>
      </c>
      <c r="M2292" s="10" t="s">
        <v>109</v>
      </c>
      <c r="N2292" s="29" t="s">
        <v>2830</v>
      </c>
      <c r="O2292" s="27"/>
      <c r="P2292" s="27"/>
      <c r="Q2292" s="74"/>
      <c r="R2292" s="27">
        <v>134</v>
      </c>
      <c r="S2292" s="27">
        <v>0</v>
      </c>
      <c r="T2292" s="27">
        <v>0</v>
      </c>
      <c r="U2292" s="27">
        <v>0</v>
      </c>
      <c r="V2292" s="27">
        <v>134</v>
      </c>
      <c r="W2292" s="27"/>
      <c r="X2292" s="27"/>
      <c r="Y2292" s="27"/>
      <c r="Z2292" s="27"/>
      <c r="AA2292" s="27"/>
      <c r="AB2292" s="27"/>
      <c r="AC2292" s="27"/>
      <c r="AD2292" s="27"/>
      <c r="AE2292" s="27"/>
      <c r="AF2292" s="27"/>
      <c r="AG2292" s="27"/>
      <c r="AH2292" s="27"/>
      <c r="AI2292" s="27"/>
      <c r="AJ2292" s="27"/>
      <c r="AK2292" s="27"/>
      <c r="AL2292" s="27"/>
      <c r="AM2292" s="27"/>
      <c r="AN2292" s="27"/>
      <c r="AO2292" s="27"/>
      <c r="AP2292" s="27">
        <v>37197.58</v>
      </c>
      <c r="AQ2292" s="27">
        <v>0</v>
      </c>
      <c r="AR2292" s="27">
        <f t="shared" si="83"/>
        <v>0</v>
      </c>
      <c r="AS2292" s="10" t="s">
        <v>111</v>
      </c>
      <c r="AT2292" s="43" t="s">
        <v>241</v>
      </c>
      <c r="AU2292" s="88" t="s">
        <v>242</v>
      </c>
    </row>
    <row r="2293" spans="2:47" ht="13.15" customHeight="1" x14ac:dyDescent="0.2">
      <c r="B2293" s="12" t="s">
        <v>3418</v>
      </c>
      <c r="C2293" s="7" t="s">
        <v>100</v>
      </c>
      <c r="D2293" s="13" t="s">
        <v>638</v>
      </c>
      <c r="E2293" s="7" t="s">
        <v>582</v>
      </c>
      <c r="F2293" s="7" t="s">
        <v>639</v>
      </c>
      <c r="G2293" s="7" t="s">
        <v>3417</v>
      </c>
      <c r="H2293" s="8" t="s">
        <v>105</v>
      </c>
      <c r="I2293" s="9">
        <v>57</v>
      </c>
      <c r="J2293" s="10" t="s">
        <v>106</v>
      </c>
      <c r="K2293" s="8" t="s">
        <v>107</v>
      </c>
      <c r="L2293" s="10" t="s">
        <v>108</v>
      </c>
      <c r="M2293" s="10" t="s">
        <v>109</v>
      </c>
      <c r="N2293" s="10" t="s">
        <v>2830</v>
      </c>
      <c r="O2293" s="74"/>
      <c r="P2293" s="27"/>
      <c r="Q2293" s="27"/>
      <c r="R2293" s="27">
        <v>134</v>
      </c>
      <c r="S2293" s="27"/>
      <c r="T2293" s="27"/>
      <c r="U2293" s="27"/>
      <c r="V2293" s="27">
        <v>134</v>
      </c>
      <c r="W2293" s="27"/>
      <c r="X2293" s="27"/>
      <c r="Y2293" s="27"/>
      <c r="Z2293" s="27"/>
      <c r="AA2293" s="27"/>
      <c r="AB2293" s="27"/>
      <c r="AC2293" s="27"/>
      <c r="AD2293" s="27"/>
      <c r="AE2293" s="27"/>
      <c r="AF2293" s="27"/>
      <c r="AG2293" s="27"/>
      <c r="AH2293" s="27"/>
      <c r="AI2293" s="27"/>
      <c r="AJ2293" s="27"/>
      <c r="AK2293" s="27"/>
      <c r="AL2293" s="27"/>
      <c r="AM2293" s="27"/>
      <c r="AN2293" s="27"/>
      <c r="AO2293" s="27"/>
      <c r="AP2293" s="27">
        <v>37197.58</v>
      </c>
      <c r="AQ2293" s="27">
        <v>0</v>
      </c>
      <c r="AR2293" s="27">
        <f t="shared" si="83"/>
        <v>0</v>
      </c>
      <c r="AS2293" s="10" t="s">
        <v>111</v>
      </c>
      <c r="AT2293" s="43" t="s">
        <v>241</v>
      </c>
      <c r="AU2293" s="89" t="s">
        <v>242</v>
      </c>
    </row>
    <row r="2294" spans="2:47" ht="13.15" customHeight="1" x14ac:dyDescent="0.2">
      <c r="B2294" s="12" t="s">
        <v>3419</v>
      </c>
      <c r="C2294" s="10" t="s">
        <v>100</v>
      </c>
      <c r="D2294" s="13" t="s">
        <v>638</v>
      </c>
      <c r="E2294" s="7" t="s">
        <v>582</v>
      </c>
      <c r="F2294" s="7" t="s">
        <v>639</v>
      </c>
      <c r="G2294" s="7" t="s">
        <v>3417</v>
      </c>
      <c r="H2294" s="8" t="s">
        <v>105</v>
      </c>
      <c r="I2294" s="7">
        <v>57</v>
      </c>
      <c r="J2294" s="10" t="s">
        <v>200</v>
      </c>
      <c r="K2294" s="7" t="s">
        <v>107</v>
      </c>
      <c r="L2294" s="7" t="s">
        <v>108</v>
      </c>
      <c r="M2294" s="7" t="s">
        <v>109</v>
      </c>
      <c r="N2294" s="7" t="s">
        <v>2830</v>
      </c>
      <c r="O2294" s="39"/>
      <c r="P2294" s="39"/>
      <c r="Q2294" s="39"/>
      <c r="R2294" s="39">
        <v>134</v>
      </c>
      <c r="S2294" s="39"/>
      <c r="T2294" s="39"/>
      <c r="U2294" s="39"/>
      <c r="V2294" s="39">
        <v>134</v>
      </c>
      <c r="W2294" s="39"/>
      <c r="X2294" s="39"/>
      <c r="Y2294" s="39"/>
      <c r="Z2294" s="39"/>
      <c r="AA2294" s="39"/>
      <c r="AB2294" s="39"/>
      <c r="AC2294" s="39"/>
      <c r="AD2294" s="39"/>
      <c r="AE2294" s="39"/>
      <c r="AF2294" s="39"/>
      <c r="AG2294" s="39"/>
      <c r="AH2294" s="39"/>
      <c r="AI2294" s="39"/>
      <c r="AJ2294" s="39"/>
      <c r="AK2294" s="39"/>
      <c r="AL2294" s="39"/>
      <c r="AM2294" s="39"/>
      <c r="AN2294" s="39"/>
      <c r="AO2294" s="39"/>
      <c r="AP2294" s="27">
        <v>37197.58</v>
      </c>
      <c r="AQ2294" s="27">
        <v>0</v>
      </c>
      <c r="AR2294" s="27">
        <f t="shared" si="83"/>
        <v>0</v>
      </c>
      <c r="AS2294" s="7" t="s">
        <v>111</v>
      </c>
      <c r="AT2294" s="7" t="s">
        <v>375</v>
      </c>
      <c r="AU2294" s="13" t="s">
        <v>156</v>
      </c>
    </row>
    <row r="2295" spans="2:47" ht="13.15" customHeight="1" x14ac:dyDescent="0.2">
      <c r="B2295" s="13" t="s">
        <v>3420</v>
      </c>
      <c r="C2295" s="13" t="s">
        <v>100</v>
      </c>
      <c r="D2295" s="13" t="s">
        <v>648</v>
      </c>
      <c r="E2295" s="13" t="s">
        <v>569</v>
      </c>
      <c r="F2295" s="13" t="s">
        <v>649</v>
      </c>
      <c r="G2295" s="13" t="s">
        <v>3421</v>
      </c>
      <c r="H2295" s="13" t="s">
        <v>105</v>
      </c>
      <c r="I2295" s="13">
        <v>57</v>
      </c>
      <c r="J2295" s="13" t="s">
        <v>200</v>
      </c>
      <c r="K2295" s="13" t="s">
        <v>107</v>
      </c>
      <c r="L2295" s="13" t="s">
        <v>108</v>
      </c>
      <c r="M2295" s="13" t="s">
        <v>122</v>
      </c>
      <c r="N2295" s="13" t="s">
        <v>2830</v>
      </c>
      <c r="O2295" s="39"/>
      <c r="P2295" s="39"/>
      <c r="Q2295" s="39"/>
      <c r="R2295" s="39">
        <v>134</v>
      </c>
      <c r="S2295" s="39">
        <v>0</v>
      </c>
      <c r="T2295" s="39"/>
      <c r="U2295" s="39"/>
      <c r="V2295" s="39">
        <v>49</v>
      </c>
      <c r="W2295" s="39"/>
      <c r="X2295" s="39"/>
      <c r="Y2295" s="39"/>
      <c r="Z2295" s="39"/>
      <c r="AA2295" s="39"/>
      <c r="AB2295" s="39"/>
      <c r="AC2295" s="39"/>
      <c r="AD2295" s="39"/>
      <c r="AE2295" s="39"/>
      <c r="AF2295" s="39"/>
      <c r="AG2295" s="39"/>
      <c r="AH2295" s="39"/>
      <c r="AI2295" s="39"/>
      <c r="AJ2295" s="39"/>
      <c r="AK2295" s="39"/>
      <c r="AL2295" s="39"/>
      <c r="AM2295" s="39"/>
      <c r="AN2295" s="39"/>
      <c r="AO2295" s="39"/>
      <c r="AP2295" s="39">
        <v>38392.85</v>
      </c>
      <c r="AQ2295" s="39">
        <v>0</v>
      </c>
      <c r="AR2295" s="27">
        <f t="shared" si="83"/>
        <v>0</v>
      </c>
      <c r="AS2295" s="13" t="s">
        <v>111</v>
      </c>
      <c r="AT2295" s="13">
        <v>2014</v>
      </c>
      <c r="AU2295" s="13" t="s">
        <v>6956</v>
      </c>
    </row>
    <row r="2296" spans="2:47" ht="13.15" customHeight="1" x14ac:dyDescent="0.2">
      <c r="B2296" s="13" t="s">
        <v>7036</v>
      </c>
      <c r="C2296" s="13" t="s">
        <v>100</v>
      </c>
      <c r="D2296" s="13" t="s">
        <v>648</v>
      </c>
      <c r="E2296" s="13" t="s">
        <v>569</v>
      </c>
      <c r="F2296" s="13" t="s">
        <v>649</v>
      </c>
      <c r="G2296" s="13" t="s">
        <v>3421</v>
      </c>
      <c r="H2296" s="13" t="s">
        <v>105</v>
      </c>
      <c r="I2296" s="13">
        <v>57</v>
      </c>
      <c r="J2296" s="13" t="s">
        <v>200</v>
      </c>
      <c r="K2296" s="13" t="s">
        <v>107</v>
      </c>
      <c r="L2296" s="13" t="s">
        <v>108</v>
      </c>
      <c r="M2296" s="13" t="s">
        <v>122</v>
      </c>
      <c r="N2296" s="13" t="s">
        <v>2830</v>
      </c>
      <c r="O2296" s="39"/>
      <c r="P2296" s="39"/>
      <c r="Q2296" s="39"/>
      <c r="R2296" s="39">
        <v>134</v>
      </c>
      <c r="S2296" s="39">
        <v>0</v>
      </c>
      <c r="T2296" s="39">
        <v>0</v>
      </c>
      <c r="U2296" s="39"/>
      <c r="V2296" s="39">
        <v>49</v>
      </c>
      <c r="W2296" s="39"/>
      <c r="X2296" s="39"/>
      <c r="Y2296" s="39"/>
      <c r="Z2296" s="39"/>
      <c r="AA2296" s="39"/>
      <c r="AB2296" s="39"/>
      <c r="AC2296" s="39"/>
      <c r="AD2296" s="39"/>
      <c r="AE2296" s="39"/>
      <c r="AF2296" s="39"/>
      <c r="AG2296" s="39"/>
      <c r="AH2296" s="39"/>
      <c r="AI2296" s="39"/>
      <c r="AJ2296" s="39"/>
      <c r="AK2296" s="39"/>
      <c r="AL2296" s="39"/>
      <c r="AM2296" s="39"/>
      <c r="AN2296" s="39"/>
      <c r="AO2296" s="39"/>
      <c r="AP2296" s="39">
        <v>38392.85</v>
      </c>
      <c r="AQ2296" s="27">
        <v>0</v>
      </c>
      <c r="AR2296" s="27">
        <f t="shared" si="83"/>
        <v>0</v>
      </c>
      <c r="AS2296" s="13" t="s">
        <v>111</v>
      </c>
      <c r="AT2296" s="13">
        <v>2014</v>
      </c>
      <c r="AU2296" s="13" t="s">
        <v>7139</v>
      </c>
    </row>
    <row r="2297" spans="2:47" ht="13.15" customHeight="1" x14ac:dyDescent="0.2">
      <c r="B2297" s="13" t="s">
        <v>7090</v>
      </c>
      <c r="C2297" s="13" t="s">
        <v>100</v>
      </c>
      <c r="D2297" s="13" t="s">
        <v>648</v>
      </c>
      <c r="E2297" s="13" t="s">
        <v>569</v>
      </c>
      <c r="F2297" s="13" t="s">
        <v>649</v>
      </c>
      <c r="G2297" s="13" t="s">
        <v>3421</v>
      </c>
      <c r="H2297" s="13" t="s">
        <v>105</v>
      </c>
      <c r="I2297" s="13">
        <v>57</v>
      </c>
      <c r="J2297" s="13" t="s">
        <v>200</v>
      </c>
      <c r="K2297" s="13" t="s">
        <v>107</v>
      </c>
      <c r="L2297" s="13" t="s">
        <v>108</v>
      </c>
      <c r="M2297" s="13" t="s">
        <v>122</v>
      </c>
      <c r="N2297" s="13" t="s">
        <v>2830</v>
      </c>
      <c r="O2297" s="39"/>
      <c r="P2297" s="39"/>
      <c r="Q2297" s="39"/>
      <c r="R2297" s="39">
        <v>134</v>
      </c>
      <c r="S2297" s="39">
        <v>0</v>
      </c>
      <c r="T2297" s="39">
        <v>0</v>
      </c>
      <c r="U2297" s="39"/>
      <c r="V2297" s="39">
        <v>49</v>
      </c>
      <c r="W2297" s="39"/>
      <c r="X2297" s="39"/>
      <c r="Y2297" s="39"/>
      <c r="Z2297" s="39"/>
      <c r="AA2297" s="39"/>
      <c r="AB2297" s="39"/>
      <c r="AC2297" s="39"/>
      <c r="AD2297" s="39"/>
      <c r="AE2297" s="39"/>
      <c r="AF2297" s="39"/>
      <c r="AG2297" s="39"/>
      <c r="AH2297" s="39"/>
      <c r="AI2297" s="39"/>
      <c r="AJ2297" s="39"/>
      <c r="AK2297" s="39"/>
      <c r="AL2297" s="39"/>
      <c r="AM2297" s="39"/>
      <c r="AN2297" s="39"/>
      <c r="AO2297" s="39"/>
      <c r="AP2297" s="39">
        <v>66983.509999999995</v>
      </c>
      <c r="AQ2297" s="39">
        <f>(O2297+P2297+Q2297+R2297+S2297+T2297+U2297+V2297+W2297)*AP2297</f>
        <v>12257982.329999998</v>
      </c>
      <c r="AR2297" s="27">
        <f t="shared" si="83"/>
        <v>13728940.2096</v>
      </c>
      <c r="AS2297" s="13" t="s">
        <v>111</v>
      </c>
      <c r="AT2297" s="13">
        <v>2014</v>
      </c>
      <c r="AU2297" s="13"/>
    </row>
    <row r="2298" spans="2:47" ht="13.15" customHeight="1" x14ac:dyDescent="0.2">
      <c r="B2298" s="7" t="s">
        <v>3422</v>
      </c>
      <c r="C2298" s="7" t="s">
        <v>100</v>
      </c>
      <c r="D2298" s="13" t="s">
        <v>638</v>
      </c>
      <c r="E2298" s="7" t="s">
        <v>582</v>
      </c>
      <c r="F2298" s="7" t="s">
        <v>639</v>
      </c>
      <c r="G2298" s="7" t="s">
        <v>3423</v>
      </c>
      <c r="H2298" s="8" t="s">
        <v>197</v>
      </c>
      <c r="I2298" s="9">
        <v>57</v>
      </c>
      <c r="J2298" s="10" t="s">
        <v>238</v>
      </c>
      <c r="K2298" s="8" t="s">
        <v>107</v>
      </c>
      <c r="L2298" s="10" t="s">
        <v>108</v>
      </c>
      <c r="M2298" s="10" t="s">
        <v>109</v>
      </c>
      <c r="N2298" s="29" t="s">
        <v>2830</v>
      </c>
      <c r="O2298" s="27"/>
      <c r="P2298" s="27"/>
      <c r="Q2298" s="74"/>
      <c r="R2298" s="27">
        <v>83</v>
      </c>
      <c r="S2298" s="27">
        <v>0</v>
      </c>
      <c r="T2298" s="27">
        <v>0</v>
      </c>
      <c r="U2298" s="27">
        <v>0</v>
      </c>
      <c r="V2298" s="27">
        <v>83</v>
      </c>
      <c r="W2298" s="27"/>
      <c r="X2298" s="27"/>
      <c r="Y2298" s="27"/>
      <c r="Z2298" s="27"/>
      <c r="AA2298" s="27"/>
      <c r="AB2298" s="27"/>
      <c r="AC2298" s="27"/>
      <c r="AD2298" s="27"/>
      <c r="AE2298" s="27"/>
      <c r="AF2298" s="27"/>
      <c r="AG2298" s="27"/>
      <c r="AH2298" s="27"/>
      <c r="AI2298" s="27"/>
      <c r="AJ2298" s="27"/>
      <c r="AK2298" s="27"/>
      <c r="AL2298" s="27"/>
      <c r="AM2298" s="27"/>
      <c r="AN2298" s="27"/>
      <c r="AO2298" s="27"/>
      <c r="AP2298" s="27">
        <v>37197.58</v>
      </c>
      <c r="AQ2298" s="27">
        <v>0</v>
      </c>
      <c r="AR2298" s="27">
        <f t="shared" si="83"/>
        <v>0</v>
      </c>
      <c r="AS2298" s="10" t="s">
        <v>111</v>
      </c>
      <c r="AT2298" s="43" t="s">
        <v>241</v>
      </c>
      <c r="AU2298" s="88" t="s">
        <v>242</v>
      </c>
    </row>
    <row r="2299" spans="2:47" ht="13.15" customHeight="1" x14ac:dyDescent="0.2">
      <c r="B2299" s="12" t="s">
        <v>3424</v>
      </c>
      <c r="C2299" s="7" t="s">
        <v>100</v>
      </c>
      <c r="D2299" s="13" t="s">
        <v>638</v>
      </c>
      <c r="E2299" s="7" t="s">
        <v>582</v>
      </c>
      <c r="F2299" s="7" t="s">
        <v>639</v>
      </c>
      <c r="G2299" s="7" t="s">
        <v>3423</v>
      </c>
      <c r="H2299" s="8" t="s">
        <v>105</v>
      </c>
      <c r="I2299" s="9">
        <v>57</v>
      </c>
      <c r="J2299" s="10" t="s">
        <v>106</v>
      </c>
      <c r="K2299" s="8" t="s">
        <v>107</v>
      </c>
      <c r="L2299" s="10" t="s">
        <v>108</v>
      </c>
      <c r="M2299" s="10" t="s">
        <v>109</v>
      </c>
      <c r="N2299" s="10" t="s">
        <v>2830</v>
      </c>
      <c r="O2299" s="74"/>
      <c r="P2299" s="27"/>
      <c r="Q2299" s="27"/>
      <c r="R2299" s="27">
        <v>83</v>
      </c>
      <c r="S2299" s="27"/>
      <c r="T2299" s="27"/>
      <c r="U2299" s="27"/>
      <c r="V2299" s="27">
        <v>83</v>
      </c>
      <c r="W2299" s="27"/>
      <c r="X2299" s="27"/>
      <c r="Y2299" s="27"/>
      <c r="Z2299" s="27"/>
      <c r="AA2299" s="27"/>
      <c r="AB2299" s="27"/>
      <c r="AC2299" s="27"/>
      <c r="AD2299" s="27"/>
      <c r="AE2299" s="27"/>
      <c r="AF2299" s="27"/>
      <c r="AG2299" s="27"/>
      <c r="AH2299" s="27"/>
      <c r="AI2299" s="27"/>
      <c r="AJ2299" s="27"/>
      <c r="AK2299" s="27"/>
      <c r="AL2299" s="27"/>
      <c r="AM2299" s="27"/>
      <c r="AN2299" s="27"/>
      <c r="AO2299" s="27"/>
      <c r="AP2299" s="27">
        <v>37197.58</v>
      </c>
      <c r="AQ2299" s="27">
        <v>0</v>
      </c>
      <c r="AR2299" s="27">
        <f t="shared" si="83"/>
        <v>0</v>
      </c>
      <c r="AS2299" s="10" t="s">
        <v>111</v>
      </c>
      <c r="AT2299" s="43" t="s">
        <v>241</v>
      </c>
      <c r="AU2299" s="89" t="s">
        <v>242</v>
      </c>
    </row>
    <row r="2300" spans="2:47" ht="13.15" customHeight="1" x14ac:dyDescent="0.2">
      <c r="B2300" s="12" t="s">
        <v>3425</v>
      </c>
      <c r="C2300" s="10" t="s">
        <v>100</v>
      </c>
      <c r="D2300" s="13" t="s">
        <v>638</v>
      </c>
      <c r="E2300" s="7" t="s">
        <v>582</v>
      </c>
      <c r="F2300" s="7" t="s">
        <v>639</v>
      </c>
      <c r="G2300" s="7" t="s">
        <v>3423</v>
      </c>
      <c r="H2300" s="8" t="s">
        <v>105</v>
      </c>
      <c r="I2300" s="7">
        <v>57</v>
      </c>
      <c r="J2300" s="10" t="s">
        <v>200</v>
      </c>
      <c r="K2300" s="7" t="s">
        <v>107</v>
      </c>
      <c r="L2300" s="7" t="s">
        <v>108</v>
      </c>
      <c r="M2300" s="7" t="s">
        <v>109</v>
      </c>
      <c r="N2300" s="7" t="s">
        <v>2830</v>
      </c>
      <c r="O2300" s="39"/>
      <c r="P2300" s="39"/>
      <c r="Q2300" s="39"/>
      <c r="R2300" s="39">
        <v>83</v>
      </c>
      <c r="S2300" s="39"/>
      <c r="T2300" s="39"/>
      <c r="U2300" s="39"/>
      <c r="V2300" s="39">
        <v>83</v>
      </c>
      <c r="W2300" s="39"/>
      <c r="X2300" s="39"/>
      <c r="Y2300" s="39"/>
      <c r="Z2300" s="39"/>
      <c r="AA2300" s="39"/>
      <c r="AB2300" s="39"/>
      <c r="AC2300" s="39"/>
      <c r="AD2300" s="39"/>
      <c r="AE2300" s="39"/>
      <c r="AF2300" s="39"/>
      <c r="AG2300" s="39"/>
      <c r="AH2300" s="39"/>
      <c r="AI2300" s="39"/>
      <c r="AJ2300" s="39"/>
      <c r="AK2300" s="39"/>
      <c r="AL2300" s="39"/>
      <c r="AM2300" s="39"/>
      <c r="AN2300" s="39"/>
      <c r="AO2300" s="39"/>
      <c r="AP2300" s="27">
        <v>37197.58</v>
      </c>
      <c r="AQ2300" s="27">
        <v>0</v>
      </c>
      <c r="AR2300" s="27">
        <f t="shared" si="83"/>
        <v>0</v>
      </c>
      <c r="AS2300" s="7" t="s">
        <v>111</v>
      </c>
      <c r="AT2300" s="7" t="s">
        <v>375</v>
      </c>
      <c r="AU2300" s="13" t="s">
        <v>156</v>
      </c>
    </row>
    <row r="2301" spans="2:47" ht="13.15" customHeight="1" x14ac:dyDescent="0.2">
      <c r="B2301" s="13" t="s">
        <v>3426</v>
      </c>
      <c r="C2301" s="13" t="s">
        <v>100</v>
      </c>
      <c r="D2301" s="13" t="s">
        <v>648</v>
      </c>
      <c r="E2301" s="13" t="s">
        <v>569</v>
      </c>
      <c r="F2301" s="13" t="s">
        <v>649</v>
      </c>
      <c r="G2301" s="13" t="s">
        <v>3427</v>
      </c>
      <c r="H2301" s="13" t="s">
        <v>105</v>
      </c>
      <c r="I2301" s="13">
        <v>57</v>
      </c>
      <c r="J2301" s="13" t="s">
        <v>200</v>
      </c>
      <c r="K2301" s="13" t="s">
        <v>107</v>
      </c>
      <c r="L2301" s="13" t="s">
        <v>108</v>
      </c>
      <c r="M2301" s="13" t="s">
        <v>122</v>
      </c>
      <c r="N2301" s="13" t="s">
        <v>2830</v>
      </c>
      <c r="O2301" s="39"/>
      <c r="P2301" s="39"/>
      <c r="Q2301" s="39"/>
      <c r="R2301" s="39">
        <v>83</v>
      </c>
      <c r="S2301" s="39">
        <v>0</v>
      </c>
      <c r="T2301" s="39"/>
      <c r="U2301" s="39"/>
      <c r="V2301" s="39">
        <v>15</v>
      </c>
      <c r="W2301" s="39"/>
      <c r="X2301" s="39"/>
      <c r="Y2301" s="39"/>
      <c r="Z2301" s="39"/>
      <c r="AA2301" s="39"/>
      <c r="AB2301" s="39"/>
      <c r="AC2301" s="39"/>
      <c r="AD2301" s="39"/>
      <c r="AE2301" s="39"/>
      <c r="AF2301" s="39"/>
      <c r="AG2301" s="39"/>
      <c r="AH2301" s="39"/>
      <c r="AI2301" s="39"/>
      <c r="AJ2301" s="39"/>
      <c r="AK2301" s="39"/>
      <c r="AL2301" s="39"/>
      <c r="AM2301" s="39"/>
      <c r="AN2301" s="39"/>
      <c r="AO2301" s="39"/>
      <c r="AP2301" s="39">
        <v>38392.85</v>
      </c>
      <c r="AQ2301" s="39">
        <v>0</v>
      </c>
      <c r="AR2301" s="27">
        <f t="shared" si="83"/>
        <v>0</v>
      </c>
      <c r="AS2301" s="13" t="s">
        <v>111</v>
      </c>
      <c r="AT2301" s="13">
        <v>2014</v>
      </c>
      <c r="AU2301" s="13" t="s">
        <v>6956</v>
      </c>
    </row>
    <row r="2302" spans="2:47" ht="13.15" customHeight="1" x14ac:dyDescent="0.2">
      <c r="B2302" s="13" t="s">
        <v>7037</v>
      </c>
      <c r="C2302" s="13" t="s">
        <v>100</v>
      </c>
      <c r="D2302" s="13" t="s">
        <v>648</v>
      </c>
      <c r="E2302" s="13" t="s">
        <v>569</v>
      </c>
      <c r="F2302" s="13" t="s">
        <v>649</v>
      </c>
      <c r="G2302" s="13" t="s">
        <v>3427</v>
      </c>
      <c r="H2302" s="13" t="s">
        <v>105</v>
      </c>
      <c r="I2302" s="13">
        <v>57</v>
      </c>
      <c r="J2302" s="13" t="s">
        <v>200</v>
      </c>
      <c r="K2302" s="13" t="s">
        <v>107</v>
      </c>
      <c r="L2302" s="13" t="s">
        <v>108</v>
      </c>
      <c r="M2302" s="13" t="s">
        <v>122</v>
      </c>
      <c r="N2302" s="13" t="s">
        <v>2830</v>
      </c>
      <c r="O2302" s="39"/>
      <c r="P2302" s="39"/>
      <c r="Q2302" s="39"/>
      <c r="R2302" s="39">
        <v>83</v>
      </c>
      <c r="S2302" s="39">
        <v>0</v>
      </c>
      <c r="T2302" s="39">
        <v>0</v>
      </c>
      <c r="U2302" s="39"/>
      <c r="V2302" s="39">
        <v>15</v>
      </c>
      <c r="W2302" s="39"/>
      <c r="X2302" s="39"/>
      <c r="Y2302" s="39"/>
      <c r="Z2302" s="39"/>
      <c r="AA2302" s="39"/>
      <c r="AB2302" s="39"/>
      <c r="AC2302" s="39"/>
      <c r="AD2302" s="39"/>
      <c r="AE2302" s="39"/>
      <c r="AF2302" s="39"/>
      <c r="AG2302" s="39"/>
      <c r="AH2302" s="39"/>
      <c r="AI2302" s="39"/>
      <c r="AJ2302" s="39"/>
      <c r="AK2302" s="39"/>
      <c r="AL2302" s="39"/>
      <c r="AM2302" s="39"/>
      <c r="AN2302" s="39"/>
      <c r="AO2302" s="39"/>
      <c r="AP2302" s="39">
        <v>38392.85</v>
      </c>
      <c r="AQ2302" s="27">
        <v>0</v>
      </c>
      <c r="AR2302" s="27">
        <f t="shared" si="83"/>
        <v>0</v>
      </c>
      <c r="AS2302" s="13" t="s">
        <v>111</v>
      </c>
      <c r="AT2302" s="13">
        <v>2014</v>
      </c>
      <c r="AU2302" s="13" t="s">
        <v>7139</v>
      </c>
    </row>
    <row r="2303" spans="2:47" ht="13.15" customHeight="1" x14ac:dyDescent="0.2">
      <c r="B2303" s="13" t="s">
        <v>7091</v>
      </c>
      <c r="C2303" s="13" t="s">
        <v>100</v>
      </c>
      <c r="D2303" s="13" t="s">
        <v>648</v>
      </c>
      <c r="E2303" s="13" t="s">
        <v>569</v>
      </c>
      <c r="F2303" s="13" t="s">
        <v>649</v>
      </c>
      <c r="G2303" s="13" t="s">
        <v>3427</v>
      </c>
      <c r="H2303" s="13" t="s">
        <v>105</v>
      </c>
      <c r="I2303" s="13">
        <v>57</v>
      </c>
      <c r="J2303" s="13" t="s">
        <v>200</v>
      </c>
      <c r="K2303" s="13" t="s">
        <v>107</v>
      </c>
      <c r="L2303" s="13" t="s">
        <v>108</v>
      </c>
      <c r="M2303" s="13" t="s">
        <v>122</v>
      </c>
      <c r="N2303" s="13" t="s">
        <v>2830</v>
      </c>
      <c r="O2303" s="39"/>
      <c r="P2303" s="39"/>
      <c r="Q2303" s="39"/>
      <c r="R2303" s="39">
        <v>83</v>
      </c>
      <c r="S2303" s="39">
        <v>0</v>
      </c>
      <c r="T2303" s="39">
        <v>0</v>
      </c>
      <c r="U2303" s="39"/>
      <c r="V2303" s="39">
        <v>15</v>
      </c>
      <c r="W2303" s="39"/>
      <c r="X2303" s="39"/>
      <c r="Y2303" s="39"/>
      <c r="Z2303" s="39"/>
      <c r="AA2303" s="39"/>
      <c r="AB2303" s="39"/>
      <c r="AC2303" s="39"/>
      <c r="AD2303" s="39"/>
      <c r="AE2303" s="39"/>
      <c r="AF2303" s="39"/>
      <c r="AG2303" s="39"/>
      <c r="AH2303" s="39"/>
      <c r="AI2303" s="39"/>
      <c r="AJ2303" s="39"/>
      <c r="AK2303" s="39"/>
      <c r="AL2303" s="39"/>
      <c r="AM2303" s="39"/>
      <c r="AN2303" s="39"/>
      <c r="AO2303" s="39"/>
      <c r="AP2303" s="39">
        <v>66983.509999999995</v>
      </c>
      <c r="AQ2303" s="39">
        <f>(O2303+P2303+Q2303+R2303+S2303+T2303+U2303+V2303+W2303)*AP2303</f>
        <v>6564383.9799999995</v>
      </c>
      <c r="AR2303" s="27">
        <f t="shared" si="83"/>
        <v>7352110.0575999999</v>
      </c>
      <c r="AS2303" s="13" t="s">
        <v>111</v>
      </c>
      <c r="AT2303" s="13">
        <v>2014</v>
      </c>
      <c r="AU2303" s="13"/>
    </row>
    <row r="2304" spans="2:47" ht="13.15" customHeight="1" x14ac:dyDescent="0.2">
      <c r="B2304" s="7" t="s">
        <v>3428</v>
      </c>
      <c r="C2304" s="7" t="s">
        <v>100</v>
      </c>
      <c r="D2304" s="13" t="s">
        <v>638</v>
      </c>
      <c r="E2304" s="7" t="s">
        <v>582</v>
      </c>
      <c r="F2304" s="7" t="s">
        <v>639</v>
      </c>
      <c r="G2304" s="7" t="s">
        <v>3429</v>
      </c>
      <c r="H2304" s="8" t="s">
        <v>197</v>
      </c>
      <c r="I2304" s="9">
        <v>57</v>
      </c>
      <c r="J2304" s="10" t="s">
        <v>238</v>
      </c>
      <c r="K2304" s="8" t="s">
        <v>107</v>
      </c>
      <c r="L2304" s="10" t="s">
        <v>108</v>
      </c>
      <c r="M2304" s="10" t="s">
        <v>109</v>
      </c>
      <c r="N2304" s="29" t="s">
        <v>2830</v>
      </c>
      <c r="O2304" s="27"/>
      <c r="P2304" s="27"/>
      <c r="Q2304" s="74"/>
      <c r="R2304" s="27">
        <v>38</v>
      </c>
      <c r="S2304" s="27">
        <v>0</v>
      </c>
      <c r="T2304" s="27">
        <v>0</v>
      </c>
      <c r="U2304" s="27">
        <v>0</v>
      </c>
      <c r="V2304" s="27">
        <v>38</v>
      </c>
      <c r="W2304" s="27"/>
      <c r="X2304" s="27"/>
      <c r="Y2304" s="27"/>
      <c r="Z2304" s="27"/>
      <c r="AA2304" s="27"/>
      <c r="AB2304" s="27"/>
      <c r="AC2304" s="27"/>
      <c r="AD2304" s="27"/>
      <c r="AE2304" s="27"/>
      <c r="AF2304" s="27"/>
      <c r="AG2304" s="27"/>
      <c r="AH2304" s="27"/>
      <c r="AI2304" s="27"/>
      <c r="AJ2304" s="27"/>
      <c r="AK2304" s="27"/>
      <c r="AL2304" s="27"/>
      <c r="AM2304" s="27"/>
      <c r="AN2304" s="27"/>
      <c r="AO2304" s="27"/>
      <c r="AP2304" s="27">
        <v>37197.58</v>
      </c>
      <c r="AQ2304" s="27">
        <v>0</v>
      </c>
      <c r="AR2304" s="27">
        <f t="shared" si="83"/>
        <v>0</v>
      </c>
      <c r="AS2304" s="10" t="s">
        <v>111</v>
      </c>
      <c r="AT2304" s="43" t="s">
        <v>241</v>
      </c>
      <c r="AU2304" s="88" t="s">
        <v>242</v>
      </c>
    </row>
    <row r="2305" spans="2:47" ht="13.15" customHeight="1" x14ac:dyDescent="0.2">
      <c r="B2305" s="12" t="s">
        <v>3430</v>
      </c>
      <c r="C2305" s="7" t="s">
        <v>100</v>
      </c>
      <c r="D2305" s="13" t="s">
        <v>638</v>
      </c>
      <c r="E2305" s="7" t="s">
        <v>582</v>
      </c>
      <c r="F2305" s="7" t="s">
        <v>639</v>
      </c>
      <c r="G2305" s="7" t="s">
        <v>3429</v>
      </c>
      <c r="H2305" s="8" t="s">
        <v>105</v>
      </c>
      <c r="I2305" s="9">
        <v>57</v>
      </c>
      <c r="J2305" s="10" t="s">
        <v>106</v>
      </c>
      <c r="K2305" s="8" t="s">
        <v>107</v>
      </c>
      <c r="L2305" s="10" t="s">
        <v>108</v>
      </c>
      <c r="M2305" s="10" t="s">
        <v>109</v>
      </c>
      <c r="N2305" s="10" t="s">
        <v>2830</v>
      </c>
      <c r="O2305" s="74"/>
      <c r="P2305" s="27"/>
      <c r="Q2305" s="27"/>
      <c r="R2305" s="27">
        <v>38</v>
      </c>
      <c r="S2305" s="27"/>
      <c r="T2305" s="27"/>
      <c r="U2305" s="27"/>
      <c r="V2305" s="27">
        <v>38</v>
      </c>
      <c r="W2305" s="27"/>
      <c r="X2305" s="27"/>
      <c r="Y2305" s="27"/>
      <c r="Z2305" s="27"/>
      <c r="AA2305" s="27"/>
      <c r="AB2305" s="27"/>
      <c r="AC2305" s="27"/>
      <c r="AD2305" s="27"/>
      <c r="AE2305" s="27"/>
      <c r="AF2305" s="27"/>
      <c r="AG2305" s="27"/>
      <c r="AH2305" s="27"/>
      <c r="AI2305" s="27"/>
      <c r="AJ2305" s="27"/>
      <c r="AK2305" s="27"/>
      <c r="AL2305" s="27"/>
      <c r="AM2305" s="27"/>
      <c r="AN2305" s="27"/>
      <c r="AO2305" s="27"/>
      <c r="AP2305" s="27">
        <v>37197.58</v>
      </c>
      <c r="AQ2305" s="27">
        <v>0</v>
      </c>
      <c r="AR2305" s="27">
        <f t="shared" si="83"/>
        <v>0</v>
      </c>
      <c r="AS2305" s="10" t="s">
        <v>111</v>
      </c>
      <c r="AT2305" s="43" t="s">
        <v>241</v>
      </c>
      <c r="AU2305" s="89" t="s">
        <v>242</v>
      </c>
    </row>
    <row r="2306" spans="2:47" ht="13.15" customHeight="1" x14ac:dyDescent="0.2">
      <c r="B2306" s="12" t="s">
        <v>3431</v>
      </c>
      <c r="C2306" s="10" t="s">
        <v>100</v>
      </c>
      <c r="D2306" s="13" t="s">
        <v>638</v>
      </c>
      <c r="E2306" s="7" t="s">
        <v>582</v>
      </c>
      <c r="F2306" s="7" t="s">
        <v>639</v>
      </c>
      <c r="G2306" s="7" t="s">
        <v>3429</v>
      </c>
      <c r="H2306" s="8" t="s">
        <v>105</v>
      </c>
      <c r="I2306" s="7">
        <v>57</v>
      </c>
      <c r="J2306" s="10" t="s">
        <v>200</v>
      </c>
      <c r="K2306" s="7" t="s">
        <v>107</v>
      </c>
      <c r="L2306" s="7" t="s">
        <v>108</v>
      </c>
      <c r="M2306" s="7" t="s">
        <v>109</v>
      </c>
      <c r="N2306" s="7" t="s">
        <v>2830</v>
      </c>
      <c r="O2306" s="39"/>
      <c r="P2306" s="39"/>
      <c r="Q2306" s="39"/>
      <c r="R2306" s="39">
        <v>38</v>
      </c>
      <c r="S2306" s="39"/>
      <c r="T2306" s="39"/>
      <c r="U2306" s="39"/>
      <c r="V2306" s="39">
        <v>38</v>
      </c>
      <c r="W2306" s="39"/>
      <c r="X2306" s="39"/>
      <c r="Y2306" s="39"/>
      <c r="Z2306" s="39"/>
      <c r="AA2306" s="39"/>
      <c r="AB2306" s="39"/>
      <c r="AC2306" s="39"/>
      <c r="AD2306" s="39"/>
      <c r="AE2306" s="39"/>
      <c r="AF2306" s="39"/>
      <c r="AG2306" s="39"/>
      <c r="AH2306" s="39"/>
      <c r="AI2306" s="39"/>
      <c r="AJ2306" s="39"/>
      <c r="AK2306" s="39"/>
      <c r="AL2306" s="39"/>
      <c r="AM2306" s="39"/>
      <c r="AN2306" s="39"/>
      <c r="AO2306" s="39"/>
      <c r="AP2306" s="27">
        <v>37197.58</v>
      </c>
      <c r="AQ2306" s="27">
        <v>0</v>
      </c>
      <c r="AR2306" s="27">
        <f t="shared" si="83"/>
        <v>0</v>
      </c>
      <c r="AS2306" s="7" t="s">
        <v>111</v>
      </c>
      <c r="AT2306" s="7" t="s">
        <v>375</v>
      </c>
      <c r="AU2306" s="13" t="s">
        <v>156</v>
      </c>
    </row>
    <row r="2307" spans="2:47" ht="13.15" customHeight="1" x14ac:dyDescent="0.2">
      <c r="B2307" s="13" t="s">
        <v>3432</v>
      </c>
      <c r="C2307" s="13" t="s">
        <v>100</v>
      </c>
      <c r="D2307" s="13" t="s">
        <v>648</v>
      </c>
      <c r="E2307" s="13" t="s">
        <v>569</v>
      </c>
      <c r="F2307" s="13" t="s">
        <v>649</v>
      </c>
      <c r="G2307" s="13" t="s">
        <v>3433</v>
      </c>
      <c r="H2307" s="13" t="s">
        <v>105</v>
      </c>
      <c r="I2307" s="13">
        <v>57</v>
      </c>
      <c r="J2307" s="13" t="s">
        <v>200</v>
      </c>
      <c r="K2307" s="13" t="s">
        <v>107</v>
      </c>
      <c r="L2307" s="13" t="s">
        <v>108</v>
      </c>
      <c r="M2307" s="13" t="s">
        <v>109</v>
      </c>
      <c r="N2307" s="13" t="s">
        <v>2830</v>
      </c>
      <c r="O2307" s="39"/>
      <c r="P2307" s="39"/>
      <c r="Q2307" s="39"/>
      <c r="R2307" s="39">
        <v>38</v>
      </c>
      <c r="S2307" s="39">
        <v>0</v>
      </c>
      <c r="T2307" s="39"/>
      <c r="U2307" s="39"/>
      <c r="V2307" s="39">
        <v>5</v>
      </c>
      <c r="W2307" s="39"/>
      <c r="X2307" s="39"/>
      <c r="Y2307" s="39"/>
      <c r="Z2307" s="39"/>
      <c r="AA2307" s="39"/>
      <c r="AB2307" s="39"/>
      <c r="AC2307" s="39"/>
      <c r="AD2307" s="39"/>
      <c r="AE2307" s="39"/>
      <c r="AF2307" s="39"/>
      <c r="AG2307" s="39"/>
      <c r="AH2307" s="39"/>
      <c r="AI2307" s="39"/>
      <c r="AJ2307" s="39"/>
      <c r="AK2307" s="39"/>
      <c r="AL2307" s="39"/>
      <c r="AM2307" s="39"/>
      <c r="AN2307" s="39"/>
      <c r="AO2307" s="39"/>
      <c r="AP2307" s="39">
        <v>38392.85</v>
      </c>
      <c r="AQ2307" s="39">
        <v>0</v>
      </c>
      <c r="AR2307" s="27">
        <f t="shared" si="83"/>
        <v>0</v>
      </c>
      <c r="AS2307" s="13" t="s">
        <v>111</v>
      </c>
      <c r="AT2307" s="13">
        <v>2014</v>
      </c>
      <c r="AU2307" s="13">
        <v>15</v>
      </c>
    </row>
    <row r="2308" spans="2:47" ht="13.15" customHeight="1" x14ac:dyDescent="0.2">
      <c r="B2308" s="13" t="s">
        <v>3434</v>
      </c>
      <c r="C2308" s="13" t="s">
        <v>100</v>
      </c>
      <c r="D2308" s="13" t="s">
        <v>648</v>
      </c>
      <c r="E2308" s="13" t="s">
        <v>569</v>
      </c>
      <c r="F2308" s="13" t="s">
        <v>649</v>
      </c>
      <c r="G2308" s="13" t="s">
        <v>3433</v>
      </c>
      <c r="H2308" s="13" t="s">
        <v>105</v>
      </c>
      <c r="I2308" s="13">
        <v>57</v>
      </c>
      <c r="J2308" s="13" t="s">
        <v>200</v>
      </c>
      <c r="K2308" s="13" t="s">
        <v>107</v>
      </c>
      <c r="L2308" s="13" t="s">
        <v>108</v>
      </c>
      <c r="M2308" s="13" t="s">
        <v>122</v>
      </c>
      <c r="N2308" s="13" t="s">
        <v>2830</v>
      </c>
      <c r="O2308" s="39"/>
      <c r="P2308" s="39"/>
      <c r="Q2308" s="39"/>
      <c r="R2308" s="39">
        <v>38</v>
      </c>
      <c r="S2308" s="39">
        <v>0</v>
      </c>
      <c r="T2308" s="39"/>
      <c r="U2308" s="39"/>
      <c r="V2308" s="39">
        <v>5</v>
      </c>
      <c r="W2308" s="39"/>
      <c r="X2308" s="39"/>
      <c r="Y2308" s="39"/>
      <c r="Z2308" s="39"/>
      <c r="AA2308" s="39"/>
      <c r="AB2308" s="39"/>
      <c r="AC2308" s="39"/>
      <c r="AD2308" s="39"/>
      <c r="AE2308" s="39"/>
      <c r="AF2308" s="39"/>
      <c r="AG2308" s="39"/>
      <c r="AH2308" s="39"/>
      <c r="AI2308" s="39"/>
      <c r="AJ2308" s="39"/>
      <c r="AK2308" s="39"/>
      <c r="AL2308" s="39"/>
      <c r="AM2308" s="39"/>
      <c r="AN2308" s="39"/>
      <c r="AO2308" s="39"/>
      <c r="AP2308" s="39">
        <v>34285.714285714283</v>
      </c>
      <c r="AQ2308" s="39">
        <v>0</v>
      </c>
      <c r="AR2308" s="27">
        <f t="shared" si="83"/>
        <v>0</v>
      </c>
      <c r="AS2308" s="13" t="s">
        <v>111</v>
      </c>
      <c r="AT2308" s="13">
        <v>2014</v>
      </c>
      <c r="AU2308" s="13" t="s">
        <v>6956</v>
      </c>
    </row>
    <row r="2309" spans="2:47" ht="13.15" customHeight="1" x14ac:dyDescent="0.2">
      <c r="B2309" s="13" t="s">
        <v>7038</v>
      </c>
      <c r="C2309" s="13" t="s">
        <v>100</v>
      </c>
      <c r="D2309" s="13" t="s">
        <v>648</v>
      </c>
      <c r="E2309" s="13" t="s">
        <v>569</v>
      </c>
      <c r="F2309" s="13" t="s">
        <v>649</v>
      </c>
      <c r="G2309" s="13" t="s">
        <v>3433</v>
      </c>
      <c r="H2309" s="13" t="s">
        <v>105</v>
      </c>
      <c r="I2309" s="13">
        <v>57</v>
      </c>
      <c r="J2309" s="13" t="s">
        <v>200</v>
      </c>
      <c r="K2309" s="13" t="s">
        <v>107</v>
      </c>
      <c r="L2309" s="13" t="s">
        <v>108</v>
      </c>
      <c r="M2309" s="13" t="s">
        <v>122</v>
      </c>
      <c r="N2309" s="13" t="s">
        <v>2830</v>
      </c>
      <c r="O2309" s="39"/>
      <c r="P2309" s="39"/>
      <c r="Q2309" s="39"/>
      <c r="R2309" s="39">
        <v>38</v>
      </c>
      <c r="S2309" s="39">
        <v>0</v>
      </c>
      <c r="T2309" s="39">
        <v>0</v>
      </c>
      <c r="U2309" s="39"/>
      <c r="V2309" s="39">
        <v>5</v>
      </c>
      <c r="W2309" s="39"/>
      <c r="X2309" s="39"/>
      <c r="Y2309" s="39"/>
      <c r="Z2309" s="39"/>
      <c r="AA2309" s="39"/>
      <c r="AB2309" s="39"/>
      <c r="AC2309" s="39"/>
      <c r="AD2309" s="39"/>
      <c r="AE2309" s="39"/>
      <c r="AF2309" s="39"/>
      <c r="AG2309" s="39"/>
      <c r="AH2309" s="39"/>
      <c r="AI2309" s="39"/>
      <c r="AJ2309" s="39"/>
      <c r="AK2309" s="39"/>
      <c r="AL2309" s="39"/>
      <c r="AM2309" s="39"/>
      <c r="AN2309" s="39"/>
      <c r="AO2309" s="39"/>
      <c r="AP2309" s="39">
        <v>34285.714285714283</v>
      </c>
      <c r="AQ2309" s="27">
        <v>0</v>
      </c>
      <c r="AR2309" s="27">
        <f t="shared" si="83"/>
        <v>0</v>
      </c>
      <c r="AS2309" s="13" t="s">
        <v>111</v>
      </c>
      <c r="AT2309" s="13">
        <v>2014</v>
      </c>
      <c r="AU2309" s="13" t="s">
        <v>7139</v>
      </c>
    </row>
    <row r="2310" spans="2:47" ht="13.15" customHeight="1" x14ac:dyDescent="0.2">
      <c r="B2310" s="13" t="s">
        <v>7092</v>
      </c>
      <c r="C2310" s="13" t="s">
        <v>100</v>
      </c>
      <c r="D2310" s="13" t="s">
        <v>648</v>
      </c>
      <c r="E2310" s="13" t="s">
        <v>569</v>
      </c>
      <c r="F2310" s="13" t="s">
        <v>649</v>
      </c>
      <c r="G2310" s="13" t="s">
        <v>3433</v>
      </c>
      <c r="H2310" s="13" t="s">
        <v>105</v>
      </c>
      <c r="I2310" s="13">
        <v>57</v>
      </c>
      <c r="J2310" s="13" t="s">
        <v>200</v>
      </c>
      <c r="K2310" s="13" t="s">
        <v>107</v>
      </c>
      <c r="L2310" s="13" t="s">
        <v>108</v>
      </c>
      <c r="M2310" s="13" t="s">
        <v>122</v>
      </c>
      <c r="N2310" s="13" t="s">
        <v>2830</v>
      </c>
      <c r="O2310" s="39"/>
      <c r="P2310" s="39"/>
      <c r="Q2310" s="39"/>
      <c r="R2310" s="39">
        <v>38</v>
      </c>
      <c r="S2310" s="39">
        <v>0</v>
      </c>
      <c r="T2310" s="39">
        <v>0</v>
      </c>
      <c r="U2310" s="39"/>
      <c r="V2310" s="39">
        <v>5</v>
      </c>
      <c r="W2310" s="39"/>
      <c r="X2310" s="39"/>
      <c r="Y2310" s="39"/>
      <c r="Z2310" s="39"/>
      <c r="AA2310" s="39"/>
      <c r="AB2310" s="39"/>
      <c r="AC2310" s="39"/>
      <c r="AD2310" s="39"/>
      <c r="AE2310" s="39"/>
      <c r="AF2310" s="39"/>
      <c r="AG2310" s="39"/>
      <c r="AH2310" s="39"/>
      <c r="AI2310" s="39"/>
      <c r="AJ2310" s="39"/>
      <c r="AK2310" s="39"/>
      <c r="AL2310" s="39"/>
      <c r="AM2310" s="39"/>
      <c r="AN2310" s="39"/>
      <c r="AO2310" s="39"/>
      <c r="AP2310" s="39">
        <v>66983.509999999995</v>
      </c>
      <c r="AQ2310" s="39">
        <f>(O2310+P2310+Q2310+R2310+S2310+T2310+U2310+V2310+W2310)*AP2310</f>
        <v>2880290.9299999997</v>
      </c>
      <c r="AR2310" s="27">
        <f t="shared" si="83"/>
        <v>3225925.8415999999</v>
      </c>
      <c r="AS2310" s="13" t="s">
        <v>111</v>
      </c>
      <c r="AT2310" s="13">
        <v>2014</v>
      </c>
      <c r="AU2310" s="13"/>
    </row>
    <row r="2311" spans="2:47" ht="13.15" customHeight="1" x14ac:dyDescent="0.2">
      <c r="B2311" s="7" t="s">
        <v>3435</v>
      </c>
      <c r="C2311" s="7" t="s">
        <v>100</v>
      </c>
      <c r="D2311" s="13" t="s">
        <v>638</v>
      </c>
      <c r="E2311" s="7" t="s">
        <v>582</v>
      </c>
      <c r="F2311" s="7" t="s">
        <v>639</v>
      </c>
      <c r="G2311" s="7" t="s">
        <v>3436</v>
      </c>
      <c r="H2311" s="8" t="s">
        <v>197</v>
      </c>
      <c r="I2311" s="9">
        <v>57</v>
      </c>
      <c r="J2311" s="10" t="s">
        <v>238</v>
      </c>
      <c r="K2311" s="8" t="s">
        <v>107</v>
      </c>
      <c r="L2311" s="10" t="s">
        <v>108</v>
      </c>
      <c r="M2311" s="10" t="s">
        <v>109</v>
      </c>
      <c r="N2311" s="29" t="s">
        <v>2830</v>
      </c>
      <c r="O2311" s="27"/>
      <c r="P2311" s="27"/>
      <c r="Q2311" s="74"/>
      <c r="R2311" s="27">
        <v>49</v>
      </c>
      <c r="S2311" s="27">
        <v>0</v>
      </c>
      <c r="T2311" s="27">
        <v>0</v>
      </c>
      <c r="U2311" s="27">
        <v>0</v>
      </c>
      <c r="V2311" s="27">
        <v>49</v>
      </c>
      <c r="W2311" s="27"/>
      <c r="X2311" s="27"/>
      <c r="Y2311" s="27"/>
      <c r="Z2311" s="27"/>
      <c r="AA2311" s="27"/>
      <c r="AB2311" s="27"/>
      <c r="AC2311" s="27"/>
      <c r="AD2311" s="27"/>
      <c r="AE2311" s="27"/>
      <c r="AF2311" s="27"/>
      <c r="AG2311" s="27"/>
      <c r="AH2311" s="27"/>
      <c r="AI2311" s="27"/>
      <c r="AJ2311" s="27"/>
      <c r="AK2311" s="27"/>
      <c r="AL2311" s="27"/>
      <c r="AM2311" s="27"/>
      <c r="AN2311" s="27"/>
      <c r="AO2311" s="27"/>
      <c r="AP2311" s="27">
        <v>37197.58</v>
      </c>
      <c r="AQ2311" s="27">
        <v>0</v>
      </c>
      <c r="AR2311" s="27">
        <f t="shared" si="83"/>
        <v>0</v>
      </c>
      <c r="AS2311" s="10" t="s">
        <v>111</v>
      </c>
      <c r="AT2311" s="43" t="s">
        <v>241</v>
      </c>
      <c r="AU2311" s="88" t="s">
        <v>242</v>
      </c>
    </row>
    <row r="2312" spans="2:47" ht="13.15" customHeight="1" x14ac:dyDescent="0.2">
      <c r="B2312" s="12" t="s">
        <v>3437</v>
      </c>
      <c r="C2312" s="7" t="s">
        <v>100</v>
      </c>
      <c r="D2312" s="13" t="s">
        <v>638</v>
      </c>
      <c r="E2312" s="7" t="s">
        <v>582</v>
      </c>
      <c r="F2312" s="7" t="s">
        <v>639</v>
      </c>
      <c r="G2312" s="7" t="s">
        <v>3436</v>
      </c>
      <c r="H2312" s="8" t="s">
        <v>105</v>
      </c>
      <c r="I2312" s="9">
        <v>57</v>
      </c>
      <c r="J2312" s="10" t="s">
        <v>106</v>
      </c>
      <c r="K2312" s="8" t="s">
        <v>107</v>
      </c>
      <c r="L2312" s="10" t="s">
        <v>108</v>
      </c>
      <c r="M2312" s="10" t="s">
        <v>109</v>
      </c>
      <c r="N2312" s="10" t="s">
        <v>2830</v>
      </c>
      <c r="O2312" s="74"/>
      <c r="P2312" s="27"/>
      <c r="Q2312" s="27"/>
      <c r="R2312" s="27">
        <v>49</v>
      </c>
      <c r="S2312" s="27"/>
      <c r="T2312" s="27"/>
      <c r="U2312" s="27"/>
      <c r="V2312" s="27">
        <v>49</v>
      </c>
      <c r="W2312" s="27"/>
      <c r="X2312" s="27"/>
      <c r="Y2312" s="27"/>
      <c r="Z2312" s="27"/>
      <c r="AA2312" s="27"/>
      <c r="AB2312" s="27"/>
      <c r="AC2312" s="27"/>
      <c r="AD2312" s="27"/>
      <c r="AE2312" s="27"/>
      <c r="AF2312" s="27"/>
      <c r="AG2312" s="27"/>
      <c r="AH2312" s="27"/>
      <c r="AI2312" s="27"/>
      <c r="AJ2312" s="27"/>
      <c r="AK2312" s="27"/>
      <c r="AL2312" s="27"/>
      <c r="AM2312" s="27"/>
      <c r="AN2312" s="27"/>
      <c r="AO2312" s="27"/>
      <c r="AP2312" s="27">
        <v>37197.58</v>
      </c>
      <c r="AQ2312" s="27">
        <v>0</v>
      </c>
      <c r="AR2312" s="27">
        <f t="shared" si="83"/>
        <v>0</v>
      </c>
      <c r="AS2312" s="10" t="s">
        <v>111</v>
      </c>
      <c r="AT2312" s="43" t="s">
        <v>241</v>
      </c>
      <c r="AU2312" s="89" t="s">
        <v>242</v>
      </c>
    </row>
    <row r="2313" spans="2:47" ht="13.15" customHeight="1" x14ac:dyDescent="0.2">
      <c r="B2313" s="12" t="s">
        <v>3438</v>
      </c>
      <c r="C2313" s="10" t="s">
        <v>100</v>
      </c>
      <c r="D2313" s="13" t="s">
        <v>638</v>
      </c>
      <c r="E2313" s="7" t="s">
        <v>582</v>
      </c>
      <c r="F2313" s="7" t="s">
        <v>639</v>
      </c>
      <c r="G2313" s="7" t="s">
        <v>3436</v>
      </c>
      <c r="H2313" s="8" t="s">
        <v>105</v>
      </c>
      <c r="I2313" s="7">
        <v>57</v>
      </c>
      <c r="J2313" s="10" t="s">
        <v>200</v>
      </c>
      <c r="K2313" s="7" t="s">
        <v>107</v>
      </c>
      <c r="L2313" s="7" t="s">
        <v>108</v>
      </c>
      <c r="M2313" s="7" t="s">
        <v>109</v>
      </c>
      <c r="N2313" s="7" t="s">
        <v>2830</v>
      </c>
      <c r="O2313" s="39"/>
      <c r="P2313" s="39"/>
      <c r="Q2313" s="39"/>
      <c r="R2313" s="39">
        <v>49</v>
      </c>
      <c r="S2313" s="39"/>
      <c r="T2313" s="39"/>
      <c r="U2313" s="39"/>
      <c r="V2313" s="39">
        <v>49</v>
      </c>
      <c r="W2313" s="39"/>
      <c r="X2313" s="39"/>
      <c r="Y2313" s="39"/>
      <c r="Z2313" s="39"/>
      <c r="AA2313" s="39"/>
      <c r="AB2313" s="39"/>
      <c r="AC2313" s="39"/>
      <c r="AD2313" s="39"/>
      <c r="AE2313" s="39"/>
      <c r="AF2313" s="39"/>
      <c r="AG2313" s="39"/>
      <c r="AH2313" s="39"/>
      <c r="AI2313" s="39"/>
      <c r="AJ2313" s="39"/>
      <c r="AK2313" s="39"/>
      <c r="AL2313" s="39"/>
      <c r="AM2313" s="39"/>
      <c r="AN2313" s="39"/>
      <c r="AO2313" s="39"/>
      <c r="AP2313" s="27">
        <v>37197.58</v>
      </c>
      <c r="AQ2313" s="27">
        <v>0</v>
      </c>
      <c r="AR2313" s="27">
        <f t="shared" si="83"/>
        <v>0</v>
      </c>
      <c r="AS2313" s="7" t="s">
        <v>111</v>
      </c>
      <c r="AT2313" s="7" t="s">
        <v>375</v>
      </c>
      <c r="AU2313" s="13" t="s">
        <v>156</v>
      </c>
    </row>
    <row r="2314" spans="2:47" ht="13.15" customHeight="1" x14ac:dyDescent="0.2">
      <c r="B2314" s="13" t="s">
        <v>3439</v>
      </c>
      <c r="C2314" s="13" t="s">
        <v>100</v>
      </c>
      <c r="D2314" s="13" t="s">
        <v>648</v>
      </c>
      <c r="E2314" s="13" t="s">
        <v>569</v>
      </c>
      <c r="F2314" s="13" t="s">
        <v>649</v>
      </c>
      <c r="G2314" s="13" t="s">
        <v>3440</v>
      </c>
      <c r="H2314" s="13" t="s">
        <v>105</v>
      </c>
      <c r="I2314" s="13">
        <v>57</v>
      </c>
      <c r="J2314" s="13" t="s">
        <v>200</v>
      </c>
      <c r="K2314" s="13" t="s">
        <v>107</v>
      </c>
      <c r="L2314" s="13" t="s">
        <v>108</v>
      </c>
      <c r="M2314" s="13" t="s">
        <v>122</v>
      </c>
      <c r="N2314" s="13" t="s">
        <v>2830</v>
      </c>
      <c r="O2314" s="39"/>
      <c r="P2314" s="39"/>
      <c r="Q2314" s="39"/>
      <c r="R2314" s="39">
        <v>49</v>
      </c>
      <c r="S2314" s="39">
        <v>0</v>
      </c>
      <c r="T2314" s="39"/>
      <c r="U2314" s="39"/>
      <c r="V2314" s="39">
        <v>7</v>
      </c>
      <c r="W2314" s="39"/>
      <c r="X2314" s="39"/>
      <c r="Y2314" s="39"/>
      <c r="Z2314" s="39"/>
      <c r="AA2314" s="39"/>
      <c r="AB2314" s="39"/>
      <c r="AC2314" s="39"/>
      <c r="AD2314" s="39"/>
      <c r="AE2314" s="39"/>
      <c r="AF2314" s="39"/>
      <c r="AG2314" s="39"/>
      <c r="AH2314" s="39"/>
      <c r="AI2314" s="39"/>
      <c r="AJ2314" s="39"/>
      <c r="AK2314" s="39"/>
      <c r="AL2314" s="39"/>
      <c r="AM2314" s="39"/>
      <c r="AN2314" s="39"/>
      <c r="AO2314" s="39"/>
      <c r="AP2314" s="39">
        <v>38392.85</v>
      </c>
      <c r="AQ2314" s="39">
        <f>(O2314+P2314+Q2314+R2314+S2314+T2314+U2314+V2314+W2314)*AP2314</f>
        <v>2149999.6</v>
      </c>
      <c r="AR2314" s="27">
        <f t="shared" si="83"/>
        <v>2407999.5520000001</v>
      </c>
      <c r="AS2314" s="13" t="s">
        <v>111</v>
      </c>
      <c r="AT2314" s="13">
        <v>2014</v>
      </c>
      <c r="AU2314" s="13"/>
    </row>
    <row r="2315" spans="2:47" ht="13.15" customHeight="1" x14ac:dyDescent="0.2">
      <c r="B2315" s="7" t="s">
        <v>3441</v>
      </c>
      <c r="C2315" s="7" t="s">
        <v>100</v>
      </c>
      <c r="D2315" s="13" t="s">
        <v>638</v>
      </c>
      <c r="E2315" s="7" t="s">
        <v>582</v>
      </c>
      <c r="F2315" s="7" t="s">
        <v>639</v>
      </c>
      <c r="G2315" s="7" t="s">
        <v>3442</v>
      </c>
      <c r="H2315" s="8" t="s">
        <v>197</v>
      </c>
      <c r="I2315" s="9">
        <v>57</v>
      </c>
      <c r="J2315" s="10" t="s">
        <v>238</v>
      </c>
      <c r="K2315" s="8" t="s">
        <v>107</v>
      </c>
      <c r="L2315" s="10" t="s">
        <v>108</v>
      </c>
      <c r="M2315" s="10" t="s">
        <v>109</v>
      </c>
      <c r="N2315" s="29" t="s">
        <v>2830</v>
      </c>
      <c r="O2315" s="27"/>
      <c r="P2315" s="27"/>
      <c r="Q2315" s="74"/>
      <c r="R2315" s="27">
        <v>9</v>
      </c>
      <c r="S2315" s="27">
        <v>0</v>
      </c>
      <c r="T2315" s="27">
        <v>0</v>
      </c>
      <c r="U2315" s="27">
        <v>0</v>
      </c>
      <c r="V2315" s="27">
        <v>9</v>
      </c>
      <c r="W2315" s="27"/>
      <c r="X2315" s="27"/>
      <c r="Y2315" s="27"/>
      <c r="Z2315" s="27"/>
      <c r="AA2315" s="27"/>
      <c r="AB2315" s="27"/>
      <c r="AC2315" s="27"/>
      <c r="AD2315" s="27"/>
      <c r="AE2315" s="27"/>
      <c r="AF2315" s="27"/>
      <c r="AG2315" s="27"/>
      <c r="AH2315" s="27"/>
      <c r="AI2315" s="27"/>
      <c r="AJ2315" s="27"/>
      <c r="AK2315" s="27"/>
      <c r="AL2315" s="27"/>
      <c r="AM2315" s="27"/>
      <c r="AN2315" s="27"/>
      <c r="AO2315" s="27"/>
      <c r="AP2315" s="27">
        <v>37197.58</v>
      </c>
      <c r="AQ2315" s="27">
        <v>0</v>
      </c>
      <c r="AR2315" s="27">
        <f t="shared" si="83"/>
        <v>0</v>
      </c>
      <c r="AS2315" s="10" t="s">
        <v>111</v>
      </c>
      <c r="AT2315" s="43" t="s">
        <v>241</v>
      </c>
      <c r="AU2315" s="88" t="s">
        <v>242</v>
      </c>
    </row>
    <row r="2316" spans="2:47" ht="13.15" customHeight="1" x14ac:dyDescent="0.2">
      <c r="B2316" s="12" t="s">
        <v>3443</v>
      </c>
      <c r="C2316" s="7" t="s">
        <v>100</v>
      </c>
      <c r="D2316" s="13" t="s">
        <v>638</v>
      </c>
      <c r="E2316" s="7" t="s">
        <v>582</v>
      </c>
      <c r="F2316" s="7" t="s">
        <v>639</v>
      </c>
      <c r="G2316" s="7" t="s">
        <v>3442</v>
      </c>
      <c r="H2316" s="8" t="s">
        <v>105</v>
      </c>
      <c r="I2316" s="9">
        <v>57</v>
      </c>
      <c r="J2316" s="10" t="s">
        <v>106</v>
      </c>
      <c r="K2316" s="8" t="s">
        <v>107</v>
      </c>
      <c r="L2316" s="10" t="s">
        <v>108</v>
      </c>
      <c r="M2316" s="10" t="s">
        <v>109</v>
      </c>
      <c r="N2316" s="10" t="s">
        <v>2830</v>
      </c>
      <c r="O2316" s="74"/>
      <c r="P2316" s="27"/>
      <c r="Q2316" s="27"/>
      <c r="R2316" s="27">
        <v>9</v>
      </c>
      <c r="S2316" s="27"/>
      <c r="T2316" s="27"/>
      <c r="U2316" s="27"/>
      <c r="V2316" s="27">
        <v>9</v>
      </c>
      <c r="W2316" s="27"/>
      <c r="X2316" s="27"/>
      <c r="Y2316" s="27"/>
      <c r="Z2316" s="27"/>
      <c r="AA2316" s="27"/>
      <c r="AB2316" s="27"/>
      <c r="AC2316" s="27"/>
      <c r="AD2316" s="27"/>
      <c r="AE2316" s="27"/>
      <c r="AF2316" s="27"/>
      <c r="AG2316" s="27"/>
      <c r="AH2316" s="27"/>
      <c r="AI2316" s="27"/>
      <c r="AJ2316" s="27"/>
      <c r="AK2316" s="27"/>
      <c r="AL2316" s="27"/>
      <c r="AM2316" s="27"/>
      <c r="AN2316" s="27"/>
      <c r="AO2316" s="27"/>
      <c r="AP2316" s="27">
        <v>37197.58</v>
      </c>
      <c r="AQ2316" s="27">
        <v>0</v>
      </c>
      <c r="AR2316" s="27">
        <f t="shared" si="83"/>
        <v>0</v>
      </c>
      <c r="AS2316" s="10" t="s">
        <v>111</v>
      </c>
      <c r="AT2316" s="43" t="s">
        <v>241</v>
      </c>
      <c r="AU2316" s="89" t="s">
        <v>242</v>
      </c>
    </row>
    <row r="2317" spans="2:47" ht="13.15" customHeight="1" x14ac:dyDescent="0.2">
      <c r="B2317" s="12" t="s">
        <v>3444</v>
      </c>
      <c r="C2317" s="10" t="s">
        <v>100</v>
      </c>
      <c r="D2317" s="13" t="s">
        <v>638</v>
      </c>
      <c r="E2317" s="7" t="s">
        <v>582</v>
      </c>
      <c r="F2317" s="7" t="s">
        <v>639</v>
      </c>
      <c r="G2317" s="7" t="s">
        <v>3442</v>
      </c>
      <c r="H2317" s="8" t="s">
        <v>105</v>
      </c>
      <c r="I2317" s="7">
        <v>57</v>
      </c>
      <c r="J2317" s="10" t="s">
        <v>200</v>
      </c>
      <c r="K2317" s="7" t="s">
        <v>107</v>
      </c>
      <c r="L2317" s="7" t="s">
        <v>108</v>
      </c>
      <c r="M2317" s="7" t="s">
        <v>109</v>
      </c>
      <c r="N2317" s="7" t="s">
        <v>2830</v>
      </c>
      <c r="O2317" s="39"/>
      <c r="P2317" s="39"/>
      <c r="Q2317" s="39"/>
      <c r="R2317" s="39">
        <v>9</v>
      </c>
      <c r="S2317" s="39"/>
      <c r="T2317" s="39"/>
      <c r="U2317" s="39"/>
      <c r="V2317" s="39">
        <v>9</v>
      </c>
      <c r="W2317" s="39"/>
      <c r="X2317" s="39"/>
      <c r="Y2317" s="39"/>
      <c r="Z2317" s="39"/>
      <c r="AA2317" s="39"/>
      <c r="AB2317" s="39"/>
      <c r="AC2317" s="39"/>
      <c r="AD2317" s="39"/>
      <c r="AE2317" s="39"/>
      <c r="AF2317" s="39"/>
      <c r="AG2317" s="39"/>
      <c r="AH2317" s="39"/>
      <c r="AI2317" s="39"/>
      <c r="AJ2317" s="39"/>
      <c r="AK2317" s="39"/>
      <c r="AL2317" s="39"/>
      <c r="AM2317" s="39"/>
      <c r="AN2317" s="39"/>
      <c r="AO2317" s="39"/>
      <c r="AP2317" s="27">
        <v>37197.58</v>
      </c>
      <c r="AQ2317" s="27">
        <v>0</v>
      </c>
      <c r="AR2317" s="27">
        <f t="shared" si="83"/>
        <v>0</v>
      </c>
      <c r="AS2317" s="7" t="s">
        <v>111</v>
      </c>
      <c r="AT2317" s="7" t="s">
        <v>375</v>
      </c>
      <c r="AU2317" s="13" t="s">
        <v>156</v>
      </c>
    </row>
    <row r="2318" spans="2:47" ht="13.15" customHeight="1" x14ac:dyDescent="0.2">
      <c r="B2318" s="13" t="s">
        <v>3445</v>
      </c>
      <c r="C2318" s="13" t="s">
        <v>100</v>
      </c>
      <c r="D2318" s="13" t="s">
        <v>648</v>
      </c>
      <c r="E2318" s="13" t="s">
        <v>569</v>
      </c>
      <c r="F2318" s="13" t="s">
        <v>649</v>
      </c>
      <c r="G2318" s="13" t="s">
        <v>3446</v>
      </c>
      <c r="H2318" s="13" t="s">
        <v>105</v>
      </c>
      <c r="I2318" s="13">
        <v>57</v>
      </c>
      <c r="J2318" s="13" t="s">
        <v>200</v>
      </c>
      <c r="K2318" s="13" t="s">
        <v>107</v>
      </c>
      <c r="L2318" s="13" t="s">
        <v>108</v>
      </c>
      <c r="M2318" s="13" t="s">
        <v>122</v>
      </c>
      <c r="N2318" s="13" t="s">
        <v>2830</v>
      </c>
      <c r="O2318" s="39"/>
      <c r="P2318" s="39"/>
      <c r="Q2318" s="39"/>
      <c r="R2318" s="39">
        <v>9</v>
      </c>
      <c r="S2318" s="39">
        <v>0</v>
      </c>
      <c r="T2318" s="39"/>
      <c r="U2318" s="39"/>
      <c r="V2318" s="39">
        <v>1</v>
      </c>
      <c r="W2318" s="39"/>
      <c r="X2318" s="39"/>
      <c r="Y2318" s="39"/>
      <c r="Z2318" s="39"/>
      <c r="AA2318" s="39"/>
      <c r="AB2318" s="39"/>
      <c r="AC2318" s="39"/>
      <c r="AD2318" s="39"/>
      <c r="AE2318" s="39"/>
      <c r="AF2318" s="39"/>
      <c r="AG2318" s="39"/>
      <c r="AH2318" s="39"/>
      <c r="AI2318" s="39"/>
      <c r="AJ2318" s="39"/>
      <c r="AK2318" s="39"/>
      <c r="AL2318" s="39"/>
      <c r="AM2318" s="39"/>
      <c r="AN2318" s="39"/>
      <c r="AO2318" s="39"/>
      <c r="AP2318" s="39">
        <v>38392.85</v>
      </c>
      <c r="AQ2318" s="39">
        <v>0</v>
      </c>
      <c r="AR2318" s="27">
        <f t="shared" si="83"/>
        <v>0</v>
      </c>
      <c r="AS2318" s="13" t="s">
        <v>111</v>
      </c>
      <c r="AT2318" s="13">
        <v>2014</v>
      </c>
      <c r="AU2318" s="13" t="s">
        <v>6956</v>
      </c>
    </row>
    <row r="2319" spans="2:47" ht="13.15" customHeight="1" x14ac:dyDescent="0.2">
      <c r="B2319" s="13" t="s">
        <v>7039</v>
      </c>
      <c r="C2319" s="13" t="s">
        <v>100</v>
      </c>
      <c r="D2319" s="13" t="s">
        <v>648</v>
      </c>
      <c r="E2319" s="13" t="s">
        <v>569</v>
      </c>
      <c r="F2319" s="13" t="s">
        <v>649</v>
      </c>
      <c r="G2319" s="13" t="s">
        <v>3446</v>
      </c>
      <c r="H2319" s="13" t="s">
        <v>105</v>
      </c>
      <c r="I2319" s="13">
        <v>57</v>
      </c>
      <c r="J2319" s="13" t="s">
        <v>200</v>
      </c>
      <c r="K2319" s="13" t="s">
        <v>107</v>
      </c>
      <c r="L2319" s="13" t="s">
        <v>108</v>
      </c>
      <c r="M2319" s="13" t="s">
        <v>122</v>
      </c>
      <c r="N2319" s="13" t="s">
        <v>2830</v>
      </c>
      <c r="O2319" s="39"/>
      <c r="P2319" s="39"/>
      <c r="Q2319" s="39"/>
      <c r="R2319" s="39">
        <v>9</v>
      </c>
      <c r="S2319" s="39">
        <v>0</v>
      </c>
      <c r="T2319" s="39">
        <v>0</v>
      </c>
      <c r="U2319" s="39"/>
      <c r="V2319" s="39">
        <v>1</v>
      </c>
      <c r="W2319" s="39"/>
      <c r="X2319" s="39"/>
      <c r="Y2319" s="39"/>
      <c r="Z2319" s="39"/>
      <c r="AA2319" s="39"/>
      <c r="AB2319" s="39"/>
      <c r="AC2319" s="39"/>
      <c r="AD2319" s="39"/>
      <c r="AE2319" s="39"/>
      <c r="AF2319" s="39"/>
      <c r="AG2319" s="39"/>
      <c r="AH2319" s="39"/>
      <c r="AI2319" s="39"/>
      <c r="AJ2319" s="39"/>
      <c r="AK2319" s="39"/>
      <c r="AL2319" s="39"/>
      <c r="AM2319" s="39"/>
      <c r="AN2319" s="39"/>
      <c r="AO2319" s="39"/>
      <c r="AP2319" s="39">
        <v>38392.85</v>
      </c>
      <c r="AQ2319" s="27">
        <v>0</v>
      </c>
      <c r="AR2319" s="27">
        <f t="shared" si="83"/>
        <v>0</v>
      </c>
      <c r="AS2319" s="13" t="s">
        <v>111</v>
      </c>
      <c r="AT2319" s="13">
        <v>2014</v>
      </c>
      <c r="AU2319" s="13" t="s">
        <v>7139</v>
      </c>
    </row>
    <row r="2320" spans="2:47" ht="13.15" customHeight="1" x14ac:dyDescent="0.2">
      <c r="B2320" s="13" t="s">
        <v>7093</v>
      </c>
      <c r="C2320" s="13" t="s">
        <v>100</v>
      </c>
      <c r="D2320" s="13" t="s">
        <v>648</v>
      </c>
      <c r="E2320" s="13" t="s">
        <v>569</v>
      </c>
      <c r="F2320" s="13" t="s">
        <v>649</v>
      </c>
      <c r="G2320" s="13" t="s">
        <v>3446</v>
      </c>
      <c r="H2320" s="13" t="s">
        <v>105</v>
      </c>
      <c r="I2320" s="13">
        <v>57</v>
      </c>
      <c r="J2320" s="13" t="s">
        <v>200</v>
      </c>
      <c r="K2320" s="13" t="s">
        <v>107</v>
      </c>
      <c r="L2320" s="13" t="s">
        <v>108</v>
      </c>
      <c r="M2320" s="13" t="s">
        <v>122</v>
      </c>
      <c r="N2320" s="13" t="s">
        <v>2830</v>
      </c>
      <c r="O2320" s="39"/>
      <c r="P2320" s="39"/>
      <c r="Q2320" s="39"/>
      <c r="R2320" s="39">
        <v>9</v>
      </c>
      <c r="S2320" s="39">
        <v>0</v>
      </c>
      <c r="T2320" s="39">
        <v>0</v>
      </c>
      <c r="U2320" s="39"/>
      <c r="V2320" s="39">
        <v>1</v>
      </c>
      <c r="W2320" s="39"/>
      <c r="X2320" s="39"/>
      <c r="Y2320" s="39"/>
      <c r="Z2320" s="39"/>
      <c r="AA2320" s="39"/>
      <c r="AB2320" s="39"/>
      <c r="AC2320" s="39"/>
      <c r="AD2320" s="39"/>
      <c r="AE2320" s="39"/>
      <c r="AF2320" s="39"/>
      <c r="AG2320" s="39"/>
      <c r="AH2320" s="39"/>
      <c r="AI2320" s="39"/>
      <c r="AJ2320" s="39"/>
      <c r="AK2320" s="39"/>
      <c r="AL2320" s="39"/>
      <c r="AM2320" s="39"/>
      <c r="AN2320" s="39"/>
      <c r="AO2320" s="39"/>
      <c r="AP2320" s="39">
        <v>66983.509999999995</v>
      </c>
      <c r="AQ2320" s="39">
        <f>(O2320+P2320+Q2320+R2320+S2320+T2320+U2320+V2320+W2320)*AP2320</f>
        <v>669835.1</v>
      </c>
      <c r="AR2320" s="27">
        <f t="shared" si="83"/>
        <v>750215.31200000003</v>
      </c>
      <c r="AS2320" s="13" t="s">
        <v>111</v>
      </c>
      <c r="AT2320" s="13">
        <v>2014</v>
      </c>
      <c r="AU2320" s="13"/>
    </row>
    <row r="2321" spans="2:47" ht="13.15" customHeight="1" x14ac:dyDescent="0.2">
      <c r="B2321" s="7" t="s">
        <v>3447</v>
      </c>
      <c r="C2321" s="7" t="s">
        <v>100</v>
      </c>
      <c r="D2321" s="13" t="s">
        <v>638</v>
      </c>
      <c r="E2321" s="7" t="s">
        <v>582</v>
      </c>
      <c r="F2321" s="7" t="s">
        <v>639</v>
      </c>
      <c r="G2321" s="7" t="s">
        <v>3448</v>
      </c>
      <c r="H2321" s="8" t="s">
        <v>197</v>
      </c>
      <c r="I2321" s="9">
        <v>57</v>
      </c>
      <c r="J2321" s="10" t="s">
        <v>238</v>
      </c>
      <c r="K2321" s="8" t="s">
        <v>107</v>
      </c>
      <c r="L2321" s="10" t="s">
        <v>108</v>
      </c>
      <c r="M2321" s="10" t="s">
        <v>109</v>
      </c>
      <c r="N2321" s="29" t="s">
        <v>2830</v>
      </c>
      <c r="O2321" s="27"/>
      <c r="P2321" s="27"/>
      <c r="Q2321" s="74"/>
      <c r="R2321" s="27">
        <v>5</v>
      </c>
      <c r="S2321" s="27">
        <v>0</v>
      </c>
      <c r="T2321" s="27">
        <v>0</v>
      </c>
      <c r="U2321" s="27">
        <v>0</v>
      </c>
      <c r="V2321" s="27">
        <v>5</v>
      </c>
      <c r="W2321" s="27"/>
      <c r="X2321" s="27"/>
      <c r="Y2321" s="27"/>
      <c r="Z2321" s="27"/>
      <c r="AA2321" s="27"/>
      <c r="AB2321" s="27"/>
      <c r="AC2321" s="27"/>
      <c r="AD2321" s="27"/>
      <c r="AE2321" s="27"/>
      <c r="AF2321" s="27"/>
      <c r="AG2321" s="27"/>
      <c r="AH2321" s="27"/>
      <c r="AI2321" s="27"/>
      <c r="AJ2321" s="27"/>
      <c r="AK2321" s="27"/>
      <c r="AL2321" s="27"/>
      <c r="AM2321" s="27"/>
      <c r="AN2321" s="27"/>
      <c r="AO2321" s="27"/>
      <c r="AP2321" s="27">
        <v>37197.58</v>
      </c>
      <c r="AQ2321" s="27">
        <v>0</v>
      </c>
      <c r="AR2321" s="27">
        <f t="shared" si="83"/>
        <v>0</v>
      </c>
      <c r="AS2321" s="10" t="s">
        <v>111</v>
      </c>
      <c r="AT2321" s="43" t="s">
        <v>241</v>
      </c>
      <c r="AU2321" s="88" t="s">
        <v>242</v>
      </c>
    </row>
    <row r="2322" spans="2:47" ht="13.15" customHeight="1" x14ac:dyDescent="0.2">
      <c r="B2322" s="12" t="s">
        <v>3449</v>
      </c>
      <c r="C2322" s="7" t="s">
        <v>100</v>
      </c>
      <c r="D2322" s="13" t="s">
        <v>638</v>
      </c>
      <c r="E2322" s="7" t="s">
        <v>582</v>
      </c>
      <c r="F2322" s="7" t="s">
        <v>639</v>
      </c>
      <c r="G2322" s="7" t="s">
        <v>3448</v>
      </c>
      <c r="H2322" s="8" t="s">
        <v>105</v>
      </c>
      <c r="I2322" s="9">
        <v>57</v>
      </c>
      <c r="J2322" s="10" t="s">
        <v>106</v>
      </c>
      <c r="K2322" s="8" t="s">
        <v>107</v>
      </c>
      <c r="L2322" s="10" t="s">
        <v>108</v>
      </c>
      <c r="M2322" s="10" t="s">
        <v>109</v>
      </c>
      <c r="N2322" s="10" t="s">
        <v>2830</v>
      </c>
      <c r="O2322" s="74"/>
      <c r="P2322" s="27"/>
      <c r="Q2322" s="27"/>
      <c r="R2322" s="27">
        <v>5</v>
      </c>
      <c r="S2322" s="27"/>
      <c r="T2322" s="27"/>
      <c r="U2322" s="27"/>
      <c r="V2322" s="27">
        <v>5</v>
      </c>
      <c r="W2322" s="27"/>
      <c r="X2322" s="27"/>
      <c r="Y2322" s="27"/>
      <c r="Z2322" s="27"/>
      <c r="AA2322" s="27"/>
      <c r="AB2322" s="27"/>
      <c r="AC2322" s="27"/>
      <c r="AD2322" s="27"/>
      <c r="AE2322" s="27"/>
      <c r="AF2322" s="27"/>
      <c r="AG2322" s="27"/>
      <c r="AH2322" s="27"/>
      <c r="AI2322" s="27"/>
      <c r="AJ2322" s="27"/>
      <c r="AK2322" s="27"/>
      <c r="AL2322" s="27"/>
      <c r="AM2322" s="27"/>
      <c r="AN2322" s="27"/>
      <c r="AO2322" s="27"/>
      <c r="AP2322" s="27">
        <v>37197.58</v>
      </c>
      <c r="AQ2322" s="27">
        <v>0</v>
      </c>
      <c r="AR2322" s="27">
        <f t="shared" si="83"/>
        <v>0</v>
      </c>
      <c r="AS2322" s="10" t="s">
        <v>111</v>
      </c>
      <c r="AT2322" s="43" t="s">
        <v>241</v>
      </c>
      <c r="AU2322" s="89" t="s">
        <v>242</v>
      </c>
    </row>
    <row r="2323" spans="2:47" ht="13.15" customHeight="1" x14ac:dyDescent="0.2">
      <c r="B2323" s="12" t="s">
        <v>3450</v>
      </c>
      <c r="C2323" s="10" t="s">
        <v>100</v>
      </c>
      <c r="D2323" s="13" t="s">
        <v>638</v>
      </c>
      <c r="E2323" s="7" t="s">
        <v>582</v>
      </c>
      <c r="F2323" s="7" t="s">
        <v>639</v>
      </c>
      <c r="G2323" s="7" t="s">
        <v>3448</v>
      </c>
      <c r="H2323" s="8" t="s">
        <v>105</v>
      </c>
      <c r="I2323" s="7">
        <v>57</v>
      </c>
      <c r="J2323" s="10" t="s">
        <v>200</v>
      </c>
      <c r="K2323" s="7" t="s">
        <v>107</v>
      </c>
      <c r="L2323" s="7" t="s">
        <v>108</v>
      </c>
      <c r="M2323" s="7" t="s">
        <v>109</v>
      </c>
      <c r="N2323" s="7" t="s">
        <v>2830</v>
      </c>
      <c r="O2323" s="39"/>
      <c r="P2323" s="39"/>
      <c r="Q2323" s="39"/>
      <c r="R2323" s="39">
        <v>5</v>
      </c>
      <c r="S2323" s="39"/>
      <c r="T2323" s="39"/>
      <c r="U2323" s="39"/>
      <c r="V2323" s="39">
        <v>5</v>
      </c>
      <c r="W2323" s="39"/>
      <c r="X2323" s="39"/>
      <c r="Y2323" s="39"/>
      <c r="Z2323" s="39"/>
      <c r="AA2323" s="39"/>
      <c r="AB2323" s="39"/>
      <c r="AC2323" s="39"/>
      <c r="AD2323" s="39"/>
      <c r="AE2323" s="39"/>
      <c r="AF2323" s="39"/>
      <c r="AG2323" s="39"/>
      <c r="AH2323" s="39"/>
      <c r="AI2323" s="39"/>
      <c r="AJ2323" s="39"/>
      <c r="AK2323" s="39"/>
      <c r="AL2323" s="39"/>
      <c r="AM2323" s="39"/>
      <c r="AN2323" s="39"/>
      <c r="AO2323" s="39"/>
      <c r="AP2323" s="27">
        <v>37197.58</v>
      </c>
      <c r="AQ2323" s="27">
        <v>0</v>
      </c>
      <c r="AR2323" s="27">
        <f t="shared" si="83"/>
        <v>0</v>
      </c>
      <c r="AS2323" s="7" t="s">
        <v>111</v>
      </c>
      <c r="AT2323" s="7" t="s">
        <v>375</v>
      </c>
      <c r="AU2323" s="13" t="s">
        <v>156</v>
      </c>
    </row>
    <row r="2324" spans="2:47" ht="13.15" customHeight="1" x14ac:dyDescent="0.2">
      <c r="B2324" s="13" t="s">
        <v>3451</v>
      </c>
      <c r="C2324" s="13" t="s">
        <v>100</v>
      </c>
      <c r="D2324" s="13" t="s">
        <v>648</v>
      </c>
      <c r="E2324" s="13" t="s">
        <v>569</v>
      </c>
      <c r="F2324" s="13" t="s">
        <v>649</v>
      </c>
      <c r="G2324" s="13" t="s">
        <v>3452</v>
      </c>
      <c r="H2324" s="13" t="s">
        <v>105</v>
      </c>
      <c r="I2324" s="13">
        <v>57</v>
      </c>
      <c r="J2324" s="13" t="s">
        <v>200</v>
      </c>
      <c r="K2324" s="13" t="s">
        <v>107</v>
      </c>
      <c r="L2324" s="13" t="s">
        <v>108</v>
      </c>
      <c r="M2324" s="13" t="s">
        <v>122</v>
      </c>
      <c r="N2324" s="13" t="s">
        <v>2830</v>
      </c>
      <c r="O2324" s="39"/>
      <c r="P2324" s="39"/>
      <c r="Q2324" s="39"/>
      <c r="R2324" s="39">
        <v>5</v>
      </c>
      <c r="S2324" s="39">
        <v>0</v>
      </c>
      <c r="T2324" s="39"/>
      <c r="U2324" s="39"/>
      <c r="V2324" s="39">
        <v>2</v>
      </c>
      <c r="W2324" s="39"/>
      <c r="X2324" s="39"/>
      <c r="Y2324" s="39"/>
      <c r="Z2324" s="39"/>
      <c r="AA2324" s="39"/>
      <c r="AB2324" s="39"/>
      <c r="AC2324" s="39"/>
      <c r="AD2324" s="39"/>
      <c r="AE2324" s="39"/>
      <c r="AF2324" s="39"/>
      <c r="AG2324" s="39"/>
      <c r="AH2324" s="39"/>
      <c r="AI2324" s="39"/>
      <c r="AJ2324" s="39"/>
      <c r="AK2324" s="39"/>
      <c r="AL2324" s="39"/>
      <c r="AM2324" s="39"/>
      <c r="AN2324" s="39"/>
      <c r="AO2324" s="39"/>
      <c r="AP2324" s="39">
        <v>38392.85</v>
      </c>
      <c r="AQ2324" s="39">
        <v>0</v>
      </c>
      <c r="AR2324" s="27">
        <f t="shared" si="83"/>
        <v>0</v>
      </c>
      <c r="AS2324" s="13" t="s">
        <v>111</v>
      </c>
      <c r="AT2324" s="13">
        <v>2014</v>
      </c>
      <c r="AU2324" s="13" t="s">
        <v>6956</v>
      </c>
    </row>
    <row r="2325" spans="2:47" ht="13.15" customHeight="1" x14ac:dyDescent="0.2">
      <c r="B2325" s="13" t="s">
        <v>7040</v>
      </c>
      <c r="C2325" s="13" t="s">
        <v>100</v>
      </c>
      <c r="D2325" s="13" t="s">
        <v>648</v>
      </c>
      <c r="E2325" s="13" t="s">
        <v>569</v>
      </c>
      <c r="F2325" s="13" t="s">
        <v>649</v>
      </c>
      <c r="G2325" s="13" t="s">
        <v>3452</v>
      </c>
      <c r="H2325" s="13" t="s">
        <v>105</v>
      </c>
      <c r="I2325" s="13">
        <v>57</v>
      </c>
      <c r="J2325" s="13" t="s">
        <v>200</v>
      </c>
      <c r="K2325" s="13" t="s">
        <v>107</v>
      </c>
      <c r="L2325" s="13" t="s">
        <v>108</v>
      </c>
      <c r="M2325" s="13" t="s">
        <v>122</v>
      </c>
      <c r="N2325" s="13" t="s">
        <v>2830</v>
      </c>
      <c r="O2325" s="39"/>
      <c r="P2325" s="39"/>
      <c r="Q2325" s="39"/>
      <c r="R2325" s="39">
        <v>5</v>
      </c>
      <c r="S2325" s="39">
        <v>0</v>
      </c>
      <c r="T2325" s="39">
        <v>0</v>
      </c>
      <c r="U2325" s="39"/>
      <c r="V2325" s="39">
        <v>2</v>
      </c>
      <c r="W2325" s="39"/>
      <c r="X2325" s="39"/>
      <c r="Y2325" s="39"/>
      <c r="Z2325" s="39"/>
      <c r="AA2325" s="39"/>
      <c r="AB2325" s="39"/>
      <c r="AC2325" s="39"/>
      <c r="AD2325" s="39"/>
      <c r="AE2325" s="39"/>
      <c r="AF2325" s="39"/>
      <c r="AG2325" s="39"/>
      <c r="AH2325" s="39"/>
      <c r="AI2325" s="39"/>
      <c r="AJ2325" s="39"/>
      <c r="AK2325" s="39"/>
      <c r="AL2325" s="39"/>
      <c r="AM2325" s="39"/>
      <c r="AN2325" s="39"/>
      <c r="AO2325" s="39"/>
      <c r="AP2325" s="39">
        <v>38392.85</v>
      </c>
      <c r="AQ2325" s="27">
        <v>0</v>
      </c>
      <c r="AR2325" s="27">
        <f t="shared" si="83"/>
        <v>0</v>
      </c>
      <c r="AS2325" s="13" t="s">
        <v>111</v>
      </c>
      <c r="AT2325" s="13">
        <v>2014</v>
      </c>
      <c r="AU2325" s="13" t="s">
        <v>7139</v>
      </c>
    </row>
    <row r="2326" spans="2:47" ht="13.15" customHeight="1" x14ac:dyDescent="0.2">
      <c r="B2326" s="13" t="s">
        <v>7094</v>
      </c>
      <c r="C2326" s="13" t="s">
        <v>100</v>
      </c>
      <c r="D2326" s="13" t="s">
        <v>648</v>
      </c>
      <c r="E2326" s="13" t="s">
        <v>569</v>
      </c>
      <c r="F2326" s="13" t="s">
        <v>649</v>
      </c>
      <c r="G2326" s="13" t="s">
        <v>3452</v>
      </c>
      <c r="H2326" s="13" t="s">
        <v>105</v>
      </c>
      <c r="I2326" s="13">
        <v>57</v>
      </c>
      <c r="J2326" s="13" t="s">
        <v>200</v>
      </c>
      <c r="K2326" s="13" t="s">
        <v>107</v>
      </c>
      <c r="L2326" s="13" t="s">
        <v>108</v>
      </c>
      <c r="M2326" s="13" t="s">
        <v>122</v>
      </c>
      <c r="N2326" s="13" t="s">
        <v>2830</v>
      </c>
      <c r="O2326" s="39"/>
      <c r="P2326" s="39"/>
      <c r="Q2326" s="39"/>
      <c r="R2326" s="39">
        <v>5</v>
      </c>
      <c r="S2326" s="39">
        <v>0</v>
      </c>
      <c r="T2326" s="39">
        <v>0</v>
      </c>
      <c r="U2326" s="39"/>
      <c r="V2326" s="39">
        <v>2</v>
      </c>
      <c r="W2326" s="39"/>
      <c r="X2326" s="39"/>
      <c r="Y2326" s="39"/>
      <c r="Z2326" s="39"/>
      <c r="AA2326" s="39"/>
      <c r="AB2326" s="39"/>
      <c r="AC2326" s="39"/>
      <c r="AD2326" s="39"/>
      <c r="AE2326" s="39"/>
      <c r="AF2326" s="39"/>
      <c r="AG2326" s="39"/>
      <c r="AH2326" s="39"/>
      <c r="AI2326" s="39"/>
      <c r="AJ2326" s="39"/>
      <c r="AK2326" s="39"/>
      <c r="AL2326" s="39"/>
      <c r="AM2326" s="39"/>
      <c r="AN2326" s="39"/>
      <c r="AO2326" s="39"/>
      <c r="AP2326" s="39">
        <v>66983.509999999995</v>
      </c>
      <c r="AQ2326" s="39">
        <f>(O2326+P2326+Q2326+R2326+S2326+T2326+U2326+V2326+W2326)*AP2326</f>
        <v>468884.56999999995</v>
      </c>
      <c r="AR2326" s="27">
        <f t="shared" si="83"/>
        <v>525150.71840000001</v>
      </c>
      <c r="AS2326" s="13" t="s">
        <v>111</v>
      </c>
      <c r="AT2326" s="13">
        <v>2014</v>
      </c>
      <c r="AU2326" s="13"/>
    </row>
    <row r="2327" spans="2:47" ht="13.15" customHeight="1" x14ac:dyDescent="0.2">
      <c r="B2327" s="7" t="s">
        <v>3453</v>
      </c>
      <c r="C2327" s="7" t="s">
        <v>100</v>
      </c>
      <c r="D2327" s="13" t="s">
        <v>638</v>
      </c>
      <c r="E2327" s="7" t="s">
        <v>582</v>
      </c>
      <c r="F2327" s="7" t="s">
        <v>639</v>
      </c>
      <c r="G2327" s="7" t="s">
        <v>3454</v>
      </c>
      <c r="H2327" s="8" t="s">
        <v>197</v>
      </c>
      <c r="I2327" s="9">
        <v>57</v>
      </c>
      <c r="J2327" s="10" t="s">
        <v>238</v>
      </c>
      <c r="K2327" s="8" t="s">
        <v>107</v>
      </c>
      <c r="L2327" s="10" t="s">
        <v>108</v>
      </c>
      <c r="M2327" s="10" t="s">
        <v>109</v>
      </c>
      <c r="N2327" s="29" t="s">
        <v>2830</v>
      </c>
      <c r="O2327" s="27"/>
      <c r="P2327" s="27"/>
      <c r="Q2327" s="74"/>
      <c r="R2327" s="27">
        <v>1</v>
      </c>
      <c r="S2327" s="27">
        <v>1</v>
      </c>
      <c r="T2327" s="27">
        <v>1</v>
      </c>
      <c r="U2327" s="27">
        <v>1</v>
      </c>
      <c r="V2327" s="27">
        <v>1</v>
      </c>
      <c r="W2327" s="27"/>
      <c r="X2327" s="27"/>
      <c r="Y2327" s="27"/>
      <c r="Z2327" s="27"/>
      <c r="AA2327" s="27"/>
      <c r="AB2327" s="27"/>
      <c r="AC2327" s="27"/>
      <c r="AD2327" s="27"/>
      <c r="AE2327" s="27"/>
      <c r="AF2327" s="27"/>
      <c r="AG2327" s="27"/>
      <c r="AH2327" s="27"/>
      <c r="AI2327" s="27"/>
      <c r="AJ2327" s="27"/>
      <c r="AK2327" s="27"/>
      <c r="AL2327" s="27"/>
      <c r="AM2327" s="27"/>
      <c r="AN2327" s="27"/>
      <c r="AO2327" s="27"/>
      <c r="AP2327" s="27">
        <v>39000.42</v>
      </c>
      <c r="AQ2327" s="27">
        <v>0</v>
      </c>
      <c r="AR2327" s="27">
        <f t="shared" si="83"/>
        <v>0</v>
      </c>
      <c r="AS2327" s="10" t="s">
        <v>111</v>
      </c>
      <c r="AT2327" s="43" t="s">
        <v>241</v>
      </c>
      <c r="AU2327" s="88" t="s">
        <v>242</v>
      </c>
    </row>
    <row r="2328" spans="2:47" ht="13.15" customHeight="1" x14ac:dyDescent="0.2">
      <c r="B2328" s="12" t="s">
        <v>3455</v>
      </c>
      <c r="C2328" s="7" t="s">
        <v>100</v>
      </c>
      <c r="D2328" s="13" t="s">
        <v>638</v>
      </c>
      <c r="E2328" s="7" t="s">
        <v>582</v>
      </c>
      <c r="F2328" s="7" t="s">
        <v>639</v>
      </c>
      <c r="G2328" s="7" t="s">
        <v>3454</v>
      </c>
      <c r="H2328" s="8" t="s">
        <v>105</v>
      </c>
      <c r="I2328" s="9">
        <v>57</v>
      </c>
      <c r="J2328" s="10" t="s">
        <v>106</v>
      </c>
      <c r="K2328" s="8" t="s">
        <v>107</v>
      </c>
      <c r="L2328" s="10" t="s">
        <v>108</v>
      </c>
      <c r="M2328" s="10" t="s">
        <v>109</v>
      </c>
      <c r="N2328" s="10" t="s">
        <v>2830</v>
      </c>
      <c r="O2328" s="74"/>
      <c r="P2328" s="27"/>
      <c r="Q2328" s="27"/>
      <c r="R2328" s="27">
        <v>1</v>
      </c>
      <c r="S2328" s="27">
        <v>1</v>
      </c>
      <c r="T2328" s="27">
        <v>1</v>
      </c>
      <c r="U2328" s="27">
        <v>1</v>
      </c>
      <c r="V2328" s="27">
        <v>1</v>
      </c>
      <c r="W2328" s="27"/>
      <c r="X2328" s="27"/>
      <c r="Y2328" s="27"/>
      <c r="Z2328" s="27"/>
      <c r="AA2328" s="27"/>
      <c r="AB2328" s="27"/>
      <c r="AC2328" s="27"/>
      <c r="AD2328" s="27"/>
      <c r="AE2328" s="27"/>
      <c r="AF2328" s="27"/>
      <c r="AG2328" s="27"/>
      <c r="AH2328" s="27"/>
      <c r="AI2328" s="27"/>
      <c r="AJ2328" s="27"/>
      <c r="AK2328" s="27"/>
      <c r="AL2328" s="27"/>
      <c r="AM2328" s="27"/>
      <c r="AN2328" s="27"/>
      <c r="AO2328" s="27"/>
      <c r="AP2328" s="27">
        <v>39000.42</v>
      </c>
      <c r="AQ2328" s="27">
        <v>0</v>
      </c>
      <c r="AR2328" s="27">
        <f t="shared" si="83"/>
        <v>0</v>
      </c>
      <c r="AS2328" s="10" t="s">
        <v>111</v>
      </c>
      <c r="AT2328" s="43" t="s">
        <v>241</v>
      </c>
      <c r="AU2328" s="89" t="s">
        <v>242</v>
      </c>
    </row>
    <row r="2329" spans="2:47" ht="13.15" customHeight="1" x14ac:dyDescent="0.2">
      <c r="B2329" s="12" t="s">
        <v>3456</v>
      </c>
      <c r="C2329" s="7" t="s">
        <v>100</v>
      </c>
      <c r="D2329" s="13" t="s">
        <v>638</v>
      </c>
      <c r="E2329" s="7" t="s">
        <v>582</v>
      </c>
      <c r="F2329" s="7" t="s">
        <v>639</v>
      </c>
      <c r="G2329" s="7" t="s">
        <v>3454</v>
      </c>
      <c r="H2329" s="8" t="s">
        <v>105</v>
      </c>
      <c r="I2329" s="8">
        <v>57</v>
      </c>
      <c r="J2329" s="10" t="s">
        <v>200</v>
      </c>
      <c r="K2329" s="8" t="s">
        <v>107</v>
      </c>
      <c r="L2329" s="10" t="s">
        <v>108</v>
      </c>
      <c r="M2329" s="10" t="s">
        <v>109</v>
      </c>
      <c r="N2329" s="10" t="s">
        <v>2830</v>
      </c>
      <c r="O2329" s="74"/>
      <c r="P2329" s="27"/>
      <c r="Q2329" s="27"/>
      <c r="R2329" s="27">
        <v>1</v>
      </c>
      <c r="S2329" s="27">
        <v>1</v>
      </c>
      <c r="T2329" s="27">
        <v>1</v>
      </c>
      <c r="U2329" s="27">
        <v>1</v>
      </c>
      <c r="V2329" s="27">
        <v>1</v>
      </c>
      <c r="W2329" s="27"/>
      <c r="X2329" s="27"/>
      <c r="Y2329" s="27"/>
      <c r="Z2329" s="27"/>
      <c r="AA2329" s="27"/>
      <c r="AB2329" s="27"/>
      <c r="AC2329" s="27"/>
      <c r="AD2329" s="27"/>
      <c r="AE2329" s="27"/>
      <c r="AF2329" s="27"/>
      <c r="AG2329" s="27"/>
      <c r="AH2329" s="27"/>
      <c r="AI2329" s="27"/>
      <c r="AJ2329" s="27"/>
      <c r="AK2329" s="27"/>
      <c r="AL2329" s="27"/>
      <c r="AM2329" s="27"/>
      <c r="AN2329" s="27"/>
      <c r="AO2329" s="27"/>
      <c r="AP2329" s="27">
        <v>36002.68</v>
      </c>
      <c r="AQ2329" s="27">
        <v>0</v>
      </c>
      <c r="AR2329" s="27">
        <f t="shared" si="83"/>
        <v>0</v>
      </c>
      <c r="AS2329" s="10" t="s">
        <v>111</v>
      </c>
      <c r="AT2329" s="7" t="s">
        <v>375</v>
      </c>
      <c r="AU2329" s="89" t="s">
        <v>212</v>
      </c>
    </row>
    <row r="2330" spans="2:47" ht="13.15" customHeight="1" x14ac:dyDescent="0.2">
      <c r="B2330" s="7" t="s">
        <v>3457</v>
      </c>
      <c r="C2330" s="7" t="s">
        <v>100</v>
      </c>
      <c r="D2330" s="13" t="s">
        <v>638</v>
      </c>
      <c r="E2330" s="7" t="s">
        <v>582</v>
      </c>
      <c r="F2330" s="7" t="s">
        <v>639</v>
      </c>
      <c r="G2330" s="7" t="s">
        <v>3458</v>
      </c>
      <c r="H2330" s="8" t="s">
        <v>197</v>
      </c>
      <c r="I2330" s="9">
        <v>57</v>
      </c>
      <c r="J2330" s="10" t="s">
        <v>238</v>
      </c>
      <c r="K2330" s="8" t="s">
        <v>107</v>
      </c>
      <c r="L2330" s="10" t="s">
        <v>108</v>
      </c>
      <c r="M2330" s="10" t="s">
        <v>109</v>
      </c>
      <c r="N2330" s="29" t="s">
        <v>2830</v>
      </c>
      <c r="O2330" s="27"/>
      <c r="P2330" s="27"/>
      <c r="Q2330" s="74"/>
      <c r="R2330" s="27">
        <v>9</v>
      </c>
      <c r="S2330" s="27">
        <v>9</v>
      </c>
      <c r="T2330" s="27">
        <v>9</v>
      </c>
      <c r="U2330" s="27">
        <v>9</v>
      </c>
      <c r="V2330" s="27">
        <v>9</v>
      </c>
      <c r="W2330" s="27"/>
      <c r="X2330" s="27"/>
      <c r="Y2330" s="27"/>
      <c r="Z2330" s="27"/>
      <c r="AA2330" s="27"/>
      <c r="AB2330" s="27"/>
      <c r="AC2330" s="27"/>
      <c r="AD2330" s="27"/>
      <c r="AE2330" s="27"/>
      <c r="AF2330" s="27"/>
      <c r="AG2330" s="27"/>
      <c r="AH2330" s="27"/>
      <c r="AI2330" s="27"/>
      <c r="AJ2330" s="27"/>
      <c r="AK2330" s="27"/>
      <c r="AL2330" s="27"/>
      <c r="AM2330" s="27"/>
      <c r="AN2330" s="27"/>
      <c r="AO2330" s="27"/>
      <c r="AP2330" s="27">
        <v>39000.42</v>
      </c>
      <c r="AQ2330" s="27">
        <v>0</v>
      </c>
      <c r="AR2330" s="27">
        <f t="shared" si="83"/>
        <v>0</v>
      </c>
      <c r="AS2330" s="10" t="s">
        <v>111</v>
      </c>
      <c r="AT2330" s="43" t="s">
        <v>241</v>
      </c>
      <c r="AU2330" s="88" t="s">
        <v>242</v>
      </c>
    </row>
    <row r="2331" spans="2:47" ht="13.15" customHeight="1" x14ac:dyDescent="0.2">
      <c r="B2331" s="12" t="s">
        <v>3459</v>
      </c>
      <c r="C2331" s="7" t="s">
        <v>100</v>
      </c>
      <c r="D2331" s="13" t="s">
        <v>638</v>
      </c>
      <c r="E2331" s="7" t="s">
        <v>582</v>
      </c>
      <c r="F2331" s="7" t="s">
        <v>639</v>
      </c>
      <c r="G2331" s="7" t="s">
        <v>3458</v>
      </c>
      <c r="H2331" s="8" t="s">
        <v>105</v>
      </c>
      <c r="I2331" s="9">
        <v>57</v>
      </c>
      <c r="J2331" s="10" t="s">
        <v>106</v>
      </c>
      <c r="K2331" s="8" t="s">
        <v>107</v>
      </c>
      <c r="L2331" s="10" t="s">
        <v>108</v>
      </c>
      <c r="M2331" s="10" t="s">
        <v>109</v>
      </c>
      <c r="N2331" s="10" t="s">
        <v>2830</v>
      </c>
      <c r="O2331" s="74"/>
      <c r="P2331" s="27"/>
      <c r="Q2331" s="27"/>
      <c r="R2331" s="27">
        <v>9</v>
      </c>
      <c r="S2331" s="27">
        <v>9</v>
      </c>
      <c r="T2331" s="27">
        <v>9</v>
      </c>
      <c r="U2331" s="27">
        <v>9</v>
      </c>
      <c r="V2331" s="27">
        <v>9</v>
      </c>
      <c r="W2331" s="27"/>
      <c r="X2331" s="27"/>
      <c r="Y2331" s="27"/>
      <c r="Z2331" s="27"/>
      <c r="AA2331" s="27"/>
      <c r="AB2331" s="27"/>
      <c r="AC2331" s="27"/>
      <c r="AD2331" s="27"/>
      <c r="AE2331" s="27"/>
      <c r="AF2331" s="27"/>
      <c r="AG2331" s="27"/>
      <c r="AH2331" s="27"/>
      <c r="AI2331" s="27"/>
      <c r="AJ2331" s="27"/>
      <c r="AK2331" s="27"/>
      <c r="AL2331" s="27"/>
      <c r="AM2331" s="27"/>
      <c r="AN2331" s="27"/>
      <c r="AO2331" s="27"/>
      <c r="AP2331" s="27">
        <v>39000.42</v>
      </c>
      <c r="AQ2331" s="27">
        <v>0</v>
      </c>
      <c r="AR2331" s="27">
        <f t="shared" si="83"/>
        <v>0</v>
      </c>
      <c r="AS2331" s="10" t="s">
        <v>111</v>
      </c>
      <c r="AT2331" s="43" t="s">
        <v>241</v>
      </c>
      <c r="AU2331" s="89" t="s">
        <v>242</v>
      </c>
    </row>
    <row r="2332" spans="2:47" ht="13.15" customHeight="1" x14ac:dyDescent="0.2">
      <c r="B2332" s="12" t="s">
        <v>3460</v>
      </c>
      <c r="C2332" s="7" t="s">
        <v>100</v>
      </c>
      <c r="D2332" s="13" t="s">
        <v>638</v>
      </c>
      <c r="E2332" s="7" t="s">
        <v>582</v>
      </c>
      <c r="F2332" s="7" t="s">
        <v>639</v>
      </c>
      <c r="G2332" s="7" t="s">
        <v>3458</v>
      </c>
      <c r="H2332" s="8" t="s">
        <v>105</v>
      </c>
      <c r="I2332" s="8">
        <v>57</v>
      </c>
      <c r="J2332" s="10" t="s">
        <v>200</v>
      </c>
      <c r="K2332" s="8" t="s">
        <v>107</v>
      </c>
      <c r="L2332" s="10" t="s">
        <v>108</v>
      </c>
      <c r="M2332" s="10" t="s">
        <v>109</v>
      </c>
      <c r="N2332" s="10" t="s">
        <v>2830</v>
      </c>
      <c r="O2332" s="74"/>
      <c r="P2332" s="27"/>
      <c r="Q2332" s="27"/>
      <c r="R2332" s="27">
        <v>9</v>
      </c>
      <c r="S2332" s="27">
        <v>9</v>
      </c>
      <c r="T2332" s="27">
        <v>9</v>
      </c>
      <c r="U2332" s="27">
        <v>9</v>
      </c>
      <c r="V2332" s="27">
        <v>9</v>
      </c>
      <c r="W2332" s="27"/>
      <c r="X2332" s="27"/>
      <c r="Y2332" s="27"/>
      <c r="Z2332" s="27"/>
      <c r="AA2332" s="27"/>
      <c r="AB2332" s="27"/>
      <c r="AC2332" s="27"/>
      <c r="AD2332" s="27"/>
      <c r="AE2332" s="27"/>
      <c r="AF2332" s="27"/>
      <c r="AG2332" s="27"/>
      <c r="AH2332" s="27"/>
      <c r="AI2332" s="27"/>
      <c r="AJ2332" s="27"/>
      <c r="AK2332" s="27"/>
      <c r="AL2332" s="27"/>
      <c r="AM2332" s="27"/>
      <c r="AN2332" s="27"/>
      <c r="AO2332" s="27"/>
      <c r="AP2332" s="27">
        <v>36002.68</v>
      </c>
      <c r="AQ2332" s="27">
        <v>0</v>
      </c>
      <c r="AR2332" s="27">
        <f t="shared" si="83"/>
        <v>0</v>
      </c>
      <c r="AS2332" s="10" t="s">
        <v>111</v>
      </c>
      <c r="AT2332" s="7" t="s">
        <v>375</v>
      </c>
      <c r="AU2332" s="89" t="s">
        <v>212</v>
      </c>
    </row>
    <row r="2333" spans="2:47" ht="13.15" customHeight="1" x14ac:dyDescent="0.2">
      <c r="B2333" s="7" t="s">
        <v>3461</v>
      </c>
      <c r="C2333" s="7" t="s">
        <v>100</v>
      </c>
      <c r="D2333" s="13" t="s">
        <v>638</v>
      </c>
      <c r="E2333" s="7" t="s">
        <v>582</v>
      </c>
      <c r="F2333" s="7" t="s">
        <v>639</v>
      </c>
      <c r="G2333" s="7" t="s">
        <v>3462</v>
      </c>
      <c r="H2333" s="8" t="s">
        <v>197</v>
      </c>
      <c r="I2333" s="9">
        <v>57</v>
      </c>
      <c r="J2333" s="10" t="s">
        <v>238</v>
      </c>
      <c r="K2333" s="8" t="s">
        <v>107</v>
      </c>
      <c r="L2333" s="10" t="s">
        <v>108</v>
      </c>
      <c r="M2333" s="10" t="s">
        <v>109</v>
      </c>
      <c r="N2333" s="29" t="s">
        <v>2830</v>
      </c>
      <c r="O2333" s="27"/>
      <c r="P2333" s="27"/>
      <c r="Q2333" s="74"/>
      <c r="R2333" s="27">
        <v>29</v>
      </c>
      <c r="S2333" s="27">
        <v>29</v>
      </c>
      <c r="T2333" s="27">
        <v>29</v>
      </c>
      <c r="U2333" s="27">
        <v>29</v>
      </c>
      <c r="V2333" s="27">
        <v>29</v>
      </c>
      <c r="W2333" s="27"/>
      <c r="X2333" s="27"/>
      <c r="Y2333" s="27"/>
      <c r="Z2333" s="27"/>
      <c r="AA2333" s="27"/>
      <c r="AB2333" s="27"/>
      <c r="AC2333" s="27"/>
      <c r="AD2333" s="27"/>
      <c r="AE2333" s="27"/>
      <c r="AF2333" s="27"/>
      <c r="AG2333" s="27"/>
      <c r="AH2333" s="27"/>
      <c r="AI2333" s="27"/>
      <c r="AJ2333" s="27"/>
      <c r="AK2333" s="27"/>
      <c r="AL2333" s="27"/>
      <c r="AM2333" s="27"/>
      <c r="AN2333" s="27"/>
      <c r="AO2333" s="27"/>
      <c r="AP2333" s="27">
        <v>39000.42</v>
      </c>
      <c r="AQ2333" s="27">
        <v>0</v>
      </c>
      <c r="AR2333" s="27">
        <f t="shared" si="83"/>
        <v>0</v>
      </c>
      <c r="AS2333" s="10" t="s">
        <v>111</v>
      </c>
      <c r="AT2333" s="43" t="s">
        <v>241</v>
      </c>
      <c r="AU2333" s="88" t="s">
        <v>242</v>
      </c>
    </row>
    <row r="2334" spans="2:47" ht="13.15" customHeight="1" x14ac:dyDescent="0.2">
      <c r="B2334" s="12" t="s">
        <v>3463</v>
      </c>
      <c r="C2334" s="7" t="s">
        <v>100</v>
      </c>
      <c r="D2334" s="13" t="s">
        <v>638</v>
      </c>
      <c r="E2334" s="7" t="s">
        <v>582</v>
      </c>
      <c r="F2334" s="7" t="s">
        <v>639</v>
      </c>
      <c r="G2334" s="7" t="s">
        <v>3462</v>
      </c>
      <c r="H2334" s="8" t="s">
        <v>105</v>
      </c>
      <c r="I2334" s="9">
        <v>57</v>
      </c>
      <c r="J2334" s="10" t="s">
        <v>106</v>
      </c>
      <c r="K2334" s="8" t="s">
        <v>107</v>
      </c>
      <c r="L2334" s="10" t="s">
        <v>108</v>
      </c>
      <c r="M2334" s="10" t="s">
        <v>109</v>
      </c>
      <c r="N2334" s="10" t="s">
        <v>2830</v>
      </c>
      <c r="O2334" s="74"/>
      <c r="P2334" s="27"/>
      <c r="Q2334" s="27"/>
      <c r="R2334" s="27">
        <v>29</v>
      </c>
      <c r="S2334" s="27">
        <v>29</v>
      </c>
      <c r="T2334" s="27">
        <v>29</v>
      </c>
      <c r="U2334" s="27">
        <v>29</v>
      </c>
      <c r="V2334" s="27">
        <v>29</v>
      </c>
      <c r="W2334" s="27"/>
      <c r="X2334" s="27"/>
      <c r="Y2334" s="27"/>
      <c r="Z2334" s="27"/>
      <c r="AA2334" s="27"/>
      <c r="AB2334" s="27"/>
      <c r="AC2334" s="27"/>
      <c r="AD2334" s="27"/>
      <c r="AE2334" s="27"/>
      <c r="AF2334" s="27"/>
      <c r="AG2334" s="27"/>
      <c r="AH2334" s="27"/>
      <c r="AI2334" s="27"/>
      <c r="AJ2334" s="27"/>
      <c r="AK2334" s="27"/>
      <c r="AL2334" s="27"/>
      <c r="AM2334" s="27"/>
      <c r="AN2334" s="27"/>
      <c r="AO2334" s="27"/>
      <c r="AP2334" s="27">
        <v>39000.42</v>
      </c>
      <c r="AQ2334" s="27">
        <v>0</v>
      </c>
      <c r="AR2334" s="27">
        <f t="shared" si="83"/>
        <v>0</v>
      </c>
      <c r="AS2334" s="10" t="s">
        <v>111</v>
      </c>
      <c r="AT2334" s="43" t="s">
        <v>241</v>
      </c>
      <c r="AU2334" s="89" t="s">
        <v>242</v>
      </c>
    </row>
    <row r="2335" spans="2:47" ht="13.15" customHeight="1" x14ac:dyDescent="0.2">
      <c r="B2335" s="12" t="s">
        <v>3464</v>
      </c>
      <c r="C2335" s="7" t="s">
        <v>100</v>
      </c>
      <c r="D2335" s="13" t="s">
        <v>638</v>
      </c>
      <c r="E2335" s="7" t="s">
        <v>582</v>
      </c>
      <c r="F2335" s="7" t="s">
        <v>639</v>
      </c>
      <c r="G2335" s="7" t="s">
        <v>3462</v>
      </c>
      <c r="H2335" s="8" t="s">
        <v>105</v>
      </c>
      <c r="I2335" s="8">
        <v>57</v>
      </c>
      <c r="J2335" s="10" t="s">
        <v>200</v>
      </c>
      <c r="K2335" s="8" t="s">
        <v>107</v>
      </c>
      <c r="L2335" s="10" t="s">
        <v>108</v>
      </c>
      <c r="M2335" s="10" t="s">
        <v>109</v>
      </c>
      <c r="N2335" s="10" t="s">
        <v>2830</v>
      </c>
      <c r="O2335" s="74"/>
      <c r="P2335" s="27"/>
      <c r="Q2335" s="27"/>
      <c r="R2335" s="27">
        <v>29</v>
      </c>
      <c r="S2335" s="27">
        <v>29</v>
      </c>
      <c r="T2335" s="27">
        <v>29</v>
      </c>
      <c r="U2335" s="27">
        <v>29</v>
      </c>
      <c r="V2335" s="27">
        <v>29</v>
      </c>
      <c r="W2335" s="27"/>
      <c r="X2335" s="27"/>
      <c r="Y2335" s="27"/>
      <c r="Z2335" s="27"/>
      <c r="AA2335" s="27"/>
      <c r="AB2335" s="27"/>
      <c r="AC2335" s="27"/>
      <c r="AD2335" s="27"/>
      <c r="AE2335" s="27"/>
      <c r="AF2335" s="27"/>
      <c r="AG2335" s="27"/>
      <c r="AH2335" s="27"/>
      <c r="AI2335" s="27"/>
      <c r="AJ2335" s="27"/>
      <c r="AK2335" s="27"/>
      <c r="AL2335" s="27"/>
      <c r="AM2335" s="27"/>
      <c r="AN2335" s="27"/>
      <c r="AO2335" s="27"/>
      <c r="AP2335" s="27">
        <v>36002.68</v>
      </c>
      <c r="AQ2335" s="27">
        <v>0</v>
      </c>
      <c r="AR2335" s="27">
        <f t="shared" si="83"/>
        <v>0</v>
      </c>
      <c r="AS2335" s="10" t="s">
        <v>111</v>
      </c>
      <c r="AT2335" s="7" t="s">
        <v>375</v>
      </c>
      <c r="AU2335" s="89" t="s">
        <v>212</v>
      </c>
    </row>
    <row r="2336" spans="2:47" ht="13.15" customHeight="1" x14ac:dyDescent="0.2">
      <c r="B2336" s="7" t="s">
        <v>3465</v>
      </c>
      <c r="C2336" s="7" t="s">
        <v>100</v>
      </c>
      <c r="D2336" s="13" t="s">
        <v>638</v>
      </c>
      <c r="E2336" s="7" t="s">
        <v>582</v>
      </c>
      <c r="F2336" s="7" t="s">
        <v>639</v>
      </c>
      <c r="G2336" s="7" t="s">
        <v>3466</v>
      </c>
      <c r="H2336" s="8" t="s">
        <v>197</v>
      </c>
      <c r="I2336" s="9">
        <v>57</v>
      </c>
      <c r="J2336" s="10" t="s">
        <v>238</v>
      </c>
      <c r="K2336" s="8" t="s">
        <v>107</v>
      </c>
      <c r="L2336" s="10" t="s">
        <v>108</v>
      </c>
      <c r="M2336" s="10" t="s">
        <v>109</v>
      </c>
      <c r="N2336" s="29" t="s">
        <v>2830</v>
      </c>
      <c r="O2336" s="27"/>
      <c r="P2336" s="27"/>
      <c r="Q2336" s="74"/>
      <c r="R2336" s="27">
        <v>28</v>
      </c>
      <c r="S2336" s="27">
        <v>28</v>
      </c>
      <c r="T2336" s="27">
        <v>28</v>
      </c>
      <c r="U2336" s="27">
        <v>28</v>
      </c>
      <c r="V2336" s="27">
        <v>28</v>
      </c>
      <c r="W2336" s="27"/>
      <c r="X2336" s="27"/>
      <c r="Y2336" s="27"/>
      <c r="Z2336" s="27"/>
      <c r="AA2336" s="27"/>
      <c r="AB2336" s="27"/>
      <c r="AC2336" s="27"/>
      <c r="AD2336" s="27"/>
      <c r="AE2336" s="27"/>
      <c r="AF2336" s="27"/>
      <c r="AG2336" s="27"/>
      <c r="AH2336" s="27"/>
      <c r="AI2336" s="27"/>
      <c r="AJ2336" s="27"/>
      <c r="AK2336" s="27"/>
      <c r="AL2336" s="27"/>
      <c r="AM2336" s="27"/>
      <c r="AN2336" s="27"/>
      <c r="AO2336" s="27"/>
      <c r="AP2336" s="27">
        <v>39000.42</v>
      </c>
      <c r="AQ2336" s="27">
        <v>0</v>
      </c>
      <c r="AR2336" s="27">
        <f t="shared" si="83"/>
        <v>0</v>
      </c>
      <c r="AS2336" s="10" t="s">
        <v>111</v>
      </c>
      <c r="AT2336" s="43" t="s">
        <v>241</v>
      </c>
      <c r="AU2336" s="88" t="s">
        <v>242</v>
      </c>
    </row>
    <row r="2337" spans="2:47" ht="13.15" customHeight="1" x14ac:dyDescent="0.2">
      <c r="B2337" s="12" t="s">
        <v>3467</v>
      </c>
      <c r="C2337" s="7" t="s">
        <v>100</v>
      </c>
      <c r="D2337" s="13" t="s">
        <v>638</v>
      </c>
      <c r="E2337" s="7" t="s">
        <v>582</v>
      </c>
      <c r="F2337" s="7" t="s">
        <v>639</v>
      </c>
      <c r="G2337" s="7" t="s">
        <v>3466</v>
      </c>
      <c r="H2337" s="8" t="s">
        <v>105</v>
      </c>
      <c r="I2337" s="9">
        <v>57</v>
      </c>
      <c r="J2337" s="10" t="s">
        <v>106</v>
      </c>
      <c r="K2337" s="8" t="s">
        <v>107</v>
      </c>
      <c r="L2337" s="10" t="s">
        <v>108</v>
      </c>
      <c r="M2337" s="10" t="s">
        <v>109</v>
      </c>
      <c r="N2337" s="10" t="s">
        <v>2830</v>
      </c>
      <c r="O2337" s="74"/>
      <c r="P2337" s="27"/>
      <c r="Q2337" s="27"/>
      <c r="R2337" s="27">
        <v>28</v>
      </c>
      <c r="S2337" s="27">
        <v>28</v>
      </c>
      <c r="T2337" s="27">
        <v>28</v>
      </c>
      <c r="U2337" s="27">
        <v>28</v>
      </c>
      <c r="V2337" s="27">
        <v>28</v>
      </c>
      <c r="W2337" s="27"/>
      <c r="X2337" s="27"/>
      <c r="Y2337" s="27"/>
      <c r="Z2337" s="27"/>
      <c r="AA2337" s="27"/>
      <c r="AB2337" s="27"/>
      <c r="AC2337" s="27"/>
      <c r="AD2337" s="27"/>
      <c r="AE2337" s="27"/>
      <c r="AF2337" s="27"/>
      <c r="AG2337" s="27"/>
      <c r="AH2337" s="27"/>
      <c r="AI2337" s="27"/>
      <c r="AJ2337" s="27"/>
      <c r="AK2337" s="27"/>
      <c r="AL2337" s="27"/>
      <c r="AM2337" s="27"/>
      <c r="AN2337" s="27"/>
      <c r="AO2337" s="27"/>
      <c r="AP2337" s="27">
        <v>39000.42</v>
      </c>
      <c r="AQ2337" s="27">
        <v>0</v>
      </c>
      <c r="AR2337" s="27">
        <f t="shared" si="83"/>
        <v>0</v>
      </c>
      <c r="AS2337" s="10" t="s">
        <v>111</v>
      </c>
      <c r="AT2337" s="43" t="s">
        <v>241</v>
      </c>
      <c r="AU2337" s="89" t="s">
        <v>242</v>
      </c>
    </row>
    <row r="2338" spans="2:47" ht="13.15" customHeight="1" x14ac:dyDescent="0.2">
      <c r="B2338" s="12" t="s">
        <v>3468</v>
      </c>
      <c r="C2338" s="7" t="s">
        <v>100</v>
      </c>
      <c r="D2338" s="13" t="s">
        <v>638</v>
      </c>
      <c r="E2338" s="7" t="s">
        <v>582</v>
      </c>
      <c r="F2338" s="7" t="s">
        <v>639</v>
      </c>
      <c r="G2338" s="7" t="s">
        <v>3466</v>
      </c>
      <c r="H2338" s="8" t="s">
        <v>105</v>
      </c>
      <c r="I2338" s="8">
        <v>57</v>
      </c>
      <c r="J2338" s="10" t="s">
        <v>200</v>
      </c>
      <c r="K2338" s="8" t="s">
        <v>107</v>
      </c>
      <c r="L2338" s="10" t="s">
        <v>108</v>
      </c>
      <c r="M2338" s="10" t="s">
        <v>109</v>
      </c>
      <c r="N2338" s="10" t="s">
        <v>2830</v>
      </c>
      <c r="O2338" s="74"/>
      <c r="P2338" s="27"/>
      <c r="Q2338" s="27"/>
      <c r="R2338" s="27">
        <v>28</v>
      </c>
      <c r="S2338" s="27">
        <v>28</v>
      </c>
      <c r="T2338" s="27">
        <v>28</v>
      </c>
      <c r="U2338" s="27">
        <v>28</v>
      </c>
      <c r="V2338" s="27">
        <v>28</v>
      </c>
      <c r="W2338" s="27"/>
      <c r="X2338" s="27"/>
      <c r="Y2338" s="27"/>
      <c r="Z2338" s="27"/>
      <c r="AA2338" s="27"/>
      <c r="AB2338" s="27"/>
      <c r="AC2338" s="27"/>
      <c r="AD2338" s="27"/>
      <c r="AE2338" s="27"/>
      <c r="AF2338" s="27"/>
      <c r="AG2338" s="27"/>
      <c r="AH2338" s="27"/>
      <c r="AI2338" s="27"/>
      <c r="AJ2338" s="27"/>
      <c r="AK2338" s="27"/>
      <c r="AL2338" s="27"/>
      <c r="AM2338" s="27"/>
      <c r="AN2338" s="27"/>
      <c r="AO2338" s="27"/>
      <c r="AP2338" s="27">
        <v>36002.68</v>
      </c>
      <c r="AQ2338" s="27">
        <v>0</v>
      </c>
      <c r="AR2338" s="27">
        <f t="shared" si="83"/>
        <v>0</v>
      </c>
      <c r="AS2338" s="10" t="s">
        <v>111</v>
      </c>
      <c r="AT2338" s="7" t="s">
        <v>375</v>
      </c>
      <c r="AU2338" s="89" t="s">
        <v>212</v>
      </c>
    </row>
    <row r="2339" spans="2:47" ht="13.15" customHeight="1" x14ac:dyDescent="0.2">
      <c r="B2339" s="7" t="s">
        <v>3469</v>
      </c>
      <c r="C2339" s="7" t="s">
        <v>100</v>
      </c>
      <c r="D2339" s="13" t="s">
        <v>638</v>
      </c>
      <c r="E2339" s="7" t="s">
        <v>582</v>
      </c>
      <c r="F2339" s="7" t="s">
        <v>639</v>
      </c>
      <c r="G2339" s="7" t="s">
        <v>3470</v>
      </c>
      <c r="H2339" s="8" t="s">
        <v>197</v>
      </c>
      <c r="I2339" s="9">
        <v>57</v>
      </c>
      <c r="J2339" s="10" t="s">
        <v>238</v>
      </c>
      <c r="K2339" s="8" t="s">
        <v>107</v>
      </c>
      <c r="L2339" s="10" t="s">
        <v>108</v>
      </c>
      <c r="M2339" s="10" t="s">
        <v>109</v>
      </c>
      <c r="N2339" s="29" t="s">
        <v>2830</v>
      </c>
      <c r="O2339" s="27"/>
      <c r="P2339" s="27"/>
      <c r="Q2339" s="74"/>
      <c r="R2339" s="27">
        <v>14</v>
      </c>
      <c r="S2339" s="27">
        <v>14</v>
      </c>
      <c r="T2339" s="27">
        <v>14</v>
      </c>
      <c r="U2339" s="27">
        <v>14</v>
      </c>
      <c r="V2339" s="27">
        <v>14</v>
      </c>
      <c r="W2339" s="27"/>
      <c r="X2339" s="27"/>
      <c r="Y2339" s="27"/>
      <c r="Z2339" s="27"/>
      <c r="AA2339" s="27"/>
      <c r="AB2339" s="27"/>
      <c r="AC2339" s="27"/>
      <c r="AD2339" s="27"/>
      <c r="AE2339" s="27"/>
      <c r="AF2339" s="27"/>
      <c r="AG2339" s="27"/>
      <c r="AH2339" s="27"/>
      <c r="AI2339" s="27"/>
      <c r="AJ2339" s="27"/>
      <c r="AK2339" s="27"/>
      <c r="AL2339" s="27"/>
      <c r="AM2339" s="27"/>
      <c r="AN2339" s="27"/>
      <c r="AO2339" s="27"/>
      <c r="AP2339" s="27">
        <v>39000.42</v>
      </c>
      <c r="AQ2339" s="27">
        <v>0</v>
      </c>
      <c r="AR2339" s="27">
        <f t="shared" si="83"/>
        <v>0</v>
      </c>
      <c r="AS2339" s="10" t="s">
        <v>111</v>
      </c>
      <c r="AT2339" s="43" t="s">
        <v>241</v>
      </c>
      <c r="AU2339" s="88" t="s">
        <v>242</v>
      </c>
    </row>
    <row r="2340" spans="2:47" ht="13.15" customHeight="1" x14ac:dyDescent="0.2">
      <c r="B2340" s="12" t="s">
        <v>3471</v>
      </c>
      <c r="C2340" s="7" t="s">
        <v>100</v>
      </c>
      <c r="D2340" s="13" t="s">
        <v>638</v>
      </c>
      <c r="E2340" s="7" t="s">
        <v>582</v>
      </c>
      <c r="F2340" s="7" t="s">
        <v>639</v>
      </c>
      <c r="G2340" s="7" t="s">
        <v>3470</v>
      </c>
      <c r="H2340" s="8" t="s">
        <v>105</v>
      </c>
      <c r="I2340" s="9">
        <v>57</v>
      </c>
      <c r="J2340" s="10" t="s">
        <v>106</v>
      </c>
      <c r="K2340" s="8" t="s">
        <v>107</v>
      </c>
      <c r="L2340" s="10" t="s">
        <v>108</v>
      </c>
      <c r="M2340" s="10" t="s">
        <v>109</v>
      </c>
      <c r="N2340" s="10" t="s">
        <v>2830</v>
      </c>
      <c r="O2340" s="74"/>
      <c r="P2340" s="27"/>
      <c r="Q2340" s="27"/>
      <c r="R2340" s="27">
        <v>14</v>
      </c>
      <c r="S2340" s="27">
        <v>14</v>
      </c>
      <c r="T2340" s="27">
        <v>14</v>
      </c>
      <c r="U2340" s="27">
        <v>14</v>
      </c>
      <c r="V2340" s="27">
        <v>14</v>
      </c>
      <c r="W2340" s="27"/>
      <c r="X2340" s="27"/>
      <c r="Y2340" s="27"/>
      <c r="Z2340" s="27"/>
      <c r="AA2340" s="27"/>
      <c r="AB2340" s="27"/>
      <c r="AC2340" s="27"/>
      <c r="AD2340" s="27"/>
      <c r="AE2340" s="27"/>
      <c r="AF2340" s="27"/>
      <c r="AG2340" s="27"/>
      <c r="AH2340" s="27"/>
      <c r="AI2340" s="27"/>
      <c r="AJ2340" s="27"/>
      <c r="AK2340" s="27"/>
      <c r="AL2340" s="27"/>
      <c r="AM2340" s="27"/>
      <c r="AN2340" s="27"/>
      <c r="AO2340" s="27"/>
      <c r="AP2340" s="27">
        <v>39000.42</v>
      </c>
      <c r="AQ2340" s="27">
        <v>0</v>
      </c>
      <c r="AR2340" s="27">
        <f t="shared" si="83"/>
        <v>0</v>
      </c>
      <c r="AS2340" s="10" t="s">
        <v>111</v>
      </c>
      <c r="AT2340" s="43" t="s">
        <v>241</v>
      </c>
      <c r="AU2340" s="89" t="s">
        <v>242</v>
      </c>
    </row>
    <row r="2341" spans="2:47" ht="13.15" customHeight="1" x14ac:dyDescent="0.2">
      <c r="B2341" s="12" t="s">
        <v>3472</v>
      </c>
      <c r="C2341" s="7" t="s">
        <v>100</v>
      </c>
      <c r="D2341" s="13" t="s">
        <v>638</v>
      </c>
      <c r="E2341" s="7" t="s">
        <v>582</v>
      </c>
      <c r="F2341" s="7" t="s">
        <v>639</v>
      </c>
      <c r="G2341" s="7" t="s">
        <v>3470</v>
      </c>
      <c r="H2341" s="8" t="s">
        <v>105</v>
      </c>
      <c r="I2341" s="8">
        <v>57</v>
      </c>
      <c r="J2341" s="10" t="s">
        <v>200</v>
      </c>
      <c r="K2341" s="8" t="s">
        <v>107</v>
      </c>
      <c r="L2341" s="10" t="s">
        <v>108</v>
      </c>
      <c r="M2341" s="10" t="s">
        <v>109</v>
      </c>
      <c r="N2341" s="10" t="s">
        <v>2830</v>
      </c>
      <c r="O2341" s="74"/>
      <c r="P2341" s="27"/>
      <c r="Q2341" s="27"/>
      <c r="R2341" s="27">
        <v>14</v>
      </c>
      <c r="S2341" s="27">
        <v>14</v>
      </c>
      <c r="T2341" s="27">
        <v>14</v>
      </c>
      <c r="U2341" s="27">
        <v>14</v>
      </c>
      <c r="V2341" s="27">
        <v>14</v>
      </c>
      <c r="W2341" s="27"/>
      <c r="X2341" s="27"/>
      <c r="Y2341" s="27"/>
      <c r="Z2341" s="27"/>
      <c r="AA2341" s="27"/>
      <c r="AB2341" s="27"/>
      <c r="AC2341" s="27"/>
      <c r="AD2341" s="27"/>
      <c r="AE2341" s="27"/>
      <c r="AF2341" s="27"/>
      <c r="AG2341" s="27"/>
      <c r="AH2341" s="27"/>
      <c r="AI2341" s="27"/>
      <c r="AJ2341" s="27"/>
      <c r="AK2341" s="27"/>
      <c r="AL2341" s="27"/>
      <c r="AM2341" s="27"/>
      <c r="AN2341" s="27"/>
      <c r="AO2341" s="27"/>
      <c r="AP2341" s="27">
        <v>36002.68</v>
      </c>
      <c r="AQ2341" s="27">
        <v>0</v>
      </c>
      <c r="AR2341" s="27">
        <f t="shared" si="83"/>
        <v>0</v>
      </c>
      <c r="AS2341" s="10" t="s">
        <v>111</v>
      </c>
      <c r="AT2341" s="7" t="s">
        <v>375</v>
      </c>
      <c r="AU2341" s="89" t="s">
        <v>212</v>
      </c>
    </row>
    <row r="2342" spans="2:47" ht="13.15" customHeight="1" x14ac:dyDescent="0.2">
      <c r="B2342" s="7" t="s">
        <v>3473</v>
      </c>
      <c r="C2342" s="7" t="s">
        <v>100</v>
      </c>
      <c r="D2342" s="13" t="s">
        <v>638</v>
      </c>
      <c r="E2342" s="7" t="s">
        <v>582</v>
      </c>
      <c r="F2342" s="7" t="s">
        <v>639</v>
      </c>
      <c r="G2342" s="7" t="s">
        <v>3474</v>
      </c>
      <c r="H2342" s="8" t="s">
        <v>197</v>
      </c>
      <c r="I2342" s="9">
        <v>57</v>
      </c>
      <c r="J2342" s="10" t="s">
        <v>238</v>
      </c>
      <c r="K2342" s="8" t="s">
        <v>107</v>
      </c>
      <c r="L2342" s="10" t="s">
        <v>108</v>
      </c>
      <c r="M2342" s="10" t="s">
        <v>109</v>
      </c>
      <c r="N2342" s="29" t="s">
        <v>2830</v>
      </c>
      <c r="O2342" s="27"/>
      <c r="P2342" s="27"/>
      <c r="Q2342" s="74"/>
      <c r="R2342" s="27">
        <v>3</v>
      </c>
      <c r="S2342" s="27">
        <v>3</v>
      </c>
      <c r="T2342" s="27">
        <v>3</v>
      </c>
      <c r="U2342" s="27">
        <v>3</v>
      </c>
      <c r="V2342" s="27">
        <v>3</v>
      </c>
      <c r="W2342" s="27"/>
      <c r="X2342" s="27"/>
      <c r="Y2342" s="27"/>
      <c r="Z2342" s="27"/>
      <c r="AA2342" s="27"/>
      <c r="AB2342" s="27"/>
      <c r="AC2342" s="27"/>
      <c r="AD2342" s="27"/>
      <c r="AE2342" s="27"/>
      <c r="AF2342" s="27"/>
      <c r="AG2342" s="27"/>
      <c r="AH2342" s="27"/>
      <c r="AI2342" s="27"/>
      <c r="AJ2342" s="27"/>
      <c r="AK2342" s="27"/>
      <c r="AL2342" s="27"/>
      <c r="AM2342" s="27"/>
      <c r="AN2342" s="27"/>
      <c r="AO2342" s="27"/>
      <c r="AP2342" s="27">
        <v>39000.42</v>
      </c>
      <c r="AQ2342" s="27">
        <v>0</v>
      </c>
      <c r="AR2342" s="27">
        <f t="shared" si="83"/>
        <v>0</v>
      </c>
      <c r="AS2342" s="10" t="s">
        <v>111</v>
      </c>
      <c r="AT2342" s="43" t="s">
        <v>241</v>
      </c>
      <c r="AU2342" s="88" t="s">
        <v>242</v>
      </c>
    </row>
    <row r="2343" spans="2:47" ht="13.15" customHeight="1" x14ac:dyDescent="0.2">
      <c r="B2343" s="12" t="s">
        <v>3475</v>
      </c>
      <c r="C2343" s="7" t="s">
        <v>100</v>
      </c>
      <c r="D2343" s="13" t="s">
        <v>638</v>
      </c>
      <c r="E2343" s="7" t="s">
        <v>582</v>
      </c>
      <c r="F2343" s="7" t="s">
        <v>639</v>
      </c>
      <c r="G2343" s="7" t="s">
        <v>3474</v>
      </c>
      <c r="H2343" s="8" t="s">
        <v>105</v>
      </c>
      <c r="I2343" s="9">
        <v>57</v>
      </c>
      <c r="J2343" s="10" t="s">
        <v>106</v>
      </c>
      <c r="K2343" s="8" t="s">
        <v>107</v>
      </c>
      <c r="L2343" s="10" t="s">
        <v>108</v>
      </c>
      <c r="M2343" s="10" t="s">
        <v>109</v>
      </c>
      <c r="N2343" s="10" t="s">
        <v>2830</v>
      </c>
      <c r="O2343" s="74"/>
      <c r="P2343" s="27"/>
      <c r="Q2343" s="27"/>
      <c r="R2343" s="27">
        <v>3</v>
      </c>
      <c r="S2343" s="27">
        <v>3</v>
      </c>
      <c r="T2343" s="27">
        <v>3</v>
      </c>
      <c r="U2343" s="27">
        <v>3</v>
      </c>
      <c r="V2343" s="27">
        <v>3</v>
      </c>
      <c r="W2343" s="27"/>
      <c r="X2343" s="27"/>
      <c r="Y2343" s="27"/>
      <c r="Z2343" s="27"/>
      <c r="AA2343" s="27"/>
      <c r="AB2343" s="27"/>
      <c r="AC2343" s="27"/>
      <c r="AD2343" s="27"/>
      <c r="AE2343" s="27"/>
      <c r="AF2343" s="27"/>
      <c r="AG2343" s="27"/>
      <c r="AH2343" s="27"/>
      <c r="AI2343" s="27"/>
      <c r="AJ2343" s="27"/>
      <c r="AK2343" s="27"/>
      <c r="AL2343" s="27"/>
      <c r="AM2343" s="27"/>
      <c r="AN2343" s="27"/>
      <c r="AO2343" s="27"/>
      <c r="AP2343" s="27">
        <v>39000.42</v>
      </c>
      <c r="AQ2343" s="27">
        <v>0</v>
      </c>
      <c r="AR2343" s="27">
        <f t="shared" si="83"/>
        <v>0</v>
      </c>
      <c r="AS2343" s="10" t="s">
        <v>111</v>
      </c>
      <c r="AT2343" s="43" t="s">
        <v>241</v>
      </c>
      <c r="AU2343" s="89" t="s">
        <v>242</v>
      </c>
    </row>
    <row r="2344" spans="2:47" ht="13.15" customHeight="1" x14ac:dyDescent="0.2">
      <c r="B2344" s="12" t="s">
        <v>3476</v>
      </c>
      <c r="C2344" s="7" t="s">
        <v>100</v>
      </c>
      <c r="D2344" s="13" t="s">
        <v>638</v>
      </c>
      <c r="E2344" s="7" t="s">
        <v>582</v>
      </c>
      <c r="F2344" s="7" t="s">
        <v>639</v>
      </c>
      <c r="G2344" s="7" t="s">
        <v>3474</v>
      </c>
      <c r="H2344" s="8" t="s">
        <v>105</v>
      </c>
      <c r="I2344" s="8">
        <v>57</v>
      </c>
      <c r="J2344" s="10" t="s">
        <v>200</v>
      </c>
      <c r="K2344" s="8" t="s">
        <v>107</v>
      </c>
      <c r="L2344" s="10" t="s">
        <v>108</v>
      </c>
      <c r="M2344" s="10" t="s">
        <v>109</v>
      </c>
      <c r="N2344" s="10" t="s">
        <v>2830</v>
      </c>
      <c r="O2344" s="74"/>
      <c r="P2344" s="27"/>
      <c r="Q2344" s="27"/>
      <c r="R2344" s="27">
        <v>3</v>
      </c>
      <c r="S2344" s="27">
        <v>3</v>
      </c>
      <c r="T2344" s="27">
        <v>3</v>
      </c>
      <c r="U2344" s="27">
        <v>3</v>
      </c>
      <c r="V2344" s="27">
        <v>3</v>
      </c>
      <c r="W2344" s="27"/>
      <c r="X2344" s="27"/>
      <c r="Y2344" s="27"/>
      <c r="Z2344" s="27"/>
      <c r="AA2344" s="27"/>
      <c r="AB2344" s="27"/>
      <c r="AC2344" s="27"/>
      <c r="AD2344" s="27"/>
      <c r="AE2344" s="27"/>
      <c r="AF2344" s="27"/>
      <c r="AG2344" s="27"/>
      <c r="AH2344" s="27"/>
      <c r="AI2344" s="27"/>
      <c r="AJ2344" s="27"/>
      <c r="AK2344" s="27"/>
      <c r="AL2344" s="27"/>
      <c r="AM2344" s="27"/>
      <c r="AN2344" s="27"/>
      <c r="AO2344" s="27"/>
      <c r="AP2344" s="27">
        <v>36002.68</v>
      </c>
      <c r="AQ2344" s="27">
        <v>0</v>
      </c>
      <c r="AR2344" s="27">
        <f t="shared" si="83"/>
        <v>0</v>
      </c>
      <c r="AS2344" s="10" t="s">
        <v>111</v>
      </c>
      <c r="AT2344" s="7" t="s">
        <v>375</v>
      </c>
      <c r="AU2344" s="89" t="s">
        <v>212</v>
      </c>
    </row>
    <row r="2345" spans="2:47" ht="13.15" customHeight="1" x14ac:dyDescent="0.2">
      <c r="B2345" s="7" t="s">
        <v>3477</v>
      </c>
      <c r="C2345" s="7" t="s">
        <v>100</v>
      </c>
      <c r="D2345" s="13" t="s">
        <v>594</v>
      </c>
      <c r="E2345" s="7" t="s">
        <v>582</v>
      </c>
      <c r="F2345" s="7" t="s">
        <v>595</v>
      </c>
      <c r="G2345" s="7" t="s">
        <v>3478</v>
      </c>
      <c r="H2345" s="8" t="s">
        <v>197</v>
      </c>
      <c r="I2345" s="9">
        <v>57</v>
      </c>
      <c r="J2345" s="10" t="s">
        <v>238</v>
      </c>
      <c r="K2345" s="8" t="s">
        <v>107</v>
      </c>
      <c r="L2345" s="10" t="s">
        <v>108</v>
      </c>
      <c r="M2345" s="10" t="s">
        <v>109</v>
      </c>
      <c r="N2345" s="29" t="s">
        <v>2830</v>
      </c>
      <c r="O2345" s="27"/>
      <c r="P2345" s="27"/>
      <c r="Q2345" s="74"/>
      <c r="R2345" s="27">
        <v>2</v>
      </c>
      <c r="S2345" s="27">
        <v>0</v>
      </c>
      <c r="T2345" s="27">
        <v>0</v>
      </c>
      <c r="U2345" s="27">
        <v>0</v>
      </c>
      <c r="V2345" s="27">
        <v>0</v>
      </c>
      <c r="W2345" s="27"/>
      <c r="X2345" s="27"/>
      <c r="Y2345" s="27"/>
      <c r="Z2345" s="27"/>
      <c r="AA2345" s="27"/>
      <c r="AB2345" s="27"/>
      <c r="AC2345" s="27"/>
      <c r="AD2345" s="27"/>
      <c r="AE2345" s="27"/>
      <c r="AF2345" s="27"/>
      <c r="AG2345" s="27"/>
      <c r="AH2345" s="27"/>
      <c r="AI2345" s="27"/>
      <c r="AJ2345" s="27"/>
      <c r="AK2345" s="27"/>
      <c r="AL2345" s="27"/>
      <c r="AM2345" s="27"/>
      <c r="AN2345" s="27"/>
      <c r="AO2345" s="27"/>
      <c r="AP2345" s="27">
        <v>36002.68</v>
      </c>
      <c r="AQ2345" s="27">
        <v>0</v>
      </c>
      <c r="AR2345" s="27">
        <f t="shared" si="83"/>
        <v>0</v>
      </c>
      <c r="AS2345" s="10" t="s">
        <v>111</v>
      </c>
      <c r="AT2345" s="43" t="s">
        <v>241</v>
      </c>
      <c r="AU2345" s="88" t="s">
        <v>242</v>
      </c>
    </row>
    <row r="2346" spans="2:47" ht="13.15" customHeight="1" x14ac:dyDescent="0.2">
      <c r="B2346" s="12" t="s">
        <v>3479</v>
      </c>
      <c r="C2346" s="7" t="s">
        <v>100</v>
      </c>
      <c r="D2346" s="13" t="s">
        <v>594</v>
      </c>
      <c r="E2346" s="7" t="s">
        <v>582</v>
      </c>
      <c r="F2346" s="7" t="s">
        <v>595</v>
      </c>
      <c r="G2346" s="7" t="s">
        <v>3478</v>
      </c>
      <c r="H2346" s="8" t="s">
        <v>105</v>
      </c>
      <c r="I2346" s="9">
        <v>57</v>
      </c>
      <c r="J2346" s="10" t="s">
        <v>106</v>
      </c>
      <c r="K2346" s="8" t="s">
        <v>107</v>
      </c>
      <c r="L2346" s="10" t="s">
        <v>108</v>
      </c>
      <c r="M2346" s="10" t="s">
        <v>109</v>
      </c>
      <c r="N2346" s="10" t="s">
        <v>2830</v>
      </c>
      <c r="O2346" s="74"/>
      <c r="P2346" s="27"/>
      <c r="Q2346" s="27"/>
      <c r="R2346" s="27">
        <v>2</v>
      </c>
      <c r="S2346" s="27"/>
      <c r="T2346" s="27"/>
      <c r="U2346" s="27"/>
      <c r="V2346" s="27"/>
      <c r="W2346" s="27"/>
      <c r="X2346" s="27"/>
      <c r="Y2346" s="27"/>
      <c r="Z2346" s="27"/>
      <c r="AA2346" s="27"/>
      <c r="AB2346" s="27"/>
      <c r="AC2346" s="27"/>
      <c r="AD2346" s="27"/>
      <c r="AE2346" s="27"/>
      <c r="AF2346" s="27"/>
      <c r="AG2346" s="27"/>
      <c r="AH2346" s="27"/>
      <c r="AI2346" s="27"/>
      <c r="AJ2346" s="27"/>
      <c r="AK2346" s="27"/>
      <c r="AL2346" s="27"/>
      <c r="AM2346" s="27"/>
      <c r="AN2346" s="27"/>
      <c r="AO2346" s="27"/>
      <c r="AP2346" s="27">
        <v>36002.68</v>
      </c>
      <c r="AQ2346" s="27">
        <v>0</v>
      </c>
      <c r="AR2346" s="27">
        <f t="shared" si="83"/>
        <v>0</v>
      </c>
      <c r="AS2346" s="10" t="s">
        <v>111</v>
      </c>
      <c r="AT2346" s="43" t="s">
        <v>241</v>
      </c>
      <c r="AU2346" s="89" t="s">
        <v>242</v>
      </c>
    </row>
    <row r="2347" spans="2:47" ht="13.15" customHeight="1" x14ac:dyDescent="0.2">
      <c r="B2347" s="12" t="s">
        <v>3480</v>
      </c>
      <c r="C2347" s="7" t="s">
        <v>100</v>
      </c>
      <c r="D2347" s="13" t="s">
        <v>594</v>
      </c>
      <c r="E2347" s="7" t="s">
        <v>582</v>
      </c>
      <c r="F2347" s="7" t="s">
        <v>595</v>
      </c>
      <c r="G2347" s="7" t="s">
        <v>3478</v>
      </c>
      <c r="H2347" s="8" t="s">
        <v>105</v>
      </c>
      <c r="I2347" s="8">
        <v>57</v>
      </c>
      <c r="J2347" s="10" t="s">
        <v>200</v>
      </c>
      <c r="K2347" s="8" t="s">
        <v>107</v>
      </c>
      <c r="L2347" s="10" t="s">
        <v>108</v>
      </c>
      <c r="M2347" s="10" t="s">
        <v>109</v>
      </c>
      <c r="N2347" s="10" t="s">
        <v>2830</v>
      </c>
      <c r="O2347" s="74"/>
      <c r="P2347" s="27"/>
      <c r="Q2347" s="27"/>
      <c r="R2347" s="27">
        <v>2</v>
      </c>
      <c r="S2347" s="27"/>
      <c r="T2347" s="27"/>
      <c r="U2347" s="27"/>
      <c r="V2347" s="27"/>
      <c r="W2347" s="27"/>
      <c r="X2347" s="27"/>
      <c r="Y2347" s="27"/>
      <c r="Z2347" s="27"/>
      <c r="AA2347" s="27"/>
      <c r="AB2347" s="27"/>
      <c r="AC2347" s="27"/>
      <c r="AD2347" s="27"/>
      <c r="AE2347" s="27"/>
      <c r="AF2347" s="27"/>
      <c r="AG2347" s="27"/>
      <c r="AH2347" s="27"/>
      <c r="AI2347" s="27"/>
      <c r="AJ2347" s="27"/>
      <c r="AK2347" s="27"/>
      <c r="AL2347" s="27"/>
      <c r="AM2347" s="27"/>
      <c r="AN2347" s="27"/>
      <c r="AO2347" s="27"/>
      <c r="AP2347" s="27">
        <v>36002.68</v>
      </c>
      <c r="AQ2347" s="27">
        <v>0</v>
      </c>
      <c r="AR2347" s="27">
        <f t="shared" si="83"/>
        <v>0</v>
      </c>
      <c r="AS2347" s="10" t="s">
        <v>111</v>
      </c>
      <c r="AT2347" s="7" t="s">
        <v>375</v>
      </c>
      <c r="AU2347" s="89" t="s">
        <v>212</v>
      </c>
    </row>
    <row r="2348" spans="2:47" ht="13.15" customHeight="1" x14ac:dyDescent="0.2">
      <c r="B2348" s="7" t="s">
        <v>3481</v>
      </c>
      <c r="C2348" s="7" t="s">
        <v>100</v>
      </c>
      <c r="D2348" s="13" t="s">
        <v>594</v>
      </c>
      <c r="E2348" s="7" t="s">
        <v>582</v>
      </c>
      <c r="F2348" s="7" t="s">
        <v>595</v>
      </c>
      <c r="G2348" s="7" t="s">
        <v>3482</v>
      </c>
      <c r="H2348" s="8" t="s">
        <v>197</v>
      </c>
      <c r="I2348" s="9">
        <v>57</v>
      </c>
      <c r="J2348" s="10" t="s">
        <v>238</v>
      </c>
      <c r="K2348" s="8" t="s">
        <v>107</v>
      </c>
      <c r="L2348" s="10" t="s">
        <v>108</v>
      </c>
      <c r="M2348" s="10" t="s">
        <v>109</v>
      </c>
      <c r="N2348" s="29" t="s">
        <v>2830</v>
      </c>
      <c r="O2348" s="27"/>
      <c r="P2348" s="27"/>
      <c r="Q2348" s="74"/>
      <c r="R2348" s="27">
        <v>3</v>
      </c>
      <c r="S2348" s="27">
        <v>0</v>
      </c>
      <c r="T2348" s="27">
        <v>3</v>
      </c>
      <c r="U2348" s="27">
        <v>0</v>
      </c>
      <c r="V2348" s="27">
        <v>3</v>
      </c>
      <c r="W2348" s="27"/>
      <c r="X2348" s="27"/>
      <c r="Y2348" s="27"/>
      <c r="Z2348" s="27"/>
      <c r="AA2348" s="27"/>
      <c r="AB2348" s="27"/>
      <c r="AC2348" s="27"/>
      <c r="AD2348" s="27"/>
      <c r="AE2348" s="27"/>
      <c r="AF2348" s="27"/>
      <c r="AG2348" s="27"/>
      <c r="AH2348" s="27"/>
      <c r="AI2348" s="27"/>
      <c r="AJ2348" s="27"/>
      <c r="AK2348" s="27"/>
      <c r="AL2348" s="27"/>
      <c r="AM2348" s="27"/>
      <c r="AN2348" s="27"/>
      <c r="AO2348" s="27"/>
      <c r="AP2348" s="27">
        <v>39020.410000000003</v>
      </c>
      <c r="AQ2348" s="27">
        <v>0</v>
      </c>
      <c r="AR2348" s="27">
        <f t="shared" si="83"/>
        <v>0</v>
      </c>
      <c r="AS2348" s="10" t="s">
        <v>111</v>
      </c>
      <c r="AT2348" s="43" t="s">
        <v>241</v>
      </c>
      <c r="AU2348" s="88" t="s">
        <v>242</v>
      </c>
    </row>
    <row r="2349" spans="2:47" ht="13.15" customHeight="1" x14ac:dyDescent="0.2">
      <c r="B2349" s="12" t="s">
        <v>3483</v>
      </c>
      <c r="C2349" s="7" t="s">
        <v>100</v>
      </c>
      <c r="D2349" s="13" t="s">
        <v>594</v>
      </c>
      <c r="E2349" s="7" t="s">
        <v>582</v>
      </c>
      <c r="F2349" s="7" t="s">
        <v>595</v>
      </c>
      <c r="G2349" s="7" t="s">
        <v>3482</v>
      </c>
      <c r="H2349" s="8" t="s">
        <v>105</v>
      </c>
      <c r="I2349" s="9">
        <v>57</v>
      </c>
      <c r="J2349" s="10" t="s">
        <v>106</v>
      </c>
      <c r="K2349" s="8" t="s">
        <v>107</v>
      </c>
      <c r="L2349" s="10" t="s">
        <v>108</v>
      </c>
      <c r="M2349" s="10" t="s">
        <v>109</v>
      </c>
      <c r="N2349" s="10" t="s">
        <v>2830</v>
      </c>
      <c r="O2349" s="74"/>
      <c r="P2349" s="27"/>
      <c r="Q2349" s="27"/>
      <c r="R2349" s="27">
        <v>3</v>
      </c>
      <c r="S2349" s="27"/>
      <c r="T2349" s="27">
        <v>3</v>
      </c>
      <c r="U2349" s="27"/>
      <c r="V2349" s="27">
        <v>3</v>
      </c>
      <c r="W2349" s="27"/>
      <c r="X2349" s="27"/>
      <c r="Y2349" s="27"/>
      <c r="Z2349" s="27"/>
      <c r="AA2349" s="27"/>
      <c r="AB2349" s="27"/>
      <c r="AC2349" s="27"/>
      <c r="AD2349" s="27"/>
      <c r="AE2349" s="27"/>
      <c r="AF2349" s="27"/>
      <c r="AG2349" s="27"/>
      <c r="AH2349" s="27"/>
      <c r="AI2349" s="27"/>
      <c r="AJ2349" s="27"/>
      <c r="AK2349" s="27"/>
      <c r="AL2349" s="27"/>
      <c r="AM2349" s="27"/>
      <c r="AN2349" s="27"/>
      <c r="AO2349" s="27"/>
      <c r="AP2349" s="27">
        <v>39020.410000000003</v>
      </c>
      <c r="AQ2349" s="27">
        <v>0</v>
      </c>
      <c r="AR2349" s="27">
        <f t="shared" ref="AR2349:AR2412" si="84">AQ2349*1.12</f>
        <v>0</v>
      </c>
      <c r="AS2349" s="10" t="s">
        <v>111</v>
      </c>
      <c r="AT2349" s="43" t="s">
        <v>241</v>
      </c>
      <c r="AU2349" s="89" t="s">
        <v>242</v>
      </c>
    </row>
    <row r="2350" spans="2:47" ht="13.15" customHeight="1" x14ac:dyDescent="0.2">
      <c r="B2350" s="12" t="s">
        <v>3484</v>
      </c>
      <c r="C2350" s="7" t="s">
        <v>100</v>
      </c>
      <c r="D2350" s="13" t="s">
        <v>594</v>
      </c>
      <c r="E2350" s="7" t="s">
        <v>582</v>
      </c>
      <c r="F2350" s="7" t="s">
        <v>595</v>
      </c>
      <c r="G2350" s="7" t="s">
        <v>3482</v>
      </c>
      <c r="H2350" s="8" t="s">
        <v>105</v>
      </c>
      <c r="I2350" s="8">
        <v>57</v>
      </c>
      <c r="J2350" s="10" t="s">
        <v>200</v>
      </c>
      <c r="K2350" s="8" t="s">
        <v>107</v>
      </c>
      <c r="L2350" s="10" t="s">
        <v>108</v>
      </c>
      <c r="M2350" s="10" t="s">
        <v>109</v>
      </c>
      <c r="N2350" s="10" t="s">
        <v>2830</v>
      </c>
      <c r="O2350" s="74"/>
      <c r="P2350" s="27"/>
      <c r="Q2350" s="27"/>
      <c r="R2350" s="27">
        <v>3</v>
      </c>
      <c r="S2350" s="27"/>
      <c r="T2350" s="27">
        <v>3</v>
      </c>
      <c r="U2350" s="27"/>
      <c r="V2350" s="27">
        <v>3</v>
      </c>
      <c r="W2350" s="27"/>
      <c r="X2350" s="27"/>
      <c r="Y2350" s="27"/>
      <c r="Z2350" s="27"/>
      <c r="AA2350" s="27"/>
      <c r="AB2350" s="27"/>
      <c r="AC2350" s="27"/>
      <c r="AD2350" s="27"/>
      <c r="AE2350" s="27"/>
      <c r="AF2350" s="27"/>
      <c r="AG2350" s="27"/>
      <c r="AH2350" s="27"/>
      <c r="AI2350" s="27"/>
      <c r="AJ2350" s="27"/>
      <c r="AK2350" s="27"/>
      <c r="AL2350" s="27"/>
      <c r="AM2350" s="27"/>
      <c r="AN2350" s="27"/>
      <c r="AO2350" s="27"/>
      <c r="AP2350" s="27">
        <v>36002.68</v>
      </c>
      <c r="AQ2350" s="27">
        <v>0</v>
      </c>
      <c r="AR2350" s="27">
        <f t="shared" si="84"/>
        <v>0</v>
      </c>
      <c r="AS2350" s="10" t="s">
        <v>111</v>
      </c>
      <c r="AT2350" s="7" t="s">
        <v>375</v>
      </c>
      <c r="AU2350" s="89" t="s">
        <v>212</v>
      </c>
    </row>
    <row r="2351" spans="2:47" ht="13.15" customHeight="1" x14ac:dyDescent="0.2">
      <c r="B2351" s="7" t="s">
        <v>3485</v>
      </c>
      <c r="C2351" s="7" t="s">
        <v>100</v>
      </c>
      <c r="D2351" s="13" t="s">
        <v>594</v>
      </c>
      <c r="E2351" s="7" t="s">
        <v>582</v>
      </c>
      <c r="F2351" s="7" t="s">
        <v>595</v>
      </c>
      <c r="G2351" s="7" t="s">
        <v>3486</v>
      </c>
      <c r="H2351" s="8" t="s">
        <v>197</v>
      </c>
      <c r="I2351" s="9">
        <v>57</v>
      </c>
      <c r="J2351" s="10" t="s">
        <v>238</v>
      </c>
      <c r="K2351" s="8" t="s">
        <v>107</v>
      </c>
      <c r="L2351" s="10" t="s">
        <v>108</v>
      </c>
      <c r="M2351" s="10" t="s">
        <v>109</v>
      </c>
      <c r="N2351" s="29" t="s">
        <v>2830</v>
      </c>
      <c r="O2351" s="27"/>
      <c r="P2351" s="27"/>
      <c r="Q2351" s="74"/>
      <c r="R2351" s="27">
        <v>117</v>
      </c>
      <c r="S2351" s="27">
        <v>0</v>
      </c>
      <c r="T2351" s="27">
        <v>0</v>
      </c>
      <c r="U2351" s="27">
        <v>0</v>
      </c>
      <c r="V2351" s="27">
        <v>117</v>
      </c>
      <c r="W2351" s="27"/>
      <c r="X2351" s="27"/>
      <c r="Y2351" s="27"/>
      <c r="Z2351" s="27"/>
      <c r="AA2351" s="27"/>
      <c r="AB2351" s="27"/>
      <c r="AC2351" s="27"/>
      <c r="AD2351" s="27"/>
      <c r="AE2351" s="27"/>
      <c r="AF2351" s="27"/>
      <c r="AG2351" s="27"/>
      <c r="AH2351" s="27"/>
      <c r="AI2351" s="27"/>
      <c r="AJ2351" s="27"/>
      <c r="AK2351" s="27"/>
      <c r="AL2351" s="27"/>
      <c r="AM2351" s="27"/>
      <c r="AN2351" s="27"/>
      <c r="AO2351" s="27"/>
      <c r="AP2351" s="27">
        <v>37197.58</v>
      </c>
      <c r="AQ2351" s="27">
        <v>0</v>
      </c>
      <c r="AR2351" s="27">
        <f t="shared" si="84"/>
        <v>0</v>
      </c>
      <c r="AS2351" s="10" t="s">
        <v>111</v>
      </c>
      <c r="AT2351" s="43" t="s">
        <v>241</v>
      </c>
      <c r="AU2351" s="88" t="s">
        <v>242</v>
      </c>
    </row>
    <row r="2352" spans="2:47" ht="13.15" customHeight="1" x14ac:dyDescent="0.2">
      <c r="B2352" s="12" t="s">
        <v>3487</v>
      </c>
      <c r="C2352" s="7" t="s">
        <v>100</v>
      </c>
      <c r="D2352" s="13" t="s">
        <v>594</v>
      </c>
      <c r="E2352" s="7" t="s">
        <v>582</v>
      </c>
      <c r="F2352" s="7" t="s">
        <v>595</v>
      </c>
      <c r="G2352" s="7" t="s">
        <v>3486</v>
      </c>
      <c r="H2352" s="8" t="s">
        <v>105</v>
      </c>
      <c r="I2352" s="9">
        <v>57</v>
      </c>
      <c r="J2352" s="10" t="s">
        <v>106</v>
      </c>
      <c r="K2352" s="8" t="s">
        <v>107</v>
      </c>
      <c r="L2352" s="10" t="s">
        <v>108</v>
      </c>
      <c r="M2352" s="10" t="s">
        <v>109</v>
      </c>
      <c r="N2352" s="10" t="s">
        <v>2830</v>
      </c>
      <c r="O2352" s="74"/>
      <c r="P2352" s="27"/>
      <c r="Q2352" s="27"/>
      <c r="R2352" s="27">
        <v>117</v>
      </c>
      <c r="S2352" s="27"/>
      <c r="T2352" s="27"/>
      <c r="U2352" s="27"/>
      <c r="V2352" s="27">
        <v>117</v>
      </c>
      <c r="W2352" s="27"/>
      <c r="X2352" s="27"/>
      <c r="Y2352" s="27"/>
      <c r="Z2352" s="27"/>
      <c r="AA2352" s="27"/>
      <c r="AB2352" s="27"/>
      <c r="AC2352" s="27"/>
      <c r="AD2352" s="27"/>
      <c r="AE2352" s="27"/>
      <c r="AF2352" s="27"/>
      <c r="AG2352" s="27"/>
      <c r="AH2352" s="27"/>
      <c r="AI2352" s="27"/>
      <c r="AJ2352" s="27"/>
      <c r="AK2352" s="27"/>
      <c r="AL2352" s="27"/>
      <c r="AM2352" s="27"/>
      <c r="AN2352" s="27"/>
      <c r="AO2352" s="27"/>
      <c r="AP2352" s="27">
        <v>37197.58</v>
      </c>
      <c r="AQ2352" s="27">
        <v>0</v>
      </c>
      <c r="AR2352" s="27">
        <f t="shared" si="84"/>
        <v>0</v>
      </c>
      <c r="AS2352" s="10" t="s">
        <v>111</v>
      </c>
      <c r="AT2352" s="43" t="s">
        <v>241</v>
      </c>
      <c r="AU2352" s="89" t="s">
        <v>242</v>
      </c>
    </row>
    <row r="2353" spans="2:47" ht="13.15" customHeight="1" x14ac:dyDescent="0.2">
      <c r="B2353" s="12" t="s">
        <v>3488</v>
      </c>
      <c r="C2353" s="10" t="s">
        <v>100</v>
      </c>
      <c r="D2353" s="13" t="s">
        <v>594</v>
      </c>
      <c r="E2353" s="7" t="s">
        <v>582</v>
      </c>
      <c r="F2353" s="7" t="s">
        <v>595</v>
      </c>
      <c r="G2353" s="7" t="s">
        <v>3486</v>
      </c>
      <c r="H2353" s="8" t="s">
        <v>105</v>
      </c>
      <c r="I2353" s="7">
        <v>57</v>
      </c>
      <c r="J2353" s="10" t="s">
        <v>200</v>
      </c>
      <c r="K2353" s="7" t="s">
        <v>107</v>
      </c>
      <c r="L2353" s="7" t="s">
        <v>108</v>
      </c>
      <c r="M2353" s="7" t="s">
        <v>109</v>
      </c>
      <c r="N2353" s="7" t="s">
        <v>2830</v>
      </c>
      <c r="O2353" s="39"/>
      <c r="P2353" s="39"/>
      <c r="Q2353" s="39"/>
      <c r="R2353" s="39">
        <v>117</v>
      </c>
      <c r="S2353" s="39"/>
      <c r="T2353" s="39"/>
      <c r="U2353" s="39"/>
      <c r="V2353" s="39">
        <v>117</v>
      </c>
      <c r="W2353" s="39"/>
      <c r="X2353" s="39"/>
      <c r="Y2353" s="39"/>
      <c r="Z2353" s="39"/>
      <c r="AA2353" s="39"/>
      <c r="AB2353" s="39"/>
      <c r="AC2353" s="39"/>
      <c r="AD2353" s="39"/>
      <c r="AE2353" s="39"/>
      <c r="AF2353" s="39"/>
      <c r="AG2353" s="39"/>
      <c r="AH2353" s="39"/>
      <c r="AI2353" s="39"/>
      <c r="AJ2353" s="39"/>
      <c r="AK2353" s="39"/>
      <c r="AL2353" s="39"/>
      <c r="AM2353" s="39"/>
      <c r="AN2353" s="39"/>
      <c r="AO2353" s="39"/>
      <c r="AP2353" s="27">
        <v>37197.58</v>
      </c>
      <c r="AQ2353" s="27">
        <v>0</v>
      </c>
      <c r="AR2353" s="27">
        <f t="shared" si="84"/>
        <v>0</v>
      </c>
      <c r="AS2353" s="7" t="s">
        <v>111</v>
      </c>
      <c r="AT2353" s="7" t="s">
        <v>375</v>
      </c>
      <c r="AU2353" s="13" t="s">
        <v>156</v>
      </c>
    </row>
    <row r="2354" spans="2:47" ht="13.15" customHeight="1" x14ac:dyDescent="0.2">
      <c r="B2354" s="13" t="s">
        <v>3489</v>
      </c>
      <c r="C2354" s="13" t="s">
        <v>100</v>
      </c>
      <c r="D2354" s="13" t="s">
        <v>3490</v>
      </c>
      <c r="E2354" s="13" t="s">
        <v>569</v>
      </c>
      <c r="F2354" s="13" t="s">
        <v>3491</v>
      </c>
      <c r="G2354" s="13" t="s">
        <v>3492</v>
      </c>
      <c r="H2354" s="13" t="s">
        <v>105</v>
      </c>
      <c r="I2354" s="13">
        <v>57</v>
      </c>
      <c r="J2354" s="13" t="s">
        <v>200</v>
      </c>
      <c r="K2354" s="13" t="s">
        <v>107</v>
      </c>
      <c r="L2354" s="13" t="s">
        <v>108</v>
      </c>
      <c r="M2354" s="13" t="s">
        <v>109</v>
      </c>
      <c r="N2354" s="13" t="s">
        <v>2830</v>
      </c>
      <c r="O2354" s="39"/>
      <c r="P2354" s="39"/>
      <c r="Q2354" s="39"/>
      <c r="R2354" s="39">
        <v>117</v>
      </c>
      <c r="S2354" s="39">
        <v>0</v>
      </c>
      <c r="T2354" s="39"/>
      <c r="U2354" s="39"/>
      <c r="V2354" s="39">
        <v>147</v>
      </c>
      <c r="W2354" s="39"/>
      <c r="X2354" s="39"/>
      <c r="Y2354" s="39"/>
      <c r="Z2354" s="39"/>
      <c r="AA2354" s="39"/>
      <c r="AB2354" s="39"/>
      <c r="AC2354" s="39"/>
      <c r="AD2354" s="39"/>
      <c r="AE2354" s="39"/>
      <c r="AF2354" s="39"/>
      <c r="AG2354" s="39"/>
      <c r="AH2354" s="39"/>
      <c r="AI2354" s="39"/>
      <c r="AJ2354" s="39"/>
      <c r="AK2354" s="39"/>
      <c r="AL2354" s="39"/>
      <c r="AM2354" s="39"/>
      <c r="AN2354" s="39"/>
      <c r="AO2354" s="39"/>
      <c r="AP2354" s="39">
        <v>38392.85</v>
      </c>
      <c r="AQ2354" s="39">
        <v>0</v>
      </c>
      <c r="AR2354" s="27">
        <f t="shared" si="84"/>
        <v>0</v>
      </c>
      <c r="AS2354" s="13" t="s">
        <v>111</v>
      </c>
      <c r="AT2354" s="13">
        <v>2014</v>
      </c>
      <c r="AU2354" s="13">
        <v>14.15</v>
      </c>
    </row>
    <row r="2355" spans="2:47" ht="13.15" customHeight="1" x14ac:dyDescent="0.2">
      <c r="B2355" s="13" t="s">
        <v>3493</v>
      </c>
      <c r="C2355" s="13" t="s">
        <v>100</v>
      </c>
      <c r="D2355" s="13" t="s">
        <v>3490</v>
      </c>
      <c r="E2355" s="13" t="s">
        <v>569</v>
      </c>
      <c r="F2355" s="13" t="s">
        <v>3491</v>
      </c>
      <c r="G2355" s="13" t="s">
        <v>3492</v>
      </c>
      <c r="H2355" s="13" t="s">
        <v>105</v>
      </c>
      <c r="I2355" s="13">
        <v>57</v>
      </c>
      <c r="J2355" s="13" t="s">
        <v>200</v>
      </c>
      <c r="K2355" s="13" t="s">
        <v>107</v>
      </c>
      <c r="L2355" s="13" t="s">
        <v>108</v>
      </c>
      <c r="M2355" s="13" t="s">
        <v>122</v>
      </c>
      <c r="N2355" s="13" t="s">
        <v>2830</v>
      </c>
      <c r="O2355" s="39"/>
      <c r="P2355" s="39"/>
      <c r="Q2355" s="39"/>
      <c r="R2355" s="39">
        <v>117</v>
      </c>
      <c r="S2355" s="39">
        <v>0</v>
      </c>
      <c r="T2355" s="39"/>
      <c r="U2355" s="39"/>
      <c r="V2355" s="39">
        <v>117</v>
      </c>
      <c r="W2355" s="39"/>
      <c r="X2355" s="39"/>
      <c r="Y2355" s="39"/>
      <c r="Z2355" s="39"/>
      <c r="AA2355" s="39"/>
      <c r="AB2355" s="39"/>
      <c r="AC2355" s="39"/>
      <c r="AD2355" s="39"/>
      <c r="AE2355" s="39"/>
      <c r="AF2355" s="39"/>
      <c r="AG2355" s="39"/>
      <c r="AH2355" s="39"/>
      <c r="AI2355" s="39"/>
      <c r="AJ2355" s="39"/>
      <c r="AK2355" s="39"/>
      <c r="AL2355" s="39"/>
      <c r="AM2355" s="39"/>
      <c r="AN2355" s="39"/>
      <c r="AO2355" s="39"/>
      <c r="AP2355" s="39">
        <v>34285.714285714283</v>
      </c>
      <c r="AQ2355" s="39">
        <v>0</v>
      </c>
      <c r="AR2355" s="27">
        <f t="shared" si="84"/>
        <v>0</v>
      </c>
      <c r="AS2355" s="13" t="s">
        <v>111</v>
      </c>
      <c r="AT2355" s="13">
        <v>2014</v>
      </c>
      <c r="AU2355" s="13" t="s">
        <v>6956</v>
      </c>
    </row>
    <row r="2356" spans="2:47" ht="13.15" customHeight="1" x14ac:dyDescent="0.2">
      <c r="B2356" s="13" t="s">
        <v>7041</v>
      </c>
      <c r="C2356" s="13" t="s">
        <v>100</v>
      </c>
      <c r="D2356" s="13" t="s">
        <v>3490</v>
      </c>
      <c r="E2356" s="13" t="s">
        <v>569</v>
      </c>
      <c r="F2356" s="13" t="s">
        <v>3491</v>
      </c>
      <c r="G2356" s="13" t="s">
        <v>3492</v>
      </c>
      <c r="H2356" s="13" t="s">
        <v>105</v>
      </c>
      <c r="I2356" s="13">
        <v>57</v>
      </c>
      <c r="J2356" s="13" t="s">
        <v>200</v>
      </c>
      <c r="K2356" s="13" t="s">
        <v>107</v>
      </c>
      <c r="L2356" s="13" t="s">
        <v>108</v>
      </c>
      <c r="M2356" s="13" t="s">
        <v>122</v>
      </c>
      <c r="N2356" s="13" t="s">
        <v>2830</v>
      </c>
      <c r="O2356" s="39"/>
      <c r="P2356" s="39"/>
      <c r="Q2356" s="39"/>
      <c r="R2356" s="39">
        <v>117</v>
      </c>
      <c r="S2356" s="39">
        <v>0</v>
      </c>
      <c r="T2356" s="39">
        <v>0</v>
      </c>
      <c r="U2356" s="39"/>
      <c r="V2356" s="39">
        <v>117</v>
      </c>
      <c r="W2356" s="39"/>
      <c r="X2356" s="39"/>
      <c r="Y2356" s="39"/>
      <c r="Z2356" s="39"/>
      <c r="AA2356" s="39"/>
      <c r="AB2356" s="39"/>
      <c r="AC2356" s="39"/>
      <c r="AD2356" s="39"/>
      <c r="AE2356" s="39"/>
      <c r="AF2356" s="39"/>
      <c r="AG2356" s="39"/>
      <c r="AH2356" s="39"/>
      <c r="AI2356" s="39"/>
      <c r="AJ2356" s="39"/>
      <c r="AK2356" s="39"/>
      <c r="AL2356" s="39"/>
      <c r="AM2356" s="39"/>
      <c r="AN2356" s="39"/>
      <c r="AO2356" s="39"/>
      <c r="AP2356" s="39">
        <v>34285.714285714283</v>
      </c>
      <c r="AQ2356" s="27">
        <v>0</v>
      </c>
      <c r="AR2356" s="27">
        <f t="shared" si="84"/>
        <v>0</v>
      </c>
      <c r="AS2356" s="13" t="s">
        <v>111</v>
      </c>
      <c r="AT2356" s="13">
        <v>2014</v>
      </c>
      <c r="AU2356" s="13" t="s">
        <v>7139</v>
      </c>
    </row>
    <row r="2357" spans="2:47" ht="13.15" customHeight="1" x14ac:dyDescent="0.2">
      <c r="B2357" s="13" t="s">
        <v>7095</v>
      </c>
      <c r="C2357" s="13" t="s">
        <v>100</v>
      </c>
      <c r="D2357" s="13" t="s">
        <v>3490</v>
      </c>
      <c r="E2357" s="13" t="s">
        <v>569</v>
      </c>
      <c r="F2357" s="13" t="s">
        <v>3491</v>
      </c>
      <c r="G2357" s="13" t="s">
        <v>3492</v>
      </c>
      <c r="H2357" s="13" t="s">
        <v>105</v>
      </c>
      <c r="I2357" s="13">
        <v>57</v>
      </c>
      <c r="J2357" s="13" t="s">
        <v>200</v>
      </c>
      <c r="K2357" s="13" t="s">
        <v>107</v>
      </c>
      <c r="L2357" s="13" t="s">
        <v>108</v>
      </c>
      <c r="M2357" s="13" t="s">
        <v>122</v>
      </c>
      <c r="N2357" s="13" t="s">
        <v>2830</v>
      </c>
      <c r="O2357" s="39"/>
      <c r="P2357" s="39"/>
      <c r="Q2357" s="39"/>
      <c r="R2357" s="39">
        <v>117</v>
      </c>
      <c r="S2357" s="39">
        <v>0</v>
      </c>
      <c r="T2357" s="39">
        <v>0</v>
      </c>
      <c r="U2357" s="39"/>
      <c r="V2357" s="39">
        <v>117</v>
      </c>
      <c r="W2357" s="39"/>
      <c r="X2357" s="39"/>
      <c r="Y2357" s="39"/>
      <c r="Z2357" s="39"/>
      <c r="AA2357" s="39"/>
      <c r="AB2357" s="39"/>
      <c r="AC2357" s="39"/>
      <c r="AD2357" s="39"/>
      <c r="AE2357" s="39"/>
      <c r="AF2357" s="39"/>
      <c r="AG2357" s="39"/>
      <c r="AH2357" s="39"/>
      <c r="AI2357" s="39"/>
      <c r="AJ2357" s="39"/>
      <c r="AK2357" s="39"/>
      <c r="AL2357" s="39"/>
      <c r="AM2357" s="39"/>
      <c r="AN2357" s="39"/>
      <c r="AO2357" s="39"/>
      <c r="AP2357" s="39">
        <v>66983.509999999995</v>
      </c>
      <c r="AQ2357" s="39">
        <f>(O2357+P2357+Q2357+R2357+S2357+T2357+U2357+V2357+W2357)*AP2357</f>
        <v>15674141.339999998</v>
      </c>
      <c r="AR2357" s="27">
        <f t="shared" si="84"/>
        <v>17555038.300799999</v>
      </c>
      <c r="AS2357" s="13" t="s">
        <v>111</v>
      </c>
      <c r="AT2357" s="13">
        <v>2014</v>
      </c>
      <c r="AU2357" s="13"/>
    </row>
    <row r="2358" spans="2:47" ht="13.15" customHeight="1" x14ac:dyDescent="0.2">
      <c r="B2358" s="7" t="s">
        <v>3494</v>
      </c>
      <c r="C2358" s="7" t="s">
        <v>100</v>
      </c>
      <c r="D2358" s="13" t="s">
        <v>594</v>
      </c>
      <c r="E2358" s="7" t="s">
        <v>582</v>
      </c>
      <c r="F2358" s="7" t="s">
        <v>595</v>
      </c>
      <c r="G2358" s="7" t="s">
        <v>3495</v>
      </c>
      <c r="H2358" s="8" t="s">
        <v>197</v>
      </c>
      <c r="I2358" s="9">
        <v>57</v>
      </c>
      <c r="J2358" s="10" t="s">
        <v>238</v>
      </c>
      <c r="K2358" s="8" t="s">
        <v>107</v>
      </c>
      <c r="L2358" s="10" t="s">
        <v>108</v>
      </c>
      <c r="M2358" s="10" t="s">
        <v>109</v>
      </c>
      <c r="N2358" s="29" t="s">
        <v>2830</v>
      </c>
      <c r="O2358" s="27"/>
      <c r="P2358" s="27"/>
      <c r="Q2358" s="74"/>
      <c r="R2358" s="27">
        <v>2</v>
      </c>
      <c r="S2358" s="27">
        <v>0</v>
      </c>
      <c r="T2358" s="27">
        <v>2</v>
      </c>
      <c r="U2358" s="27">
        <v>0</v>
      </c>
      <c r="V2358" s="27">
        <v>2</v>
      </c>
      <c r="W2358" s="27"/>
      <c r="X2358" s="27"/>
      <c r="Y2358" s="27"/>
      <c r="Z2358" s="27"/>
      <c r="AA2358" s="27"/>
      <c r="AB2358" s="27"/>
      <c r="AC2358" s="27"/>
      <c r="AD2358" s="27"/>
      <c r="AE2358" s="27"/>
      <c r="AF2358" s="27"/>
      <c r="AG2358" s="27"/>
      <c r="AH2358" s="27"/>
      <c r="AI2358" s="27"/>
      <c r="AJ2358" s="27"/>
      <c r="AK2358" s="27"/>
      <c r="AL2358" s="27"/>
      <c r="AM2358" s="27"/>
      <c r="AN2358" s="27"/>
      <c r="AO2358" s="27"/>
      <c r="AP2358" s="27">
        <v>37159.53</v>
      </c>
      <c r="AQ2358" s="27">
        <v>0</v>
      </c>
      <c r="AR2358" s="27">
        <f t="shared" si="84"/>
        <v>0</v>
      </c>
      <c r="AS2358" s="10" t="s">
        <v>111</v>
      </c>
      <c r="AT2358" s="43" t="s">
        <v>241</v>
      </c>
      <c r="AU2358" s="88" t="s">
        <v>242</v>
      </c>
    </row>
    <row r="2359" spans="2:47" ht="13.15" customHeight="1" x14ac:dyDescent="0.2">
      <c r="B2359" s="12" t="s">
        <v>3496</v>
      </c>
      <c r="C2359" s="7" t="s">
        <v>100</v>
      </c>
      <c r="D2359" s="13" t="s">
        <v>594</v>
      </c>
      <c r="E2359" s="7" t="s">
        <v>582</v>
      </c>
      <c r="F2359" s="7" t="s">
        <v>595</v>
      </c>
      <c r="G2359" s="7" t="s">
        <v>3495</v>
      </c>
      <c r="H2359" s="8" t="s">
        <v>105</v>
      </c>
      <c r="I2359" s="9">
        <v>57</v>
      </c>
      <c r="J2359" s="10" t="s">
        <v>106</v>
      </c>
      <c r="K2359" s="8" t="s">
        <v>107</v>
      </c>
      <c r="L2359" s="10" t="s">
        <v>108</v>
      </c>
      <c r="M2359" s="10" t="s">
        <v>109</v>
      </c>
      <c r="N2359" s="10" t="s">
        <v>2830</v>
      </c>
      <c r="O2359" s="74"/>
      <c r="P2359" s="27"/>
      <c r="Q2359" s="27"/>
      <c r="R2359" s="27">
        <v>2</v>
      </c>
      <c r="S2359" s="27"/>
      <c r="T2359" s="27">
        <v>2</v>
      </c>
      <c r="U2359" s="27"/>
      <c r="V2359" s="27">
        <v>2</v>
      </c>
      <c r="W2359" s="27"/>
      <c r="X2359" s="27"/>
      <c r="Y2359" s="27"/>
      <c r="Z2359" s="27"/>
      <c r="AA2359" s="27"/>
      <c r="AB2359" s="27"/>
      <c r="AC2359" s="27"/>
      <c r="AD2359" s="27"/>
      <c r="AE2359" s="27"/>
      <c r="AF2359" s="27"/>
      <c r="AG2359" s="27"/>
      <c r="AH2359" s="27"/>
      <c r="AI2359" s="27"/>
      <c r="AJ2359" s="27"/>
      <c r="AK2359" s="27"/>
      <c r="AL2359" s="27"/>
      <c r="AM2359" s="27"/>
      <c r="AN2359" s="27"/>
      <c r="AO2359" s="27"/>
      <c r="AP2359" s="27">
        <v>37159.53</v>
      </c>
      <c r="AQ2359" s="27">
        <v>0</v>
      </c>
      <c r="AR2359" s="27">
        <f t="shared" si="84"/>
        <v>0</v>
      </c>
      <c r="AS2359" s="10" t="s">
        <v>111</v>
      </c>
      <c r="AT2359" s="43" t="s">
        <v>241</v>
      </c>
      <c r="AU2359" s="89" t="s">
        <v>242</v>
      </c>
    </row>
    <row r="2360" spans="2:47" ht="13.15" customHeight="1" x14ac:dyDescent="0.2">
      <c r="B2360" s="12" t="s">
        <v>3497</v>
      </c>
      <c r="C2360" s="10" t="s">
        <v>100</v>
      </c>
      <c r="D2360" s="13" t="s">
        <v>594</v>
      </c>
      <c r="E2360" s="7" t="s">
        <v>582</v>
      </c>
      <c r="F2360" s="7" t="s">
        <v>595</v>
      </c>
      <c r="G2360" s="7" t="s">
        <v>3495</v>
      </c>
      <c r="H2360" s="8" t="s">
        <v>105</v>
      </c>
      <c r="I2360" s="7">
        <v>57</v>
      </c>
      <c r="J2360" s="10" t="s">
        <v>200</v>
      </c>
      <c r="K2360" s="7" t="s">
        <v>107</v>
      </c>
      <c r="L2360" s="7" t="s">
        <v>108</v>
      </c>
      <c r="M2360" s="7" t="s">
        <v>109</v>
      </c>
      <c r="N2360" s="7" t="s">
        <v>2830</v>
      </c>
      <c r="O2360" s="39"/>
      <c r="P2360" s="39"/>
      <c r="Q2360" s="39"/>
      <c r="R2360" s="39">
        <v>2</v>
      </c>
      <c r="S2360" s="39"/>
      <c r="T2360" s="39">
        <v>2</v>
      </c>
      <c r="U2360" s="39"/>
      <c r="V2360" s="39">
        <v>2</v>
      </c>
      <c r="W2360" s="39"/>
      <c r="X2360" s="39"/>
      <c r="Y2360" s="39"/>
      <c r="Z2360" s="39"/>
      <c r="AA2360" s="39"/>
      <c r="AB2360" s="39"/>
      <c r="AC2360" s="39"/>
      <c r="AD2360" s="39"/>
      <c r="AE2360" s="39"/>
      <c r="AF2360" s="39"/>
      <c r="AG2360" s="39"/>
      <c r="AH2360" s="39"/>
      <c r="AI2360" s="39"/>
      <c r="AJ2360" s="39"/>
      <c r="AK2360" s="39"/>
      <c r="AL2360" s="39"/>
      <c r="AM2360" s="39"/>
      <c r="AN2360" s="39"/>
      <c r="AO2360" s="39"/>
      <c r="AP2360" s="27">
        <v>37159.53</v>
      </c>
      <c r="AQ2360" s="27">
        <v>0</v>
      </c>
      <c r="AR2360" s="27">
        <f t="shared" si="84"/>
        <v>0</v>
      </c>
      <c r="AS2360" s="7" t="s">
        <v>111</v>
      </c>
      <c r="AT2360" s="7" t="s">
        <v>375</v>
      </c>
      <c r="AU2360" s="13" t="s">
        <v>156</v>
      </c>
    </row>
    <row r="2361" spans="2:47" ht="13.15" customHeight="1" x14ac:dyDescent="0.2">
      <c r="B2361" s="13" t="s">
        <v>3498</v>
      </c>
      <c r="C2361" s="13" t="s">
        <v>100</v>
      </c>
      <c r="D2361" s="13" t="s">
        <v>3490</v>
      </c>
      <c r="E2361" s="13" t="s">
        <v>569</v>
      </c>
      <c r="F2361" s="13" t="s">
        <v>3491</v>
      </c>
      <c r="G2361" s="13" t="s">
        <v>3499</v>
      </c>
      <c r="H2361" s="13" t="s">
        <v>105</v>
      </c>
      <c r="I2361" s="13">
        <v>57</v>
      </c>
      <c r="J2361" s="13" t="s">
        <v>200</v>
      </c>
      <c r="K2361" s="13" t="s">
        <v>107</v>
      </c>
      <c r="L2361" s="13" t="s">
        <v>108</v>
      </c>
      <c r="M2361" s="13" t="s">
        <v>122</v>
      </c>
      <c r="N2361" s="13" t="s">
        <v>2830</v>
      </c>
      <c r="O2361" s="39"/>
      <c r="P2361" s="39"/>
      <c r="Q2361" s="39"/>
      <c r="R2361" s="39">
        <v>2</v>
      </c>
      <c r="S2361" s="39">
        <v>0</v>
      </c>
      <c r="T2361" s="39">
        <v>1</v>
      </c>
      <c r="U2361" s="39"/>
      <c r="V2361" s="39">
        <v>1</v>
      </c>
      <c r="W2361" s="39"/>
      <c r="X2361" s="39"/>
      <c r="Y2361" s="39"/>
      <c r="Z2361" s="39"/>
      <c r="AA2361" s="39"/>
      <c r="AB2361" s="39"/>
      <c r="AC2361" s="39"/>
      <c r="AD2361" s="39"/>
      <c r="AE2361" s="39"/>
      <c r="AF2361" s="39"/>
      <c r="AG2361" s="39"/>
      <c r="AH2361" s="39"/>
      <c r="AI2361" s="39"/>
      <c r="AJ2361" s="39"/>
      <c r="AK2361" s="39"/>
      <c r="AL2361" s="39"/>
      <c r="AM2361" s="39"/>
      <c r="AN2361" s="39"/>
      <c r="AO2361" s="39"/>
      <c r="AP2361" s="39">
        <v>38392.85</v>
      </c>
      <c r="AQ2361" s="39">
        <v>0</v>
      </c>
      <c r="AR2361" s="27">
        <f t="shared" si="84"/>
        <v>0</v>
      </c>
      <c r="AS2361" s="13" t="s">
        <v>111</v>
      </c>
      <c r="AT2361" s="13">
        <v>2014</v>
      </c>
      <c r="AU2361" s="13" t="s">
        <v>115</v>
      </c>
    </row>
    <row r="2362" spans="2:47" ht="13.15" customHeight="1" x14ac:dyDescent="0.2">
      <c r="B2362" s="13" t="s">
        <v>3500</v>
      </c>
      <c r="C2362" s="13" t="s">
        <v>100</v>
      </c>
      <c r="D2362" s="13" t="s">
        <v>3490</v>
      </c>
      <c r="E2362" s="13" t="s">
        <v>569</v>
      </c>
      <c r="F2362" s="13" t="s">
        <v>3491</v>
      </c>
      <c r="G2362" s="13" t="s">
        <v>3499</v>
      </c>
      <c r="H2362" s="13" t="s">
        <v>105</v>
      </c>
      <c r="I2362" s="13">
        <v>57</v>
      </c>
      <c r="J2362" s="13" t="s">
        <v>200</v>
      </c>
      <c r="K2362" s="13" t="s">
        <v>107</v>
      </c>
      <c r="L2362" s="13" t="s">
        <v>108</v>
      </c>
      <c r="M2362" s="13" t="s">
        <v>122</v>
      </c>
      <c r="N2362" s="13" t="s">
        <v>2830</v>
      </c>
      <c r="O2362" s="39"/>
      <c r="P2362" s="39"/>
      <c r="Q2362" s="39"/>
      <c r="R2362" s="39">
        <v>2</v>
      </c>
      <c r="S2362" s="39">
        <v>0</v>
      </c>
      <c r="T2362" s="39">
        <v>0</v>
      </c>
      <c r="U2362" s="39"/>
      <c r="V2362" s="39">
        <v>1</v>
      </c>
      <c r="W2362" s="39"/>
      <c r="X2362" s="39"/>
      <c r="Y2362" s="39"/>
      <c r="Z2362" s="39"/>
      <c r="AA2362" s="39"/>
      <c r="AB2362" s="39"/>
      <c r="AC2362" s="39"/>
      <c r="AD2362" s="39"/>
      <c r="AE2362" s="39"/>
      <c r="AF2362" s="39"/>
      <c r="AG2362" s="39"/>
      <c r="AH2362" s="39"/>
      <c r="AI2362" s="39"/>
      <c r="AJ2362" s="39"/>
      <c r="AK2362" s="39"/>
      <c r="AL2362" s="39"/>
      <c r="AM2362" s="39"/>
      <c r="AN2362" s="39"/>
      <c r="AO2362" s="39"/>
      <c r="AP2362" s="39">
        <v>38392.85</v>
      </c>
      <c r="AQ2362" s="39">
        <f>(O2362+P2362+Q2362+R2362+S2362+T2362+U2362+V2362+W2362)*AP2362</f>
        <v>115178.54999999999</v>
      </c>
      <c r="AR2362" s="27">
        <f t="shared" si="84"/>
        <v>128999.976</v>
      </c>
      <c r="AS2362" s="13" t="s">
        <v>111</v>
      </c>
      <c r="AT2362" s="13">
        <v>2014</v>
      </c>
      <c r="AU2362" s="13"/>
    </row>
    <row r="2363" spans="2:47" ht="13.15" customHeight="1" x14ac:dyDescent="0.2">
      <c r="B2363" s="7" t="s">
        <v>3501</v>
      </c>
      <c r="C2363" s="7" t="s">
        <v>100</v>
      </c>
      <c r="D2363" s="13" t="s">
        <v>760</v>
      </c>
      <c r="E2363" s="7" t="s">
        <v>732</v>
      </c>
      <c r="F2363" s="7" t="s">
        <v>761</v>
      </c>
      <c r="G2363" s="7" t="s">
        <v>3502</v>
      </c>
      <c r="H2363" s="8" t="s">
        <v>197</v>
      </c>
      <c r="I2363" s="9">
        <v>45</v>
      </c>
      <c r="J2363" s="10" t="s">
        <v>238</v>
      </c>
      <c r="K2363" s="8" t="s">
        <v>107</v>
      </c>
      <c r="L2363" s="10" t="s">
        <v>108</v>
      </c>
      <c r="M2363" s="10" t="s">
        <v>109</v>
      </c>
      <c r="N2363" s="10" t="s">
        <v>3503</v>
      </c>
      <c r="O2363" s="27"/>
      <c r="P2363" s="27"/>
      <c r="Q2363" s="74"/>
      <c r="R2363" s="27">
        <v>6</v>
      </c>
      <c r="S2363" s="27">
        <v>6</v>
      </c>
      <c r="T2363" s="27">
        <v>6</v>
      </c>
      <c r="U2363" s="27">
        <v>6</v>
      </c>
      <c r="V2363" s="27">
        <v>6</v>
      </c>
      <c r="W2363" s="27"/>
      <c r="X2363" s="27"/>
      <c r="Y2363" s="27"/>
      <c r="Z2363" s="27"/>
      <c r="AA2363" s="27"/>
      <c r="AB2363" s="27"/>
      <c r="AC2363" s="27"/>
      <c r="AD2363" s="27"/>
      <c r="AE2363" s="27"/>
      <c r="AF2363" s="27"/>
      <c r="AG2363" s="27"/>
      <c r="AH2363" s="27"/>
      <c r="AI2363" s="27"/>
      <c r="AJ2363" s="27"/>
      <c r="AK2363" s="27"/>
      <c r="AL2363" s="27"/>
      <c r="AM2363" s="27"/>
      <c r="AN2363" s="27"/>
      <c r="AO2363" s="27"/>
      <c r="AP2363" s="27">
        <v>2986.56</v>
      </c>
      <c r="AQ2363" s="27">
        <v>0</v>
      </c>
      <c r="AR2363" s="27">
        <f t="shared" si="84"/>
        <v>0</v>
      </c>
      <c r="AS2363" s="10" t="s">
        <v>111</v>
      </c>
      <c r="AT2363" s="43" t="s">
        <v>241</v>
      </c>
      <c r="AU2363" s="88" t="s">
        <v>242</v>
      </c>
    </row>
    <row r="2364" spans="2:47" ht="13.15" customHeight="1" x14ac:dyDescent="0.2">
      <c r="B2364" s="12" t="s">
        <v>3504</v>
      </c>
      <c r="C2364" s="7" t="s">
        <v>100</v>
      </c>
      <c r="D2364" s="13" t="s">
        <v>760</v>
      </c>
      <c r="E2364" s="7" t="s">
        <v>732</v>
      </c>
      <c r="F2364" s="7" t="s">
        <v>761</v>
      </c>
      <c r="G2364" s="7" t="s">
        <v>3502</v>
      </c>
      <c r="H2364" s="8" t="s">
        <v>105</v>
      </c>
      <c r="I2364" s="9">
        <v>45</v>
      </c>
      <c r="J2364" s="10" t="s">
        <v>106</v>
      </c>
      <c r="K2364" s="8" t="s">
        <v>107</v>
      </c>
      <c r="L2364" s="10" t="s">
        <v>108</v>
      </c>
      <c r="M2364" s="10" t="s">
        <v>109</v>
      </c>
      <c r="N2364" s="10" t="s">
        <v>3503</v>
      </c>
      <c r="O2364" s="74"/>
      <c r="P2364" s="27"/>
      <c r="Q2364" s="27"/>
      <c r="R2364" s="27">
        <v>6</v>
      </c>
      <c r="S2364" s="27">
        <v>6</v>
      </c>
      <c r="T2364" s="27">
        <v>6</v>
      </c>
      <c r="U2364" s="27">
        <v>6</v>
      </c>
      <c r="V2364" s="27">
        <v>6</v>
      </c>
      <c r="W2364" s="27"/>
      <c r="X2364" s="27"/>
      <c r="Y2364" s="27"/>
      <c r="Z2364" s="27"/>
      <c r="AA2364" s="27"/>
      <c r="AB2364" s="27"/>
      <c r="AC2364" s="27"/>
      <c r="AD2364" s="27"/>
      <c r="AE2364" s="27"/>
      <c r="AF2364" s="27"/>
      <c r="AG2364" s="27"/>
      <c r="AH2364" s="27"/>
      <c r="AI2364" s="27"/>
      <c r="AJ2364" s="27"/>
      <c r="AK2364" s="27"/>
      <c r="AL2364" s="27"/>
      <c r="AM2364" s="27"/>
      <c r="AN2364" s="27"/>
      <c r="AO2364" s="27"/>
      <c r="AP2364" s="27">
        <v>2986.56</v>
      </c>
      <c r="AQ2364" s="27">
        <v>0</v>
      </c>
      <c r="AR2364" s="27">
        <f t="shared" si="84"/>
        <v>0</v>
      </c>
      <c r="AS2364" s="10" t="s">
        <v>111</v>
      </c>
      <c r="AT2364" s="43" t="s">
        <v>241</v>
      </c>
      <c r="AU2364" s="89" t="s">
        <v>242</v>
      </c>
    </row>
    <row r="2365" spans="2:47" ht="13.15" customHeight="1" x14ac:dyDescent="0.2">
      <c r="B2365" s="12" t="s">
        <v>3505</v>
      </c>
      <c r="C2365" s="7" t="s">
        <v>100</v>
      </c>
      <c r="D2365" s="13" t="s">
        <v>760</v>
      </c>
      <c r="E2365" s="7" t="s">
        <v>732</v>
      </c>
      <c r="F2365" s="7" t="s">
        <v>761</v>
      </c>
      <c r="G2365" s="7" t="s">
        <v>3502</v>
      </c>
      <c r="H2365" s="8" t="s">
        <v>105</v>
      </c>
      <c r="I2365" s="8">
        <v>45</v>
      </c>
      <c r="J2365" s="10" t="s">
        <v>200</v>
      </c>
      <c r="K2365" s="8" t="s">
        <v>107</v>
      </c>
      <c r="L2365" s="10" t="s">
        <v>108</v>
      </c>
      <c r="M2365" s="10" t="s">
        <v>109</v>
      </c>
      <c r="N2365" s="10" t="s">
        <v>3503</v>
      </c>
      <c r="O2365" s="74"/>
      <c r="P2365" s="27"/>
      <c r="Q2365" s="27"/>
      <c r="R2365" s="27">
        <v>6</v>
      </c>
      <c r="S2365" s="27">
        <v>6</v>
      </c>
      <c r="T2365" s="27">
        <v>6</v>
      </c>
      <c r="U2365" s="27">
        <v>6</v>
      </c>
      <c r="V2365" s="27">
        <v>6</v>
      </c>
      <c r="W2365" s="27"/>
      <c r="X2365" s="27"/>
      <c r="Y2365" s="27"/>
      <c r="Z2365" s="27"/>
      <c r="AA2365" s="27"/>
      <c r="AB2365" s="27"/>
      <c r="AC2365" s="27"/>
      <c r="AD2365" s="27"/>
      <c r="AE2365" s="27"/>
      <c r="AF2365" s="27"/>
      <c r="AG2365" s="27"/>
      <c r="AH2365" s="27"/>
      <c r="AI2365" s="27"/>
      <c r="AJ2365" s="27"/>
      <c r="AK2365" s="27"/>
      <c r="AL2365" s="27"/>
      <c r="AM2365" s="27"/>
      <c r="AN2365" s="27"/>
      <c r="AO2365" s="27"/>
      <c r="AP2365" s="27">
        <v>2757</v>
      </c>
      <c r="AQ2365" s="27">
        <v>0</v>
      </c>
      <c r="AR2365" s="27">
        <f t="shared" si="84"/>
        <v>0</v>
      </c>
      <c r="AS2365" s="10" t="s">
        <v>111</v>
      </c>
      <c r="AT2365" s="7" t="s">
        <v>375</v>
      </c>
      <c r="AU2365" s="13" t="s">
        <v>1163</v>
      </c>
    </row>
    <row r="2366" spans="2:47" ht="13.15" customHeight="1" x14ac:dyDescent="0.2">
      <c r="B2366" s="13" t="s">
        <v>3506</v>
      </c>
      <c r="C2366" s="13" t="s">
        <v>100</v>
      </c>
      <c r="D2366" s="13" t="s">
        <v>767</v>
      </c>
      <c r="E2366" s="13" t="s">
        <v>741</v>
      </c>
      <c r="F2366" s="13" t="s">
        <v>768</v>
      </c>
      <c r="G2366" s="13" t="s">
        <v>3502</v>
      </c>
      <c r="H2366" s="13" t="s">
        <v>105</v>
      </c>
      <c r="I2366" s="13">
        <v>45</v>
      </c>
      <c r="J2366" s="13" t="s">
        <v>614</v>
      </c>
      <c r="K2366" s="13" t="s">
        <v>107</v>
      </c>
      <c r="L2366" s="13" t="s">
        <v>108</v>
      </c>
      <c r="M2366" s="13" t="s">
        <v>109</v>
      </c>
      <c r="N2366" s="13" t="s">
        <v>3503</v>
      </c>
      <c r="O2366" s="39"/>
      <c r="P2366" s="39"/>
      <c r="Q2366" s="39"/>
      <c r="R2366" s="39"/>
      <c r="S2366" s="39">
        <v>6</v>
      </c>
      <c r="T2366" s="39">
        <v>6</v>
      </c>
      <c r="U2366" s="39">
        <v>6</v>
      </c>
      <c r="V2366" s="39">
        <v>6</v>
      </c>
      <c r="W2366" s="39">
        <v>6</v>
      </c>
      <c r="X2366" s="39"/>
      <c r="Y2366" s="39"/>
      <c r="Z2366" s="39"/>
      <c r="AA2366" s="39"/>
      <c r="AB2366" s="39"/>
      <c r="AC2366" s="39"/>
      <c r="AD2366" s="39"/>
      <c r="AE2366" s="39"/>
      <c r="AF2366" s="39"/>
      <c r="AG2366" s="39"/>
      <c r="AH2366" s="39"/>
      <c r="AI2366" s="39"/>
      <c r="AJ2366" s="39"/>
      <c r="AK2366" s="39"/>
      <c r="AL2366" s="39"/>
      <c r="AM2366" s="39"/>
      <c r="AN2366" s="39"/>
      <c r="AO2366" s="39"/>
      <c r="AP2366" s="39">
        <v>2757</v>
      </c>
      <c r="AQ2366" s="39">
        <v>0</v>
      </c>
      <c r="AR2366" s="27">
        <f t="shared" si="84"/>
        <v>0</v>
      </c>
      <c r="AS2366" s="13" t="s">
        <v>111</v>
      </c>
      <c r="AT2366" s="13">
        <v>2016</v>
      </c>
      <c r="AU2366" s="13">
        <v>7.9</v>
      </c>
    </row>
    <row r="2367" spans="2:47" ht="13.15" customHeight="1" x14ac:dyDescent="0.2">
      <c r="B2367" s="13" t="s">
        <v>3507</v>
      </c>
      <c r="C2367" s="13" t="s">
        <v>100</v>
      </c>
      <c r="D2367" s="13" t="s">
        <v>767</v>
      </c>
      <c r="E2367" s="13" t="s">
        <v>741</v>
      </c>
      <c r="F2367" s="13" t="s">
        <v>768</v>
      </c>
      <c r="G2367" s="13" t="s">
        <v>3502</v>
      </c>
      <c r="H2367" s="13" t="s">
        <v>744</v>
      </c>
      <c r="I2367" s="13">
        <v>45</v>
      </c>
      <c r="J2367" s="13" t="s">
        <v>745</v>
      </c>
      <c r="K2367" s="13" t="s">
        <v>107</v>
      </c>
      <c r="L2367" s="13" t="s">
        <v>108</v>
      </c>
      <c r="M2367" s="13" t="s">
        <v>109</v>
      </c>
      <c r="N2367" s="13" t="s">
        <v>3503</v>
      </c>
      <c r="O2367" s="39"/>
      <c r="P2367" s="39"/>
      <c r="Q2367" s="39"/>
      <c r="R2367" s="39"/>
      <c r="S2367" s="39">
        <v>6</v>
      </c>
      <c r="T2367" s="39">
        <v>6</v>
      </c>
      <c r="U2367" s="39">
        <v>6</v>
      </c>
      <c r="V2367" s="39">
        <v>6</v>
      </c>
      <c r="W2367" s="39">
        <v>6</v>
      </c>
      <c r="X2367" s="39"/>
      <c r="Y2367" s="39"/>
      <c r="Z2367" s="39"/>
      <c r="AA2367" s="39"/>
      <c r="AB2367" s="39"/>
      <c r="AC2367" s="39"/>
      <c r="AD2367" s="39"/>
      <c r="AE2367" s="39"/>
      <c r="AF2367" s="39"/>
      <c r="AG2367" s="39"/>
      <c r="AH2367" s="39"/>
      <c r="AI2367" s="39"/>
      <c r="AJ2367" s="39"/>
      <c r="AK2367" s="39"/>
      <c r="AL2367" s="39"/>
      <c r="AM2367" s="39"/>
      <c r="AN2367" s="39"/>
      <c r="AO2367" s="39"/>
      <c r="AP2367" s="39">
        <v>2757</v>
      </c>
      <c r="AQ2367" s="39">
        <v>0</v>
      </c>
      <c r="AR2367" s="27">
        <f t="shared" si="84"/>
        <v>0</v>
      </c>
      <c r="AS2367" s="13" t="s">
        <v>111</v>
      </c>
      <c r="AT2367" s="13">
        <v>2016</v>
      </c>
      <c r="AU2367" s="13" t="s">
        <v>2367</v>
      </c>
    </row>
    <row r="2368" spans="2:47" ht="13.15" customHeight="1" x14ac:dyDescent="0.2">
      <c r="B2368" s="13" t="s">
        <v>3508</v>
      </c>
      <c r="C2368" s="13" t="s">
        <v>100</v>
      </c>
      <c r="D2368" s="13" t="s">
        <v>767</v>
      </c>
      <c r="E2368" s="13" t="s">
        <v>741</v>
      </c>
      <c r="F2368" s="13" t="s">
        <v>768</v>
      </c>
      <c r="G2368" s="13" t="s">
        <v>3502</v>
      </c>
      <c r="H2368" s="13" t="s">
        <v>744</v>
      </c>
      <c r="I2368" s="13">
        <v>45</v>
      </c>
      <c r="J2368" s="13" t="s">
        <v>747</v>
      </c>
      <c r="K2368" s="13" t="s">
        <v>107</v>
      </c>
      <c r="L2368" s="13" t="s">
        <v>108</v>
      </c>
      <c r="M2368" s="13" t="s">
        <v>109</v>
      </c>
      <c r="N2368" s="13" t="s">
        <v>3503</v>
      </c>
      <c r="O2368" s="39"/>
      <c r="P2368" s="39"/>
      <c r="Q2368" s="39"/>
      <c r="R2368" s="39"/>
      <c r="S2368" s="39">
        <v>6</v>
      </c>
      <c r="T2368" s="39">
        <v>6</v>
      </c>
      <c r="U2368" s="39">
        <v>6</v>
      </c>
      <c r="V2368" s="39">
        <v>6</v>
      </c>
      <c r="W2368" s="39">
        <v>6</v>
      </c>
      <c r="X2368" s="39"/>
      <c r="Y2368" s="39"/>
      <c r="Z2368" s="39"/>
      <c r="AA2368" s="39"/>
      <c r="AB2368" s="39"/>
      <c r="AC2368" s="39"/>
      <c r="AD2368" s="39"/>
      <c r="AE2368" s="39"/>
      <c r="AF2368" s="39"/>
      <c r="AG2368" s="39"/>
      <c r="AH2368" s="39"/>
      <c r="AI2368" s="39"/>
      <c r="AJ2368" s="39"/>
      <c r="AK2368" s="39"/>
      <c r="AL2368" s="39"/>
      <c r="AM2368" s="39"/>
      <c r="AN2368" s="39"/>
      <c r="AO2368" s="39"/>
      <c r="AP2368" s="39">
        <v>2500</v>
      </c>
      <c r="AQ2368" s="39">
        <v>0</v>
      </c>
      <c r="AR2368" s="27">
        <f t="shared" si="84"/>
        <v>0</v>
      </c>
      <c r="AS2368" s="13" t="s">
        <v>748</v>
      </c>
      <c r="AT2368" s="13">
        <v>2016</v>
      </c>
      <c r="AU2368" s="13" t="s">
        <v>749</v>
      </c>
    </row>
    <row r="2369" spans="2:47" ht="13.15" customHeight="1" x14ac:dyDescent="0.2">
      <c r="B2369" s="13" t="s">
        <v>3509</v>
      </c>
      <c r="C2369" s="13" t="s">
        <v>100</v>
      </c>
      <c r="D2369" s="13" t="s">
        <v>767</v>
      </c>
      <c r="E2369" s="13" t="s">
        <v>741</v>
      </c>
      <c r="F2369" s="13" t="s">
        <v>768</v>
      </c>
      <c r="G2369" s="13" t="s">
        <v>3502</v>
      </c>
      <c r="H2369" s="13" t="s">
        <v>744</v>
      </c>
      <c r="I2369" s="13">
        <v>45</v>
      </c>
      <c r="J2369" s="13" t="s">
        <v>751</v>
      </c>
      <c r="K2369" s="13" t="s">
        <v>107</v>
      </c>
      <c r="L2369" s="13" t="s">
        <v>108</v>
      </c>
      <c r="M2369" s="13" t="s">
        <v>337</v>
      </c>
      <c r="N2369" s="13" t="s">
        <v>3503</v>
      </c>
      <c r="O2369" s="39"/>
      <c r="P2369" s="39"/>
      <c r="Q2369" s="39"/>
      <c r="R2369" s="39"/>
      <c r="S2369" s="39">
        <v>6</v>
      </c>
      <c r="T2369" s="39">
        <v>6</v>
      </c>
      <c r="U2369" s="39">
        <v>6</v>
      </c>
      <c r="V2369" s="39">
        <v>6</v>
      </c>
      <c r="W2369" s="39">
        <v>6</v>
      </c>
      <c r="X2369" s="39"/>
      <c r="Y2369" s="39"/>
      <c r="Z2369" s="39"/>
      <c r="AA2369" s="39"/>
      <c r="AB2369" s="39"/>
      <c r="AC2369" s="39"/>
      <c r="AD2369" s="39"/>
      <c r="AE2369" s="39"/>
      <c r="AF2369" s="39"/>
      <c r="AG2369" s="39"/>
      <c r="AH2369" s="39"/>
      <c r="AI2369" s="39"/>
      <c r="AJ2369" s="39"/>
      <c r="AK2369" s="39"/>
      <c r="AL2369" s="39"/>
      <c r="AM2369" s="39"/>
      <c r="AN2369" s="39"/>
      <c r="AO2369" s="39"/>
      <c r="AP2369" s="39">
        <v>2757</v>
      </c>
      <c r="AQ2369" s="39">
        <v>0</v>
      </c>
      <c r="AR2369" s="27">
        <f t="shared" si="84"/>
        <v>0</v>
      </c>
      <c r="AS2369" s="13" t="s">
        <v>748</v>
      </c>
      <c r="AT2369" s="13">
        <v>2016</v>
      </c>
      <c r="AU2369" s="13" t="s">
        <v>212</v>
      </c>
    </row>
    <row r="2370" spans="2:47" ht="13.15" customHeight="1" x14ac:dyDescent="0.2">
      <c r="B2370" s="7" t="s">
        <v>3510</v>
      </c>
      <c r="C2370" s="7" t="s">
        <v>100</v>
      </c>
      <c r="D2370" s="13" t="s">
        <v>760</v>
      </c>
      <c r="E2370" s="7" t="s">
        <v>732</v>
      </c>
      <c r="F2370" s="7" t="s">
        <v>761</v>
      </c>
      <c r="G2370" s="7" t="s">
        <v>3511</v>
      </c>
      <c r="H2370" s="8" t="s">
        <v>197</v>
      </c>
      <c r="I2370" s="9">
        <v>45</v>
      </c>
      <c r="J2370" s="10" t="s">
        <v>238</v>
      </c>
      <c r="K2370" s="8" t="s">
        <v>107</v>
      </c>
      <c r="L2370" s="10" t="s">
        <v>108</v>
      </c>
      <c r="M2370" s="10" t="s">
        <v>109</v>
      </c>
      <c r="N2370" s="10" t="s">
        <v>3503</v>
      </c>
      <c r="O2370" s="27"/>
      <c r="P2370" s="27"/>
      <c r="Q2370" s="74"/>
      <c r="R2370" s="27">
        <v>41</v>
      </c>
      <c r="S2370" s="27">
        <v>41</v>
      </c>
      <c r="T2370" s="27">
        <v>41</v>
      </c>
      <c r="U2370" s="27">
        <v>41</v>
      </c>
      <c r="V2370" s="27">
        <v>41</v>
      </c>
      <c r="W2370" s="27"/>
      <c r="X2370" s="27"/>
      <c r="Y2370" s="27"/>
      <c r="Z2370" s="27"/>
      <c r="AA2370" s="27"/>
      <c r="AB2370" s="27"/>
      <c r="AC2370" s="27"/>
      <c r="AD2370" s="27"/>
      <c r="AE2370" s="27"/>
      <c r="AF2370" s="27"/>
      <c r="AG2370" s="27"/>
      <c r="AH2370" s="27"/>
      <c r="AI2370" s="27"/>
      <c r="AJ2370" s="27"/>
      <c r="AK2370" s="27"/>
      <c r="AL2370" s="27"/>
      <c r="AM2370" s="27"/>
      <c r="AN2370" s="27"/>
      <c r="AO2370" s="27"/>
      <c r="AP2370" s="27">
        <v>2986.56</v>
      </c>
      <c r="AQ2370" s="27">
        <v>0</v>
      </c>
      <c r="AR2370" s="27">
        <f t="shared" si="84"/>
        <v>0</v>
      </c>
      <c r="AS2370" s="10" t="s">
        <v>111</v>
      </c>
      <c r="AT2370" s="43" t="s">
        <v>241</v>
      </c>
      <c r="AU2370" s="88" t="s">
        <v>242</v>
      </c>
    </row>
    <row r="2371" spans="2:47" ht="13.15" customHeight="1" x14ac:dyDescent="0.2">
      <c r="B2371" s="12" t="s">
        <v>3512</v>
      </c>
      <c r="C2371" s="7" t="s">
        <v>100</v>
      </c>
      <c r="D2371" s="13" t="s">
        <v>760</v>
      </c>
      <c r="E2371" s="7" t="s">
        <v>732</v>
      </c>
      <c r="F2371" s="7" t="s">
        <v>761</v>
      </c>
      <c r="G2371" s="7" t="s">
        <v>3511</v>
      </c>
      <c r="H2371" s="8" t="s">
        <v>105</v>
      </c>
      <c r="I2371" s="9">
        <v>45</v>
      </c>
      <c r="J2371" s="10" t="s">
        <v>106</v>
      </c>
      <c r="K2371" s="8" t="s">
        <v>107</v>
      </c>
      <c r="L2371" s="10" t="s">
        <v>108</v>
      </c>
      <c r="M2371" s="10" t="s">
        <v>109</v>
      </c>
      <c r="N2371" s="10" t="s">
        <v>3503</v>
      </c>
      <c r="O2371" s="74"/>
      <c r="P2371" s="27"/>
      <c r="Q2371" s="27"/>
      <c r="R2371" s="27">
        <v>41</v>
      </c>
      <c r="S2371" s="27">
        <v>41</v>
      </c>
      <c r="T2371" s="27">
        <v>41</v>
      </c>
      <c r="U2371" s="27">
        <v>41</v>
      </c>
      <c r="V2371" s="27">
        <v>41</v>
      </c>
      <c r="W2371" s="27"/>
      <c r="X2371" s="27"/>
      <c r="Y2371" s="27"/>
      <c r="Z2371" s="27"/>
      <c r="AA2371" s="27"/>
      <c r="AB2371" s="27"/>
      <c r="AC2371" s="27"/>
      <c r="AD2371" s="27"/>
      <c r="AE2371" s="27"/>
      <c r="AF2371" s="27"/>
      <c r="AG2371" s="27"/>
      <c r="AH2371" s="27"/>
      <c r="AI2371" s="27"/>
      <c r="AJ2371" s="27"/>
      <c r="AK2371" s="27"/>
      <c r="AL2371" s="27"/>
      <c r="AM2371" s="27"/>
      <c r="AN2371" s="27"/>
      <c r="AO2371" s="27"/>
      <c r="AP2371" s="27">
        <v>2986.56</v>
      </c>
      <c r="AQ2371" s="27">
        <v>0</v>
      </c>
      <c r="AR2371" s="27">
        <f t="shared" si="84"/>
        <v>0</v>
      </c>
      <c r="AS2371" s="10" t="s">
        <v>111</v>
      </c>
      <c r="AT2371" s="43" t="s">
        <v>241</v>
      </c>
      <c r="AU2371" s="89" t="s">
        <v>242</v>
      </c>
    </row>
    <row r="2372" spans="2:47" ht="13.15" customHeight="1" x14ac:dyDescent="0.2">
      <c r="B2372" s="12" t="s">
        <v>3513</v>
      </c>
      <c r="C2372" s="7" t="s">
        <v>100</v>
      </c>
      <c r="D2372" s="13" t="s">
        <v>760</v>
      </c>
      <c r="E2372" s="7" t="s">
        <v>732</v>
      </c>
      <c r="F2372" s="7" t="s">
        <v>761</v>
      </c>
      <c r="G2372" s="7" t="s">
        <v>3511</v>
      </c>
      <c r="H2372" s="8" t="s">
        <v>105</v>
      </c>
      <c r="I2372" s="8">
        <v>45</v>
      </c>
      <c r="J2372" s="10" t="s">
        <v>200</v>
      </c>
      <c r="K2372" s="8" t="s">
        <v>107</v>
      </c>
      <c r="L2372" s="10" t="s">
        <v>108</v>
      </c>
      <c r="M2372" s="10" t="s">
        <v>109</v>
      </c>
      <c r="N2372" s="10" t="s">
        <v>3503</v>
      </c>
      <c r="O2372" s="74"/>
      <c r="P2372" s="27"/>
      <c r="Q2372" s="27"/>
      <c r="R2372" s="27">
        <v>41</v>
      </c>
      <c r="S2372" s="27">
        <v>41</v>
      </c>
      <c r="T2372" s="27">
        <v>41</v>
      </c>
      <c r="U2372" s="27">
        <v>41</v>
      </c>
      <c r="V2372" s="27">
        <v>41</v>
      </c>
      <c r="W2372" s="27"/>
      <c r="X2372" s="27"/>
      <c r="Y2372" s="27"/>
      <c r="Z2372" s="27"/>
      <c r="AA2372" s="27"/>
      <c r="AB2372" s="27"/>
      <c r="AC2372" s="27"/>
      <c r="AD2372" s="27"/>
      <c r="AE2372" s="27"/>
      <c r="AF2372" s="27"/>
      <c r="AG2372" s="27"/>
      <c r="AH2372" s="27"/>
      <c r="AI2372" s="27"/>
      <c r="AJ2372" s="27"/>
      <c r="AK2372" s="27"/>
      <c r="AL2372" s="27"/>
      <c r="AM2372" s="27"/>
      <c r="AN2372" s="27"/>
      <c r="AO2372" s="27"/>
      <c r="AP2372" s="27">
        <v>2757</v>
      </c>
      <c r="AQ2372" s="27">
        <v>0</v>
      </c>
      <c r="AR2372" s="27">
        <f t="shared" si="84"/>
        <v>0</v>
      </c>
      <c r="AS2372" s="10" t="s">
        <v>111</v>
      </c>
      <c r="AT2372" s="7" t="s">
        <v>375</v>
      </c>
      <c r="AU2372" s="13" t="s">
        <v>1163</v>
      </c>
    </row>
    <row r="2373" spans="2:47" ht="13.15" customHeight="1" x14ac:dyDescent="0.2">
      <c r="B2373" s="13" t="s">
        <v>3514</v>
      </c>
      <c r="C2373" s="13" t="s">
        <v>100</v>
      </c>
      <c r="D2373" s="13" t="s">
        <v>767</v>
      </c>
      <c r="E2373" s="13" t="s">
        <v>741</v>
      </c>
      <c r="F2373" s="13" t="s">
        <v>768</v>
      </c>
      <c r="G2373" s="13" t="s">
        <v>3511</v>
      </c>
      <c r="H2373" s="13" t="s">
        <v>1026</v>
      </c>
      <c r="I2373" s="13">
        <v>45</v>
      </c>
      <c r="J2373" s="13" t="s">
        <v>614</v>
      </c>
      <c r="K2373" s="13" t="s">
        <v>107</v>
      </c>
      <c r="L2373" s="13" t="s">
        <v>108</v>
      </c>
      <c r="M2373" s="13" t="s">
        <v>109</v>
      </c>
      <c r="N2373" s="13" t="s">
        <v>3503</v>
      </c>
      <c r="O2373" s="39"/>
      <c r="P2373" s="39"/>
      <c r="Q2373" s="39"/>
      <c r="R2373" s="39"/>
      <c r="S2373" s="39">
        <v>42</v>
      </c>
      <c r="T2373" s="39">
        <v>42</v>
      </c>
      <c r="U2373" s="39">
        <v>42</v>
      </c>
      <c r="V2373" s="39">
        <v>42</v>
      </c>
      <c r="W2373" s="39">
        <v>42</v>
      </c>
      <c r="X2373" s="39"/>
      <c r="Y2373" s="39"/>
      <c r="Z2373" s="39"/>
      <c r="AA2373" s="39"/>
      <c r="AB2373" s="39"/>
      <c r="AC2373" s="39"/>
      <c r="AD2373" s="39"/>
      <c r="AE2373" s="39"/>
      <c r="AF2373" s="39"/>
      <c r="AG2373" s="39"/>
      <c r="AH2373" s="39"/>
      <c r="AI2373" s="39"/>
      <c r="AJ2373" s="39"/>
      <c r="AK2373" s="39"/>
      <c r="AL2373" s="39"/>
      <c r="AM2373" s="39"/>
      <c r="AN2373" s="39"/>
      <c r="AO2373" s="39"/>
      <c r="AP2373" s="39">
        <v>2757</v>
      </c>
      <c r="AQ2373" s="39">
        <v>0</v>
      </c>
      <c r="AR2373" s="27">
        <f t="shared" si="84"/>
        <v>0</v>
      </c>
      <c r="AS2373" s="13" t="s">
        <v>111</v>
      </c>
      <c r="AT2373" s="13">
        <v>2016</v>
      </c>
      <c r="AU2373" s="13">
        <v>7.9</v>
      </c>
    </row>
    <row r="2374" spans="2:47" ht="13.15" customHeight="1" x14ac:dyDescent="0.2">
      <c r="B2374" s="13" t="s">
        <v>3515</v>
      </c>
      <c r="C2374" s="13" t="s">
        <v>100</v>
      </c>
      <c r="D2374" s="13" t="s">
        <v>767</v>
      </c>
      <c r="E2374" s="13" t="s">
        <v>741</v>
      </c>
      <c r="F2374" s="13" t="s">
        <v>768</v>
      </c>
      <c r="G2374" s="13" t="s">
        <v>3511</v>
      </c>
      <c r="H2374" s="13" t="s">
        <v>744</v>
      </c>
      <c r="I2374" s="13">
        <v>45</v>
      </c>
      <c r="J2374" s="13" t="s">
        <v>745</v>
      </c>
      <c r="K2374" s="13" t="s">
        <v>107</v>
      </c>
      <c r="L2374" s="13" t="s">
        <v>108</v>
      </c>
      <c r="M2374" s="13" t="s">
        <v>109</v>
      </c>
      <c r="N2374" s="13" t="s">
        <v>3503</v>
      </c>
      <c r="O2374" s="39"/>
      <c r="P2374" s="39"/>
      <c r="Q2374" s="39"/>
      <c r="R2374" s="39"/>
      <c r="S2374" s="39">
        <v>42</v>
      </c>
      <c r="T2374" s="39">
        <v>42</v>
      </c>
      <c r="U2374" s="39">
        <v>42</v>
      </c>
      <c r="V2374" s="39">
        <v>42</v>
      </c>
      <c r="W2374" s="39">
        <v>42</v>
      </c>
      <c r="X2374" s="39"/>
      <c r="Y2374" s="39"/>
      <c r="Z2374" s="39"/>
      <c r="AA2374" s="39"/>
      <c r="AB2374" s="39"/>
      <c r="AC2374" s="39"/>
      <c r="AD2374" s="39"/>
      <c r="AE2374" s="39"/>
      <c r="AF2374" s="39"/>
      <c r="AG2374" s="39"/>
      <c r="AH2374" s="39"/>
      <c r="AI2374" s="39"/>
      <c r="AJ2374" s="39"/>
      <c r="AK2374" s="39"/>
      <c r="AL2374" s="39"/>
      <c r="AM2374" s="39"/>
      <c r="AN2374" s="39"/>
      <c r="AO2374" s="39"/>
      <c r="AP2374" s="39">
        <v>2757</v>
      </c>
      <c r="AQ2374" s="39">
        <v>0</v>
      </c>
      <c r="AR2374" s="27">
        <f t="shared" si="84"/>
        <v>0</v>
      </c>
      <c r="AS2374" s="13" t="s">
        <v>111</v>
      </c>
      <c r="AT2374" s="13">
        <v>2016</v>
      </c>
      <c r="AU2374" s="13" t="s">
        <v>2367</v>
      </c>
    </row>
    <row r="2375" spans="2:47" ht="13.15" customHeight="1" x14ac:dyDescent="0.2">
      <c r="B2375" s="13" t="s">
        <v>3516</v>
      </c>
      <c r="C2375" s="13" t="s">
        <v>100</v>
      </c>
      <c r="D2375" s="13" t="s">
        <v>767</v>
      </c>
      <c r="E2375" s="13" t="s">
        <v>741</v>
      </c>
      <c r="F2375" s="13" t="s">
        <v>768</v>
      </c>
      <c r="G2375" s="13" t="s">
        <v>3511</v>
      </c>
      <c r="H2375" s="13" t="s">
        <v>744</v>
      </c>
      <c r="I2375" s="13">
        <v>45</v>
      </c>
      <c r="J2375" s="13" t="s">
        <v>747</v>
      </c>
      <c r="K2375" s="13" t="s">
        <v>107</v>
      </c>
      <c r="L2375" s="13" t="s">
        <v>108</v>
      </c>
      <c r="M2375" s="13" t="s">
        <v>109</v>
      </c>
      <c r="N2375" s="13" t="s">
        <v>3503</v>
      </c>
      <c r="O2375" s="39"/>
      <c r="P2375" s="39"/>
      <c r="Q2375" s="39"/>
      <c r="R2375" s="39"/>
      <c r="S2375" s="39">
        <v>42</v>
      </c>
      <c r="T2375" s="39">
        <v>42</v>
      </c>
      <c r="U2375" s="39">
        <v>42</v>
      </c>
      <c r="V2375" s="39">
        <v>42</v>
      </c>
      <c r="W2375" s="39">
        <v>42</v>
      </c>
      <c r="X2375" s="39"/>
      <c r="Y2375" s="39"/>
      <c r="Z2375" s="39"/>
      <c r="AA2375" s="39"/>
      <c r="AB2375" s="39"/>
      <c r="AC2375" s="39"/>
      <c r="AD2375" s="39"/>
      <c r="AE2375" s="39"/>
      <c r="AF2375" s="39"/>
      <c r="AG2375" s="39"/>
      <c r="AH2375" s="39"/>
      <c r="AI2375" s="39"/>
      <c r="AJ2375" s="39"/>
      <c r="AK2375" s="39"/>
      <c r="AL2375" s="39"/>
      <c r="AM2375" s="39"/>
      <c r="AN2375" s="39"/>
      <c r="AO2375" s="39"/>
      <c r="AP2375" s="39">
        <v>2500</v>
      </c>
      <c r="AQ2375" s="39">
        <v>0</v>
      </c>
      <c r="AR2375" s="27">
        <f t="shared" si="84"/>
        <v>0</v>
      </c>
      <c r="AS2375" s="13" t="s">
        <v>748</v>
      </c>
      <c r="AT2375" s="13">
        <v>2016</v>
      </c>
      <c r="AU2375" s="13" t="s">
        <v>749</v>
      </c>
    </row>
    <row r="2376" spans="2:47" ht="13.15" customHeight="1" x14ac:dyDescent="0.2">
      <c r="B2376" s="13" t="s">
        <v>3517</v>
      </c>
      <c r="C2376" s="13" t="s">
        <v>100</v>
      </c>
      <c r="D2376" s="13" t="s">
        <v>767</v>
      </c>
      <c r="E2376" s="13" t="s">
        <v>741</v>
      </c>
      <c r="F2376" s="13" t="s">
        <v>768</v>
      </c>
      <c r="G2376" s="13" t="s">
        <v>3511</v>
      </c>
      <c r="H2376" s="13" t="s">
        <v>744</v>
      </c>
      <c r="I2376" s="13">
        <v>45</v>
      </c>
      <c r="J2376" s="13" t="s">
        <v>751</v>
      </c>
      <c r="K2376" s="13" t="s">
        <v>107</v>
      </c>
      <c r="L2376" s="13" t="s">
        <v>108</v>
      </c>
      <c r="M2376" s="13" t="s">
        <v>337</v>
      </c>
      <c r="N2376" s="13" t="s">
        <v>3503</v>
      </c>
      <c r="O2376" s="39"/>
      <c r="P2376" s="39"/>
      <c r="Q2376" s="39"/>
      <c r="R2376" s="39"/>
      <c r="S2376" s="39">
        <v>42</v>
      </c>
      <c r="T2376" s="39">
        <v>42</v>
      </c>
      <c r="U2376" s="39">
        <v>42</v>
      </c>
      <c r="V2376" s="39">
        <v>42</v>
      </c>
      <c r="W2376" s="39">
        <v>42</v>
      </c>
      <c r="X2376" s="39"/>
      <c r="Y2376" s="39"/>
      <c r="Z2376" s="39"/>
      <c r="AA2376" s="39"/>
      <c r="AB2376" s="39"/>
      <c r="AC2376" s="39"/>
      <c r="AD2376" s="39"/>
      <c r="AE2376" s="39"/>
      <c r="AF2376" s="39"/>
      <c r="AG2376" s="39"/>
      <c r="AH2376" s="39"/>
      <c r="AI2376" s="39"/>
      <c r="AJ2376" s="39"/>
      <c r="AK2376" s="39"/>
      <c r="AL2376" s="39"/>
      <c r="AM2376" s="39"/>
      <c r="AN2376" s="39"/>
      <c r="AO2376" s="39"/>
      <c r="AP2376" s="39">
        <v>2757</v>
      </c>
      <c r="AQ2376" s="39">
        <v>0</v>
      </c>
      <c r="AR2376" s="27">
        <f t="shared" si="84"/>
        <v>0</v>
      </c>
      <c r="AS2376" s="13" t="s">
        <v>748</v>
      </c>
      <c r="AT2376" s="13">
        <v>2016</v>
      </c>
      <c r="AU2376" s="13" t="s">
        <v>212</v>
      </c>
    </row>
    <row r="2377" spans="2:47" ht="13.15" customHeight="1" x14ac:dyDescent="0.2">
      <c r="B2377" s="7" t="s">
        <v>3518</v>
      </c>
      <c r="C2377" s="7" t="s">
        <v>100</v>
      </c>
      <c r="D2377" s="13" t="s">
        <v>760</v>
      </c>
      <c r="E2377" s="7" t="s">
        <v>732</v>
      </c>
      <c r="F2377" s="7" t="s">
        <v>761</v>
      </c>
      <c r="G2377" s="7" t="s">
        <v>3519</v>
      </c>
      <c r="H2377" s="8" t="s">
        <v>197</v>
      </c>
      <c r="I2377" s="9">
        <v>45</v>
      </c>
      <c r="J2377" s="10" t="s">
        <v>238</v>
      </c>
      <c r="K2377" s="8" t="s">
        <v>107</v>
      </c>
      <c r="L2377" s="10" t="s">
        <v>108</v>
      </c>
      <c r="M2377" s="10" t="s">
        <v>109</v>
      </c>
      <c r="N2377" s="10" t="s">
        <v>3503</v>
      </c>
      <c r="O2377" s="27"/>
      <c r="P2377" s="27"/>
      <c r="Q2377" s="74"/>
      <c r="R2377" s="27">
        <v>68</v>
      </c>
      <c r="S2377" s="27">
        <v>68</v>
      </c>
      <c r="T2377" s="27">
        <v>68</v>
      </c>
      <c r="U2377" s="27">
        <v>68</v>
      </c>
      <c r="V2377" s="27">
        <v>68</v>
      </c>
      <c r="W2377" s="27"/>
      <c r="X2377" s="27"/>
      <c r="Y2377" s="27"/>
      <c r="Z2377" s="27"/>
      <c r="AA2377" s="27"/>
      <c r="AB2377" s="27"/>
      <c r="AC2377" s="27"/>
      <c r="AD2377" s="27"/>
      <c r="AE2377" s="27"/>
      <c r="AF2377" s="27"/>
      <c r="AG2377" s="27"/>
      <c r="AH2377" s="27"/>
      <c r="AI2377" s="27"/>
      <c r="AJ2377" s="27"/>
      <c r="AK2377" s="27"/>
      <c r="AL2377" s="27"/>
      <c r="AM2377" s="27"/>
      <c r="AN2377" s="27"/>
      <c r="AO2377" s="27"/>
      <c r="AP2377" s="27">
        <v>2986.56</v>
      </c>
      <c r="AQ2377" s="27">
        <v>0</v>
      </c>
      <c r="AR2377" s="27">
        <f t="shared" si="84"/>
        <v>0</v>
      </c>
      <c r="AS2377" s="10" t="s">
        <v>111</v>
      </c>
      <c r="AT2377" s="43" t="s">
        <v>241</v>
      </c>
      <c r="AU2377" s="88" t="s">
        <v>242</v>
      </c>
    </row>
    <row r="2378" spans="2:47" ht="13.15" customHeight="1" x14ac:dyDescent="0.2">
      <c r="B2378" s="12" t="s">
        <v>3520</v>
      </c>
      <c r="C2378" s="7" t="s">
        <v>100</v>
      </c>
      <c r="D2378" s="13" t="s">
        <v>760</v>
      </c>
      <c r="E2378" s="7" t="s">
        <v>732</v>
      </c>
      <c r="F2378" s="7" t="s">
        <v>761</v>
      </c>
      <c r="G2378" s="7" t="s">
        <v>3519</v>
      </c>
      <c r="H2378" s="8" t="s">
        <v>105</v>
      </c>
      <c r="I2378" s="9">
        <v>45</v>
      </c>
      <c r="J2378" s="10" t="s">
        <v>106</v>
      </c>
      <c r="K2378" s="8" t="s">
        <v>107</v>
      </c>
      <c r="L2378" s="10" t="s">
        <v>108</v>
      </c>
      <c r="M2378" s="10" t="s">
        <v>109</v>
      </c>
      <c r="N2378" s="10" t="s">
        <v>3503</v>
      </c>
      <c r="O2378" s="74"/>
      <c r="P2378" s="27"/>
      <c r="Q2378" s="27"/>
      <c r="R2378" s="27">
        <v>68</v>
      </c>
      <c r="S2378" s="27">
        <v>68</v>
      </c>
      <c r="T2378" s="27">
        <v>68</v>
      </c>
      <c r="U2378" s="27">
        <v>68</v>
      </c>
      <c r="V2378" s="27">
        <v>68</v>
      </c>
      <c r="W2378" s="27"/>
      <c r="X2378" s="27"/>
      <c r="Y2378" s="27"/>
      <c r="Z2378" s="27"/>
      <c r="AA2378" s="27"/>
      <c r="AB2378" s="27"/>
      <c r="AC2378" s="27"/>
      <c r="AD2378" s="27"/>
      <c r="AE2378" s="27"/>
      <c r="AF2378" s="27"/>
      <c r="AG2378" s="27"/>
      <c r="AH2378" s="27"/>
      <c r="AI2378" s="27"/>
      <c r="AJ2378" s="27"/>
      <c r="AK2378" s="27"/>
      <c r="AL2378" s="27"/>
      <c r="AM2378" s="27"/>
      <c r="AN2378" s="27"/>
      <c r="AO2378" s="27"/>
      <c r="AP2378" s="27">
        <v>2986.56</v>
      </c>
      <c r="AQ2378" s="27">
        <v>0</v>
      </c>
      <c r="AR2378" s="27">
        <f t="shared" si="84"/>
        <v>0</v>
      </c>
      <c r="AS2378" s="10" t="s">
        <v>111</v>
      </c>
      <c r="AT2378" s="43" t="s">
        <v>241</v>
      </c>
      <c r="AU2378" s="89" t="s">
        <v>242</v>
      </c>
    </row>
    <row r="2379" spans="2:47" ht="13.15" customHeight="1" x14ac:dyDescent="0.2">
      <c r="B2379" s="12" t="s">
        <v>3521</v>
      </c>
      <c r="C2379" s="7" t="s">
        <v>100</v>
      </c>
      <c r="D2379" s="13" t="s">
        <v>760</v>
      </c>
      <c r="E2379" s="7" t="s">
        <v>732</v>
      </c>
      <c r="F2379" s="7" t="s">
        <v>761</v>
      </c>
      <c r="G2379" s="7" t="s">
        <v>3519</v>
      </c>
      <c r="H2379" s="8" t="s">
        <v>105</v>
      </c>
      <c r="I2379" s="8">
        <v>45</v>
      </c>
      <c r="J2379" s="10" t="s">
        <v>200</v>
      </c>
      <c r="K2379" s="8" t="s">
        <v>107</v>
      </c>
      <c r="L2379" s="10" t="s">
        <v>108</v>
      </c>
      <c r="M2379" s="10" t="s">
        <v>109</v>
      </c>
      <c r="N2379" s="10" t="s">
        <v>3503</v>
      </c>
      <c r="O2379" s="74"/>
      <c r="P2379" s="27"/>
      <c r="Q2379" s="27"/>
      <c r="R2379" s="27">
        <v>68</v>
      </c>
      <c r="S2379" s="27">
        <v>68</v>
      </c>
      <c r="T2379" s="27">
        <v>68</v>
      </c>
      <c r="U2379" s="27">
        <v>68</v>
      </c>
      <c r="V2379" s="27">
        <v>68</v>
      </c>
      <c r="W2379" s="27"/>
      <c r="X2379" s="27"/>
      <c r="Y2379" s="27"/>
      <c r="Z2379" s="27"/>
      <c r="AA2379" s="27"/>
      <c r="AB2379" s="27"/>
      <c r="AC2379" s="27"/>
      <c r="AD2379" s="27"/>
      <c r="AE2379" s="27"/>
      <c r="AF2379" s="27"/>
      <c r="AG2379" s="27"/>
      <c r="AH2379" s="27"/>
      <c r="AI2379" s="27"/>
      <c r="AJ2379" s="27"/>
      <c r="AK2379" s="27"/>
      <c r="AL2379" s="27"/>
      <c r="AM2379" s="27"/>
      <c r="AN2379" s="27"/>
      <c r="AO2379" s="27"/>
      <c r="AP2379" s="27">
        <v>2757</v>
      </c>
      <c r="AQ2379" s="27">
        <v>0</v>
      </c>
      <c r="AR2379" s="27">
        <f t="shared" si="84"/>
        <v>0</v>
      </c>
      <c r="AS2379" s="10" t="s">
        <v>111</v>
      </c>
      <c r="AT2379" s="7" t="s">
        <v>375</v>
      </c>
      <c r="AU2379" s="13" t="s">
        <v>130</v>
      </c>
    </row>
    <row r="2380" spans="2:47" ht="13.15" customHeight="1" x14ac:dyDescent="0.2">
      <c r="B2380" s="13" t="s">
        <v>3522</v>
      </c>
      <c r="C2380" s="13" t="s">
        <v>100</v>
      </c>
      <c r="D2380" s="13" t="s">
        <v>767</v>
      </c>
      <c r="E2380" s="13" t="s">
        <v>741</v>
      </c>
      <c r="F2380" s="13" t="s">
        <v>768</v>
      </c>
      <c r="G2380" s="13" t="s">
        <v>3519</v>
      </c>
      <c r="H2380" s="13" t="s">
        <v>1026</v>
      </c>
      <c r="I2380" s="13">
        <v>45</v>
      </c>
      <c r="J2380" s="13" t="s">
        <v>614</v>
      </c>
      <c r="K2380" s="13" t="s">
        <v>107</v>
      </c>
      <c r="L2380" s="13" t="s">
        <v>108</v>
      </c>
      <c r="M2380" s="13" t="s">
        <v>109</v>
      </c>
      <c r="N2380" s="13" t="s">
        <v>3503</v>
      </c>
      <c r="O2380" s="39"/>
      <c r="P2380" s="39"/>
      <c r="Q2380" s="39"/>
      <c r="R2380" s="39"/>
      <c r="S2380" s="39">
        <v>25</v>
      </c>
      <c r="T2380" s="39">
        <v>25</v>
      </c>
      <c r="U2380" s="39">
        <v>25</v>
      </c>
      <c r="V2380" s="39">
        <v>25</v>
      </c>
      <c r="W2380" s="39">
        <v>25</v>
      </c>
      <c r="X2380" s="39"/>
      <c r="Y2380" s="39"/>
      <c r="Z2380" s="39"/>
      <c r="AA2380" s="39"/>
      <c r="AB2380" s="39"/>
      <c r="AC2380" s="39"/>
      <c r="AD2380" s="39"/>
      <c r="AE2380" s="39"/>
      <c r="AF2380" s="39"/>
      <c r="AG2380" s="39"/>
      <c r="AH2380" s="39"/>
      <c r="AI2380" s="39"/>
      <c r="AJ2380" s="39"/>
      <c r="AK2380" s="39"/>
      <c r="AL2380" s="39"/>
      <c r="AM2380" s="39"/>
      <c r="AN2380" s="39"/>
      <c r="AO2380" s="39"/>
      <c r="AP2380" s="39">
        <v>2757</v>
      </c>
      <c r="AQ2380" s="39">
        <v>0</v>
      </c>
      <c r="AR2380" s="27">
        <f t="shared" si="84"/>
        <v>0</v>
      </c>
      <c r="AS2380" s="13" t="s">
        <v>111</v>
      </c>
      <c r="AT2380" s="13">
        <v>2016</v>
      </c>
      <c r="AU2380" s="13">
        <v>7.9</v>
      </c>
    </row>
    <row r="2381" spans="2:47" ht="13.15" customHeight="1" x14ac:dyDescent="0.2">
      <c r="B2381" s="13" t="s">
        <v>3523</v>
      </c>
      <c r="C2381" s="13" t="s">
        <v>100</v>
      </c>
      <c r="D2381" s="13" t="s">
        <v>767</v>
      </c>
      <c r="E2381" s="13" t="s">
        <v>741</v>
      </c>
      <c r="F2381" s="13" t="s">
        <v>768</v>
      </c>
      <c r="G2381" s="13" t="s">
        <v>3519</v>
      </c>
      <c r="H2381" s="13" t="s">
        <v>744</v>
      </c>
      <c r="I2381" s="13">
        <v>45</v>
      </c>
      <c r="J2381" s="13" t="s">
        <v>745</v>
      </c>
      <c r="K2381" s="13" t="s">
        <v>107</v>
      </c>
      <c r="L2381" s="13" t="s">
        <v>108</v>
      </c>
      <c r="M2381" s="13" t="s">
        <v>109</v>
      </c>
      <c r="N2381" s="13" t="s">
        <v>3503</v>
      </c>
      <c r="O2381" s="39"/>
      <c r="P2381" s="39"/>
      <c r="Q2381" s="39"/>
      <c r="R2381" s="39"/>
      <c r="S2381" s="39">
        <v>25</v>
      </c>
      <c r="T2381" s="39">
        <v>25</v>
      </c>
      <c r="U2381" s="39">
        <v>25</v>
      </c>
      <c r="V2381" s="39">
        <v>25</v>
      </c>
      <c r="W2381" s="39">
        <v>25</v>
      </c>
      <c r="X2381" s="39"/>
      <c r="Y2381" s="39"/>
      <c r="Z2381" s="39"/>
      <c r="AA2381" s="39"/>
      <c r="AB2381" s="39"/>
      <c r="AC2381" s="39"/>
      <c r="AD2381" s="39"/>
      <c r="AE2381" s="39"/>
      <c r="AF2381" s="39"/>
      <c r="AG2381" s="39"/>
      <c r="AH2381" s="39"/>
      <c r="AI2381" s="39"/>
      <c r="AJ2381" s="39"/>
      <c r="AK2381" s="39"/>
      <c r="AL2381" s="39"/>
      <c r="AM2381" s="39"/>
      <c r="AN2381" s="39"/>
      <c r="AO2381" s="39"/>
      <c r="AP2381" s="39">
        <v>2757</v>
      </c>
      <c r="AQ2381" s="39">
        <v>0</v>
      </c>
      <c r="AR2381" s="27">
        <f t="shared" si="84"/>
        <v>0</v>
      </c>
      <c r="AS2381" s="13" t="s">
        <v>111</v>
      </c>
      <c r="AT2381" s="13">
        <v>2016</v>
      </c>
      <c r="AU2381" s="13" t="s">
        <v>2367</v>
      </c>
    </row>
    <row r="2382" spans="2:47" ht="13.15" customHeight="1" x14ac:dyDescent="0.2">
      <c r="B2382" s="13" t="s">
        <v>3524</v>
      </c>
      <c r="C2382" s="13" t="s">
        <v>100</v>
      </c>
      <c r="D2382" s="13" t="s">
        <v>767</v>
      </c>
      <c r="E2382" s="13" t="s">
        <v>741</v>
      </c>
      <c r="F2382" s="13" t="s">
        <v>768</v>
      </c>
      <c r="G2382" s="13" t="s">
        <v>3519</v>
      </c>
      <c r="H2382" s="13" t="s">
        <v>744</v>
      </c>
      <c r="I2382" s="13">
        <v>45</v>
      </c>
      <c r="J2382" s="13" t="s">
        <v>747</v>
      </c>
      <c r="K2382" s="13" t="s">
        <v>107</v>
      </c>
      <c r="L2382" s="13" t="s">
        <v>108</v>
      </c>
      <c r="M2382" s="13" t="s">
        <v>109</v>
      </c>
      <c r="N2382" s="13" t="s">
        <v>3503</v>
      </c>
      <c r="O2382" s="39"/>
      <c r="P2382" s="39"/>
      <c r="Q2382" s="39"/>
      <c r="R2382" s="39"/>
      <c r="S2382" s="39">
        <v>25</v>
      </c>
      <c r="T2382" s="39">
        <v>25</v>
      </c>
      <c r="U2382" s="39">
        <v>25</v>
      </c>
      <c r="V2382" s="39">
        <v>25</v>
      </c>
      <c r="W2382" s="39">
        <v>25</v>
      </c>
      <c r="X2382" s="39"/>
      <c r="Y2382" s="39"/>
      <c r="Z2382" s="39"/>
      <c r="AA2382" s="39"/>
      <c r="AB2382" s="39"/>
      <c r="AC2382" s="39"/>
      <c r="AD2382" s="39"/>
      <c r="AE2382" s="39"/>
      <c r="AF2382" s="39"/>
      <c r="AG2382" s="39"/>
      <c r="AH2382" s="39"/>
      <c r="AI2382" s="39"/>
      <c r="AJ2382" s="39"/>
      <c r="AK2382" s="39"/>
      <c r="AL2382" s="39"/>
      <c r="AM2382" s="39"/>
      <c r="AN2382" s="39"/>
      <c r="AO2382" s="39"/>
      <c r="AP2382" s="39">
        <v>2500</v>
      </c>
      <c r="AQ2382" s="39">
        <v>0</v>
      </c>
      <c r="AR2382" s="27">
        <f t="shared" si="84"/>
        <v>0</v>
      </c>
      <c r="AS2382" s="13" t="s">
        <v>748</v>
      </c>
      <c r="AT2382" s="13">
        <v>2016</v>
      </c>
      <c r="AU2382" s="13" t="s">
        <v>749</v>
      </c>
    </row>
    <row r="2383" spans="2:47" ht="13.15" customHeight="1" x14ac:dyDescent="0.2">
      <c r="B2383" s="13" t="s">
        <v>3525</v>
      </c>
      <c r="C2383" s="13" t="s">
        <v>100</v>
      </c>
      <c r="D2383" s="13" t="s">
        <v>767</v>
      </c>
      <c r="E2383" s="13" t="s">
        <v>741</v>
      </c>
      <c r="F2383" s="13" t="s">
        <v>768</v>
      </c>
      <c r="G2383" s="13" t="s">
        <v>3519</v>
      </c>
      <c r="H2383" s="13" t="s">
        <v>744</v>
      </c>
      <c r="I2383" s="13">
        <v>45</v>
      </c>
      <c r="J2383" s="13" t="s">
        <v>751</v>
      </c>
      <c r="K2383" s="13" t="s">
        <v>107</v>
      </c>
      <c r="L2383" s="13" t="s">
        <v>108</v>
      </c>
      <c r="M2383" s="13" t="s">
        <v>337</v>
      </c>
      <c r="N2383" s="13" t="s">
        <v>3503</v>
      </c>
      <c r="O2383" s="39"/>
      <c r="P2383" s="39"/>
      <c r="Q2383" s="39"/>
      <c r="R2383" s="39"/>
      <c r="S2383" s="39">
        <v>25</v>
      </c>
      <c r="T2383" s="39">
        <v>25</v>
      </c>
      <c r="U2383" s="39">
        <v>25</v>
      </c>
      <c r="V2383" s="39">
        <v>25</v>
      </c>
      <c r="W2383" s="39">
        <v>25</v>
      </c>
      <c r="X2383" s="39"/>
      <c r="Y2383" s="39"/>
      <c r="Z2383" s="39"/>
      <c r="AA2383" s="39"/>
      <c r="AB2383" s="39"/>
      <c r="AC2383" s="39"/>
      <c r="AD2383" s="39"/>
      <c r="AE2383" s="39"/>
      <c r="AF2383" s="39"/>
      <c r="AG2383" s="39"/>
      <c r="AH2383" s="39"/>
      <c r="AI2383" s="39"/>
      <c r="AJ2383" s="39"/>
      <c r="AK2383" s="39"/>
      <c r="AL2383" s="39"/>
      <c r="AM2383" s="39"/>
      <c r="AN2383" s="39"/>
      <c r="AO2383" s="39"/>
      <c r="AP2383" s="39">
        <v>2757</v>
      </c>
      <c r="AQ2383" s="39">
        <v>0</v>
      </c>
      <c r="AR2383" s="27">
        <f t="shared" si="84"/>
        <v>0</v>
      </c>
      <c r="AS2383" s="13" t="s">
        <v>748</v>
      </c>
      <c r="AT2383" s="13">
        <v>2016</v>
      </c>
      <c r="AU2383" s="13" t="s">
        <v>212</v>
      </c>
    </row>
    <row r="2384" spans="2:47" ht="13.15" customHeight="1" x14ac:dyDescent="0.2">
      <c r="B2384" s="7" t="s">
        <v>3526</v>
      </c>
      <c r="C2384" s="7" t="s">
        <v>100</v>
      </c>
      <c r="D2384" s="13" t="s">
        <v>760</v>
      </c>
      <c r="E2384" s="7" t="s">
        <v>732</v>
      </c>
      <c r="F2384" s="7" t="s">
        <v>761</v>
      </c>
      <c r="G2384" s="7" t="s">
        <v>3527</v>
      </c>
      <c r="H2384" s="8" t="s">
        <v>197</v>
      </c>
      <c r="I2384" s="9">
        <v>45</v>
      </c>
      <c r="J2384" s="10" t="s">
        <v>238</v>
      </c>
      <c r="K2384" s="8" t="s">
        <v>107</v>
      </c>
      <c r="L2384" s="10" t="s">
        <v>108</v>
      </c>
      <c r="M2384" s="10" t="s">
        <v>109</v>
      </c>
      <c r="N2384" s="10" t="s">
        <v>3503</v>
      </c>
      <c r="O2384" s="27"/>
      <c r="P2384" s="27"/>
      <c r="Q2384" s="74"/>
      <c r="R2384" s="27">
        <v>182</v>
      </c>
      <c r="S2384" s="27">
        <v>182</v>
      </c>
      <c r="T2384" s="27">
        <v>182</v>
      </c>
      <c r="U2384" s="27">
        <v>182</v>
      </c>
      <c r="V2384" s="27">
        <v>182</v>
      </c>
      <c r="W2384" s="27"/>
      <c r="X2384" s="27"/>
      <c r="Y2384" s="27"/>
      <c r="Z2384" s="27"/>
      <c r="AA2384" s="27"/>
      <c r="AB2384" s="27"/>
      <c r="AC2384" s="27"/>
      <c r="AD2384" s="27"/>
      <c r="AE2384" s="27"/>
      <c r="AF2384" s="27"/>
      <c r="AG2384" s="27"/>
      <c r="AH2384" s="27"/>
      <c r="AI2384" s="27"/>
      <c r="AJ2384" s="27"/>
      <c r="AK2384" s="27"/>
      <c r="AL2384" s="27"/>
      <c r="AM2384" s="27"/>
      <c r="AN2384" s="27"/>
      <c r="AO2384" s="27"/>
      <c r="AP2384" s="27">
        <v>2986.56</v>
      </c>
      <c r="AQ2384" s="27">
        <v>0</v>
      </c>
      <c r="AR2384" s="27">
        <f t="shared" si="84"/>
        <v>0</v>
      </c>
      <c r="AS2384" s="10" t="s">
        <v>111</v>
      </c>
      <c r="AT2384" s="43" t="s">
        <v>241</v>
      </c>
      <c r="AU2384" s="88" t="s">
        <v>242</v>
      </c>
    </row>
    <row r="2385" spans="2:47" ht="13.15" customHeight="1" x14ac:dyDescent="0.2">
      <c r="B2385" s="12" t="s">
        <v>3528</v>
      </c>
      <c r="C2385" s="7" t="s">
        <v>100</v>
      </c>
      <c r="D2385" s="13" t="s">
        <v>760</v>
      </c>
      <c r="E2385" s="7" t="s">
        <v>732</v>
      </c>
      <c r="F2385" s="7" t="s">
        <v>761</v>
      </c>
      <c r="G2385" s="7" t="s">
        <v>3527</v>
      </c>
      <c r="H2385" s="8" t="s">
        <v>105</v>
      </c>
      <c r="I2385" s="9">
        <v>45</v>
      </c>
      <c r="J2385" s="10" t="s">
        <v>106</v>
      </c>
      <c r="K2385" s="8" t="s">
        <v>107</v>
      </c>
      <c r="L2385" s="10" t="s">
        <v>108</v>
      </c>
      <c r="M2385" s="10" t="s">
        <v>109</v>
      </c>
      <c r="N2385" s="10" t="s">
        <v>3503</v>
      </c>
      <c r="O2385" s="74"/>
      <c r="P2385" s="27"/>
      <c r="Q2385" s="27"/>
      <c r="R2385" s="27">
        <v>182</v>
      </c>
      <c r="S2385" s="27">
        <v>182</v>
      </c>
      <c r="T2385" s="27">
        <v>182</v>
      </c>
      <c r="U2385" s="27">
        <v>182</v>
      </c>
      <c r="V2385" s="27">
        <v>182</v>
      </c>
      <c r="W2385" s="27"/>
      <c r="X2385" s="27"/>
      <c r="Y2385" s="27"/>
      <c r="Z2385" s="27"/>
      <c r="AA2385" s="27"/>
      <c r="AB2385" s="27"/>
      <c r="AC2385" s="27"/>
      <c r="AD2385" s="27"/>
      <c r="AE2385" s="27"/>
      <c r="AF2385" s="27"/>
      <c r="AG2385" s="27"/>
      <c r="AH2385" s="27"/>
      <c r="AI2385" s="27"/>
      <c r="AJ2385" s="27"/>
      <c r="AK2385" s="27"/>
      <c r="AL2385" s="27"/>
      <c r="AM2385" s="27"/>
      <c r="AN2385" s="27"/>
      <c r="AO2385" s="27"/>
      <c r="AP2385" s="27">
        <v>2986.56</v>
      </c>
      <c r="AQ2385" s="27">
        <v>0</v>
      </c>
      <c r="AR2385" s="27">
        <f t="shared" si="84"/>
        <v>0</v>
      </c>
      <c r="AS2385" s="10" t="s">
        <v>111</v>
      </c>
      <c r="AT2385" s="43" t="s">
        <v>241</v>
      </c>
      <c r="AU2385" s="89" t="s">
        <v>242</v>
      </c>
    </row>
    <row r="2386" spans="2:47" ht="13.15" customHeight="1" x14ac:dyDescent="0.2">
      <c r="B2386" s="12" t="s">
        <v>3529</v>
      </c>
      <c r="C2386" s="7" t="s">
        <v>100</v>
      </c>
      <c r="D2386" s="13" t="s">
        <v>760</v>
      </c>
      <c r="E2386" s="7" t="s">
        <v>732</v>
      </c>
      <c r="F2386" s="7" t="s">
        <v>761</v>
      </c>
      <c r="G2386" s="7" t="s">
        <v>3527</v>
      </c>
      <c r="H2386" s="8" t="s">
        <v>105</v>
      </c>
      <c r="I2386" s="8">
        <v>45</v>
      </c>
      <c r="J2386" s="10" t="s">
        <v>200</v>
      </c>
      <c r="K2386" s="8" t="s">
        <v>107</v>
      </c>
      <c r="L2386" s="10" t="s">
        <v>108</v>
      </c>
      <c r="M2386" s="10" t="s">
        <v>109</v>
      </c>
      <c r="N2386" s="10" t="s">
        <v>3503</v>
      </c>
      <c r="O2386" s="74"/>
      <c r="P2386" s="27"/>
      <c r="Q2386" s="27"/>
      <c r="R2386" s="27">
        <v>182</v>
      </c>
      <c r="S2386" s="27">
        <v>182</v>
      </c>
      <c r="T2386" s="27">
        <v>182</v>
      </c>
      <c r="U2386" s="27">
        <v>182</v>
      </c>
      <c r="V2386" s="27">
        <v>182</v>
      </c>
      <c r="W2386" s="27"/>
      <c r="X2386" s="27"/>
      <c r="Y2386" s="27"/>
      <c r="Z2386" s="27"/>
      <c r="AA2386" s="27"/>
      <c r="AB2386" s="27"/>
      <c r="AC2386" s="27"/>
      <c r="AD2386" s="27"/>
      <c r="AE2386" s="27"/>
      <c r="AF2386" s="27"/>
      <c r="AG2386" s="27"/>
      <c r="AH2386" s="27"/>
      <c r="AI2386" s="27"/>
      <c r="AJ2386" s="27"/>
      <c r="AK2386" s="27"/>
      <c r="AL2386" s="27"/>
      <c r="AM2386" s="27"/>
      <c r="AN2386" s="27"/>
      <c r="AO2386" s="27"/>
      <c r="AP2386" s="27">
        <v>2220</v>
      </c>
      <c r="AQ2386" s="27">
        <v>0</v>
      </c>
      <c r="AR2386" s="27">
        <f t="shared" si="84"/>
        <v>0</v>
      </c>
      <c r="AS2386" s="10" t="s">
        <v>111</v>
      </c>
      <c r="AT2386" s="7" t="s">
        <v>375</v>
      </c>
      <c r="AU2386" s="13" t="s">
        <v>1163</v>
      </c>
    </row>
    <row r="2387" spans="2:47" ht="13.15" customHeight="1" x14ac:dyDescent="0.2">
      <c r="B2387" s="13" t="s">
        <v>3530</v>
      </c>
      <c r="C2387" s="13" t="s">
        <v>100</v>
      </c>
      <c r="D2387" s="13" t="s">
        <v>767</v>
      </c>
      <c r="E2387" s="13" t="s">
        <v>741</v>
      </c>
      <c r="F2387" s="13" t="s">
        <v>768</v>
      </c>
      <c r="G2387" s="13" t="s">
        <v>3527</v>
      </c>
      <c r="H2387" s="13" t="s">
        <v>1026</v>
      </c>
      <c r="I2387" s="13">
        <v>45</v>
      </c>
      <c r="J2387" s="13" t="s">
        <v>614</v>
      </c>
      <c r="K2387" s="13" t="s">
        <v>107</v>
      </c>
      <c r="L2387" s="13" t="s">
        <v>108</v>
      </c>
      <c r="M2387" s="13" t="s">
        <v>109</v>
      </c>
      <c r="N2387" s="13" t="s">
        <v>3503</v>
      </c>
      <c r="O2387" s="39"/>
      <c r="P2387" s="39"/>
      <c r="Q2387" s="39"/>
      <c r="R2387" s="39"/>
      <c r="S2387" s="39">
        <v>117</v>
      </c>
      <c r="T2387" s="39">
        <v>117</v>
      </c>
      <c r="U2387" s="39">
        <v>117</v>
      </c>
      <c r="V2387" s="39">
        <v>117</v>
      </c>
      <c r="W2387" s="39">
        <v>117</v>
      </c>
      <c r="X2387" s="39"/>
      <c r="Y2387" s="39"/>
      <c r="Z2387" s="39"/>
      <c r="AA2387" s="39"/>
      <c r="AB2387" s="39"/>
      <c r="AC2387" s="39"/>
      <c r="AD2387" s="39"/>
      <c r="AE2387" s="39"/>
      <c r="AF2387" s="39"/>
      <c r="AG2387" s="39"/>
      <c r="AH2387" s="39"/>
      <c r="AI2387" s="39"/>
      <c r="AJ2387" s="39"/>
      <c r="AK2387" s="39"/>
      <c r="AL2387" s="39"/>
      <c r="AM2387" s="39"/>
      <c r="AN2387" s="39"/>
      <c r="AO2387" s="39"/>
      <c r="AP2387" s="39">
        <v>2220</v>
      </c>
      <c r="AQ2387" s="39">
        <v>0</v>
      </c>
      <c r="AR2387" s="27">
        <f t="shared" si="84"/>
        <v>0</v>
      </c>
      <c r="AS2387" s="13" t="s">
        <v>111</v>
      </c>
      <c r="AT2387" s="13">
        <v>2016</v>
      </c>
      <c r="AU2387" s="13">
        <v>7.9</v>
      </c>
    </row>
    <row r="2388" spans="2:47" ht="13.15" customHeight="1" x14ac:dyDescent="0.2">
      <c r="B2388" s="13" t="s">
        <v>3531</v>
      </c>
      <c r="C2388" s="13" t="s">
        <v>100</v>
      </c>
      <c r="D2388" s="13" t="s">
        <v>767</v>
      </c>
      <c r="E2388" s="13" t="s">
        <v>741</v>
      </c>
      <c r="F2388" s="13" t="s">
        <v>768</v>
      </c>
      <c r="G2388" s="13" t="s">
        <v>3527</v>
      </c>
      <c r="H2388" s="13" t="s">
        <v>744</v>
      </c>
      <c r="I2388" s="13">
        <v>45</v>
      </c>
      <c r="J2388" s="13" t="s">
        <v>745</v>
      </c>
      <c r="K2388" s="13" t="s">
        <v>107</v>
      </c>
      <c r="L2388" s="13" t="s">
        <v>108</v>
      </c>
      <c r="M2388" s="13" t="s">
        <v>109</v>
      </c>
      <c r="N2388" s="13" t="s">
        <v>3503</v>
      </c>
      <c r="O2388" s="39"/>
      <c r="P2388" s="39"/>
      <c r="Q2388" s="39"/>
      <c r="R2388" s="39"/>
      <c r="S2388" s="39">
        <v>117</v>
      </c>
      <c r="T2388" s="39">
        <v>117</v>
      </c>
      <c r="U2388" s="39">
        <v>117</v>
      </c>
      <c r="V2388" s="39">
        <v>117</v>
      </c>
      <c r="W2388" s="39">
        <v>117</v>
      </c>
      <c r="X2388" s="39"/>
      <c r="Y2388" s="39"/>
      <c r="Z2388" s="39"/>
      <c r="AA2388" s="39"/>
      <c r="AB2388" s="39"/>
      <c r="AC2388" s="39"/>
      <c r="AD2388" s="39"/>
      <c r="AE2388" s="39"/>
      <c r="AF2388" s="39"/>
      <c r="AG2388" s="39"/>
      <c r="AH2388" s="39"/>
      <c r="AI2388" s="39"/>
      <c r="AJ2388" s="39"/>
      <c r="AK2388" s="39"/>
      <c r="AL2388" s="39"/>
      <c r="AM2388" s="39"/>
      <c r="AN2388" s="39"/>
      <c r="AO2388" s="39"/>
      <c r="AP2388" s="39">
        <v>2220</v>
      </c>
      <c r="AQ2388" s="39">
        <v>0</v>
      </c>
      <c r="AR2388" s="27">
        <f t="shared" si="84"/>
        <v>0</v>
      </c>
      <c r="AS2388" s="13" t="s">
        <v>111</v>
      </c>
      <c r="AT2388" s="13">
        <v>2016</v>
      </c>
      <c r="AU2388" s="13">
        <v>9.18</v>
      </c>
    </row>
    <row r="2389" spans="2:47" ht="13.15" customHeight="1" x14ac:dyDescent="0.2">
      <c r="B2389" s="13" t="s">
        <v>3532</v>
      </c>
      <c r="C2389" s="13" t="s">
        <v>100</v>
      </c>
      <c r="D2389" s="13" t="s">
        <v>767</v>
      </c>
      <c r="E2389" s="13" t="s">
        <v>741</v>
      </c>
      <c r="F2389" s="13" t="s">
        <v>768</v>
      </c>
      <c r="G2389" s="13" t="s">
        <v>3527</v>
      </c>
      <c r="H2389" s="13" t="s">
        <v>744</v>
      </c>
      <c r="I2389" s="13">
        <v>45</v>
      </c>
      <c r="J2389" s="13" t="s">
        <v>747</v>
      </c>
      <c r="K2389" s="13" t="s">
        <v>107</v>
      </c>
      <c r="L2389" s="13" t="s">
        <v>108</v>
      </c>
      <c r="M2389" s="13" t="s">
        <v>109</v>
      </c>
      <c r="N2389" s="13" t="s">
        <v>3503</v>
      </c>
      <c r="O2389" s="39"/>
      <c r="P2389" s="39"/>
      <c r="Q2389" s="39"/>
      <c r="R2389" s="39"/>
      <c r="S2389" s="39">
        <v>117</v>
      </c>
      <c r="T2389" s="39">
        <v>117</v>
      </c>
      <c r="U2389" s="39">
        <v>117</v>
      </c>
      <c r="V2389" s="39">
        <v>117</v>
      </c>
      <c r="W2389" s="39">
        <v>117</v>
      </c>
      <c r="X2389" s="39"/>
      <c r="Y2389" s="39"/>
      <c r="Z2389" s="39"/>
      <c r="AA2389" s="39"/>
      <c r="AB2389" s="39"/>
      <c r="AC2389" s="39"/>
      <c r="AD2389" s="39"/>
      <c r="AE2389" s="39"/>
      <c r="AF2389" s="39"/>
      <c r="AG2389" s="39"/>
      <c r="AH2389" s="39"/>
      <c r="AI2389" s="39"/>
      <c r="AJ2389" s="39"/>
      <c r="AK2389" s="39"/>
      <c r="AL2389" s="39"/>
      <c r="AM2389" s="39"/>
      <c r="AN2389" s="39"/>
      <c r="AO2389" s="39"/>
      <c r="AP2389" s="39">
        <v>2220</v>
      </c>
      <c r="AQ2389" s="39">
        <v>0</v>
      </c>
      <c r="AR2389" s="27">
        <f t="shared" si="84"/>
        <v>0</v>
      </c>
      <c r="AS2389" s="13" t="s">
        <v>748</v>
      </c>
      <c r="AT2389" s="13">
        <v>2016</v>
      </c>
      <c r="AU2389" s="13" t="s">
        <v>749</v>
      </c>
    </row>
    <row r="2390" spans="2:47" ht="13.15" customHeight="1" x14ac:dyDescent="0.2">
      <c r="B2390" s="13" t="s">
        <v>3533</v>
      </c>
      <c r="C2390" s="13" t="s">
        <v>100</v>
      </c>
      <c r="D2390" s="13" t="s">
        <v>767</v>
      </c>
      <c r="E2390" s="13" t="s">
        <v>741</v>
      </c>
      <c r="F2390" s="13" t="s">
        <v>768</v>
      </c>
      <c r="G2390" s="13" t="s">
        <v>3527</v>
      </c>
      <c r="H2390" s="13" t="s">
        <v>744</v>
      </c>
      <c r="I2390" s="13">
        <v>45</v>
      </c>
      <c r="J2390" s="13" t="s">
        <v>751</v>
      </c>
      <c r="K2390" s="13" t="s">
        <v>107</v>
      </c>
      <c r="L2390" s="13" t="s">
        <v>108</v>
      </c>
      <c r="M2390" s="13" t="s">
        <v>337</v>
      </c>
      <c r="N2390" s="13" t="s">
        <v>3503</v>
      </c>
      <c r="O2390" s="39"/>
      <c r="P2390" s="39"/>
      <c r="Q2390" s="39"/>
      <c r="R2390" s="39"/>
      <c r="S2390" s="39">
        <v>117</v>
      </c>
      <c r="T2390" s="39">
        <v>117</v>
      </c>
      <c r="U2390" s="39">
        <v>117</v>
      </c>
      <c r="V2390" s="39">
        <v>117</v>
      </c>
      <c r="W2390" s="39">
        <v>117</v>
      </c>
      <c r="X2390" s="39"/>
      <c r="Y2390" s="39"/>
      <c r="Z2390" s="39"/>
      <c r="AA2390" s="39"/>
      <c r="AB2390" s="39"/>
      <c r="AC2390" s="39"/>
      <c r="AD2390" s="39"/>
      <c r="AE2390" s="39"/>
      <c r="AF2390" s="39"/>
      <c r="AG2390" s="39"/>
      <c r="AH2390" s="39"/>
      <c r="AI2390" s="39"/>
      <c r="AJ2390" s="39"/>
      <c r="AK2390" s="39"/>
      <c r="AL2390" s="39"/>
      <c r="AM2390" s="39"/>
      <c r="AN2390" s="39"/>
      <c r="AO2390" s="39"/>
      <c r="AP2390" s="39">
        <v>2500</v>
      </c>
      <c r="AQ2390" s="39">
        <v>0</v>
      </c>
      <c r="AR2390" s="27">
        <f t="shared" si="84"/>
        <v>0</v>
      </c>
      <c r="AS2390" s="13" t="s">
        <v>748</v>
      </c>
      <c r="AT2390" s="13">
        <v>2016</v>
      </c>
      <c r="AU2390" s="13" t="s">
        <v>212</v>
      </c>
    </row>
    <row r="2391" spans="2:47" ht="13.15" customHeight="1" x14ac:dyDescent="0.2">
      <c r="B2391" s="7" t="s">
        <v>3534</v>
      </c>
      <c r="C2391" s="7" t="s">
        <v>100</v>
      </c>
      <c r="D2391" s="13" t="s">
        <v>760</v>
      </c>
      <c r="E2391" s="7" t="s">
        <v>732</v>
      </c>
      <c r="F2391" s="7" t="s">
        <v>761</v>
      </c>
      <c r="G2391" s="7" t="s">
        <v>3535</v>
      </c>
      <c r="H2391" s="8" t="s">
        <v>197</v>
      </c>
      <c r="I2391" s="9">
        <v>45</v>
      </c>
      <c r="J2391" s="10" t="s">
        <v>238</v>
      </c>
      <c r="K2391" s="8" t="s">
        <v>107</v>
      </c>
      <c r="L2391" s="10" t="s">
        <v>108</v>
      </c>
      <c r="M2391" s="10" t="s">
        <v>109</v>
      </c>
      <c r="N2391" s="10" t="s">
        <v>3503</v>
      </c>
      <c r="O2391" s="27"/>
      <c r="P2391" s="27"/>
      <c r="Q2391" s="74"/>
      <c r="R2391" s="27">
        <v>258</v>
      </c>
      <c r="S2391" s="27">
        <v>258</v>
      </c>
      <c r="T2391" s="27">
        <v>258</v>
      </c>
      <c r="U2391" s="27">
        <v>258</v>
      </c>
      <c r="V2391" s="27">
        <v>258</v>
      </c>
      <c r="W2391" s="27"/>
      <c r="X2391" s="27"/>
      <c r="Y2391" s="27"/>
      <c r="Z2391" s="27"/>
      <c r="AA2391" s="27"/>
      <c r="AB2391" s="27"/>
      <c r="AC2391" s="27"/>
      <c r="AD2391" s="27"/>
      <c r="AE2391" s="27"/>
      <c r="AF2391" s="27"/>
      <c r="AG2391" s="27"/>
      <c r="AH2391" s="27"/>
      <c r="AI2391" s="27"/>
      <c r="AJ2391" s="27"/>
      <c r="AK2391" s="27"/>
      <c r="AL2391" s="27"/>
      <c r="AM2391" s="27"/>
      <c r="AN2391" s="27"/>
      <c r="AO2391" s="27"/>
      <c r="AP2391" s="27">
        <v>2986.56</v>
      </c>
      <c r="AQ2391" s="27">
        <v>0</v>
      </c>
      <c r="AR2391" s="27">
        <f t="shared" si="84"/>
        <v>0</v>
      </c>
      <c r="AS2391" s="10" t="s">
        <v>111</v>
      </c>
      <c r="AT2391" s="43" t="s">
        <v>241</v>
      </c>
      <c r="AU2391" s="88" t="s">
        <v>242</v>
      </c>
    </row>
    <row r="2392" spans="2:47" ht="13.15" customHeight="1" x14ac:dyDescent="0.2">
      <c r="B2392" s="12" t="s">
        <v>3536</v>
      </c>
      <c r="C2392" s="7" t="s">
        <v>100</v>
      </c>
      <c r="D2392" s="13" t="s">
        <v>760</v>
      </c>
      <c r="E2392" s="7" t="s">
        <v>732</v>
      </c>
      <c r="F2392" s="7" t="s">
        <v>761</v>
      </c>
      <c r="G2392" s="7" t="s">
        <v>3535</v>
      </c>
      <c r="H2392" s="8" t="s">
        <v>105</v>
      </c>
      <c r="I2392" s="9">
        <v>45</v>
      </c>
      <c r="J2392" s="10" t="s">
        <v>106</v>
      </c>
      <c r="K2392" s="8" t="s">
        <v>107</v>
      </c>
      <c r="L2392" s="10" t="s">
        <v>108</v>
      </c>
      <c r="M2392" s="10" t="s">
        <v>109</v>
      </c>
      <c r="N2392" s="10" t="s">
        <v>3503</v>
      </c>
      <c r="O2392" s="74"/>
      <c r="P2392" s="27"/>
      <c r="Q2392" s="27"/>
      <c r="R2392" s="27">
        <v>258</v>
      </c>
      <c r="S2392" s="27">
        <v>258</v>
      </c>
      <c r="T2392" s="27">
        <v>258</v>
      </c>
      <c r="U2392" s="27">
        <v>258</v>
      </c>
      <c r="V2392" s="27">
        <v>258</v>
      </c>
      <c r="W2392" s="27"/>
      <c r="X2392" s="27"/>
      <c r="Y2392" s="27"/>
      <c r="Z2392" s="27"/>
      <c r="AA2392" s="27"/>
      <c r="AB2392" s="27"/>
      <c r="AC2392" s="27"/>
      <c r="AD2392" s="27"/>
      <c r="AE2392" s="27"/>
      <c r="AF2392" s="27"/>
      <c r="AG2392" s="27"/>
      <c r="AH2392" s="27"/>
      <c r="AI2392" s="27"/>
      <c r="AJ2392" s="27"/>
      <c r="AK2392" s="27"/>
      <c r="AL2392" s="27"/>
      <c r="AM2392" s="27"/>
      <c r="AN2392" s="27"/>
      <c r="AO2392" s="27"/>
      <c r="AP2392" s="27">
        <v>2986.56</v>
      </c>
      <c r="AQ2392" s="27">
        <v>0</v>
      </c>
      <c r="AR2392" s="27">
        <f t="shared" si="84"/>
        <v>0</v>
      </c>
      <c r="AS2392" s="10" t="s">
        <v>111</v>
      </c>
      <c r="AT2392" s="43" t="s">
        <v>241</v>
      </c>
      <c r="AU2392" s="89" t="s">
        <v>242</v>
      </c>
    </row>
    <row r="2393" spans="2:47" ht="13.15" customHeight="1" x14ac:dyDescent="0.2">
      <c r="B2393" s="12" t="s">
        <v>3537</v>
      </c>
      <c r="C2393" s="7" t="s">
        <v>100</v>
      </c>
      <c r="D2393" s="13" t="s">
        <v>760</v>
      </c>
      <c r="E2393" s="7" t="s">
        <v>732</v>
      </c>
      <c r="F2393" s="7" t="s">
        <v>761</v>
      </c>
      <c r="G2393" s="7" t="s">
        <v>3535</v>
      </c>
      <c r="H2393" s="8" t="s">
        <v>105</v>
      </c>
      <c r="I2393" s="8">
        <v>45</v>
      </c>
      <c r="J2393" s="10" t="s">
        <v>200</v>
      </c>
      <c r="K2393" s="8" t="s">
        <v>107</v>
      </c>
      <c r="L2393" s="10" t="s">
        <v>108</v>
      </c>
      <c r="M2393" s="10" t="s">
        <v>109</v>
      </c>
      <c r="N2393" s="10" t="s">
        <v>3503</v>
      </c>
      <c r="O2393" s="74"/>
      <c r="P2393" s="27"/>
      <c r="Q2393" s="27"/>
      <c r="R2393" s="27">
        <v>240</v>
      </c>
      <c r="S2393" s="27">
        <v>258</v>
      </c>
      <c r="T2393" s="27">
        <v>258</v>
      </c>
      <c r="U2393" s="27">
        <v>258</v>
      </c>
      <c r="V2393" s="27">
        <v>258</v>
      </c>
      <c r="W2393" s="27"/>
      <c r="X2393" s="27"/>
      <c r="Y2393" s="27"/>
      <c r="Z2393" s="27"/>
      <c r="AA2393" s="27"/>
      <c r="AB2393" s="27"/>
      <c r="AC2393" s="27"/>
      <c r="AD2393" s="27"/>
      <c r="AE2393" s="27"/>
      <c r="AF2393" s="27"/>
      <c r="AG2393" s="27"/>
      <c r="AH2393" s="27"/>
      <c r="AI2393" s="27"/>
      <c r="AJ2393" s="27"/>
      <c r="AK2393" s="27"/>
      <c r="AL2393" s="27"/>
      <c r="AM2393" s="27"/>
      <c r="AN2393" s="27"/>
      <c r="AO2393" s="27"/>
      <c r="AP2393" s="27">
        <v>2220</v>
      </c>
      <c r="AQ2393" s="27">
        <v>0</v>
      </c>
      <c r="AR2393" s="27">
        <f t="shared" si="84"/>
        <v>0</v>
      </c>
      <c r="AS2393" s="10" t="s">
        <v>111</v>
      </c>
      <c r="AT2393" s="7" t="s">
        <v>375</v>
      </c>
      <c r="AU2393" s="13" t="s">
        <v>1163</v>
      </c>
    </row>
    <row r="2394" spans="2:47" ht="13.15" customHeight="1" x14ac:dyDescent="0.2">
      <c r="B2394" s="13" t="s">
        <v>3538</v>
      </c>
      <c r="C2394" s="13" t="s">
        <v>100</v>
      </c>
      <c r="D2394" s="13" t="s">
        <v>767</v>
      </c>
      <c r="E2394" s="13" t="s">
        <v>741</v>
      </c>
      <c r="F2394" s="13" t="s">
        <v>768</v>
      </c>
      <c r="G2394" s="13" t="s">
        <v>3535</v>
      </c>
      <c r="H2394" s="13" t="s">
        <v>1026</v>
      </c>
      <c r="I2394" s="13">
        <v>45</v>
      </c>
      <c r="J2394" s="13" t="s">
        <v>614</v>
      </c>
      <c r="K2394" s="13" t="s">
        <v>107</v>
      </c>
      <c r="L2394" s="13" t="s">
        <v>108</v>
      </c>
      <c r="M2394" s="13" t="s">
        <v>109</v>
      </c>
      <c r="N2394" s="13" t="s">
        <v>3503</v>
      </c>
      <c r="O2394" s="39"/>
      <c r="P2394" s="39"/>
      <c r="Q2394" s="39"/>
      <c r="R2394" s="39"/>
      <c r="S2394" s="39">
        <v>224</v>
      </c>
      <c r="T2394" s="39">
        <v>236</v>
      </c>
      <c r="U2394" s="39">
        <v>236</v>
      </c>
      <c r="V2394" s="39">
        <v>236</v>
      </c>
      <c r="W2394" s="39">
        <v>236</v>
      </c>
      <c r="X2394" s="39"/>
      <c r="Y2394" s="39"/>
      <c r="Z2394" s="39"/>
      <c r="AA2394" s="39"/>
      <c r="AB2394" s="39"/>
      <c r="AC2394" s="39"/>
      <c r="AD2394" s="39"/>
      <c r="AE2394" s="39"/>
      <c r="AF2394" s="39"/>
      <c r="AG2394" s="39"/>
      <c r="AH2394" s="39"/>
      <c r="AI2394" s="39"/>
      <c r="AJ2394" s="39"/>
      <c r="AK2394" s="39"/>
      <c r="AL2394" s="39"/>
      <c r="AM2394" s="39"/>
      <c r="AN2394" s="39"/>
      <c r="AO2394" s="39"/>
      <c r="AP2394" s="39">
        <v>2220</v>
      </c>
      <c r="AQ2394" s="39">
        <v>0</v>
      </c>
      <c r="AR2394" s="27">
        <f t="shared" si="84"/>
        <v>0</v>
      </c>
      <c r="AS2394" s="13" t="s">
        <v>111</v>
      </c>
      <c r="AT2394" s="13">
        <v>2016</v>
      </c>
      <c r="AU2394" s="13" t="s">
        <v>1027</v>
      </c>
    </row>
    <row r="2395" spans="2:47" ht="13.15" customHeight="1" x14ac:dyDescent="0.2">
      <c r="B2395" s="13" t="s">
        <v>3539</v>
      </c>
      <c r="C2395" s="13" t="s">
        <v>100</v>
      </c>
      <c r="D2395" s="13" t="s">
        <v>767</v>
      </c>
      <c r="E2395" s="13" t="s">
        <v>741</v>
      </c>
      <c r="F2395" s="13" t="s">
        <v>768</v>
      </c>
      <c r="G2395" s="13" t="s">
        <v>3535</v>
      </c>
      <c r="H2395" s="13" t="s">
        <v>744</v>
      </c>
      <c r="I2395" s="13">
        <v>45</v>
      </c>
      <c r="J2395" s="13" t="s">
        <v>745</v>
      </c>
      <c r="K2395" s="13" t="s">
        <v>107</v>
      </c>
      <c r="L2395" s="13" t="s">
        <v>108</v>
      </c>
      <c r="M2395" s="13" t="s">
        <v>109</v>
      </c>
      <c r="N2395" s="13" t="s">
        <v>3503</v>
      </c>
      <c r="O2395" s="39"/>
      <c r="P2395" s="39"/>
      <c r="Q2395" s="39"/>
      <c r="R2395" s="39"/>
      <c r="S2395" s="39">
        <v>212</v>
      </c>
      <c r="T2395" s="39">
        <v>236</v>
      </c>
      <c r="U2395" s="39">
        <v>236</v>
      </c>
      <c r="V2395" s="39">
        <v>236</v>
      </c>
      <c r="W2395" s="39">
        <v>236</v>
      </c>
      <c r="X2395" s="39"/>
      <c r="Y2395" s="39"/>
      <c r="Z2395" s="39"/>
      <c r="AA2395" s="39"/>
      <c r="AB2395" s="39"/>
      <c r="AC2395" s="39"/>
      <c r="AD2395" s="39"/>
      <c r="AE2395" s="39"/>
      <c r="AF2395" s="39"/>
      <c r="AG2395" s="39"/>
      <c r="AH2395" s="39"/>
      <c r="AI2395" s="39"/>
      <c r="AJ2395" s="39"/>
      <c r="AK2395" s="39"/>
      <c r="AL2395" s="39"/>
      <c r="AM2395" s="39"/>
      <c r="AN2395" s="39"/>
      <c r="AO2395" s="39"/>
      <c r="AP2395" s="39">
        <v>2220</v>
      </c>
      <c r="AQ2395" s="39">
        <v>0</v>
      </c>
      <c r="AR2395" s="27">
        <f t="shared" si="84"/>
        <v>0</v>
      </c>
      <c r="AS2395" s="13" t="s">
        <v>111</v>
      </c>
      <c r="AT2395" s="13">
        <v>2016</v>
      </c>
      <c r="AU2395" s="13">
        <v>7.9</v>
      </c>
    </row>
    <row r="2396" spans="2:47" ht="13.15" customHeight="1" x14ac:dyDescent="0.2">
      <c r="B2396" s="13" t="s">
        <v>3540</v>
      </c>
      <c r="C2396" s="13" t="s">
        <v>100</v>
      </c>
      <c r="D2396" s="13" t="s">
        <v>767</v>
      </c>
      <c r="E2396" s="13" t="s">
        <v>741</v>
      </c>
      <c r="F2396" s="13" t="s">
        <v>768</v>
      </c>
      <c r="G2396" s="13" t="s">
        <v>3535</v>
      </c>
      <c r="H2396" s="13" t="s">
        <v>744</v>
      </c>
      <c r="I2396" s="13">
        <v>45</v>
      </c>
      <c r="J2396" s="13" t="s">
        <v>745</v>
      </c>
      <c r="K2396" s="13" t="s">
        <v>107</v>
      </c>
      <c r="L2396" s="13" t="s">
        <v>108</v>
      </c>
      <c r="M2396" s="13" t="s">
        <v>109</v>
      </c>
      <c r="N2396" s="13" t="s">
        <v>3503</v>
      </c>
      <c r="O2396" s="39"/>
      <c r="P2396" s="39"/>
      <c r="Q2396" s="39"/>
      <c r="R2396" s="39"/>
      <c r="S2396" s="39">
        <v>212</v>
      </c>
      <c r="T2396" s="39">
        <v>236</v>
      </c>
      <c r="U2396" s="39">
        <v>236</v>
      </c>
      <c r="V2396" s="39">
        <v>236</v>
      </c>
      <c r="W2396" s="39">
        <v>236</v>
      </c>
      <c r="X2396" s="39"/>
      <c r="Y2396" s="39"/>
      <c r="Z2396" s="39"/>
      <c r="AA2396" s="39"/>
      <c r="AB2396" s="39"/>
      <c r="AC2396" s="39"/>
      <c r="AD2396" s="39"/>
      <c r="AE2396" s="39"/>
      <c r="AF2396" s="39"/>
      <c r="AG2396" s="39"/>
      <c r="AH2396" s="39"/>
      <c r="AI2396" s="39"/>
      <c r="AJ2396" s="39"/>
      <c r="AK2396" s="39"/>
      <c r="AL2396" s="39"/>
      <c r="AM2396" s="39"/>
      <c r="AN2396" s="39"/>
      <c r="AO2396" s="39"/>
      <c r="AP2396" s="39">
        <v>2220</v>
      </c>
      <c r="AQ2396" s="39">
        <v>0</v>
      </c>
      <c r="AR2396" s="27">
        <f t="shared" si="84"/>
        <v>0</v>
      </c>
      <c r="AS2396" s="13" t="s">
        <v>111</v>
      </c>
      <c r="AT2396" s="13">
        <v>2016</v>
      </c>
      <c r="AU2396" s="13">
        <v>9.18</v>
      </c>
    </row>
    <row r="2397" spans="2:47" ht="13.15" customHeight="1" x14ac:dyDescent="0.2">
      <c r="B2397" s="13" t="s">
        <v>3541</v>
      </c>
      <c r="C2397" s="13" t="s">
        <v>100</v>
      </c>
      <c r="D2397" s="13" t="s">
        <v>767</v>
      </c>
      <c r="E2397" s="13" t="s">
        <v>741</v>
      </c>
      <c r="F2397" s="13" t="s">
        <v>768</v>
      </c>
      <c r="G2397" s="13" t="s">
        <v>3535</v>
      </c>
      <c r="H2397" s="13" t="s">
        <v>744</v>
      </c>
      <c r="I2397" s="13">
        <v>45</v>
      </c>
      <c r="J2397" s="13" t="s">
        <v>747</v>
      </c>
      <c r="K2397" s="13" t="s">
        <v>107</v>
      </c>
      <c r="L2397" s="13" t="s">
        <v>108</v>
      </c>
      <c r="M2397" s="13" t="s">
        <v>109</v>
      </c>
      <c r="N2397" s="13" t="s">
        <v>3503</v>
      </c>
      <c r="O2397" s="39"/>
      <c r="P2397" s="39"/>
      <c r="Q2397" s="39"/>
      <c r="R2397" s="39"/>
      <c r="S2397" s="39">
        <v>212</v>
      </c>
      <c r="T2397" s="39">
        <v>236</v>
      </c>
      <c r="U2397" s="39">
        <v>236</v>
      </c>
      <c r="V2397" s="39">
        <v>236</v>
      </c>
      <c r="W2397" s="39">
        <v>236</v>
      </c>
      <c r="X2397" s="39"/>
      <c r="Y2397" s="39"/>
      <c r="Z2397" s="39"/>
      <c r="AA2397" s="39"/>
      <c r="AB2397" s="39"/>
      <c r="AC2397" s="39"/>
      <c r="AD2397" s="39"/>
      <c r="AE2397" s="39"/>
      <c r="AF2397" s="39"/>
      <c r="AG2397" s="39"/>
      <c r="AH2397" s="39"/>
      <c r="AI2397" s="39"/>
      <c r="AJ2397" s="39"/>
      <c r="AK2397" s="39"/>
      <c r="AL2397" s="39"/>
      <c r="AM2397" s="39"/>
      <c r="AN2397" s="39"/>
      <c r="AO2397" s="39"/>
      <c r="AP2397" s="39">
        <v>2220</v>
      </c>
      <c r="AQ2397" s="39">
        <v>0</v>
      </c>
      <c r="AR2397" s="27">
        <f t="shared" si="84"/>
        <v>0</v>
      </c>
      <c r="AS2397" s="13" t="s">
        <v>748</v>
      </c>
      <c r="AT2397" s="13">
        <v>2016</v>
      </c>
      <c r="AU2397" s="13" t="s">
        <v>749</v>
      </c>
    </row>
    <row r="2398" spans="2:47" ht="13.15" customHeight="1" x14ac:dyDescent="0.2">
      <c r="B2398" s="13" t="s">
        <v>3542</v>
      </c>
      <c r="C2398" s="13" t="s">
        <v>100</v>
      </c>
      <c r="D2398" s="13" t="s">
        <v>767</v>
      </c>
      <c r="E2398" s="13" t="s">
        <v>741</v>
      </c>
      <c r="F2398" s="13" t="s">
        <v>768</v>
      </c>
      <c r="G2398" s="13" t="s">
        <v>3535</v>
      </c>
      <c r="H2398" s="13" t="s">
        <v>744</v>
      </c>
      <c r="I2398" s="13">
        <v>45</v>
      </c>
      <c r="J2398" s="13" t="s">
        <v>751</v>
      </c>
      <c r="K2398" s="13" t="s">
        <v>107</v>
      </c>
      <c r="L2398" s="13" t="s">
        <v>108</v>
      </c>
      <c r="M2398" s="13" t="s">
        <v>337</v>
      </c>
      <c r="N2398" s="13" t="s">
        <v>3503</v>
      </c>
      <c r="O2398" s="39"/>
      <c r="P2398" s="39"/>
      <c r="Q2398" s="39"/>
      <c r="R2398" s="39"/>
      <c r="S2398" s="39">
        <v>212</v>
      </c>
      <c r="T2398" s="39">
        <v>236</v>
      </c>
      <c r="U2398" s="39">
        <v>236</v>
      </c>
      <c r="V2398" s="39">
        <v>236</v>
      </c>
      <c r="W2398" s="39">
        <v>236</v>
      </c>
      <c r="X2398" s="39"/>
      <c r="Y2398" s="39"/>
      <c r="Z2398" s="39"/>
      <c r="AA2398" s="39"/>
      <c r="AB2398" s="39"/>
      <c r="AC2398" s="39"/>
      <c r="AD2398" s="39"/>
      <c r="AE2398" s="39"/>
      <c r="AF2398" s="39"/>
      <c r="AG2398" s="39"/>
      <c r="AH2398" s="39"/>
      <c r="AI2398" s="39"/>
      <c r="AJ2398" s="39"/>
      <c r="AK2398" s="39"/>
      <c r="AL2398" s="39"/>
      <c r="AM2398" s="39"/>
      <c r="AN2398" s="39"/>
      <c r="AO2398" s="39"/>
      <c r="AP2398" s="39">
        <v>2500</v>
      </c>
      <c r="AQ2398" s="39">
        <v>0</v>
      </c>
      <c r="AR2398" s="27">
        <f t="shared" si="84"/>
        <v>0</v>
      </c>
      <c r="AS2398" s="13" t="s">
        <v>748</v>
      </c>
      <c r="AT2398" s="13">
        <v>2016</v>
      </c>
      <c r="AU2398" s="13">
        <v>14</v>
      </c>
    </row>
    <row r="2399" spans="2:47" ht="13.15" customHeight="1" x14ac:dyDescent="0.2">
      <c r="B2399" s="13" t="s">
        <v>3543</v>
      </c>
      <c r="C2399" s="13" t="s">
        <v>100</v>
      </c>
      <c r="D2399" s="13" t="s">
        <v>767</v>
      </c>
      <c r="E2399" s="13" t="s">
        <v>741</v>
      </c>
      <c r="F2399" s="13" t="s">
        <v>768</v>
      </c>
      <c r="G2399" s="13" t="s">
        <v>3535</v>
      </c>
      <c r="H2399" s="13" t="s">
        <v>744</v>
      </c>
      <c r="I2399" s="13">
        <v>45</v>
      </c>
      <c r="J2399" s="13" t="s">
        <v>751</v>
      </c>
      <c r="K2399" s="13" t="s">
        <v>107</v>
      </c>
      <c r="L2399" s="13" t="s">
        <v>108</v>
      </c>
      <c r="M2399" s="13" t="s">
        <v>337</v>
      </c>
      <c r="N2399" s="13" t="s">
        <v>3503</v>
      </c>
      <c r="O2399" s="39"/>
      <c r="P2399" s="39"/>
      <c r="Q2399" s="39"/>
      <c r="R2399" s="39"/>
      <c r="S2399" s="39">
        <v>236</v>
      </c>
      <c r="T2399" s="39">
        <v>236</v>
      </c>
      <c r="U2399" s="39">
        <v>236</v>
      </c>
      <c r="V2399" s="39">
        <v>236</v>
      </c>
      <c r="W2399" s="39">
        <v>236</v>
      </c>
      <c r="X2399" s="39"/>
      <c r="Y2399" s="39"/>
      <c r="Z2399" s="39"/>
      <c r="AA2399" s="39"/>
      <c r="AB2399" s="39"/>
      <c r="AC2399" s="39"/>
      <c r="AD2399" s="39"/>
      <c r="AE2399" s="39"/>
      <c r="AF2399" s="39"/>
      <c r="AG2399" s="39"/>
      <c r="AH2399" s="39"/>
      <c r="AI2399" s="39"/>
      <c r="AJ2399" s="39"/>
      <c r="AK2399" s="39"/>
      <c r="AL2399" s="39"/>
      <c r="AM2399" s="39"/>
      <c r="AN2399" s="39"/>
      <c r="AO2399" s="39"/>
      <c r="AP2399" s="39">
        <v>2500</v>
      </c>
      <c r="AQ2399" s="39">
        <v>0</v>
      </c>
      <c r="AR2399" s="27">
        <f t="shared" si="84"/>
        <v>0</v>
      </c>
      <c r="AS2399" s="13" t="s">
        <v>748</v>
      </c>
      <c r="AT2399" s="13">
        <v>2016</v>
      </c>
      <c r="AU2399" s="13" t="s">
        <v>212</v>
      </c>
    </row>
    <row r="2400" spans="2:47" ht="13.15" customHeight="1" x14ac:dyDescent="0.2">
      <c r="B2400" s="7" t="s">
        <v>3544</v>
      </c>
      <c r="C2400" s="7" t="s">
        <v>100</v>
      </c>
      <c r="D2400" s="13" t="s">
        <v>760</v>
      </c>
      <c r="E2400" s="7" t="s">
        <v>732</v>
      </c>
      <c r="F2400" s="7" t="s">
        <v>761</v>
      </c>
      <c r="G2400" s="7" t="s">
        <v>3545</v>
      </c>
      <c r="H2400" s="8" t="s">
        <v>197</v>
      </c>
      <c r="I2400" s="9">
        <v>45</v>
      </c>
      <c r="J2400" s="10" t="s">
        <v>238</v>
      </c>
      <c r="K2400" s="8" t="s">
        <v>107</v>
      </c>
      <c r="L2400" s="10" t="s">
        <v>108</v>
      </c>
      <c r="M2400" s="10" t="s">
        <v>109</v>
      </c>
      <c r="N2400" s="10" t="s">
        <v>3503</v>
      </c>
      <c r="O2400" s="27"/>
      <c r="P2400" s="27"/>
      <c r="Q2400" s="74"/>
      <c r="R2400" s="27">
        <v>568</v>
      </c>
      <c r="S2400" s="27">
        <v>568</v>
      </c>
      <c r="T2400" s="27">
        <v>568</v>
      </c>
      <c r="U2400" s="27">
        <v>568</v>
      </c>
      <c r="V2400" s="27">
        <v>568</v>
      </c>
      <c r="W2400" s="27"/>
      <c r="X2400" s="27"/>
      <c r="Y2400" s="27"/>
      <c r="Z2400" s="27"/>
      <c r="AA2400" s="27"/>
      <c r="AB2400" s="27"/>
      <c r="AC2400" s="27"/>
      <c r="AD2400" s="27"/>
      <c r="AE2400" s="27"/>
      <c r="AF2400" s="27"/>
      <c r="AG2400" s="27"/>
      <c r="AH2400" s="27"/>
      <c r="AI2400" s="27"/>
      <c r="AJ2400" s="27"/>
      <c r="AK2400" s="27"/>
      <c r="AL2400" s="27"/>
      <c r="AM2400" s="27"/>
      <c r="AN2400" s="27"/>
      <c r="AO2400" s="27"/>
      <c r="AP2400" s="27">
        <v>2986.56</v>
      </c>
      <c r="AQ2400" s="27">
        <v>0</v>
      </c>
      <c r="AR2400" s="27">
        <f t="shared" si="84"/>
        <v>0</v>
      </c>
      <c r="AS2400" s="10" t="s">
        <v>111</v>
      </c>
      <c r="AT2400" s="43" t="s">
        <v>241</v>
      </c>
      <c r="AU2400" s="88" t="s">
        <v>242</v>
      </c>
    </row>
    <row r="2401" spans="2:47" ht="13.15" customHeight="1" x14ac:dyDescent="0.2">
      <c r="B2401" s="12" t="s">
        <v>3546</v>
      </c>
      <c r="C2401" s="7" t="s">
        <v>100</v>
      </c>
      <c r="D2401" s="13" t="s">
        <v>760</v>
      </c>
      <c r="E2401" s="7" t="s">
        <v>732</v>
      </c>
      <c r="F2401" s="7" t="s">
        <v>761</v>
      </c>
      <c r="G2401" s="7" t="s">
        <v>3545</v>
      </c>
      <c r="H2401" s="8" t="s">
        <v>105</v>
      </c>
      <c r="I2401" s="9">
        <v>45</v>
      </c>
      <c r="J2401" s="10" t="s">
        <v>106</v>
      </c>
      <c r="K2401" s="8" t="s">
        <v>107</v>
      </c>
      <c r="L2401" s="10" t="s">
        <v>108</v>
      </c>
      <c r="M2401" s="10" t="s">
        <v>109</v>
      </c>
      <c r="N2401" s="10" t="s">
        <v>3503</v>
      </c>
      <c r="O2401" s="74"/>
      <c r="P2401" s="27"/>
      <c r="Q2401" s="27"/>
      <c r="R2401" s="27">
        <v>568</v>
      </c>
      <c r="S2401" s="27">
        <v>568</v>
      </c>
      <c r="T2401" s="27">
        <v>568</v>
      </c>
      <c r="U2401" s="27">
        <v>568</v>
      </c>
      <c r="V2401" s="27">
        <v>568</v>
      </c>
      <c r="W2401" s="27"/>
      <c r="X2401" s="27"/>
      <c r="Y2401" s="27"/>
      <c r="Z2401" s="27"/>
      <c r="AA2401" s="27"/>
      <c r="AB2401" s="27"/>
      <c r="AC2401" s="27"/>
      <c r="AD2401" s="27"/>
      <c r="AE2401" s="27"/>
      <c r="AF2401" s="27"/>
      <c r="AG2401" s="27"/>
      <c r="AH2401" s="27"/>
      <c r="AI2401" s="27"/>
      <c r="AJ2401" s="27"/>
      <c r="AK2401" s="27"/>
      <c r="AL2401" s="27"/>
      <c r="AM2401" s="27"/>
      <c r="AN2401" s="27"/>
      <c r="AO2401" s="27"/>
      <c r="AP2401" s="27">
        <v>2986.56</v>
      </c>
      <c r="AQ2401" s="27">
        <v>0</v>
      </c>
      <c r="AR2401" s="27">
        <f t="shared" si="84"/>
        <v>0</v>
      </c>
      <c r="AS2401" s="10" t="s">
        <v>111</v>
      </c>
      <c r="AT2401" s="43" t="s">
        <v>241</v>
      </c>
      <c r="AU2401" s="89" t="s">
        <v>242</v>
      </c>
    </row>
    <row r="2402" spans="2:47" ht="13.15" customHeight="1" x14ac:dyDescent="0.2">
      <c r="B2402" s="12" t="s">
        <v>3547</v>
      </c>
      <c r="C2402" s="7" t="s">
        <v>100</v>
      </c>
      <c r="D2402" s="13" t="s">
        <v>760</v>
      </c>
      <c r="E2402" s="7" t="s">
        <v>732</v>
      </c>
      <c r="F2402" s="7" t="s">
        <v>761</v>
      </c>
      <c r="G2402" s="7" t="s">
        <v>3545</v>
      </c>
      <c r="H2402" s="8" t="s">
        <v>105</v>
      </c>
      <c r="I2402" s="8">
        <v>45</v>
      </c>
      <c r="J2402" s="10" t="s">
        <v>200</v>
      </c>
      <c r="K2402" s="8" t="s">
        <v>107</v>
      </c>
      <c r="L2402" s="10" t="s">
        <v>108</v>
      </c>
      <c r="M2402" s="10" t="s">
        <v>109</v>
      </c>
      <c r="N2402" s="10" t="s">
        <v>3503</v>
      </c>
      <c r="O2402" s="74"/>
      <c r="P2402" s="27"/>
      <c r="Q2402" s="27"/>
      <c r="R2402" s="27">
        <v>568</v>
      </c>
      <c r="S2402" s="27">
        <v>568</v>
      </c>
      <c r="T2402" s="27">
        <v>568</v>
      </c>
      <c r="U2402" s="27">
        <v>568</v>
      </c>
      <c r="V2402" s="27">
        <v>568</v>
      </c>
      <c r="W2402" s="27"/>
      <c r="X2402" s="27"/>
      <c r="Y2402" s="27"/>
      <c r="Z2402" s="27"/>
      <c r="AA2402" s="27"/>
      <c r="AB2402" s="27"/>
      <c r="AC2402" s="27"/>
      <c r="AD2402" s="27"/>
      <c r="AE2402" s="27"/>
      <c r="AF2402" s="27"/>
      <c r="AG2402" s="27"/>
      <c r="AH2402" s="27"/>
      <c r="AI2402" s="27"/>
      <c r="AJ2402" s="27"/>
      <c r="AK2402" s="27"/>
      <c r="AL2402" s="27"/>
      <c r="AM2402" s="27"/>
      <c r="AN2402" s="27"/>
      <c r="AO2402" s="27"/>
      <c r="AP2402" s="27">
        <v>2220</v>
      </c>
      <c r="AQ2402" s="27">
        <v>0</v>
      </c>
      <c r="AR2402" s="27">
        <f t="shared" si="84"/>
        <v>0</v>
      </c>
      <c r="AS2402" s="10" t="s">
        <v>111</v>
      </c>
      <c r="AT2402" s="7" t="s">
        <v>375</v>
      </c>
      <c r="AU2402" s="13" t="s">
        <v>1163</v>
      </c>
    </row>
    <row r="2403" spans="2:47" ht="13.15" customHeight="1" x14ac:dyDescent="0.2">
      <c r="B2403" s="13" t="s">
        <v>3548</v>
      </c>
      <c r="C2403" s="13" t="s">
        <v>100</v>
      </c>
      <c r="D2403" s="13" t="s">
        <v>767</v>
      </c>
      <c r="E2403" s="13" t="s">
        <v>741</v>
      </c>
      <c r="F2403" s="13" t="s">
        <v>768</v>
      </c>
      <c r="G2403" s="13" t="s">
        <v>3545</v>
      </c>
      <c r="H2403" s="13" t="s">
        <v>1026</v>
      </c>
      <c r="I2403" s="13">
        <v>45</v>
      </c>
      <c r="J2403" s="13" t="s">
        <v>614</v>
      </c>
      <c r="K2403" s="13" t="s">
        <v>107</v>
      </c>
      <c r="L2403" s="13" t="s">
        <v>108</v>
      </c>
      <c r="M2403" s="13" t="s">
        <v>109</v>
      </c>
      <c r="N2403" s="13" t="s">
        <v>3503</v>
      </c>
      <c r="O2403" s="39"/>
      <c r="P2403" s="39"/>
      <c r="Q2403" s="39"/>
      <c r="R2403" s="39"/>
      <c r="S2403" s="39">
        <v>447</v>
      </c>
      <c r="T2403" s="39">
        <v>447</v>
      </c>
      <c r="U2403" s="39">
        <v>447</v>
      </c>
      <c r="V2403" s="39">
        <v>447</v>
      </c>
      <c r="W2403" s="39">
        <v>447</v>
      </c>
      <c r="X2403" s="39"/>
      <c r="Y2403" s="39"/>
      <c r="Z2403" s="39"/>
      <c r="AA2403" s="39"/>
      <c r="AB2403" s="39"/>
      <c r="AC2403" s="39"/>
      <c r="AD2403" s="39"/>
      <c r="AE2403" s="39"/>
      <c r="AF2403" s="39"/>
      <c r="AG2403" s="39"/>
      <c r="AH2403" s="39"/>
      <c r="AI2403" s="39"/>
      <c r="AJ2403" s="39"/>
      <c r="AK2403" s="39"/>
      <c r="AL2403" s="39"/>
      <c r="AM2403" s="39"/>
      <c r="AN2403" s="39"/>
      <c r="AO2403" s="39"/>
      <c r="AP2403" s="39">
        <v>2220</v>
      </c>
      <c r="AQ2403" s="39">
        <v>0</v>
      </c>
      <c r="AR2403" s="27">
        <f t="shared" si="84"/>
        <v>0</v>
      </c>
      <c r="AS2403" s="13" t="s">
        <v>111</v>
      </c>
      <c r="AT2403" s="13">
        <v>2016</v>
      </c>
      <c r="AU2403" s="13">
        <v>7.9</v>
      </c>
    </row>
    <row r="2404" spans="2:47" ht="13.15" customHeight="1" x14ac:dyDescent="0.2">
      <c r="B2404" s="13" t="s">
        <v>3549</v>
      </c>
      <c r="C2404" s="13" t="s">
        <v>100</v>
      </c>
      <c r="D2404" s="13" t="s">
        <v>767</v>
      </c>
      <c r="E2404" s="13" t="s">
        <v>741</v>
      </c>
      <c r="F2404" s="13" t="s">
        <v>768</v>
      </c>
      <c r="G2404" s="13" t="s">
        <v>3545</v>
      </c>
      <c r="H2404" s="13" t="s">
        <v>744</v>
      </c>
      <c r="I2404" s="13">
        <v>45</v>
      </c>
      <c r="J2404" s="13" t="s">
        <v>745</v>
      </c>
      <c r="K2404" s="13" t="s">
        <v>107</v>
      </c>
      <c r="L2404" s="13" t="s">
        <v>108</v>
      </c>
      <c r="M2404" s="13" t="s">
        <v>109</v>
      </c>
      <c r="N2404" s="13" t="s">
        <v>3503</v>
      </c>
      <c r="O2404" s="39"/>
      <c r="P2404" s="39"/>
      <c r="Q2404" s="39"/>
      <c r="R2404" s="39"/>
      <c r="S2404" s="39">
        <v>447</v>
      </c>
      <c r="T2404" s="39">
        <v>447</v>
      </c>
      <c r="U2404" s="39">
        <v>447</v>
      </c>
      <c r="V2404" s="39">
        <v>447</v>
      </c>
      <c r="W2404" s="39">
        <v>447</v>
      </c>
      <c r="X2404" s="39"/>
      <c r="Y2404" s="39"/>
      <c r="Z2404" s="39"/>
      <c r="AA2404" s="39"/>
      <c r="AB2404" s="39"/>
      <c r="AC2404" s="39"/>
      <c r="AD2404" s="39"/>
      <c r="AE2404" s="39"/>
      <c r="AF2404" s="39"/>
      <c r="AG2404" s="39"/>
      <c r="AH2404" s="39"/>
      <c r="AI2404" s="39"/>
      <c r="AJ2404" s="39"/>
      <c r="AK2404" s="39"/>
      <c r="AL2404" s="39"/>
      <c r="AM2404" s="39"/>
      <c r="AN2404" s="39"/>
      <c r="AO2404" s="39"/>
      <c r="AP2404" s="39">
        <v>2220</v>
      </c>
      <c r="AQ2404" s="39">
        <v>0</v>
      </c>
      <c r="AR2404" s="27">
        <f t="shared" si="84"/>
        <v>0</v>
      </c>
      <c r="AS2404" s="13" t="s">
        <v>111</v>
      </c>
      <c r="AT2404" s="13">
        <v>2016</v>
      </c>
      <c r="AU2404" s="13">
        <v>9.18</v>
      </c>
    </row>
    <row r="2405" spans="2:47" ht="13.15" customHeight="1" x14ac:dyDescent="0.2">
      <c r="B2405" s="13" t="s">
        <v>3550</v>
      </c>
      <c r="C2405" s="13" t="s">
        <v>100</v>
      </c>
      <c r="D2405" s="13" t="s">
        <v>767</v>
      </c>
      <c r="E2405" s="13" t="s">
        <v>741</v>
      </c>
      <c r="F2405" s="13" t="s">
        <v>768</v>
      </c>
      <c r="G2405" s="13" t="s">
        <v>3545</v>
      </c>
      <c r="H2405" s="13" t="s">
        <v>744</v>
      </c>
      <c r="I2405" s="13">
        <v>45</v>
      </c>
      <c r="J2405" s="13" t="s">
        <v>747</v>
      </c>
      <c r="K2405" s="13" t="s">
        <v>107</v>
      </c>
      <c r="L2405" s="13" t="s">
        <v>108</v>
      </c>
      <c r="M2405" s="13" t="s">
        <v>109</v>
      </c>
      <c r="N2405" s="13" t="s">
        <v>3503</v>
      </c>
      <c r="O2405" s="39"/>
      <c r="P2405" s="39"/>
      <c r="Q2405" s="39"/>
      <c r="R2405" s="39"/>
      <c r="S2405" s="39">
        <v>447</v>
      </c>
      <c r="T2405" s="39">
        <v>447</v>
      </c>
      <c r="U2405" s="39">
        <v>447</v>
      </c>
      <c r="V2405" s="39">
        <v>447</v>
      </c>
      <c r="W2405" s="39">
        <v>447</v>
      </c>
      <c r="X2405" s="39"/>
      <c r="Y2405" s="39"/>
      <c r="Z2405" s="39"/>
      <c r="AA2405" s="39"/>
      <c r="AB2405" s="39"/>
      <c r="AC2405" s="39"/>
      <c r="AD2405" s="39"/>
      <c r="AE2405" s="39"/>
      <c r="AF2405" s="39"/>
      <c r="AG2405" s="39"/>
      <c r="AH2405" s="39"/>
      <c r="AI2405" s="39"/>
      <c r="AJ2405" s="39"/>
      <c r="AK2405" s="39"/>
      <c r="AL2405" s="39"/>
      <c r="AM2405" s="39"/>
      <c r="AN2405" s="39"/>
      <c r="AO2405" s="39"/>
      <c r="AP2405" s="39">
        <v>2220</v>
      </c>
      <c r="AQ2405" s="39">
        <v>0</v>
      </c>
      <c r="AR2405" s="27">
        <f t="shared" si="84"/>
        <v>0</v>
      </c>
      <c r="AS2405" s="13" t="s">
        <v>748</v>
      </c>
      <c r="AT2405" s="13">
        <v>2016</v>
      </c>
      <c r="AU2405" s="13" t="s">
        <v>749</v>
      </c>
    </row>
    <row r="2406" spans="2:47" ht="13.15" customHeight="1" x14ac:dyDescent="0.2">
      <c r="B2406" s="13" t="s">
        <v>3551</v>
      </c>
      <c r="C2406" s="13" t="s">
        <v>100</v>
      </c>
      <c r="D2406" s="13" t="s">
        <v>767</v>
      </c>
      <c r="E2406" s="13" t="s">
        <v>741</v>
      </c>
      <c r="F2406" s="13" t="s">
        <v>768</v>
      </c>
      <c r="G2406" s="13" t="s">
        <v>3545</v>
      </c>
      <c r="H2406" s="13" t="s">
        <v>744</v>
      </c>
      <c r="I2406" s="13">
        <v>45</v>
      </c>
      <c r="J2406" s="13" t="s">
        <v>751</v>
      </c>
      <c r="K2406" s="13" t="s">
        <v>107</v>
      </c>
      <c r="L2406" s="13" t="s">
        <v>108</v>
      </c>
      <c r="M2406" s="13" t="s">
        <v>337</v>
      </c>
      <c r="N2406" s="13" t="s">
        <v>3503</v>
      </c>
      <c r="O2406" s="39"/>
      <c r="P2406" s="39"/>
      <c r="Q2406" s="39"/>
      <c r="R2406" s="39"/>
      <c r="S2406" s="39">
        <v>447</v>
      </c>
      <c r="T2406" s="39">
        <v>447</v>
      </c>
      <c r="U2406" s="39">
        <v>447</v>
      </c>
      <c r="V2406" s="39">
        <v>447</v>
      </c>
      <c r="W2406" s="39">
        <v>447</v>
      </c>
      <c r="X2406" s="39"/>
      <c r="Y2406" s="39"/>
      <c r="Z2406" s="39"/>
      <c r="AA2406" s="39"/>
      <c r="AB2406" s="39"/>
      <c r="AC2406" s="39"/>
      <c r="AD2406" s="39"/>
      <c r="AE2406" s="39"/>
      <c r="AF2406" s="39"/>
      <c r="AG2406" s="39"/>
      <c r="AH2406" s="39"/>
      <c r="AI2406" s="39"/>
      <c r="AJ2406" s="39"/>
      <c r="AK2406" s="39"/>
      <c r="AL2406" s="39"/>
      <c r="AM2406" s="39"/>
      <c r="AN2406" s="39"/>
      <c r="AO2406" s="39"/>
      <c r="AP2406" s="39">
        <v>2500</v>
      </c>
      <c r="AQ2406" s="39">
        <v>0</v>
      </c>
      <c r="AR2406" s="27">
        <f t="shared" si="84"/>
        <v>0</v>
      </c>
      <c r="AS2406" s="13" t="s">
        <v>748</v>
      </c>
      <c r="AT2406" s="13">
        <v>2016</v>
      </c>
      <c r="AU2406" s="13" t="s">
        <v>212</v>
      </c>
    </row>
    <row r="2407" spans="2:47" ht="13.15" customHeight="1" x14ac:dyDescent="0.2">
      <c r="B2407" s="7" t="s">
        <v>3552</v>
      </c>
      <c r="C2407" s="7" t="s">
        <v>100</v>
      </c>
      <c r="D2407" s="13" t="s">
        <v>760</v>
      </c>
      <c r="E2407" s="7" t="s">
        <v>732</v>
      </c>
      <c r="F2407" s="7" t="s">
        <v>761</v>
      </c>
      <c r="G2407" s="7" t="s">
        <v>3553</v>
      </c>
      <c r="H2407" s="8" t="s">
        <v>197</v>
      </c>
      <c r="I2407" s="9">
        <v>45</v>
      </c>
      <c r="J2407" s="10" t="s">
        <v>238</v>
      </c>
      <c r="K2407" s="8" t="s">
        <v>107</v>
      </c>
      <c r="L2407" s="10" t="s">
        <v>108</v>
      </c>
      <c r="M2407" s="10" t="s">
        <v>109</v>
      </c>
      <c r="N2407" s="10" t="s">
        <v>3503</v>
      </c>
      <c r="O2407" s="27"/>
      <c r="P2407" s="27"/>
      <c r="Q2407" s="74"/>
      <c r="R2407" s="27">
        <v>943</v>
      </c>
      <c r="S2407" s="27">
        <v>943</v>
      </c>
      <c r="T2407" s="27">
        <v>943</v>
      </c>
      <c r="U2407" s="27">
        <v>943</v>
      </c>
      <c r="V2407" s="27">
        <v>943</v>
      </c>
      <c r="W2407" s="27"/>
      <c r="X2407" s="27"/>
      <c r="Y2407" s="27"/>
      <c r="Z2407" s="27"/>
      <c r="AA2407" s="27"/>
      <c r="AB2407" s="27"/>
      <c r="AC2407" s="27"/>
      <c r="AD2407" s="27"/>
      <c r="AE2407" s="27"/>
      <c r="AF2407" s="27"/>
      <c r="AG2407" s="27"/>
      <c r="AH2407" s="27"/>
      <c r="AI2407" s="27"/>
      <c r="AJ2407" s="27"/>
      <c r="AK2407" s="27"/>
      <c r="AL2407" s="27"/>
      <c r="AM2407" s="27"/>
      <c r="AN2407" s="27"/>
      <c r="AO2407" s="27"/>
      <c r="AP2407" s="27">
        <v>2986.56</v>
      </c>
      <c r="AQ2407" s="27">
        <v>0</v>
      </c>
      <c r="AR2407" s="27">
        <f t="shared" si="84"/>
        <v>0</v>
      </c>
      <c r="AS2407" s="10" t="s">
        <v>111</v>
      </c>
      <c r="AT2407" s="43" t="s">
        <v>241</v>
      </c>
      <c r="AU2407" s="88" t="s">
        <v>242</v>
      </c>
    </row>
    <row r="2408" spans="2:47" ht="13.15" customHeight="1" x14ac:dyDescent="0.2">
      <c r="B2408" s="12" t="s">
        <v>3554</v>
      </c>
      <c r="C2408" s="7" t="s">
        <v>100</v>
      </c>
      <c r="D2408" s="13" t="s">
        <v>760</v>
      </c>
      <c r="E2408" s="7" t="s">
        <v>732</v>
      </c>
      <c r="F2408" s="7" t="s">
        <v>761</v>
      </c>
      <c r="G2408" s="7" t="s">
        <v>3553</v>
      </c>
      <c r="H2408" s="8" t="s">
        <v>105</v>
      </c>
      <c r="I2408" s="9">
        <v>45</v>
      </c>
      <c r="J2408" s="10" t="s">
        <v>106</v>
      </c>
      <c r="K2408" s="8" t="s">
        <v>107</v>
      </c>
      <c r="L2408" s="10" t="s">
        <v>108</v>
      </c>
      <c r="M2408" s="10" t="s">
        <v>109</v>
      </c>
      <c r="N2408" s="10" t="s">
        <v>3503</v>
      </c>
      <c r="O2408" s="74"/>
      <c r="P2408" s="27"/>
      <c r="Q2408" s="27"/>
      <c r="R2408" s="27">
        <v>943</v>
      </c>
      <c r="S2408" s="27">
        <v>943</v>
      </c>
      <c r="T2408" s="27">
        <v>943</v>
      </c>
      <c r="U2408" s="27">
        <v>943</v>
      </c>
      <c r="V2408" s="27">
        <v>943</v>
      </c>
      <c r="W2408" s="27"/>
      <c r="X2408" s="27"/>
      <c r="Y2408" s="27"/>
      <c r="Z2408" s="27"/>
      <c r="AA2408" s="27"/>
      <c r="AB2408" s="27"/>
      <c r="AC2408" s="27"/>
      <c r="AD2408" s="27"/>
      <c r="AE2408" s="27"/>
      <c r="AF2408" s="27"/>
      <c r="AG2408" s="27"/>
      <c r="AH2408" s="27"/>
      <c r="AI2408" s="27"/>
      <c r="AJ2408" s="27"/>
      <c r="AK2408" s="27"/>
      <c r="AL2408" s="27"/>
      <c r="AM2408" s="27"/>
      <c r="AN2408" s="27"/>
      <c r="AO2408" s="27"/>
      <c r="AP2408" s="27">
        <v>2986.56</v>
      </c>
      <c r="AQ2408" s="27">
        <v>0</v>
      </c>
      <c r="AR2408" s="27">
        <f t="shared" si="84"/>
        <v>0</v>
      </c>
      <c r="AS2408" s="10" t="s">
        <v>111</v>
      </c>
      <c r="AT2408" s="43" t="s">
        <v>241</v>
      </c>
      <c r="AU2408" s="89" t="s">
        <v>242</v>
      </c>
    </row>
    <row r="2409" spans="2:47" ht="13.15" customHeight="1" x14ac:dyDescent="0.2">
      <c r="B2409" s="12" t="s">
        <v>3555</v>
      </c>
      <c r="C2409" s="7" t="s">
        <v>100</v>
      </c>
      <c r="D2409" s="13" t="s">
        <v>760</v>
      </c>
      <c r="E2409" s="7" t="s">
        <v>732</v>
      </c>
      <c r="F2409" s="7" t="s">
        <v>761</v>
      </c>
      <c r="G2409" s="7" t="s">
        <v>3553</v>
      </c>
      <c r="H2409" s="8" t="s">
        <v>105</v>
      </c>
      <c r="I2409" s="8">
        <v>45</v>
      </c>
      <c r="J2409" s="10" t="s">
        <v>200</v>
      </c>
      <c r="K2409" s="8" t="s">
        <v>107</v>
      </c>
      <c r="L2409" s="10" t="s">
        <v>108</v>
      </c>
      <c r="M2409" s="10" t="s">
        <v>109</v>
      </c>
      <c r="N2409" s="10" t="s">
        <v>3503</v>
      </c>
      <c r="O2409" s="74"/>
      <c r="P2409" s="27"/>
      <c r="Q2409" s="27"/>
      <c r="R2409" s="27">
        <v>943</v>
      </c>
      <c r="S2409" s="27">
        <v>943</v>
      </c>
      <c r="T2409" s="27">
        <v>943</v>
      </c>
      <c r="U2409" s="27">
        <v>943</v>
      </c>
      <c r="V2409" s="27">
        <v>943</v>
      </c>
      <c r="W2409" s="27"/>
      <c r="X2409" s="27"/>
      <c r="Y2409" s="27"/>
      <c r="Z2409" s="27"/>
      <c r="AA2409" s="27"/>
      <c r="AB2409" s="27"/>
      <c r="AC2409" s="27"/>
      <c r="AD2409" s="27"/>
      <c r="AE2409" s="27"/>
      <c r="AF2409" s="27"/>
      <c r="AG2409" s="27"/>
      <c r="AH2409" s="27"/>
      <c r="AI2409" s="27"/>
      <c r="AJ2409" s="27"/>
      <c r="AK2409" s="27"/>
      <c r="AL2409" s="27"/>
      <c r="AM2409" s="27"/>
      <c r="AN2409" s="27"/>
      <c r="AO2409" s="27"/>
      <c r="AP2409" s="27">
        <v>2220</v>
      </c>
      <c r="AQ2409" s="27">
        <v>0</v>
      </c>
      <c r="AR2409" s="27">
        <f t="shared" si="84"/>
        <v>0</v>
      </c>
      <c r="AS2409" s="10" t="s">
        <v>111</v>
      </c>
      <c r="AT2409" s="7" t="s">
        <v>375</v>
      </c>
      <c r="AU2409" s="13" t="s">
        <v>1163</v>
      </c>
    </row>
    <row r="2410" spans="2:47" ht="13.15" customHeight="1" x14ac:dyDescent="0.2">
      <c r="B2410" s="13" t="s">
        <v>3556</v>
      </c>
      <c r="C2410" s="13" t="s">
        <v>100</v>
      </c>
      <c r="D2410" s="13" t="s">
        <v>767</v>
      </c>
      <c r="E2410" s="13" t="s">
        <v>741</v>
      </c>
      <c r="F2410" s="13" t="s">
        <v>768</v>
      </c>
      <c r="G2410" s="13" t="s">
        <v>3553</v>
      </c>
      <c r="H2410" s="13" t="s">
        <v>1026</v>
      </c>
      <c r="I2410" s="13">
        <v>45</v>
      </c>
      <c r="J2410" s="13" t="s">
        <v>614</v>
      </c>
      <c r="K2410" s="13" t="s">
        <v>107</v>
      </c>
      <c r="L2410" s="13" t="s">
        <v>108</v>
      </c>
      <c r="M2410" s="13" t="s">
        <v>109</v>
      </c>
      <c r="N2410" s="13" t="s">
        <v>3503</v>
      </c>
      <c r="O2410" s="39"/>
      <c r="P2410" s="39"/>
      <c r="Q2410" s="39"/>
      <c r="R2410" s="39"/>
      <c r="S2410" s="39">
        <v>816</v>
      </c>
      <c r="T2410" s="39">
        <v>816</v>
      </c>
      <c r="U2410" s="39">
        <v>816</v>
      </c>
      <c r="V2410" s="39">
        <v>816</v>
      </c>
      <c r="W2410" s="39">
        <v>816</v>
      </c>
      <c r="X2410" s="39"/>
      <c r="Y2410" s="39"/>
      <c r="Z2410" s="39"/>
      <c r="AA2410" s="39"/>
      <c r="AB2410" s="39"/>
      <c r="AC2410" s="39"/>
      <c r="AD2410" s="39"/>
      <c r="AE2410" s="39"/>
      <c r="AF2410" s="39"/>
      <c r="AG2410" s="39"/>
      <c r="AH2410" s="39"/>
      <c r="AI2410" s="39"/>
      <c r="AJ2410" s="39"/>
      <c r="AK2410" s="39"/>
      <c r="AL2410" s="39"/>
      <c r="AM2410" s="39"/>
      <c r="AN2410" s="39"/>
      <c r="AO2410" s="39"/>
      <c r="AP2410" s="39">
        <v>2220</v>
      </c>
      <c r="AQ2410" s="39">
        <v>0</v>
      </c>
      <c r="AR2410" s="27">
        <f t="shared" si="84"/>
        <v>0</v>
      </c>
      <c r="AS2410" s="13" t="s">
        <v>111</v>
      </c>
      <c r="AT2410" s="13">
        <v>2016</v>
      </c>
      <c r="AU2410" s="13">
        <v>7.9</v>
      </c>
    </row>
    <row r="2411" spans="2:47" ht="13.15" customHeight="1" x14ac:dyDescent="0.2">
      <c r="B2411" s="13" t="s">
        <v>3557</v>
      </c>
      <c r="C2411" s="13" t="s">
        <v>100</v>
      </c>
      <c r="D2411" s="13" t="s">
        <v>767</v>
      </c>
      <c r="E2411" s="13" t="s">
        <v>741</v>
      </c>
      <c r="F2411" s="13" t="s">
        <v>768</v>
      </c>
      <c r="G2411" s="13" t="s">
        <v>3553</v>
      </c>
      <c r="H2411" s="13" t="s">
        <v>744</v>
      </c>
      <c r="I2411" s="13">
        <v>45</v>
      </c>
      <c r="J2411" s="13" t="s">
        <v>745</v>
      </c>
      <c r="K2411" s="13" t="s">
        <v>107</v>
      </c>
      <c r="L2411" s="13" t="s">
        <v>108</v>
      </c>
      <c r="M2411" s="13" t="s">
        <v>109</v>
      </c>
      <c r="N2411" s="13" t="s">
        <v>3503</v>
      </c>
      <c r="O2411" s="39"/>
      <c r="P2411" s="39"/>
      <c r="Q2411" s="39"/>
      <c r="R2411" s="39"/>
      <c r="S2411" s="39">
        <v>816</v>
      </c>
      <c r="T2411" s="39">
        <v>816</v>
      </c>
      <c r="U2411" s="39">
        <v>816</v>
      </c>
      <c r="V2411" s="39">
        <v>816</v>
      </c>
      <c r="W2411" s="39">
        <v>816</v>
      </c>
      <c r="X2411" s="39"/>
      <c r="Y2411" s="39"/>
      <c r="Z2411" s="39"/>
      <c r="AA2411" s="39"/>
      <c r="AB2411" s="39"/>
      <c r="AC2411" s="39"/>
      <c r="AD2411" s="39"/>
      <c r="AE2411" s="39"/>
      <c r="AF2411" s="39"/>
      <c r="AG2411" s="39"/>
      <c r="AH2411" s="39"/>
      <c r="AI2411" s="39"/>
      <c r="AJ2411" s="39"/>
      <c r="AK2411" s="39"/>
      <c r="AL2411" s="39"/>
      <c r="AM2411" s="39"/>
      <c r="AN2411" s="39"/>
      <c r="AO2411" s="39"/>
      <c r="AP2411" s="39">
        <v>2220</v>
      </c>
      <c r="AQ2411" s="39">
        <v>0</v>
      </c>
      <c r="AR2411" s="27">
        <f t="shared" si="84"/>
        <v>0</v>
      </c>
      <c r="AS2411" s="13" t="s">
        <v>111</v>
      </c>
      <c r="AT2411" s="13">
        <v>2016</v>
      </c>
      <c r="AU2411" s="13">
        <v>9.18</v>
      </c>
    </row>
    <row r="2412" spans="2:47" ht="13.15" customHeight="1" x14ac:dyDescent="0.2">
      <c r="B2412" s="13" t="s">
        <v>3558</v>
      </c>
      <c r="C2412" s="13" t="s">
        <v>100</v>
      </c>
      <c r="D2412" s="13" t="s">
        <v>767</v>
      </c>
      <c r="E2412" s="13" t="s">
        <v>741</v>
      </c>
      <c r="F2412" s="13" t="s">
        <v>768</v>
      </c>
      <c r="G2412" s="13" t="s">
        <v>3553</v>
      </c>
      <c r="H2412" s="13" t="s">
        <v>744</v>
      </c>
      <c r="I2412" s="13">
        <v>45</v>
      </c>
      <c r="J2412" s="13" t="s">
        <v>747</v>
      </c>
      <c r="K2412" s="13" t="s">
        <v>107</v>
      </c>
      <c r="L2412" s="13" t="s">
        <v>108</v>
      </c>
      <c r="M2412" s="13" t="s">
        <v>109</v>
      </c>
      <c r="N2412" s="13" t="s">
        <v>3503</v>
      </c>
      <c r="O2412" s="39"/>
      <c r="P2412" s="39"/>
      <c r="Q2412" s="39"/>
      <c r="R2412" s="39"/>
      <c r="S2412" s="39">
        <v>816</v>
      </c>
      <c r="T2412" s="39">
        <v>816</v>
      </c>
      <c r="U2412" s="39">
        <v>816</v>
      </c>
      <c r="V2412" s="39">
        <v>816</v>
      </c>
      <c r="W2412" s="39">
        <v>816</v>
      </c>
      <c r="X2412" s="39"/>
      <c r="Y2412" s="39"/>
      <c r="Z2412" s="39"/>
      <c r="AA2412" s="39"/>
      <c r="AB2412" s="39"/>
      <c r="AC2412" s="39"/>
      <c r="AD2412" s="39"/>
      <c r="AE2412" s="39"/>
      <c r="AF2412" s="39"/>
      <c r="AG2412" s="39"/>
      <c r="AH2412" s="39"/>
      <c r="AI2412" s="39"/>
      <c r="AJ2412" s="39"/>
      <c r="AK2412" s="39"/>
      <c r="AL2412" s="39"/>
      <c r="AM2412" s="39"/>
      <c r="AN2412" s="39"/>
      <c r="AO2412" s="39"/>
      <c r="AP2412" s="39">
        <v>2220</v>
      </c>
      <c r="AQ2412" s="39">
        <v>0</v>
      </c>
      <c r="AR2412" s="27">
        <f t="shared" si="84"/>
        <v>0</v>
      </c>
      <c r="AS2412" s="13" t="s">
        <v>748</v>
      </c>
      <c r="AT2412" s="13">
        <v>2016</v>
      </c>
      <c r="AU2412" s="13" t="s">
        <v>749</v>
      </c>
    </row>
    <row r="2413" spans="2:47" ht="13.15" customHeight="1" x14ac:dyDescent="0.2">
      <c r="B2413" s="13" t="s">
        <v>3559</v>
      </c>
      <c r="C2413" s="13" t="s">
        <v>100</v>
      </c>
      <c r="D2413" s="13" t="s">
        <v>767</v>
      </c>
      <c r="E2413" s="13" t="s">
        <v>741</v>
      </c>
      <c r="F2413" s="13" t="s">
        <v>768</v>
      </c>
      <c r="G2413" s="13" t="s">
        <v>3553</v>
      </c>
      <c r="H2413" s="13" t="s">
        <v>744</v>
      </c>
      <c r="I2413" s="13">
        <v>45</v>
      </c>
      <c r="J2413" s="13" t="s">
        <v>751</v>
      </c>
      <c r="K2413" s="13" t="s">
        <v>107</v>
      </c>
      <c r="L2413" s="13" t="s">
        <v>108</v>
      </c>
      <c r="M2413" s="13" t="s">
        <v>337</v>
      </c>
      <c r="N2413" s="13" t="s">
        <v>3503</v>
      </c>
      <c r="O2413" s="39"/>
      <c r="P2413" s="39"/>
      <c r="Q2413" s="39"/>
      <c r="R2413" s="39"/>
      <c r="S2413" s="39">
        <v>816</v>
      </c>
      <c r="T2413" s="39">
        <v>816</v>
      </c>
      <c r="U2413" s="39">
        <v>816</v>
      </c>
      <c r="V2413" s="39">
        <v>816</v>
      </c>
      <c r="W2413" s="39">
        <v>816</v>
      </c>
      <c r="X2413" s="39"/>
      <c r="Y2413" s="39"/>
      <c r="Z2413" s="39"/>
      <c r="AA2413" s="39"/>
      <c r="AB2413" s="39"/>
      <c r="AC2413" s="39"/>
      <c r="AD2413" s="39"/>
      <c r="AE2413" s="39"/>
      <c r="AF2413" s="39"/>
      <c r="AG2413" s="39"/>
      <c r="AH2413" s="39"/>
      <c r="AI2413" s="39"/>
      <c r="AJ2413" s="39"/>
      <c r="AK2413" s="39"/>
      <c r="AL2413" s="39"/>
      <c r="AM2413" s="39"/>
      <c r="AN2413" s="39"/>
      <c r="AO2413" s="39"/>
      <c r="AP2413" s="39">
        <v>2500</v>
      </c>
      <c r="AQ2413" s="39">
        <v>0</v>
      </c>
      <c r="AR2413" s="27">
        <f t="shared" ref="AR2413:AR2476" si="85">AQ2413*1.12</f>
        <v>0</v>
      </c>
      <c r="AS2413" s="13" t="s">
        <v>748</v>
      </c>
      <c r="AT2413" s="13">
        <v>2016</v>
      </c>
      <c r="AU2413" s="13" t="s">
        <v>212</v>
      </c>
    </row>
    <row r="2414" spans="2:47" ht="13.15" customHeight="1" x14ac:dyDescent="0.2">
      <c r="B2414" s="7" t="s">
        <v>3560</v>
      </c>
      <c r="C2414" s="7" t="s">
        <v>100</v>
      </c>
      <c r="D2414" s="13" t="s">
        <v>760</v>
      </c>
      <c r="E2414" s="7" t="s">
        <v>732</v>
      </c>
      <c r="F2414" s="7" t="s">
        <v>761</v>
      </c>
      <c r="G2414" s="7" t="s">
        <v>3561</v>
      </c>
      <c r="H2414" s="8" t="s">
        <v>197</v>
      </c>
      <c r="I2414" s="9">
        <v>45</v>
      </c>
      <c r="J2414" s="10" t="s">
        <v>238</v>
      </c>
      <c r="K2414" s="8" t="s">
        <v>107</v>
      </c>
      <c r="L2414" s="10" t="s">
        <v>108</v>
      </c>
      <c r="M2414" s="10" t="s">
        <v>109</v>
      </c>
      <c r="N2414" s="10" t="s">
        <v>3503</v>
      </c>
      <c r="O2414" s="27"/>
      <c r="P2414" s="27"/>
      <c r="Q2414" s="74"/>
      <c r="R2414" s="27">
        <v>848</v>
      </c>
      <c r="S2414" s="27">
        <v>848</v>
      </c>
      <c r="T2414" s="27">
        <v>848</v>
      </c>
      <c r="U2414" s="27">
        <v>848</v>
      </c>
      <c r="V2414" s="27">
        <v>848</v>
      </c>
      <c r="W2414" s="27"/>
      <c r="X2414" s="27"/>
      <c r="Y2414" s="27"/>
      <c r="Z2414" s="27"/>
      <c r="AA2414" s="27"/>
      <c r="AB2414" s="27"/>
      <c r="AC2414" s="27"/>
      <c r="AD2414" s="27"/>
      <c r="AE2414" s="27"/>
      <c r="AF2414" s="27"/>
      <c r="AG2414" s="27"/>
      <c r="AH2414" s="27"/>
      <c r="AI2414" s="27"/>
      <c r="AJ2414" s="27"/>
      <c r="AK2414" s="27"/>
      <c r="AL2414" s="27"/>
      <c r="AM2414" s="27"/>
      <c r="AN2414" s="27"/>
      <c r="AO2414" s="27"/>
      <c r="AP2414" s="27">
        <v>2986.56</v>
      </c>
      <c r="AQ2414" s="27">
        <v>0</v>
      </c>
      <c r="AR2414" s="27">
        <f t="shared" si="85"/>
        <v>0</v>
      </c>
      <c r="AS2414" s="10" t="s">
        <v>111</v>
      </c>
      <c r="AT2414" s="43" t="s">
        <v>241</v>
      </c>
      <c r="AU2414" s="88" t="s">
        <v>242</v>
      </c>
    </row>
    <row r="2415" spans="2:47" ht="13.15" customHeight="1" x14ac:dyDescent="0.2">
      <c r="B2415" s="12" t="s">
        <v>3562</v>
      </c>
      <c r="C2415" s="7" t="s">
        <v>100</v>
      </c>
      <c r="D2415" s="13" t="s">
        <v>760</v>
      </c>
      <c r="E2415" s="7" t="s">
        <v>732</v>
      </c>
      <c r="F2415" s="7" t="s">
        <v>761</v>
      </c>
      <c r="G2415" s="7" t="s">
        <v>3561</v>
      </c>
      <c r="H2415" s="8" t="s">
        <v>105</v>
      </c>
      <c r="I2415" s="9">
        <v>45</v>
      </c>
      <c r="J2415" s="10" t="s">
        <v>106</v>
      </c>
      <c r="K2415" s="8" t="s">
        <v>107</v>
      </c>
      <c r="L2415" s="10" t="s">
        <v>108</v>
      </c>
      <c r="M2415" s="10" t="s">
        <v>109</v>
      </c>
      <c r="N2415" s="10" t="s">
        <v>3503</v>
      </c>
      <c r="O2415" s="74"/>
      <c r="P2415" s="27"/>
      <c r="Q2415" s="27"/>
      <c r="R2415" s="27">
        <v>848</v>
      </c>
      <c r="S2415" s="27">
        <v>848</v>
      </c>
      <c r="T2415" s="27">
        <v>848</v>
      </c>
      <c r="U2415" s="27">
        <v>848</v>
      </c>
      <c r="V2415" s="27">
        <v>848</v>
      </c>
      <c r="W2415" s="27"/>
      <c r="X2415" s="27"/>
      <c r="Y2415" s="27"/>
      <c r="Z2415" s="27"/>
      <c r="AA2415" s="27"/>
      <c r="AB2415" s="27"/>
      <c r="AC2415" s="27"/>
      <c r="AD2415" s="27"/>
      <c r="AE2415" s="27"/>
      <c r="AF2415" s="27"/>
      <c r="AG2415" s="27"/>
      <c r="AH2415" s="27"/>
      <c r="AI2415" s="27"/>
      <c r="AJ2415" s="27"/>
      <c r="AK2415" s="27"/>
      <c r="AL2415" s="27"/>
      <c r="AM2415" s="27"/>
      <c r="AN2415" s="27"/>
      <c r="AO2415" s="27"/>
      <c r="AP2415" s="27">
        <v>2986.56</v>
      </c>
      <c r="AQ2415" s="27">
        <v>0</v>
      </c>
      <c r="AR2415" s="27">
        <f t="shared" si="85"/>
        <v>0</v>
      </c>
      <c r="AS2415" s="10" t="s">
        <v>111</v>
      </c>
      <c r="AT2415" s="43" t="s">
        <v>241</v>
      </c>
      <c r="AU2415" s="89" t="s">
        <v>242</v>
      </c>
    </row>
    <row r="2416" spans="2:47" ht="13.15" customHeight="1" x14ac:dyDescent="0.2">
      <c r="B2416" s="12" t="s">
        <v>3563</v>
      </c>
      <c r="C2416" s="7" t="s">
        <v>100</v>
      </c>
      <c r="D2416" s="13" t="s">
        <v>760</v>
      </c>
      <c r="E2416" s="7" t="s">
        <v>732</v>
      </c>
      <c r="F2416" s="7" t="s">
        <v>761</v>
      </c>
      <c r="G2416" s="7" t="s">
        <v>3561</v>
      </c>
      <c r="H2416" s="8" t="s">
        <v>105</v>
      </c>
      <c r="I2416" s="8">
        <v>45</v>
      </c>
      <c r="J2416" s="10" t="s">
        <v>200</v>
      </c>
      <c r="K2416" s="8" t="s">
        <v>107</v>
      </c>
      <c r="L2416" s="10" t="s">
        <v>108</v>
      </c>
      <c r="M2416" s="10" t="s">
        <v>109</v>
      </c>
      <c r="N2416" s="10" t="s">
        <v>3503</v>
      </c>
      <c r="O2416" s="74"/>
      <c r="P2416" s="27"/>
      <c r="Q2416" s="27"/>
      <c r="R2416" s="27">
        <v>848</v>
      </c>
      <c r="S2416" s="27">
        <v>848</v>
      </c>
      <c r="T2416" s="27">
        <v>848</v>
      </c>
      <c r="U2416" s="27">
        <v>848</v>
      </c>
      <c r="V2416" s="27">
        <v>848</v>
      </c>
      <c r="W2416" s="27"/>
      <c r="X2416" s="27"/>
      <c r="Y2416" s="27"/>
      <c r="Z2416" s="27"/>
      <c r="AA2416" s="27"/>
      <c r="AB2416" s="27"/>
      <c r="AC2416" s="27"/>
      <c r="AD2416" s="27"/>
      <c r="AE2416" s="27"/>
      <c r="AF2416" s="27"/>
      <c r="AG2416" s="27"/>
      <c r="AH2416" s="27"/>
      <c r="AI2416" s="27"/>
      <c r="AJ2416" s="27"/>
      <c r="AK2416" s="27"/>
      <c r="AL2416" s="27"/>
      <c r="AM2416" s="27"/>
      <c r="AN2416" s="27"/>
      <c r="AO2416" s="27"/>
      <c r="AP2416" s="27">
        <v>2220</v>
      </c>
      <c r="AQ2416" s="27">
        <v>0</v>
      </c>
      <c r="AR2416" s="27">
        <f t="shared" si="85"/>
        <v>0</v>
      </c>
      <c r="AS2416" s="10" t="s">
        <v>111</v>
      </c>
      <c r="AT2416" s="7" t="s">
        <v>375</v>
      </c>
      <c r="AU2416" s="13" t="s">
        <v>1163</v>
      </c>
    </row>
    <row r="2417" spans="2:47" ht="13.15" customHeight="1" x14ac:dyDescent="0.2">
      <c r="B2417" s="13" t="s">
        <v>3564</v>
      </c>
      <c r="C2417" s="13" t="s">
        <v>100</v>
      </c>
      <c r="D2417" s="13" t="s">
        <v>767</v>
      </c>
      <c r="E2417" s="13" t="s">
        <v>741</v>
      </c>
      <c r="F2417" s="13" t="s">
        <v>768</v>
      </c>
      <c r="G2417" s="13" t="s">
        <v>3561</v>
      </c>
      <c r="H2417" s="13" t="s">
        <v>1026</v>
      </c>
      <c r="I2417" s="13">
        <v>45</v>
      </c>
      <c r="J2417" s="13" t="s">
        <v>614</v>
      </c>
      <c r="K2417" s="13" t="s">
        <v>107</v>
      </c>
      <c r="L2417" s="13" t="s">
        <v>108</v>
      </c>
      <c r="M2417" s="13" t="s">
        <v>109</v>
      </c>
      <c r="N2417" s="13" t="s">
        <v>3503</v>
      </c>
      <c r="O2417" s="39"/>
      <c r="P2417" s="39"/>
      <c r="Q2417" s="39"/>
      <c r="R2417" s="39"/>
      <c r="S2417" s="39">
        <v>679</v>
      </c>
      <c r="T2417" s="39">
        <v>679</v>
      </c>
      <c r="U2417" s="39">
        <v>679</v>
      </c>
      <c r="V2417" s="39">
        <v>679</v>
      </c>
      <c r="W2417" s="39">
        <v>679</v>
      </c>
      <c r="X2417" s="39"/>
      <c r="Y2417" s="39"/>
      <c r="Z2417" s="39"/>
      <c r="AA2417" s="39"/>
      <c r="AB2417" s="39"/>
      <c r="AC2417" s="39"/>
      <c r="AD2417" s="39"/>
      <c r="AE2417" s="39"/>
      <c r="AF2417" s="39"/>
      <c r="AG2417" s="39"/>
      <c r="AH2417" s="39"/>
      <c r="AI2417" s="39"/>
      <c r="AJ2417" s="39"/>
      <c r="AK2417" s="39"/>
      <c r="AL2417" s="39"/>
      <c r="AM2417" s="39"/>
      <c r="AN2417" s="39"/>
      <c r="AO2417" s="39"/>
      <c r="AP2417" s="39">
        <v>2220</v>
      </c>
      <c r="AQ2417" s="39">
        <v>0</v>
      </c>
      <c r="AR2417" s="27">
        <f t="shared" si="85"/>
        <v>0</v>
      </c>
      <c r="AS2417" s="13" t="s">
        <v>111</v>
      </c>
      <c r="AT2417" s="13">
        <v>2016</v>
      </c>
      <c r="AU2417" s="13">
        <v>7.9</v>
      </c>
    </row>
    <row r="2418" spans="2:47" ht="13.15" customHeight="1" x14ac:dyDescent="0.2">
      <c r="B2418" s="13" t="s">
        <v>3565</v>
      </c>
      <c r="C2418" s="13" t="s">
        <v>100</v>
      </c>
      <c r="D2418" s="13" t="s">
        <v>767</v>
      </c>
      <c r="E2418" s="13" t="s">
        <v>741</v>
      </c>
      <c r="F2418" s="13" t="s">
        <v>768</v>
      </c>
      <c r="G2418" s="13" t="s">
        <v>3561</v>
      </c>
      <c r="H2418" s="13" t="s">
        <v>744</v>
      </c>
      <c r="I2418" s="13">
        <v>45</v>
      </c>
      <c r="J2418" s="13" t="s">
        <v>745</v>
      </c>
      <c r="K2418" s="13" t="s">
        <v>107</v>
      </c>
      <c r="L2418" s="13" t="s">
        <v>108</v>
      </c>
      <c r="M2418" s="13" t="s">
        <v>109</v>
      </c>
      <c r="N2418" s="13" t="s">
        <v>3503</v>
      </c>
      <c r="O2418" s="39"/>
      <c r="P2418" s="39"/>
      <c r="Q2418" s="39"/>
      <c r="R2418" s="39"/>
      <c r="S2418" s="39">
        <v>679</v>
      </c>
      <c r="T2418" s="39">
        <v>679</v>
      </c>
      <c r="U2418" s="39">
        <v>679</v>
      </c>
      <c r="V2418" s="39">
        <v>679</v>
      </c>
      <c r="W2418" s="39">
        <v>679</v>
      </c>
      <c r="X2418" s="39"/>
      <c r="Y2418" s="39"/>
      <c r="Z2418" s="39"/>
      <c r="AA2418" s="39"/>
      <c r="AB2418" s="39"/>
      <c r="AC2418" s="39"/>
      <c r="AD2418" s="39"/>
      <c r="AE2418" s="39"/>
      <c r="AF2418" s="39"/>
      <c r="AG2418" s="39"/>
      <c r="AH2418" s="39"/>
      <c r="AI2418" s="39"/>
      <c r="AJ2418" s="39"/>
      <c r="AK2418" s="39"/>
      <c r="AL2418" s="39"/>
      <c r="AM2418" s="39"/>
      <c r="AN2418" s="39"/>
      <c r="AO2418" s="39"/>
      <c r="AP2418" s="39">
        <v>2220</v>
      </c>
      <c r="AQ2418" s="39">
        <v>0</v>
      </c>
      <c r="AR2418" s="27">
        <f t="shared" si="85"/>
        <v>0</v>
      </c>
      <c r="AS2418" s="13" t="s">
        <v>111</v>
      </c>
      <c r="AT2418" s="13">
        <v>2016</v>
      </c>
      <c r="AU2418" s="13">
        <v>9.18</v>
      </c>
    </row>
    <row r="2419" spans="2:47" ht="13.15" customHeight="1" x14ac:dyDescent="0.2">
      <c r="B2419" s="13" t="s">
        <v>3566</v>
      </c>
      <c r="C2419" s="13" t="s">
        <v>100</v>
      </c>
      <c r="D2419" s="13" t="s">
        <v>767</v>
      </c>
      <c r="E2419" s="13" t="s">
        <v>741</v>
      </c>
      <c r="F2419" s="13" t="s">
        <v>768</v>
      </c>
      <c r="G2419" s="13" t="s">
        <v>3561</v>
      </c>
      <c r="H2419" s="13" t="s">
        <v>744</v>
      </c>
      <c r="I2419" s="13">
        <v>45</v>
      </c>
      <c r="J2419" s="13" t="s">
        <v>747</v>
      </c>
      <c r="K2419" s="13" t="s">
        <v>107</v>
      </c>
      <c r="L2419" s="13" t="s">
        <v>108</v>
      </c>
      <c r="M2419" s="13" t="s">
        <v>109</v>
      </c>
      <c r="N2419" s="13" t="s">
        <v>3503</v>
      </c>
      <c r="O2419" s="39"/>
      <c r="P2419" s="39"/>
      <c r="Q2419" s="39"/>
      <c r="R2419" s="39"/>
      <c r="S2419" s="39">
        <v>679</v>
      </c>
      <c r="T2419" s="39">
        <v>679</v>
      </c>
      <c r="U2419" s="39">
        <v>679</v>
      </c>
      <c r="V2419" s="39">
        <v>679</v>
      </c>
      <c r="W2419" s="39">
        <v>679</v>
      </c>
      <c r="X2419" s="39"/>
      <c r="Y2419" s="39"/>
      <c r="Z2419" s="39"/>
      <c r="AA2419" s="39"/>
      <c r="AB2419" s="39"/>
      <c r="AC2419" s="39"/>
      <c r="AD2419" s="39"/>
      <c r="AE2419" s="39"/>
      <c r="AF2419" s="39"/>
      <c r="AG2419" s="39"/>
      <c r="AH2419" s="39"/>
      <c r="AI2419" s="39"/>
      <c r="AJ2419" s="39"/>
      <c r="AK2419" s="39"/>
      <c r="AL2419" s="39"/>
      <c r="AM2419" s="39"/>
      <c r="AN2419" s="39"/>
      <c r="AO2419" s="39"/>
      <c r="AP2419" s="39">
        <v>2220</v>
      </c>
      <c r="AQ2419" s="39">
        <v>0</v>
      </c>
      <c r="AR2419" s="27">
        <f t="shared" si="85"/>
        <v>0</v>
      </c>
      <c r="AS2419" s="13" t="s">
        <v>748</v>
      </c>
      <c r="AT2419" s="13">
        <v>2016</v>
      </c>
      <c r="AU2419" s="13" t="s">
        <v>749</v>
      </c>
    </row>
    <row r="2420" spans="2:47" ht="13.15" customHeight="1" x14ac:dyDescent="0.2">
      <c r="B2420" s="13" t="s">
        <v>3567</v>
      </c>
      <c r="C2420" s="13" t="s">
        <v>100</v>
      </c>
      <c r="D2420" s="13" t="s">
        <v>767</v>
      </c>
      <c r="E2420" s="13" t="s">
        <v>741</v>
      </c>
      <c r="F2420" s="13" t="s">
        <v>768</v>
      </c>
      <c r="G2420" s="13" t="s">
        <v>3561</v>
      </c>
      <c r="H2420" s="13" t="s">
        <v>744</v>
      </c>
      <c r="I2420" s="13">
        <v>45</v>
      </c>
      <c r="J2420" s="13" t="s">
        <v>751</v>
      </c>
      <c r="K2420" s="13" t="s">
        <v>107</v>
      </c>
      <c r="L2420" s="13" t="s">
        <v>108</v>
      </c>
      <c r="M2420" s="13" t="s">
        <v>337</v>
      </c>
      <c r="N2420" s="13" t="s">
        <v>3503</v>
      </c>
      <c r="O2420" s="39"/>
      <c r="P2420" s="39"/>
      <c r="Q2420" s="39"/>
      <c r="R2420" s="39"/>
      <c r="S2420" s="39">
        <v>679</v>
      </c>
      <c r="T2420" s="39">
        <v>679</v>
      </c>
      <c r="U2420" s="39">
        <v>679</v>
      </c>
      <c r="V2420" s="39">
        <v>679</v>
      </c>
      <c r="W2420" s="39">
        <v>679</v>
      </c>
      <c r="X2420" s="39"/>
      <c r="Y2420" s="39"/>
      <c r="Z2420" s="39"/>
      <c r="AA2420" s="39"/>
      <c r="AB2420" s="39"/>
      <c r="AC2420" s="39"/>
      <c r="AD2420" s="39"/>
      <c r="AE2420" s="39"/>
      <c r="AF2420" s="39"/>
      <c r="AG2420" s="39"/>
      <c r="AH2420" s="39"/>
      <c r="AI2420" s="39"/>
      <c r="AJ2420" s="39"/>
      <c r="AK2420" s="39"/>
      <c r="AL2420" s="39"/>
      <c r="AM2420" s="39"/>
      <c r="AN2420" s="39"/>
      <c r="AO2420" s="39"/>
      <c r="AP2420" s="39">
        <v>2500</v>
      </c>
      <c r="AQ2420" s="39">
        <v>0</v>
      </c>
      <c r="AR2420" s="27">
        <f t="shared" si="85"/>
        <v>0</v>
      </c>
      <c r="AS2420" s="13" t="s">
        <v>748</v>
      </c>
      <c r="AT2420" s="13">
        <v>2016</v>
      </c>
      <c r="AU2420" s="13" t="s">
        <v>212</v>
      </c>
    </row>
    <row r="2421" spans="2:47" ht="13.15" customHeight="1" x14ac:dyDescent="0.2">
      <c r="B2421" s="7" t="s">
        <v>3568</v>
      </c>
      <c r="C2421" s="7" t="s">
        <v>100</v>
      </c>
      <c r="D2421" s="13" t="s">
        <v>760</v>
      </c>
      <c r="E2421" s="7" t="s">
        <v>732</v>
      </c>
      <c r="F2421" s="7" t="s">
        <v>761</v>
      </c>
      <c r="G2421" s="7" t="s">
        <v>3569</v>
      </c>
      <c r="H2421" s="8" t="s">
        <v>197</v>
      </c>
      <c r="I2421" s="9">
        <v>45</v>
      </c>
      <c r="J2421" s="10" t="s">
        <v>238</v>
      </c>
      <c r="K2421" s="8" t="s">
        <v>107</v>
      </c>
      <c r="L2421" s="10" t="s">
        <v>108</v>
      </c>
      <c r="M2421" s="10" t="s">
        <v>109</v>
      </c>
      <c r="N2421" s="10" t="s">
        <v>3503</v>
      </c>
      <c r="O2421" s="27"/>
      <c r="P2421" s="27"/>
      <c r="Q2421" s="74"/>
      <c r="R2421" s="27">
        <v>563</v>
      </c>
      <c r="S2421" s="27">
        <v>563</v>
      </c>
      <c r="T2421" s="27">
        <v>563</v>
      </c>
      <c r="U2421" s="27">
        <v>563</v>
      </c>
      <c r="V2421" s="27">
        <v>563</v>
      </c>
      <c r="W2421" s="27"/>
      <c r="X2421" s="27"/>
      <c r="Y2421" s="27"/>
      <c r="Z2421" s="27"/>
      <c r="AA2421" s="27"/>
      <c r="AB2421" s="27"/>
      <c r="AC2421" s="27"/>
      <c r="AD2421" s="27"/>
      <c r="AE2421" s="27"/>
      <c r="AF2421" s="27"/>
      <c r="AG2421" s="27"/>
      <c r="AH2421" s="27"/>
      <c r="AI2421" s="27"/>
      <c r="AJ2421" s="27"/>
      <c r="AK2421" s="27"/>
      <c r="AL2421" s="27"/>
      <c r="AM2421" s="27"/>
      <c r="AN2421" s="27"/>
      <c r="AO2421" s="27"/>
      <c r="AP2421" s="27">
        <v>2986.56</v>
      </c>
      <c r="AQ2421" s="27">
        <v>0</v>
      </c>
      <c r="AR2421" s="27">
        <f t="shared" si="85"/>
        <v>0</v>
      </c>
      <c r="AS2421" s="10" t="s">
        <v>111</v>
      </c>
      <c r="AT2421" s="43" t="s">
        <v>241</v>
      </c>
      <c r="AU2421" s="88" t="s">
        <v>242</v>
      </c>
    </row>
    <row r="2422" spans="2:47" ht="13.15" customHeight="1" x14ac:dyDescent="0.2">
      <c r="B2422" s="12" t="s">
        <v>3570</v>
      </c>
      <c r="C2422" s="7" t="s">
        <v>100</v>
      </c>
      <c r="D2422" s="13" t="s">
        <v>760</v>
      </c>
      <c r="E2422" s="7" t="s">
        <v>732</v>
      </c>
      <c r="F2422" s="7" t="s">
        <v>761</v>
      </c>
      <c r="G2422" s="7" t="s">
        <v>3569</v>
      </c>
      <c r="H2422" s="8" t="s">
        <v>105</v>
      </c>
      <c r="I2422" s="9">
        <v>45</v>
      </c>
      <c r="J2422" s="10" t="s">
        <v>106</v>
      </c>
      <c r="K2422" s="8" t="s">
        <v>107</v>
      </c>
      <c r="L2422" s="10" t="s">
        <v>108</v>
      </c>
      <c r="M2422" s="10" t="s">
        <v>109</v>
      </c>
      <c r="N2422" s="10" t="s">
        <v>3503</v>
      </c>
      <c r="O2422" s="74"/>
      <c r="P2422" s="27"/>
      <c r="Q2422" s="27"/>
      <c r="R2422" s="27">
        <v>563</v>
      </c>
      <c r="S2422" s="27">
        <v>563</v>
      </c>
      <c r="T2422" s="27">
        <v>563</v>
      </c>
      <c r="U2422" s="27">
        <v>563</v>
      </c>
      <c r="V2422" s="27">
        <v>563</v>
      </c>
      <c r="W2422" s="27"/>
      <c r="X2422" s="27"/>
      <c r="Y2422" s="27"/>
      <c r="Z2422" s="27"/>
      <c r="AA2422" s="27"/>
      <c r="AB2422" s="27"/>
      <c r="AC2422" s="27"/>
      <c r="AD2422" s="27"/>
      <c r="AE2422" s="27"/>
      <c r="AF2422" s="27"/>
      <c r="AG2422" s="27"/>
      <c r="AH2422" s="27"/>
      <c r="AI2422" s="27"/>
      <c r="AJ2422" s="27"/>
      <c r="AK2422" s="27"/>
      <c r="AL2422" s="27"/>
      <c r="AM2422" s="27"/>
      <c r="AN2422" s="27"/>
      <c r="AO2422" s="27"/>
      <c r="AP2422" s="27">
        <v>2986.56</v>
      </c>
      <c r="AQ2422" s="27">
        <v>0</v>
      </c>
      <c r="AR2422" s="27">
        <f t="shared" si="85"/>
        <v>0</v>
      </c>
      <c r="AS2422" s="10" t="s">
        <v>111</v>
      </c>
      <c r="AT2422" s="43" t="s">
        <v>241</v>
      </c>
      <c r="AU2422" s="89" t="s">
        <v>242</v>
      </c>
    </row>
    <row r="2423" spans="2:47" ht="13.15" customHeight="1" x14ac:dyDescent="0.2">
      <c r="B2423" s="12" t="s">
        <v>3571</v>
      </c>
      <c r="C2423" s="7" t="s">
        <v>100</v>
      </c>
      <c r="D2423" s="13" t="s">
        <v>760</v>
      </c>
      <c r="E2423" s="7" t="s">
        <v>732</v>
      </c>
      <c r="F2423" s="7" t="s">
        <v>761</v>
      </c>
      <c r="G2423" s="7" t="s">
        <v>3569</v>
      </c>
      <c r="H2423" s="8" t="s">
        <v>105</v>
      </c>
      <c r="I2423" s="8">
        <v>45</v>
      </c>
      <c r="J2423" s="10" t="s">
        <v>200</v>
      </c>
      <c r="K2423" s="8" t="s">
        <v>107</v>
      </c>
      <c r="L2423" s="10" t="s">
        <v>108</v>
      </c>
      <c r="M2423" s="10" t="s">
        <v>109</v>
      </c>
      <c r="N2423" s="10" t="s">
        <v>3503</v>
      </c>
      <c r="O2423" s="74"/>
      <c r="P2423" s="27"/>
      <c r="Q2423" s="27"/>
      <c r="R2423" s="27">
        <v>563</v>
      </c>
      <c r="S2423" s="27">
        <v>563</v>
      </c>
      <c r="T2423" s="27">
        <v>563</v>
      </c>
      <c r="U2423" s="27">
        <v>563</v>
      </c>
      <c r="V2423" s="27">
        <v>563</v>
      </c>
      <c r="W2423" s="27"/>
      <c r="X2423" s="27"/>
      <c r="Y2423" s="27"/>
      <c r="Z2423" s="27"/>
      <c r="AA2423" s="27"/>
      <c r="AB2423" s="27"/>
      <c r="AC2423" s="27"/>
      <c r="AD2423" s="27"/>
      <c r="AE2423" s="27"/>
      <c r="AF2423" s="27"/>
      <c r="AG2423" s="27"/>
      <c r="AH2423" s="27"/>
      <c r="AI2423" s="27"/>
      <c r="AJ2423" s="27"/>
      <c r="AK2423" s="27"/>
      <c r="AL2423" s="27"/>
      <c r="AM2423" s="27"/>
      <c r="AN2423" s="27"/>
      <c r="AO2423" s="27"/>
      <c r="AP2423" s="27">
        <v>2757</v>
      </c>
      <c r="AQ2423" s="27">
        <v>0</v>
      </c>
      <c r="AR2423" s="27">
        <f t="shared" si="85"/>
        <v>0</v>
      </c>
      <c r="AS2423" s="10" t="s">
        <v>111</v>
      </c>
      <c r="AT2423" s="7" t="s">
        <v>375</v>
      </c>
      <c r="AU2423" s="13" t="s">
        <v>1163</v>
      </c>
    </row>
    <row r="2424" spans="2:47" ht="13.15" customHeight="1" x14ac:dyDescent="0.2">
      <c r="B2424" s="13" t="s">
        <v>3572</v>
      </c>
      <c r="C2424" s="13" t="s">
        <v>100</v>
      </c>
      <c r="D2424" s="13" t="s">
        <v>767</v>
      </c>
      <c r="E2424" s="13" t="s">
        <v>741</v>
      </c>
      <c r="F2424" s="13" t="s">
        <v>768</v>
      </c>
      <c r="G2424" s="13" t="s">
        <v>3569</v>
      </c>
      <c r="H2424" s="13" t="s">
        <v>1026</v>
      </c>
      <c r="I2424" s="13">
        <v>45</v>
      </c>
      <c r="J2424" s="13" t="s">
        <v>614</v>
      </c>
      <c r="K2424" s="13" t="s">
        <v>107</v>
      </c>
      <c r="L2424" s="13" t="s">
        <v>108</v>
      </c>
      <c r="M2424" s="13" t="s">
        <v>109</v>
      </c>
      <c r="N2424" s="13" t="s">
        <v>3503</v>
      </c>
      <c r="O2424" s="39"/>
      <c r="P2424" s="39"/>
      <c r="Q2424" s="39"/>
      <c r="R2424" s="39"/>
      <c r="S2424" s="39">
        <v>393</v>
      </c>
      <c r="T2424" s="39">
        <v>393</v>
      </c>
      <c r="U2424" s="39">
        <v>393</v>
      </c>
      <c r="V2424" s="39">
        <v>393</v>
      </c>
      <c r="W2424" s="39">
        <v>393</v>
      </c>
      <c r="X2424" s="39"/>
      <c r="Y2424" s="39"/>
      <c r="Z2424" s="39"/>
      <c r="AA2424" s="39"/>
      <c r="AB2424" s="39"/>
      <c r="AC2424" s="39"/>
      <c r="AD2424" s="39"/>
      <c r="AE2424" s="39"/>
      <c r="AF2424" s="39"/>
      <c r="AG2424" s="39"/>
      <c r="AH2424" s="39"/>
      <c r="AI2424" s="39"/>
      <c r="AJ2424" s="39"/>
      <c r="AK2424" s="39"/>
      <c r="AL2424" s="39"/>
      <c r="AM2424" s="39"/>
      <c r="AN2424" s="39"/>
      <c r="AO2424" s="39"/>
      <c r="AP2424" s="39">
        <v>2757</v>
      </c>
      <c r="AQ2424" s="39">
        <v>0</v>
      </c>
      <c r="AR2424" s="27">
        <f t="shared" si="85"/>
        <v>0</v>
      </c>
      <c r="AS2424" s="13" t="s">
        <v>111</v>
      </c>
      <c r="AT2424" s="13">
        <v>2016</v>
      </c>
      <c r="AU2424" s="13">
        <v>7.9</v>
      </c>
    </row>
    <row r="2425" spans="2:47" ht="13.15" customHeight="1" x14ac:dyDescent="0.2">
      <c r="B2425" s="13" t="s">
        <v>3573</v>
      </c>
      <c r="C2425" s="13" t="s">
        <v>100</v>
      </c>
      <c r="D2425" s="13" t="s">
        <v>767</v>
      </c>
      <c r="E2425" s="13" t="s">
        <v>741</v>
      </c>
      <c r="F2425" s="13" t="s">
        <v>768</v>
      </c>
      <c r="G2425" s="13" t="s">
        <v>3569</v>
      </c>
      <c r="H2425" s="13" t="s">
        <v>744</v>
      </c>
      <c r="I2425" s="13">
        <v>45</v>
      </c>
      <c r="J2425" s="13" t="s">
        <v>745</v>
      </c>
      <c r="K2425" s="13" t="s">
        <v>107</v>
      </c>
      <c r="L2425" s="13" t="s">
        <v>108</v>
      </c>
      <c r="M2425" s="13" t="s">
        <v>109</v>
      </c>
      <c r="N2425" s="13" t="s">
        <v>3503</v>
      </c>
      <c r="O2425" s="39"/>
      <c r="P2425" s="39"/>
      <c r="Q2425" s="39"/>
      <c r="R2425" s="39"/>
      <c r="S2425" s="39">
        <v>393</v>
      </c>
      <c r="T2425" s="39">
        <v>393</v>
      </c>
      <c r="U2425" s="39">
        <v>393</v>
      </c>
      <c r="V2425" s="39">
        <v>393</v>
      </c>
      <c r="W2425" s="39">
        <v>393</v>
      </c>
      <c r="X2425" s="39"/>
      <c r="Y2425" s="39"/>
      <c r="Z2425" s="39"/>
      <c r="AA2425" s="39"/>
      <c r="AB2425" s="39"/>
      <c r="AC2425" s="39"/>
      <c r="AD2425" s="39"/>
      <c r="AE2425" s="39"/>
      <c r="AF2425" s="39"/>
      <c r="AG2425" s="39"/>
      <c r="AH2425" s="39"/>
      <c r="AI2425" s="39"/>
      <c r="AJ2425" s="39"/>
      <c r="AK2425" s="39"/>
      <c r="AL2425" s="39"/>
      <c r="AM2425" s="39"/>
      <c r="AN2425" s="39"/>
      <c r="AO2425" s="39"/>
      <c r="AP2425" s="39">
        <v>2757</v>
      </c>
      <c r="AQ2425" s="39">
        <v>0</v>
      </c>
      <c r="AR2425" s="27">
        <f t="shared" si="85"/>
        <v>0</v>
      </c>
      <c r="AS2425" s="13" t="s">
        <v>111</v>
      </c>
      <c r="AT2425" s="13">
        <v>2016</v>
      </c>
      <c r="AU2425" s="13" t="s">
        <v>2367</v>
      </c>
    </row>
    <row r="2426" spans="2:47" ht="13.15" customHeight="1" x14ac:dyDescent="0.2">
      <c r="B2426" s="13" t="s">
        <v>3574</v>
      </c>
      <c r="C2426" s="13" t="s">
        <v>100</v>
      </c>
      <c r="D2426" s="13" t="s">
        <v>767</v>
      </c>
      <c r="E2426" s="13" t="s">
        <v>741</v>
      </c>
      <c r="F2426" s="13" t="s">
        <v>768</v>
      </c>
      <c r="G2426" s="13" t="s">
        <v>3569</v>
      </c>
      <c r="H2426" s="13" t="s">
        <v>744</v>
      </c>
      <c r="I2426" s="13">
        <v>45</v>
      </c>
      <c r="J2426" s="13" t="s">
        <v>747</v>
      </c>
      <c r="K2426" s="13" t="s">
        <v>107</v>
      </c>
      <c r="L2426" s="13" t="s">
        <v>108</v>
      </c>
      <c r="M2426" s="13" t="s">
        <v>109</v>
      </c>
      <c r="N2426" s="13" t="s">
        <v>3503</v>
      </c>
      <c r="O2426" s="39"/>
      <c r="P2426" s="39"/>
      <c r="Q2426" s="39"/>
      <c r="R2426" s="39"/>
      <c r="S2426" s="39">
        <v>393</v>
      </c>
      <c r="T2426" s="39">
        <v>393</v>
      </c>
      <c r="U2426" s="39">
        <v>393</v>
      </c>
      <c r="V2426" s="39">
        <v>393</v>
      </c>
      <c r="W2426" s="39">
        <v>393</v>
      </c>
      <c r="X2426" s="39"/>
      <c r="Y2426" s="39"/>
      <c r="Z2426" s="39"/>
      <c r="AA2426" s="39"/>
      <c r="AB2426" s="39"/>
      <c r="AC2426" s="39"/>
      <c r="AD2426" s="39"/>
      <c r="AE2426" s="39"/>
      <c r="AF2426" s="39"/>
      <c r="AG2426" s="39"/>
      <c r="AH2426" s="39"/>
      <c r="AI2426" s="39"/>
      <c r="AJ2426" s="39"/>
      <c r="AK2426" s="39"/>
      <c r="AL2426" s="39"/>
      <c r="AM2426" s="39"/>
      <c r="AN2426" s="39"/>
      <c r="AO2426" s="39"/>
      <c r="AP2426" s="39">
        <v>2500</v>
      </c>
      <c r="AQ2426" s="39">
        <v>0</v>
      </c>
      <c r="AR2426" s="27">
        <f t="shared" si="85"/>
        <v>0</v>
      </c>
      <c r="AS2426" s="13" t="s">
        <v>748</v>
      </c>
      <c r="AT2426" s="13">
        <v>2016</v>
      </c>
      <c r="AU2426" s="13" t="s">
        <v>749</v>
      </c>
    </row>
    <row r="2427" spans="2:47" ht="13.15" customHeight="1" x14ac:dyDescent="0.2">
      <c r="B2427" s="13" t="s">
        <v>3575</v>
      </c>
      <c r="C2427" s="13" t="s">
        <v>100</v>
      </c>
      <c r="D2427" s="13" t="s">
        <v>767</v>
      </c>
      <c r="E2427" s="13" t="s">
        <v>741</v>
      </c>
      <c r="F2427" s="13" t="s">
        <v>768</v>
      </c>
      <c r="G2427" s="13" t="s">
        <v>3569</v>
      </c>
      <c r="H2427" s="13" t="s">
        <v>744</v>
      </c>
      <c r="I2427" s="13">
        <v>45</v>
      </c>
      <c r="J2427" s="13" t="s">
        <v>751</v>
      </c>
      <c r="K2427" s="13" t="s">
        <v>107</v>
      </c>
      <c r="L2427" s="13" t="s">
        <v>108</v>
      </c>
      <c r="M2427" s="13" t="s">
        <v>337</v>
      </c>
      <c r="N2427" s="13" t="s">
        <v>3503</v>
      </c>
      <c r="O2427" s="39"/>
      <c r="P2427" s="39"/>
      <c r="Q2427" s="39"/>
      <c r="R2427" s="39"/>
      <c r="S2427" s="39">
        <v>393</v>
      </c>
      <c r="T2427" s="39">
        <v>393</v>
      </c>
      <c r="U2427" s="39">
        <v>393</v>
      </c>
      <c r="V2427" s="39">
        <v>393</v>
      </c>
      <c r="W2427" s="39">
        <v>393</v>
      </c>
      <c r="X2427" s="39"/>
      <c r="Y2427" s="39"/>
      <c r="Z2427" s="39"/>
      <c r="AA2427" s="39"/>
      <c r="AB2427" s="39"/>
      <c r="AC2427" s="39"/>
      <c r="AD2427" s="39"/>
      <c r="AE2427" s="39"/>
      <c r="AF2427" s="39"/>
      <c r="AG2427" s="39"/>
      <c r="AH2427" s="39"/>
      <c r="AI2427" s="39"/>
      <c r="AJ2427" s="39"/>
      <c r="AK2427" s="39"/>
      <c r="AL2427" s="39"/>
      <c r="AM2427" s="39"/>
      <c r="AN2427" s="39"/>
      <c r="AO2427" s="39"/>
      <c r="AP2427" s="39">
        <v>2757</v>
      </c>
      <c r="AQ2427" s="39">
        <v>0</v>
      </c>
      <c r="AR2427" s="27">
        <f t="shared" si="85"/>
        <v>0</v>
      </c>
      <c r="AS2427" s="13" t="s">
        <v>748</v>
      </c>
      <c r="AT2427" s="13">
        <v>2016</v>
      </c>
      <c r="AU2427" s="13" t="s">
        <v>212</v>
      </c>
    </row>
    <row r="2428" spans="2:47" ht="13.15" customHeight="1" x14ac:dyDescent="0.2">
      <c r="B2428" s="7" t="s">
        <v>3576</v>
      </c>
      <c r="C2428" s="7" t="s">
        <v>100</v>
      </c>
      <c r="D2428" s="13" t="s">
        <v>760</v>
      </c>
      <c r="E2428" s="7" t="s">
        <v>732</v>
      </c>
      <c r="F2428" s="7" t="s">
        <v>761</v>
      </c>
      <c r="G2428" s="7" t="s">
        <v>3577</v>
      </c>
      <c r="H2428" s="8" t="s">
        <v>197</v>
      </c>
      <c r="I2428" s="9">
        <v>45</v>
      </c>
      <c r="J2428" s="10" t="s">
        <v>238</v>
      </c>
      <c r="K2428" s="8" t="s">
        <v>107</v>
      </c>
      <c r="L2428" s="10" t="s">
        <v>108</v>
      </c>
      <c r="M2428" s="10" t="s">
        <v>109</v>
      </c>
      <c r="N2428" s="10" t="s">
        <v>3503</v>
      </c>
      <c r="O2428" s="27"/>
      <c r="P2428" s="27"/>
      <c r="Q2428" s="74"/>
      <c r="R2428" s="27">
        <v>258</v>
      </c>
      <c r="S2428" s="27">
        <v>258</v>
      </c>
      <c r="T2428" s="27">
        <v>258</v>
      </c>
      <c r="U2428" s="27">
        <v>258</v>
      </c>
      <c r="V2428" s="27">
        <v>258</v>
      </c>
      <c r="W2428" s="27"/>
      <c r="X2428" s="27"/>
      <c r="Y2428" s="27"/>
      <c r="Z2428" s="27"/>
      <c r="AA2428" s="27"/>
      <c r="AB2428" s="27"/>
      <c r="AC2428" s="27"/>
      <c r="AD2428" s="27"/>
      <c r="AE2428" s="27"/>
      <c r="AF2428" s="27"/>
      <c r="AG2428" s="27"/>
      <c r="AH2428" s="27"/>
      <c r="AI2428" s="27"/>
      <c r="AJ2428" s="27"/>
      <c r="AK2428" s="27"/>
      <c r="AL2428" s="27"/>
      <c r="AM2428" s="27"/>
      <c r="AN2428" s="27"/>
      <c r="AO2428" s="27"/>
      <c r="AP2428" s="27">
        <v>2986.56</v>
      </c>
      <c r="AQ2428" s="27">
        <v>0</v>
      </c>
      <c r="AR2428" s="27">
        <f t="shared" si="85"/>
        <v>0</v>
      </c>
      <c r="AS2428" s="10" t="s">
        <v>111</v>
      </c>
      <c r="AT2428" s="43" t="s">
        <v>241</v>
      </c>
      <c r="AU2428" s="88" t="s">
        <v>242</v>
      </c>
    </row>
    <row r="2429" spans="2:47" ht="13.15" customHeight="1" x14ac:dyDescent="0.2">
      <c r="B2429" s="12" t="s">
        <v>3578</v>
      </c>
      <c r="C2429" s="7" t="s">
        <v>100</v>
      </c>
      <c r="D2429" s="13" t="s">
        <v>760</v>
      </c>
      <c r="E2429" s="7" t="s">
        <v>732</v>
      </c>
      <c r="F2429" s="7" t="s">
        <v>761</v>
      </c>
      <c r="G2429" s="7" t="s">
        <v>3577</v>
      </c>
      <c r="H2429" s="8" t="s">
        <v>105</v>
      </c>
      <c r="I2429" s="9">
        <v>45</v>
      </c>
      <c r="J2429" s="10" t="s">
        <v>106</v>
      </c>
      <c r="K2429" s="8" t="s">
        <v>107</v>
      </c>
      <c r="L2429" s="10" t="s">
        <v>108</v>
      </c>
      <c r="M2429" s="10" t="s">
        <v>109</v>
      </c>
      <c r="N2429" s="10" t="s">
        <v>3503</v>
      </c>
      <c r="O2429" s="74"/>
      <c r="P2429" s="27"/>
      <c r="Q2429" s="27"/>
      <c r="R2429" s="27">
        <v>258</v>
      </c>
      <c r="S2429" s="27">
        <v>258</v>
      </c>
      <c r="T2429" s="27">
        <v>258</v>
      </c>
      <c r="U2429" s="27">
        <v>258</v>
      </c>
      <c r="V2429" s="27">
        <v>258</v>
      </c>
      <c r="W2429" s="27"/>
      <c r="X2429" s="27"/>
      <c r="Y2429" s="27"/>
      <c r="Z2429" s="27"/>
      <c r="AA2429" s="27"/>
      <c r="AB2429" s="27"/>
      <c r="AC2429" s="27"/>
      <c r="AD2429" s="27"/>
      <c r="AE2429" s="27"/>
      <c r="AF2429" s="27"/>
      <c r="AG2429" s="27"/>
      <c r="AH2429" s="27"/>
      <c r="AI2429" s="27"/>
      <c r="AJ2429" s="27"/>
      <c r="AK2429" s="27"/>
      <c r="AL2429" s="27"/>
      <c r="AM2429" s="27"/>
      <c r="AN2429" s="27"/>
      <c r="AO2429" s="27"/>
      <c r="AP2429" s="27">
        <v>2986.56</v>
      </c>
      <c r="AQ2429" s="27">
        <v>0</v>
      </c>
      <c r="AR2429" s="27">
        <f t="shared" si="85"/>
        <v>0</v>
      </c>
      <c r="AS2429" s="10" t="s">
        <v>111</v>
      </c>
      <c r="AT2429" s="43" t="s">
        <v>241</v>
      </c>
      <c r="AU2429" s="89" t="s">
        <v>242</v>
      </c>
    </row>
    <row r="2430" spans="2:47" ht="13.15" customHeight="1" x14ac:dyDescent="0.2">
      <c r="B2430" s="12" t="s">
        <v>3579</v>
      </c>
      <c r="C2430" s="7" t="s">
        <v>100</v>
      </c>
      <c r="D2430" s="13" t="s">
        <v>760</v>
      </c>
      <c r="E2430" s="7" t="s">
        <v>732</v>
      </c>
      <c r="F2430" s="7" t="s">
        <v>761</v>
      </c>
      <c r="G2430" s="7" t="s">
        <v>3577</v>
      </c>
      <c r="H2430" s="8" t="s">
        <v>105</v>
      </c>
      <c r="I2430" s="8">
        <v>45</v>
      </c>
      <c r="J2430" s="10" t="s">
        <v>200</v>
      </c>
      <c r="K2430" s="8" t="s">
        <v>107</v>
      </c>
      <c r="L2430" s="10" t="s">
        <v>108</v>
      </c>
      <c r="M2430" s="10" t="s">
        <v>109</v>
      </c>
      <c r="N2430" s="10" t="s">
        <v>3503</v>
      </c>
      <c r="O2430" s="74"/>
      <c r="P2430" s="27"/>
      <c r="Q2430" s="27"/>
      <c r="R2430" s="27">
        <v>258</v>
      </c>
      <c r="S2430" s="27">
        <v>258</v>
      </c>
      <c r="T2430" s="27">
        <v>258</v>
      </c>
      <c r="U2430" s="27">
        <v>258</v>
      </c>
      <c r="V2430" s="27">
        <v>258</v>
      </c>
      <c r="W2430" s="27"/>
      <c r="X2430" s="27"/>
      <c r="Y2430" s="27"/>
      <c r="Z2430" s="27"/>
      <c r="AA2430" s="27"/>
      <c r="AB2430" s="27"/>
      <c r="AC2430" s="27"/>
      <c r="AD2430" s="27"/>
      <c r="AE2430" s="27"/>
      <c r="AF2430" s="27"/>
      <c r="AG2430" s="27"/>
      <c r="AH2430" s="27"/>
      <c r="AI2430" s="27"/>
      <c r="AJ2430" s="27"/>
      <c r="AK2430" s="27"/>
      <c r="AL2430" s="27"/>
      <c r="AM2430" s="27"/>
      <c r="AN2430" s="27"/>
      <c r="AO2430" s="27"/>
      <c r="AP2430" s="27">
        <v>2757</v>
      </c>
      <c r="AQ2430" s="27">
        <v>0</v>
      </c>
      <c r="AR2430" s="27">
        <f t="shared" si="85"/>
        <v>0</v>
      </c>
      <c r="AS2430" s="10" t="s">
        <v>111</v>
      </c>
      <c r="AT2430" s="7" t="s">
        <v>375</v>
      </c>
      <c r="AU2430" s="13" t="s">
        <v>1163</v>
      </c>
    </row>
    <row r="2431" spans="2:47" ht="13.15" customHeight="1" x14ac:dyDescent="0.2">
      <c r="B2431" s="13" t="s">
        <v>3580</v>
      </c>
      <c r="C2431" s="13" t="s">
        <v>100</v>
      </c>
      <c r="D2431" s="13" t="s">
        <v>767</v>
      </c>
      <c r="E2431" s="13" t="s">
        <v>741</v>
      </c>
      <c r="F2431" s="13" t="s">
        <v>768</v>
      </c>
      <c r="G2431" s="13" t="s">
        <v>3577</v>
      </c>
      <c r="H2431" s="13" t="s">
        <v>1026</v>
      </c>
      <c r="I2431" s="13">
        <v>45</v>
      </c>
      <c r="J2431" s="13" t="s">
        <v>614</v>
      </c>
      <c r="K2431" s="13" t="s">
        <v>107</v>
      </c>
      <c r="L2431" s="13" t="s">
        <v>108</v>
      </c>
      <c r="M2431" s="13" t="s">
        <v>109</v>
      </c>
      <c r="N2431" s="13" t="s">
        <v>3503</v>
      </c>
      <c r="O2431" s="39"/>
      <c r="P2431" s="39"/>
      <c r="Q2431" s="39"/>
      <c r="R2431" s="39"/>
      <c r="S2431" s="39">
        <v>181</v>
      </c>
      <c r="T2431" s="39">
        <v>181</v>
      </c>
      <c r="U2431" s="39">
        <v>181</v>
      </c>
      <c r="V2431" s="39">
        <v>181</v>
      </c>
      <c r="W2431" s="39">
        <v>181</v>
      </c>
      <c r="X2431" s="39"/>
      <c r="Y2431" s="39"/>
      <c r="Z2431" s="39"/>
      <c r="AA2431" s="39"/>
      <c r="AB2431" s="39"/>
      <c r="AC2431" s="39"/>
      <c r="AD2431" s="39"/>
      <c r="AE2431" s="39"/>
      <c r="AF2431" s="39"/>
      <c r="AG2431" s="39"/>
      <c r="AH2431" s="39"/>
      <c r="AI2431" s="39"/>
      <c r="AJ2431" s="39"/>
      <c r="AK2431" s="39"/>
      <c r="AL2431" s="39"/>
      <c r="AM2431" s="39"/>
      <c r="AN2431" s="39"/>
      <c r="AO2431" s="39"/>
      <c r="AP2431" s="39">
        <v>2757</v>
      </c>
      <c r="AQ2431" s="39">
        <v>0</v>
      </c>
      <c r="AR2431" s="27">
        <f t="shared" si="85"/>
        <v>0</v>
      </c>
      <c r="AS2431" s="13" t="s">
        <v>111</v>
      </c>
      <c r="AT2431" s="13">
        <v>2016</v>
      </c>
      <c r="AU2431" s="13">
        <v>7.9</v>
      </c>
    </row>
    <row r="2432" spans="2:47" ht="13.15" customHeight="1" x14ac:dyDescent="0.2">
      <c r="B2432" s="13" t="s">
        <v>3581</v>
      </c>
      <c r="C2432" s="13" t="s">
        <v>100</v>
      </c>
      <c r="D2432" s="13" t="s">
        <v>767</v>
      </c>
      <c r="E2432" s="13" t="s">
        <v>741</v>
      </c>
      <c r="F2432" s="13" t="s">
        <v>768</v>
      </c>
      <c r="G2432" s="13" t="s">
        <v>3577</v>
      </c>
      <c r="H2432" s="13" t="s">
        <v>744</v>
      </c>
      <c r="I2432" s="13">
        <v>45</v>
      </c>
      <c r="J2432" s="13" t="s">
        <v>745</v>
      </c>
      <c r="K2432" s="13" t="s">
        <v>107</v>
      </c>
      <c r="L2432" s="13" t="s">
        <v>108</v>
      </c>
      <c r="M2432" s="13" t="s">
        <v>109</v>
      </c>
      <c r="N2432" s="13" t="s">
        <v>3503</v>
      </c>
      <c r="O2432" s="39"/>
      <c r="P2432" s="39"/>
      <c r="Q2432" s="39"/>
      <c r="R2432" s="39"/>
      <c r="S2432" s="39">
        <v>181</v>
      </c>
      <c r="T2432" s="39">
        <v>181</v>
      </c>
      <c r="U2432" s="39">
        <v>181</v>
      </c>
      <c r="V2432" s="39">
        <v>181</v>
      </c>
      <c r="W2432" s="39">
        <v>181</v>
      </c>
      <c r="X2432" s="39"/>
      <c r="Y2432" s="39"/>
      <c r="Z2432" s="39"/>
      <c r="AA2432" s="39"/>
      <c r="AB2432" s="39"/>
      <c r="AC2432" s="39"/>
      <c r="AD2432" s="39"/>
      <c r="AE2432" s="39"/>
      <c r="AF2432" s="39"/>
      <c r="AG2432" s="39"/>
      <c r="AH2432" s="39"/>
      <c r="AI2432" s="39"/>
      <c r="AJ2432" s="39"/>
      <c r="AK2432" s="39"/>
      <c r="AL2432" s="39"/>
      <c r="AM2432" s="39"/>
      <c r="AN2432" s="39"/>
      <c r="AO2432" s="39"/>
      <c r="AP2432" s="39">
        <v>2757</v>
      </c>
      <c r="AQ2432" s="39">
        <v>0</v>
      </c>
      <c r="AR2432" s="27">
        <f t="shared" si="85"/>
        <v>0</v>
      </c>
      <c r="AS2432" s="13" t="s">
        <v>111</v>
      </c>
      <c r="AT2432" s="13">
        <v>2016</v>
      </c>
      <c r="AU2432" s="13" t="s">
        <v>2367</v>
      </c>
    </row>
    <row r="2433" spans="2:47" ht="13.15" customHeight="1" x14ac:dyDescent="0.2">
      <c r="B2433" s="13" t="s">
        <v>3582</v>
      </c>
      <c r="C2433" s="13" t="s">
        <v>100</v>
      </c>
      <c r="D2433" s="13" t="s">
        <v>767</v>
      </c>
      <c r="E2433" s="13" t="s">
        <v>741</v>
      </c>
      <c r="F2433" s="13" t="s">
        <v>768</v>
      </c>
      <c r="G2433" s="13" t="s">
        <v>3577</v>
      </c>
      <c r="H2433" s="13" t="s">
        <v>744</v>
      </c>
      <c r="I2433" s="13">
        <v>45</v>
      </c>
      <c r="J2433" s="13" t="s">
        <v>747</v>
      </c>
      <c r="K2433" s="13" t="s">
        <v>107</v>
      </c>
      <c r="L2433" s="13" t="s">
        <v>108</v>
      </c>
      <c r="M2433" s="13" t="s">
        <v>109</v>
      </c>
      <c r="N2433" s="13" t="s">
        <v>3503</v>
      </c>
      <c r="O2433" s="39"/>
      <c r="P2433" s="39"/>
      <c r="Q2433" s="39"/>
      <c r="R2433" s="39"/>
      <c r="S2433" s="39">
        <v>181</v>
      </c>
      <c r="T2433" s="39">
        <v>181</v>
      </c>
      <c r="U2433" s="39">
        <v>181</v>
      </c>
      <c r="V2433" s="39">
        <v>181</v>
      </c>
      <c r="W2433" s="39">
        <v>181</v>
      </c>
      <c r="X2433" s="39"/>
      <c r="Y2433" s="39"/>
      <c r="Z2433" s="39"/>
      <c r="AA2433" s="39"/>
      <c r="AB2433" s="39"/>
      <c r="AC2433" s="39"/>
      <c r="AD2433" s="39"/>
      <c r="AE2433" s="39"/>
      <c r="AF2433" s="39"/>
      <c r="AG2433" s="39"/>
      <c r="AH2433" s="39"/>
      <c r="AI2433" s="39"/>
      <c r="AJ2433" s="39"/>
      <c r="AK2433" s="39"/>
      <c r="AL2433" s="39"/>
      <c r="AM2433" s="39"/>
      <c r="AN2433" s="39"/>
      <c r="AO2433" s="39"/>
      <c r="AP2433" s="39">
        <v>2500</v>
      </c>
      <c r="AQ2433" s="39">
        <v>0</v>
      </c>
      <c r="AR2433" s="27">
        <f t="shared" si="85"/>
        <v>0</v>
      </c>
      <c r="AS2433" s="13" t="s">
        <v>748</v>
      </c>
      <c r="AT2433" s="13">
        <v>2016</v>
      </c>
      <c r="AU2433" s="13" t="s">
        <v>749</v>
      </c>
    </row>
    <row r="2434" spans="2:47" ht="13.15" customHeight="1" x14ac:dyDescent="0.2">
      <c r="B2434" s="13" t="s">
        <v>3583</v>
      </c>
      <c r="C2434" s="13" t="s">
        <v>100</v>
      </c>
      <c r="D2434" s="13" t="s">
        <v>767</v>
      </c>
      <c r="E2434" s="13" t="s">
        <v>741</v>
      </c>
      <c r="F2434" s="13" t="s">
        <v>768</v>
      </c>
      <c r="G2434" s="13" t="s">
        <v>3577</v>
      </c>
      <c r="H2434" s="13" t="s">
        <v>744</v>
      </c>
      <c r="I2434" s="13">
        <v>45</v>
      </c>
      <c r="J2434" s="13" t="s">
        <v>751</v>
      </c>
      <c r="K2434" s="13" t="s">
        <v>107</v>
      </c>
      <c r="L2434" s="13" t="s">
        <v>108</v>
      </c>
      <c r="M2434" s="13" t="s">
        <v>337</v>
      </c>
      <c r="N2434" s="13" t="s">
        <v>3503</v>
      </c>
      <c r="O2434" s="39"/>
      <c r="P2434" s="39"/>
      <c r="Q2434" s="39"/>
      <c r="R2434" s="39"/>
      <c r="S2434" s="39">
        <v>181</v>
      </c>
      <c r="T2434" s="39">
        <v>181</v>
      </c>
      <c r="U2434" s="39">
        <v>181</v>
      </c>
      <c r="V2434" s="39">
        <v>181</v>
      </c>
      <c r="W2434" s="39">
        <v>181</v>
      </c>
      <c r="X2434" s="39"/>
      <c r="Y2434" s="39"/>
      <c r="Z2434" s="39"/>
      <c r="AA2434" s="39"/>
      <c r="AB2434" s="39"/>
      <c r="AC2434" s="39"/>
      <c r="AD2434" s="39"/>
      <c r="AE2434" s="39"/>
      <c r="AF2434" s="39"/>
      <c r="AG2434" s="39"/>
      <c r="AH2434" s="39"/>
      <c r="AI2434" s="39"/>
      <c r="AJ2434" s="39"/>
      <c r="AK2434" s="39"/>
      <c r="AL2434" s="39"/>
      <c r="AM2434" s="39"/>
      <c r="AN2434" s="39"/>
      <c r="AO2434" s="39"/>
      <c r="AP2434" s="39">
        <v>2757</v>
      </c>
      <c r="AQ2434" s="39">
        <v>0</v>
      </c>
      <c r="AR2434" s="27">
        <f t="shared" si="85"/>
        <v>0</v>
      </c>
      <c r="AS2434" s="13" t="s">
        <v>748</v>
      </c>
      <c r="AT2434" s="13">
        <v>2016</v>
      </c>
      <c r="AU2434" s="13" t="s">
        <v>212</v>
      </c>
    </row>
    <row r="2435" spans="2:47" ht="13.15" customHeight="1" x14ac:dyDescent="0.2">
      <c r="B2435" s="7" t="s">
        <v>3584</v>
      </c>
      <c r="C2435" s="7" t="s">
        <v>100</v>
      </c>
      <c r="D2435" s="13" t="s">
        <v>760</v>
      </c>
      <c r="E2435" s="7" t="s">
        <v>732</v>
      </c>
      <c r="F2435" s="7" t="s">
        <v>761</v>
      </c>
      <c r="G2435" s="7" t="s">
        <v>3585</v>
      </c>
      <c r="H2435" s="8" t="s">
        <v>197</v>
      </c>
      <c r="I2435" s="9">
        <v>45</v>
      </c>
      <c r="J2435" s="10" t="s">
        <v>238</v>
      </c>
      <c r="K2435" s="8" t="s">
        <v>107</v>
      </c>
      <c r="L2435" s="10" t="s">
        <v>108</v>
      </c>
      <c r="M2435" s="10" t="s">
        <v>109</v>
      </c>
      <c r="N2435" s="10" t="s">
        <v>3503</v>
      </c>
      <c r="O2435" s="27"/>
      <c r="P2435" s="27"/>
      <c r="Q2435" s="74"/>
      <c r="R2435" s="27">
        <v>65</v>
      </c>
      <c r="S2435" s="27">
        <v>65</v>
      </c>
      <c r="T2435" s="27">
        <v>65</v>
      </c>
      <c r="U2435" s="27">
        <v>65</v>
      </c>
      <c r="V2435" s="27">
        <v>65</v>
      </c>
      <c r="W2435" s="27"/>
      <c r="X2435" s="27"/>
      <c r="Y2435" s="27"/>
      <c r="Z2435" s="27"/>
      <c r="AA2435" s="27"/>
      <c r="AB2435" s="27"/>
      <c r="AC2435" s="27"/>
      <c r="AD2435" s="27"/>
      <c r="AE2435" s="27"/>
      <c r="AF2435" s="27"/>
      <c r="AG2435" s="27"/>
      <c r="AH2435" s="27"/>
      <c r="AI2435" s="27"/>
      <c r="AJ2435" s="27"/>
      <c r="AK2435" s="27"/>
      <c r="AL2435" s="27"/>
      <c r="AM2435" s="27"/>
      <c r="AN2435" s="27"/>
      <c r="AO2435" s="27"/>
      <c r="AP2435" s="27">
        <v>2986.56</v>
      </c>
      <c r="AQ2435" s="27">
        <v>0</v>
      </c>
      <c r="AR2435" s="27">
        <f t="shared" si="85"/>
        <v>0</v>
      </c>
      <c r="AS2435" s="10" t="s">
        <v>111</v>
      </c>
      <c r="AT2435" s="43" t="s">
        <v>241</v>
      </c>
      <c r="AU2435" s="88" t="s">
        <v>242</v>
      </c>
    </row>
    <row r="2436" spans="2:47" ht="13.15" customHeight="1" x14ac:dyDescent="0.2">
      <c r="B2436" s="12" t="s">
        <v>3586</v>
      </c>
      <c r="C2436" s="7" t="s">
        <v>100</v>
      </c>
      <c r="D2436" s="13" t="s">
        <v>760</v>
      </c>
      <c r="E2436" s="7" t="s">
        <v>732</v>
      </c>
      <c r="F2436" s="7" t="s">
        <v>761</v>
      </c>
      <c r="G2436" s="7" t="s">
        <v>3585</v>
      </c>
      <c r="H2436" s="8" t="s">
        <v>105</v>
      </c>
      <c r="I2436" s="9">
        <v>45</v>
      </c>
      <c r="J2436" s="10" t="s">
        <v>106</v>
      </c>
      <c r="K2436" s="8" t="s">
        <v>107</v>
      </c>
      <c r="L2436" s="10" t="s">
        <v>108</v>
      </c>
      <c r="M2436" s="10" t="s">
        <v>109</v>
      </c>
      <c r="N2436" s="10" t="s">
        <v>3503</v>
      </c>
      <c r="O2436" s="74"/>
      <c r="P2436" s="27"/>
      <c r="Q2436" s="27"/>
      <c r="R2436" s="27">
        <v>65</v>
      </c>
      <c r="S2436" s="27">
        <v>65</v>
      </c>
      <c r="T2436" s="27">
        <v>65</v>
      </c>
      <c r="U2436" s="27">
        <v>65</v>
      </c>
      <c r="V2436" s="27">
        <v>65</v>
      </c>
      <c r="W2436" s="27"/>
      <c r="X2436" s="27"/>
      <c r="Y2436" s="27"/>
      <c r="Z2436" s="27"/>
      <c r="AA2436" s="27"/>
      <c r="AB2436" s="27"/>
      <c r="AC2436" s="27"/>
      <c r="AD2436" s="27"/>
      <c r="AE2436" s="27"/>
      <c r="AF2436" s="27"/>
      <c r="AG2436" s="27"/>
      <c r="AH2436" s="27"/>
      <c r="AI2436" s="27"/>
      <c r="AJ2436" s="27"/>
      <c r="AK2436" s="27"/>
      <c r="AL2436" s="27"/>
      <c r="AM2436" s="27"/>
      <c r="AN2436" s="27"/>
      <c r="AO2436" s="27"/>
      <c r="AP2436" s="27">
        <v>2986.56</v>
      </c>
      <c r="AQ2436" s="27">
        <v>0</v>
      </c>
      <c r="AR2436" s="27">
        <f t="shared" si="85"/>
        <v>0</v>
      </c>
      <c r="AS2436" s="10" t="s">
        <v>111</v>
      </c>
      <c r="AT2436" s="43" t="s">
        <v>241</v>
      </c>
      <c r="AU2436" s="89" t="s">
        <v>242</v>
      </c>
    </row>
    <row r="2437" spans="2:47" ht="13.15" customHeight="1" x14ac:dyDescent="0.2">
      <c r="B2437" s="12" t="s">
        <v>3587</v>
      </c>
      <c r="C2437" s="7" t="s">
        <v>100</v>
      </c>
      <c r="D2437" s="13" t="s">
        <v>760</v>
      </c>
      <c r="E2437" s="7" t="s">
        <v>732</v>
      </c>
      <c r="F2437" s="7" t="s">
        <v>761</v>
      </c>
      <c r="G2437" s="7" t="s">
        <v>3585</v>
      </c>
      <c r="H2437" s="8" t="s">
        <v>105</v>
      </c>
      <c r="I2437" s="8">
        <v>45</v>
      </c>
      <c r="J2437" s="10" t="s">
        <v>200</v>
      </c>
      <c r="K2437" s="8" t="s">
        <v>107</v>
      </c>
      <c r="L2437" s="10" t="s">
        <v>108</v>
      </c>
      <c r="M2437" s="10" t="s">
        <v>109</v>
      </c>
      <c r="N2437" s="10" t="s">
        <v>3503</v>
      </c>
      <c r="O2437" s="74"/>
      <c r="P2437" s="27"/>
      <c r="Q2437" s="27"/>
      <c r="R2437" s="27">
        <v>65</v>
      </c>
      <c r="S2437" s="27">
        <v>65</v>
      </c>
      <c r="T2437" s="27">
        <v>65</v>
      </c>
      <c r="U2437" s="27">
        <v>65</v>
      </c>
      <c r="V2437" s="27">
        <v>65</v>
      </c>
      <c r="W2437" s="27"/>
      <c r="X2437" s="27"/>
      <c r="Y2437" s="27"/>
      <c r="Z2437" s="27"/>
      <c r="AA2437" s="27"/>
      <c r="AB2437" s="27"/>
      <c r="AC2437" s="27"/>
      <c r="AD2437" s="27"/>
      <c r="AE2437" s="27"/>
      <c r="AF2437" s="27"/>
      <c r="AG2437" s="27"/>
      <c r="AH2437" s="27"/>
      <c r="AI2437" s="27"/>
      <c r="AJ2437" s="27"/>
      <c r="AK2437" s="27"/>
      <c r="AL2437" s="27"/>
      <c r="AM2437" s="27"/>
      <c r="AN2437" s="27"/>
      <c r="AO2437" s="27"/>
      <c r="AP2437" s="27">
        <v>2757</v>
      </c>
      <c r="AQ2437" s="27">
        <v>0</v>
      </c>
      <c r="AR2437" s="27">
        <f t="shared" si="85"/>
        <v>0</v>
      </c>
      <c r="AS2437" s="10" t="s">
        <v>111</v>
      </c>
      <c r="AT2437" s="7" t="s">
        <v>375</v>
      </c>
      <c r="AU2437" s="13" t="s">
        <v>1163</v>
      </c>
    </row>
    <row r="2438" spans="2:47" ht="13.15" customHeight="1" x14ac:dyDescent="0.2">
      <c r="B2438" s="13" t="s">
        <v>3588</v>
      </c>
      <c r="C2438" s="13" t="s">
        <v>100</v>
      </c>
      <c r="D2438" s="13" t="s">
        <v>767</v>
      </c>
      <c r="E2438" s="13" t="s">
        <v>741</v>
      </c>
      <c r="F2438" s="13" t="s">
        <v>768</v>
      </c>
      <c r="G2438" s="13" t="s">
        <v>3585</v>
      </c>
      <c r="H2438" s="13" t="s">
        <v>1026</v>
      </c>
      <c r="I2438" s="13">
        <v>45</v>
      </c>
      <c r="J2438" s="13" t="s">
        <v>614</v>
      </c>
      <c r="K2438" s="13" t="s">
        <v>107</v>
      </c>
      <c r="L2438" s="13" t="s">
        <v>108</v>
      </c>
      <c r="M2438" s="13" t="s">
        <v>109</v>
      </c>
      <c r="N2438" s="13" t="s">
        <v>3503</v>
      </c>
      <c r="O2438" s="39"/>
      <c r="P2438" s="39"/>
      <c r="Q2438" s="39"/>
      <c r="R2438" s="39"/>
      <c r="S2438" s="39">
        <v>38</v>
      </c>
      <c r="T2438" s="39">
        <v>38</v>
      </c>
      <c r="U2438" s="39">
        <v>38</v>
      </c>
      <c r="V2438" s="39">
        <v>38</v>
      </c>
      <c r="W2438" s="39">
        <v>38</v>
      </c>
      <c r="X2438" s="39"/>
      <c r="Y2438" s="39"/>
      <c r="Z2438" s="39"/>
      <c r="AA2438" s="39"/>
      <c r="AB2438" s="39"/>
      <c r="AC2438" s="39"/>
      <c r="AD2438" s="39"/>
      <c r="AE2438" s="39"/>
      <c r="AF2438" s="39"/>
      <c r="AG2438" s="39"/>
      <c r="AH2438" s="39"/>
      <c r="AI2438" s="39"/>
      <c r="AJ2438" s="39"/>
      <c r="AK2438" s="39"/>
      <c r="AL2438" s="39"/>
      <c r="AM2438" s="39"/>
      <c r="AN2438" s="39"/>
      <c r="AO2438" s="39"/>
      <c r="AP2438" s="39">
        <v>2757</v>
      </c>
      <c r="AQ2438" s="39">
        <v>0</v>
      </c>
      <c r="AR2438" s="27">
        <f t="shared" si="85"/>
        <v>0</v>
      </c>
      <c r="AS2438" s="13" t="s">
        <v>111</v>
      </c>
      <c r="AT2438" s="13">
        <v>2016</v>
      </c>
      <c r="AU2438" s="13">
        <v>7.9</v>
      </c>
    </row>
    <row r="2439" spans="2:47" ht="13.15" customHeight="1" x14ac:dyDescent="0.2">
      <c r="B2439" s="13" t="s">
        <v>3589</v>
      </c>
      <c r="C2439" s="13" t="s">
        <v>100</v>
      </c>
      <c r="D2439" s="13" t="s">
        <v>767</v>
      </c>
      <c r="E2439" s="13" t="s">
        <v>741</v>
      </c>
      <c r="F2439" s="13" t="s">
        <v>768</v>
      </c>
      <c r="G2439" s="13" t="s">
        <v>3585</v>
      </c>
      <c r="H2439" s="13" t="s">
        <v>744</v>
      </c>
      <c r="I2439" s="13">
        <v>45</v>
      </c>
      <c r="J2439" s="13" t="s">
        <v>745</v>
      </c>
      <c r="K2439" s="13" t="s">
        <v>107</v>
      </c>
      <c r="L2439" s="13" t="s">
        <v>108</v>
      </c>
      <c r="M2439" s="13" t="s">
        <v>109</v>
      </c>
      <c r="N2439" s="13" t="s">
        <v>3503</v>
      </c>
      <c r="O2439" s="39"/>
      <c r="P2439" s="39"/>
      <c r="Q2439" s="39"/>
      <c r="R2439" s="39"/>
      <c r="S2439" s="39">
        <v>38</v>
      </c>
      <c r="T2439" s="39">
        <v>38</v>
      </c>
      <c r="U2439" s="39">
        <v>38</v>
      </c>
      <c r="V2439" s="39">
        <v>38</v>
      </c>
      <c r="W2439" s="39">
        <v>38</v>
      </c>
      <c r="X2439" s="39"/>
      <c r="Y2439" s="39"/>
      <c r="Z2439" s="39"/>
      <c r="AA2439" s="39"/>
      <c r="AB2439" s="39"/>
      <c r="AC2439" s="39"/>
      <c r="AD2439" s="39"/>
      <c r="AE2439" s="39"/>
      <c r="AF2439" s="39"/>
      <c r="AG2439" s="39"/>
      <c r="AH2439" s="39"/>
      <c r="AI2439" s="39"/>
      <c r="AJ2439" s="39"/>
      <c r="AK2439" s="39"/>
      <c r="AL2439" s="39"/>
      <c r="AM2439" s="39"/>
      <c r="AN2439" s="39"/>
      <c r="AO2439" s="39"/>
      <c r="AP2439" s="39">
        <v>2757</v>
      </c>
      <c r="AQ2439" s="39">
        <v>0</v>
      </c>
      <c r="AR2439" s="27">
        <f t="shared" si="85"/>
        <v>0</v>
      </c>
      <c r="AS2439" s="13" t="s">
        <v>111</v>
      </c>
      <c r="AT2439" s="13">
        <v>2016</v>
      </c>
      <c r="AU2439" s="13" t="s">
        <v>2367</v>
      </c>
    </row>
    <row r="2440" spans="2:47" ht="13.15" customHeight="1" x14ac:dyDescent="0.2">
      <c r="B2440" s="13" t="s">
        <v>3590</v>
      </c>
      <c r="C2440" s="13" t="s">
        <v>100</v>
      </c>
      <c r="D2440" s="13" t="s">
        <v>767</v>
      </c>
      <c r="E2440" s="13" t="s">
        <v>741</v>
      </c>
      <c r="F2440" s="13" t="s">
        <v>768</v>
      </c>
      <c r="G2440" s="13" t="s">
        <v>3585</v>
      </c>
      <c r="H2440" s="13" t="s">
        <v>744</v>
      </c>
      <c r="I2440" s="13">
        <v>45</v>
      </c>
      <c r="J2440" s="13" t="s">
        <v>747</v>
      </c>
      <c r="K2440" s="13" t="s">
        <v>107</v>
      </c>
      <c r="L2440" s="13" t="s">
        <v>108</v>
      </c>
      <c r="M2440" s="13" t="s">
        <v>109</v>
      </c>
      <c r="N2440" s="13" t="s">
        <v>3503</v>
      </c>
      <c r="O2440" s="39"/>
      <c r="P2440" s="39"/>
      <c r="Q2440" s="39"/>
      <c r="R2440" s="39"/>
      <c r="S2440" s="39">
        <v>38</v>
      </c>
      <c r="T2440" s="39">
        <v>38</v>
      </c>
      <c r="U2440" s="39">
        <v>38</v>
      </c>
      <c r="V2440" s="39">
        <v>38</v>
      </c>
      <c r="W2440" s="39">
        <v>38</v>
      </c>
      <c r="X2440" s="39"/>
      <c r="Y2440" s="39"/>
      <c r="Z2440" s="39"/>
      <c r="AA2440" s="39"/>
      <c r="AB2440" s="39"/>
      <c r="AC2440" s="39"/>
      <c r="AD2440" s="39"/>
      <c r="AE2440" s="39"/>
      <c r="AF2440" s="39"/>
      <c r="AG2440" s="39"/>
      <c r="AH2440" s="39"/>
      <c r="AI2440" s="39"/>
      <c r="AJ2440" s="39"/>
      <c r="AK2440" s="39"/>
      <c r="AL2440" s="39"/>
      <c r="AM2440" s="39"/>
      <c r="AN2440" s="39"/>
      <c r="AO2440" s="39"/>
      <c r="AP2440" s="39">
        <v>2500</v>
      </c>
      <c r="AQ2440" s="39">
        <v>0</v>
      </c>
      <c r="AR2440" s="27">
        <f t="shared" si="85"/>
        <v>0</v>
      </c>
      <c r="AS2440" s="13" t="s">
        <v>748</v>
      </c>
      <c r="AT2440" s="13">
        <v>2016</v>
      </c>
      <c r="AU2440" s="13" t="s">
        <v>749</v>
      </c>
    </row>
    <row r="2441" spans="2:47" ht="13.15" customHeight="1" x14ac:dyDescent="0.2">
      <c r="B2441" s="13" t="s">
        <v>3591</v>
      </c>
      <c r="C2441" s="13" t="s">
        <v>100</v>
      </c>
      <c r="D2441" s="13" t="s">
        <v>767</v>
      </c>
      <c r="E2441" s="13" t="s">
        <v>741</v>
      </c>
      <c r="F2441" s="13" t="s">
        <v>768</v>
      </c>
      <c r="G2441" s="13" t="s">
        <v>3585</v>
      </c>
      <c r="H2441" s="13" t="s">
        <v>744</v>
      </c>
      <c r="I2441" s="13">
        <v>45</v>
      </c>
      <c r="J2441" s="13" t="s">
        <v>751</v>
      </c>
      <c r="K2441" s="13" t="s">
        <v>107</v>
      </c>
      <c r="L2441" s="13" t="s">
        <v>108</v>
      </c>
      <c r="M2441" s="13" t="s">
        <v>337</v>
      </c>
      <c r="N2441" s="13" t="s">
        <v>3503</v>
      </c>
      <c r="O2441" s="39"/>
      <c r="P2441" s="39"/>
      <c r="Q2441" s="39"/>
      <c r="R2441" s="39"/>
      <c r="S2441" s="39">
        <v>38</v>
      </c>
      <c r="T2441" s="39">
        <v>38</v>
      </c>
      <c r="U2441" s="39">
        <v>38</v>
      </c>
      <c r="V2441" s="39">
        <v>38</v>
      </c>
      <c r="W2441" s="39">
        <v>38</v>
      </c>
      <c r="X2441" s="39"/>
      <c r="Y2441" s="39"/>
      <c r="Z2441" s="39"/>
      <c r="AA2441" s="39"/>
      <c r="AB2441" s="39"/>
      <c r="AC2441" s="39"/>
      <c r="AD2441" s="39"/>
      <c r="AE2441" s="39"/>
      <c r="AF2441" s="39"/>
      <c r="AG2441" s="39"/>
      <c r="AH2441" s="39"/>
      <c r="AI2441" s="39"/>
      <c r="AJ2441" s="39"/>
      <c r="AK2441" s="39"/>
      <c r="AL2441" s="39"/>
      <c r="AM2441" s="39"/>
      <c r="AN2441" s="39"/>
      <c r="AO2441" s="39"/>
      <c r="AP2441" s="39">
        <v>2757</v>
      </c>
      <c r="AQ2441" s="39">
        <v>0</v>
      </c>
      <c r="AR2441" s="27">
        <f t="shared" si="85"/>
        <v>0</v>
      </c>
      <c r="AS2441" s="13" t="s">
        <v>748</v>
      </c>
      <c r="AT2441" s="13">
        <v>2016</v>
      </c>
      <c r="AU2441" s="13" t="s">
        <v>212</v>
      </c>
    </row>
    <row r="2442" spans="2:47" ht="13.15" customHeight="1" x14ac:dyDescent="0.2">
      <c r="B2442" s="7" t="s">
        <v>3592</v>
      </c>
      <c r="C2442" s="7" t="s">
        <v>100</v>
      </c>
      <c r="D2442" s="13" t="s">
        <v>760</v>
      </c>
      <c r="E2442" s="7" t="s">
        <v>732</v>
      </c>
      <c r="F2442" s="7" t="s">
        <v>761</v>
      </c>
      <c r="G2442" s="7" t="s">
        <v>3593</v>
      </c>
      <c r="H2442" s="8" t="s">
        <v>197</v>
      </c>
      <c r="I2442" s="9">
        <v>45</v>
      </c>
      <c r="J2442" s="10" t="s">
        <v>238</v>
      </c>
      <c r="K2442" s="8" t="s">
        <v>107</v>
      </c>
      <c r="L2442" s="10" t="s">
        <v>108</v>
      </c>
      <c r="M2442" s="10" t="s">
        <v>109</v>
      </c>
      <c r="N2442" s="10" t="s">
        <v>3503</v>
      </c>
      <c r="O2442" s="27"/>
      <c r="P2442" s="27"/>
      <c r="Q2442" s="74"/>
      <c r="R2442" s="27">
        <v>1</v>
      </c>
      <c r="S2442" s="27">
        <v>1</v>
      </c>
      <c r="T2442" s="27">
        <v>1</v>
      </c>
      <c r="U2442" s="27">
        <v>1</v>
      </c>
      <c r="V2442" s="27">
        <v>1</v>
      </c>
      <c r="W2442" s="27"/>
      <c r="X2442" s="27"/>
      <c r="Y2442" s="27"/>
      <c r="Z2442" s="27"/>
      <c r="AA2442" s="27"/>
      <c r="AB2442" s="27"/>
      <c r="AC2442" s="27"/>
      <c r="AD2442" s="27"/>
      <c r="AE2442" s="27"/>
      <c r="AF2442" s="27"/>
      <c r="AG2442" s="27"/>
      <c r="AH2442" s="27"/>
      <c r="AI2442" s="27"/>
      <c r="AJ2442" s="27"/>
      <c r="AK2442" s="27"/>
      <c r="AL2442" s="27"/>
      <c r="AM2442" s="27"/>
      <c r="AN2442" s="27"/>
      <c r="AO2442" s="27"/>
      <c r="AP2442" s="27">
        <v>2986.56</v>
      </c>
      <c r="AQ2442" s="27">
        <v>0</v>
      </c>
      <c r="AR2442" s="27">
        <f t="shared" si="85"/>
        <v>0</v>
      </c>
      <c r="AS2442" s="10" t="s">
        <v>111</v>
      </c>
      <c r="AT2442" s="43" t="s">
        <v>241</v>
      </c>
      <c r="AU2442" s="88" t="s">
        <v>242</v>
      </c>
    </row>
    <row r="2443" spans="2:47" ht="13.15" customHeight="1" x14ac:dyDescent="0.2">
      <c r="B2443" s="12" t="s">
        <v>3594</v>
      </c>
      <c r="C2443" s="7" t="s">
        <v>100</v>
      </c>
      <c r="D2443" s="13" t="s">
        <v>760</v>
      </c>
      <c r="E2443" s="7" t="s">
        <v>732</v>
      </c>
      <c r="F2443" s="7" t="s">
        <v>761</v>
      </c>
      <c r="G2443" s="7" t="s">
        <v>3593</v>
      </c>
      <c r="H2443" s="8" t="s">
        <v>105</v>
      </c>
      <c r="I2443" s="9">
        <v>45</v>
      </c>
      <c r="J2443" s="10" t="s">
        <v>106</v>
      </c>
      <c r="K2443" s="8" t="s">
        <v>107</v>
      </c>
      <c r="L2443" s="10" t="s">
        <v>108</v>
      </c>
      <c r="M2443" s="10" t="s">
        <v>109</v>
      </c>
      <c r="N2443" s="10" t="s">
        <v>3503</v>
      </c>
      <c r="O2443" s="74"/>
      <c r="P2443" s="27"/>
      <c r="Q2443" s="27"/>
      <c r="R2443" s="27">
        <v>1</v>
      </c>
      <c r="S2443" s="27">
        <v>1</v>
      </c>
      <c r="T2443" s="27">
        <v>1</v>
      </c>
      <c r="U2443" s="27">
        <v>1</v>
      </c>
      <c r="V2443" s="27">
        <v>1</v>
      </c>
      <c r="W2443" s="27"/>
      <c r="X2443" s="27"/>
      <c r="Y2443" s="27"/>
      <c r="Z2443" s="27"/>
      <c r="AA2443" s="27"/>
      <c r="AB2443" s="27"/>
      <c r="AC2443" s="27"/>
      <c r="AD2443" s="27"/>
      <c r="AE2443" s="27"/>
      <c r="AF2443" s="27"/>
      <c r="AG2443" s="27"/>
      <c r="AH2443" s="27"/>
      <c r="AI2443" s="27"/>
      <c r="AJ2443" s="27"/>
      <c r="AK2443" s="27"/>
      <c r="AL2443" s="27"/>
      <c r="AM2443" s="27"/>
      <c r="AN2443" s="27"/>
      <c r="AO2443" s="27"/>
      <c r="AP2443" s="27">
        <v>2986.56</v>
      </c>
      <c r="AQ2443" s="27">
        <v>0</v>
      </c>
      <c r="AR2443" s="27">
        <f t="shared" si="85"/>
        <v>0</v>
      </c>
      <c r="AS2443" s="10" t="s">
        <v>111</v>
      </c>
      <c r="AT2443" s="43" t="s">
        <v>241</v>
      </c>
      <c r="AU2443" s="89" t="s">
        <v>242</v>
      </c>
    </row>
    <row r="2444" spans="2:47" ht="13.15" customHeight="1" x14ac:dyDescent="0.2">
      <c r="B2444" s="12" t="s">
        <v>3595</v>
      </c>
      <c r="C2444" s="7" t="s">
        <v>100</v>
      </c>
      <c r="D2444" s="13" t="s">
        <v>760</v>
      </c>
      <c r="E2444" s="7" t="s">
        <v>732</v>
      </c>
      <c r="F2444" s="7" t="s">
        <v>761</v>
      </c>
      <c r="G2444" s="7" t="s">
        <v>3593</v>
      </c>
      <c r="H2444" s="8" t="s">
        <v>105</v>
      </c>
      <c r="I2444" s="8">
        <v>45</v>
      </c>
      <c r="J2444" s="10" t="s">
        <v>200</v>
      </c>
      <c r="K2444" s="8" t="s">
        <v>107</v>
      </c>
      <c r="L2444" s="10" t="s">
        <v>108</v>
      </c>
      <c r="M2444" s="10" t="s">
        <v>109</v>
      </c>
      <c r="N2444" s="10" t="s">
        <v>3503</v>
      </c>
      <c r="O2444" s="74"/>
      <c r="P2444" s="27"/>
      <c r="Q2444" s="27"/>
      <c r="R2444" s="27">
        <v>1</v>
      </c>
      <c r="S2444" s="27">
        <v>1</v>
      </c>
      <c r="T2444" s="27">
        <v>1</v>
      </c>
      <c r="U2444" s="27">
        <v>1</v>
      </c>
      <c r="V2444" s="27">
        <v>1</v>
      </c>
      <c r="W2444" s="27"/>
      <c r="X2444" s="27"/>
      <c r="Y2444" s="27"/>
      <c r="Z2444" s="27"/>
      <c r="AA2444" s="27"/>
      <c r="AB2444" s="27"/>
      <c r="AC2444" s="27"/>
      <c r="AD2444" s="27"/>
      <c r="AE2444" s="27"/>
      <c r="AF2444" s="27"/>
      <c r="AG2444" s="27"/>
      <c r="AH2444" s="27"/>
      <c r="AI2444" s="27"/>
      <c r="AJ2444" s="27"/>
      <c r="AK2444" s="27"/>
      <c r="AL2444" s="27"/>
      <c r="AM2444" s="27"/>
      <c r="AN2444" s="27"/>
      <c r="AO2444" s="27"/>
      <c r="AP2444" s="27">
        <v>2757</v>
      </c>
      <c r="AQ2444" s="27">
        <v>0</v>
      </c>
      <c r="AR2444" s="27">
        <f t="shared" si="85"/>
        <v>0</v>
      </c>
      <c r="AS2444" s="10" t="s">
        <v>111</v>
      </c>
      <c r="AT2444" s="7" t="s">
        <v>375</v>
      </c>
      <c r="AU2444" s="13" t="s">
        <v>1163</v>
      </c>
    </row>
    <row r="2445" spans="2:47" ht="13.15" customHeight="1" x14ac:dyDescent="0.2">
      <c r="B2445" s="13" t="s">
        <v>3596</v>
      </c>
      <c r="C2445" s="13" t="s">
        <v>100</v>
      </c>
      <c r="D2445" s="13" t="s">
        <v>767</v>
      </c>
      <c r="E2445" s="13" t="s">
        <v>741</v>
      </c>
      <c r="F2445" s="13" t="s">
        <v>768</v>
      </c>
      <c r="G2445" s="13" t="s">
        <v>3593</v>
      </c>
      <c r="H2445" s="13" t="s">
        <v>1026</v>
      </c>
      <c r="I2445" s="13">
        <v>45</v>
      </c>
      <c r="J2445" s="13" t="s">
        <v>614</v>
      </c>
      <c r="K2445" s="13" t="s">
        <v>107</v>
      </c>
      <c r="L2445" s="13" t="s">
        <v>108</v>
      </c>
      <c r="M2445" s="13" t="s">
        <v>109</v>
      </c>
      <c r="N2445" s="13" t="s">
        <v>3503</v>
      </c>
      <c r="O2445" s="39"/>
      <c r="P2445" s="39"/>
      <c r="Q2445" s="39"/>
      <c r="R2445" s="39"/>
      <c r="S2445" s="39">
        <v>1</v>
      </c>
      <c r="T2445" s="39">
        <v>1</v>
      </c>
      <c r="U2445" s="39">
        <v>1</v>
      </c>
      <c r="V2445" s="39">
        <v>1</v>
      </c>
      <c r="W2445" s="39">
        <v>1</v>
      </c>
      <c r="X2445" s="39"/>
      <c r="Y2445" s="39"/>
      <c r="Z2445" s="39"/>
      <c r="AA2445" s="39"/>
      <c r="AB2445" s="39"/>
      <c r="AC2445" s="39"/>
      <c r="AD2445" s="39"/>
      <c r="AE2445" s="39"/>
      <c r="AF2445" s="39"/>
      <c r="AG2445" s="39"/>
      <c r="AH2445" s="39"/>
      <c r="AI2445" s="39"/>
      <c r="AJ2445" s="39"/>
      <c r="AK2445" s="39"/>
      <c r="AL2445" s="39"/>
      <c r="AM2445" s="39"/>
      <c r="AN2445" s="39"/>
      <c r="AO2445" s="39"/>
      <c r="AP2445" s="39">
        <v>2757</v>
      </c>
      <c r="AQ2445" s="39">
        <v>0</v>
      </c>
      <c r="AR2445" s="27">
        <f t="shared" si="85"/>
        <v>0</v>
      </c>
      <c r="AS2445" s="13" t="s">
        <v>111</v>
      </c>
      <c r="AT2445" s="13">
        <v>2016</v>
      </c>
      <c r="AU2445" s="13">
        <v>7.9</v>
      </c>
    </row>
    <row r="2446" spans="2:47" ht="13.15" customHeight="1" x14ac:dyDescent="0.2">
      <c r="B2446" s="13" t="s">
        <v>3597</v>
      </c>
      <c r="C2446" s="13" t="s">
        <v>100</v>
      </c>
      <c r="D2446" s="13" t="s">
        <v>767</v>
      </c>
      <c r="E2446" s="13" t="s">
        <v>741</v>
      </c>
      <c r="F2446" s="13" t="s">
        <v>768</v>
      </c>
      <c r="G2446" s="13" t="s">
        <v>3593</v>
      </c>
      <c r="H2446" s="13" t="s">
        <v>744</v>
      </c>
      <c r="I2446" s="13">
        <v>45</v>
      </c>
      <c r="J2446" s="13" t="s">
        <v>745</v>
      </c>
      <c r="K2446" s="13" t="s">
        <v>107</v>
      </c>
      <c r="L2446" s="13" t="s">
        <v>108</v>
      </c>
      <c r="M2446" s="13" t="s">
        <v>109</v>
      </c>
      <c r="N2446" s="13" t="s">
        <v>3503</v>
      </c>
      <c r="O2446" s="39"/>
      <c r="P2446" s="39"/>
      <c r="Q2446" s="39"/>
      <c r="R2446" s="39"/>
      <c r="S2446" s="39">
        <v>1</v>
      </c>
      <c r="T2446" s="39">
        <v>1</v>
      </c>
      <c r="U2446" s="39">
        <v>1</v>
      </c>
      <c r="V2446" s="39">
        <v>1</v>
      </c>
      <c r="W2446" s="39">
        <v>1</v>
      </c>
      <c r="X2446" s="39"/>
      <c r="Y2446" s="39"/>
      <c r="Z2446" s="39"/>
      <c r="AA2446" s="39"/>
      <c r="AB2446" s="39"/>
      <c r="AC2446" s="39"/>
      <c r="AD2446" s="39"/>
      <c r="AE2446" s="39"/>
      <c r="AF2446" s="39"/>
      <c r="AG2446" s="39"/>
      <c r="AH2446" s="39"/>
      <c r="AI2446" s="39"/>
      <c r="AJ2446" s="39"/>
      <c r="AK2446" s="39"/>
      <c r="AL2446" s="39"/>
      <c r="AM2446" s="39"/>
      <c r="AN2446" s="39"/>
      <c r="AO2446" s="39"/>
      <c r="AP2446" s="39">
        <v>2757</v>
      </c>
      <c r="AQ2446" s="39">
        <v>0</v>
      </c>
      <c r="AR2446" s="27">
        <f t="shared" si="85"/>
        <v>0</v>
      </c>
      <c r="AS2446" s="13" t="s">
        <v>111</v>
      </c>
      <c r="AT2446" s="13">
        <v>2016</v>
      </c>
      <c r="AU2446" s="13" t="s">
        <v>2367</v>
      </c>
    </row>
    <row r="2447" spans="2:47" ht="13.15" customHeight="1" x14ac:dyDescent="0.2">
      <c r="B2447" s="13" t="s">
        <v>3598</v>
      </c>
      <c r="C2447" s="13" t="s">
        <v>100</v>
      </c>
      <c r="D2447" s="13" t="s">
        <v>767</v>
      </c>
      <c r="E2447" s="13" t="s">
        <v>741</v>
      </c>
      <c r="F2447" s="13" t="s">
        <v>768</v>
      </c>
      <c r="G2447" s="13" t="s">
        <v>3593</v>
      </c>
      <c r="H2447" s="13" t="s">
        <v>744</v>
      </c>
      <c r="I2447" s="13">
        <v>45</v>
      </c>
      <c r="J2447" s="13" t="s">
        <v>747</v>
      </c>
      <c r="K2447" s="13" t="s">
        <v>107</v>
      </c>
      <c r="L2447" s="13" t="s">
        <v>108</v>
      </c>
      <c r="M2447" s="13" t="s">
        <v>109</v>
      </c>
      <c r="N2447" s="13" t="s">
        <v>3503</v>
      </c>
      <c r="O2447" s="39"/>
      <c r="P2447" s="39"/>
      <c r="Q2447" s="39"/>
      <c r="R2447" s="39"/>
      <c r="S2447" s="39">
        <v>1</v>
      </c>
      <c r="T2447" s="39">
        <v>1</v>
      </c>
      <c r="U2447" s="39">
        <v>1</v>
      </c>
      <c r="V2447" s="39">
        <v>1</v>
      </c>
      <c r="W2447" s="39">
        <v>1</v>
      </c>
      <c r="X2447" s="39"/>
      <c r="Y2447" s="39"/>
      <c r="Z2447" s="39"/>
      <c r="AA2447" s="39"/>
      <c r="AB2447" s="39"/>
      <c r="AC2447" s="39"/>
      <c r="AD2447" s="39"/>
      <c r="AE2447" s="39"/>
      <c r="AF2447" s="39"/>
      <c r="AG2447" s="39"/>
      <c r="AH2447" s="39"/>
      <c r="AI2447" s="39"/>
      <c r="AJ2447" s="39"/>
      <c r="AK2447" s="39"/>
      <c r="AL2447" s="39"/>
      <c r="AM2447" s="39"/>
      <c r="AN2447" s="39"/>
      <c r="AO2447" s="39"/>
      <c r="AP2447" s="39">
        <v>2500</v>
      </c>
      <c r="AQ2447" s="39">
        <v>0</v>
      </c>
      <c r="AR2447" s="27">
        <f t="shared" si="85"/>
        <v>0</v>
      </c>
      <c r="AS2447" s="13" t="s">
        <v>748</v>
      </c>
      <c r="AT2447" s="13">
        <v>2016</v>
      </c>
      <c r="AU2447" s="13" t="s">
        <v>749</v>
      </c>
    </row>
    <row r="2448" spans="2:47" ht="13.15" customHeight="1" x14ac:dyDescent="0.2">
      <c r="B2448" s="13" t="s">
        <v>3599</v>
      </c>
      <c r="C2448" s="13" t="s">
        <v>100</v>
      </c>
      <c r="D2448" s="13" t="s">
        <v>767</v>
      </c>
      <c r="E2448" s="13" t="s">
        <v>741</v>
      </c>
      <c r="F2448" s="13" t="s">
        <v>768</v>
      </c>
      <c r="G2448" s="13" t="s">
        <v>3593</v>
      </c>
      <c r="H2448" s="13" t="s">
        <v>744</v>
      </c>
      <c r="I2448" s="13">
        <v>45</v>
      </c>
      <c r="J2448" s="13" t="s">
        <v>751</v>
      </c>
      <c r="K2448" s="13" t="s">
        <v>107</v>
      </c>
      <c r="L2448" s="13" t="s">
        <v>108</v>
      </c>
      <c r="M2448" s="13" t="s">
        <v>337</v>
      </c>
      <c r="N2448" s="13" t="s">
        <v>3503</v>
      </c>
      <c r="O2448" s="39"/>
      <c r="P2448" s="39"/>
      <c r="Q2448" s="39"/>
      <c r="R2448" s="39"/>
      <c r="S2448" s="39">
        <v>1</v>
      </c>
      <c r="T2448" s="39">
        <v>1</v>
      </c>
      <c r="U2448" s="39">
        <v>1</v>
      </c>
      <c r="V2448" s="39">
        <v>1</v>
      </c>
      <c r="W2448" s="39">
        <v>1</v>
      </c>
      <c r="X2448" s="39"/>
      <c r="Y2448" s="39"/>
      <c r="Z2448" s="39"/>
      <c r="AA2448" s="39"/>
      <c r="AB2448" s="39"/>
      <c r="AC2448" s="39"/>
      <c r="AD2448" s="39"/>
      <c r="AE2448" s="39"/>
      <c r="AF2448" s="39"/>
      <c r="AG2448" s="39"/>
      <c r="AH2448" s="39"/>
      <c r="AI2448" s="39"/>
      <c r="AJ2448" s="39"/>
      <c r="AK2448" s="39"/>
      <c r="AL2448" s="39"/>
      <c r="AM2448" s="39"/>
      <c r="AN2448" s="39"/>
      <c r="AO2448" s="39"/>
      <c r="AP2448" s="39">
        <v>2757</v>
      </c>
      <c r="AQ2448" s="39">
        <v>0</v>
      </c>
      <c r="AR2448" s="27">
        <f t="shared" si="85"/>
        <v>0</v>
      </c>
      <c r="AS2448" s="13" t="s">
        <v>748</v>
      </c>
      <c r="AT2448" s="13">
        <v>2016</v>
      </c>
      <c r="AU2448" s="13" t="s">
        <v>212</v>
      </c>
    </row>
    <row r="2449" spans="2:47" ht="13.15" customHeight="1" x14ac:dyDescent="0.2">
      <c r="B2449" s="7" t="s">
        <v>3600</v>
      </c>
      <c r="C2449" s="7" t="s">
        <v>100</v>
      </c>
      <c r="D2449" s="13" t="s">
        <v>731</v>
      </c>
      <c r="E2449" s="7" t="s">
        <v>732</v>
      </c>
      <c r="F2449" s="7" t="s">
        <v>733</v>
      </c>
      <c r="G2449" s="7" t="s">
        <v>3601</v>
      </c>
      <c r="H2449" s="8" t="s">
        <v>197</v>
      </c>
      <c r="I2449" s="9">
        <v>45</v>
      </c>
      <c r="J2449" s="10" t="s">
        <v>238</v>
      </c>
      <c r="K2449" s="8" t="s">
        <v>107</v>
      </c>
      <c r="L2449" s="10" t="s">
        <v>108</v>
      </c>
      <c r="M2449" s="10" t="s">
        <v>109</v>
      </c>
      <c r="N2449" s="10" t="s">
        <v>3503</v>
      </c>
      <c r="O2449" s="27"/>
      <c r="P2449" s="27"/>
      <c r="Q2449" s="74"/>
      <c r="R2449" s="27">
        <v>5</v>
      </c>
      <c r="S2449" s="27">
        <v>5</v>
      </c>
      <c r="T2449" s="27">
        <v>5</v>
      </c>
      <c r="U2449" s="27">
        <v>5</v>
      </c>
      <c r="V2449" s="27">
        <v>5</v>
      </c>
      <c r="W2449" s="27"/>
      <c r="X2449" s="27"/>
      <c r="Y2449" s="27"/>
      <c r="Z2449" s="27"/>
      <c r="AA2449" s="27"/>
      <c r="AB2449" s="27"/>
      <c r="AC2449" s="27"/>
      <c r="AD2449" s="27"/>
      <c r="AE2449" s="27"/>
      <c r="AF2449" s="27"/>
      <c r="AG2449" s="27"/>
      <c r="AH2449" s="27"/>
      <c r="AI2449" s="27"/>
      <c r="AJ2449" s="27"/>
      <c r="AK2449" s="27"/>
      <c r="AL2449" s="27"/>
      <c r="AM2449" s="27"/>
      <c r="AN2449" s="27"/>
      <c r="AO2449" s="27"/>
      <c r="AP2449" s="27">
        <v>3917.16</v>
      </c>
      <c r="AQ2449" s="27">
        <v>0</v>
      </c>
      <c r="AR2449" s="27">
        <f t="shared" si="85"/>
        <v>0</v>
      </c>
      <c r="AS2449" s="10" t="s">
        <v>111</v>
      </c>
      <c r="AT2449" s="43" t="s">
        <v>241</v>
      </c>
      <c r="AU2449" s="88" t="s">
        <v>242</v>
      </c>
    </row>
    <row r="2450" spans="2:47" ht="13.15" customHeight="1" x14ac:dyDescent="0.2">
      <c r="B2450" s="12" t="s">
        <v>3602</v>
      </c>
      <c r="C2450" s="7" t="s">
        <v>100</v>
      </c>
      <c r="D2450" s="13" t="s">
        <v>731</v>
      </c>
      <c r="E2450" s="7" t="s">
        <v>732</v>
      </c>
      <c r="F2450" s="7" t="s">
        <v>733</v>
      </c>
      <c r="G2450" s="7" t="s">
        <v>3601</v>
      </c>
      <c r="H2450" s="8" t="s">
        <v>105</v>
      </c>
      <c r="I2450" s="9">
        <v>45</v>
      </c>
      <c r="J2450" s="10" t="s">
        <v>106</v>
      </c>
      <c r="K2450" s="8" t="s">
        <v>107</v>
      </c>
      <c r="L2450" s="10" t="s">
        <v>108</v>
      </c>
      <c r="M2450" s="10" t="s">
        <v>109</v>
      </c>
      <c r="N2450" s="10" t="s">
        <v>3503</v>
      </c>
      <c r="O2450" s="74"/>
      <c r="P2450" s="27"/>
      <c r="Q2450" s="27"/>
      <c r="R2450" s="27">
        <v>5</v>
      </c>
      <c r="S2450" s="27">
        <v>5</v>
      </c>
      <c r="T2450" s="27">
        <v>5</v>
      </c>
      <c r="U2450" s="27">
        <v>5</v>
      </c>
      <c r="V2450" s="27">
        <v>5</v>
      </c>
      <c r="W2450" s="27"/>
      <c r="X2450" s="27"/>
      <c r="Y2450" s="27"/>
      <c r="Z2450" s="27"/>
      <c r="AA2450" s="27"/>
      <c r="AB2450" s="27"/>
      <c r="AC2450" s="27"/>
      <c r="AD2450" s="27"/>
      <c r="AE2450" s="27"/>
      <c r="AF2450" s="27"/>
      <c r="AG2450" s="27"/>
      <c r="AH2450" s="27"/>
      <c r="AI2450" s="27"/>
      <c r="AJ2450" s="27"/>
      <c r="AK2450" s="27"/>
      <c r="AL2450" s="27"/>
      <c r="AM2450" s="27"/>
      <c r="AN2450" s="27"/>
      <c r="AO2450" s="27"/>
      <c r="AP2450" s="27">
        <v>3917.16</v>
      </c>
      <c r="AQ2450" s="27">
        <v>0</v>
      </c>
      <c r="AR2450" s="27">
        <f t="shared" si="85"/>
        <v>0</v>
      </c>
      <c r="AS2450" s="10" t="s">
        <v>111</v>
      </c>
      <c r="AT2450" s="43" t="s">
        <v>241</v>
      </c>
      <c r="AU2450" s="89" t="s">
        <v>242</v>
      </c>
    </row>
    <row r="2451" spans="2:47" ht="13.15" customHeight="1" x14ac:dyDescent="0.2">
      <c r="B2451" s="12" t="s">
        <v>3603</v>
      </c>
      <c r="C2451" s="7" t="s">
        <v>100</v>
      </c>
      <c r="D2451" s="13" t="s">
        <v>731</v>
      </c>
      <c r="E2451" s="7" t="s">
        <v>732</v>
      </c>
      <c r="F2451" s="7" t="s">
        <v>733</v>
      </c>
      <c r="G2451" s="7" t="s">
        <v>3601</v>
      </c>
      <c r="H2451" s="8" t="s">
        <v>105</v>
      </c>
      <c r="I2451" s="8">
        <v>45</v>
      </c>
      <c r="J2451" s="10" t="s">
        <v>244</v>
      </c>
      <c r="K2451" s="8" t="s">
        <v>107</v>
      </c>
      <c r="L2451" s="10" t="s">
        <v>108</v>
      </c>
      <c r="M2451" s="10" t="s">
        <v>109</v>
      </c>
      <c r="N2451" s="10" t="s">
        <v>3503</v>
      </c>
      <c r="O2451" s="74"/>
      <c r="P2451" s="27"/>
      <c r="Q2451" s="27"/>
      <c r="R2451" s="27">
        <v>5</v>
      </c>
      <c r="S2451" s="27">
        <v>5</v>
      </c>
      <c r="T2451" s="27">
        <v>5</v>
      </c>
      <c r="U2451" s="27">
        <v>5</v>
      </c>
      <c r="V2451" s="27">
        <v>5</v>
      </c>
      <c r="W2451" s="27"/>
      <c r="X2451" s="27"/>
      <c r="Y2451" s="27"/>
      <c r="Z2451" s="27"/>
      <c r="AA2451" s="27"/>
      <c r="AB2451" s="27"/>
      <c r="AC2451" s="27"/>
      <c r="AD2451" s="27"/>
      <c r="AE2451" s="27"/>
      <c r="AF2451" s="27"/>
      <c r="AG2451" s="27"/>
      <c r="AH2451" s="27"/>
      <c r="AI2451" s="27"/>
      <c r="AJ2451" s="27"/>
      <c r="AK2451" s="27"/>
      <c r="AL2451" s="27"/>
      <c r="AM2451" s="27"/>
      <c r="AN2451" s="27"/>
      <c r="AO2451" s="27"/>
      <c r="AP2451" s="27">
        <v>3616.07</v>
      </c>
      <c r="AQ2451" s="27">
        <v>0</v>
      </c>
      <c r="AR2451" s="27">
        <f t="shared" si="85"/>
        <v>0</v>
      </c>
      <c r="AS2451" s="10" t="s">
        <v>111</v>
      </c>
      <c r="AT2451" s="7" t="s">
        <v>375</v>
      </c>
      <c r="AU2451" s="89" t="s">
        <v>212</v>
      </c>
    </row>
    <row r="2452" spans="2:47" ht="13.15" customHeight="1" x14ac:dyDescent="0.2">
      <c r="B2452" s="7" t="s">
        <v>3604</v>
      </c>
      <c r="C2452" s="7" t="s">
        <v>100</v>
      </c>
      <c r="D2452" s="13" t="s">
        <v>731</v>
      </c>
      <c r="E2452" s="7" t="s">
        <v>732</v>
      </c>
      <c r="F2452" s="7" t="s">
        <v>733</v>
      </c>
      <c r="G2452" s="7" t="s">
        <v>734</v>
      </c>
      <c r="H2452" s="8" t="s">
        <v>197</v>
      </c>
      <c r="I2452" s="9">
        <v>45</v>
      </c>
      <c r="J2452" s="10" t="s">
        <v>238</v>
      </c>
      <c r="K2452" s="8" t="s">
        <v>107</v>
      </c>
      <c r="L2452" s="10" t="s">
        <v>108</v>
      </c>
      <c r="M2452" s="10" t="s">
        <v>109</v>
      </c>
      <c r="N2452" s="10" t="s">
        <v>3503</v>
      </c>
      <c r="O2452" s="27"/>
      <c r="P2452" s="27"/>
      <c r="Q2452" s="74"/>
      <c r="R2452" s="27">
        <v>40</v>
      </c>
      <c r="S2452" s="27">
        <v>40</v>
      </c>
      <c r="T2452" s="27">
        <v>40</v>
      </c>
      <c r="U2452" s="27">
        <v>40</v>
      </c>
      <c r="V2452" s="27">
        <v>40</v>
      </c>
      <c r="W2452" s="27"/>
      <c r="X2452" s="27"/>
      <c r="Y2452" s="27"/>
      <c r="Z2452" s="27"/>
      <c r="AA2452" s="27"/>
      <c r="AB2452" s="27"/>
      <c r="AC2452" s="27"/>
      <c r="AD2452" s="27"/>
      <c r="AE2452" s="27"/>
      <c r="AF2452" s="27"/>
      <c r="AG2452" s="27"/>
      <c r="AH2452" s="27"/>
      <c r="AI2452" s="27"/>
      <c r="AJ2452" s="27"/>
      <c r="AK2452" s="27"/>
      <c r="AL2452" s="27"/>
      <c r="AM2452" s="27"/>
      <c r="AN2452" s="27"/>
      <c r="AO2452" s="27"/>
      <c r="AP2452" s="27">
        <v>3917.16</v>
      </c>
      <c r="AQ2452" s="27">
        <v>0</v>
      </c>
      <c r="AR2452" s="27">
        <f t="shared" si="85"/>
        <v>0</v>
      </c>
      <c r="AS2452" s="10" t="s">
        <v>111</v>
      </c>
      <c r="AT2452" s="43" t="s">
        <v>241</v>
      </c>
      <c r="AU2452" s="88" t="s">
        <v>212</v>
      </c>
    </row>
    <row r="2453" spans="2:47" ht="13.15" customHeight="1" x14ac:dyDescent="0.2">
      <c r="B2453" s="12" t="s">
        <v>3605</v>
      </c>
      <c r="C2453" s="7" t="s">
        <v>100</v>
      </c>
      <c r="D2453" s="13" t="s">
        <v>731</v>
      </c>
      <c r="E2453" s="7" t="s">
        <v>732</v>
      </c>
      <c r="F2453" s="7" t="s">
        <v>733</v>
      </c>
      <c r="G2453" s="7" t="s">
        <v>734</v>
      </c>
      <c r="H2453" s="8" t="s">
        <v>197</v>
      </c>
      <c r="I2453" s="9">
        <v>45</v>
      </c>
      <c r="J2453" s="10" t="s">
        <v>579</v>
      </c>
      <c r="K2453" s="8" t="s">
        <v>107</v>
      </c>
      <c r="L2453" s="10" t="s">
        <v>108</v>
      </c>
      <c r="M2453" s="10" t="s">
        <v>109</v>
      </c>
      <c r="N2453" s="10" t="s">
        <v>3503</v>
      </c>
      <c r="O2453" s="74"/>
      <c r="P2453" s="27"/>
      <c r="Q2453" s="27"/>
      <c r="R2453" s="27">
        <v>40</v>
      </c>
      <c r="S2453" s="27">
        <v>40</v>
      </c>
      <c r="T2453" s="27">
        <v>40</v>
      </c>
      <c r="U2453" s="27">
        <v>40</v>
      </c>
      <c r="V2453" s="27">
        <v>40</v>
      </c>
      <c r="W2453" s="27"/>
      <c r="X2453" s="27"/>
      <c r="Y2453" s="27"/>
      <c r="Z2453" s="27"/>
      <c r="AA2453" s="27"/>
      <c r="AB2453" s="27"/>
      <c r="AC2453" s="27"/>
      <c r="AD2453" s="27"/>
      <c r="AE2453" s="27"/>
      <c r="AF2453" s="27"/>
      <c r="AG2453" s="27"/>
      <c r="AH2453" s="27"/>
      <c r="AI2453" s="27"/>
      <c r="AJ2453" s="27"/>
      <c r="AK2453" s="27"/>
      <c r="AL2453" s="27"/>
      <c r="AM2453" s="27"/>
      <c r="AN2453" s="27"/>
      <c r="AO2453" s="27"/>
      <c r="AP2453" s="27">
        <v>3917.16</v>
      </c>
      <c r="AQ2453" s="27">
        <v>0</v>
      </c>
      <c r="AR2453" s="27">
        <f t="shared" si="85"/>
        <v>0</v>
      </c>
      <c r="AS2453" s="10" t="s">
        <v>111</v>
      </c>
      <c r="AT2453" s="7" t="s">
        <v>375</v>
      </c>
      <c r="AU2453" s="88" t="s">
        <v>212</v>
      </c>
    </row>
    <row r="2454" spans="2:47" ht="13.15" customHeight="1" x14ac:dyDescent="0.2">
      <c r="B2454" s="7" t="s">
        <v>3606</v>
      </c>
      <c r="C2454" s="7" t="s">
        <v>100</v>
      </c>
      <c r="D2454" s="13" t="s">
        <v>731</v>
      </c>
      <c r="E2454" s="7" t="s">
        <v>732</v>
      </c>
      <c r="F2454" s="7" t="s">
        <v>733</v>
      </c>
      <c r="G2454" s="7" t="s">
        <v>3607</v>
      </c>
      <c r="H2454" s="8" t="s">
        <v>197</v>
      </c>
      <c r="I2454" s="9">
        <v>45</v>
      </c>
      <c r="J2454" s="10" t="s">
        <v>238</v>
      </c>
      <c r="K2454" s="8" t="s">
        <v>107</v>
      </c>
      <c r="L2454" s="10" t="s">
        <v>108</v>
      </c>
      <c r="M2454" s="10" t="s">
        <v>109</v>
      </c>
      <c r="N2454" s="10" t="s">
        <v>3503</v>
      </c>
      <c r="O2454" s="27"/>
      <c r="P2454" s="27"/>
      <c r="Q2454" s="74"/>
      <c r="R2454" s="27">
        <v>35</v>
      </c>
      <c r="S2454" s="27">
        <v>35</v>
      </c>
      <c r="T2454" s="27">
        <v>35</v>
      </c>
      <c r="U2454" s="27">
        <v>35</v>
      </c>
      <c r="V2454" s="27">
        <v>35</v>
      </c>
      <c r="W2454" s="27"/>
      <c r="X2454" s="27"/>
      <c r="Y2454" s="27"/>
      <c r="Z2454" s="27"/>
      <c r="AA2454" s="27"/>
      <c r="AB2454" s="27"/>
      <c r="AC2454" s="27"/>
      <c r="AD2454" s="27"/>
      <c r="AE2454" s="27"/>
      <c r="AF2454" s="27"/>
      <c r="AG2454" s="27"/>
      <c r="AH2454" s="27"/>
      <c r="AI2454" s="27"/>
      <c r="AJ2454" s="27"/>
      <c r="AK2454" s="27"/>
      <c r="AL2454" s="27"/>
      <c r="AM2454" s="27"/>
      <c r="AN2454" s="27"/>
      <c r="AO2454" s="27"/>
      <c r="AP2454" s="27">
        <v>3917.16</v>
      </c>
      <c r="AQ2454" s="27">
        <v>0</v>
      </c>
      <c r="AR2454" s="27">
        <f t="shared" si="85"/>
        <v>0</v>
      </c>
      <c r="AS2454" s="10" t="s">
        <v>111</v>
      </c>
      <c r="AT2454" s="43" t="s">
        <v>241</v>
      </c>
      <c r="AU2454" s="88" t="s">
        <v>242</v>
      </c>
    </row>
    <row r="2455" spans="2:47" ht="13.15" customHeight="1" x14ac:dyDescent="0.2">
      <c r="B2455" s="12" t="s">
        <v>3608</v>
      </c>
      <c r="C2455" s="7" t="s">
        <v>100</v>
      </c>
      <c r="D2455" s="13" t="s">
        <v>731</v>
      </c>
      <c r="E2455" s="7" t="s">
        <v>732</v>
      </c>
      <c r="F2455" s="7" t="s">
        <v>733</v>
      </c>
      <c r="G2455" s="7" t="s">
        <v>3607</v>
      </c>
      <c r="H2455" s="8" t="s">
        <v>105</v>
      </c>
      <c r="I2455" s="9">
        <v>45</v>
      </c>
      <c r="J2455" s="10" t="s">
        <v>106</v>
      </c>
      <c r="K2455" s="8" t="s">
        <v>107</v>
      </c>
      <c r="L2455" s="10" t="s">
        <v>108</v>
      </c>
      <c r="M2455" s="10" t="s">
        <v>109</v>
      </c>
      <c r="N2455" s="10" t="s">
        <v>3503</v>
      </c>
      <c r="O2455" s="74"/>
      <c r="P2455" s="27"/>
      <c r="Q2455" s="27"/>
      <c r="R2455" s="27">
        <v>35</v>
      </c>
      <c r="S2455" s="27">
        <v>35</v>
      </c>
      <c r="T2455" s="27">
        <v>35</v>
      </c>
      <c r="U2455" s="27">
        <v>35</v>
      </c>
      <c r="V2455" s="27">
        <v>35</v>
      </c>
      <c r="W2455" s="27"/>
      <c r="X2455" s="27"/>
      <c r="Y2455" s="27"/>
      <c r="Z2455" s="27"/>
      <c r="AA2455" s="27"/>
      <c r="AB2455" s="27"/>
      <c r="AC2455" s="27"/>
      <c r="AD2455" s="27"/>
      <c r="AE2455" s="27"/>
      <c r="AF2455" s="27"/>
      <c r="AG2455" s="27"/>
      <c r="AH2455" s="27"/>
      <c r="AI2455" s="27"/>
      <c r="AJ2455" s="27"/>
      <c r="AK2455" s="27"/>
      <c r="AL2455" s="27"/>
      <c r="AM2455" s="27"/>
      <c r="AN2455" s="27"/>
      <c r="AO2455" s="27"/>
      <c r="AP2455" s="27">
        <v>3917.16</v>
      </c>
      <c r="AQ2455" s="27">
        <v>0</v>
      </c>
      <c r="AR2455" s="27">
        <f t="shared" si="85"/>
        <v>0</v>
      </c>
      <c r="AS2455" s="10" t="s">
        <v>111</v>
      </c>
      <c r="AT2455" s="43" t="s">
        <v>241</v>
      </c>
      <c r="AU2455" s="89" t="s">
        <v>242</v>
      </c>
    </row>
    <row r="2456" spans="2:47" ht="13.15" customHeight="1" x14ac:dyDescent="0.2">
      <c r="B2456" s="12" t="s">
        <v>3609</v>
      </c>
      <c r="C2456" s="7" t="s">
        <v>100</v>
      </c>
      <c r="D2456" s="13" t="s">
        <v>731</v>
      </c>
      <c r="E2456" s="7" t="s">
        <v>732</v>
      </c>
      <c r="F2456" s="7" t="s">
        <v>733</v>
      </c>
      <c r="G2456" s="7" t="s">
        <v>3607</v>
      </c>
      <c r="H2456" s="8" t="s">
        <v>105</v>
      </c>
      <c r="I2456" s="8">
        <v>45</v>
      </c>
      <c r="J2456" s="10" t="s">
        <v>244</v>
      </c>
      <c r="K2456" s="8" t="s">
        <v>107</v>
      </c>
      <c r="L2456" s="10" t="s">
        <v>108</v>
      </c>
      <c r="M2456" s="10" t="s">
        <v>109</v>
      </c>
      <c r="N2456" s="10" t="s">
        <v>3503</v>
      </c>
      <c r="O2456" s="74"/>
      <c r="P2456" s="27"/>
      <c r="Q2456" s="27"/>
      <c r="R2456" s="27">
        <v>35</v>
      </c>
      <c r="S2456" s="27">
        <v>35</v>
      </c>
      <c r="T2456" s="27">
        <v>35</v>
      </c>
      <c r="U2456" s="27">
        <v>35</v>
      </c>
      <c r="V2456" s="27">
        <v>35</v>
      </c>
      <c r="W2456" s="27"/>
      <c r="X2456" s="27"/>
      <c r="Y2456" s="27"/>
      <c r="Z2456" s="27"/>
      <c r="AA2456" s="27"/>
      <c r="AB2456" s="27"/>
      <c r="AC2456" s="27"/>
      <c r="AD2456" s="27"/>
      <c r="AE2456" s="27"/>
      <c r="AF2456" s="27"/>
      <c r="AG2456" s="27"/>
      <c r="AH2456" s="27"/>
      <c r="AI2456" s="27"/>
      <c r="AJ2456" s="27"/>
      <c r="AK2456" s="27"/>
      <c r="AL2456" s="27"/>
      <c r="AM2456" s="27"/>
      <c r="AN2456" s="27"/>
      <c r="AO2456" s="27"/>
      <c r="AP2456" s="27">
        <v>3616.07</v>
      </c>
      <c r="AQ2456" s="27">
        <v>0</v>
      </c>
      <c r="AR2456" s="27">
        <f t="shared" si="85"/>
        <v>0</v>
      </c>
      <c r="AS2456" s="10" t="s">
        <v>111</v>
      </c>
      <c r="AT2456" s="7" t="s">
        <v>375</v>
      </c>
      <c r="AU2456" s="13" t="s">
        <v>1163</v>
      </c>
    </row>
    <row r="2457" spans="2:47" ht="13.15" customHeight="1" x14ac:dyDescent="0.2">
      <c r="B2457" s="13" t="s">
        <v>3610</v>
      </c>
      <c r="C2457" s="13" t="s">
        <v>100</v>
      </c>
      <c r="D2457" s="13" t="s">
        <v>740</v>
      </c>
      <c r="E2457" s="13" t="s">
        <v>741</v>
      </c>
      <c r="F2457" s="13" t="s">
        <v>742</v>
      </c>
      <c r="G2457" s="13" t="s">
        <v>3607</v>
      </c>
      <c r="H2457" s="13" t="s">
        <v>1026</v>
      </c>
      <c r="I2457" s="13">
        <v>45</v>
      </c>
      <c r="J2457" s="13" t="s">
        <v>614</v>
      </c>
      <c r="K2457" s="13" t="s">
        <v>107</v>
      </c>
      <c r="L2457" s="13" t="s">
        <v>108</v>
      </c>
      <c r="M2457" s="13" t="s">
        <v>109</v>
      </c>
      <c r="N2457" s="13" t="s">
        <v>3503</v>
      </c>
      <c r="O2457" s="39"/>
      <c r="P2457" s="39"/>
      <c r="Q2457" s="39"/>
      <c r="R2457" s="39"/>
      <c r="S2457" s="39">
        <v>31</v>
      </c>
      <c r="T2457" s="39">
        <v>31</v>
      </c>
      <c r="U2457" s="39">
        <v>31</v>
      </c>
      <c r="V2457" s="39">
        <v>31</v>
      </c>
      <c r="W2457" s="39">
        <v>31</v>
      </c>
      <c r="X2457" s="39"/>
      <c r="Y2457" s="39"/>
      <c r="Z2457" s="39"/>
      <c r="AA2457" s="39"/>
      <c r="AB2457" s="39"/>
      <c r="AC2457" s="39"/>
      <c r="AD2457" s="39"/>
      <c r="AE2457" s="39"/>
      <c r="AF2457" s="39"/>
      <c r="AG2457" s="39"/>
      <c r="AH2457" s="39"/>
      <c r="AI2457" s="39"/>
      <c r="AJ2457" s="39"/>
      <c r="AK2457" s="39"/>
      <c r="AL2457" s="39"/>
      <c r="AM2457" s="39"/>
      <c r="AN2457" s="39"/>
      <c r="AO2457" s="39"/>
      <c r="AP2457" s="39">
        <v>3616.07</v>
      </c>
      <c r="AQ2457" s="39">
        <v>0</v>
      </c>
      <c r="AR2457" s="27">
        <f t="shared" si="85"/>
        <v>0</v>
      </c>
      <c r="AS2457" s="13" t="s">
        <v>111</v>
      </c>
      <c r="AT2457" s="13">
        <v>2016</v>
      </c>
      <c r="AU2457" s="13">
        <v>7.9</v>
      </c>
    </row>
    <row r="2458" spans="2:47" ht="13.15" customHeight="1" x14ac:dyDescent="0.2">
      <c r="B2458" s="13" t="s">
        <v>3611</v>
      </c>
      <c r="C2458" s="13" t="s">
        <v>100</v>
      </c>
      <c r="D2458" s="13" t="s">
        <v>740</v>
      </c>
      <c r="E2458" s="13" t="s">
        <v>741</v>
      </c>
      <c r="F2458" s="13" t="s">
        <v>742</v>
      </c>
      <c r="G2458" s="13" t="s">
        <v>3607</v>
      </c>
      <c r="H2458" s="13" t="s">
        <v>744</v>
      </c>
      <c r="I2458" s="13">
        <v>45</v>
      </c>
      <c r="J2458" s="13" t="s">
        <v>745</v>
      </c>
      <c r="K2458" s="13" t="s">
        <v>107</v>
      </c>
      <c r="L2458" s="13" t="s">
        <v>108</v>
      </c>
      <c r="M2458" s="13" t="s">
        <v>109</v>
      </c>
      <c r="N2458" s="13" t="s">
        <v>3503</v>
      </c>
      <c r="O2458" s="39"/>
      <c r="P2458" s="39"/>
      <c r="Q2458" s="39"/>
      <c r="R2458" s="39"/>
      <c r="S2458" s="39">
        <v>31</v>
      </c>
      <c r="T2458" s="39">
        <v>31</v>
      </c>
      <c r="U2458" s="39">
        <v>31</v>
      </c>
      <c r="V2458" s="39">
        <v>31</v>
      </c>
      <c r="W2458" s="39">
        <v>31</v>
      </c>
      <c r="X2458" s="39"/>
      <c r="Y2458" s="39"/>
      <c r="Z2458" s="39"/>
      <c r="AA2458" s="39"/>
      <c r="AB2458" s="39"/>
      <c r="AC2458" s="39"/>
      <c r="AD2458" s="39"/>
      <c r="AE2458" s="39"/>
      <c r="AF2458" s="39"/>
      <c r="AG2458" s="39"/>
      <c r="AH2458" s="39"/>
      <c r="AI2458" s="39"/>
      <c r="AJ2458" s="39"/>
      <c r="AK2458" s="39"/>
      <c r="AL2458" s="39"/>
      <c r="AM2458" s="39"/>
      <c r="AN2458" s="39"/>
      <c r="AO2458" s="39"/>
      <c r="AP2458" s="39">
        <v>3616.07</v>
      </c>
      <c r="AQ2458" s="39">
        <v>0</v>
      </c>
      <c r="AR2458" s="27">
        <f t="shared" si="85"/>
        <v>0</v>
      </c>
      <c r="AS2458" s="13" t="s">
        <v>111</v>
      </c>
      <c r="AT2458" s="13">
        <v>2016</v>
      </c>
      <c r="AU2458" s="13">
        <v>9.18</v>
      </c>
    </row>
    <row r="2459" spans="2:47" ht="13.15" customHeight="1" x14ac:dyDescent="0.2">
      <c r="B2459" s="13" t="s">
        <v>3612</v>
      </c>
      <c r="C2459" s="13" t="s">
        <v>100</v>
      </c>
      <c r="D2459" s="13" t="s">
        <v>740</v>
      </c>
      <c r="E2459" s="13" t="s">
        <v>741</v>
      </c>
      <c r="F2459" s="13" t="s">
        <v>742</v>
      </c>
      <c r="G2459" s="13" t="s">
        <v>3607</v>
      </c>
      <c r="H2459" s="13" t="s">
        <v>744</v>
      </c>
      <c r="I2459" s="13">
        <v>45</v>
      </c>
      <c r="J2459" s="13" t="s">
        <v>747</v>
      </c>
      <c r="K2459" s="13" t="s">
        <v>107</v>
      </c>
      <c r="L2459" s="13" t="s">
        <v>108</v>
      </c>
      <c r="M2459" s="13" t="s">
        <v>109</v>
      </c>
      <c r="N2459" s="13" t="s">
        <v>3503</v>
      </c>
      <c r="O2459" s="39"/>
      <c r="P2459" s="39"/>
      <c r="Q2459" s="39"/>
      <c r="R2459" s="39"/>
      <c r="S2459" s="39">
        <v>31</v>
      </c>
      <c r="T2459" s="39">
        <v>31</v>
      </c>
      <c r="U2459" s="39">
        <v>31</v>
      </c>
      <c r="V2459" s="39">
        <v>31</v>
      </c>
      <c r="W2459" s="39">
        <v>31</v>
      </c>
      <c r="X2459" s="39"/>
      <c r="Y2459" s="39"/>
      <c r="Z2459" s="39"/>
      <c r="AA2459" s="39"/>
      <c r="AB2459" s="39"/>
      <c r="AC2459" s="39"/>
      <c r="AD2459" s="39"/>
      <c r="AE2459" s="39"/>
      <c r="AF2459" s="39"/>
      <c r="AG2459" s="39"/>
      <c r="AH2459" s="39"/>
      <c r="AI2459" s="39"/>
      <c r="AJ2459" s="39"/>
      <c r="AK2459" s="39"/>
      <c r="AL2459" s="39"/>
      <c r="AM2459" s="39"/>
      <c r="AN2459" s="39"/>
      <c r="AO2459" s="39"/>
      <c r="AP2459" s="39">
        <v>3616.07</v>
      </c>
      <c r="AQ2459" s="39">
        <v>0</v>
      </c>
      <c r="AR2459" s="27">
        <f t="shared" si="85"/>
        <v>0</v>
      </c>
      <c r="AS2459" s="13" t="s">
        <v>748</v>
      </c>
      <c r="AT2459" s="13">
        <v>2016</v>
      </c>
      <c r="AU2459" s="13" t="s">
        <v>749</v>
      </c>
    </row>
    <row r="2460" spans="2:47" ht="13.15" customHeight="1" x14ac:dyDescent="0.2">
      <c r="B2460" s="13" t="s">
        <v>3613</v>
      </c>
      <c r="C2460" s="13" t="s">
        <v>100</v>
      </c>
      <c r="D2460" s="13" t="s">
        <v>740</v>
      </c>
      <c r="E2460" s="13" t="s">
        <v>741</v>
      </c>
      <c r="F2460" s="13" t="s">
        <v>742</v>
      </c>
      <c r="G2460" s="13" t="s">
        <v>3607</v>
      </c>
      <c r="H2460" s="13" t="s">
        <v>744</v>
      </c>
      <c r="I2460" s="13">
        <v>45</v>
      </c>
      <c r="J2460" s="13" t="s">
        <v>751</v>
      </c>
      <c r="K2460" s="13" t="s">
        <v>107</v>
      </c>
      <c r="L2460" s="13" t="s">
        <v>108</v>
      </c>
      <c r="M2460" s="13" t="s">
        <v>337</v>
      </c>
      <c r="N2460" s="13" t="s">
        <v>3503</v>
      </c>
      <c r="O2460" s="39"/>
      <c r="P2460" s="39"/>
      <c r="Q2460" s="39"/>
      <c r="R2460" s="39"/>
      <c r="S2460" s="39">
        <v>31</v>
      </c>
      <c r="T2460" s="39">
        <v>31</v>
      </c>
      <c r="U2460" s="39">
        <v>31</v>
      </c>
      <c r="V2460" s="39">
        <v>31</v>
      </c>
      <c r="W2460" s="39">
        <v>31</v>
      </c>
      <c r="X2460" s="39"/>
      <c r="Y2460" s="39"/>
      <c r="Z2460" s="39"/>
      <c r="AA2460" s="39"/>
      <c r="AB2460" s="39"/>
      <c r="AC2460" s="39"/>
      <c r="AD2460" s="39"/>
      <c r="AE2460" s="39"/>
      <c r="AF2460" s="39"/>
      <c r="AG2460" s="39"/>
      <c r="AH2460" s="39"/>
      <c r="AI2460" s="39"/>
      <c r="AJ2460" s="39"/>
      <c r="AK2460" s="39"/>
      <c r="AL2460" s="39"/>
      <c r="AM2460" s="39"/>
      <c r="AN2460" s="39"/>
      <c r="AO2460" s="39"/>
      <c r="AP2460" s="39">
        <v>4000</v>
      </c>
      <c r="AQ2460" s="39">
        <v>0</v>
      </c>
      <c r="AR2460" s="27">
        <f t="shared" si="85"/>
        <v>0</v>
      </c>
      <c r="AS2460" s="13" t="s">
        <v>748</v>
      </c>
      <c r="AT2460" s="13">
        <v>2016</v>
      </c>
      <c r="AU2460" s="13" t="s">
        <v>212</v>
      </c>
    </row>
    <row r="2461" spans="2:47" ht="13.15" customHeight="1" x14ac:dyDescent="0.2">
      <c r="B2461" s="7" t="s">
        <v>3614</v>
      </c>
      <c r="C2461" s="7" t="s">
        <v>100</v>
      </c>
      <c r="D2461" s="13" t="s">
        <v>731</v>
      </c>
      <c r="E2461" s="7" t="s">
        <v>732</v>
      </c>
      <c r="F2461" s="7" t="s">
        <v>733</v>
      </c>
      <c r="G2461" s="7" t="s">
        <v>3615</v>
      </c>
      <c r="H2461" s="8" t="s">
        <v>197</v>
      </c>
      <c r="I2461" s="9">
        <v>45</v>
      </c>
      <c r="J2461" s="10" t="s">
        <v>238</v>
      </c>
      <c r="K2461" s="8" t="s">
        <v>107</v>
      </c>
      <c r="L2461" s="10" t="s">
        <v>108</v>
      </c>
      <c r="M2461" s="10" t="s">
        <v>109</v>
      </c>
      <c r="N2461" s="10" t="s">
        <v>3503</v>
      </c>
      <c r="O2461" s="27"/>
      <c r="P2461" s="27"/>
      <c r="Q2461" s="74"/>
      <c r="R2461" s="27">
        <v>35</v>
      </c>
      <c r="S2461" s="27">
        <v>35</v>
      </c>
      <c r="T2461" s="27">
        <v>35</v>
      </c>
      <c r="U2461" s="27">
        <v>35</v>
      </c>
      <c r="V2461" s="27">
        <v>35</v>
      </c>
      <c r="W2461" s="27"/>
      <c r="X2461" s="27"/>
      <c r="Y2461" s="27"/>
      <c r="Z2461" s="27"/>
      <c r="AA2461" s="27"/>
      <c r="AB2461" s="27"/>
      <c r="AC2461" s="27"/>
      <c r="AD2461" s="27"/>
      <c r="AE2461" s="27"/>
      <c r="AF2461" s="27"/>
      <c r="AG2461" s="27"/>
      <c r="AH2461" s="27"/>
      <c r="AI2461" s="27"/>
      <c r="AJ2461" s="27"/>
      <c r="AK2461" s="27"/>
      <c r="AL2461" s="27"/>
      <c r="AM2461" s="27"/>
      <c r="AN2461" s="27"/>
      <c r="AO2461" s="27"/>
      <c r="AP2461" s="27">
        <v>3917.16</v>
      </c>
      <c r="AQ2461" s="27">
        <v>0</v>
      </c>
      <c r="AR2461" s="27">
        <f t="shared" si="85"/>
        <v>0</v>
      </c>
      <c r="AS2461" s="10" t="s">
        <v>111</v>
      </c>
      <c r="AT2461" s="43" t="s">
        <v>241</v>
      </c>
      <c r="AU2461" s="89" t="s">
        <v>661</v>
      </c>
    </row>
    <row r="2462" spans="2:47" ht="13.15" customHeight="1" x14ac:dyDescent="0.2">
      <c r="B2462" s="12" t="s">
        <v>3616</v>
      </c>
      <c r="C2462" s="7" t="s">
        <v>100</v>
      </c>
      <c r="D2462" s="13" t="s">
        <v>731</v>
      </c>
      <c r="E2462" s="7" t="s">
        <v>732</v>
      </c>
      <c r="F2462" s="7" t="s">
        <v>733</v>
      </c>
      <c r="G2462" s="7" t="s">
        <v>3615</v>
      </c>
      <c r="H2462" s="8" t="s">
        <v>105</v>
      </c>
      <c r="I2462" s="9">
        <v>45</v>
      </c>
      <c r="J2462" s="10" t="s">
        <v>106</v>
      </c>
      <c r="K2462" s="8" t="s">
        <v>107</v>
      </c>
      <c r="L2462" s="10" t="s">
        <v>108</v>
      </c>
      <c r="M2462" s="10" t="s">
        <v>109</v>
      </c>
      <c r="N2462" s="10" t="s">
        <v>3503</v>
      </c>
      <c r="O2462" s="74"/>
      <c r="P2462" s="27"/>
      <c r="Q2462" s="27"/>
      <c r="R2462" s="27">
        <v>35</v>
      </c>
      <c r="S2462" s="27">
        <v>35</v>
      </c>
      <c r="T2462" s="27">
        <v>35</v>
      </c>
      <c r="U2462" s="27">
        <v>35</v>
      </c>
      <c r="V2462" s="27">
        <v>35</v>
      </c>
      <c r="W2462" s="27"/>
      <c r="X2462" s="27"/>
      <c r="Y2462" s="27"/>
      <c r="Z2462" s="27"/>
      <c r="AA2462" s="27"/>
      <c r="AB2462" s="27"/>
      <c r="AC2462" s="27"/>
      <c r="AD2462" s="27"/>
      <c r="AE2462" s="27"/>
      <c r="AF2462" s="27"/>
      <c r="AG2462" s="27"/>
      <c r="AH2462" s="27"/>
      <c r="AI2462" s="27"/>
      <c r="AJ2462" s="27"/>
      <c r="AK2462" s="27"/>
      <c r="AL2462" s="27"/>
      <c r="AM2462" s="27"/>
      <c r="AN2462" s="27"/>
      <c r="AO2462" s="27"/>
      <c r="AP2462" s="27">
        <v>3917.16</v>
      </c>
      <c r="AQ2462" s="27">
        <v>0</v>
      </c>
      <c r="AR2462" s="27">
        <f t="shared" si="85"/>
        <v>0</v>
      </c>
      <c r="AS2462" s="10" t="s">
        <v>111</v>
      </c>
      <c r="AT2462" s="43" t="s">
        <v>241</v>
      </c>
      <c r="AU2462" s="89" t="s">
        <v>661</v>
      </c>
    </row>
    <row r="2463" spans="2:47" ht="13.15" customHeight="1" x14ac:dyDescent="0.2">
      <c r="B2463" s="12" t="s">
        <v>3617</v>
      </c>
      <c r="C2463" s="7" t="s">
        <v>100</v>
      </c>
      <c r="D2463" s="13" t="s">
        <v>731</v>
      </c>
      <c r="E2463" s="7" t="s">
        <v>732</v>
      </c>
      <c r="F2463" s="7" t="s">
        <v>733</v>
      </c>
      <c r="G2463" s="7" t="s">
        <v>3615</v>
      </c>
      <c r="H2463" s="8" t="s">
        <v>105</v>
      </c>
      <c r="I2463" s="8">
        <v>45</v>
      </c>
      <c r="J2463" s="10" t="s">
        <v>244</v>
      </c>
      <c r="K2463" s="8" t="s">
        <v>107</v>
      </c>
      <c r="L2463" s="10" t="s">
        <v>108</v>
      </c>
      <c r="M2463" s="10" t="s">
        <v>109</v>
      </c>
      <c r="N2463" s="10" t="s">
        <v>3503</v>
      </c>
      <c r="O2463" s="74"/>
      <c r="P2463" s="27"/>
      <c r="Q2463" s="27"/>
      <c r="R2463" s="27">
        <v>10</v>
      </c>
      <c r="S2463" s="27">
        <v>35</v>
      </c>
      <c r="T2463" s="27">
        <v>35</v>
      </c>
      <c r="U2463" s="27">
        <v>35</v>
      </c>
      <c r="V2463" s="27">
        <v>35</v>
      </c>
      <c r="W2463" s="27"/>
      <c r="X2463" s="27"/>
      <c r="Y2463" s="27"/>
      <c r="Z2463" s="27"/>
      <c r="AA2463" s="27"/>
      <c r="AB2463" s="27"/>
      <c r="AC2463" s="27"/>
      <c r="AD2463" s="27"/>
      <c r="AE2463" s="27"/>
      <c r="AF2463" s="27"/>
      <c r="AG2463" s="27"/>
      <c r="AH2463" s="27"/>
      <c r="AI2463" s="27"/>
      <c r="AJ2463" s="27"/>
      <c r="AK2463" s="27"/>
      <c r="AL2463" s="27"/>
      <c r="AM2463" s="27"/>
      <c r="AN2463" s="27"/>
      <c r="AO2463" s="27"/>
      <c r="AP2463" s="27">
        <v>3616.07</v>
      </c>
      <c r="AQ2463" s="27">
        <v>0</v>
      </c>
      <c r="AR2463" s="27">
        <f t="shared" si="85"/>
        <v>0</v>
      </c>
      <c r="AS2463" s="10" t="s">
        <v>111</v>
      </c>
      <c r="AT2463" s="7" t="s">
        <v>375</v>
      </c>
      <c r="AU2463" s="13" t="s">
        <v>1163</v>
      </c>
    </row>
    <row r="2464" spans="2:47" ht="13.15" customHeight="1" x14ac:dyDescent="0.2">
      <c r="B2464" s="13" t="s">
        <v>3618</v>
      </c>
      <c r="C2464" s="13" t="s">
        <v>100</v>
      </c>
      <c r="D2464" s="13" t="s">
        <v>740</v>
      </c>
      <c r="E2464" s="13" t="s">
        <v>741</v>
      </c>
      <c r="F2464" s="13" t="s">
        <v>742</v>
      </c>
      <c r="G2464" s="13" t="s">
        <v>3615</v>
      </c>
      <c r="H2464" s="13" t="s">
        <v>1026</v>
      </c>
      <c r="I2464" s="13">
        <v>45</v>
      </c>
      <c r="J2464" s="13" t="s">
        <v>614</v>
      </c>
      <c r="K2464" s="13" t="s">
        <v>107</v>
      </c>
      <c r="L2464" s="13" t="s">
        <v>108</v>
      </c>
      <c r="M2464" s="13" t="s">
        <v>109</v>
      </c>
      <c r="N2464" s="13" t="s">
        <v>3503</v>
      </c>
      <c r="O2464" s="39"/>
      <c r="P2464" s="39"/>
      <c r="Q2464" s="39"/>
      <c r="R2464" s="39"/>
      <c r="S2464" s="39">
        <v>0</v>
      </c>
      <c r="T2464" s="39">
        <v>25</v>
      </c>
      <c r="U2464" s="39">
        <v>25</v>
      </c>
      <c r="V2464" s="39">
        <v>25</v>
      </c>
      <c r="W2464" s="39">
        <v>25</v>
      </c>
      <c r="X2464" s="39"/>
      <c r="Y2464" s="39"/>
      <c r="Z2464" s="39"/>
      <c r="AA2464" s="39"/>
      <c r="AB2464" s="39"/>
      <c r="AC2464" s="39"/>
      <c r="AD2464" s="39"/>
      <c r="AE2464" s="39"/>
      <c r="AF2464" s="39"/>
      <c r="AG2464" s="39"/>
      <c r="AH2464" s="39"/>
      <c r="AI2464" s="39"/>
      <c r="AJ2464" s="39"/>
      <c r="AK2464" s="39"/>
      <c r="AL2464" s="39"/>
      <c r="AM2464" s="39"/>
      <c r="AN2464" s="39"/>
      <c r="AO2464" s="39"/>
      <c r="AP2464" s="39">
        <v>3616.07</v>
      </c>
      <c r="AQ2464" s="39">
        <v>0</v>
      </c>
      <c r="AR2464" s="27">
        <f t="shared" si="85"/>
        <v>0</v>
      </c>
      <c r="AS2464" s="13" t="s">
        <v>111</v>
      </c>
      <c r="AT2464" s="13">
        <v>2016</v>
      </c>
      <c r="AU2464" s="13">
        <v>7.9</v>
      </c>
    </row>
    <row r="2465" spans="2:47" ht="13.15" customHeight="1" x14ac:dyDescent="0.2">
      <c r="B2465" s="13" t="s">
        <v>3619</v>
      </c>
      <c r="C2465" s="13" t="s">
        <v>100</v>
      </c>
      <c r="D2465" s="13" t="s">
        <v>740</v>
      </c>
      <c r="E2465" s="13" t="s">
        <v>741</v>
      </c>
      <c r="F2465" s="13" t="s">
        <v>742</v>
      </c>
      <c r="G2465" s="13" t="s">
        <v>3615</v>
      </c>
      <c r="H2465" s="13" t="s">
        <v>744</v>
      </c>
      <c r="I2465" s="13">
        <v>45</v>
      </c>
      <c r="J2465" s="13" t="s">
        <v>745</v>
      </c>
      <c r="K2465" s="13" t="s">
        <v>107</v>
      </c>
      <c r="L2465" s="13" t="s">
        <v>108</v>
      </c>
      <c r="M2465" s="13" t="s">
        <v>109</v>
      </c>
      <c r="N2465" s="13" t="s">
        <v>3503</v>
      </c>
      <c r="O2465" s="39"/>
      <c r="P2465" s="39"/>
      <c r="Q2465" s="39"/>
      <c r="R2465" s="39"/>
      <c r="S2465" s="39"/>
      <c r="T2465" s="39">
        <v>25</v>
      </c>
      <c r="U2465" s="39">
        <v>25</v>
      </c>
      <c r="V2465" s="39">
        <v>25</v>
      </c>
      <c r="W2465" s="39">
        <v>25</v>
      </c>
      <c r="X2465" s="39"/>
      <c r="Y2465" s="39"/>
      <c r="Z2465" s="39"/>
      <c r="AA2465" s="39"/>
      <c r="AB2465" s="39"/>
      <c r="AC2465" s="39"/>
      <c r="AD2465" s="39"/>
      <c r="AE2465" s="39"/>
      <c r="AF2465" s="39"/>
      <c r="AG2465" s="39"/>
      <c r="AH2465" s="39"/>
      <c r="AI2465" s="39"/>
      <c r="AJ2465" s="39"/>
      <c r="AK2465" s="39"/>
      <c r="AL2465" s="39"/>
      <c r="AM2465" s="39"/>
      <c r="AN2465" s="39"/>
      <c r="AO2465" s="39"/>
      <c r="AP2465" s="39">
        <v>3616.07</v>
      </c>
      <c r="AQ2465" s="39">
        <v>0</v>
      </c>
      <c r="AR2465" s="27">
        <f t="shared" si="85"/>
        <v>0</v>
      </c>
      <c r="AS2465" s="13" t="s">
        <v>111</v>
      </c>
      <c r="AT2465" s="13">
        <v>2016</v>
      </c>
      <c r="AU2465" s="13">
        <v>9.18</v>
      </c>
    </row>
    <row r="2466" spans="2:47" ht="13.15" customHeight="1" x14ac:dyDescent="0.2">
      <c r="B2466" s="13" t="s">
        <v>3620</v>
      </c>
      <c r="C2466" s="13" t="s">
        <v>100</v>
      </c>
      <c r="D2466" s="13" t="s">
        <v>740</v>
      </c>
      <c r="E2466" s="13" t="s">
        <v>741</v>
      </c>
      <c r="F2466" s="13" t="s">
        <v>742</v>
      </c>
      <c r="G2466" s="13" t="s">
        <v>3615</v>
      </c>
      <c r="H2466" s="13" t="s">
        <v>744</v>
      </c>
      <c r="I2466" s="13">
        <v>45</v>
      </c>
      <c r="J2466" s="13" t="s">
        <v>747</v>
      </c>
      <c r="K2466" s="13" t="s">
        <v>107</v>
      </c>
      <c r="L2466" s="13" t="s">
        <v>108</v>
      </c>
      <c r="M2466" s="13" t="s">
        <v>109</v>
      </c>
      <c r="N2466" s="13" t="s">
        <v>3503</v>
      </c>
      <c r="O2466" s="39"/>
      <c r="P2466" s="39"/>
      <c r="Q2466" s="39"/>
      <c r="R2466" s="39"/>
      <c r="S2466" s="39"/>
      <c r="T2466" s="39">
        <v>25</v>
      </c>
      <c r="U2466" s="39">
        <v>25</v>
      </c>
      <c r="V2466" s="39">
        <v>25</v>
      </c>
      <c r="W2466" s="39">
        <v>25</v>
      </c>
      <c r="X2466" s="39"/>
      <c r="Y2466" s="39"/>
      <c r="Z2466" s="39"/>
      <c r="AA2466" s="39"/>
      <c r="AB2466" s="39"/>
      <c r="AC2466" s="39"/>
      <c r="AD2466" s="39"/>
      <c r="AE2466" s="39"/>
      <c r="AF2466" s="39"/>
      <c r="AG2466" s="39"/>
      <c r="AH2466" s="39"/>
      <c r="AI2466" s="39"/>
      <c r="AJ2466" s="39"/>
      <c r="AK2466" s="39"/>
      <c r="AL2466" s="39"/>
      <c r="AM2466" s="39"/>
      <c r="AN2466" s="39"/>
      <c r="AO2466" s="39"/>
      <c r="AP2466" s="39">
        <v>3616.07</v>
      </c>
      <c r="AQ2466" s="39">
        <v>0</v>
      </c>
      <c r="AR2466" s="27">
        <f t="shared" si="85"/>
        <v>0</v>
      </c>
      <c r="AS2466" s="13" t="s">
        <v>748</v>
      </c>
      <c r="AT2466" s="13">
        <v>2016</v>
      </c>
      <c r="AU2466" s="13">
        <v>9.1199999999999992</v>
      </c>
    </row>
    <row r="2467" spans="2:47" ht="13.15" customHeight="1" x14ac:dyDescent="0.2">
      <c r="B2467" s="13" t="s">
        <v>3621</v>
      </c>
      <c r="C2467" s="13" t="s">
        <v>100</v>
      </c>
      <c r="D2467" s="13" t="s">
        <v>740</v>
      </c>
      <c r="E2467" s="13" t="s">
        <v>741</v>
      </c>
      <c r="F2467" s="13" t="s">
        <v>742</v>
      </c>
      <c r="G2467" s="13" t="s">
        <v>3615</v>
      </c>
      <c r="H2467" s="13" t="s">
        <v>744</v>
      </c>
      <c r="I2467" s="13">
        <v>45</v>
      </c>
      <c r="J2467" s="13" t="s">
        <v>751</v>
      </c>
      <c r="K2467" s="13" t="s">
        <v>107</v>
      </c>
      <c r="L2467" s="13" t="s">
        <v>108</v>
      </c>
      <c r="M2467" s="13" t="s">
        <v>337</v>
      </c>
      <c r="N2467" s="13" t="s">
        <v>3503</v>
      </c>
      <c r="O2467" s="39"/>
      <c r="P2467" s="39"/>
      <c r="Q2467" s="39"/>
      <c r="R2467" s="39"/>
      <c r="S2467" s="39"/>
      <c r="T2467" s="39">
        <v>25</v>
      </c>
      <c r="U2467" s="39">
        <v>25</v>
      </c>
      <c r="V2467" s="39">
        <v>25</v>
      </c>
      <c r="W2467" s="39">
        <v>25</v>
      </c>
      <c r="X2467" s="39"/>
      <c r="Y2467" s="39"/>
      <c r="Z2467" s="39"/>
      <c r="AA2467" s="39"/>
      <c r="AB2467" s="39"/>
      <c r="AC2467" s="39"/>
      <c r="AD2467" s="39"/>
      <c r="AE2467" s="39"/>
      <c r="AF2467" s="39"/>
      <c r="AG2467" s="39"/>
      <c r="AH2467" s="39"/>
      <c r="AI2467" s="39"/>
      <c r="AJ2467" s="39"/>
      <c r="AK2467" s="39"/>
      <c r="AL2467" s="39"/>
      <c r="AM2467" s="39"/>
      <c r="AN2467" s="39"/>
      <c r="AO2467" s="39"/>
      <c r="AP2467" s="39">
        <v>3616.07</v>
      </c>
      <c r="AQ2467" s="39">
        <v>0</v>
      </c>
      <c r="AR2467" s="27">
        <f t="shared" si="85"/>
        <v>0</v>
      </c>
      <c r="AS2467" s="13" t="s">
        <v>748</v>
      </c>
      <c r="AT2467" s="13">
        <v>2016</v>
      </c>
      <c r="AU2467" s="13">
        <v>14</v>
      </c>
    </row>
    <row r="2468" spans="2:47" ht="13.15" customHeight="1" x14ac:dyDescent="0.2">
      <c r="B2468" s="13" t="s">
        <v>3622</v>
      </c>
      <c r="C2468" s="13" t="s">
        <v>100</v>
      </c>
      <c r="D2468" s="13" t="s">
        <v>740</v>
      </c>
      <c r="E2468" s="13" t="s">
        <v>741</v>
      </c>
      <c r="F2468" s="13" t="s">
        <v>742</v>
      </c>
      <c r="G2468" s="13" t="s">
        <v>3615</v>
      </c>
      <c r="H2468" s="13" t="s">
        <v>744</v>
      </c>
      <c r="I2468" s="13">
        <v>45</v>
      </c>
      <c r="J2468" s="13" t="s">
        <v>751</v>
      </c>
      <c r="K2468" s="13" t="s">
        <v>107</v>
      </c>
      <c r="L2468" s="13" t="s">
        <v>108</v>
      </c>
      <c r="M2468" s="13" t="s">
        <v>337</v>
      </c>
      <c r="N2468" s="13" t="s">
        <v>3503</v>
      </c>
      <c r="O2468" s="39"/>
      <c r="P2468" s="39"/>
      <c r="Q2468" s="39"/>
      <c r="R2468" s="39"/>
      <c r="S2468" s="39">
        <v>25</v>
      </c>
      <c r="T2468" s="39">
        <v>25</v>
      </c>
      <c r="U2468" s="39">
        <v>25</v>
      </c>
      <c r="V2468" s="39">
        <v>25</v>
      </c>
      <c r="W2468" s="39">
        <v>25</v>
      </c>
      <c r="X2468" s="39"/>
      <c r="Y2468" s="39"/>
      <c r="Z2468" s="39"/>
      <c r="AA2468" s="39"/>
      <c r="AB2468" s="39"/>
      <c r="AC2468" s="39"/>
      <c r="AD2468" s="39"/>
      <c r="AE2468" s="39"/>
      <c r="AF2468" s="39"/>
      <c r="AG2468" s="39"/>
      <c r="AH2468" s="39"/>
      <c r="AI2468" s="39"/>
      <c r="AJ2468" s="39"/>
      <c r="AK2468" s="39"/>
      <c r="AL2468" s="39"/>
      <c r="AM2468" s="39"/>
      <c r="AN2468" s="39"/>
      <c r="AO2468" s="39"/>
      <c r="AP2468" s="39">
        <v>3616.07</v>
      </c>
      <c r="AQ2468" s="39">
        <v>0</v>
      </c>
      <c r="AR2468" s="27">
        <f t="shared" si="85"/>
        <v>0</v>
      </c>
      <c r="AS2468" s="13" t="s">
        <v>748</v>
      </c>
      <c r="AT2468" s="13">
        <v>2016</v>
      </c>
      <c r="AU2468" s="13" t="s">
        <v>212</v>
      </c>
    </row>
    <row r="2469" spans="2:47" ht="13.15" customHeight="1" x14ac:dyDescent="0.2">
      <c r="B2469" s="7" t="s">
        <v>3623</v>
      </c>
      <c r="C2469" s="7" t="s">
        <v>100</v>
      </c>
      <c r="D2469" s="13" t="s">
        <v>731</v>
      </c>
      <c r="E2469" s="7" t="s">
        <v>732</v>
      </c>
      <c r="F2469" s="7" t="s">
        <v>733</v>
      </c>
      <c r="G2469" s="7" t="s">
        <v>3624</v>
      </c>
      <c r="H2469" s="8" t="s">
        <v>197</v>
      </c>
      <c r="I2469" s="9">
        <v>45</v>
      </c>
      <c r="J2469" s="10" t="s">
        <v>238</v>
      </c>
      <c r="K2469" s="8" t="s">
        <v>107</v>
      </c>
      <c r="L2469" s="10" t="s">
        <v>108</v>
      </c>
      <c r="M2469" s="10" t="s">
        <v>109</v>
      </c>
      <c r="N2469" s="10" t="s">
        <v>3503</v>
      </c>
      <c r="O2469" s="27"/>
      <c r="P2469" s="27"/>
      <c r="Q2469" s="74"/>
      <c r="R2469" s="27">
        <v>20</v>
      </c>
      <c r="S2469" s="27">
        <v>20</v>
      </c>
      <c r="T2469" s="27">
        <v>20</v>
      </c>
      <c r="U2469" s="27">
        <v>20</v>
      </c>
      <c r="V2469" s="27">
        <v>20</v>
      </c>
      <c r="W2469" s="27"/>
      <c r="X2469" s="27"/>
      <c r="Y2469" s="27"/>
      <c r="Z2469" s="27"/>
      <c r="AA2469" s="27"/>
      <c r="AB2469" s="27"/>
      <c r="AC2469" s="27"/>
      <c r="AD2469" s="27"/>
      <c r="AE2469" s="27"/>
      <c r="AF2469" s="27"/>
      <c r="AG2469" s="27"/>
      <c r="AH2469" s="27"/>
      <c r="AI2469" s="27"/>
      <c r="AJ2469" s="27"/>
      <c r="AK2469" s="27"/>
      <c r="AL2469" s="27"/>
      <c r="AM2469" s="27"/>
      <c r="AN2469" s="27"/>
      <c r="AO2469" s="27"/>
      <c r="AP2469" s="27">
        <v>3917.16</v>
      </c>
      <c r="AQ2469" s="27">
        <v>0</v>
      </c>
      <c r="AR2469" s="27">
        <f t="shared" si="85"/>
        <v>0</v>
      </c>
      <c r="AS2469" s="10" t="s">
        <v>111</v>
      </c>
      <c r="AT2469" s="43" t="s">
        <v>241</v>
      </c>
      <c r="AU2469" s="88" t="s">
        <v>242</v>
      </c>
    </row>
    <row r="2470" spans="2:47" ht="13.15" customHeight="1" x14ac:dyDescent="0.2">
      <c r="B2470" s="12" t="s">
        <v>3625</v>
      </c>
      <c r="C2470" s="7" t="s">
        <v>100</v>
      </c>
      <c r="D2470" s="13" t="s">
        <v>731</v>
      </c>
      <c r="E2470" s="7" t="s">
        <v>732</v>
      </c>
      <c r="F2470" s="7" t="s">
        <v>733</v>
      </c>
      <c r="G2470" s="7" t="s">
        <v>3624</v>
      </c>
      <c r="H2470" s="8" t="s">
        <v>105</v>
      </c>
      <c r="I2470" s="9">
        <v>45</v>
      </c>
      <c r="J2470" s="10" t="s">
        <v>106</v>
      </c>
      <c r="K2470" s="8" t="s">
        <v>107</v>
      </c>
      <c r="L2470" s="10" t="s">
        <v>108</v>
      </c>
      <c r="M2470" s="10" t="s">
        <v>109</v>
      </c>
      <c r="N2470" s="10" t="s">
        <v>3503</v>
      </c>
      <c r="O2470" s="74"/>
      <c r="P2470" s="27"/>
      <c r="Q2470" s="27"/>
      <c r="R2470" s="27">
        <v>20</v>
      </c>
      <c r="S2470" s="27">
        <v>20</v>
      </c>
      <c r="T2470" s="27">
        <v>20</v>
      </c>
      <c r="U2470" s="27">
        <v>20</v>
      </c>
      <c r="V2470" s="27">
        <v>20</v>
      </c>
      <c r="W2470" s="27"/>
      <c r="X2470" s="27"/>
      <c r="Y2470" s="27"/>
      <c r="Z2470" s="27"/>
      <c r="AA2470" s="27"/>
      <c r="AB2470" s="27"/>
      <c r="AC2470" s="27"/>
      <c r="AD2470" s="27"/>
      <c r="AE2470" s="27"/>
      <c r="AF2470" s="27"/>
      <c r="AG2470" s="27"/>
      <c r="AH2470" s="27"/>
      <c r="AI2470" s="27"/>
      <c r="AJ2470" s="27"/>
      <c r="AK2470" s="27"/>
      <c r="AL2470" s="27"/>
      <c r="AM2470" s="27"/>
      <c r="AN2470" s="27"/>
      <c r="AO2470" s="27"/>
      <c r="AP2470" s="27">
        <v>3917.16</v>
      </c>
      <c r="AQ2470" s="27">
        <v>0</v>
      </c>
      <c r="AR2470" s="27">
        <f t="shared" si="85"/>
        <v>0</v>
      </c>
      <c r="AS2470" s="10" t="s">
        <v>111</v>
      </c>
      <c r="AT2470" s="43" t="s">
        <v>241</v>
      </c>
      <c r="AU2470" s="89" t="s">
        <v>242</v>
      </c>
    </row>
    <row r="2471" spans="2:47" ht="13.15" customHeight="1" x14ac:dyDescent="0.2">
      <c r="B2471" s="12" t="s">
        <v>3626</v>
      </c>
      <c r="C2471" s="7" t="s">
        <v>100</v>
      </c>
      <c r="D2471" s="13" t="s">
        <v>731</v>
      </c>
      <c r="E2471" s="7" t="s">
        <v>732</v>
      </c>
      <c r="F2471" s="7" t="s">
        <v>733</v>
      </c>
      <c r="G2471" s="7" t="s">
        <v>3624</v>
      </c>
      <c r="H2471" s="8" t="s">
        <v>105</v>
      </c>
      <c r="I2471" s="8">
        <v>45</v>
      </c>
      <c r="J2471" s="10" t="s">
        <v>244</v>
      </c>
      <c r="K2471" s="8" t="s">
        <v>107</v>
      </c>
      <c r="L2471" s="10" t="s">
        <v>108</v>
      </c>
      <c r="M2471" s="10" t="s">
        <v>109</v>
      </c>
      <c r="N2471" s="10" t="s">
        <v>3503</v>
      </c>
      <c r="O2471" s="74"/>
      <c r="P2471" s="27"/>
      <c r="Q2471" s="27"/>
      <c r="R2471" s="27">
        <v>20</v>
      </c>
      <c r="S2471" s="27">
        <v>20</v>
      </c>
      <c r="T2471" s="27">
        <v>20</v>
      </c>
      <c r="U2471" s="27">
        <v>20</v>
      </c>
      <c r="V2471" s="27">
        <v>20</v>
      </c>
      <c r="W2471" s="27"/>
      <c r="X2471" s="27"/>
      <c r="Y2471" s="27"/>
      <c r="Z2471" s="27"/>
      <c r="AA2471" s="27"/>
      <c r="AB2471" s="27"/>
      <c r="AC2471" s="27"/>
      <c r="AD2471" s="27"/>
      <c r="AE2471" s="27"/>
      <c r="AF2471" s="27"/>
      <c r="AG2471" s="27"/>
      <c r="AH2471" s="27"/>
      <c r="AI2471" s="27"/>
      <c r="AJ2471" s="27"/>
      <c r="AK2471" s="27"/>
      <c r="AL2471" s="27"/>
      <c r="AM2471" s="27"/>
      <c r="AN2471" s="27"/>
      <c r="AO2471" s="27"/>
      <c r="AP2471" s="27">
        <v>3616.07</v>
      </c>
      <c r="AQ2471" s="27">
        <v>0</v>
      </c>
      <c r="AR2471" s="27">
        <f t="shared" si="85"/>
        <v>0</v>
      </c>
      <c r="AS2471" s="10" t="s">
        <v>111</v>
      </c>
      <c r="AT2471" s="7" t="s">
        <v>375</v>
      </c>
      <c r="AU2471" s="13" t="s">
        <v>1163</v>
      </c>
    </row>
    <row r="2472" spans="2:47" ht="13.15" customHeight="1" x14ac:dyDescent="0.2">
      <c r="B2472" s="13" t="s">
        <v>3627</v>
      </c>
      <c r="C2472" s="13" t="s">
        <v>100</v>
      </c>
      <c r="D2472" s="13" t="s">
        <v>740</v>
      </c>
      <c r="E2472" s="13" t="s">
        <v>741</v>
      </c>
      <c r="F2472" s="13" t="s">
        <v>742</v>
      </c>
      <c r="G2472" s="13" t="s">
        <v>3624</v>
      </c>
      <c r="H2472" s="13" t="s">
        <v>1026</v>
      </c>
      <c r="I2472" s="13">
        <v>45</v>
      </c>
      <c r="J2472" s="13" t="s">
        <v>614</v>
      </c>
      <c r="K2472" s="13" t="s">
        <v>107</v>
      </c>
      <c r="L2472" s="13" t="s">
        <v>108</v>
      </c>
      <c r="M2472" s="13" t="s">
        <v>109</v>
      </c>
      <c r="N2472" s="13" t="s">
        <v>3503</v>
      </c>
      <c r="O2472" s="39"/>
      <c r="P2472" s="39"/>
      <c r="Q2472" s="39"/>
      <c r="R2472" s="39"/>
      <c r="S2472" s="39">
        <v>16</v>
      </c>
      <c r="T2472" s="39">
        <v>17</v>
      </c>
      <c r="U2472" s="39">
        <v>17</v>
      </c>
      <c r="V2472" s="39">
        <v>17</v>
      </c>
      <c r="W2472" s="39">
        <v>17</v>
      </c>
      <c r="X2472" s="39"/>
      <c r="Y2472" s="39"/>
      <c r="Z2472" s="39"/>
      <c r="AA2472" s="39"/>
      <c r="AB2472" s="39"/>
      <c r="AC2472" s="39"/>
      <c r="AD2472" s="39"/>
      <c r="AE2472" s="39"/>
      <c r="AF2472" s="39"/>
      <c r="AG2472" s="39"/>
      <c r="AH2472" s="39"/>
      <c r="AI2472" s="39"/>
      <c r="AJ2472" s="39"/>
      <c r="AK2472" s="39"/>
      <c r="AL2472" s="39"/>
      <c r="AM2472" s="39"/>
      <c r="AN2472" s="39"/>
      <c r="AO2472" s="39"/>
      <c r="AP2472" s="39">
        <v>3616.07</v>
      </c>
      <c r="AQ2472" s="39">
        <v>0</v>
      </c>
      <c r="AR2472" s="27">
        <f t="shared" si="85"/>
        <v>0</v>
      </c>
      <c r="AS2472" s="13" t="s">
        <v>111</v>
      </c>
      <c r="AT2472" s="13">
        <v>2016</v>
      </c>
      <c r="AU2472" s="13" t="s">
        <v>1027</v>
      </c>
    </row>
    <row r="2473" spans="2:47" ht="13.15" customHeight="1" x14ac:dyDescent="0.2">
      <c r="B2473" s="13" t="s">
        <v>3628</v>
      </c>
      <c r="C2473" s="13" t="s">
        <v>100</v>
      </c>
      <c r="D2473" s="13" t="s">
        <v>740</v>
      </c>
      <c r="E2473" s="13" t="s">
        <v>741</v>
      </c>
      <c r="F2473" s="13" t="s">
        <v>742</v>
      </c>
      <c r="G2473" s="13" t="s">
        <v>3624</v>
      </c>
      <c r="H2473" s="13" t="s">
        <v>744</v>
      </c>
      <c r="I2473" s="13">
        <v>45</v>
      </c>
      <c r="J2473" s="13" t="s">
        <v>745</v>
      </c>
      <c r="K2473" s="13" t="s">
        <v>107</v>
      </c>
      <c r="L2473" s="13" t="s">
        <v>108</v>
      </c>
      <c r="M2473" s="13" t="s">
        <v>109</v>
      </c>
      <c r="N2473" s="13" t="s">
        <v>3503</v>
      </c>
      <c r="O2473" s="39"/>
      <c r="P2473" s="39"/>
      <c r="Q2473" s="39"/>
      <c r="R2473" s="39"/>
      <c r="S2473" s="39">
        <v>15</v>
      </c>
      <c r="T2473" s="39">
        <v>17</v>
      </c>
      <c r="U2473" s="39">
        <v>17</v>
      </c>
      <c r="V2473" s="39">
        <v>17</v>
      </c>
      <c r="W2473" s="39">
        <v>17</v>
      </c>
      <c r="X2473" s="39"/>
      <c r="Y2473" s="39"/>
      <c r="Z2473" s="39"/>
      <c r="AA2473" s="39"/>
      <c r="AB2473" s="39"/>
      <c r="AC2473" s="39"/>
      <c r="AD2473" s="39"/>
      <c r="AE2473" s="39"/>
      <c r="AF2473" s="39"/>
      <c r="AG2473" s="39"/>
      <c r="AH2473" s="39"/>
      <c r="AI2473" s="39"/>
      <c r="AJ2473" s="39"/>
      <c r="AK2473" s="39"/>
      <c r="AL2473" s="39"/>
      <c r="AM2473" s="39"/>
      <c r="AN2473" s="39"/>
      <c r="AO2473" s="39"/>
      <c r="AP2473" s="39">
        <v>3616.07</v>
      </c>
      <c r="AQ2473" s="39">
        <v>0</v>
      </c>
      <c r="AR2473" s="27">
        <f t="shared" si="85"/>
        <v>0</v>
      </c>
      <c r="AS2473" s="13" t="s">
        <v>111</v>
      </c>
      <c r="AT2473" s="13">
        <v>2016</v>
      </c>
      <c r="AU2473" s="13">
        <v>7.9</v>
      </c>
    </row>
    <row r="2474" spans="2:47" ht="13.15" customHeight="1" x14ac:dyDescent="0.2">
      <c r="B2474" s="13" t="s">
        <v>3629</v>
      </c>
      <c r="C2474" s="13" t="s">
        <v>100</v>
      </c>
      <c r="D2474" s="13" t="s">
        <v>740</v>
      </c>
      <c r="E2474" s="13" t="s">
        <v>741</v>
      </c>
      <c r="F2474" s="13" t="s">
        <v>742</v>
      </c>
      <c r="G2474" s="13" t="s">
        <v>3624</v>
      </c>
      <c r="H2474" s="13" t="s">
        <v>744</v>
      </c>
      <c r="I2474" s="13">
        <v>45</v>
      </c>
      <c r="J2474" s="13" t="s">
        <v>745</v>
      </c>
      <c r="K2474" s="13" t="s">
        <v>107</v>
      </c>
      <c r="L2474" s="13" t="s">
        <v>108</v>
      </c>
      <c r="M2474" s="13" t="s">
        <v>109</v>
      </c>
      <c r="N2474" s="13" t="s">
        <v>3503</v>
      </c>
      <c r="O2474" s="39"/>
      <c r="P2474" s="39"/>
      <c r="Q2474" s="39"/>
      <c r="R2474" s="39"/>
      <c r="S2474" s="39">
        <v>15</v>
      </c>
      <c r="T2474" s="39">
        <v>17</v>
      </c>
      <c r="U2474" s="39">
        <v>17</v>
      </c>
      <c r="V2474" s="39">
        <v>17</v>
      </c>
      <c r="W2474" s="39">
        <v>17</v>
      </c>
      <c r="X2474" s="39"/>
      <c r="Y2474" s="39"/>
      <c r="Z2474" s="39"/>
      <c r="AA2474" s="39"/>
      <c r="AB2474" s="39"/>
      <c r="AC2474" s="39"/>
      <c r="AD2474" s="39"/>
      <c r="AE2474" s="39"/>
      <c r="AF2474" s="39"/>
      <c r="AG2474" s="39"/>
      <c r="AH2474" s="39"/>
      <c r="AI2474" s="39"/>
      <c r="AJ2474" s="39"/>
      <c r="AK2474" s="39"/>
      <c r="AL2474" s="39"/>
      <c r="AM2474" s="39"/>
      <c r="AN2474" s="39"/>
      <c r="AO2474" s="39"/>
      <c r="AP2474" s="39">
        <v>3616.07</v>
      </c>
      <c r="AQ2474" s="39">
        <v>0</v>
      </c>
      <c r="AR2474" s="27">
        <f t="shared" si="85"/>
        <v>0</v>
      </c>
      <c r="AS2474" s="13" t="s">
        <v>111</v>
      </c>
      <c r="AT2474" s="13">
        <v>2016</v>
      </c>
      <c r="AU2474" s="13">
        <v>9.18</v>
      </c>
    </row>
    <row r="2475" spans="2:47" ht="13.15" customHeight="1" x14ac:dyDescent="0.2">
      <c r="B2475" s="13" t="s">
        <v>3630</v>
      </c>
      <c r="C2475" s="13" t="s">
        <v>100</v>
      </c>
      <c r="D2475" s="13" t="s">
        <v>740</v>
      </c>
      <c r="E2475" s="13" t="s">
        <v>741</v>
      </c>
      <c r="F2475" s="13" t="s">
        <v>742</v>
      </c>
      <c r="G2475" s="13" t="s">
        <v>3624</v>
      </c>
      <c r="H2475" s="13" t="s">
        <v>744</v>
      </c>
      <c r="I2475" s="13">
        <v>45</v>
      </c>
      <c r="J2475" s="13" t="s">
        <v>747</v>
      </c>
      <c r="K2475" s="13" t="s">
        <v>107</v>
      </c>
      <c r="L2475" s="13" t="s">
        <v>108</v>
      </c>
      <c r="M2475" s="13" t="s">
        <v>109</v>
      </c>
      <c r="N2475" s="13" t="s">
        <v>3503</v>
      </c>
      <c r="O2475" s="39"/>
      <c r="P2475" s="39"/>
      <c r="Q2475" s="39"/>
      <c r="R2475" s="39"/>
      <c r="S2475" s="39">
        <v>15</v>
      </c>
      <c r="T2475" s="39">
        <v>17</v>
      </c>
      <c r="U2475" s="39">
        <v>17</v>
      </c>
      <c r="V2475" s="39">
        <v>17</v>
      </c>
      <c r="W2475" s="39">
        <v>17</v>
      </c>
      <c r="X2475" s="39"/>
      <c r="Y2475" s="39"/>
      <c r="Z2475" s="39"/>
      <c r="AA2475" s="39"/>
      <c r="AB2475" s="39"/>
      <c r="AC2475" s="39"/>
      <c r="AD2475" s="39"/>
      <c r="AE2475" s="39"/>
      <c r="AF2475" s="39"/>
      <c r="AG2475" s="39"/>
      <c r="AH2475" s="39"/>
      <c r="AI2475" s="39"/>
      <c r="AJ2475" s="39"/>
      <c r="AK2475" s="39"/>
      <c r="AL2475" s="39"/>
      <c r="AM2475" s="39"/>
      <c r="AN2475" s="39"/>
      <c r="AO2475" s="39"/>
      <c r="AP2475" s="39">
        <v>3616.07</v>
      </c>
      <c r="AQ2475" s="39">
        <v>0</v>
      </c>
      <c r="AR2475" s="27">
        <f t="shared" si="85"/>
        <v>0</v>
      </c>
      <c r="AS2475" s="13" t="s">
        <v>748</v>
      </c>
      <c r="AT2475" s="13">
        <v>2016</v>
      </c>
      <c r="AU2475" s="13" t="s">
        <v>749</v>
      </c>
    </row>
    <row r="2476" spans="2:47" ht="13.15" customHeight="1" x14ac:dyDescent="0.2">
      <c r="B2476" s="13" t="s">
        <v>3631</v>
      </c>
      <c r="C2476" s="13" t="s">
        <v>100</v>
      </c>
      <c r="D2476" s="13" t="s">
        <v>740</v>
      </c>
      <c r="E2476" s="13" t="s">
        <v>741</v>
      </c>
      <c r="F2476" s="13" t="s">
        <v>742</v>
      </c>
      <c r="G2476" s="13" t="s">
        <v>3624</v>
      </c>
      <c r="H2476" s="13" t="s">
        <v>744</v>
      </c>
      <c r="I2476" s="13">
        <v>45</v>
      </c>
      <c r="J2476" s="13" t="s">
        <v>751</v>
      </c>
      <c r="K2476" s="13" t="s">
        <v>107</v>
      </c>
      <c r="L2476" s="13" t="s">
        <v>108</v>
      </c>
      <c r="M2476" s="13" t="s">
        <v>337</v>
      </c>
      <c r="N2476" s="13" t="s">
        <v>3503</v>
      </c>
      <c r="O2476" s="39"/>
      <c r="P2476" s="39"/>
      <c r="Q2476" s="39"/>
      <c r="R2476" s="39"/>
      <c r="S2476" s="39">
        <v>15</v>
      </c>
      <c r="T2476" s="39">
        <v>17</v>
      </c>
      <c r="U2476" s="39">
        <v>17</v>
      </c>
      <c r="V2476" s="39">
        <v>17</v>
      </c>
      <c r="W2476" s="39">
        <v>17</v>
      </c>
      <c r="X2476" s="39"/>
      <c r="Y2476" s="39"/>
      <c r="Z2476" s="39"/>
      <c r="AA2476" s="39"/>
      <c r="AB2476" s="39"/>
      <c r="AC2476" s="39"/>
      <c r="AD2476" s="39"/>
      <c r="AE2476" s="39"/>
      <c r="AF2476" s="39"/>
      <c r="AG2476" s="39"/>
      <c r="AH2476" s="39"/>
      <c r="AI2476" s="39"/>
      <c r="AJ2476" s="39"/>
      <c r="AK2476" s="39"/>
      <c r="AL2476" s="39"/>
      <c r="AM2476" s="39"/>
      <c r="AN2476" s="39"/>
      <c r="AO2476" s="39"/>
      <c r="AP2476" s="39">
        <v>4000</v>
      </c>
      <c r="AQ2476" s="39">
        <v>0</v>
      </c>
      <c r="AR2476" s="27">
        <f t="shared" si="85"/>
        <v>0</v>
      </c>
      <c r="AS2476" s="13" t="s">
        <v>748</v>
      </c>
      <c r="AT2476" s="13">
        <v>2016</v>
      </c>
      <c r="AU2476" s="13">
        <v>14</v>
      </c>
    </row>
    <row r="2477" spans="2:47" ht="13.15" customHeight="1" x14ac:dyDescent="0.2">
      <c r="B2477" s="13" t="s">
        <v>3632</v>
      </c>
      <c r="C2477" s="13" t="s">
        <v>100</v>
      </c>
      <c r="D2477" s="13" t="s">
        <v>740</v>
      </c>
      <c r="E2477" s="13" t="s">
        <v>741</v>
      </c>
      <c r="F2477" s="13" t="s">
        <v>742</v>
      </c>
      <c r="G2477" s="13" t="s">
        <v>3624</v>
      </c>
      <c r="H2477" s="13" t="s">
        <v>744</v>
      </c>
      <c r="I2477" s="13">
        <v>45</v>
      </c>
      <c r="J2477" s="13" t="s">
        <v>751</v>
      </c>
      <c r="K2477" s="13" t="s">
        <v>107</v>
      </c>
      <c r="L2477" s="13" t="s">
        <v>108</v>
      </c>
      <c r="M2477" s="13" t="s">
        <v>337</v>
      </c>
      <c r="N2477" s="13" t="s">
        <v>3503</v>
      </c>
      <c r="O2477" s="39"/>
      <c r="P2477" s="39"/>
      <c r="Q2477" s="39"/>
      <c r="R2477" s="39"/>
      <c r="S2477" s="39">
        <v>17</v>
      </c>
      <c r="T2477" s="39">
        <v>17</v>
      </c>
      <c r="U2477" s="39">
        <v>17</v>
      </c>
      <c r="V2477" s="39">
        <v>17</v>
      </c>
      <c r="W2477" s="39">
        <v>17</v>
      </c>
      <c r="X2477" s="39"/>
      <c r="Y2477" s="39"/>
      <c r="Z2477" s="39"/>
      <c r="AA2477" s="39"/>
      <c r="AB2477" s="39"/>
      <c r="AC2477" s="39"/>
      <c r="AD2477" s="39"/>
      <c r="AE2477" s="39"/>
      <c r="AF2477" s="39"/>
      <c r="AG2477" s="39"/>
      <c r="AH2477" s="39"/>
      <c r="AI2477" s="39"/>
      <c r="AJ2477" s="39"/>
      <c r="AK2477" s="39"/>
      <c r="AL2477" s="39"/>
      <c r="AM2477" s="39"/>
      <c r="AN2477" s="39"/>
      <c r="AO2477" s="39"/>
      <c r="AP2477" s="39">
        <v>4000</v>
      </c>
      <c r="AQ2477" s="39">
        <v>0</v>
      </c>
      <c r="AR2477" s="27">
        <f t="shared" ref="AR2477:AR2540" si="86">AQ2477*1.12</f>
        <v>0</v>
      </c>
      <c r="AS2477" s="13" t="s">
        <v>748</v>
      </c>
      <c r="AT2477" s="13">
        <v>2016</v>
      </c>
      <c r="AU2477" s="13" t="s">
        <v>212</v>
      </c>
    </row>
    <row r="2478" spans="2:47" ht="13.15" customHeight="1" x14ac:dyDescent="0.2">
      <c r="B2478" s="7" t="s">
        <v>3633</v>
      </c>
      <c r="C2478" s="7" t="s">
        <v>100</v>
      </c>
      <c r="D2478" s="13" t="s">
        <v>731</v>
      </c>
      <c r="E2478" s="7" t="s">
        <v>732</v>
      </c>
      <c r="F2478" s="7" t="s">
        <v>733</v>
      </c>
      <c r="G2478" s="7" t="s">
        <v>3634</v>
      </c>
      <c r="H2478" s="8" t="s">
        <v>197</v>
      </c>
      <c r="I2478" s="9">
        <v>45</v>
      </c>
      <c r="J2478" s="10" t="s">
        <v>238</v>
      </c>
      <c r="K2478" s="8" t="s">
        <v>107</v>
      </c>
      <c r="L2478" s="10" t="s">
        <v>108</v>
      </c>
      <c r="M2478" s="10" t="s">
        <v>109</v>
      </c>
      <c r="N2478" s="10" t="s">
        <v>3503</v>
      </c>
      <c r="O2478" s="27"/>
      <c r="P2478" s="27"/>
      <c r="Q2478" s="74"/>
      <c r="R2478" s="27">
        <v>10</v>
      </c>
      <c r="S2478" s="27">
        <v>10</v>
      </c>
      <c r="T2478" s="27">
        <v>10</v>
      </c>
      <c r="U2478" s="27">
        <v>10</v>
      </c>
      <c r="V2478" s="27">
        <v>10</v>
      </c>
      <c r="W2478" s="27"/>
      <c r="X2478" s="27"/>
      <c r="Y2478" s="27"/>
      <c r="Z2478" s="27"/>
      <c r="AA2478" s="27"/>
      <c r="AB2478" s="27"/>
      <c r="AC2478" s="27"/>
      <c r="AD2478" s="27"/>
      <c r="AE2478" s="27"/>
      <c r="AF2478" s="27"/>
      <c r="AG2478" s="27"/>
      <c r="AH2478" s="27"/>
      <c r="AI2478" s="27"/>
      <c r="AJ2478" s="27"/>
      <c r="AK2478" s="27"/>
      <c r="AL2478" s="27"/>
      <c r="AM2478" s="27"/>
      <c r="AN2478" s="27"/>
      <c r="AO2478" s="27"/>
      <c r="AP2478" s="27">
        <v>3917.16</v>
      </c>
      <c r="AQ2478" s="27">
        <v>0</v>
      </c>
      <c r="AR2478" s="27">
        <f t="shared" si="86"/>
        <v>0</v>
      </c>
      <c r="AS2478" s="10" t="s">
        <v>111</v>
      </c>
      <c r="AT2478" s="43" t="s">
        <v>241</v>
      </c>
      <c r="AU2478" s="88" t="s">
        <v>242</v>
      </c>
    </row>
    <row r="2479" spans="2:47" ht="13.15" customHeight="1" x14ac:dyDescent="0.2">
      <c r="B2479" s="12" t="s">
        <v>3635</v>
      </c>
      <c r="C2479" s="7" t="s">
        <v>100</v>
      </c>
      <c r="D2479" s="13" t="s">
        <v>731</v>
      </c>
      <c r="E2479" s="7" t="s">
        <v>732</v>
      </c>
      <c r="F2479" s="7" t="s">
        <v>733</v>
      </c>
      <c r="G2479" s="7" t="s">
        <v>3634</v>
      </c>
      <c r="H2479" s="8" t="s">
        <v>105</v>
      </c>
      <c r="I2479" s="9">
        <v>45</v>
      </c>
      <c r="J2479" s="10" t="s">
        <v>106</v>
      </c>
      <c r="K2479" s="8" t="s">
        <v>107</v>
      </c>
      <c r="L2479" s="10" t="s">
        <v>108</v>
      </c>
      <c r="M2479" s="10" t="s">
        <v>109</v>
      </c>
      <c r="N2479" s="10" t="s">
        <v>3503</v>
      </c>
      <c r="O2479" s="74"/>
      <c r="P2479" s="27"/>
      <c r="Q2479" s="27"/>
      <c r="R2479" s="27">
        <v>10</v>
      </c>
      <c r="S2479" s="27">
        <v>10</v>
      </c>
      <c r="T2479" s="27">
        <v>10</v>
      </c>
      <c r="U2479" s="27">
        <v>10</v>
      </c>
      <c r="V2479" s="27">
        <v>10</v>
      </c>
      <c r="W2479" s="27"/>
      <c r="X2479" s="27"/>
      <c r="Y2479" s="27"/>
      <c r="Z2479" s="27"/>
      <c r="AA2479" s="27"/>
      <c r="AB2479" s="27"/>
      <c r="AC2479" s="27"/>
      <c r="AD2479" s="27"/>
      <c r="AE2479" s="27"/>
      <c r="AF2479" s="27"/>
      <c r="AG2479" s="27"/>
      <c r="AH2479" s="27"/>
      <c r="AI2479" s="27"/>
      <c r="AJ2479" s="27"/>
      <c r="AK2479" s="27"/>
      <c r="AL2479" s="27"/>
      <c r="AM2479" s="27"/>
      <c r="AN2479" s="27"/>
      <c r="AO2479" s="27"/>
      <c r="AP2479" s="27">
        <v>3917.16</v>
      </c>
      <c r="AQ2479" s="27">
        <v>0</v>
      </c>
      <c r="AR2479" s="27">
        <f t="shared" si="86"/>
        <v>0</v>
      </c>
      <c r="AS2479" s="10" t="s">
        <v>111</v>
      </c>
      <c r="AT2479" s="43" t="s">
        <v>241</v>
      </c>
      <c r="AU2479" s="89" t="s">
        <v>242</v>
      </c>
    </row>
    <row r="2480" spans="2:47" ht="13.15" customHeight="1" x14ac:dyDescent="0.2">
      <c r="B2480" s="12" t="s">
        <v>3636</v>
      </c>
      <c r="C2480" s="7" t="s">
        <v>100</v>
      </c>
      <c r="D2480" s="13" t="s">
        <v>731</v>
      </c>
      <c r="E2480" s="7" t="s">
        <v>732</v>
      </c>
      <c r="F2480" s="7" t="s">
        <v>733</v>
      </c>
      <c r="G2480" s="7" t="s">
        <v>3634</v>
      </c>
      <c r="H2480" s="8" t="s">
        <v>105</v>
      </c>
      <c r="I2480" s="8">
        <v>45</v>
      </c>
      <c r="J2480" s="10" t="s">
        <v>244</v>
      </c>
      <c r="K2480" s="8" t="s">
        <v>107</v>
      </c>
      <c r="L2480" s="10" t="s">
        <v>108</v>
      </c>
      <c r="M2480" s="10" t="s">
        <v>109</v>
      </c>
      <c r="N2480" s="10" t="s">
        <v>3503</v>
      </c>
      <c r="O2480" s="74"/>
      <c r="P2480" s="27"/>
      <c r="Q2480" s="27"/>
      <c r="R2480" s="27">
        <v>10</v>
      </c>
      <c r="S2480" s="27">
        <v>10</v>
      </c>
      <c r="T2480" s="27">
        <v>10</v>
      </c>
      <c r="U2480" s="27">
        <v>10</v>
      </c>
      <c r="V2480" s="27">
        <v>10</v>
      </c>
      <c r="W2480" s="27"/>
      <c r="X2480" s="27"/>
      <c r="Y2480" s="27"/>
      <c r="Z2480" s="27"/>
      <c r="AA2480" s="27"/>
      <c r="AB2480" s="27"/>
      <c r="AC2480" s="27"/>
      <c r="AD2480" s="27"/>
      <c r="AE2480" s="27"/>
      <c r="AF2480" s="27"/>
      <c r="AG2480" s="27"/>
      <c r="AH2480" s="27"/>
      <c r="AI2480" s="27"/>
      <c r="AJ2480" s="27"/>
      <c r="AK2480" s="27"/>
      <c r="AL2480" s="27"/>
      <c r="AM2480" s="27"/>
      <c r="AN2480" s="27"/>
      <c r="AO2480" s="27"/>
      <c r="AP2480" s="27">
        <v>3616.07</v>
      </c>
      <c r="AQ2480" s="27">
        <v>0</v>
      </c>
      <c r="AR2480" s="27">
        <f t="shared" si="86"/>
        <v>0</v>
      </c>
      <c r="AS2480" s="10" t="s">
        <v>111</v>
      </c>
      <c r="AT2480" s="7" t="s">
        <v>375</v>
      </c>
      <c r="AU2480" s="89" t="s">
        <v>212</v>
      </c>
    </row>
    <row r="2481" spans="2:47" ht="13.15" customHeight="1" x14ac:dyDescent="0.2">
      <c r="B2481" s="7" t="s">
        <v>3637</v>
      </c>
      <c r="C2481" s="7" t="s">
        <v>100</v>
      </c>
      <c r="D2481" s="13" t="s">
        <v>3638</v>
      </c>
      <c r="E2481" s="7" t="s">
        <v>3639</v>
      </c>
      <c r="F2481" s="7" t="s">
        <v>3640</v>
      </c>
      <c r="G2481" s="7" t="s">
        <v>3641</v>
      </c>
      <c r="H2481" s="8" t="s">
        <v>197</v>
      </c>
      <c r="I2481" s="9">
        <v>45</v>
      </c>
      <c r="J2481" s="10" t="s">
        <v>238</v>
      </c>
      <c r="K2481" s="8" t="s">
        <v>107</v>
      </c>
      <c r="L2481" s="10" t="s">
        <v>108</v>
      </c>
      <c r="M2481" s="10" t="s">
        <v>109</v>
      </c>
      <c r="N2481" s="10" t="s">
        <v>3503</v>
      </c>
      <c r="O2481" s="27"/>
      <c r="P2481" s="27"/>
      <c r="Q2481" s="74"/>
      <c r="R2481" s="27">
        <v>15</v>
      </c>
      <c r="S2481" s="27">
        <v>15</v>
      </c>
      <c r="T2481" s="27">
        <v>15</v>
      </c>
      <c r="U2481" s="27">
        <v>15</v>
      </c>
      <c r="V2481" s="27">
        <v>15</v>
      </c>
      <c r="W2481" s="27"/>
      <c r="X2481" s="27"/>
      <c r="Y2481" s="27"/>
      <c r="Z2481" s="27"/>
      <c r="AA2481" s="27"/>
      <c r="AB2481" s="27"/>
      <c r="AC2481" s="27"/>
      <c r="AD2481" s="27"/>
      <c r="AE2481" s="27"/>
      <c r="AF2481" s="27"/>
      <c r="AG2481" s="27"/>
      <c r="AH2481" s="27"/>
      <c r="AI2481" s="27"/>
      <c r="AJ2481" s="27"/>
      <c r="AK2481" s="27"/>
      <c r="AL2481" s="27"/>
      <c r="AM2481" s="27"/>
      <c r="AN2481" s="27"/>
      <c r="AO2481" s="27"/>
      <c r="AP2481" s="27">
        <v>9304.4699999999993</v>
      </c>
      <c r="AQ2481" s="27">
        <v>0</v>
      </c>
      <c r="AR2481" s="27">
        <f t="shared" si="86"/>
        <v>0</v>
      </c>
      <c r="AS2481" s="10" t="s">
        <v>111</v>
      </c>
      <c r="AT2481" s="43" t="s">
        <v>241</v>
      </c>
      <c r="AU2481" s="89" t="s">
        <v>661</v>
      </c>
    </row>
    <row r="2482" spans="2:47" ht="13.15" customHeight="1" x14ac:dyDescent="0.2">
      <c r="B2482" s="12" t="s">
        <v>3642</v>
      </c>
      <c r="C2482" s="7" t="s">
        <v>100</v>
      </c>
      <c r="D2482" s="13" t="s">
        <v>3638</v>
      </c>
      <c r="E2482" s="7" t="s">
        <v>3639</v>
      </c>
      <c r="F2482" s="7" t="s">
        <v>3640</v>
      </c>
      <c r="G2482" s="7" t="s">
        <v>3641</v>
      </c>
      <c r="H2482" s="8" t="s">
        <v>105</v>
      </c>
      <c r="I2482" s="9">
        <v>45</v>
      </c>
      <c r="J2482" s="10" t="s">
        <v>106</v>
      </c>
      <c r="K2482" s="8" t="s">
        <v>107</v>
      </c>
      <c r="L2482" s="10" t="s">
        <v>108</v>
      </c>
      <c r="M2482" s="10" t="s">
        <v>109</v>
      </c>
      <c r="N2482" s="10" t="s">
        <v>3503</v>
      </c>
      <c r="O2482" s="74"/>
      <c r="P2482" s="27"/>
      <c r="Q2482" s="27"/>
      <c r="R2482" s="27">
        <v>15</v>
      </c>
      <c r="S2482" s="27">
        <v>15</v>
      </c>
      <c r="T2482" s="27">
        <v>15</v>
      </c>
      <c r="U2482" s="27">
        <v>15</v>
      </c>
      <c r="V2482" s="27">
        <v>15</v>
      </c>
      <c r="W2482" s="27"/>
      <c r="X2482" s="27"/>
      <c r="Y2482" s="27"/>
      <c r="Z2482" s="27"/>
      <c r="AA2482" s="27"/>
      <c r="AB2482" s="27"/>
      <c r="AC2482" s="27"/>
      <c r="AD2482" s="27"/>
      <c r="AE2482" s="27"/>
      <c r="AF2482" s="27"/>
      <c r="AG2482" s="27"/>
      <c r="AH2482" s="27"/>
      <c r="AI2482" s="27"/>
      <c r="AJ2482" s="27"/>
      <c r="AK2482" s="27"/>
      <c r="AL2482" s="27"/>
      <c r="AM2482" s="27"/>
      <c r="AN2482" s="27"/>
      <c r="AO2482" s="27"/>
      <c r="AP2482" s="27">
        <v>9304.4699999999993</v>
      </c>
      <c r="AQ2482" s="27">
        <v>0</v>
      </c>
      <c r="AR2482" s="27">
        <f t="shared" si="86"/>
        <v>0</v>
      </c>
      <c r="AS2482" s="10" t="s">
        <v>111</v>
      </c>
      <c r="AT2482" s="43" t="s">
        <v>241</v>
      </c>
      <c r="AU2482" s="89" t="s">
        <v>661</v>
      </c>
    </row>
    <row r="2483" spans="2:47" ht="13.15" customHeight="1" x14ac:dyDescent="0.2">
      <c r="B2483" s="12" t="s">
        <v>3643</v>
      </c>
      <c r="C2483" s="7" t="s">
        <v>100</v>
      </c>
      <c r="D2483" s="13" t="s">
        <v>3638</v>
      </c>
      <c r="E2483" s="7" t="s">
        <v>3639</v>
      </c>
      <c r="F2483" s="7" t="s">
        <v>3640</v>
      </c>
      <c r="G2483" s="7" t="s">
        <v>3641</v>
      </c>
      <c r="H2483" s="8" t="s">
        <v>105</v>
      </c>
      <c r="I2483" s="8">
        <v>45</v>
      </c>
      <c r="J2483" s="10" t="s">
        <v>200</v>
      </c>
      <c r="K2483" s="8" t="s">
        <v>107</v>
      </c>
      <c r="L2483" s="10" t="s">
        <v>108</v>
      </c>
      <c r="M2483" s="10" t="s">
        <v>109</v>
      </c>
      <c r="N2483" s="10" t="s">
        <v>3503</v>
      </c>
      <c r="O2483" s="74"/>
      <c r="P2483" s="27"/>
      <c r="Q2483" s="27"/>
      <c r="R2483" s="27"/>
      <c r="S2483" s="27">
        <v>7</v>
      </c>
      <c r="T2483" s="27">
        <v>15</v>
      </c>
      <c r="U2483" s="27">
        <v>15</v>
      </c>
      <c r="V2483" s="27">
        <v>15</v>
      </c>
      <c r="W2483" s="27"/>
      <c r="X2483" s="27"/>
      <c r="Y2483" s="27"/>
      <c r="Z2483" s="27"/>
      <c r="AA2483" s="27"/>
      <c r="AB2483" s="27"/>
      <c r="AC2483" s="27"/>
      <c r="AD2483" s="27"/>
      <c r="AE2483" s="27"/>
      <c r="AF2483" s="27"/>
      <c r="AG2483" s="27"/>
      <c r="AH2483" s="27"/>
      <c r="AI2483" s="27"/>
      <c r="AJ2483" s="27"/>
      <c r="AK2483" s="27"/>
      <c r="AL2483" s="27"/>
      <c r="AM2483" s="27"/>
      <c r="AN2483" s="27"/>
      <c r="AO2483" s="27"/>
      <c r="AP2483" s="27">
        <v>16071.43</v>
      </c>
      <c r="AQ2483" s="27">
        <v>0</v>
      </c>
      <c r="AR2483" s="27">
        <f t="shared" si="86"/>
        <v>0</v>
      </c>
      <c r="AS2483" s="10" t="s">
        <v>111</v>
      </c>
      <c r="AT2483" s="7" t="s">
        <v>375</v>
      </c>
      <c r="AU2483" s="89" t="s">
        <v>212</v>
      </c>
    </row>
    <row r="2484" spans="2:47" ht="13.15" customHeight="1" x14ac:dyDescent="0.2">
      <c r="B2484" s="7" t="s">
        <v>3644</v>
      </c>
      <c r="C2484" s="7" t="s">
        <v>100</v>
      </c>
      <c r="D2484" s="13" t="s">
        <v>3638</v>
      </c>
      <c r="E2484" s="7" t="s">
        <v>3639</v>
      </c>
      <c r="F2484" s="7" t="s">
        <v>3640</v>
      </c>
      <c r="G2484" s="7" t="s">
        <v>3645</v>
      </c>
      <c r="H2484" s="8" t="s">
        <v>197</v>
      </c>
      <c r="I2484" s="9">
        <v>45</v>
      </c>
      <c r="J2484" s="10" t="s">
        <v>238</v>
      </c>
      <c r="K2484" s="8" t="s">
        <v>107</v>
      </c>
      <c r="L2484" s="10" t="s">
        <v>108</v>
      </c>
      <c r="M2484" s="10" t="s">
        <v>109</v>
      </c>
      <c r="N2484" s="10" t="s">
        <v>3503</v>
      </c>
      <c r="O2484" s="27"/>
      <c r="P2484" s="27"/>
      <c r="Q2484" s="74"/>
      <c r="R2484" s="27">
        <v>24</v>
      </c>
      <c r="S2484" s="27">
        <v>24</v>
      </c>
      <c r="T2484" s="27">
        <v>24</v>
      </c>
      <c r="U2484" s="27">
        <v>24</v>
      </c>
      <c r="V2484" s="27">
        <v>24</v>
      </c>
      <c r="W2484" s="27"/>
      <c r="X2484" s="27"/>
      <c r="Y2484" s="27"/>
      <c r="Z2484" s="27"/>
      <c r="AA2484" s="27"/>
      <c r="AB2484" s="27"/>
      <c r="AC2484" s="27"/>
      <c r="AD2484" s="27"/>
      <c r="AE2484" s="27"/>
      <c r="AF2484" s="27"/>
      <c r="AG2484" s="27"/>
      <c r="AH2484" s="27"/>
      <c r="AI2484" s="27"/>
      <c r="AJ2484" s="27"/>
      <c r="AK2484" s="27"/>
      <c r="AL2484" s="27"/>
      <c r="AM2484" s="27"/>
      <c r="AN2484" s="27"/>
      <c r="AO2484" s="27"/>
      <c r="AP2484" s="27">
        <v>17409.61</v>
      </c>
      <c r="AQ2484" s="27">
        <v>0</v>
      </c>
      <c r="AR2484" s="27">
        <f t="shared" si="86"/>
        <v>0</v>
      </c>
      <c r="AS2484" s="10" t="s">
        <v>111</v>
      </c>
      <c r="AT2484" s="43" t="s">
        <v>241</v>
      </c>
      <c r="AU2484" s="89" t="s">
        <v>661</v>
      </c>
    </row>
    <row r="2485" spans="2:47" ht="13.15" customHeight="1" x14ac:dyDescent="0.2">
      <c r="B2485" s="12" t="s">
        <v>3646</v>
      </c>
      <c r="C2485" s="7" t="s">
        <v>100</v>
      </c>
      <c r="D2485" s="13" t="s">
        <v>3638</v>
      </c>
      <c r="E2485" s="7" t="s">
        <v>3639</v>
      </c>
      <c r="F2485" s="7" t="s">
        <v>3640</v>
      </c>
      <c r="G2485" s="7" t="s">
        <v>3645</v>
      </c>
      <c r="H2485" s="8" t="s">
        <v>105</v>
      </c>
      <c r="I2485" s="9">
        <v>45</v>
      </c>
      <c r="J2485" s="10" t="s">
        <v>106</v>
      </c>
      <c r="K2485" s="8" t="s">
        <v>107</v>
      </c>
      <c r="L2485" s="10" t="s">
        <v>108</v>
      </c>
      <c r="M2485" s="10" t="s">
        <v>109</v>
      </c>
      <c r="N2485" s="10" t="s">
        <v>3503</v>
      </c>
      <c r="O2485" s="74"/>
      <c r="P2485" s="27"/>
      <c r="Q2485" s="27"/>
      <c r="R2485" s="27">
        <v>24</v>
      </c>
      <c r="S2485" s="27">
        <v>24</v>
      </c>
      <c r="T2485" s="27">
        <v>24</v>
      </c>
      <c r="U2485" s="27">
        <v>24</v>
      </c>
      <c r="V2485" s="27">
        <v>24</v>
      </c>
      <c r="W2485" s="27"/>
      <c r="X2485" s="27"/>
      <c r="Y2485" s="27"/>
      <c r="Z2485" s="27"/>
      <c r="AA2485" s="27"/>
      <c r="AB2485" s="27"/>
      <c r="AC2485" s="27"/>
      <c r="AD2485" s="27"/>
      <c r="AE2485" s="27"/>
      <c r="AF2485" s="27"/>
      <c r="AG2485" s="27"/>
      <c r="AH2485" s="27"/>
      <c r="AI2485" s="27"/>
      <c r="AJ2485" s="27"/>
      <c r="AK2485" s="27"/>
      <c r="AL2485" s="27"/>
      <c r="AM2485" s="27"/>
      <c r="AN2485" s="27"/>
      <c r="AO2485" s="27"/>
      <c r="AP2485" s="27">
        <v>17409.61</v>
      </c>
      <c r="AQ2485" s="27">
        <v>0</v>
      </c>
      <c r="AR2485" s="27">
        <f t="shared" si="86"/>
        <v>0</v>
      </c>
      <c r="AS2485" s="10" t="s">
        <v>111</v>
      </c>
      <c r="AT2485" s="43" t="s">
        <v>241</v>
      </c>
      <c r="AU2485" s="89" t="s">
        <v>661</v>
      </c>
    </row>
    <row r="2486" spans="2:47" ht="13.15" customHeight="1" x14ac:dyDescent="0.2">
      <c r="B2486" s="12" t="s">
        <v>3647</v>
      </c>
      <c r="C2486" s="7" t="s">
        <v>100</v>
      </c>
      <c r="D2486" s="13" t="s">
        <v>3638</v>
      </c>
      <c r="E2486" s="7" t="s">
        <v>3639</v>
      </c>
      <c r="F2486" s="7" t="s">
        <v>3640</v>
      </c>
      <c r="G2486" s="7" t="s">
        <v>3645</v>
      </c>
      <c r="H2486" s="8" t="s">
        <v>105</v>
      </c>
      <c r="I2486" s="8">
        <v>45</v>
      </c>
      <c r="J2486" s="10" t="s">
        <v>200</v>
      </c>
      <c r="K2486" s="8" t="s">
        <v>107</v>
      </c>
      <c r="L2486" s="10" t="s">
        <v>108</v>
      </c>
      <c r="M2486" s="10" t="s">
        <v>109</v>
      </c>
      <c r="N2486" s="10" t="s">
        <v>3503</v>
      </c>
      <c r="O2486" s="74"/>
      <c r="P2486" s="27"/>
      <c r="Q2486" s="27"/>
      <c r="R2486" s="27"/>
      <c r="S2486" s="27"/>
      <c r="T2486" s="27">
        <v>16</v>
      </c>
      <c r="U2486" s="27">
        <v>24</v>
      </c>
      <c r="V2486" s="27">
        <v>24</v>
      </c>
      <c r="W2486" s="27"/>
      <c r="X2486" s="27"/>
      <c r="Y2486" s="27"/>
      <c r="Z2486" s="27"/>
      <c r="AA2486" s="27"/>
      <c r="AB2486" s="27"/>
      <c r="AC2486" s="27"/>
      <c r="AD2486" s="27"/>
      <c r="AE2486" s="27"/>
      <c r="AF2486" s="27"/>
      <c r="AG2486" s="27"/>
      <c r="AH2486" s="27"/>
      <c r="AI2486" s="27"/>
      <c r="AJ2486" s="27"/>
      <c r="AK2486" s="27"/>
      <c r="AL2486" s="27"/>
      <c r="AM2486" s="27"/>
      <c r="AN2486" s="27"/>
      <c r="AO2486" s="27"/>
      <c r="AP2486" s="27">
        <v>16071.43</v>
      </c>
      <c r="AQ2486" s="27">
        <v>0</v>
      </c>
      <c r="AR2486" s="27">
        <f t="shared" si="86"/>
        <v>0</v>
      </c>
      <c r="AS2486" s="10" t="s">
        <v>111</v>
      </c>
      <c r="AT2486" s="7" t="s">
        <v>375</v>
      </c>
      <c r="AU2486" s="13" t="s">
        <v>115</v>
      </c>
    </row>
    <row r="2487" spans="2:47" ht="13.15" customHeight="1" x14ac:dyDescent="0.2">
      <c r="B2487" s="13" t="s">
        <v>3648</v>
      </c>
      <c r="C2487" s="13" t="s">
        <v>100</v>
      </c>
      <c r="D2487" s="13" t="s">
        <v>3649</v>
      </c>
      <c r="E2487" s="13" t="s">
        <v>741</v>
      </c>
      <c r="F2487" s="13" t="s">
        <v>3650</v>
      </c>
      <c r="G2487" s="13" t="s">
        <v>3645</v>
      </c>
      <c r="H2487" s="13" t="s">
        <v>105</v>
      </c>
      <c r="I2487" s="13">
        <v>45</v>
      </c>
      <c r="J2487" s="13" t="s">
        <v>200</v>
      </c>
      <c r="K2487" s="13" t="s">
        <v>107</v>
      </c>
      <c r="L2487" s="13" t="s">
        <v>108</v>
      </c>
      <c r="M2487" s="13" t="s">
        <v>122</v>
      </c>
      <c r="N2487" s="13" t="s">
        <v>3503</v>
      </c>
      <c r="O2487" s="39"/>
      <c r="P2487" s="39"/>
      <c r="Q2487" s="39"/>
      <c r="R2487" s="39"/>
      <c r="S2487" s="39">
        <v>0</v>
      </c>
      <c r="T2487" s="39">
        <v>12</v>
      </c>
      <c r="U2487" s="39">
        <v>12</v>
      </c>
      <c r="V2487" s="39">
        <v>12</v>
      </c>
      <c r="W2487" s="39"/>
      <c r="X2487" s="39"/>
      <c r="Y2487" s="39"/>
      <c r="Z2487" s="39"/>
      <c r="AA2487" s="39"/>
      <c r="AB2487" s="39"/>
      <c r="AC2487" s="39"/>
      <c r="AD2487" s="39"/>
      <c r="AE2487" s="39"/>
      <c r="AF2487" s="39"/>
      <c r="AG2487" s="39"/>
      <c r="AH2487" s="39"/>
      <c r="AI2487" s="39"/>
      <c r="AJ2487" s="39"/>
      <c r="AK2487" s="39"/>
      <c r="AL2487" s="39"/>
      <c r="AM2487" s="39"/>
      <c r="AN2487" s="39"/>
      <c r="AO2487" s="39"/>
      <c r="AP2487" s="39">
        <v>16071.42</v>
      </c>
      <c r="AQ2487" s="39">
        <v>0</v>
      </c>
      <c r="AR2487" s="27">
        <f t="shared" si="86"/>
        <v>0</v>
      </c>
      <c r="AS2487" s="13" t="s">
        <v>111</v>
      </c>
      <c r="AT2487" s="13">
        <v>2014</v>
      </c>
      <c r="AU2487" s="13" t="s">
        <v>6956</v>
      </c>
    </row>
    <row r="2488" spans="2:47" ht="13.15" customHeight="1" x14ac:dyDescent="0.2">
      <c r="B2488" s="13" t="s">
        <v>6982</v>
      </c>
      <c r="C2488" s="13" t="s">
        <v>100</v>
      </c>
      <c r="D2488" s="13" t="s">
        <v>3649</v>
      </c>
      <c r="E2488" s="13" t="s">
        <v>741</v>
      </c>
      <c r="F2488" s="13" t="s">
        <v>3650</v>
      </c>
      <c r="G2488" s="13" t="s">
        <v>3645</v>
      </c>
      <c r="H2488" s="13" t="s">
        <v>105</v>
      </c>
      <c r="I2488" s="13">
        <v>45</v>
      </c>
      <c r="J2488" s="13" t="s">
        <v>200</v>
      </c>
      <c r="K2488" s="13" t="s">
        <v>107</v>
      </c>
      <c r="L2488" s="13" t="s">
        <v>108</v>
      </c>
      <c r="M2488" s="13" t="s">
        <v>122</v>
      </c>
      <c r="N2488" s="13" t="s">
        <v>3503</v>
      </c>
      <c r="O2488" s="39"/>
      <c r="P2488" s="39"/>
      <c r="Q2488" s="39"/>
      <c r="R2488" s="39"/>
      <c r="S2488" s="39">
        <v>0</v>
      </c>
      <c r="T2488" s="39">
        <v>0</v>
      </c>
      <c r="U2488" s="39">
        <v>12</v>
      </c>
      <c r="V2488" s="39">
        <v>12</v>
      </c>
      <c r="W2488" s="39"/>
      <c r="X2488" s="39"/>
      <c r="Y2488" s="39"/>
      <c r="Z2488" s="39"/>
      <c r="AA2488" s="39"/>
      <c r="AB2488" s="39"/>
      <c r="AC2488" s="39"/>
      <c r="AD2488" s="39"/>
      <c r="AE2488" s="39"/>
      <c r="AF2488" s="39"/>
      <c r="AG2488" s="39"/>
      <c r="AH2488" s="39"/>
      <c r="AI2488" s="39"/>
      <c r="AJ2488" s="39"/>
      <c r="AK2488" s="39"/>
      <c r="AL2488" s="39"/>
      <c r="AM2488" s="39"/>
      <c r="AN2488" s="39"/>
      <c r="AO2488" s="39"/>
      <c r="AP2488" s="39">
        <v>16071.42</v>
      </c>
      <c r="AQ2488" s="27">
        <v>0</v>
      </c>
      <c r="AR2488" s="27">
        <f t="shared" si="86"/>
        <v>0</v>
      </c>
      <c r="AS2488" s="13" t="s">
        <v>111</v>
      </c>
      <c r="AT2488" s="13">
        <v>2014</v>
      </c>
      <c r="AU2488" s="13" t="s">
        <v>7140</v>
      </c>
    </row>
    <row r="2489" spans="2:47" ht="13.15" customHeight="1" x14ac:dyDescent="0.2">
      <c r="B2489" s="13" t="s">
        <v>7096</v>
      </c>
      <c r="C2489" s="13" t="s">
        <v>100</v>
      </c>
      <c r="D2489" s="13" t="s">
        <v>3649</v>
      </c>
      <c r="E2489" s="13" t="s">
        <v>741</v>
      </c>
      <c r="F2489" s="13" t="s">
        <v>3650</v>
      </c>
      <c r="G2489" s="13" t="s">
        <v>3645</v>
      </c>
      <c r="H2489" s="13" t="s">
        <v>105</v>
      </c>
      <c r="I2489" s="13">
        <v>45</v>
      </c>
      <c r="J2489" s="13" t="s">
        <v>200</v>
      </c>
      <c r="K2489" s="13" t="s">
        <v>107</v>
      </c>
      <c r="L2489" s="13" t="s">
        <v>108</v>
      </c>
      <c r="M2489" s="13" t="s">
        <v>122</v>
      </c>
      <c r="N2489" s="13" t="s">
        <v>3503</v>
      </c>
      <c r="O2489" s="39"/>
      <c r="P2489" s="39"/>
      <c r="Q2489" s="39"/>
      <c r="R2489" s="39"/>
      <c r="S2489" s="39">
        <v>0</v>
      </c>
      <c r="T2489" s="39">
        <v>0</v>
      </c>
      <c r="U2489" s="39">
        <v>12</v>
      </c>
      <c r="V2489" s="39">
        <v>12</v>
      </c>
      <c r="W2489" s="39"/>
      <c r="X2489" s="39"/>
      <c r="Y2489" s="39"/>
      <c r="Z2489" s="39"/>
      <c r="AA2489" s="39"/>
      <c r="AB2489" s="39"/>
      <c r="AC2489" s="39"/>
      <c r="AD2489" s="39"/>
      <c r="AE2489" s="39"/>
      <c r="AF2489" s="39"/>
      <c r="AG2489" s="39"/>
      <c r="AH2489" s="39"/>
      <c r="AI2489" s="39"/>
      <c r="AJ2489" s="39"/>
      <c r="AK2489" s="39"/>
      <c r="AL2489" s="39"/>
      <c r="AM2489" s="39"/>
      <c r="AN2489" s="39"/>
      <c r="AO2489" s="39"/>
      <c r="AP2489" s="39">
        <v>18676.14</v>
      </c>
      <c r="AQ2489" s="39">
        <f>(O2489+P2489+Q2489+R2489+S2489+T2489+U2489+V2489+W2489)*AP2489</f>
        <v>448227.36</v>
      </c>
      <c r="AR2489" s="27">
        <f t="shared" si="86"/>
        <v>502014.64320000005</v>
      </c>
      <c r="AS2489" s="13" t="s">
        <v>111</v>
      </c>
      <c r="AT2489" s="13">
        <v>2014</v>
      </c>
      <c r="AU2489" s="13"/>
    </row>
    <row r="2490" spans="2:47" ht="13.15" customHeight="1" x14ac:dyDescent="0.2">
      <c r="B2490" s="7" t="s">
        <v>3651</v>
      </c>
      <c r="C2490" s="7" t="s">
        <v>100</v>
      </c>
      <c r="D2490" s="13" t="s">
        <v>3638</v>
      </c>
      <c r="E2490" s="7" t="s">
        <v>3639</v>
      </c>
      <c r="F2490" s="7" t="s">
        <v>3640</v>
      </c>
      <c r="G2490" s="7" t="s">
        <v>3652</v>
      </c>
      <c r="H2490" s="8" t="s">
        <v>197</v>
      </c>
      <c r="I2490" s="9">
        <v>45</v>
      </c>
      <c r="J2490" s="10" t="s">
        <v>238</v>
      </c>
      <c r="K2490" s="8" t="s">
        <v>107</v>
      </c>
      <c r="L2490" s="10" t="s">
        <v>108</v>
      </c>
      <c r="M2490" s="10" t="s">
        <v>109</v>
      </c>
      <c r="N2490" s="10" t="s">
        <v>3503</v>
      </c>
      <c r="O2490" s="27"/>
      <c r="P2490" s="27"/>
      <c r="Q2490" s="74"/>
      <c r="R2490" s="27">
        <v>115</v>
      </c>
      <c r="S2490" s="27">
        <v>115</v>
      </c>
      <c r="T2490" s="27">
        <v>115</v>
      </c>
      <c r="U2490" s="27">
        <v>115</v>
      </c>
      <c r="V2490" s="27">
        <v>115</v>
      </c>
      <c r="W2490" s="27"/>
      <c r="X2490" s="27"/>
      <c r="Y2490" s="27"/>
      <c r="Z2490" s="27"/>
      <c r="AA2490" s="27"/>
      <c r="AB2490" s="27"/>
      <c r="AC2490" s="27"/>
      <c r="AD2490" s="27"/>
      <c r="AE2490" s="27"/>
      <c r="AF2490" s="27"/>
      <c r="AG2490" s="27"/>
      <c r="AH2490" s="27"/>
      <c r="AI2490" s="27"/>
      <c r="AJ2490" s="27"/>
      <c r="AK2490" s="27"/>
      <c r="AL2490" s="27"/>
      <c r="AM2490" s="27"/>
      <c r="AN2490" s="27"/>
      <c r="AO2490" s="27"/>
      <c r="AP2490" s="27">
        <v>17409.61</v>
      </c>
      <c r="AQ2490" s="27">
        <v>0</v>
      </c>
      <c r="AR2490" s="27">
        <f t="shared" si="86"/>
        <v>0</v>
      </c>
      <c r="AS2490" s="10" t="s">
        <v>111</v>
      </c>
      <c r="AT2490" s="43" t="s">
        <v>241</v>
      </c>
      <c r="AU2490" s="89" t="s">
        <v>661</v>
      </c>
    </row>
    <row r="2491" spans="2:47" ht="13.15" customHeight="1" x14ac:dyDescent="0.2">
      <c r="B2491" s="12" t="s">
        <v>3653</v>
      </c>
      <c r="C2491" s="7" t="s">
        <v>100</v>
      </c>
      <c r="D2491" s="13" t="s">
        <v>3638</v>
      </c>
      <c r="E2491" s="7" t="s">
        <v>3639</v>
      </c>
      <c r="F2491" s="7" t="s">
        <v>3640</v>
      </c>
      <c r="G2491" s="7" t="s">
        <v>3652</v>
      </c>
      <c r="H2491" s="8" t="s">
        <v>105</v>
      </c>
      <c r="I2491" s="9">
        <v>45</v>
      </c>
      <c r="J2491" s="10" t="s">
        <v>106</v>
      </c>
      <c r="K2491" s="8" t="s">
        <v>107</v>
      </c>
      <c r="L2491" s="10" t="s">
        <v>108</v>
      </c>
      <c r="M2491" s="10" t="s">
        <v>109</v>
      </c>
      <c r="N2491" s="10" t="s">
        <v>3503</v>
      </c>
      <c r="O2491" s="74"/>
      <c r="P2491" s="27"/>
      <c r="Q2491" s="27"/>
      <c r="R2491" s="27">
        <v>115</v>
      </c>
      <c r="S2491" s="27">
        <v>115</v>
      </c>
      <c r="T2491" s="27">
        <v>115</v>
      </c>
      <c r="U2491" s="27">
        <v>115</v>
      </c>
      <c r="V2491" s="27">
        <v>115</v>
      </c>
      <c r="W2491" s="27"/>
      <c r="X2491" s="27"/>
      <c r="Y2491" s="27"/>
      <c r="Z2491" s="27"/>
      <c r="AA2491" s="27"/>
      <c r="AB2491" s="27"/>
      <c r="AC2491" s="27"/>
      <c r="AD2491" s="27"/>
      <c r="AE2491" s="27"/>
      <c r="AF2491" s="27"/>
      <c r="AG2491" s="27"/>
      <c r="AH2491" s="27"/>
      <c r="AI2491" s="27"/>
      <c r="AJ2491" s="27"/>
      <c r="AK2491" s="27"/>
      <c r="AL2491" s="27"/>
      <c r="AM2491" s="27"/>
      <c r="AN2491" s="27"/>
      <c r="AO2491" s="27"/>
      <c r="AP2491" s="27">
        <v>17409.61</v>
      </c>
      <c r="AQ2491" s="27">
        <v>0</v>
      </c>
      <c r="AR2491" s="27">
        <f t="shared" si="86"/>
        <v>0</v>
      </c>
      <c r="AS2491" s="10" t="s">
        <v>111</v>
      </c>
      <c r="AT2491" s="43" t="s">
        <v>241</v>
      </c>
      <c r="AU2491" s="89" t="s">
        <v>661</v>
      </c>
    </row>
    <row r="2492" spans="2:47" ht="13.15" customHeight="1" x14ac:dyDescent="0.2">
      <c r="B2492" s="12" t="s">
        <v>3654</v>
      </c>
      <c r="C2492" s="7" t="s">
        <v>100</v>
      </c>
      <c r="D2492" s="13" t="s">
        <v>3638</v>
      </c>
      <c r="E2492" s="7" t="s">
        <v>3639</v>
      </c>
      <c r="F2492" s="7" t="s">
        <v>3640</v>
      </c>
      <c r="G2492" s="7" t="s">
        <v>3652</v>
      </c>
      <c r="H2492" s="8" t="s">
        <v>105</v>
      </c>
      <c r="I2492" s="8">
        <v>45</v>
      </c>
      <c r="J2492" s="10" t="s">
        <v>200</v>
      </c>
      <c r="K2492" s="8" t="s">
        <v>107</v>
      </c>
      <c r="L2492" s="10" t="s">
        <v>108</v>
      </c>
      <c r="M2492" s="10" t="s">
        <v>109</v>
      </c>
      <c r="N2492" s="10" t="s">
        <v>3503</v>
      </c>
      <c r="O2492" s="74"/>
      <c r="P2492" s="27"/>
      <c r="Q2492" s="27"/>
      <c r="R2492" s="27"/>
      <c r="S2492" s="27">
        <v>27</v>
      </c>
      <c r="T2492" s="27">
        <v>115</v>
      </c>
      <c r="U2492" s="27">
        <v>115</v>
      </c>
      <c r="V2492" s="27">
        <v>115</v>
      </c>
      <c r="W2492" s="27"/>
      <c r="X2492" s="27"/>
      <c r="Y2492" s="27"/>
      <c r="Z2492" s="27"/>
      <c r="AA2492" s="27"/>
      <c r="AB2492" s="27"/>
      <c r="AC2492" s="27"/>
      <c r="AD2492" s="27"/>
      <c r="AE2492" s="27"/>
      <c r="AF2492" s="27"/>
      <c r="AG2492" s="27"/>
      <c r="AH2492" s="27"/>
      <c r="AI2492" s="27"/>
      <c r="AJ2492" s="27"/>
      <c r="AK2492" s="27"/>
      <c r="AL2492" s="27"/>
      <c r="AM2492" s="27"/>
      <c r="AN2492" s="27"/>
      <c r="AO2492" s="27"/>
      <c r="AP2492" s="27">
        <v>16071.43</v>
      </c>
      <c r="AQ2492" s="27">
        <v>0</v>
      </c>
      <c r="AR2492" s="27">
        <f t="shared" si="86"/>
        <v>0</v>
      </c>
      <c r="AS2492" s="10" t="s">
        <v>111</v>
      </c>
      <c r="AT2492" s="7" t="s">
        <v>375</v>
      </c>
      <c r="AU2492" s="13" t="s">
        <v>115</v>
      </c>
    </row>
    <row r="2493" spans="2:47" ht="13.15" customHeight="1" x14ac:dyDescent="0.2">
      <c r="B2493" s="13" t="s">
        <v>3655</v>
      </c>
      <c r="C2493" s="13" t="s">
        <v>100</v>
      </c>
      <c r="D2493" s="13" t="s">
        <v>3649</v>
      </c>
      <c r="E2493" s="13" t="s">
        <v>741</v>
      </c>
      <c r="F2493" s="13" t="s">
        <v>3650</v>
      </c>
      <c r="G2493" s="13" t="s">
        <v>3652</v>
      </c>
      <c r="H2493" s="13" t="s">
        <v>105</v>
      </c>
      <c r="I2493" s="13">
        <v>45</v>
      </c>
      <c r="J2493" s="13" t="s">
        <v>200</v>
      </c>
      <c r="K2493" s="13" t="s">
        <v>107</v>
      </c>
      <c r="L2493" s="13" t="s">
        <v>108</v>
      </c>
      <c r="M2493" s="13" t="s">
        <v>109</v>
      </c>
      <c r="N2493" s="13" t="s">
        <v>3503</v>
      </c>
      <c r="O2493" s="39"/>
      <c r="P2493" s="39"/>
      <c r="Q2493" s="39"/>
      <c r="R2493" s="39"/>
      <c r="S2493" s="39">
        <v>0</v>
      </c>
      <c r="T2493" s="39">
        <v>30</v>
      </c>
      <c r="U2493" s="39">
        <v>30</v>
      </c>
      <c r="V2493" s="39">
        <v>30</v>
      </c>
      <c r="W2493" s="39"/>
      <c r="X2493" s="39"/>
      <c r="Y2493" s="39"/>
      <c r="Z2493" s="39"/>
      <c r="AA2493" s="39"/>
      <c r="AB2493" s="39"/>
      <c r="AC2493" s="39"/>
      <c r="AD2493" s="39"/>
      <c r="AE2493" s="39"/>
      <c r="AF2493" s="39"/>
      <c r="AG2493" s="39"/>
      <c r="AH2493" s="39"/>
      <c r="AI2493" s="39"/>
      <c r="AJ2493" s="39"/>
      <c r="AK2493" s="39"/>
      <c r="AL2493" s="39"/>
      <c r="AM2493" s="39"/>
      <c r="AN2493" s="39"/>
      <c r="AO2493" s="39"/>
      <c r="AP2493" s="39">
        <v>16071.42</v>
      </c>
      <c r="AQ2493" s="39">
        <v>0</v>
      </c>
      <c r="AR2493" s="27">
        <f t="shared" si="86"/>
        <v>0</v>
      </c>
      <c r="AS2493" s="13" t="s">
        <v>111</v>
      </c>
      <c r="AT2493" s="13">
        <v>2014</v>
      </c>
      <c r="AU2493" s="13">
        <v>14</v>
      </c>
    </row>
    <row r="2494" spans="2:47" ht="13.15" customHeight="1" x14ac:dyDescent="0.2">
      <c r="B2494" s="13" t="s">
        <v>3656</v>
      </c>
      <c r="C2494" s="13" t="s">
        <v>100</v>
      </c>
      <c r="D2494" s="13" t="s">
        <v>3649</v>
      </c>
      <c r="E2494" s="13" t="s">
        <v>741</v>
      </c>
      <c r="F2494" s="13" t="s">
        <v>3650</v>
      </c>
      <c r="G2494" s="13" t="s">
        <v>3652</v>
      </c>
      <c r="H2494" s="13" t="s">
        <v>105</v>
      </c>
      <c r="I2494" s="13">
        <v>45</v>
      </c>
      <c r="J2494" s="13" t="s">
        <v>200</v>
      </c>
      <c r="K2494" s="13" t="s">
        <v>107</v>
      </c>
      <c r="L2494" s="13" t="s">
        <v>108</v>
      </c>
      <c r="M2494" s="13" t="s">
        <v>122</v>
      </c>
      <c r="N2494" s="13" t="s">
        <v>3503</v>
      </c>
      <c r="O2494" s="39"/>
      <c r="P2494" s="39"/>
      <c r="Q2494" s="39"/>
      <c r="R2494" s="39"/>
      <c r="S2494" s="39">
        <v>27</v>
      </c>
      <c r="T2494" s="39">
        <v>30</v>
      </c>
      <c r="U2494" s="39">
        <v>30</v>
      </c>
      <c r="V2494" s="39">
        <v>30</v>
      </c>
      <c r="W2494" s="39"/>
      <c r="X2494" s="39"/>
      <c r="Y2494" s="39"/>
      <c r="Z2494" s="39"/>
      <c r="AA2494" s="39"/>
      <c r="AB2494" s="39"/>
      <c r="AC2494" s="39"/>
      <c r="AD2494" s="39"/>
      <c r="AE2494" s="39"/>
      <c r="AF2494" s="39"/>
      <c r="AG2494" s="39"/>
      <c r="AH2494" s="39"/>
      <c r="AI2494" s="39"/>
      <c r="AJ2494" s="39"/>
      <c r="AK2494" s="39"/>
      <c r="AL2494" s="39"/>
      <c r="AM2494" s="39"/>
      <c r="AN2494" s="39"/>
      <c r="AO2494" s="39"/>
      <c r="AP2494" s="39">
        <v>16071.42</v>
      </c>
      <c r="AQ2494" s="39">
        <v>0</v>
      </c>
      <c r="AR2494" s="27">
        <f t="shared" si="86"/>
        <v>0</v>
      </c>
      <c r="AS2494" s="13" t="s">
        <v>111</v>
      </c>
      <c r="AT2494" s="13">
        <v>2014</v>
      </c>
      <c r="AU2494" s="13" t="s">
        <v>6956</v>
      </c>
    </row>
    <row r="2495" spans="2:47" ht="13.15" customHeight="1" x14ac:dyDescent="0.2">
      <c r="B2495" s="13" t="s">
        <v>6983</v>
      </c>
      <c r="C2495" s="13" t="s">
        <v>100</v>
      </c>
      <c r="D2495" s="13" t="s">
        <v>3649</v>
      </c>
      <c r="E2495" s="13" t="s">
        <v>741</v>
      </c>
      <c r="F2495" s="13" t="s">
        <v>3650</v>
      </c>
      <c r="G2495" s="13" t="s">
        <v>3652</v>
      </c>
      <c r="H2495" s="13" t="s">
        <v>105</v>
      </c>
      <c r="I2495" s="13">
        <v>45</v>
      </c>
      <c r="J2495" s="13" t="s">
        <v>200</v>
      </c>
      <c r="K2495" s="13" t="s">
        <v>107</v>
      </c>
      <c r="L2495" s="13" t="s">
        <v>108</v>
      </c>
      <c r="M2495" s="13" t="s">
        <v>122</v>
      </c>
      <c r="N2495" s="13" t="s">
        <v>3503</v>
      </c>
      <c r="O2495" s="39"/>
      <c r="P2495" s="39"/>
      <c r="Q2495" s="39"/>
      <c r="R2495" s="39"/>
      <c r="S2495" s="39">
        <v>27</v>
      </c>
      <c r="T2495" s="39">
        <v>0</v>
      </c>
      <c r="U2495" s="39">
        <v>30</v>
      </c>
      <c r="V2495" s="39">
        <v>30</v>
      </c>
      <c r="W2495" s="39"/>
      <c r="X2495" s="39"/>
      <c r="Y2495" s="39"/>
      <c r="Z2495" s="39"/>
      <c r="AA2495" s="39"/>
      <c r="AB2495" s="39"/>
      <c r="AC2495" s="39"/>
      <c r="AD2495" s="39"/>
      <c r="AE2495" s="39"/>
      <c r="AF2495" s="39"/>
      <c r="AG2495" s="39"/>
      <c r="AH2495" s="39"/>
      <c r="AI2495" s="39"/>
      <c r="AJ2495" s="39"/>
      <c r="AK2495" s="39"/>
      <c r="AL2495" s="39"/>
      <c r="AM2495" s="39"/>
      <c r="AN2495" s="39"/>
      <c r="AO2495" s="39"/>
      <c r="AP2495" s="39">
        <v>16071.42</v>
      </c>
      <c r="AQ2495" s="27">
        <v>0</v>
      </c>
      <c r="AR2495" s="27">
        <f t="shared" si="86"/>
        <v>0</v>
      </c>
      <c r="AS2495" s="13" t="s">
        <v>111</v>
      </c>
      <c r="AT2495" s="13">
        <v>2014</v>
      </c>
      <c r="AU2495" s="13" t="s">
        <v>7140</v>
      </c>
    </row>
    <row r="2496" spans="2:47" ht="13.15" customHeight="1" x14ac:dyDescent="0.2">
      <c r="B2496" s="13" t="s">
        <v>7097</v>
      </c>
      <c r="C2496" s="13" t="s">
        <v>100</v>
      </c>
      <c r="D2496" s="13" t="s">
        <v>3649</v>
      </c>
      <c r="E2496" s="13" t="s">
        <v>741</v>
      </c>
      <c r="F2496" s="13" t="s">
        <v>3650</v>
      </c>
      <c r="G2496" s="13" t="s">
        <v>3652</v>
      </c>
      <c r="H2496" s="13" t="s">
        <v>105</v>
      </c>
      <c r="I2496" s="13">
        <v>45</v>
      </c>
      <c r="J2496" s="13" t="s">
        <v>200</v>
      </c>
      <c r="K2496" s="13" t="s">
        <v>107</v>
      </c>
      <c r="L2496" s="13" t="s">
        <v>108</v>
      </c>
      <c r="M2496" s="13" t="s">
        <v>122</v>
      </c>
      <c r="N2496" s="13" t="s">
        <v>3503</v>
      </c>
      <c r="O2496" s="39"/>
      <c r="P2496" s="39"/>
      <c r="Q2496" s="39"/>
      <c r="R2496" s="39"/>
      <c r="S2496" s="39">
        <v>27</v>
      </c>
      <c r="T2496" s="39">
        <v>0</v>
      </c>
      <c r="U2496" s="39">
        <v>30</v>
      </c>
      <c r="V2496" s="39">
        <v>30</v>
      </c>
      <c r="W2496" s="39"/>
      <c r="X2496" s="39"/>
      <c r="Y2496" s="39"/>
      <c r="Z2496" s="39"/>
      <c r="AA2496" s="39"/>
      <c r="AB2496" s="39"/>
      <c r="AC2496" s="39"/>
      <c r="AD2496" s="39"/>
      <c r="AE2496" s="39"/>
      <c r="AF2496" s="39"/>
      <c r="AG2496" s="39"/>
      <c r="AH2496" s="39"/>
      <c r="AI2496" s="39"/>
      <c r="AJ2496" s="39"/>
      <c r="AK2496" s="39"/>
      <c r="AL2496" s="39"/>
      <c r="AM2496" s="39"/>
      <c r="AN2496" s="39"/>
      <c r="AO2496" s="39"/>
      <c r="AP2496" s="39">
        <v>18676.14</v>
      </c>
      <c r="AQ2496" s="39">
        <f>(O2496+P2496+Q2496+R2496+S2496+T2496+U2496+V2496+W2496)*AP2496</f>
        <v>1624824.18</v>
      </c>
      <c r="AR2496" s="27">
        <f t="shared" si="86"/>
        <v>1819803.0816000002</v>
      </c>
      <c r="AS2496" s="13" t="s">
        <v>111</v>
      </c>
      <c r="AT2496" s="13">
        <v>2014</v>
      </c>
      <c r="AU2496" s="13"/>
    </row>
    <row r="2497" spans="2:47" ht="13.15" customHeight="1" x14ac:dyDescent="0.2">
      <c r="B2497" s="7" t="s">
        <v>3657</v>
      </c>
      <c r="C2497" s="7" t="s">
        <v>100</v>
      </c>
      <c r="D2497" s="13" t="s">
        <v>3638</v>
      </c>
      <c r="E2497" s="7" t="s">
        <v>3639</v>
      </c>
      <c r="F2497" s="7" t="s">
        <v>3640</v>
      </c>
      <c r="G2497" s="7" t="s">
        <v>3658</v>
      </c>
      <c r="H2497" s="8" t="s">
        <v>197</v>
      </c>
      <c r="I2497" s="9">
        <v>45</v>
      </c>
      <c r="J2497" s="10" t="s">
        <v>238</v>
      </c>
      <c r="K2497" s="8" t="s">
        <v>107</v>
      </c>
      <c r="L2497" s="10" t="s">
        <v>108</v>
      </c>
      <c r="M2497" s="10" t="s">
        <v>109</v>
      </c>
      <c r="N2497" s="10" t="s">
        <v>3503</v>
      </c>
      <c r="O2497" s="27"/>
      <c r="P2497" s="27"/>
      <c r="Q2497" s="74"/>
      <c r="R2497" s="27">
        <v>111</v>
      </c>
      <c r="S2497" s="27">
        <v>111</v>
      </c>
      <c r="T2497" s="27">
        <v>111</v>
      </c>
      <c r="U2497" s="27">
        <v>111</v>
      </c>
      <c r="V2497" s="27">
        <v>111</v>
      </c>
      <c r="W2497" s="27"/>
      <c r="X2497" s="27"/>
      <c r="Y2497" s="27"/>
      <c r="Z2497" s="27"/>
      <c r="AA2497" s="27"/>
      <c r="AB2497" s="27"/>
      <c r="AC2497" s="27"/>
      <c r="AD2497" s="27"/>
      <c r="AE2497" s="27"/>
      <c r="AF2497" s="27"/>
      <c r="AG2497" s="27"/>
      <c r="AH2497" s="27"/>
      <c r="AI2497" s="27"/>
      <c r="AJ2497" s="27"/>
      <c r="AK2497" s="27"/>
      <c r="AL2497" s="27"/>
      <c r="AM2497" s="27"/>
      <c r="AN2497" s="27"/>
      <c r="AO2497" s="27"/>
      <c r="AP2497" s="27">
        <v>17409.61</v>
      </c>
      <c r="AQ2497" s="27">
        <v>0</v>
      </c>
      <c r="AR2497" s="27">
        <f t="shared" si="86"/>
        <v>0</v>
      </c>
      <c r="AS2497" s="10" t="s">
        <v>111</v>
      </c>
      <c r="AT2497" s="43" t="s">
        <v>241</v>
      </c>
      <c r="AU2497" s="89" t="s">
        <v>661</v>
      </c>
    </row>
    <row r="2498" spans="2:47" ht="13.15" customHeight="1" x14ac:dyDescent="0.2">
      <c r="B2498" s="12" t="s">
        <v>3659</v>
      </c>
      <c r="C2498" s="7" t="s">
        <v>100</v>
      </c>
      <c r="D2498" s="13" t="s">
        <v>3638</v>
      </c>
      <c r="E2498" s="7" t="s">
        <v>3639</v>
      </c>
      <c r="F2498" s="7" t="s">
        <v>3640</v>
      </c>
      <c r="G2498" s="7" t="s">
        <v>3658</v>
      </c>
      <c r="H2498" s="8" t="s">
        <v>105</v>
      </c>
      <c r="I2498" s="9">
        <v>45</v>
      </c>
      <c r="J2498" s="10" t="s">
        <v>106</v>
      </c>
      <c r="K2498" s="8" t="s">
        <v>107</v>
      </c>
      <c r="L2498" s="10" t="s">
        <v>108</v>
      </c>
      <c r="M2498" s="10" t="s">
        <v>109</v>
      </c>
      <c r="N2498" s="10" t="s">
        <v>3503</v>
      </c>
      <c r="O2498" s="74"/>
      <c r="P2498" s="27"/>
      <c r="Q2498" s="27"/>
      <c r="R2498" s="27">
        <v>111</v>
      </c>
      <c r="S2498" s="27">
        <v>111</v>
      </c>
      <c r="T2498" s="27">
        <v>111</v>
      </c>
      <c r="U2498" s="27">
        <v>111</v>
      </c>
      <c r="V2498" s="27">
        <v>111</v>
      </c>
      <c r="W2498" s="27"/>
      <c r="X2498" s="27"/>
      <c r="Y2498" s="27"/>
      <c r="Z2498" s="27"/>
      <c r="AA2498" s="27"/>
      <c r="AB2498" s="27"/>
      <c r="AC2498" s="27"/>
      <c r="AD2498" s="27"/>
      <c r="AE2498" s="27"/>
      <c r="AF2498" s="27"/>
      <c r="AG2498" s="27"/>
      <c r="AH2498" s="27"/>
      <c r="AI2498" s="27"/>
      <c r="AJ2498" s="27"/>
      <c r="AK2498" s="27"/>
      <c r="AL2498" s="27"/>
      <c r="AM2498" s="27"/>
      <c r="AN2498" s="27"/>
      <c r="AO2498" s="27"/>
      <c r="AP2498" s="27">
        <v>17409.61</v>
      </c>
      <c r="AQ2498" s="27">
        <v>0</v>
      </c>
      <c r="AR2498" s="27">
        <f t="shared" si="86"/>
        <v>0</v>
      </c>
      <c r="AS2498" s="10" t="s">
        <v>111</v>
      </c>
      <c r="AT2498" s="43" t="s">
        <v>241</v>
      </c>
      <c r="AU2498" s="89" t="s">
        <v>661</v>
      </c>
    </row>
    <row r="2499" spans="2:47" ht="13.15" customHeight="1" x14ac:dyDescent="0.2">
      <c r="B2499" s="12" t="s">
        <v>3660</v>
      </c>
      <c r="C2499" s="7" t="s">
        <v>100</v>
      </c>
      <c r="D2499" s="13" t="s">
        <v>3638</v>
      </c>
      <c r="E2499" s="7" t="s">
        <v>3639</v>
      </c>
      <c r="F2499" s="7" t="s">
        <v>3640</v>
      </c>
      <c r="G2499" s="7" t="s">
        <v>3658</v>
      </c>
      <c r="H2499" s="8" t="s">
        <v>105</v>
      </c>
      <c r="I2499" s="8">
        <v>45</v>
      </c>
      <c r="J2499" s="10" t="s">
        <v>200</v>
      </c>
      <c r="K2499" s="8" t="s">
        <v>107</v>
      </c>
      <c r="L2499" s="10" t="s">
        <v>108</v>
      </c>
      <c r="M2499" s="10" t="s">
        <v>109</v>
      </c>
      <c r="N2499" s="10" t="s">
        <v>3503</v>
      </c>
      <c r="O2499" s="74"/>
      <c r="P2499" s="27"/>
      <c r="Q2499" s="27"/>
      <c r="R2499" s="27">
        <v>49</v>
      </c>
      <c r="S2499" s="27">
        <v>111</v>
      </c>
      <c r="T2499" s="27">
        <v>111</v>
      </c>
      <c r="U2499" s="27">
        <v>111</v>
      </c>
      <c r="V2499" s="27">
        <v>111</v>
      </c>
      <c r="W2499" s="27"/>
      <c r="X2499" s="27"/>
      <c r="Y2499" s="27"/>
      <c r="Z2499" s="27"/>
      <c r="AA2499" s="27"/>
      <c r="AB2499" s="27"/>
      <c r="AC2499" s="27"/>
      <c r="AD2499" s="27"/>
      <c r="AE2499" s="27"/>
      <c r="AF2499" s="27"/>
      <c r="AG2499" s="27"/>
      <c r="AH2499" s="27"/>
      <c r="AI2499" s="27"/>
      <c r="AJ2499" s="27"/>
      <c r="AK2499" s="27"/>
      <c r="AL2499" s="27"/>
      <c r="AM2499" s="27"/>
      <c r="AN2499" s="27"/>
      <c r="AO2499" s="27"/>
      <c r="AP2499" s="27">
        <v>16071.43</v>
      </c>
      <c r="AQ2499" s="27">
        <v>0</v>
      </c>
      <c r="AR2499" s="27">
        <f t="shared" si="86"/>
        <v>0</v>
      </c>
      <c r="AS2499" s="10" t="s">
        <v>111</v>
      </c>
      <c r="AT2499" s="7" t="s">
        <v>375</v>
      </c>
      <c r="AU2499" s="13" t="s">
        <v>115</v>
      </c>
    </row>
    <row r="2500" spans="2:47" ht="13.15" customHeight="1" x14ac:dyDescent="0.2">
      <c r="B2500" s="13" t="s">
        <v>3661</v>
      </c>
      <c r="C2500" s="13" t="s">
        <v>100</v>
      </c>
      <c r="D2500" s="13" t="s">
        <v>3649</v>
      </c>
      <c r="E2500" s="13" t="s">
        <v>741</v>
      </c>
      <c r="F2500" s="13" t="s">
        <v>3650</v>
      </c>
      <c r="G2500" s="13" t="s">
        <v>3658</v>
      </c>
      <c r="H2500" s="13" t="s">
        <v>105</v>
      </c>
      <c r="I2500" s="13">
        <v>45</v>
      </c>
      <c r="J2500" s="13" t="s">
        <v>200</v>
      </c>
      <c r="K2500" s="13" t="s">
        <v>107</v>
      </c>
      <c r="L2500" s="13" t="s">
        <v>108</v>
      </c>
      <c r="M2500" s="13" t="s">
        <v>109</v>
      </c>
      <c r="N2500" s="13" t="s">
        <v>3503</v>
      </c>
      <c r="O2500" s="39"/>
      <c r="P2500" s="39"/>
      <c r="Q2500" s="39"/>
      <c r="R2500" s="39">
        <v>49</v>
      </c>
      <c r="S2500" s="39">
        <v>0</v>
      </c>
      <c r="T2500" s="39">
        <v>30</v>
      </c>
      <c r="U2500" s="39">
        <v>30</v>
      </c>
      <c r="V2500" s="39">
        <v>30</v>
      </c>
      <c r="W2500" s="39"/>
      <c r="X2500" s="39"/>
      <c r="Y2500" s="39"/>
      <c r="Z2500" s="39"/>
      <c r="AA2500" s="39"/>
      <c r="AB2500" s="39"/>
      <c r="AC2500" s="39"/>
      <c r="AD2500" s="39"/>
      <c r="AE2500" s="39"/>
      <c r="AF2500" s="39"/>
      <c r="AG2500" s="39"/>
      <c r="AH2500" s="39"/>
      <c r="AI2500" s="39"/>
      <c r="AJ2500" s="39"/>
      <c r="AK2500" s="39"/>
      <c r="AL2500" s="39"/>
      <c r="AM2500" s="39"/>
      <c r="AN2500" s="39"/>
      <c r="AO2500" s="39"/>
      <c r="AP2500" s="39">
        <v>16071.42</v>
      </c>
      <c r="AQ2500" s="39">
        <v>0</v>
      </c>
      <c r="AR2500" s="27">
        <f t="shared" si="86"/>
        <v>0</v>
      </c>
      <c r="AS2500" s="13" t="s">
        <v>111</v>
      </c>
      <c r="AT2500" s="13">
        <v>2014</v>
      </c>
      <c r="AU2500" s="13">
        <v>14</v>
      </c>
    </row>
    <row r="2501" spans="2:47" ht="13.15" customHeight="1" x14ac:dyDescent="0.2">
      <c r="B2501" s="13" t="s">
        <v>3662</v>
      </c>
      <c r="C2501" s="13" t="s">
        <v>100</v>
      </c>
      <c r="D2501" s="13" t="s">
        <v>3649</v>
      </c>
      <c r="E2501" s="13" t="s">
        <v>741</v>
      </c>
      <c r="F2501" s="13" t="s">
        <v>3650</v>
      </c>
      <c r="G2501" s="13" t="s">
        <v>3658</v>
      </c>
      <c r="H2501" s="13" t="s">
        <v>105</v>
      </c>
      <c r="I2501" s="13">
        <v>45</v>
      </c>
      <c r="J2501" s="13" t="s">
        <v>200</v>
      </c>
      <c r="K2501" s="13" t="s">
        <v>107</v>
      </c>
      <c r="L2501" s="13" t="s">
        <v>108</v>
      </c>
      <c r="M2501" s="13" t="s">
        <v>122</v>
      </c>
      <c r="N2501" s="13" t="s">
        <v>3503</v>
      </c>
      <c r="O2501" s="39"/>
      <c r="P2501" s="39"/>
      <c r="Q2501" s="39"/>
      <c r="R2501" s="39">
        <v>49</v>
      </c>
      <c r="S2501" s="39">
        <v>30</v>
      </c>
      <c r="T2501" s="39">
        <v>30</v>
      </c>
      <c r="U2501" s="39">
        <v>30</v>
      </c>
      <c r="V2501" s="39">
        <v>30</v>
      </c>
      <c r="W2501" s="39"/>
      <c r="X2501" s="39"/>
      <c r="Y2501" s="39"/>
      <c r="Z2501" s="39"/>
      <c r="AA2501" s="39"/>
      <c r="AB2501" s="39"/>
      <c r="AC2501" s="39"/>
      <c r="AD2501" s="39"/>
      <c r="AE2501" s="39"/>
      <c r="AF2501" s="39"/>
      <c r="AG2501" s="39"/>
      <c r="AH2501" s="39"/>
      <c r="AI2501" s="39"/>
      <c r="AJ2501" s="39"/>
      <c r="AK2501" s="39"/>
      <c r="AL2501" s="39"/>
      <c r="AM2501" s="39"/>
      <c r="AN2501" s="39"/>
      <c r="AO2501" s="39"/>
      <c r="AP2501" s="39">
        <v>16071.42</v>
      </c>
      <c r="AQ2501" s="39">
        <v>0</v>
      </c>
      <c r="AR2501" s="27">
        <f t="shared" si="86"/>
        <v>0</v>
      </c>
      <c r="AS2501" s="13" t="s">
        <v>111</v>
      </c>
      <c r="AT2501" s="13">
        <v>2014</v>
      </c>
      <c r="AU2501" s="13" t="s">
        <v>6956</v>
      </c>
    </row>
    <row r="2502" spans="2:47" ht="13.15" customHeight="1" x14ac:dyDescent="0.2">
      <c r="B2502" s="13" t="s">
        <v>6984</v>
      </c>
      <c r="C2502" s="13" t="s">
        <v>100</v>
      </c>
      <c r="D2502" s="13" t="s">
        <v>3649</v>
      </c>
      <c r="E2502" s="13" t="s">
        <v>741</v>
      </c>
      <c r="F2502" s="13" t="s">
        <v>3650</v>
      </c>
      <c r="G2502" s="13" t="s">
        <v>3658</v>
      </c>
      <c r="H2502" s="13" t="s">
        <v>105</v>
      </c>
      <c r="I2502" s="13">
        <v>45</v>
      </c>
      <c r="J2502" s="13" t="s">
        <v>200</v>
      </c>
      <c r="K2502" s="13" t="s">
        <v>107</v>
      </c>
      <c r="L2502" s="13" t="s">
        <v>108</v>
      </c>
      <c r="M2502" s="13" t="s">
        <v>122</v>
      </c>
      <c r="N2502" s="13" t="s">
        <v>3503</v>
      </c>
      <c r="O2502" s="39"/>
      <c r="P2502" s="39"/>
      <c r="Q2502" s="39"/>
      <c r="R2502" s="39">
        <v>49</v>
      </c>
      <c r="S2502" s="39">
        <v>30</v>
      </c>
      <c r="T2502" s="39">
        <v>0</v>
      </c>
      <c r="U2502" s="39">
        <v>30</v>
      </c>
      <c r="V2502" s="39">
        <v>30</v>
      </c>
      <c r="W2502" s="39"/>
      <c r="X2502" s="39"/>
      <c r="Y2502" s="39"/>
      <c r="Z2502" s="39"/>
      <c r="AA2502" s="39"/>
      <c r="AB2502" s="39"/>
      <c r="AC2502" s="39"/>
      <c r="AD2502" s="39"/>
      <c r="AE2502" s="39"/>
      <c r="AF2502" s="39"/>
      <c r="AG2502" s="39"/>
      <c r="AH2502" s="39"/>
      <c r="AI2502" s="39"/>
      <c r="AJ2502" s="39"/>
      <c r="AK2502" s="39"/>
      <c r="AL2502" s="39"/>
      <c r="AM2502" s="39"/>
      <c r="AN2502" s="39"/>
      <c r="AO2502" s="39"/>
      <c r="AP2502" s="39">
        <v>16071.42</v>
      </c>
      <c r="AQ2502" s="27">
        <v>0</v>
      </c>
      <c r="AR2502" s="27">
        <f t="shared" si="86"/>
        <v>0</v>
      </c>
      <c r="AS2502" s="13" t="s">
        <v>111</v>
      </c>
      <c r="AT2502" s="13">
        <v>2014</v>
      </c>
      <c r="AU2502" s="13" t="s">
        <v>7140</v>
      </c>
    </row>
    <row r="2503" spans="2:47" ht="13.15" customHeight="1" x14ac:dyDescent="0.2">
      <c r="B2503" s="13" t="s">
        <v>7098</v>
      </c>
      <c r="C2503" s="13" t="s">
        <v>100</v>
      </c>
      <c r="D2503" s="13" t="s">
        <v>3649</v>
      </c>
      <c r="E2503" s="13" t="s">
        <v>741</v>
      </c>
      <c r="F2503" s="13" t="s">
        <v>3650</v>
      </c>
      <c r="G2503" s="13" t="s">
        <v>3658</v>
      </c>
      <c r="H2503" s="13" t="s">
        <v>105</v>
      </c>
      <c r="I2503" s="13">
        <v>45</v>
      </c>
      <c r="J2503" s="13" t="s">
        <v>200</v>
      </c>
      <c r="K2503" s="13" t="s">
        <v>107</v>
      </c>
      <c r="L2503" s="13" t="s">
        <v>108</v>
      </c>
      <c r="M2503" s="13" t="s">
        <v>122</v>
      </c>
      <c r="N2503" s="13" t="s">
        <v>3503</v>
      </c>
      <c r="O2503" s="39"/>
      <c r="P2503" s="39"/>
      <c r="Q2503" s="39"/>
      <c r="R2503" s="39">
        <v>49</v>
      </c>
      <c r="S2503" s="39">
        <v>30</v>
      </c>
      <c r="T2503" s="39">
        <v>0</v>
      </c>
      <c r="U2503" s="39">
        <v>30</v>
      </c>
      <c r="V2503" s="39">
        <v>30</v>
      </c>
      <c r="W2503" s="39"/>
      <c r="X2503" s="39"/>
      <c r="Y2503" s="39"/>
      <c r="Z2503" s="39"/>
      <c r="AA2503" s="39"/>
      <c r="AB2503" s="39"/>
      <c r="AC2503" s="39"/>
      <c r="AD2503" s="39"/>
      <c r="AE2503" s="39"/>
      <c r="AF2503" s="39"/>
      <c r="AG2503" s="39"/>
      <c r="AH2503" s="39"/>
      <c r="AI2503" s="39"/>
      <c r="AJ2503" s="39"/>
      <c r="AK2503" s="39"/>
      <c r="AL2503" s="39"/>
      <c r="AM2503" s="39"/>
      <c r="AN2503" s="39"/>
      <c r="AO2503" s="39"/>
      <c r="AP2503" s="39">
        <v>18676.14</v>
      </c>
      <c r="AQ2503" s="39">
        <f>(O2503+P2503+Q2503+R2503+S2503+T2503+U2503+V2503+W2503)*AP2503</f>
        <v>2595983.46</v>
      </c>
      <c r="AR2503" s="27">
        <f t="shared" si="86"/>
        <v>2907501.4752000002</v>
      </c>
      <c r="AS2503" s="13" t="s">
        <v>111</v>
      </c>
      <c r="AT2503" s="13">
        <v>2014</v>
      </c>
      <c r="AU2503" s="13"/>
    </row>
    <row r="2504" spans="2:47" ht="13.15" customHeight="1" x14ac:dyDescent="0.2">
      <c r="B2504" s="7" t="s">
        <v>3663</v>
      </c>
      <c r="C2504" s="7" t="s">
        <v>100</v>
      </c>
      <c r="D2504" s="13" t="s">
        <v>3638</v>
      </c>
      <c r="E2504" s="7" t="s">
        <v>3639</v>
      </c>
      <c r="F2504" s="7" t="s">
        <v>3640</v>
      </c>
      <c r="G2504" s="7" t="s">
        <v>3664</v>
      </c>
      <c r="H2504" s="8" t="s">
        <v>197</v>
      </c>
      <c r="I2504" s="9">
        <v>45</v>
      </c>
      <c r="J2504" s="10" t="s">
        <v>238</v>
      </c>
      <c r="K2504" s="8" t="s">
        <v>107</v>
      </c>
      <c r="L2504" s="10" t="s">
        <v>108</v>
      </c>
      <c r="M2504" s="10" t="s">
        <v>109</v>
      </c>
      <c r="N2504" s="10" t="s">
        <v>3503</v>
      </c>
      <c r="O2504" s="27"/>
      <c r="P2504" s="27"/>
      <c r="Q2504" s="74"/>
      <c r="R2504" s="27">
        <v>113</v>
      </c>
      <c r="S2504" s="27">
        <v>113</v>
      </c>
      <c r="T2504" s="27">
        <v>113</v>
      </c>
      <c r="U2504" s="27">
        <v>113</v>
      </c>
      <c r="V2504" s="27">
        <v>113</v>
      </c>
      <c r="W2504" s="27"/>
      <c r="X2504" s="27"/>
      <c r="Y2504" s="27"/>
      <c r="Z2504" s="27"/>
      <c r="AA2504" s="27"/>
      <c r="AB2504" s="27"/>
      <c r="AC2504" s="27"/>
      <c r="AD2504" s="27"/>
      <c r="AE2504" s="27"/>
      <c r="AF2504" s="27"/>
      <c r="AG2504" s="27"/>
      <c r="AH2504" s="27"/>
      <c r="AI2504" s="27"/>
      <c r="AJ2504" s="27"/>
      <c r="AK2504" s="27"/>
      <c r="AL2504" s="27"/>
      <c r="AM2504" s="27"/>
      <c r="AN2504" s="27"/>
      <c r="AO2504" s="27"/>
      <c r="AP2504" s="27">
        <v>17409.61</v>
      </c>
      <c r="AQ2504" s="27">
        <v>0</v>
      </c>
      <c r="AR2504" s="27">
        <f t="shared" si="86"/>
        <v>0</v>
      </c>
      <c r="AS2504" s="10" t="s">
        <v>111</v>
      </c>
      <c r="AT2504" s="43" t="s">
        <v>241</v>
      </c>
      <c r="AU2504" s="89" t="s">
        <v>661</v>
      </c>
    </row>
    <row r="2505" spans="2:47" ht="13.15" customHeight="1" x14ac:dyDescent="0.2">
      <c r="B2505" s="12" t="s">
        <v>3665</v>
      </c>
      <c r="C2505" s="7" t="s">
        <v>100</v>
      </c>
      <c r="D2505" s="13" t="s">
        <v>3638</v>
      </c>
      <c r="E2505" s="7" t="s">
        <v>3639</v>
      </c>
      <c r="F2505" s="7" t="s">
        <v>3640</v>
      </c>
      <c r="G2505" s="7" t="s">
        <v>3664</v>
      </c>
      <c r="H2505" s="8" t="s">
        <v>105</v>
      </c>
      <c r="I2505" s="9">
        <v>45</v>
      </c>
      <c r="J2505" s="10" t="s">
        <v>106</v>
      </c>
      <c r="K2505" s="8" t="s">
        <v>107</v>
      </c>
      <c r="L2505" s="10" t="s">
        <v>108</v>
      </c>
      <c r="M2505" s="10" t="s">
        <v>109</v>
      </c>
      <c r="N2505" s="10" t="s">
        <v>3503</v>
      </c>
      <c r="O2505" s="74"/>
      <c r="P2505" s="27"/>
      <c r="Q2505" s="27"/>
      <c r="R2505" s="27">
        <v>113</v>
      </c>
      <c r="S2505" s="27">
        <v>113</v>
      </c>
      <c r="T2505" s="27">
        <v>113</v>
      </c>
      <c r="U2505" s="27">
        <v>113</v>
      </c>
      <c r="V2505" s="27">
        <v>113</v>
      </c>
      <c r="W2505" s="27"/>
      <c r="X2505" s="27"/>
      <c r="Y2505" s="27"/>
      <c r="Z2505" s="27"/>
      <c r="AA2505" s="27"/>
      <c r="AB2505" s="27"/>
      <c r="AC2505" s="27"/>
      <c r="AD2505" s="27"/>
      <c r="AE2505" s="27"/>
      <c r="AF2505" s="27"/>
      <c r="AG2505" s="27"/>
      <c r="AH2505" s="27"/>
      <c r="AI2505" s="27"/>
      <c r="AJ2505" s="27"/>
      <c r="AK2505" s="27"/>
      <c r="AL2505" s="27"/>
      <c r="AM2505" s="27"/>
      <c r="AN2505" s="27"/>
      <c r="AO2505" s="27"/>
      <c r="AP2505" s="27">
        <v>17409.61</v>
      </c>
      <c r="AQ2505" s="27">
        <v>0</v>
      </c>
      <c r="AR2505" s="27">
        <f t="shared" si="86"/>
        <v>0</v>
      </c>
      <c r="AS2505" s="10" t="s">
        <v>111</v>
      </c>
      <c r="AT2505" s="43" t="s">
        <v>241</v>
      </c>
      <c r="AU2505" s="89" t="s">
        <v>661</v>
      </c>
    </row>
    <row r="2506" spans="2:47" ht="13.15" customHeight="1" x14ac:dyDescent="0.2">
      <c r="B2506" s="12" t="s">
        <v>3666</v>
      </c>
      <c r="C2506" s="7" t="s">
        <v>100</v>
      </c>
      <c r="D2506" s="13" t="s">
        <v>3638</v>
      </c>
      <c r="E2506" s="7" t="s">
        <v>3639</v>
      </c>
      <c r="F2506" s="7" t="s">
        <v>3640</v>
      </c>
      <c r="G2506" s="7" t="s">
        <v>3664</v>
      </c>
      <c r="H2506" s="8" t="s">
        <v>105</v>
      </c>
      <c r="I2506" s="8">
        <v>45</v>
      </c>
      <c r="J2506" s="10" t="s">
        <v>200</v>
      </c>
      <c r="K2506" s="8" t="s">
        <v>107</v>
      </c>
      <c r="L2506" s="10" t="s">
        <v>108</v>
      </c>
      <c r="M2506" s="10" t="s">
        <v>109</v>
      </c>
      <c r="N2506" s="10" t="s">
        <v>3503</v>
      </c>
      <c r="O2506" s="74"/>
      <c r="P2506" s="27"/>
      <c r="Q2506" s="27"/>
      <c r="R2506" s="27">
        <v>92</v>
      </c>
      <c r="S2506" s="27">
        <v>113</v>
      </c>
      <c r="T2506" s="27">
        <v>113</v>
      </c>
      <c r="U2506" s="27">
        <v>113</v>
      </c>
      <c r="V2506" s="27">
        <v>113</v>
      </c>
      <c r="W2506" s="27"/>
      <c r="X2506" s="27"/>
      <c r="Y2506" s="27"/>
      <c r="Z2506" s="27"/>
      <c r="AA2506" s="27"/>
      <c r="AB2506" s="27"/>
      <c r="AC2506" s="27"/>
      <c r="AD2506" s="27"/>
      <c r="AE2506" s="27"/>
      <c r="AF2506" s="27"/>
      <c r="AG2506" s="27"/>
      <c r="AH2506" s="27"/>
      <c r="AI2506" s="27"/>
      <c r="AJ2506" s="27"/>
      <c r="AK2506" s="27"/>
      <c r="AL2506" s="27"/>
      <c r="AM2506" s="27"/>
      <c r="AN2506" s="27"/>
      <c r="AO2506" s="27"/>
      <c r="AP2506" s="27">
        <v>16071.43</v>
      </c>
      <c r="AQ2506" s="27">
        <v>0</v>
      </c>
      <c r="AR2506" s="27">
        <f t="shared" si="86"/>
        <v>0</v>
      </c>
      <c r="AS2506" s="10" t="s">
        <v>111</v>
      </c>
      <c r="AT2506" s="7" t="s">
        <v>375</v>
      </c>
      <c r="AU2506" s="13" t="s">
        <v>115</v>
      </c>
    </row>
    <row r="2507" spans="2:47" ht="13.15" customHeight="1" x14ac:dyDescent="0.2">
      <c r="B2507" s="13" t="s">
        <v>3667</v>
      </c>
      <c r="C2507" s="13" t="s">
        <v>100</v>
      </c>
      <c r="D2507" s="13" t="s">
        <v>3649</v>
      </c>
      <c r="E2507" s="13" t="s">
        <v>741</v>
      </c>
      <c r="F2507" s="13" t="s">
        <v>3650</v>
      </c>
      <c r="G2507" s="13" t="s">
        <v>3664</v>
      </c>
      <c r="H2507" s="13" t="s">
        <v>105</v>
      </c>
      <c r="I2507" s="13">
        <v>45</v>
      </c>
      <c r="J2507" s="13" t="s">
        <v>200</v>
      </c>
      <c r="K2507" s="13" t="s">
        <v>107</v>
      </c>
      <c r="L2507" s="13" t="s">
        <v>108</v>
      </c>
      <c r="M2507" s="13" t="s">
        <v>109</v>
      </c>
      <c r="N2507" s="13" t="s">
        <v>3503</v>
      </c>
      <c r="O2507" s="39"/>
      <c r="P2507" s="39"/>
      <c r="Q2507" s="39"/>
      <c r="R2507" s="39">
        <v>92</v>
      </c>
      <c r="S2507" s="39">
        <v>0</v>
      </c>
      <c r="T2507" s="39">
        <v>36</v>
      </c>
      <c r="U2507" s="39">
        <v>36</v>
      </c>
      <c r="V2507" s="39">
        <v>36</v>
      </c>
      <c r="W2507" s="39"/>
      <c r="X2507" s="39"/>
      <c r="Y2507" s="39"/>
      <c r="Z2507" s="39"/>
      <c r="AA2507" s="39"/>
      <c r="AB2507" s="39"/>
      <c r="AC2507" s="39"/>
      <c r="AD2507" s="39"/>
      <c r="AE2507" s="39"/>
      <c r="AF2507" s="39"/>
      <c r="AG2507" s="39"/>
      <c r="AH2507" s="39"/>
      <c r="AI2507" s="39"/>
      <c r="AJ2507" s="39"/>
      <c r="AK2507" s="39"/>
      <c r="AL2507" s="39"/>
      <c r="AM2507" s="39"/>
      <c r="AN2507" s="39"/>
      <c r="AO2507" s="39"/>
      <c r="AP2507" s="39">
        <v>16071.42</v>
      </c>
      <c r="AQ2507" s="39">
        <v>0</v>
      </c>
      <c r="AR2507" s="27">
        <f t="shared" si="86"/>
        <v>0</v>
      </c>
      <c r="AS2507" s="13" t="s">
        <v>111</v>
      </c>
      <c r="AT2507" s="13">
        <v>2014</v>
      </c>
      <c r="AU2507" s="13">
        <v>14</v>
      </c>
    </row>
    <row r="2508" spans="2:47" ht="13.15" customHeight="1" x14ac:dyDescent="0.2">
      <c r="B2508" s="13" t="s">
        <v>3668</v>
      </c>
      <c r="C2508" s="13" t="s">
        <v>100</v>
      </c>
      <c r="D2508" s="13" t="s">
        <v>3649</v>
      </c>
      <c r="E2508" s="13" t="s">
        <v>741</v>
      </c>
      <c r="F2508" s="13" t="s">
        <v>3650</v>
      </c>
      <c r="G2508" s="13" t="s">
        <v>3664</v>
      </c>
      <c r="H2508" s="13" t="s">
        <v>105</v>
      </c>
      <c r="I2508" s="13">
        <v>45</v>
      </c>
      <c r="J2508" s="13" t="s">
        <v>200</v>
      </c>
      <c r="K2508" s="13" t="s">
        <v>107</v>
      </c>
      <c r="L2508" s="13" t="s">
        <v>108</v>
      </c>
      <c r="M2508" s="13" t="s">
        <v>122</v>
      </c>
      <c r="N2508" s="13" t="s">
        <v>3503</v>
      </c>
      <c r="O2508" s="39"/>
      <c r="P2508" s="39"/>
      <c r="Q2508" s="39"/>
      <c r="R2508" s="39">
        <v>92</v>
      </c>
      <c r="S2508" s="39">
        <v>36</v>
      </c>
      <c r="T2508" s="39">
        <v>36</v>
      </c>
      <c r="U2508" s="39">
        <v>36</v>
      </c>
      <c r="V2508" s="39">
        <v>36</v>
      </c>
      <c r="W2508" s="39"/>
      <c r="X2508" s="39"/>
      <c r="Y2508" s="39"/>
      <c r="Z2508" s="39"/>
      <c r="AA2508" s="39"/>
      <c r="AB2508" s="39"/>
      <c r="AC2508" s="39"/>
      <c r="AD2508" s="39"/>
      <c r="AE2508" s="39"/>
      <c r="AF2508" s="39"/>
      <c r="AG2508" s="39"/>
      <c r="AH2508" s="39"/>
      <c r="AI2508" s="39"/>
      <c r="AJ2508" s="39"/>
      <c r="AK2508" s="39"/>
      <c r="AL2508" s="39"/>
      <c r="AM2508" s="39"/>
      <c r="AN2508" s="39"/>
      <c r="AO2508" s="39"/>
      <c r="AP2508" s="39">
        <v>16071.42</v>
      </c>
      <c r="AQ2508" s="39">
        <v>0</v>
      </c>
      <c r="AR2508" s="27">
        <f t="shared" si="86"/>
        <v>0</v>
      </c>
      <c r="AS2508" s="13" t="s">
        <v>111</v>
      </c>
      <c r="AT2508" s="13">
        <v>2014</v>
      </c>
      <c r="AU2508" s="13" t="s">
        <v>6956</v>
      </c>
    </row>
    <row r="2509" spans="2:47" ht="13.15" customHeight="1" x14ac:dyDescent="0.2">
      <c r="B2509" s="13" t="s">
        <v>6985</v>
      </c>
      <c r="C2509" s="13" t="s">
        <v>100</v>
      </c>
      <c r="D2509" s="13" t="s">
        <v>3649</v>
      </c>
      <c r="E2509" s="13" t="s">
        <v>741</v>
      </c>
      <c r="F2509" s="13" t="s">
        <v>3650</v>
      </c>
      <c r="G2509" s="13" t="s">
        <v>3664</v>
      </c>
      <c r="H2509" s="13" t="s">
        <v>105</v>
      </c>
      <c r="I2509" s="13">
        <v>45</v>
      </c>
      <c r="J2509" s="13" t="s">
        <v>200</v>
      </c>
      <c r="K2509" s="13" t="s">
        <v>107</v>
      </c>
      <c r="L2509" s="13" t="s">
        <v>108</v>
      </c>
      <c r="M2509" s="13" t="s">
        <v>122</v>
      </c>
      <c r="N2509" s="13" t="s">
        <v>3503</v>
      </c>
      <c r="O2509" s="39"/>
      <c r="P2509" s="39"/>
      <c r="Q2509" s="39"/>
      <c r="R2509" s="39">
        <v>92</v>
      </c>
      <c r="S2509" s="39">
        <v>36</v>
      </c>
      <c r="T2509" s="39">
        <v>0</v>
      </c>
      <c r="U2509" s="39">
        <v>36</v>
      </c>
      <c r="V2509" s="39">
        <v>36</v>
      </c>
      <c r="W2509" s="39"/>
      <c r="X2509" s="39"/>
      <c r="Y2509" s="39"/>
      <c r="Z2509" s="39"/>
      <c r="AA2509" s="39"/>
      <c r="AB2509" s="39"/>
      <c r="AC2509" s="39"/>
      <c r="AD2509" s="39"/>
      <c r="AE2509" s="39"/>
      <c r="AF2509" s="39"/>
      <c r="AG2509" s="39"/>
      <c r="AH2509" s="39"/>
      <c r="AI2509" s="39"/>
      <c r="AJ2509" s="39"/>
      <c r="AK2509" s="39"/>
      <c r="AL2509" s="39"/>
      <c r="AM2509" s="39"/>
      <c r="AN2509" s="39"/>
      <c r="AO2509" s="39"/>
      <c r="AP2509" s="39">
        <v>16071.42</v>
      </c>
      <c r="AQ2509" s="27">
        <v>0</v>
      </c>
      <c r="AR2509" s="27">
        <f t="shared" si="86"/>
        <v>0</v>
      </c>
      <c r="AS2509" s="13" t="s">
        <v>111</v>
      </c>
      <c r="AT2509" s="13">
        <v>2014</v>
      </c>
      <c r="AU2509" s="13" t="s">
        <v>7140</v>
      </c>
    </row>
    <row r="2510" spans="2:47" ht="13.15" customHeight="1" x14ac:dyDescent="0.2">
      <c r="B2510" s="13" t="s">
        <v>7099</v>
      </c>
      <c r="C2510" s="13" t="s">
        <v>100</v>
      </c>
      <c r="D2510" s="13" t="s">
        <v>3649</v>
      </c>
      <c r="E2510" s="13" t="s">
        <v>741</v>
      </c>
      <c r="F2510" s="13" t="s">
        <v>3650</v>
      </c>
      <c r="G2510" s="13" t="s">
        <v>3664</v>
      </c>
      <c r="H2510" s="13" t="s">
        <v>105</v>
      </c>
      <c r="I2510" s="13">
        <v>45</v>
      </c>
      <c r="J2510" s="13" t="s">
        <v>200</v>
      </c>
      <c r="K2510" s="13" t="s">
        <v>107</v>
      </c>
      <c r="L2510" s="13" t="s">
        <v>108</v>
      </c>
      <c r="M2510" s="13" t="s">
        <v>122</v>
      </c>
      <c r="N2510" s="13" t="s">
        <v>3503</v>
      </c>
      <c r="O2510" s="39"/>
      <c r="P2510" s="39"/>
      <c r="Q2510" s="39"/>
      <c r="R2510" s="39">
        <v>92</v>
      </c>
      <c r="S2510" s="39">
        <v>36</v>
      </c>
      <c r="T2510" s="39">
        <v>0</v>
      </c>
      <c r="U2510" s="39">
        <v>36</v>
      </c>
      <c r="V2510" s="39">
        <v>36</v>
      </c>
      <c r="W2510" s="39"/>
      <c r="X2510" s="39"/>
      <c r="Y2510" s="39"/>
      <c r="Z2510" s="39"/>
      <c r="AA2510" s="39"/>
      <c r="AB2510" s="39"/>
      <c r="AC2510" s="39"/>
      <c r="AD2510" s="39"/>
      <c r="AE2510" s="39"/>
      <c r="AF2510" s="39"/>
      <c r="AG2510" s="39"/>
      <c r="AH2510" s="39"/>
      <c r="AI2510" s="39"/>
      <c r="AJ2510" s="39"/>
      <c r="AK2510" s="39"/>
      <c r="AL2510" s="39"/>
      <c r="AM2510" s="39"/>
      <c r="AN2510" s="39"/>
      <c r="AO2510" s="39"/>
      <c r="AP2510" s="39">
        <v>18676.14</v>
      </c>
      <c r="AQ2510" s="39">
        <f>(O2510+P2510+Q2510+R2510+S2510+T2510+U2510+V2510+W2510)*AP2510</f>
        <v>3735228</v>
      </c>
      <c r="AR2510" s="27">
        <f t="shared" si="86"/>
        <v>4183455.3600000003</v>
      </c>
      <c r="AS2510" s="13" t="s">
        <v>111</v>
      </c>
      <c r="AT2510" s="13">
        <v>2014</v>
      </c>
      <c r="AU2510" s="13"/>
    </row>
    <row r="2511" spans="2:47" ht="13.15" customHeight="1" x14ac:dyDescent="0.2">
      <c r="B2511" s="7" t="s">
        <v>3669</v>
      </c>
      <c r="C2511" s="7" t="s">
        <v>100</v>
      </c>
      <c r="D2511" s="13" t="s">
        <v>753</v>
      </c>
      <c r="E2511" s="7" t="s">
        <v>732</v>
      </c>
      <c r="F2511" s="7" t="s">
        <v>754</v>
      </c>
      <c r="G2511" s="7" t="s">
        <v>3670</v>
      </c>
      <c r="H2511" s="8" t="s">
        <v>197</v>
      </c>
      <c r="I2511" s="9">
        <v>45</v>
      </c>
      <c r="J2511" s="10" t="s">
        <v>238</v>
      </c>
      <c r="K2511" s="8" t="s">
        <v>107</v>
      </c>
      <c r="L2511" s="10" t="s">
        <v>108</v>
      </c>
      <c r="M2511" s="10" t="s">
        <v>109</v>
      </c>
      <c r="N2511" s="10" t="s">
        <v>3503</v>
      </c>
      <c r="O2511" s="27"/>
      <c r="P2511" s="27"/>
      <c r="Q2511" s="74"/>
      <c r="R2511" s="27">
        <v>141</v>
      </c>
      <c r="S2511" s="27">
        <v>141</v>
      </c>
      <c r="T2511" s="27">
        <v>141</v>
      </c>
      <c r="U2511" s="27">
        <v>141</v>
      </c>
      <c r="V2511" s="27">
        <v>141</v>
      </c>
      <c r="W2511" s="27"/>
      <c r="X2511" s="27"/>
      <c r="Y2511" s="27"/>
      <c r="Z2511" s="27"/>
      <c r="AA2511" s="27"/>
      <c r="AB2511" s="27"/>
      <c r="AC2511" s="27"/>
      <c r="AD2511" s="27"/>
      <c r="AE2511" s="27"/>
      <c r="AF2511" s="27"/>
      <c r="AG2511" s="27"/>
      <c r="AH2511" s="27"/>
      <c r="AI2511" s="27"/>
      <c r="AJ2511" s="27"/>
      <c r="AK2511" s="27"/>
      <c r="AL2511" s="27"/>
      <c r="AM2511" s="27"/>
      <c r="AN2511" s="27"/>
      <c r="AO2511" s="27"/>
      <c r="AP2511" s="27">
        <v>13540.81</v>
      </c>
      <c r="AQ2511" s="27">
        <v>0</v>
      </c>
      <c r="AR2511" s="27">
        <f t="shared" si="86"/>
        <v>0</v>
      </c>
      <c r="AS2511" s="10" t="s">
        <v>111</v>
      </c>
      <c r="AT2511" s="43" t="s">
        <v>241</v>
      </c>
      <c r="AU2511" s="89" t="s">
        <v>661</v>
      </c>
    </row>
    <row r="2512" spans="2:47" ht="13.15" customHeight="1" x14ac:dyDescent="0.2">
      <c r="B2512" s="12" t="s">
        <v>3671</v>
      </c>
      <c r="C2512" s="7" t="s">
        <v>100</v>
      </c>
      <c r="D2512" s="13" t="s">
        <v>753</v>
      </c>
      <c r="E2512" s="7" t="s">
        <v>732</v>
      </c>
      <c r="F2512" s="7" t="s">
        <v>754</v>
      </c>
      <c r="G2512" s="7" t="s">
        <v>3670</v>
      </c>
      <c r="H2512" s="8" t="s">
        <v>105</v>
      </c>
      <c r="I2512" s="9">
        <v>45</v>
      </c>
      <c r="J2512" s="10" t="s">
        <v>106</v>
      </c>
      <c r="K2512" s="8" t="s">
        <v>107</v>
      </c>
      <c r="L2512" s="10" t="s">
        <v>108</v>
      </c>
      <c r="M2512" s="10" t="s">
        <v>109</v>
      </c>
      <c r="N2512" s="10" t="s">
        <v>3503</v>
      </c>
      <c r="O2512" s="74"/>
      <c r="P2512" s="27"/>
      <c r="Q2512" s="27"/>
      <c r="R2512" s="27">
        <v>141</v>
      </c>
      <c r="S2512" s="27">
        <v>141</v>
      </c>
      <c r="T2512" s="27">
        <v>141</v>
      </c>
      <c r="U2512" s="27">
        <v>141</v>
      </c>
      <c r="V2512" s="27">
        <v>141</v>
      </c>
      <c r="W2512" s="27"/>
      <c r="X2512" s="27"/>
      <c r="Y2512" s="27"/>
      <c r="Z2512" s="27"/>
      <c r="AA2512" s="27"/>
      <c r="AB2512" s="27"/>
      <c r="AC2512" s="27"/>
      <c r="AD2512" s="27"/>
      <c r="AE2512" s="27"/>
      <c r="AF2512" s="27"/>
      <c r="AG2512" s="27"/>
      <c r="AH2512" s="27"/>
      <c r="AI2512" s="27"/>
      <c r="AJ2512" s="27"/>
      <c r="AK2512" s="27"/>
      <c r="AL2512" s="27"/>
      <c r="AM2512" s="27"/>
      <c r="AN2512" s="27"/>
      <c r="AO2512" s="27"/>
      <c r="AP2512" s="27">
        <v>13540.81</v>
      </c>
      <c r="AQ2512" s="27">
        <v>0</v>
      </c>
      <c r="AR2512" s="27">
        <f t="shared" si="86"/>
        <v>0</v>
      </c>
      <c r="AS2512" s="10" t="s">
        <v>111</v>
      </c>
      <c r="AT2512" s="43" t="s">
        <v>241</v>
      </c>
      <c r="AU2512" s="89" t="s">
        <v>661</v>
      </c>
    </row>
    <row r="2513" spans="2:47" ht="13.15" customHeight="1" x14ac:dyDescent="0.2">
      <c r="B2513" s="12" t="s">
        <v>3672</v>
      </c>
      <c r="C2513" s="7" t="s">
        <v>100</v>
      </c>
      <c r="D2513" s="13" t="s">
        <v>753</v>
      </c>
      <c r="E2513" s="7" t="s">
        <v>732</v>
      </c>
      <c r="F2513" s="7" t="s">
        <v>754</v>
      </c>
      <c r="G2513" s="7" t="s">
        <v>3670</v>
      </c>
      <c r="H2513" s="8" t="s">
        <v>105</v>
      </c>
      <c r="I2513" s="8">
        <v>45</v>
      </c>
      <c r="J2513" s="10" t="s">
        <v>200</v>
      </c>
      <c r="K2513" s="8" t="s">
        <v>107</v>
      </c>
      <c r="L2513" s="10" t="s">
        <v>108</v>
      </c>
      <c r="M2513" s="10" t="s">
        <v>109</v>
      </c>
      <c r="N2513" s="10" t="s">
        <v>3503</v>
      </c>
      <c r="O2513" s="74"/>
      <c r="P2513" s="27"/>
      <c r="Q2513" s="27"/>
      <c r="R2513" s="27"/>
      <c r="S2513" s="27">
        <v>141</v>
      </c>
      <c r="T2513" s="27">
        <v>141</v>
      </c>
      <c r="U2513" s="27">
        <v>141</v>
      </c>
      <c r="V2513" s="27">
        <v>141</v>
      </c>
      <c r="W2513" s="27"/>
      <c r="X2513" s="27"/>
      <c r="Y2513" s="27"/>
      <c r="Z2513" s="27"/>
      <c r="AA2513" s="27"/>
      <c r="AB2513" s="27"/>
      <c r="AC2513" s="27"/>
      <c r="AD2513" s="27"/>
      <c r="AE2513" s="27"/>
      <c r="AF2513" s="27"/>
      <c r="AG2513" s="27"/>
      <c r="AH2513" s="27"/>
      <c r="AI2513" s="27"/>
      <c r="AJ2513" s="27"/>
      <c r="AK2513" s="27"/>
      <c r="AL2513" s="27"/>
      <c r="AM2513" s="27"/>
      <c r="AN2513" s="27"/>
      <c r="AO2513" s="27"/>
      <c r="AP2513" s="27">
        <v>12500</v>
      </c>
      <c r="AQ2513" s="27">
        <v>0</v>
      </c>
      <c r="AR2513" s="27">
        <f t="shared" si="86"/>
        <v>0</v>
      </c>
      <c r="AS2513" s="10" t="s">
        <v>111</v>
      </c>
      <c r="AT2513" s="7" t="s">
        <v>375</v>
      </c>
      <c r="AU2513" s="89" t="s">
        <v>212</v>
      </c>
    </row>
    <row r="2514" spans="2:47" ht="13.15" customHeight="1" x14ac:dyDescent="0.2">
      <c r="B2514" s="7" t="s">
        <v>3673</v>
      </c>
      <c r="C2514" s="7" t="s">
        <v>100</v>
      </c>
      <c r="D2514" s="13" t="s">
        <v>753</v>
      </c>
      <c r="E2514" s="7" t="s">
        <v>732</v>
      </c>
      <c r="F2514" s="7" t="s">
        <v>754</v>
      </c>
      <c r="G2514" s="7" t="s">
        <v>3674</v>
      </c>
      <c r="H2514" s="8" t="s">
        <v>197</v>
      </c>
      <c r="I2514" s="9">
        <v>45</v>
      </c>
      <c r="J2514" s="10" t="s">
        <v>238</v>
      </c>
      <c r="K2514" s="8" t="s">
        <v>107</v>
      </c>
      <c r="L2514" s="10" t="s">
        <v>108</v>
      </c>
      <c r="M2514" s="10" t="s">
        <v>109</v>
      </c>
      <c r="N2514" s="10" t="s">
        <v>3503</v>
      </c>
      <c r="O2514" s="27"/>
      <c r="P2514" s="27"/>
      <c r="Q2514" s="74"/>
      <c r="R2514" s="27">
        <v>5</v>
      </c>
      <c r="S2514" s="27">
        <v>5</v>
      </c>
      <c r="T2514" s="27">
        <v>5</v>
      </c>
      <c r="U2514" s="27">
        <v>5</v>
      </c>
      <c r="V2514" s="27">
        <v>5</v>
      </c>
      <c r="W2514" s="27"/>
      <c r="X2514" s="27"/>
      <c r="Y2514" s="27"/>
      <c r="Z2514" s="27"/>
      <c r="AA2514" s="27"/>
      <c r="AB2514" s="27"/>
      <c r="AC2514" s="27"/>
      <c r="AD2514" s="27"/>
      <c r="AE2514" s="27"/>
      <c r="AF2514" s="27"/>
      <c r="AG2514" s="27"/>
      <c r="AH2514" s="27"/>
      <c r="AI2514" s="27"/>
      <c r="AJ2514" s="27"/>
      <c r="AK2514" s="27"/>
      <c r="AL2514" s="27"/>
      <c r="AM2514" s="27"/>
      <c r="AN2514" s="27"/>
      <c r="AO2514" s="27"/>
      <c r="AP2514" s="27">
        <v>17893.21</v>
      </c>
      <c r="AQ2514" s="27">
        <v>0</v>
      </c>
      <c r="AR2514" s="27">
        <f t="shared" si="86"/>
        <v>0</v>
      </c>
      <c r="AS2514" s="10" t="s">
        <v>111</v>
      </c>
      <c r="AT2514" s="43" t="s">
        <v>241</v>
      </c>
      <c r="AU2514" s="89" t="s">
        <v>661</v>
      </c>
    </row>
    <row r="2515" spans="2:47" ht="13.15" customHeight="1" x14ac:dyDescent="0.2">
      <c r="B2515" s="12" t="s">
        <v>3675</v>
      </c>
      <c r="C2515" s="7" t="s">
        <v>100</v>
      </c>
      <c r="D2515" s="13" t="s">
        <v>753</v>
      </c>
      <c r="E2515" s="7" t="s">
        <v>732</v>
      </c>
      <c r="F2515" s="7" t="s">
        <v>754</v>
      </c>
      <c r="G2515" s="7" t="s">
        <v>3674</v>
      </c>
      <c r="H2515" s="8" t="s">
        <v>105</v>
      </c>
      <c r="I2515" s="9">
        <v>45</v>
      </c>
      <c r="J2515" s="10" t="s">
        <v>106</v>
      </c>
      <c r="K2515" s="8" t="s">
        <v>107</v>
      </c>
      <c r="L2515" s="10" t="s">
        <v>108</v>
      </c>
      <c r="M2515" s="10" t="s">
        <v>109</v>
      </c>
      <c r="N2515" s="10" t="s">
        <v>3503</v>
      </c>
      <c r="O2515" s="74"/>
      <c r="P2515" s="27"/>
      <c r="Q2515" s="27"/>
      <c r="R2515" s="27">
        <v>5</v>
      </c>
      <c r="S2515" s="27">
        <v>5</v>
      </c>
      <c r="T2515" s="27">
        <v>5</v>
      </c>
      <c r="U2515" s="27">
        <v>5</v>
      </c>
      <c r="V2515" s="27">
        <v>5</v>
      </c>
      <c r="W2515" s="27"/>
      <c r="X2515" s="27"/>
      <c r="Y2515" s="27"/>
      <c r="Z2515" s="27"/>
      <c r="AA2515" s="27"/>
      <c r="AB2515" s="27"/>
      <c r="AC2515" s="27"/>
      <c r="AD2515" s="27"/>
      <c r="AE2515" s="27"/>
      <c r="AF2515" s="27"/>
      <c r="AG2515" s="27"/>
      <c r="AH2515" s="27"/>
      <c r="AI2515" s="27"/>
      <c r="AJ2515" s="27"/>
      <c r="AK2515" s="27"/>
      <c r="AL2515" s="27"/>
      <c r="AM2515" s="27"/>
      <c r="AN2515" s="27"/>
      <c r="AO2515" s="27"/>
      <c r="AP2515" s="27">
        <v>17893.21</v>
      </c>
      <c r="AQ2515" s="27">
        <v>0</v>
      </c>
      <c r="AR2515" s="27">
        <f t="shared" si="86"/>
        <v>0</v>
      </c>
      <c r="AS2515" s="10" t="s">
        <v>111</v>
      </c>
      <c r="AT2515" s="43" t="s">
        <v>241</v>
      </c>
      <c r="AU2515" s="89" t="s">
        <v>661</v>
      </c>
    </row>
    <row r="2516" spans="2:47" ht="13.15" customHeight="1" x14ac:dyDescent="0.2">
      <c r="B2516" s="12" t="s">
        <v>3676</v>
      </c>
      <c r="C2516" s="7" t="s">
        <v>100</v>
      </c>
      <c r="D2516" s="13" t="s">
        <v>753</v>
      </c>
      <c r="E2516" s="7" t="s">
        <v>732</v>
      </c>
      <c r="F2516" s="7" t="s">
        <v>754</v>
      </c>
      <c r="G2516" s="7" t="s">
        <v>3674</v>
      </c>
      <c r="H2516" s="8" t="s">
        <v>105</v>
      </c>
      <c r="I2516" s="8">
        <v>45</v>
      </c>
      <c r="J2516" s="10" t="s">
        <v>200</v>
      </c>
      <c r="K2516" s="8" t="s">
        <v>107</v>
      </c>
      <c r="L2516" s="10" t="s">
        <v>108</v>
      </c>
      <c r="M2516" s="10" t="s">
        <v>109</v>
      </c>
      <c r="N2516" s="10" t="s">
        <v>3503</v>
      </c>
      <c r="O2516" s="74"/>
      <c r="P2516" s="27"/>
      <c r="Q2516" s="27"/>
      <c r="R2516" s="27"/>
      <c r="S2516" s="27">
        <v>5</v>
      </c>
      <c r="T2516" s="27">
        <v>5</v>
      </c>
      <c r="U2516" s="27">
        <v>5</v>
      </c>
      <c r="V2516" s="27">
        <v>5</v>
      </c>
      <c r="W2516" s="27"/>
      <c r="X2516" s="27"/>
      <c r="Y2516" s="27"/>
      <c r="Z2516" s="27"/>
      <c r="AA2516" s="27"/>
      <c r="AB2516" s="27"/>
      <c r="AC2516" s="27"/>
      <c r="AD2516" s="27"/>
      <c r="AE2516" s="27"/>
      <c r="AF2516" s="27"/>
      <c r="AG2516" s="27"/>
      <c r="AH2516" s="27"/>
      <c r="AI2516" s="27"/>
      <c r="AJ2516" s="27"/>
      <c r="AK2516" s="27"/>
      <c r="AL2516" s="27"/>
      <c r="AM2516" s="27"/>
      <c r="AN2516" s="27"/>
      <c r="AO2516" s="27"/>
      <c r="AP2516" s="27">
        <v>12500</v>
      </c>
      <c r="AQ2516" s="27">
        <v>0</v>
      </c>
      <c r="AR2516" s="27">
        <f t="shared" si="86"/>
        <v>0</v>
      </c>
      <c r="AS2516" s="10" t="s">
        <v>111</v>
      </c>
      <c r="AT2516" s="7" t="s">
        <v>375</v>
      </c>
      <c r="AU2516" s="89" t="s">
        <v>212</v>
      </c>
    </row>
    <row r="2517" spans="2:47" ht="13.15" customHeight="1" x14ac:dyDescent="0.2">
      <c r="B2517" s="7" t="s">
        <v>3677</v>
      </c>
      <c r="C2517" s="7" t="s">
        <v>100</v>
      </c>
      <c r="D2517" s="13" t="s">
        <v>753</v>
      </c>
      <c r="E2517" s="7" t="s">
        <v>732</v>
      </c>
      <c r="F2517" s="7" t="s">
        <v>754</v>
      </c>
      <c r="G2517" s="7" t="s">
        <v>3678</v>
      </c>
      <c r="H2517" s="8" t="s">
        <v>197</v>
      </c>
      <c r="I2517" s="9">
        <v>45</v>
      </c>
      <c r="J2517" s="10" t="s">
        <v>238</v>
      </c>
      <c r="K2517" s="8" t="s">
        <v>107</v>
      </c>
      <c r="L2517" s="10" t="s">
        <v>108</v>
      </c>
      <c r="M2517" s="10" t="s">
        <v>109</v>
      </c>
      <c r="N2517" s="10" t="s">
        <v>3503</v>
      </c>
      <c r="O2517" s="27"/>
      <c r="P2517" s="27"/>
      <c r="Q2517" s="74"/>
      <c r="R2517" s="27">
        <v>257</v>
      </c>
      <c r="S2517" s="27">
        <v>257</v>
      </c>
      <c r="T2517" s="27">
        <v>257</v>
      </c>
      <c r="U2517" s="27">
        <v>257</v>
      </c>
      <c r="V2517" s="27">
        <v>257</v>
      </c>
      <c r="W2517" s="27"/>
      <c r="X2517" s="27"/>
      <c r="Y2517" s="27"/>
      <c r="Z2517" s="27"/>
      <c r="AA2517" s="27"/>
      <c r="AB2517" s="27"/>
      <c r="AC2517" s="27"/>
      <c r="AD2517" s="27"/>
      <c r="AE2517" s="27"/>
      <c r="AF2517" s="27"/>
      <c r="AG2517" s="27"/>
      <c r="AH2517" s="27"/>
      <c r="AI2517" s="27"/>
      <c r="AJ2517" s="27"/>
      <c r="AK2517" s="27"/>
      <c r="AL2517" s="27"/>
      <c r="AM2517" s="27"/>
      <c r="AN2517" s="27"/>
      <c r="AO2517" s="27"/>
      <c r="AP2517" s="27">
        <v>13540.81</v>
      </c>
      <c r="AQ2517" s="27">
        <v>0</v>
      </c>
      <c r="AR2517" s="27">
        <f t="shared" si="86"/>
        <v>0</v>
      </c>
      <c r="AS2517" s="10" t="s">
        <v>111</v>
      </c>
      <c r="AT2517" s="43" t="s">
        <v>241</v>
      </c>
      <c r="AU2517" s="89" t="s">
        <v>661</v>
      </c>
    </row>
    <row r="2518" spans="2:47" ht="13.15" customHeight="1" x14ac:dyDescent="0.2">
      <c r="B2518" s="12" t="s">
        <v>3679</v>
      </c>
      <c r="C2518" s="7" t="s">
        <v>100</v>
      </c>
      <c r="D2518" s="13" t="s">
        <v>753</v>
      </c>
      <c r="E2518" s="7" t="s">
        <v>732</v>
      </c>
      <c r="F2518" s="7" t="s">
        <v>754</v>
      </c>
      <c r="G2518" s="7" t="s">
        <v>3678</v>
      </c>
      <c r="H2518" s="8" t="s">
        <v>105</v>
      </c>
      <c r="I2518" s="9">
        <v>45</v>
      </c>
      <c r="J2518" s="10" t="s">
        <v>106</v>
      </c>
      <c r="K2518" s="8" t="s">
        <v>107</v>
      </c>
      <c r="L2518" s="10" t="s">
        <v>108</v>
      </c>
      <c r="M2518" s="10" t="s">
        <v>109</v>
      </c>
      <c r="N2518" s="10" t="s">
        <v>3503</v>
      </c>
      <c r="O2518" s="74"/>
      <c r="P2518" s="27"/>
      <c r="Q2518" s="27"/>
      <c r="R2518" s="27">
        <v>257</v>
      </c>
      <c r="S2518" s="27">
        <v>257</v>
      </c>
      <c r="T2518" s="27">
        <v>257</v>
      </c>
      <c r="U2518" s="27">
        <v>257</v>
      </c>
      <c r="V2518" s="27">
        <v>257</v>
      </c>
      <c r="W2518" s="27"/>
      <c r="X2518" s="27"/>
      <c r="Y2518" s="27"/>
      <c r="Z2518" s="27"/>
      <c r="AA2518" s="27"/>
      <c r="AB2518" s="27"/>
      <c r="AC2518" s="27"/>
      <c r="AD2518" s="27"/>
      <c r="AE2518" s="27"/>
      <c r="AF2518" s="27"/>
      <c r="AG2518" s="27"/>
      <c r="AH2518" s="27"/>
      <c r="AI2518" s="27"/>
      <c r="AJ2518" s="27"/>
      <c r="AK2518" s="27"/>
      <c r="AL2518" s="27"/>
      <c r="AM2518" s="27"/>
      <c r="AN2518" s="27"/>
      <c r="AO2518" s="27"/>
      <c r="AP2518" s="27">
        <v>13540.81</v>
      </c>
      <c r="AQ2518" s="27">
        <v>0</v>
      </c>
      <c r="AR2518" s="27">
        <f t="shared" si="86"/>
        <v>0</v>
      </c>
      <c r="AS2518" s="10" t="s">
        <v>111</v>
      </c>
      <c r="AT2518" s="43" t="s">
        <v>241</v>
      </c>
      <c r="AU2518" s="89" t="s">
        <v>661</v>
      </c>
    </row>
    <row r="2519" spans="2:47" ht="13.15" customHeight="1" x14ac:dyDescent="0.2">
      <c r="B2519" s="12" t="s">
        <v>3680</v>
      </c>
      <c r="C2519" s="7" t="s">
        <v>100</v>
      </c>
      <c r="D2519" s="13" t="s">
        <v>753</v>
      </c>
      <c r="E2519" s="7" t="s">
        <v>732</v>
      </c>
      <c r="F2519" s="7" t="s">
        <v>754</v>
      </c>
      <c r="G2519" s="7" t="s">
        <v>3678</v>
      </c>
      <c r="H2519" s="8" t="s">
        <v>105</v>
      </c>
      <c r="I2519" s="8">
        <v>45</v>
      </c>
      <c r="J2519" s="10" t="s">
        <v>200</v>
      </c>
      <c r="K2519" s="8" t="s">
        <v>107</v>
      </c>
      <c r="L2519" s="10" t="s">
        <v>108</v>
      </c>
      <c r="M2519" s="10" t="s">
        <v>109</v>
      </c>
      <c r="N2519" s="10" t="s">
        <v>3503</v>
      </c>
      <c r="O2519" s="74"/>
      <c r="P2519" s="27"/>
      <c r="Q2519" s="27"/>
      <c r="R2519" s="27">
        <v>20</v>
      </c>
      <c r="S2519" s="27">
        <v>257</v>
      </c>
      <c r="T2519" s="27">
        <v>257</v>
      </c>
      <c r="U2519" s="27">
        <v>257</v>
      </c>
      <c r="V2519" s="27">
        <v>257</v>
      </c>
      <c r="W2519" s="27"/>
      <c r="X2519" s="27"/>
      <c r="Y2519" s="27"/>
      <c r="Z2519" s="27"/>
      <c r="AA2519" s="27"/>
      <c r="AB2519" s="27"/>
      <c r="AC2519" s="27"/>
      <c r="AD2519" s="27"/>
      <c r="AE2519" s="27"/>
      <c r="AF2519" s="27"/>
      <c r="AG2519" s="27"/>
      <c r="AH2519" s="27"/>
      <c r="AI2519" s="27"/>
      <c r="AJ2519" s="27"/>
      <c r="AK2519" s="27"/>
      <c r="AL2519" s="27"/>
      <c r="AM2519" s="27"/>
      <c r="AN2519" s="27"/>
      <c r="AO2519" s="27"/>
      <c r="AP2519" s="27">
        <v>12500</v>
      </c>
      <c r="AQ2519" s="27">
        <v>0</v>
      </c>
      <c r="AR2519" s="27">
        <f t="shared" si="86"/>
        <v>0</v>
      </c>
      <c r="AS2519" s="10" t="s">
        <v>111</v>
      </c>
      <c r="AT2519" s="7" t="s">
        <v>375</v>
      </c>
      <c r="AU2519" s="13" t="s">
        <v>115</v>
      </c>
    </row>
    <row r="2520" spans="2:47" ht="13.15" customHeight="1" x14ac:dyDescent="0.2">
      <c r="B2520" s="13" t="s">
        <v>3681</v>
      </c>
      <c r="C2520" s="13" t="s">
        <v>100</v>
      </c>
      <c r="D2520" s="13" t="s">
        <v>3682</v>
      </c>
      <c r="E2520" s="13" t="s">
        <v>741</v>
      </c>
      <c r="F2520" s="13" t="s">
        <v>3683</v>
      </c>
      <c r="G2520" s="13" t="s">
        <v>3678</v>
      </c>
      <c r="H2520" s="13" t="s">
        <v>105</v>
      </c>
      <c r="I2520" s="13">
        <v>45</v>
      </c>
      <c r="J2520" s="13" t="s">
        <v>200</v>
      </c>
      <c r="K2520" s="13" t="s">
        <v>107</v>
      </c>
      <c r="L2520" s="13" t="s">
        <v>108</v>
      </c>
      <c r="M2520" s="13" t="s">
        <v>122</v>
      </c>
      <c r="N2520" s="13" t="s">
        <v>3503</v>
      </c>
      <c r="O2520" s="39"/>
      <c r="P2520" s="39"/>
      <c r="Q2520" s="39"/>
      <c r="R2520" s="39">
        <v>20</v>
      </c>
      <c r="S2520" s="39">
        <v>0</v>
      </c>
      <c r="T2520" s="39">
        <v>0</v>
      </c>
      <c r="U2520" s="39">
        <v>0</v>
      </c>
      <c r="V2520" s="39">
        <v>0</v>
      </c>
      <c r="W2520" s="39"/>
      <c r="X2520" s="39"/>
      <c r="Y2520" s="39"/>
      <c r="Z2520" s="39"/>
      <c r="AA2520" s="39"/>
      <c r="AB2520" s="39"/>
      <c r="AC2520" s="39"/>
      <c r="AD2520" s="39"/>
      <c r="AE2520" s="39"/>
      <c r="AF2520" s="39"/>
      <c r="AG2520" s="39"/>
      <c r="AH2520" s="39"/>
      <c r="AI2520" s="39"/>
      <c r="AJ2520" s="39"/>
      <c r="AK2520" s="39"/>
      <c r="AL2520" s="39"/>
      <c r="AM2520" s="39"/>
      <c r="AN2520" s="39"/>
      <c r="AO2520" s="39"/>
      <c r="AP2520" s="39">
        <v>12500</v>
      </c>
      <c r="AQ2520" s="39">
        <f>(O2520+P2520+Q2520+R2520+S2520+T2520+U2520+V2520+W2520)*AP2520</f>
        <v>250000</v>
      </c>
      <c r="AR2520" s="27">
        <f t="shared" si="86"/>
        <v>280000</v>
      </c>
      <c r="AS2520" s="13" t="s">
        <v>111</v>
      </c>
      <c r="AT2520" s="13">
        <v>2014</v>
      </c>
      <c r="AU2520" s="13"/>
    </row>
    <row r="2521" spans="2:47" ht="13.15" customHeight="1" x14ac:dyDescent="0.2">
      <c r="B2521" s="7" t="s">
        <v>3684</v>
      </c>
      <c r="C2521" s="7" t="s">
        <v>100</v>
      </c>
      <c r="D2521" s="13" t="s">
        <v>753</v>
      </c>
      <c r="E2521" s="7" t="s">
        <v>732</v>
      </c>
      <c r="F2521" s="7" t="s">
        <v>754</v>
      </c>
      <c r="G2521" s="7" t="s">
        <v>3685</v>
      </c>
      <c r="H2521" s="8" t="s">
        <v>197</v>
      </c>
      <c r="I2521" s="9">
        <v>45</v>
      </c>
      <c r="J2521" s="10" t="s">
        <v>238</v>
      </c>
      <c r="K2521" s="8" t="s">
        <v>107</v>
      </c>
      <c r="L2521" s="10" t="s">
        <v>108</v>
      </c>
      <c r="M2521" s="10" t="s">
        <v>109</v>
      </c>
      <c r="N2521" s="10" t="s">
        <v>3503</v>
      </c>
      <c r="O2521" s="27"/>
      <c r="P2521" s="27"/>
      <c r="Q2521" s="74"/>
      <c r="R2521" s="27">
        <v>542</v>
      </c>
      <c r="S2521" s="27">
        <v>542</v>
      </c>
      <c r="T2521" s="27">
        <v>542</v>
      </c>
      <c r="U2521" s="27">
        <v>542</v>
      </c>
      <c r="V2521" s="27">
        <v>542</v>
      </c>
      <c r="W2521" s="27"/>
      <c r="X2521" s="27"/>
      <c r="Y2521" s="27"/>
      <c r="Z2521" s="27"/>
      <c r="AA2521" s="27"/>
      <c r="AB2521" s="27"/>
      <c r="AC2521" s="27"/>
      <c r="AD2521" s="27"/>
      <c r="AE2521" s="27"/>
      <c r="AF2521" s="27"/>
      <c r="AG2521" s="27"/>
      <c r="AH2521" s="27"/>
      <c r="AI2521" s="27"/>
      <c r="AJ2521" s="27"/>
      <c r="AK2521" s="27"/>
      <c r="AL2521" s="27"/>
      <c r="AM2521" s="27"/>
      <c r="AN2521" s="27"/>
      <c r="AO2521" s="27"/>
      <c r="AP2521" s="27">
        <v>13540.81</v>
      </c>
      <c r="AQ2521" s="27">
        <v>0</v>
      </c>
      <c r="AR2521" s="27">
        <f t="shared" si="86"/>
        <v>0</v>
      </c>
      <c r="AS2521" s="10" t="s">
        <v>111</v>
      </c>
      <c r="AT2521" s="43" t="s">
        <v>241</v>
      </c>
      <c r="AU2521" s="89" t="s">
        <v>661</v>
      </c>
    </row>
    <row r="2522" spans="2:47" ht="13.15" customHeight="1" x14ac:dyDescent="0.2">
      <c r="B2522" s="12" t="s">
        <v>3686</v>
      </c>
      <c r="C2522" s="7" t="s">
        <v>100</v>
      </c>
      <c r="D2522" s="13" t="s">
        <v>753</v>
      </c>
      <c r="E2522" s="7" t="s">
        <v>732</v>
      </c>
      <c r="F2522" s="7" t="s">
        <v>754</v>
      </c>
      <c r="G2522" s="7" t="s">
        <v>3685</v>
      </c>
      <c r="H2522" s="8" t="s">
        <v>105</v>
      </c>
      <c r="I2522" s="9">
        <v>45</v>
      </c>
      <c r="J2522" s="10" t="s">
        <v>106</v>
      </c>
      <c r="K2522" s="8" t="s">
        <v>107</v>
      </c>
      <c r="L2522" s="10" t="s">
        <v>108</v>
      </c>
      <c r="M2522" s="10" t="s">
        <v>109</v>
      </c>
      <c r="N2522" s="10" t="s">
        <v>3503</v>
      </c>
      <c r="O2522" s="74"/>
      <c r="P2522" s="27"/>
      <c r="Q2522" s="27"/>
      <c r="R2522" s="27">
        <v>542</v>
      </c>
      <c r="S2522" s="27">
        <v>542</v>
      </c>
      <c r="T2522" s="27">
        <v>542</v>
      </c>
      <c r="U2522" s="27">
        <v>542</v>
      </c>
      <c r="V2522" s="27">
        <v>542</v>
      </c>
      <c r="W2522" s="27"/>
      <c r="X2522" s="27"/>
      <c r="Y2522" s="27"/>
      <c r="Z2522" s="27"/>
      <c r="AA2522" s="27"/>
      <c r="AB2522" s="27"/>
      <c r="AC2522" s="27"/>
      <c r="AD2522" s="27"/>
      <c r="AE2522" s="27"/>
      <c r="AF2522" s="27"/>
      <c r="AG2522" s="27"/>
      <c r="AH2522" s="27"/>
      <c r="AI2522" s="27"/>
      <c r="AJ2522" s="27"/>
      <c r="AK2522" s="27"/>
      <c r="AL2522" s="27"/>
      <c r="AM2522" s="27"/>
      <c r="AN2522" s="27"/>
      <c r="AO2522" s="27"/>
      <c r="AP2522" s="27">
        <v>13540.81</v>
      </c>
      <c r="AQ2522" s="27">
        <v>0</v>
      </c>
      <c r="AR2522" s="27">
        <f t="shared" si="86"/>
        <v>0</v>
      </c>
      <c r="AS2522" s="10" t="s">
        <v>111</v>
      </c>
      <c r="AT2522" s="43" t="s">
        <v>241</v>
      </c>
      <c r="AU2522" s="89" t="s">
        <v>661</v>
      </c>
    </row>
    <row r="2523" spans="2:47" ht="13.15" customHeight="1" x14ac:dyDescent="0.2">
      <c r="B2523" s="12" t="s">
        <v>3687</v>
      </c>
      <c r="C2523" s="7" t="s">
        <v>100</v>
      </c>
      <c r="D2523" s="13" t="s">
        <v>753</v>
      </c>
      <c r="E2523" s="7" t="s">
        <v>732</v>
      </c>
      <c r="F2523" s="7" t="s">
        <v>754</v>
      </c>
      <c r="G2523" s="7" t="s">
        <v>3685</v>
      </c>
      <c r="H2523" s="8" t="s">
        <v>105</v>
      </c>
      <c r="I2523" s="8">
        <v>45</v>
      </c>
      <c r="J2523" s="10" t="s">
        <v>200</v>
      </c>
      <c r="K2523" s="8" t="s">
        <v>107</v>
      </c>
      <c r="L2523" s="10" t="s">
        <v>108</v>
      </c>
      <c r="M2523" s="10" t="s">
        <v>109</v>
      </c>
      <c r="N2523" s="10" t="s">
        <v>3503</v>
      </c>
      <c r="O2523" s="74"/>
      <c r="P2523" s="27"/>
      <c r="Q2523" s="27"/>
      <c r="R2523" s="27">
        <v>30</v>
      </c>
      <c r="S2523" s="27">
        <v>542</v>
      </c>
      <c r="T2523" s="27">
        <v>542</v>
      </c>
      <c r="U2523" s="27">
        <v>542</v>
      </c>
      <c r="V2523" s="27">
        <v>542</v>
      </c>
      <c r="W2523" s="27"/>
      <c r="X2523" s="27"/>
      <c r="Y2523" s="27"/>
      <c r="Z2523" s="27"/>
      <c r="AA2523" s="27"/>
      <c r="AB2523" s="27"/>
      <c r="AC2523" s="27"/>
      <c r="AD2523" s="27"/>
      <c r="AE2523" s="27"/>
      <c r="AF2523" s="27"/>
      <c r="AG2523" s="27"/>
      <c r="AH2523" s="27"/>
      <c r="AI2523" s="27"/>
      <c r="AJ2523" s="27"/>
      <c r="AK2523" s="27"/>
      <c r="AL2523" s="27"/>
      <c r="AM2523" s="27"/>
      <c r="AN2523" s="27"/>
      <c r="AO2523" s="27"/>
      <c r="AP2523" s="27">
        <v>12500</v>
      </c>
      <c r="AQ2523" s="27">
        <v>0</v>
      </c>
      <c r="AR2523" s="27">
        <f t="shared" si="86"/>
        <v>0</v>
      </c>
      <c r="AS2523" s="10" t="s">
        <v>111</v>
      </c>
      <c r="AT2523" s="7" t="s">
        <v>375</v>
      </c>
      <c r="AU2523" s="13" t="s">
        <v>115</v>
      </c>
    </row>
    <row r="2524" spans="2:47" ht="13.15" customHeight="1" x14ac:dyDescent="0.2">
      <c r="B2524" s="13" t="s">
        <v>3688</v>
      </c>
      <c r="C2524" s="13" t="s">
        <v>100</v>
      </c>
      <c r="D2524" s="13" t="s">
        <v>3682</v>
      </c>
      <c r="E2524" s="13" t="s">
        <v>741</v>
      </c>
      <c r="F2524" s="13" t="s">
        <v>3683</v>
      </c>
      <c r="G2524" s="13" t="s">
        <v>3685</v>
      </c>
      <c r="H2524" s="13" t="s">
        <v>105</v>
      </c>
      <c r="I2524" s="13">
        <v>45</v>
      </c>
      <c r="J2524" s="13" t="s">
        <v>200</v>
      </c>
      <c r="K2524" s="13" t="s">
        <v>107</v>
      </c>
      <c r="L2524" s="13" t="s">
        <v>108</v>
      </c>
      <c r="M2524" s="13" t="s">
        <v>122</v>
      </c>
      <c r="N2524" s="13" t="s">
        <v>3503</v>
      </c>
      <c r="O2524" s="39"/>
      <c r="P2524" s="39"/>
      <c r="Q2524" s="39"/>
      <c r="R2524" s="39">
        <v>30</v>
      </c>
      <c r="S2524" s="39">
        <v>0</v>
      </c>
      <c r="T2524" s="39">
        <v>0</v>
      </c>
      <c r="U2524" s="39">
        <v>0</v>
      </c>
      <c r="V2524" s="39">
        <v>0</v>
      </c>
      <c r="W2524" s="39"/>
      <c r="X2524" s="39"/>
      <c r="Y2524" s="39"/>
      <c r="Z2524" s="39"/>
      <c r="AA2524" s="39"/>
      <c r="AB2524" s="39"/>
      <c r="AC2524" s="39"/>
      <c r="AD2524" s="39"/>
      <c r="AE2524" s="39"/>
      <c r="AF2524" s="39"/>
      <c r="AG2524" s="39"/>
      <c r="AH2524" s="39"/>
      <c r="AI2524" s="39"/>
      <c r="AJ2524" s="39"/>
      <c r="AK2524" s="39"/>
      <c r="AL2524" s="39"/>
      <c r="AM2524" s="39"/>
      <c r="AN2524" s="39"/>
      <c r="AO2524" s="39"/>
      <c r="AP2524" s="39">
        <v>12500</v>
      </c>
      <c r="AQ2524" s="39">
        <f>(O2524+P2524+Q2524+R2524+S2524+T2524+U2524+V2524+W2524)*AP2524</f>
        <v>375000</v>
      </c>
      <c r="AR2524" s="27">
        <f t="shared" si="86"/>
        <v>420000.00000000006</v>
      </c>
      <c r="AS2524" s="13" t="s">
        <v>111</v>
      </c>
      <c r="AT2524" s="13">
        <v>2014</v>
      </c>
      <c r="AU2524" s="13"/>
    </row>
    <row r="2525" spans="2:47" ht="13.15" customHeight="1" x14ac:dyDescent="0.2">
      <c r="B2525" s="7" t="s">
        <v>3689</v>
      </c>
      <c r="C2525" s="7" t="s">
        <v>100</v>
      </c>
      <c r="D2525" s="13" t="s">
        <v>753</v>
      </c>
      <c r="E2525" s="7" t="s">
        <v>732</v>
      </c>
      <c r="F2525" s="7" t="s">
        <v>754</v>
      </c>
      <c r="G2525" s="7" t="s">
        <v>3690</v>
      </c>
      <c r="H2525" s="8" t="s">
        <v>197</v>
      </c>
      <c r="I2525" s="9">
        <v>45</v>
      </c>
      <c r="J2525" s="10" t="s">
        <v>238</v>
      </c>
      <c r="K2525" s="8" t="s">
        <v>107</v>
      </c>
      <c r="L2525" s="10" t="s">
        <v>108</v>
      </c>
      <c r="M2525" s="10" t="s">
        <v>109</v>
      </c>
      <c r="N2525" s="10" t="s">
        <v>3503</v>
      </c>
      <c r="O2525" s="27"/>
      <c r="P2525" s="27"/>
      <c r="Q2525" s="74"/>
      <c r="R2525" s="27">
        <v>1032</v>
      </c>
      <c r="S2525" s="27">
        <v>1032</v>
      </c>
      <c r="T2525" s="27">
        <v>1032</v>
      </c>
      <c r="U2525" s="27">
        <v>1032</v>
      </c>
      <c r="V2525" s="27">
        <v>1032</v>
      </c>
      <c r="W2525" s="27"/>
      <c r="X2525" s="27"/>
      <c r="Y2525" s="27"/>
      <c r="Z2525" s="27"/>
      <c r="AA2525" s="27"/>
      <c r="AB2525" s="27"/>
      <c r="AC2525" s="27"/>
      <c r="AD2525" s="27"/>
      <c r="AE2525" s="27"/>
      <c r="AF2525" s="27"/>
      <c r="AG2525" s="27"/>
      <c r="AH2525" s="27"/>
      <c r="AI2525" s="27"/>
      <c r="AJ2525" s="27"/>
      <c r="AK2525" s="27"/>
      <c r="AL2525" s="27"/>
      <c r="AM2525" s="27"/>
      <c r="AN2525" s="27"/>
      <c r="AO2525" s="27"/>
      <c r="AP2525" s="27">
        <v>13540.81</v>
      </c>
      <c r="AQ2525" s="39">
        <v>0</v>
      </c>
      <c r="AR2525" s="27">
        <f t="shared" si="86"/>
        <v>0</v>
      </c>
      <c r="AS2525" s="10" t="s">
        <v>111</v>
      </c>
      <c r="AT2525" s="43" t="s">
        <v>241</v>
      </c>
      <c r="AU2525" s="89" t="s">
        <v>661</v>
      </c>
    </row>
    <row r="2526" spans="2:47" ht="13.15" customHeight="1" x14ac:dyDescent="0.2">
      <c r="B2526" s="12" t="s">
        <v>3691</v>
      </c>
      <c r="C2526" s="7" t="s">
        <v>100</v>
      </c>
      <c r="D2526" s="13" t="s">
        <v>753</v>
      </c>
      <c r="E2526" s="7" t="s">
        <v>732</v>
      </c>
      <c r="F2526" s="7" t="s">
        <v>754</v>
      </c>
      <c r="G2526" s="7" t="s">
        <v>3690</v>
      </c>
      <c r="H2526" s="8" t="s">
        <v>105</v>
      </c>
      <c r="I2526" s="9">
        <v>45</v>
      </c>
      <c r="J2526" s="10" t="s">
        <v>106</v>
      </c>
      <c r="K2526" s="8" t="s">
        <v>107</v>
      </c>
      <c r="L2526" s="10" t="s">
        <v>108</v>
      </c>
      <c r="M2526" s="10" t="s">
        <v>109</v>
      </c>
      <c r="N2526" s="10" t="s">
        <v>3503</v>
      </c>
      <c r="O2526" s="74"/>
      <c r="P2526" s="27"/>
      <c r="Q2526" s="27"/>
      <c r="R2526" s="27">
        <v>1032</v>
      </c>
      <c r="S2526" s="27">
        <v>1032</v>
      </c>
      <c r="T2526" s="27">
        <v>1032</v>
      </c>
      <c r="U2526" s="27">
        <v>1032</v>
      </c>
      <c r="V2526" s="27">
        <v>1032</v>
      </c>
      <c r="W2526" s="27"/>
      <c r="X2526" s="27"/>
      <c r="Y2526" s="27"/>
      <c r="Z2526" s="27"/>
      <c r="AA2526" s="27"/>
      <c r="AB2526" s="27"/>
      <c r="AC2526" s="27"/>
      <c r="AD2526" s="27"/>
      <c r="AE2526" s="27"/>
      <c r="AF2526" s="27"/>
      <c r="AG2526" s="27"/>
      <c r="AH2526" s="27"/>
      <c r="AI2526" s="27"/>
      <c r="AJ2526" s="27"/>
      <c r="AK2526" s="27"/>
      <c r="AL2526" s="27"/>
      <c r="AM2526" s="27"/>
      <c r="AN2526" s="27"/>
      <c r="AO2526" s="27"/>
      <c r="AP2526" s="27">
        <v>13540.81</v>
      </c>
      <c r="AQ2526" s="39">
        <v>0</v>
      </c>
      <c r="AR2526" s="27">
        <f t="shared" si="86"/>
        <v>0</v>
      </c>
      <c r="AS2526" s="10" t="s">
        <v>111</v>
      </c>
      <c r="AT2526" s="43" t="s">
        <v>241</v>
      </c>
      <c r="AU2526" s="89" t="s">
        <v>661</v>
      </c>
    </row>
    <row r="2527" spans="2:47" ht="13.15" customHeight="1" x14ac:dyDescent="0.2">
      <c r="B2527" s="12" t="s">
        <v>3692</v>
      </c>
      <c r="C2527" s="7" t="s">
        <v>100</v>
      </c>
      <c r="D2527" s="13" t="s">
        <v>753</v>
      </c>
      <c r="E2527" s="7" t="s">
        <v>732</v>
      </c>
      <c r="F2527" s="7" t="s">
        <v>754</v>
      </c>
      <c r="G2527" s="7" t="s">
        <v>3690</v>
      </c>
      <c r="H2527" s="8" t="s">
        <v>105</v>
      </c>
      <c r="I2527" s="8">
        <v>45</v>
      </c>
      <c r="J2527" s="10" t="s">
        <v>200</v>
      </c>
      <c r="K2527" s="8" t="s">
        <v>107</v>
      </c>
      <c r="L2527" s="10" t="s">
        <v>108</v>
      </c>
      <c r="M2527" s="10" t="s">
        <v>109</v>
      </c>
      <c r="N2527" s="10" t="s">
        <v>3503</v>
      </c>
      <c r="O2527" s="74"/>
      <c r="P2527" s="27"/>
      <c r="Q2527" s="27"/>
      <c r="R2527" s="27">
        <v>100</v>
      </c>
      <c r="S2527" s="27">
        <v>1032</v>
      </c>
      <c r="T2527" s="27">
        <v>1032</v>
      </c>
      <c r="U2527" s="27">
        <v>1032</v>
      </c>
      <c r="V2527" s="27">
        <v>1032</v>
      </c>
      <c r="W2527" s="27"/>
      <c r="X2527" s="27"/>
      <c r="Y2527" s="27"/>
      <c r="Z2527" s="27"/>
      <c r="AA2527" s="27"/>
      <c r="AB2527" s="27"/>
      <c r="AC2527" s="27"/>
      <c r="AD2527" s="27"/>
      <c r="AE2527" s="27"/>
      <c r="AF2527" s="27"/>
      <c r="AG2527" s="27"/>
      <c r="AH2527" s="27"/>
      <c r="AI2527" s="27"/>
      <c r="AJ2527" s="27"/>
      <c r="AK2527" s="27"/>
      <c r="AL2527" s="27"/>
      <c r="AM2527" s="27"/>
      <c r="AN2527" s="27"/>
      <c r="AO2527" s="27"/>
      <c r="AP2527" s="27">
        <v>12500</v>
      </c>
      <c r="AQ2527" s="39">
        <v>0</v>
      </c>
      <c r="AR2527" s="27">
        <f t="shared" si="86"/>
        <v>0</v>
      </c>
      <c r="AS2527" s="10" t="s">
        <v>111</v>
      </c>
      <c r="AT2527" s="7" t="s">
        <v>375</v>
      </c>
      <c r="AU2527" s="13" t="s">
        <v>115</v>
      </c>
    </row>
    <row r="2528" spans="2:47" ht="13.15" customHeight="1" x14ac:dyDescent="0.2">
      <c r="B2528" s="13" t="s">
        <v>3693</v>
      </c>
      <c r="C2528" s="13" t="s">
        <v>100</v>
      </c>
      <c r="D2528" s="13" t="s">
        <v>3682</v>
      </c>
      <c r="E2528" s="13" t="s">
        <v>741</v>
      </c>
      <c r="F2528" s="13" t="s">
        <v>3683</v>
      </c>
      <c r="G2528" s="13" t="s">
        <v>3690</v>
      </c>
      <c r="H2528" s="13" t="s">
        <v>105</v>
      </c>
      <c r="I2528" s="13">
        <v>45</v>
      </c>
      <c r="J2528" s="13" t="s">
        <v>200</v>
      </c>
      <c r="K2528" s="13" t="s">
        <v>107</v>
      </c>
      <c r="L2528" s="13" t="s">
        <v>108</v>
      </c>
      <c r="M2528" s="13" t="s">
        <v>122</v>
      </c>
      <c r="N2528" s="13" t="s">
        <v>3503</v>
      </c>
      <c r="O2528" s="39"/>
      <c r="P2528" s="39"/>
      <c r="Q2528" s="39"/>
      <c r="R2528" s="39">
        <v>100</v>
      </c>
      <c r="S2528" s="39">
        <v>0</v>
      </c>
      <c r="T2528" s="39">
        <v>0</v>
      </c>
      <c r="U2528" s="39">
        <v>0</v>
      </c>
      <c r="V2528" s="39">
        <v>0</v>
      </c>
      <c r="W2528" s="39"/>
      <c r="X2528" s="39"/>
      <c r="Y2528" s="39"/>
      <c r="Z2528" s="39"/>
      <c r="AA2528" s="39"/>
      <c r="AB2528" s="39"/>
      <c r="AC2528" s="39"/>
      <c r="AD2528" s="39"/>
      <c r="AE2528" s="39"/>
      <c r="AF2528" s="39"/>
      <c r="AG2528" s="39"/>
      <c r="AH2528" s="39"/>
      <c r="AI2528" s="39"/>
      <c r="AJ2528" s="39"/>
      <c r="AK2528" s="39"/>
      <c r="AL2528" s="39"/>
      <c r="AM2528" s="39"/>
      <c r="AN2528" s="39"/>
      <c r="AO2528" s="39"/>
      <c r="AP2528" s="39">
        <v>12500</v>
      </c>
      <c r="AQ2528" s="39">
        <f>(O2528+P2528+Q2528+R2528+S2528+T2528+U2528+V2528+W2528)*AP2528</f>
        <v>1250000</v>
      </c>
      <c r="AR2528" s="27">
        <f t="shared" si="86"/>
        <v>1400000.0000000002</v>
      </c>
      <c r="AS2528" s="13" t="s">
        <v>111</v>
      </c>
      <c r="AT2528" s="13">
        <v>2014</v>
      </c>
      <c r="AU2528" s="13"/>
    </row>
    <row r="2529" spans="2:47" ht="13.15" customHeight="1" x14ac:dyDescent="0.2">
      <c r="B2529" s="7" t="s">
        <v>3694</v>
      </c>
      <c r="C2529" s="7" t="s">
        <v>100</v>
      </c>
      <c r="D2529" s="13" t="s">
        <v>753</v>
      </c>
      <c r="E2529" s="7" t="s">
        <v>732</v>
      </c>
      <c r="F2529" s="7" t="s">
        <v>754</v>
      </c>
      <c r="G2529" s="7" t="s">
        <v>3695</v>
      </c>
      <c r="H2529" s="8" t="s">
        <v>197</v>
      </c>
      <c r="I2529" s="9">
        <v>45</v>
      </c>
      <c r="J2529" s="10" t="s">
        <v>238</v>
      </c>
      <c r="K2529" s="8" t="s">
        <v>107</v>
      </c>
      <c r="L2529" s="10" t="s">
        <v>108</v>
      </c>
      <c r="M2529" s="10" t="s">
        <v>109</v>
      </c>
      <c r="N2529" s="10" t="s">
        <v>3503</v>
      </c>
      <c r="O2529" s="27"/>
      <c r="P2529" s="27"/>
      <c r="Q2529" s="74"/>
      <c r="R2529" s="27">
        <v>1058</v>
      </c>
      <c r="S2529" s="27">
        <v>1058</v>
      </c>
      <c r="T2529" s="27">
        <v>1058</v>
      </c>
      <c r="U2529" s="27">
        <v>1058</v>
      </c>
      <c r="V2529" s="27">
        <v>1058</v>
      </c>
      <c r="W2529" s="27"/>
      <c r="X2529" s="27"/>
      <c r="Y2529" s="27"/>
      <c r="Z2529" s="27"/>
      <c r="AA2529" s="27"/>
      <c r="AB2529" s="27"/>
      <c r="AC2529" s="27"/>
      <c r="AD2529" s="27"/>
      <c r="AE2529" s="27"/>
      <c r="AF2529" s="27"/>
      <c r="AG2529" s="27"/>
      <c r="AH2529" s="27"/>
      <c r="AI2529" s="27"/>
      <c r="AJ2529" s="27"/>
      <c r="AK2529" s="27"/>
      <c r="AL2529" s="27"/>
      <c r="AM2529" s="27"/>
      <c r="AN2529" s="27"/>
      <c r="AO2529" s="27"/>
      <c r="AP2529" s="27">
        <v>13540.81</v>
      </c>
      <c r="AQ2529" s="39">
        <v>0</v>
      </c>
      <c r="AR2529" s="27">
        <f t="shared" si="86"/>
        <v>0</v>
      </c>
      <c r="AS2529" s="10" t="s">
        <v>111</v>
      </c>
      <c r="AT2529" s="43" t="s">
        <v>241</v>
      </c>
      <c r="AU2529" s="89" t="s">
        <v>661</v>
      </c>
    </row>
    <row r="2530" spans="2:47" ht="13.15" customHeight="1" x14ac:dyDescent="0.2">
      <c r="B2530" s="12" t="s">
        <v>3696</v>
      </c>
      <c r="C2530" s="7" t="s">
        <v>100</v>
      </c>
      <c r="D2530" s="13" t="s">
        <v>753</v>
      </c>
      <c r="E2530" s="7" t="s">
        <v>732</v>
      </c>
      <c r="F2530" s="7" t="s">
        <v>754</v>
      </c>
      <c r="G2530" s="7" t="s">
        <v>3695</v>
      </c>
      <c r="H2530" s="8" t="s">
        <v>105</v>
      </c>
      <c r="I2530" s="9">
        <v>45</v>
      </c>
      <c r="J2530" s="10" t="s">
        <v>106</v>
      </c>
      <c r="K2530" s="8" t="s">
        <v>107</v>
      </c>
      <c r="L2530" s="10" t="s">
        <v>108</v>
      </c>
      <c r="M2530" s="10" t="s">
        <v>109</v>
      </c>
      <c r="N2530" s="10" t="s">
        <v>3503</v>
      </c>
      <c r="O2530" s="74"/>
      <c r="P2530" s="27"/>
      <c r="Q2530" s="27"/>
      <c r="R2530" s="27">
        <v>1058</v>
      </c>
      <c r="S2530" s="27">
        <v>1058</v>
      </c>
      <c r="T2530" s="27">
        <v>1058</v>
      </c>
      <c r="U2530" s="27">
        <v>1058</v>
      </c>
      <c r="V2530" s="27">
        <v>1058</v>
      </c>
      <c r="W2530" s="27"/>
      <c r="X2530" s="27"/>
      <c r="Y2530" s="27"/>
      <c r="Z2530" s="27"/>
      <c r="AA2530" s="27"/>
      <c r="AB2530" s="27"/>
      <c r="AC2530" s="27"/>
      <c r="AD2530" s="27"/>
      <c r="AE2530" s="27"/>
      <c r="AF2530" s="27"/>
      <c r="AG2530" s="27"/>
      <c r="AH2530" s="27"/>
      <c r="AI2530" s="27"/>
      <c r="AJ2530" s="27"/>
      <c r="AK2530" s="27"/>
      <c r="AL2530" s="27"/>
      <c r="AM2530" s="27"/>
      <c r="AN2530" s="27"/>
      <c r="AO2530" s="27"/>
      <c r="AP2530" s="27">
        <v>13540.81</v>
      </c>
      <c r="AQ2530" s="39">
        <v>0</v>
      </c>
      <c r="AR2530" s="27">
        <f t="shared" si="86"/>
        <v>0</v>
      </c>
      <c r="AS2530" s="10" t="s">
        <v>111</v>
      </c>
      <c r="AT2530" s="43" t="s">
        <v>241</v>
      </c>
      <c r="AU2530" s="89" t="s">
        <v>661</v>
      </c>
    </row>
    <row r="2531" spans="2:47" ht="13.15" customHeight="1" x14ac:dyDescent="0.2">
      <c r="B2531" s="12" t="s">
        <v>3697</v>
      </c>
      <c r="C2531" s="7" t="s">
        <v>100</v>
      </c>
      <c r="D2531" s="13" t="s">
        <v>753</v>
      </c>
      <c r="E2531" s="7" t="s">
        <v>732</v>
      </c>
      <c r="F2531" s="7" t="s">
        <v>754</v>
      </c>
      <c r="G2531" s="7" t="s">
        <v>3695</v>
      </c>
      <c r="H2531" s="8" t="s">
        <v>105</v>
      </c>
      <c r="I2531" s="8">
        <v>45</v>
      </c>
      <c r="J2531" s="10" t="s">
        <v>200</v>
      </c>
      <c r="K2531" s="8" t="s">
        <v>107</v>
      </c>
      <c r="L2531" s="10" t="s">
        <v>108</v>
      </c>
      <c r="M2531" s="10" t="s">
        <v>109</v>
      </c>
      <c r="N2531" s="10" t="s">
        <v>3503</v>
      </c>
      <c r="O2531" s="74"/>
      <c r="P2531" s="27"/>
      <c r="Q2531" s="27"/>
      <c r="R2531" s="27">
        <v>150</v>
      </c>
      <c r="S2531" s="27">
        <v>1058</v>
      </c>
      <c r="T2531" s="27">
        <v>1058</v>
      </c>
      <c r="U2531" s="27">
        <v>1058</v>
      </c>
      <c r="V2531" s="27">
        <v>1058</v>
      </c>
      <c r="W2531" s="27"/>
      <c r="X2531" s="27"/>
      <c r="Y2531" s="27"/>
      <c r="Z2531" s="27"/>
      <c r="AA2531" s="27"/>
      <c r="AB2531" s="27"/>
      <c r="AC2531" s="27"/>
      <c r="AD2531" s="27"/>
      <c r="AE2531" s="27"/>
      <c r="AF2531" s="27"/>
      <c r="AG2531" s="27"/>
      <c r="AH2531" s="27"/>
      <c r="AI2531" s="27"/>
      <c r="AJ2531" s="27"/>
      <c r="AK2531" s="27"/>
      <c r="AL2531" s="27"/>
      <c r="AM2531" s="27"/>
      <c r="AN2531" s="27"/>
      <c r="AO2531" s="27"/>
      <c r="AP2531" s="27">
        <v>12500</v>
      </c>
      <c r="AQ2531" s="39">
        <v>0</v>
      </c>
      <c r="AR2531" s="27">
        <f t="shared" si="86"/>
        <v>0</v>
      </c>
      <c r="AS2531" s="10" t="s">
        <v>111</v>
      </c>
      <c r="AT2531" s="7" t="s">
        <v>375</v>
      </c>
      <c r="AU2531" s="13" t="s">
        <v>115</v>
      </c>
    </row>
    <row r="2532" spans="2:47" ht="13.15" customHeight="1" x14ac:dyDescent="0.2">
      <c r="B2532" s="13" t="s">
        <v>3698</v>
      </c>
      <c r="C2532" s="13" t="s">
        <v>100</v>
      </c>
      <c r="D2532" s="13" t="s">
        <v>3682</v>
      </c>
      <c r="E2532" s="13" t="s">
        <v>741</v>
      </c>
      <c r="F2532" s="13" t="s">
        <v>3683</v>
      </c>
      <c r="G2532" s="13" t="s">
        <v>3695</v>
      </c>
      <c r="H2532" s="13" t="s">
        <v>105</v>
      </c>
      <c r="I2532" s="13">
        <v>45</v>
      </c>
      <c r="J2532" s="13" t="s">
        <v>200</v>
      </c>
      <c r="K2532" s="13" t="s">
        <v>107</v>
      </c>
      <c r="L2532" s="13" t="s">
        <v>108</v>
      </c>
      <c r="M2532" s="13" t="s">
        <v>122</v>
      </c>
      <c r="N2532" s="13" t="s">
        <v>3503</v>
      </c>
      <c r="O2532" s="39"/>
      <c r="P2532" s="39"/>
      <c r="Q2532" s="39"/>
      <c r="R2532" s="39">
        <v>150</v>
      </c>
      <c r="S2532" s="39">
        <v>0</v>
      </c>
      <c r="T2532" s="39">
        <v>0</v>
      </c>
      <c r="U2532" s="39">
        <v>0</v>
      </c>
      <c r="V2532" s="39">
        <v>0</v>
      </c>
      <c r="W2532" s="39"/>
      <c r="X2532" s="39"/>
      <c r="Y2532" s="39"/>
      <c r="Z2532" s="39"/>
      <c r="AA2532" s="39"/>
      <c r="AB2532" s="39"/>
      <c r="AC2532" s="39"/>
      <c r="AD2532" s="39"/>
      <c r="AE2532" s="39"/>
      <c r="AF2532" s="39"/>
      <c r="AG2532" s="39"/>
      <c r="AH2532" s="39"/>
      <c r="AI2532" s="39"/>
      <c r="AJ2532" s="39"/>
      <c r="AK2532" s="39"/>
      <c r="AL2532" s="39"/>
      <c r="AM2532" s="39"/>
      <c r="AN2532" s="39"/>
      <c r="AO2532" s="39"/>
      <c r="AP2532" s="39">
        <v>12500</v>
      </c>
      <c r="AQ2532" s="39">
        <f>(O2532+P2532+Q2532+R2532+S2532+T2532+U2532+V2532+W2532)*AP2532</f>
        <v>1875000</v>
      </c>
      <c r="AR2532" s="27">
        <f t="shared" si="86"/>
        <v>2100000</v>
      </c>
      <c r="AS2532" s="13" t="s">
        <v>111</v>
      </c>
      <c r="AT2532" s="13">
        <v>2014</v>
      </c>
      <c r="AU2532" s="13"/>
    </row>
    <row r="2533" spans="2:47" ht="13.15" customHeight="1" x14ac:dyDescent="0.2">
      <c r="B2533" s="7" t="s">
        <v>3699</v>
      </c>
      <c r="C2533" s="7" t="s">
        <v>100</v>
      </c>
      <c r="D2533" s="13" t="s">
        <v>753</v>
      </c>
      <c r="E2533" s="7" t="s">
        <v>732</v>
      </c>
      <c r="F2533" s="7" t="s">
        <v>754</v>
      </c>
      <c r="G2533" s="7" t="s">
        <v>3700</v>
      </c>
      <c r="H2533" s="8" t="s">
        <v>197</v>
      </c>
      <c r="I2533" s="9">
        <v>45</v>
      </c>
      <c r="J2533" s="10" t="s">
        <v>238</v>
      </c>
      <c r="K2533" s="8" t="s">
        <v>107</v>
      </c>
      <c r="L2533" s="10" t="s">
        <v>108</v>
      </c>
      <c r="M2533" s="10" t="s">
        <v>109</v>
      </c>
      <c r="N2533" s="10" t="s">
        <v>3503</v>
      </c>
      <c r="O2533" s="27"/>
      <c r="P2533" s="27"/>
      <c r="Q2533" s="74"/>
      <c r="R2533" s="27">
        <v>617</v>
      </c>
      <c r="S2533" s="27">
        <v>617</v>
      </c>
      <c r="T2533" s="27">
        <v>617</v>
      </c>
      <c r="U2533" s="27">
        <v>617</v>
      </c>
      <c r="V2533" s="27">
        <v>617</v>
      </c>
      <c r="W2533" s="27"/>
      <c r="X2533" s="27"/>
      <c r="Y2533" s="27"/>
      <c r="Z2533" s="27"/>
      <c r="AA2533" s="27"/>
      <c r="AB2533" s="27"/>
      <c r="AC2533" s="27"/>
      <c r="AD2533" s="27"/>
      <c r="AE2533" s="27"/>
      <c r="AF2533" s="27"/>
      <c r="AG2533" s="27"/>
      <c r="AH2533" s="27"/>
      <c r="AI2533" s="27"/>
      <c r="AJ2533" s="27"/>
      <c r="AK2533" s="27"/>
      <c r="AL2533" s="27"/>
      <c r="AM2533" s="27"/>
      <c r="AN2533" s="27"/>
      <c r="AO2533" s="27"/>
      <c r="AP2533" s="27">
        <v>13540.81</v>
      </c>
      <c r="AQ2533" s="39">
        <v>0</v>
      </c>
      <c r="AR2533" s="27">
        <f t="shared" si="86"/>
        <v>0</v>
      </c>
      <c r="AS2533" s="10" t="s">
        <v>111</v>
      </c>
      <c r="AT2533" s="43" t="s">
        <v>241</v>
      </c>
      <c r="AU2533" s="89" t="s">
        <v>661</v>
      </c>
    </row>
    <row r="2534" spans="2:47" ht="13.15" customHeight="1" x14ac:dyDescent="0.2">
      <c r="B2534" s="12" t="s">
        <v>3701</v>
      </c>
      <c r="C2534" s="7" t="s">
        <v>100</v>
      </c>
      <c r="D2534" s="13" t="s">
        <v>753</v>
      </c>
      <c r="E2534" s="7" t="s">
        <v>732</v>
      </c>
      <c r="F2534" s="7" t="s">
        <v>754</v>
      </c>
      <c r="G2534" s="7" t="s">
        <v>3700</v>
      </c>
      <c r="H2534" s="8" t="s">
        <v>105</v>
      </c>
      <c r="I2534" s="9">
        <v>45</v>
      </c>
      <c r="J2534" s="10" t="s">
        <v>106</v>
      </c>
      <c r="K2534" s="8" t="s">
        <v>107</v>
      </c>
      <c r="L2534" s="10" t="s">
        <v>108</v>
      </c>
      <c r="M2534" s="10" t="s">
        <v>109</v>
      </c>
      <c r="N2534" s="10" t="s">
        <v>3503</v>
      </c>
      <c r="O2534" s="74"/>
      <c r="P2534" s="27"/>
      <c r="Q2534" s="27"/>
      <c r="R2534" s="27">
        <v>617</v>
      </c>
      <c r="S2534" s="27">
        <v>617</v>
      </c>
      <c r="T2534" s="27">
        <v>617</v>
      </c>
      <c r="U2534" s="27">
        <v>617</v>
      </c>
      <c r="V2534" s="27">
        <v>617</v>
      </c>
      <c r="W2534" s="27"/>
      <c r="X2534" s="27"/>
      <c r="Y2534" s="27"/>
      <c r="Z2534" s="27"/>
      <c r="AA2534" s="27"/>
      <c r="AB2534" s="27"/>
      <c r="AC2534" s="27"/>
      <c r="AD2534" s="27"/>
      <c r="AE2534" s="27"/>
      <c r="AF2534" s="27"/>
      <c r="AG2534" s="27"/>
      <c r="AH2534" s="27"/>
      <c r="AI2534" s="27"/>
      <c r="AJ2534" s="27"/>
      <c r="AK2534" s="27"/>
      <c r="AL2534" s="27"/>
      <c r="AM2534" s="27"/>
      <c r="AN2534" s="27"/>
      <c r="AO2534" s="27"/>
      <c r="AP2534" s="27">
        <v>13540.81</v>
      </c>
      <c r="AQ2534" s="39">
        <v>0</v>
      </c>
      <c r="AR2534" s="27">
        <f t="shared" si="86"/>
        <v>0</v>
      </c>
      <c r="AS2534" s="10" t="s">
        <v>111</v>
      </c>
      <c r="AT2534" s="43" t="s">
        <v>241</v>
      </c>
      <c r="AU2534" s="89" t="s">
        <v>661</v>
      </c>
    </row>
    <row r="2535" spans="2:47" ht="13.15" customHeight="1" x14ac:dyDescent="0.2">
      <c r="B2535" s="12" t="s">
        <v>3702</v>
      </c>
      <c r="C2535" s="7" t="s">
        <v>100</v>
      </c>
      <c r="D2535" s="13" t="s">
        <v>753</v>
      </c>
      <c r="E2535" s="7" t="s">
        <v>732</v>
      </c>
      <c r="F2535" s="7" t="s">
        <v>754</v>
      </c>
      <c r="G2535" s="7" t="s">
        <v>3700</v>
      </c>
      <c r="H2535" s="8" t="s">
        <v>105</v>
      </c>
      <c r="I2535" s="8">
        <v>45</v>
      </c>
      <c r="J2535" s="10" t="s">
        <v>200</v>
      </c>
      <c r="K2535" s="8" t="s">
        <v>107</v>
      </c>
      <c r="L2535" s="10" t="s">
        <v>108</v>
      </c>
      <c r="M2535" s="10" t="s">
        <v>109</v>
      </c>
      <c r="N2535" s="10" t="s">
        <v>3503</v>
      </c>
      <c r="O2535" s="74"/>
      <c r="P2535" s="27"/>
      <c r="Q2535" s="27"/>
      <c r="R2535" s="27">
        <v>100</v>
      </c>
      <c r="S2535" s="27">
        <v>617</v>
      </c>
      <c r="T2535" s="27">
        <v>617</v>
      </c>
      <c r="U2535" s="27">
        <v>617</v>
      </c>
      <c r="V2535" s="27">
        <v>617</v>
      </c>
      <c r="W2535" s="27"/>
      <c r="X2535" s="27"/>
      <c r="Y2535" s="27"/>
      <c r="Z2535" s="27"/>
      <c r="AA2535" s="27"/>
      <c r="AB2535" s="27"/>
      <c r="AC2535" s="27"/>
      <c r="AD2535" s="27"/>
      <c r="AE2535" s="27"/>
      <c r="AF2535" s="27"/>
      <c r="AG2535" s="27"/>
      <c r="AH2535" s="27"/>
      <c r="AI2535" s="27"/>
      <c r="AJ2535" s="27"/>
      <c r="AK2535" s="27"/>
      <c r="AL2535" s="27"/>
      <c r="AM2535" s="27"/>
      <c r="AN2535" s="27"/>
      <c r="AO2535" s="27"/>
      <c r="AP2535" s="27">
        <v>12500</v>
      </c>
      <c r="AQ2535" s="39">
        <v>0</v>
      </c>
      <c r="AR2535" s="27">
        <f t="shared" si="86"/>
        <v>0</v>
      </c>
      <c r="AS2535" s="10" t="s">
        <v>111</v>
      </c>
      <c r="AT2535" s="7" t="s">
        <v>375</v>
      </c>
      <c r="AU2535" s="13" t="s">
        <v>115</v>
      </c>
    </row>
    <row r="2536" spans="2:47" ht="13.15" customHeight="1" x14ac:dyDescent="0.2">
      <c r="B2536" s="13" t="s">
        <v>3703</v>
      </c>
      <c r="C2536" s="13" t="s">
        <v>100</v>
      </c>
      <c r="D2536" s="13" t="s">
        <v>3682</v>
      </c>
      <c r="E2536" s="13" t="s">
        <v>741</v>
      </c>
      <c r="F2536" s="13" t="s">
        <v>3683</v>
      </c>
      <c r="G2536" s="13" t="s">
        <v>3700</v>
      </c>
      <c r="H2536" s="13" t="s">
        <v>105</v>
      </c>
      <c r="I2536" s="13">
        <v>45</v>
      </c>
      <c r="J2536" s="13" t="s">
        <v>200</v>
      </c>
      <c r="K2536" s="13" t="s">
        <v>107</v>
      </c>
      <c r="L2536" s="13" t="s">
        <v>108</v>
      </c>
      <c r="M2536" s="13" t="s">
        <v>122</v>
      </c>
      <c r="N2536" s="13" t="s">
        <v>3503</v>
      </c>
      <c r="O2536" s="39"/>
      <c r="P2536" s="39"/>
      <c r="Q2536" s="39"/>
      <c r="R2536" s="39">
        <v>100</v>
      </c>
      <c r="S2536" s="39">
        <v>0</v>
      </c>
      <c r="T2536" s="39">
        <v>0</v>
      </c>
      <c r="U2536" s="39">
        <v>0</v>
      </c>
      <c r="V2536" s="39">
        <v>0</v>
      </c>
      <c r="W2536" s="39"/>
      <c r="X2536" s="39"/>
      <c r="Y2536" s="39"/>
      <c r="Z2536" s="39"/>
      <c r="AA2536" s="39"/>
      <c r="AB2536" s="39"/>
      <c r="AC2536" s="39"/>
      <c r="AD2536" s="39"/>
      <c r="AE2536" s="39"/>
      <c r="AF2536" s="39"/>
      <c r="AG2536" s="39"/>
      <c r="AH2536" s="39"/>
      <c r="AI2536" s="39"/>
      <c r="AJ2536" s="39"/>
      <c r="AK2536" s="39"/>
      <c r="AL2536" s="39"/>
      <c r="AM2536" s="39"/>
      <c r="AN2536" s="39"/>
      <c r="AO2536" s="39"/>
      <c r="AP2536" s="39">
        <v>12500</v>
      </c>
      <c r="AQ2536" s="39">
        <f>(O2536+P2536+Q2536+R2536+S2536+T2536+U2536+V2536+W2536)*AP2536</f>
        <v>1250000</v>
      </c>
      <c r="AR2536" s="27">
        <f t="shared" si="86"/>
        <v>1400000.0000000002</v>
      </c>
      <c r="AS2536" s="13" t="s">
        <v>111</v>
      </c>
      <c r="AT2536" s="13">
        <v>2014</v>
      </c>
      <c r="AU2536" s="13"/>
    </row>
    <row r="2537" spans="2:47" ht="13.15" customHeight="1" x14ac:dyDescent="0.2">
      <c r="B2537" s="7" t="s">
        <v>3704</v>
      </c>
      <c r="C2537" s="7" t="s">
        <v>100</v>
      </c>
      <c r="D2537" s="13" t="s">
        <v>753</v>
      </c>
      <c r="E2537" s="7" t="s">
        <v>732</v>
      </c>
      <c r="F2537" s="7" t="s">
        <v>754</v>
      </c>
      <c r="G2537" s="7" t="s">
        <v>3705</v>
      </c>
      <c r="H2537" s="8" t="s">
        <v>197</v>
      </c>
      <c r="I2537" s="9">
        <v>45</v>
      </c>
      <c r="J2537" s="10" t="s">
        <v>238</v>
      </c>
      <c r="K2537" s="8" t="s">
        <v>107</v>
      </c>
      <c r="L2537" s="10" t="s">
        <v>108</v>
      </c>
      <c r="M2537" s="10" t="s">
        <v>109</v>
      </c>
      <c r="N2537" s="10" t="s">
        <v>3503</v>
      </c>
      <c r="O2537" s="27"/>
      <c r="P2537" s="27"/>
      <c r="Q2537" s="74"/>
      <c r="R2537" s="27">
        <v>317</v>
      </c>
      <c r="S2537" s="27">
        <v>317</v>
      </c>
      <c r="T2537" s="27">
        <v>317</v>
      </c>
      <c r="U2537" s="27">
        <v>317</v>
      </c>
      <c r="V2537" s="27">
        <v>317</v>
      </c>
      <c r="W2537" s="27"/>
      <c r="X2537" s="27"/>
      <c r="Y2537" s="27"/>
      <c r="Z2537" s="27"/>
      <c r="AA2537" s="27"/>
      <c r="AB2537" s="27"/>
      <c r="AC2537" s="27"/>
      <c r="AD2537" s="27"/>
      <c r="AE2537" s="27"/>
      <c r="AF2537" s="27"/>
      <c r="AG2537" s="27"/>
      <c r="AH2537" s="27"/>
      <c r="AI2537" s="27"/>
      <c r="AJ2537" s="27"/>
      <c r="AK2537" s="27"/>
      <c r="AL2537" s="27"/>
      <c r="AM2537" s="27"/>
      <c r="AN2537" s="27"/>
      <c r="AO2537" s="27"/>
      <c r="AP2537" s="27">
        <v>13540.81</v>
      </c>
      <c r="AQ2537" s="39">
        <v>0</v>
      </c>
      <c r="AR2537" s="27">
        <f t="shared" si="86"/>
        <v>0</v>
      </c>
      <c r="AS2537" s="10" t="s">
        <v>111</v>
      </c>
      <c r="AT2537" s="43" t="s">
        <v>241</v>
      </c>
      <c r="AU2537" s="89" t="s">
        <v>661</v>
      </c>
    </row>
    <row r="2538" spans="2:47" ht="13.15" customHeight="1" x14ac:dyDescent="0.2">
      <c r="B2538" s="12" t="s">
        <v>3706</v>
      </c>
      <c r="C2538" s="7" t="s">
        <v>100</v>
      </c>
      <c r="D2538" s="13" t="s">
        <v>753</v>
      </c>
      <c r="E2538" s="7" t="s">
        <v>732</v>
      </c>
      <c r="F2538" s="7" t="s">
        <v>754</v>
      </c>
      <c r="G2538" s="7" t="s">
        <v>3705</v>
      </c>
      <c r="H2538" s="8" t="s">
        <v>105</v>
      </c>
      <c r="I2538" s="9">
        <v>45</v>
      </c>
      <c r="J2538" s="10" t="s">
        <v>106</v>
      </c>
      <c r="K2538" s="8" t="s">
        <v>107</v>
      </c>
      <c r="L2538" s="10" t="s">
        <v>108</v>
      </c>
      <c r="M2538" s="10" t="s">
        <v>109</v>
      </c>
      <c r="N2538" s="10" t="s">
        <v>3503</v>
      </c>
      <c r="O2538" s="74"/>
      <c r="P2538" s="27"/>
      <c r="Q2538" s="27"/>
      <c r="R2538" s="27">
        <v>317</v>
      </c>
      <c r="S2538" s="27">
        <v>317</v>
      </c>
      <c r="T2538" s="27">
        <v>317</v>
      </c>
      <c r="U2538" s="27">
        <v>317</v>
      </c>
      <c r="V2538" s="27">
        <v>317</v>
      </c>
      <c r="W2538" s="27"/>
      <c r="X2538" s="27"/>
      <c r="Y2538" s="27"/>
      <c r="Z2538" s="27"/>
      <c r="AA2538" s="27"/>
      <c r="AB2538" s="27"/>
      <c r="AC2538" s="27"/>
      <c r="AD2538" s="27"/>
      <c r="AE2538" s="27"/>
      <c r="AF2538" s="27"/>
      <c r="AG2538" s="27"/>
      <c r="AH2538" s="27"/>
      <c r="AI2538" s="27"/>
      <c r="AJ2538" s="27"/>
      <c r="AK2538" s="27"/>
      <c r="AL2538" s="27"/>
      <c r="AM2538" s="27"/>
      <c r="AN2538" s="27"/>
      <c r="AO2538" s="27"/>
      <c r="AP2538" s="27">
        <v>13540.81</v>
      </c>
      <c r="AQ2538" s="39">
        <v>0</v>
      </c>
      <c r="AR2538" s="27">
        <f t="shared" si="86"/>
        <v>0</v>
      </c>
      <c r="AS2538" s="10" t="s">
        <v>111</v>
      </c>
      <c r="AT2538" s="43" t="s">
        <v>241</v>
      </c>
      <c r="AU2538" s="89" t="s">
        <v>661</v>
      </c>
    </row>
    <row r="2539" spans="2:47" ht="13.15" customHeight="1" x14ac:dyDescent="0.2">
      <c r="B2539" s="12" t="s">
        <v>3707</v>
      </c>
      <c r="C2539" s="7" t="s">
        <v>100</v>
      </c>
      <c r="D2539" s="13" t="s">
        <v>753</v>
      </c>
      <c r="E2539" s="7" t="s">
        <v>732</v>
      </c>
      <c r="F2539" s="7" t="s">
        <v>754</v>
      </c>
      <c r="G2539" s="7" t="s">
        <v>3705</v>
      </c>
      <c r="H2539" s="8" t="s">
        <v>105</v>
      </c>
      <c r="I2539" s="8">
        <v>45</v>
      </c>
      <c r="J2539" s="10" t="s">
        <v>200</v>
      </c>
      <c r="K2539" s="8" t="s">
        <v>107</v>
      </c>
      <c r="L2539" s="10" t="s">
        <v>108</v>
      </c>
      <c r="M2539" s="10" t="s">
        <v>109</v>
      </c>
      <c r="N2539" s="10" t="s">
        <v>3503</v>
      </c>
      <c r="O2539" s="74"/>
      <c r="P2539" s="27"/>
      <c r="Q2539" s="27"/>
      <c r="R2539" s="27">
        <v>100</v>
      </c>
      <c r="S2539" s="27">
        <v>317</v>
      </c>
      <c r="T2539" s="27">
        <v>317</v>
      </c>
      <c r="U2539" s="27">
        <v>317</v>
      </c>
      <c r="V2539" s="27">
        <v>317</v>
      </c>
      <c r="W2539" s="27"/>
      <c r="X2539" s="27"/>
      <c r="Y2539" s="27"/>
      <c r="Z2539" s="27"/>
      <c r="AA2539" s="27"/>
      <c r="AB2539" s="27"/>
      <c r="AC2539" s="27"/>
      <c r="AD2539" s="27"/>
      <c r="AE2539" s="27"/>
      <c r="AF2539" s="27"/>
      <c r="AG2539" s="27"/>
      <c r="AH2539" s="27"/>
      <c r="AI2539" s="27"/>
      <c r="AJ2539" s="27"/>
      <c r="AK2539" s="27"/>
      <c r="AL2539" s="27"/>
      <c r="AM2539" s="27"/>
      <c r="AN2539" s="27"/>
      <c r="AO2539" s="27"/>
      <c r="AP2539" s="27">
        <v>12500</v>
      </c>
      <c r="AQ2539" s="39">
        <v>0</v>
      </c>
      <c r="AR2539" s="27">
        <f t="shared" si="86"/>
        <v>0</v>
      </c>
      <c r="AS2539" s="10" t="s">
        <v>111</v>
      </c>
      <c r="AT2539" s="7" t="s">
        <v>375</v>
      </c>
      <c r="AU2539" s="13" t="s">
        <v>115</v>
      </c>
    </row>
    <row r="2540" spans="2:47" ht="13.15" customHeight="1" x14ac:dyDescent="0.2">
      <c r="B2540" s="13" t="s">
        <v>3708</v>
      </c>
      <c r="C2540" s="13" t="s">
        <v>100</v>
      </c>
      <c r="D2540" s="13" t="s">
        <v>3682</v>
      </c>
      <c r="E2540" s="13" t="s">
        <v>741</v>
      </c>
      <c r="F2540" s="13" t="s">
        <v>3683</v>
      </c>
      <c r="G2540" s="13" t="s">
        <v>3705</v>
      </c>
      <c r="H2540" s="13" t="s">
        <v>105</v>
      </c>
      <c r="I2540" s="13">
        <v>45</v>
      </c>
      <c r="J2540" s="13" t="s">
        <v>200</v>
      </c>
      <c r="K2540" s="13" t="s">
        <v>107</v>
      </c>
      <c r="L2540" s="13" t="s">
        <v>108</v>
      </c>
      <c r="M2540" s="13" t="s">
        <v>122</v>
      </c>
      <c r="N2540" s="13" t="s">
        <v>3503</v>
      </c>
      <c r="O2540" s="39"/>
      <c r="P2540" s="39"/>
      <c r="Q2540" s="39"/>
      <c r="R2540" s="39">
        <v>100</v>
      </c>
      <c r="S2540" s="39">
        <v>0</v>
      </c>
      <c r="T2540" s="39">
        <v>0</v>
      </c>
      <c r="U2540" s="39">
        <v>0</v>
      </c>
      <c r="V2540" s="39">
        <v>0</v>
      </c>
      <c r="W2540" s="39"/>
      <c r="X2540" s="39"/>
      <c r="Y2540" s="39"/>
      <c r="Z2540" s="39"/>
      <c r="AA2540" s="39"/>
      <c r="AB2540" s="39"/>
      <c r="AC2540" s="39"/>
      <c r="AD2540" s="39"/>
      <c r="AE2540" s="39"/>
      <c r="AF2540" s="39"/>
      <c r="AG2540" s="39"/>
      <c r="AH2540" s="39"/>
      <c r="AI2540" s="39"/>
      <c r="AJ2540" s="39"/>
      <c r="AK2540" s="39"/>
      <c r="AL2540" s="39"/>
      <c r="AM2540" s="39"/>
      <c r="AN2540" s="39"/>
      <c r="AO2540" s="39"/>
      <c r="AP2540" s="39">
        <v>12500</v>
      </c>
      <c r="AQ2540" s="39">
        <f>(O2540+P2540+Q2540+R2540+S2540+T2540+U2540+V2540+W2540)*AP2540</f>
        <v>1250000</v>
      </c>
      <c r="AR2540" s="27">
        <f t="shared" si="86"/>
        <v>1400000.0000000002</v>
      </c>
      <c r="AS2540" s="13" t="s">
        <v>111</v>
      </c>
      <c r="AT2540" s="13">
        <v>2014</v>
      </c>
      <c r="AU2540" s="13"/>
    </row>
    <row r="2541" spans="2:47" ht="13.15" customHeight="1" x14ac:dyDescent="0.2">
      <c r="B2541" s="7" t="s">
        <v>3709</v>
      </c>
      <c r="C2541" s="7" t="s">
        <v>100</v>
      </c>
      <c r="D2541" s="13" t="s">
        <v>3710</v>
      </c>
      <c r="E2541" s="7" t="s">
        <v>732</v>
      </c>
      <c r="F2541" s="7" t="s">
        <v>3640</v>
      </c>
      <c r="G2541" s="7" t="s">
        <v>3711</v>
      </c>
      <c r="H2541" s="8" t="s">
        <v>197</v>
      </c>
      <c r="I2541" s="9">
        <v>45</v>
      </c>
      <c r="J2541" s="10" t="s">
        <v>238</v>
      </c>
      <c r="K2541" s="8" t="s">
        <v>107</v>
      </c>
      <c r="L2541" s="10" t="s">
        <v>108</v>
      </c>
      <c r="M2541" s="10" t="s">
        <v>109</v>
      </c>
      <c r="N2541" s="10" t="s">
        <v>3503</v>
      </c>
      <c r="O2541" s="27"/>
      <c r="P2541" s="27"/>
      <c r="Q2541" s="74"/>
      <c r="R2541" s="27">
        <v>52</v>
      </c>
      <c r="S2541" s="27">
        <v>52</v>
      </c>
      <c r="T2541" s="27">
        <v>52</v>
      </c>
      <c r="U2541" s="27">
        <v>52</v>
      </c>
      <c r="V2541" s="27">
        <v>52</v>
      </c>
      <c r="W2541" s="27"/>
      <c r="X2541" s="27"/>
      <c r="Y2541" s="27"/>
      <c r="Z2541" s="27"/>
      <c r="AA2541" s="27"/>
      <c r="AB2541" s="27"/>
      <c r="AC2541" s="27"/>
      <c r="AD2541" s="27"/>
      <c r="AE2541" s="27"/>
      <c r="AF2541" s="27"/>
      <c r="AG2541" s="27"/>
      <c r="AH2541" s="27"/>
      <c r="AI2541" s="27"/>
      <c r="AJ2541" s="27"/>
      <c r="AK2541" s="27"/>
      <c r="AL2541" s="27"/>
      <c r="AM2541" s="27"/>
      <c r="AN2541" s="27"/>
      <c r="AO2541" s="27"/>
      <c r="AP2541" s="27">
        <v>17893.21</v>
      </c>
      <c r="AQ2541" s="39">
        <v>0</v>
      </c>
      <c r="AR2541" s="27">
        <f t="shared" ref="AR2541:AR2604" si="87">AQ2541*1.12</f>
        <v>0</v>
      </c>
      <c r="AS2541" s="10" t="s">
        <v>111</v>
      </c>
      <c r="AT2541" s="43" t="s">
        <v>241</v>
      </c>
      <c r="AU2541" s="89" t="s">
        <v>661</v>
      </c>
    </row>
    <row r="2542" spans="2:47" ht="13.15" customHeight="1" x14ac:dyDescent="0.2">
      <c r="B2542" s="12" t="s">
        <v>3712</v>
      </c>
      <c r="C2542" s="7" t="s">
        <v>100</v>
      </c>
      <c r="D2542" s="13" t="s">
        <v>3710</v>
      </c>
      <c r="E2542" s="7" t="s">
        <v>732</v>
      </c>
      <c r="F2542" s="7" t="s">
        <v>3640</v>
      </c>
      <c r="G2542" s="7" t="s">
        <v>3711</v>
      </c>
      <c r="H2542" s="8" t="s">
        <v>105</v>
      </c>
      <c r="I2542" s="9">
        <v>45</v>
      </c>
      <c r="J2542" s="10" t="s">
        <v>106</v>
      </c>
      <c r="K2542" s="8" t="s">
        <v>107</v>
      </c>
      <c r="L2542" s="10" t="s">
        <v>108</v>
      </c>
      <c r="M2542" s="10" t="s">
        <v>109</v>
      </c>
      <c r="N2542" s="10" t="s">
        <v>3503</v>
      </c>
      <c r="O2542" s="74"/>
      <c r="P2542" s="27"/>
      <c r="Q2542" s="27"/>
      <c r="R2542" s="27">
        <v>52</v>
      </c>
      <c r="S2542" s="27">
        <v>52</v>
      </c>
      <c r="T2542" s="27">
        <v>52</v>
      </c>
      <c r="U2542" s="27">
        <v>52</v>
      </c>
      <c r="V2542" s="27">
        <v>52</v>
      </c>
      <c r="W2542" s="27"/>
      <c r="X2542" s="27"/>
      <c r="Y2542" s="27"/>
      <c r="Z2542" s="27"/>
      <c r="AA2542" s="27"/>
      <c r="AB2542" s="27"/>
      <c r="AC2542" s="27"/>
      <c r="AD2542" s="27"/>
      <c r="AE2542" s="27"/>
      <c r="AF2542" s="27"/>
      <c r="AG2542" s="27"/>
      <c r="AH2542" s="27"/>
      <c r="AI2542" s="27"/>
      <c r="AJ2542" s="27"/>
      <c r="AK2542" s="27"/>
      <c r="AL2542" s="27"/>
      <c r="AM2542" s="27"/>
      <c r="AN2542" s="27"/>
      <c r="AO2542" s="27"/>
      <c r="AP2542" s="27">
        <v>17893.21</v>
      </c>
      <c r="AQ2542" s="39">
        <v>0</v>
      </c>
      <c r="AR2542" s="27">
        <f t="shared" si="87"/>
        <v>0</v>
      </c>
      <c r="AS2542" s="10" t="s">
        <v>111</v>
      </c>
      <c r="AT2542" s="43" t="s">
        <v>3113</v>
      </c>
      <c r="AU2542" s="89" t="s">
        <v>661</v>
      </c>
    </row>
    <row r="2543" spans="2:47" ht="13.15" customHeight="1" x14ac:dyDescent="0.2">
      <c r="B2543" s="12" t="s">
        <v>3713</v>
      </c>
      <c r="C2543" s="7" t="s">
        <v>100</v>
      </c>
      <c r="D2543" s="13" t="s">
        <v>3710</v>
      </c>
      <c r="E2543" s="7" t="s">
        <v>732</v>
      </c>
      <c r="F2543" s="7" t="s">
        <v>3640</v>
      </c>
      <c r="G2543" s="7" t="s">
        <v>3711</v>
      </c>
      <c r="H2543" s="8" t="s">
        <v>105</v>
      </c>
      <c r="I2543" s="8">
        <v>45</v>
      </c>
      <c r="J2543" s="10" t="s">
        <v>200</v>
      </c>
      <c r="K2543" s="8" t="s">
        <v>107</v>
      </c>
      <c r="L2543" s="10" t="s">
        <v>108</v>
      </c>
      <c r="M2543" s="10" t="s">
        <v>109</v>
      </c>
      <c r="N2543" s="10" t="s">
        <v>3503</v>
      </c>
      <c r="O2543" s="74"/>
      <c r="P2543" s="27"/>
      <c r="Q2543" s="27"/>
      <c r="R2543" s="27"/>
      <c r="S2543" s="27"/>
      <c r="T2543" s="27"/>
      <c r="U2543" s="27">
        <v>28</v>
      </c>
      <c r="V2543" s="27">
        <v>52</v>
      </c>
      <c r="W2543" s="27"/>
      <c r="X2543" s="27"/>
      <c r="Y2543" s="27"/>
      <c r="Z2543" s="27"/>
      <c r="AA2543" s="27"/>
      <c r="AB2543" s="27"/>
      <c r="AC2543" s="27"/>
      <c r="AD2543" s="27"/>
      <c r="AE2543" s="27"/>
      <c r="AF2543" s="27"/>
      <c r="AG2543" s="27"/>
      <c r="AH2543" s="27"/>
      <c r="AI2543" s="27"/>
      <c r="AJ2543" s="27"/>
      <c r="AK2543" s="27"/>
      <c r="AL2543" s="27"/>
      <c r="AM2543" s="27"/>
      <c r="AN2543" s="27"/>
      <c r="AO2543" s="27"/>
      <c r="AP2543" s="27">
        <v>16517.86</v>
      </c>
      <c r="AQ2543" s="39">
        <v>0</v>
      </c>
      <c r="AR2543" s="27">
        <f t="shared" si="87"/>
        <v>0</v>
      </c>
      <c r="AS2543" s="10" t="s">
        <v>111</v>
      </c>
      <c r="AT2543" s="7" t="s">
        <v>375</v>
      </c>
      <c r="AU2543" s="13" t="s">
        <v>115</v>
      </c>
    </row>
    <row r="2544" spans="2:47" ht="13.15" customHeight="1" x14ac:dyDescent="0.2">
      <c r="B2544" s="13" t="s">
        <v>3714</v>
      </c>
      <c r="C2544" s="13" t="s">
        <v>100</v>
      </c>
      <c r="D2544" s="13" t="s">
        <v>3715</v>
      </c>
      <c r="E2544" s="13" t="s">
        <v>741</v>
      </c>
      <c r="F2544" s="13" t="s">
        <v>3716</v>
      </c>
      <c r="G2544" s="13" t="s">
        <v>3711</v>
      </c>
      <c r="H2544" s="13" t="s">
        <v>105</v>
      </c>
      <c r="I2544" s="13">
        <v>45</v>
      </c>
      <c r="J2544" s="13" t="s">
        <v>200</v>
      </c>
      <c r="K2544" s="13" t="s">
        <v>107</v>
      </c>
      <c r="L2544" s="13" t="s">
        <v>108</v>
      </c>
      <c r="M2544" s="13" t="s">
        <v>122</v>
      </c>
      <c r="N2544" s="13" t="s">
        <v>3503</v>
      </c>
      <c r="O2544" s="39"/>
      <c r="P2544" s="39"/>
      <c r="Q2544" s="39"/>
      <c r="R2544" s="39"/>
      <c r="S2544" s="39">
        <v>0</v>
      </c>
      <c r="T2544" s="39"/>
      <c r="U2544" s="39">
        <v>28</v>
      </c>
      <c r="V2544" s="39">
        <v>28</v>
      </c>
      <c r="W2544" s="39"/>
      <c r="X2544" s="39"/>
      <c r="Y2544" s="39"/>
      <c r="Z2544" s="39"/>
      <c r="AA2544" s="39"/>
      <c r="AB2544" s="39"/>
      <c r="AC2544" s="39"/>
      <c r="AD2544" s="39"/>
      <c r="AE2544" s="39"/>
      <c r="AF2544" s="39"/>
      <c r="AG2544" s="39"/>
      <c r="AH2544" s="39"/>
      <c r="AI2544" s="39"/>
      <c r="AJ2544" s="39"/>
      <c r="AK2544" s="39"/>
      <c r="AL2544" s="39"/>
      <c r="AM2544" s="39"/>
      <c r="AN2544" s="39"/>
      <c r="AO2544" s="39"/>
      <c r="AP2544" s="39">
        <v>16517.849999999999</v>
      </c>
      <c r="AQ2544" s="39">
        <v>0</v>
      </c>
      <c r="AR2544" s="27">
        <f t="shared" si="87"/>
        <v>0</v>
      </c>
      <c r="AS2544" s="13" t="s">
        <v>111</v>
      </c>
      <c r="AT2544" s="13">
        <v>2014</v>
      </c>
      <c r="AU2544" s="13" t="s">
        <v>6956</v>
      </c>
    </row>
    <row r="2545" spans="2:47" ht="13.15" customHeight="1" x14ac:dyDescent="0.2">
      <c r="B2545" s="13" t="s">
        <v>6986</v>
      </c>
      <c r="C2545" s="13" t="s">
        <v>100</v>
      </c>
      <c r="D2545" s="13" t="s">
        <v>3715</v>
      </c>
      <c r="E2545" s="13" t="s">
        <v>741</v>
      </c>
      <c r="F2545" s="13" t="s">
        <v>3716</v>
      </c>
      <c r="G2545" s="13" t="s">
        <v>3711</v>
      </c>
      <c r="H2545" s="13" t="s">
        <v>105</v>
      </c>
      <c r="I2545" s="13">
        <v>45</v>
      </c>
      <c r="J2545" s="13" t="s">
        <v>200</v>
      </c>
      <c r="K2545" s="13" t="s">
        <v>107</v>
      </c>
      <c r="L2545" s="13" t="s">
        <v>108</v>
      </c>
      <c r="M2545" s="13" t="s">
        <v>122</v>
      </c>
      <c r="N2545" s="13" t="s">
        <v>3503</v>
      </c>
      <c r="O2545" s="39"/>
      <c r="P2545" s="39"/>
      <c r="Q2545" s="39"/>
      <c r="R2545" s="39"/>
      <c r="S2545" s="39">
        <v>0</v>
      </c>
      <c r="T2545" s="39">
        <v>0</v>
      </c>
      <c r="U2545" s="39">
        <v>28</v>
      </c>
      <c r="V2545" s="39">
        <v>28</v>
      </c>
      <c r="W2545" s="39"/>
      <c r="X2545" s="39"/>
      <c r="Y2545" s="39"/>
      <c r="Z2545" s="39"/>
      <c r="AA2545" s="39"/>
      <c r="AB2545" s="39"/>
      <c r="AC2545" s="39"/>
      <c r="AD2545" s="39"/>
      <c r="AE2545" s="39"/>
      <c r="AF2545" s="39"/>
      <c r="AG2545" s="39"/>
      <c r="AH2545" s="39"/>
      <c r="AI2545" s="39"/>
      <c r="AJ2545" s="39"/>
      <c r="AK2545" s="39"/>
      <c r="AL2545" s="39"/>
      <c r="AM2545" s="39"/>
      <c r="AN2545" s="39"/>
      <c r="AO2545" s="39"/>
      <c r="AP2545" s="39">
        <v>16517.849999999999</v>
      </c>
      <c r="AQ2545" s="39">
        <v>0</v>
      </c>
      <c r="AR2545" s="27">
        <f t="shared" si="87"/>
        <v>0</v>
      </c>
      <c r="AS2545" s="13" t="s">
        <v>111</v>
      </c>
      <c r="AT2545" s="13">
        <v>2014</v>
      </c>
      <c r="AU2545" s="13" t="s">
        <v>7140</v>
      </c>
    </row>
    <row r="2546" spans="2:47" ht="13.15" customHeight="1" x14ac:dyDescent="0.2">
      <c r="B2546" s="13" t="s">
        <v>7100</v>
      </c>
      <c r="C2546" s="13" t="s">
        <v>100</v>
      </c>
      <c r="D2546" s="13" t="s">
        <v>3715</v>
      </c>
      <c r="E2546" s="13" t="s">
        <v>741</v>
      </c>
      <c r="F2546" s="13" t="s">
        <v>3716</v>
      </c>
      <c r="G2546" s="13" t="s">
        <v>3711</v>
      </c>
      <c r="H2546" s="13" t="s">
        <v>105</v>
      </c>
      <c r="I2546" s="13">
        <v>45</v>
      </c>
      <c r="J2546" s="13" t="s">
        <v>200</v>
      </c>
      <c r="K2546" s="13" t="s">
        <v>107</v>
      </c>
      <c r="L2546" s="13" t="s">
        <v>108</v>
      </c>
      <c r="M2546" s="13" t="s">
        <v>122</v>
      </c>
      <c r="N2546" s="13" t="s">
        <v>3503</v>
      </c>
      <c r="O2546" s="39"/>
      <c r="P2546" s="39"/>
      <c r="Q2546" s="39"/>
      <c r="R2546" s="39"/>
      <c r="S2546" s="39">
        <v>0</v>
      </c>
      <c r="T2546" s="39">
        <v>0</v>
      </c>
      <c r="U2546" s="39">
        <v>28</v>
      </c>
      <c r="V2546" s="39">
        <v>28</v>
      </c>
      <c r="W2546" s="39"/>
      <c r="X2546" s="39"/>
      <c r="Y2546" s="39"/>
      <c r="Z2546" s="39"/>
      <c r="AA2546" s="39"/>
      <c r="AB2546" s="39"/>
      <c r="AC2546" s="39"/>
      <c r="AD2546" s="39"/>
      <c r="AE2546" s="39"/>
      <c r="AF2546" s="39"/>
      <c r="AG2546" s="39"/>
      <c r="AH2546" s="39"/>
      <c r="AI2546" s="39"/>
      <c r="AJ2546" s="39"/>
      <c r="AK2546" s="39"/>
      <c r="AL2546" s="39"/>
      <c r="AM2546" s="39"/>
      <c r="AN2546" s="39"/>
      <c r="AO2546" s="39"/>
      <c r="AP2546" s="39">
        <v>18676.14</v>
      </c>
      <c r="AQ2546" s="39">
        <f t="shared" ref="AQ2546" si="88">SUM(R2546:W2546)*AP2546</f>
        <v>1045863.84</v>
      </c>
      <c r="AR2546" s="27">
        <f t="shared" si="87"/>
        <v>1171367.5008</v>
      </c>
      <c r="AS2546" s="13" t="s">
        <v>111</v>
      </c>
      <c r="AT2546" s="13">
        <v>2014</v>
      </c>
      <c r="AU2546" s="13"/>
    </row>
    <row r="2547" spans="2:47" ht="13.15" customHeight="1" x14ac:dyDescent="0.2">
      <c r="B2547" s="7" t="s">
        <v>3717</v>
      </c>
      <c r="C2547" s="7" t="s">
        <v>100</v>
      </c>
      <c r="D2547" s="13" t="s">
        <v>3718</v>
      </c>
      <c r="E2547" s="7" t="s">
        <v>732</v>
      </c>
      <c r="F2547" s="7" t="s">
        <v>3719</v>
      </c>
      <c r="G2547" s="7" t="s">
        <v>3720</v>
      </c>
      <c r="H2547" s="8" t="s">
        <v>197</v>
      </c>
      <c r="I2547" s="9">
        <v>45</v>
      </c>
      <c r="J2547" s="10" t="s">
        <v>238</v>
      </c>
      <c r="K2547" s="8" t="s">
        <v>107</v>
      </c>
      <c r="L2547" s="10" t="s">
        <v>108</v>
      </c>
      <c r="M2547" s="10" t="s">
        <v>109</v>
      </c>
      <c r="N2547" s="10" t="s">
        <v>3503</v>
      </c>
      <c r="O2547" s="27"/>
      <c r="P2547" s="27"/>
      <c r="Q2547" s="74"/>
      <c r="R2547" s="27">
        <v>211</v>
      </c>
      <c r="S2547" s="27">
        <v>211</v>
      </c>
      <c r="T2547" s="27">
        <v>211</v>
      </c>
      <c r="U2547" s="27">
        <v>211</v>
      </c>
      <c r="V2547" s="27">
        <v>211</v>
      </c>
      <c r="W2547" s="27"/>
      <c r="X2547" s="27"/>
      <c r="Y2547" s="27"/>
      <c r="Z2547" s="27"/>
      <c r="AA2547" s="27"/>
      <c r="AB2547" s="27"/>
      <c r="AC2547" s="27"/>
      <c r="AD2547" s="27"/>
      <c r="AE2547" s="27"/>
      <c r="AF2547" s="27"/>
      <c r="AG2547" s="27"/>
      <c r="AH2547" s="27"/>
      <c r="AI2547" s="27"/>
      <c r="AJ2547" s="27"/>
      <c r="AK2547" s="27"/>
      <c r="AL2547" s="27"/>
      <c r="AM2547" s="27"/>
      <c r="AN2547" s="27"/>
      <c r="AO2547" s="27"/>
      <c r="AP2547" s="27">
        <v>17893.21</v>
      </c>
      <c r="AQ2547" s="39">
        <v>0</v>
      </c>
      <c r="AR2547" s="27">
        <f t="shared" si="87"/>
        <v>0</v>
      </c>
      <c r="AS2547" s="10" t="s">
        <v>111</v>
      </c>
      <c r="AT2547" s="43" t="s">
        <v>241</v>
      </c>
      <c r="AU2547" s="89" t="s">
        <v>661</v>
      </c>
    </row>
    <row r="2548" spans="2:47" ht="13.15" customHeight="1" x14ac:dyDescent="0.2">
      <c r="B2548" s="12" t="s">
        <v>3721</v>
      </c>
      <c r="C2548" s="7" t="s">
        <v>100</v>
      </c>
      <c r="D2548" s="13" t="s">
        <v>3718</v>
      </c>
      <c r="E2548" s="7" t="s">
        <v>732</v>
      </c>
      <c r="F2548" s="7" t="s">
        <v>3719</v>
      </c>
      <c r="G2548" s="7" t="s">
        <v>3720</v>
      </c>
      <c r="H2548" s="8" t="s">
        <v>105</v>
      </c>
      <c r="I2548" s="9">
        <v>45</v>
      </c>
      <c r="J2548" s="10" t="s">
        <v>106</v>
      </c>
      <c r="K2548" s="8" t="s">
        <v>107</v>
      </c>
      <c r="L2548" s="10" t="s">
        <v>108</v>
      </c>
      <c r="M2548" s="10" t="s">
        <v>109</v>
      </c>
      <c r="N2548" s="10" t="s">
        <v>3503</v>
      </c>
      <c r="O2548" s="74"/>
      <c r="P2548" s="27"/>
      <c r="Q2548" s="27"/>
      <c r="R2548" s="27">
        <v>211</v>
      </c>
      <c r="S2548" s="27">
        <v>211</v>
      </c>
      <c r="T2548" s="27">
        <v>211</v>
      </c>
      <c r="U2548" s="27">
        <v>211</v>
      </c>
      <c r="V2548" s="27">
        <v>211</v>
      </c>
      <c r="W2548" s="27"/>
      <c r="X2548" s="27"/>
      <c r="Y2548" s="27"/>
      <c r="Z2548" s="27"/>
      <c r="AA2548" s="27"/>
      <c r="AB2548" s="27"/>
      <c r="AC2548" s="27"/>
      <c r="AD2548" s="27"/>
      <c r="AE2548" s="27"/>
      <c r="AF2548" s="27"/>
      <c r="AG2548" s="27"/>
      <c r="AH2548" s="27"/>
      <c r="AI2548" s="27"/>
      <c r="AJ2548" s="27"/>
      <c r="AK2548" s="27"/>
      <c r="AL2548" s="27"/>
      <c r="AM2548" s="27"/>
      <c r="AN2548" s="27"/>
      <c r="AO2548" s="27"/>
      <c r="AP2548" s="27">
        <v>17893.21</v>
      </c>
      <c r="AQ2548" s="39">
        <v>0</v>
      </c>
      <c r="AR2548" s="27">
        <f t="shared" si="87"/>
        <v>0</v>
      </c>
      <c r="AS2548" s="10" t="s">
        <v>111</v>
      </c>
      <c r="AT2548" s="43" t="s">
        <v>241</v>
      </c>
      <c r="AU2548" s="89" t="s">
        <v>661</v>
      </c>
    </row>
    <row r="2549" spans="2:47" ht="13.15" customHeight="1" x14ac:dyDescent="0.2">
      <c r="B2549" s="12" t="s">
        <v>3722</v>
      </c>
      <c r="C2549" s="7" t="s">
        <v>100</v>
      </c>
      <c r="D2549" s="13" t="s">
        <v>3718</v>
      </c>
      <c r="E2549" s="7" t="s">
        <v>732</v>
      </c>
      <c r="F2549" s="7" t="s">
        <v>3719</v>
      </c>
      <c r="G2549" s="7" t="s">
        <v>3720</v>
      </c>
      <c r="H2549" s="8" t="s">
        <v>105</v>
      </c>
      <c r="I2549" s="8">
        <v>45</v>
      </c>
      <c r="J2549" s="10" t="s">
        <v>200</v>
      </c>
      <c r="K2549" s="8" t="s">
        <v>107</v>
      </c>
      <c r="L2549" s="10" t="s">
        <v>108</v>
      </c>
      <c r="M2549" s="10" t="s">
        <v>109</v>
      </c>
      <c r="N2549" s="10" t="s">
        <v>3503</v>
      </c>
      <c r="O2549" s="74"/>
      <c r="P2549" s="27"/>
      <c r="Q2549" s="27"/>
      <c r="R2549" s="27"/>
      <c r="S2549" s="27">
        <v>211</v>
      </c>
      <c r="T2549" s="27">
        <v>211</v>
      </c>
      <c r="U2549" s="27">
        <v>211</v>
      </c>
      <c r="V2549" s="27">
        <v>211</v>
      </c>
      <c r="W2549" s="27"/>
      <c r="X2549" s="27"/>
      <c r="Y2549" s="27"/>
      <c r="Z2549" s="27"/>
      <c r="AA2549" s="27"/>
      <c r="AB2549" s="27"/>
      <c r="AC2549" s="27"/>
      <c r="AD2549" s="27"/>
      <c r="AE2549" s="27"/>
      <c r="AF2549" s="27"/>
      <c r="AG2549" s="27"/>
      <c r="AH2549" s="27"/>
      <c r="AI2549" s="27"/>
      <c r="AJ2549" s="27"/>
      <c r="AK2549" s="27"/>
      <c r="AL2549" s="27"/>
      <c r="AM2549" s="27"/>
      <c r="AN2549" s="27"/>
      <c r="AO2549" s="27"/>
      <c r="AP2549" s="27">
        <v>16517.86</v>
      </c>
      <c r="AQ2549" s="39">
        <v>0</v>
      </c>
      <c r="AR2549" s="27">
        <f t="shared" si="87"/>
        <v>0</v>
      </c>
      <c r="AS2549" s="10" t="s">
        <v>111</v>
      </c>
      <c r="AT2549" s="7" t="s">
        <v>375</v>
      </c>
      <c r="AU2549" s="13" t="s">
        <v>115</v>
      </c>
    </row>
    <row r="2550" spans="2:47" ht="13.15" customHeight="1" x14ac:dyDescent="0.2">
      <c r="B2550" s="13" t="s">
        <v>3723</v>
      </c>
      <c r="C2550" s="13" t="s">
        <v>100</v>
      </c>
      <c r="D2550" s="13" t="s">
        <v>3724</v>
      </c>
      <c r="E2550" s="13" t="s">
        <v>741</v>
      </c>
      <c r="F2550" s="13" t="s">
        <v>3725</v>
      </c>
      <c r="G2550" s="13" t="s">
        <v>3720</v>
      </c>
      <c r="H2550" s="13" t="s">
        <v>105</v>
      </c>
      <c r="I2550" s="13">
        <v>45</v>
      </c>
      <c r="J2550" s="13" t="s">
        <v>200</v>
      </c>
      <c r="K2550" s="13" t="s">
        <v>107</v>
      </c>
      <c r="L2550" s="13" t="s">
        <v>108</v>
      </c>
      <c r="M2550" s="13" t="s">
        <v>109</v>
      </c>
      <c r="N2550" s="13" t="s">
        <v>3503</v>
      </c>
      <c r="O2550" s="39"/>
      <c r="P2550" s="39"/>
      <c r="Q2550" s="39"/>
      <c r="R2550" s="39"/>
      <c r="S2550" s="39">
        <v>0</v>
      </c>
      <c r="T2550" s="39">
        <v>74</v>
      </c>
      <c r="U2550" s="39">
        <v>74</v>
      </c>
      <c r="V2550" s="39">
        <v>74</v>
      </c>
      <c r="W2550" s="39"/>
      <c r="X2550" s="39"/>
      <c r="Y2550" s="39"/>
      <c r="Z2550" s="39"/>
      <c r="AA2550" s="39"/>
      <c r="AB2550" s="39"/>
      <c r="AC2550" s="39"/>
      <c r="AD2550" s="39"/>
      <c r="AE2550" s="39"/>
      <c r="AF2550" s="39"/>
      <c r="AG2550" s="39"/>
      <c r="AH2550" s="39"/>
      <c r="AI2550" s="39"/>
      <c r="AJ2550" s="39"/>
      <c r="AK2550" s="39"/>
      <c r="AL2550" s="39"/>
      <c r="AM2550" s="39"/>
      <c r="AN2550" s="39"/>
      <c r="AO2550" s="39"/>
      <c r="AP2550" s="39">
        <v>16517.849999999999</v>
      </c>
      <c r="AQ2550" s="39">
        <v>0</v>
      </c>
      <c r="AR2550" s="27">
        <f t="shared" si="87"/>
        <v>0</v>
      </c>
      <c r="AS2550" s="13" t="s">
        <v>111</v>
      </c>
      <c r="AT2550" s="13">
        <v>2014</v>
      </c>
      <c r="AU2550" s="13">
        <v>14</v>
      </c>
    </row>
    <row r="2551" spans="2:47" ht="13.15" customHeight="1" x14ac:dyDescent="0.2">
      <c r="B2551" s="13" t="s">
        <v>3726</v>
      </c>
      <c r="C2551" s="13" t="s">
        <v>100</v>
      </c>
      <c r="D2551" s="13" t="s">
        <v>3724</v>
      </c>
      <c r="E2551" s="13" t="s">
        <v>741</v>
      </c>
      <c r="F2551" s="13" t="s">
        <v>3725</v>
      </c>
      <c r="G2551" s="13" t="s">
        <v>3720</v>
      </c>
      <c r="H2551" s="13" t="s">
        <v>105</v>
      </c>
      <c r="I2551" s="13">
        <v>45</v>
      </c>
      <c r="J2551" s="13" t="s">
        <v>200</v>
      </c>
      <c r="K2551" s="13" t="s">
        <v>107</v>
      </c>
      <c r="L2551" s="13" t="s">
        <v>108</v>
      </c>
      <c r="M2551" s="13" t="s">
        <v>122</v>
      </c>
      <c r="N2551" s="13" t="s">
        <v>3503</v>
      </c>
      <c r="O2551" s="39"/>
      <c r="P2551" s="39"/>
      <c r="Q2551" s="39"/>
      <c r="R2551" s="39"/>
      <c r="S2551" s="39">
        <v>74</v>
      </c>
      <c r="T2551" s="39">
        <v>74</v>
      </c>
      <c r="U2551" s="39">
        <v>74</v>
      </c>
      <c r="V2551" s="39">
        <v>74</v>
      </c>
      <c r="W2551" s="39"/>
      <c r="X2551" s="39"/>
      <c r="Y2551" s="39"/>
      <c r="Z2551" s="39"/>
      <c r="AA2551" s="39"/>
      <c r="AB2551" s="39"/>
      <c r="AC2551" s="39"/>
      <c r="AD2551" s="39"/>
      <c r="AE2551" s="39"/>
      <c r="AF2551" s="39"/>
      <c r="AG2551" s="39"/>
      <c r="AH2551" s="39"/>
      <c r="AI2551" s="39"/>
      <c r="AJ2551" s="39"/>
      <c r="AK2551" s="39"/>
      <c r="AL2551" s="39"/>
      <c r="AM2551" s="39"/>
      <c r="AN2551" s="39"/>
      <c r="AO2551" s="39"/>
      <c r="AP2551" s="39">
        <v>16517.849999999999</v>
      </c>
      <c r="AQ2551" s="39">
        <v>0</v>
      </c>
      <c r="AR2551" s="27">
        <f t="shared" si="87"/>
        <v>0</v>
      </c>
      <c r="AS2551" s="13" t="s">
        <v>111</v>
      </c>
      <c r="AT2551" s="13">
        <v>2014</v>
      </c>
      <c r="AU2551" s="13" t="s">
        <v>6956</v>
      </c>
    </row>
    <row r="2552" spans="2:47" ht="13.15" customHeight="1" x14ac:dyDescent="0.2">
      <c r="B2552" s="13" t="s">
        <v>6987</v>
      </c>
      <c r="C2552" s="13" t="s">
        <v>100</v>
      </c>
      <c r="D2552" s="13" t="s">
        <v>3724</v>
      </c>
      <c r="E2552" s="13" t="s">
        <v>741</v>
      </c>
      <c r="F2552" s="13" t="s">
        <v>3725</v>
      </c>
      <c r="G2552" s="13" t="s">
        <v>3720</v>
      </c>
      <c r="H2552" s="13" t="s">
        <v>105</v>
      </c>
      <c r="I2552" s="13">
        <v>45</v>
      </c>
      <c r="J2552" s="13" t="s">
        <v>200</v>
      </c>
      <c r="K2552" s="13" t="s">
        <v>107</v>
      </c>
      <c r="L2552" s="13" t="s">
        <v>108</v>
      </c>
      <c r="M2552" s="13" t="s">
        <v>122</v>
      </c>
      <c r="N2552" s="13" t="s">
        <v>3503</v>
      </c>
      <c r="O2552" s="39"/>
      <c r="P2552" s="39"/>
      <c r="Q2552" s="39"/>
      <c r="R2552" s="39"/>
      <c r="S2552" s="39">
        <v>74</v>
      </c>
      <c r="T2552" s="39">
        <v>74</v>
      </c>
      <c r="U2552" s="39">
        <v>74</v>
      </c>
      <c r="V2552" s="39">
        <v>74</v>
      </c>
      <c r="W2552" s="39"/>
      <c r="X2552" s="39"/>
      <c r="Y2552" s="39"/>
      <c r="Z2552" s="39"/>
      <c r="AA2552" s="39"/>
      <c r="AB2552" s="39"/>
      <c r="AC2552" s="39"/>
      <c r="AD2552" s="39"/>
      <c r="AE2552" s="39"/>
      <c r="AF2552" s="39"/>
      <c r="AG2552" s="39"/>
      <c r="AH2552" s="39"/>
      <c r="AI2552" s="39"/>
      <c r="AJ2552" s="39"/>
      <c r="AK2552" s="39"/>
      <c r="AL2552" s="39"/>
      <c r="AM2552" s="39"/>
      <c r="AN2552" s="39"/>
      <c r="AO2552" s="39"/>
      <c r="AP2552" s="39">
        <v>16517.849999999999</v>
      </c>
      <c r="AQ2552" s="39">
        <v>0</v>
      </c>
      <c r="AR2552" s="27">
        <f t="shared" si="87"/>
        <v>0</v>
      </c>
      <c r="AS2552" s="13" t="s">
        <v>111</v>
      </c>
      <c r="AT2552" s="13">
        <v>2014</v>
      </c>
      <c r="AU2552" s="13" t="s">
        <v>7140</v>
      </c>
    </row>
    <row r="2553" spans="2:47" ht="13.15" customHeight="1" x14ac:dyDescent="0.2">
      <c r="B2553" s="13" t="s">
        <v>7101</v>
      </c>
      <c r="C2553" s="13" t="s">
        <v>100</v>
      </c>
      <c r="D2553" s="13" t="s">
        <v>3724</v>
      </c>
      <c r="E2553" s="13" t="s">
        <v>741</v>
      </c>
      <c r="F2553" s="13" t="s">
        <v>3725</v>
      </c>
      <c r="G2553" s="13" t="s">
        <v>3720</v>
      </c>
      <c r="H2553" s="13" t="s">
        <v>105</v>
      </c>
      <c r="I2553" s="13">
        <v>45</v>
      </c>
      <c r="J2553" s="13" t="s">
        <v>200</v>
      </c>
      <c r="K2553" s="13" t="s">
        <v>107</v>
      </c>
      <c r="L2553" s="13" t="s">
        <v>108</v>
      </c>
      <c r="M2553" s="13" t="s">
        <v>122</v>
      </c>
      <c r="N2553" s="13" t="s">
        <v>3503</v>
      </c>
      <c r="O2553" s="39"/>
      <c r="P2553" s="39"/>
      <c r="Q2553" s="39"/>
      <c r="R2553" s="39"/>
      <c r="S2553" s="39">
        <v>74</v>
      </c>
      <c r="T2553" s="39">
        <v>74</v>
      </c>
      <c r="U2553" s="39">
        <v>74</v>
      </c>
      <c r="V2553" s="39">
        <v>74</v>
      </c>
      <c r="W2553" s="39"/>
      <c r="X2553" s="39"/>
      <c r="Y2553" s="39"/>
      <c r="Z2553" s="39"/>
      <c r="AA2553" s="39"/>
      <c r="AB2553" s="39"/>
      <c r="AC2553" s="39"/>
      <c r="AD2553" s="39"/>
      <c r="AE2553" s="39"/>
      <c r="AF2553" s="39"/>
      <c r="AG2553" s="39"/>
      <c r="AH2553" s="39"/>
      <c r="AI2553" s="39"/>
      <c r="AJ2553" s="39"/>
      <c r="AK2553" s="39"/>
      <c r="AL2553" s="39"/>
      <c r="AM2553" s="39"/>
      <c r="AN2553" s="39"/>
      <c r="AO2553" s="39"/>
      <c r="AP2553" s="39">
        <v>18676.14</v>
      </c>
      <c r="AQ2553" s="39">
        <v>0</v>
      </c>
      <c r="AR2553" s="27">
        <f t="shared" si="87"/>
        <v>0</v>
      </c>
      <c r="AS2553" s="13" t="s">
        <v>111</v>
      </c>
      <c r="AT2553" s="13">
        <v>2014</v>
      </c>
      <c r="AU2553" s="13" t="s">
        <v>115</v>
      </c>
    </row>
    <row r="2554" spans="2:47" ht="13.15" customHeight="1" x14ac:dyDescent="0.2">
      <c r="B2554" s="13" t="s">
        <v>7959</v>
      </c>
      <c r="C2554" s="13" t="s">
        <v>100</v>
      </c>
      <c r="D2554" s="13" t="s">
        <v>3724</v>
      </c>
      <c r="E2554" s="13" t="s">
        <v>741</v>
      </c>
      <c r="F2554" s="13" t="s">
        <v>3725</v>
      </c>
      <c r="G2554" s="13" t="s">
        <v>3720</v>
      </c>
      <c r="H2554" s="13" t="s">
        <v>105</v>
      </c>
      <c r="I2554" s="13">
        <v>45</v>
      </c>
      <c r="J2554" s="13" t="s">
        <v>200</v>
      </c>
      <c r="K2554" s="13" t="s">
        <v>107</v>
      </c>
      <c r="L2554" s="13" t="s">
        <v>108</v>
      </c>
      <c r="M2554" s="13" t="s">
        <v>122</v>
      </c>
      <c r="N2554" s="13" t="s">
        <v>3503</v>
      </c>
      <c r="O2554" s="39"/>
      <c r="P2554" s="39"/>
      <c r="Q2554" s="39"/>
      <c r="R2554" s="39"/>
      <c r="S2554" s="39">
        <v>74</v>
      </c>
      <c r="T2554" s="39">
        <v>74</v>
      </c>
      <c r="U2554" s="39">
        <v>93</v>
      </c>
      <c r="V2554" s="39">
        <v>148</v>
      </c>
      <c r="W2554" s="39">
        <v>148</v>
      </c>
      <c r="X2554" s="171"/>
      <c r="Y2554" s="171"/>
      <c r="Z2554" s="171"/>
      <c r="AA2554" s="171"/>
      <c r="AB2554" s="171"/>
      <c r="AC2554" s="171"/>
      <c r="AD2554" s="171"/>
      <c r="AE2554" s="171"/>
      <c r="AF2554" s="171"/>
      <c r="AG2554" s="171"/>
      <c r="AH2554" s="171"/>
      <c r="AI2554" s="171"/>
      <c r="AJ2554" s="171"/>
      <c r="AK2554" s="171"/>
      <c r="AL2554" s="171"/>
      <c r="AM2554" s="171"/>
      <c r="AN2554" s="171"/>
      <c r="AO2554" s="171"/>
      <c r="AP2554" s="39">
        <v>18676.14</v>
      </c>
      <c r="AQ2554" s="39">
        <f t="shared" ref="AQ2554" si="89">(O2554+P2554+Q2554+R2554+S2554+T2554+U2554+V2554+W2554)*AP2554</f>
        <v>10029087.18</v>
      </c>
      <c r="AR2554" s="27">
        <f t="shared" si="87"/>
        <v>11232577.641600002</v>
      </c>
      <c r="AS2554" s="13" t="s">
        <v>111</v>
      </c>
      <c r="AT2554" s="13" t="s">
        <v>7924</v>
      </c>
      <c r="AU2554" s="300"/>
    </row>
    <row r="2555" spans="2:47" ht="13.15" customHeight="1" x14ac:dyDescent="0.2">
      <c r="B2555" s="7" t="s">
        <v>3727</v>
      </c>
      <c r="C2555" s="7" t="s">
        <v>100</v>
      </c>
      <c r="D2555" s="13" t="s">
        <v>3728</v>
      </c>
      <c r="E2555" s="7" t="s">
        <v>732</v>
      </c>
      <c r="F2555" s="7" t="s">
        <v>3729</v>
      </c>
      <c r="G2555" s="7" t="s">
        <v>3730</v>
      </c>
      <c r="H2555" s="8" t="s">
        <v>197</v>
      </c>
      <c r="I2555" s="9">
        <v>45</v>
      </c>
      <c r="J2555" s="10" t="s">
        <v>238</v>
      </c>
      <c r="K2555" s="8" t="s">
        <v>107</v>
      </c>
      <c r="L2555" s="10" t="s">
        <v>108</v>
      </c>
      <c r="M2555" s="10" t="s">
        <v>109</v>
      </c>
      <c r="N2555" s="10" t="s">
        <v>3503</v>
      </c>
      <c r="O2555" s="27"/>
      <c r="P2555" s="27"/>
      <c r="Q2555" s="74"/>
      <c r="R2555" s="27">
        <v>614</v>
      </c>
      <c r="S2555" s="27">
        <v>614</v>
      </c>
      <c r="T2555" s="27">
        <v>614</v>
      </c>
      <c r="U2555" s="27">
        <v>614</v>
      </c>
      <c r="V2555" s="27">
        <v>614</v>
      </c>
      <c r="W2555" s="27"/>
      <c r="X2555" s="27"/>
      <c r="Y2555" s="27"/>
      <c r="Z2555" s="27"/>
      <c r="AA2555" s="27"/>
      <c r="AB2555" s="27"/>
      <c r="AC2555" s="27"/>
      <c r="AD2555" s="27"/>
      <c r="AE2555" s="27"/>
      <c r="AF2555" s="27"/>
      <c r="AG2555" s="27"/>
      <c r="AH2555" s="27"/>
      <c r="AI2555" s="27"/>
      <c r="AJ2555" s="27"/>
      <c r="AK2555" s="27"/>
      <c r="AL2555" s="27"/>
      <c r="AM2555" s="27"/>
      <c r="AN2555" s="27"/>
      <c r="AO2555" s="27"/>
      <c r="AP2555" s="27">
        <v>17893.21</v>
      </c>
      <c r="AQ2555" s="39">
        <v>0</v>
      </c>
      <c r="AR2555" s="27">
        <f t="shared" si="87"/>
        <v>0</v>
      </c>
      <c r="AS2555" s="10" t="s">
        <v>111</v>
      </c>
      <c r="AT2555" s="43" t="s">
        <v>241</v>
      </c>
      <c r="AU2555" s="89" t="s">
        <v>661</v>
      </c>
    </row>
    <row r="2556" spans="2:47" ht="13.15" customHeight="1" x14ac:dyDescent="0.2">
      <c r="B2556" s="12" t="s">
        <v>3731</v>
      </c>
      <c r="C2556" s="7" t="s">
        <v>100</v>
      </c>
      <c r="D2556" s="13" t="s">
        <v>3728</v>
      </c>
      <c r="E2556" s="7" t="s">
        <v>732</v>
      </c>
      <c r="F2556" s="7" t="s">
        <v>3729</v>
      </c>
      <c r="G2556" s="7" t="s">
        <v>3730</v>
      </c>
      <c r="H2556" s="8" t="s">
        <v>105</v>
      </c>
      <c r="I2556" s="9">
        <v>45</v>
      </c>
      <c r="J2556" s="10" t="s">
        <v>106</v>
      </c>
      <c r="K2556" s="8" t="s">
        <v>107</v>
      </c>
      <c r="L2556" s="10" t="s">
        <v>108</v>
      </c>
      <c r="M2556" s="10" t="s">
        <v>109</v>
      </c>
      <c r="N2556" s="10" t="s">
        <v>3503</v>
      </c>
      <c r="O2556" s="74"/>
      <c r="P2556" s="27"/>
      <c r="Q2556" s="27"/>
      <c r="R2556" s="27">
        <v>614</v>
      </c>
      <c r="S2556" s="27">
        <v>614</v>
      </c>
      <c r="T2556" s="27">
        <v>614</v>
      </c>
      <c r="U2556" s="27">
        <v>614</v>
      </c>
      <c r="V2556" s="27">
        <v>614</v>
      </c>
      <c r="W2556" s="27"/>
      <c r="X2556" s="27"/>
      <c r="Y2556" s="27"/>
      <c r="Z2556" s="27"/>
      <c r="AA2556" s="27"/>
      <c r="AB2556" s="27"/>
      <c r="AC2556" s="27"/>
      <c r="AD2556" s="27"/>
      <c r="AE2556" s="27"/>
      <c r="AF2556" s="27"/>
      <c r="AG2556" s="27"/>
      <c r="AH2556" s="27"/>
      <c r="AI2556" s="27"/>
      <c r="AJ2556" s="27"/>
      <c r="AK2556" s="27"/>
      <c r="AL2556" s="27"/>
      <c r="AM2556" s="27"/>
      <c r="AN2556" s="27"/>
      <c r="AO2556" s="27"/>
      <c r="AP2556" s="27">
        <v>17893.21</v>
      </c>
      <c r="AQ2556" s="39">
        <v>0</v>
      </c>
      <c r="AR2556" s="27">
        <f t="shared" si="87"/>
        <v>0</v>
      </c>
      <c r="AS2556" s="10" t="s">
        <v>111</v>
      </c>
      <c r="AT2556" s="43" t="s">
        <v>241</v>
      </c>
      <c r="AU2556" s="89" t="s">
        <v>661</v>
      </c>
    </row>
    <row r="2557" spans="2:47" ht="13.15" customHeight="1" x14ac:dyDescent="0.2">
      <c r="B2557" s="12" t="s">
        <v>3732</v>
      </c>
      <c r="C2557" s="7" t="s">
        <v>100</v>
      </c>
      <c r="D2557" s="13" t="s">
        <v>3728</v>
      </c>
      <c r="E2557" s="7" t="s">
        <v>732</v>
      </c>
      <c r="F2557" s="7" t="s">
        <v>3729</v>
      </c>
      <c r="G2557" s="7" t="s">
        <v>3730</v>
      </c>
      <c r="H2557" s="8" t="s">
        <v>105</v>
      </c>
      <c r="I2557" s="8">
        <v>45</v>
      </c>
      <c r="J2557" s="10" t="s">
        <v>200</v>
      </c>
      <c r="K2557" s="8" t="s">
        <v>107</v>
      </c>
      <c r="L2557" s="10" t="s">
        <v>108</v>
      </c>
      <c r="M2557" s="10" t="s">
        <v>109</v>
      </c>
      <c r="N2557" s="10" t="s">
        <v>3503</v>
      </c>
      <c r="O2557" s="74"/>
      <c r="P2557" s="27"/>
      <c r="Q2557" s="27"/>
      <c r="R2557" s="27">
        <v>83</v>
      </c>
      <c r="S2557" s="27">
        <v>614</v>
      </c>
      <c r="T2557" s="27">
        <v>614</v>
      </c>
      <c r="U2557" s="27">
        <v>614</v>
      </c>
      <c r="V2557" s="27">
        <v>614</v>
      </c>
      <c r="W2557" s="27"/>
      <c r="X2557" s="27"/>
      <c r="Y2557" s="27"/>
      <c r="Z2557" s="27"/>
      <c r="AA2557" s="27"/>
      <c r="AB2557" s="27"/>
      <c r="AC2557" s="27"/>
      <c r="AD2557" s="27"/>
      <c r="AE2557" s="27"/>
      <c r="AF2557" s="27"/>
      <c r="AG2557" s="27"/>
      <c r="AH2557" s="27"/>
      <c r="AI2557" s="27"/>
      <c r="AJ2557" s="27"/>
      <c r="AK2557" s="27"/>
      <c r="AL2557" s="27"/>
      <c r="AM2557" s="27"/>
      <c r="AN2557" s="27"/>
      <c r="AO2557" s="27"/>
      <c r="AP2557" s="27">
        <v>16517.86</v>
      </c>
      <c r="AQ2557" s="39">
        <v>0</v>
      </c>
      <c r="AR2557" s="27">
        <f t="shared" si="87"/>
        <v>0</v>
      </c>
      <c r="AS2557" s="10" t="s">
        <v>111</v>
      </c>
      <c r="AT2557" s="7" t="s">
        <v>375</v>
      </c>
      <c r="AU2557" s="13" t="s">
        <v>115</v>
      </c>
    </row>
    <row r="2558" spans="2:47" ht="13.15" customHeight="1" x14ac:dyDescent="0.2">
      <c r="B2558" s="13" t="s">
        <v>3733</v>
      </c>
      <c r="C2558" s="13" t="s">
        <v>100</v>
      </c>
      <c r="D2558" s="13" t="s">
        <v>3734</v>
      </c>
      <c r="E2558" s="13" t="s">
        <v>741</v>
      </c>
      <c r="F2558" s="13" t="s">
        <v>3735</v>
      </c>
      <c r="G2558" s="13" t="s">
        <v>3730</v>
      </c>
      <c r="H2558" s="13" t="s">
        <v>105</v>
      </c>
      <c r="I2558" s="13">
        <v>45</v>
      </c>
      <c r="J2558" s="13" t="s">
        <v>200</v>
      </c>
      <c r="K2558" s="13" t="s">
        <v>107</v>
      </c>
      <c r="L2558" s="13" t="s">
        <v>108</v>
      </c>
      <c r="M2558" s="13" t="s">
        <v>109</v>
      </c>
      <c r="N2558" s="13" t="s">
        <v>3503</v>
      </c>
      <c r="O2558" s="39"/>
      <c r="P2558" s="39"/>
      <c r="Q2558" s="39"/>
      <c r="R2558" s="39">
        <v>83</v>
      </c>
      <c r="S2558" s="39">
        <v>0</v>
      </c>
      <c r="T2558" s="39">
        <v>291</v>
      </c>
      <c r="U2558" s="39">
        <v>291</v>
      </c>
      <c r="V2558" s="39">
        <v>291</v>
      </c>
      <c r="W2558" s="39"/>
      <c r="X2558" s="39"/>
      <c r="Y2558" s="39"/>
      <c r="Z2558" s="39"/>
      <c r="AA2558" s="39"/>
      <c r="AB2558" s="39"/>
      <c r="AC2558" s="39"/>
      <c r="AD2558" s="39"/>
      <c r="AE2558" s="39"/>
      <c r="AF2558" s="39"/>
      <c r="AG2558" s="39"/>
      <c r="AH2558" s="39"/>
      <c r="AI2558" s="39"/>
      <c r="AJ2558" s="39"/>
      <c r="AK2558" s="39"/>
      <c r="AL2558" s="39"/>
      <c r="AM2558" s="39"/>
      <c r="AN2558" s="39"/>
      <c r="AO2558" s="39"/>
      <c r="AP2558" s="39">
        <v>16517.849999999999</v>
      </c>
      <c r="AQ2558" s="39">
        <v>0</v>
      </c>
      <c r="AR2558" s="27">
        <f t="shared" si="87"/>
        <v>0</v>
      </c>
      <c r="AS2558" s="13" t="s">
        <v>111</v>
      </c>
      <c r="AT2558" s="13">
        <v>2014</v>
      </c>
      <c r="AU2558" s="13">
        <v>14</v>
      </c>
    </row>
    <row r="2559" spans="2:47" ht="13.15" customHeight="1" x14ac:dyDescent="0.2">
      <c r="B2559" s="13" t="s">
        <v>3736</v>
      </c>
      <c r="C2559" s="13" t="s">
        <v>100</v>
      </c>
      <c r="D2559" s="13" t="s">
        <v>3734</v>
      </c>
      <c r="E2559" s="13" t="s">
        <v>741</v>
      </c>
      <c r="F2559" s="13" t="s">
        <v>3735</v>
      </c>
      <c r="G2559" s="13" t="s">
        <v>3730</v>
      </c>
      <c r="H2559" s="13" t="s">
        <v>105</v>
      </c>
      <c r="I2559" s="13">
        <v>45</v>
      </c>
      <c r="J2559" s="13" t="s">
        <v>200</v>
      </c>
      <c r="K2559" s="13" t="s">
        <v>107</v>
      </c>
      <c r="L2559" s="13" t="s">
        <v>108</v>
      </c>
      <c r="M2559" s="13" t="s">
        <v>109</v>
      </c>
      <c r="N2559" s="13" t="s">
        <v>3503</v>
      </c>
      <c r="O2559" s="39"/>
      <c r="P2559" s="39"/>
      <c r="Q2559" s="39"/>
      <c r="R2559" s="39">
        <v>83</v>
      </c>
      <c r="S2559" s="39">
        <v>291</v>
      </c>
      <c r="T2559" s="39">
        <v>291</v>
      </c>
      <c r="U2559" s="39">
        <v>291</v>
      </c>
      <c r="V2559" s="39">
        <v>291</v>
      </c>
      <c r="W2559" s="39"/>
      <c r="X2559" s="39"/>
      <c r="Y2559" s="39"/>
      <c r="Z2559" s="39"/>
      <c r="AA2559" s="39"/>
      <c r="AB2559" s="39"/>
      <c r="AC2559" s="39"/>
      <c r="AD2559" s="39"/>
      <c r="AE2559" s="39"/>
      <c r="AF2559" s="39"/>
      <c r="AG2559" s="39"/>
      <c r="AH2559" s="39"/>
      <c r="AI2559" s="39"/>
      <c r="AJ2559" s="39"/>
      <c r="AK2559" s="39"/>
      <c r="AL2559" s="39"/>
      <c r="AM2559" s="39"/>
      <c r="AN2559" s="39"/>
      <c r="AO2559" s="39"/>
      <c r="AP2559" s="39">
        <v>16517.849999999999</v>
      </c>
      <c r="AQ2559" s="39">
        <v>0</v>
      </c>
      <c r="AR2559" s="27">
        <f t="shared" si="87"/>
        <v>0</v>
      </c>
      <c r="AS2559" s="13" t="s">
        <v>111</v>
      </c>
      <c r="AT2559" s="13">
        <v>2014</v>
      </c>
      <c r="AU2559" s="13">
        <v>14</v>
      </c>
    </row>
    <row r="2560" spans="2:47" ht="13.15" customHeight="1" x14ac:dyDescent="0.2">
      <c r="B2560" s="13" t="s">
        <v>3737</v>
      </c>
      <c r="C2560" s="13" t="s">
        <v>100</v>
      </c>
      <c r="D2560" s="13" t="s">
        <v>3734</v>
      </c>
      <c r="E2560" s="13" t="s">
        <v>741</v>
      </c>
      <c r="F2560" s="13" t="s">
        <v>3735</v>
      </c>
      <c r="G2560" s="13" t="s">
        <v>3730</v>
      </c>
      <c r="H2560" s="13" t="s">
        <v>105</v>
      </c>
      <c r="I2560" s="13">
        <v>45</v>
      </c>
      <c r="J2560" s="13" t="s">
        <v>200</v>
      </c>
      <c r="K2560" s="13" t="s">
        <v>107</v>
      </c>
      <c r="L2560" s="13" t="s">
        <v>108</v>
      </c>
      <c r="M2560" s="13" t="s">
        <v>122</v>
      </c>
      <c r="N2560" s="13" t="s">
        <v>3503</v>
      </c>
      <c r="O2560" s="39"/>
      <c r="P2560" s="39"/>
      <c r="Q2560" s="39"/>
      <c r="R2560" s="39">
        <v>83</v>
      </c>
      <c r="S2560" s="39">
        <v>287</v>
      </c>
      <c r="T2560" s="39">
        <v>291</v>
      </c>
      <c r="U2560" s="39">
        <v>291</v>
      </c>
      <c r="V2560" s="39">
        <v>291</v>
      </c>
      <c r="W2560" s="39"/>
      <c r="X2560" s="39"/>
      <c r="Y2560" s="39"/>
      <c r="Z2560" s="39"/>
      <c r="AA2560" s="39"/>
      <c r="AB2560" s="39"/>
      <c r="AC2560" s="39"/>
      <c r="AD2560" s="39"/>
      <c r="AE2560" s="39"/>
      <c r="AF2560" s="39"/>
      <c r="AG2560" s="39"/>
      <c r="AH2560" s="39"/>
      <c r="AI2560" s="39"/>
      <c r="AJ2560" s="39"/>
      <c r="AK2560" s="39"/>
      <c r="AL2560" s="39"/>
      <c r="AM2560" s="39"/>
      <c r="AN2560" s="39"/>
      <c r="AO2560" s="39"/>
      <c r="AP2560" s="39">
        <v>16517.849999999999</v>
      </c>
      <c r="AQ2560" s="39">
        <v>0</v>
      </c>
      <c r="AR2560" s="27">
        <f t="shared" si="87"/>
        <v>0</v>
      </c>
      <c r="AS2560" s="13" t="s">
        <v>111</v>
      </c>
      <c r="AT2560" s="13">
        <v>2014</v>
      </c>
      <c r="AU2560" s="13" t="s">
        <v>6956</v>
      </c>
    </row>
    <row r="2561" spans="2:47" ht="13.15" customHeight="1" x14ac:dyDescent="0.2">
      <c r="B2561" s="13" t="s">
        <v>6988</v>
      </c>
      <c r="C2561" s="13" t="s">
        <v>100</v>
      </c>
      <c r="D2561" s="13" t="s">
        <v>3734</v>
      </c>
      <c r="E2561" s="13" t="s">
        <v>741</v>
      </c>
      <c r="F2561" s="13" t="s">
        <v>3735</v>
      </c>
      <c r="G2561" s="13" t="s">
        <v>3730</v>
      </c>
      <c r="H2561" s="13" t="s">
        <v>105</v>
      </c>
      <c r="I2561" s="13">
        <v>45</v>
      </c>
      <c r="J2561" s="13" t="s">
        <v>200</v>
      </c>
      <c r="K2561" s="13" t="s">
        <v>107</v>
      </c>
      <c r="L2561" s="13" t="s">
        <v>108</v>
      </c>
      <c r="M2561" s="13" t="s">
        <v>122</v>
      </c>
      <c r="N2561" s="13" t="s">
        <v>3503</v>
      </c>
      <c r="O2561" s="39"/>
      <c r="P2561" s="39"/>
      <c r="Q2561" s="39"/>
      <c r="R2561" s="39">
        <v>83</v>
      </c>
      <c r="S2561" s="39">
        <v>287</v>
      </c>
      <c r="T2561" s="39">
        <v>291</v>
      </c>
      <c r="U2561" s="39">
        <v>291</v>
      </c>
      <c r="V2561" s="39">
        <v>291</v>
      </c>
      <c r="W2561" s="39"/>
      <c r="X2561" s="39"/>
      <c r="Y2561" s="39"/>
      <c r="Z2561" s="39"/>
      <c r="AA2561" s="39"/>
      <c r="AB2561" s="39"/>
      <c r="AC2561" s="39"/>
      <c r="AD2561" s="39"/>
      <c r="AE2561" s="39"/>
      <c r="AF2561" s="39"/>
      <c r="AG2561" s="39"/>
      <c r="AH2561" s="39"/>
      <c r="AI2561" s="39"/>
      <c r="AJ2561" s="39"/>
      <c r="AK2561" s="39"/>
      <c r="AL2561" s="39"/>
      <c r="AM2561" s="39"/>
      <c r="AN2561" s="39"/>
      <c r="AO2561" s="39"/>
      <c r="AP2561" s="39">
        <v>16517.849999999999</v>
      </c>
      <c r="AQ2561" s="39">
        <v>0</v>
      </c>
      <c r="AR2561" s="27">
        <f t="shared" si="87"/>
        <v>0</v>
      </c>
      <c r="AS2561" s="13" t="s">
        <v>111</v>
      </c>
      <c r="AT2561" s="13">
        <v>2014</v>
      </c>
      <c r="AU2561" s="13" t="s">
        <v>7140</v>
      </c>
    </row>
    <row r="2562" spans="2:47" ht="13.15" customHeight="1" x14ac:dyDescent="0.2">
      <c r="B2562" s="13" t="s">
        <v>7102</v>
      </c>
      <c r="C2562" s="13" t="s">
        <v>100</v>
      </c>
      <c r="D2562" s="13" t="s">
        <v>3734</v>
      </c>
      <c r="E2562" s="13" t="s">
        <v>741</v>
      </c>
      <c r="F2562" s="13" t="s">
        <v>3735</v>
      </c>
      <c r="G2562" s="13" t="s">
        <v>3730</v>
      </c>
      <c r="H2562" s="13" t="s">
        <v>105</v>
      </c>
      <c r="I2562" s="13">
        <v>45</v>
      </c>
      <c r="J2562" s="13" t="s">
        <v>200</v>
      </c>
      <c r="K2562" s="13" t="s">
        <v>107</v>
      </c>
      <c r="L2562" s="13" t="s">
        <v>108</v>
      </c>
      <c r="M2562" s="13" t="s">
        <v>122</v>
      </c>
      <c r="N2562" s="13" t="s">
        <v>3503</v>
      </c>
      <c r="O2562" s="39"/>
      <c r="P2562" s="39"/>
      <c r="Q2562" s="39"/>
      <c r="R2562" s="39">
        <v>83</v>
      </c>
      <c r="S2562" s="39">
        <v>287</v>
      </c>
      <c r="T2562" s="39">
        <v>291</v>
      </c>
      <c r="U2562" s="39">
        <v>291</v>
      </c>
      <c r="V2562" s="39">
        <v>291</v>
      </c>
      <c r="W2562" s="39"/>
      <c r="X2562" s="39"/>
      <c r="Y2562" s="39"/>
      <c r="Z2562" s="39"/>
      <c r="AA2562" s="39"/>
      <c r="AB2562" s="39"/>
      <c r="AC2562" s="39"/>
      <c r="AD2562" s="39"/>
      <c r="AE2562" s="39"/>
      <c r="AF2562" s="39"/>
      <c r="AG2562" s="39"/>
      <c r="AH2562" s="39"/>
      <c r="AI2562" s="39"/>
      <c r="AJ2562" s="39"/>
      <c r="AK2562" s="39"/>
      <c r="AL2562" s="39"/>
      <c r="AM2562" s="39"/>
      <c r="AN2562" s="39"/>
      <c r="AO2562" s="39"/>
      <c r="AP2562" s="39">
        <v>18676.14</v>
      </c>
      <c r="AQ2562" s="39">
        <v>0</v>
      </c>
      <c r="AR2562" s="27">
        <f t="shared" si="87"/>
        <v>0</v>
      </c>
      <c r="AS2562" s="13" t="s">
        <v>111</v>
      </c>
      <c r="AT2562" s="13">
        <v>2014</v>
      </c>
      <c r="AU2562" s="13" t="s">
        <v>115</v>
      </c>
    </row>
    <row r="2563" spans="2:47" ht="13.15" customHeight="1" x14ac:dyDescent="0.2">
      <c r="B2563" s="13" t="s">
        <v>7960</v>
      </c>
      <c r="C2563" s="13" t="s">
        <v>100</v>
      </c>
      <c r="D2563" s="13" t="s">
        <v>3734</v>
      </c>
      <c r="E2563" s="13" t="s">
        <v>741</v>
      </c>
      <c r="F2563" s="13" t="s">
        <v>3735</v>
      </c>
      <c r="G2563" s="13" t="s">
        <v>3730</v>
      </c>
      <c r="H2563" s="13" t="s">
        <v>105</v>
      </c>
      <c r="I2563" s="13">
        <v>45</v>
      </c>
      <c r="J2563" s="13" t="s">
        <v>200</v>
      </c>
      <c r="K2563" s="13" t="s">
        <v>107</v>
      </c>
      <c r="L2563" s="13" t="s">
        <v>108</v>
      </c>
      <c r="M2563" s="13" t="s">
        <v>122</v>
      </c>
      <c r="N2563" s="13" t="s">
        <v>3503</v>
      </c>
      <c r="O2563" s="39"/>
      <c r="P2563" s="39"/>
      <c r="Q2563" s="39"/>
      <c r="R2563" s="39">
        <v>83</v>
      </c>
      <c r="S2563" s="39">
        <v>287</v>
      </c>
      <c r="T2563" s="39">
        <v>291</v>
      </c>
      <c r="U2563" s="39">
        <v>236</v>
      </c>
      <c r="V2563" s="39">
        <v>305</v>
      </c>
      <c r="W2563" s="39">
        <v>305</v>
      </c>
      <c r="X2563" s="171"/>
      <c r="Y2563" s="171"/>
      <c r="Z2563" s="171"/>
      <c r="AA2563" s="171"/>
      <c r="AB2563" s="171"/>
      <c r="AC2563" s="171"/>
      <c r="AD2563" s="171"/>
      <c r="AE2563" s="171"/>
      <c r="AF2563" s="171"/>
      <c r="AG2563" s="171"/>
      <c r="AH2563" s="171"/>
      <c r="AI2563" s="171"/>
      <c r="AJ2563" s="171"/>
      <c r="AK2563" s="171"/>
      <c r="AL2563" s="171"/>
      <c r="AM2563" s="171"/>
      <c r="AN2563" s="171"/>
      <c r="AO2563" s="171"/>
      <c r="AP2563" s="39">
        <v>18676.14</v>
      </c>
      <c r="AQ2563" s="39">
        <f t="shared" ref="AQ2563" si="90">(O2563+P2563+Q2563+R2563+S2563+T2563+U2563+V2563+W2563)*AP2563</f>
        <v>28144942.98</v>
      </c>
      <c r="AR2563" s="27">
        <f t="shared" si="87"/>
        <v>31522336.137600005</v>
      </c>
      <c r="AS2563" s="13" t="s">
        <v>111</v>
      </c>
      <c r="AT2563" s="13" t="s">
        <v>7924</v>
      </c>
      <c r="AU2563" s="300"/>
    </row>
    <row r="2564" spans="2:47" ht="13.15" customHeight="1" x14ac:dyDescent="0.2">
      <c r="B2564" s="7" t="s">
        <v>3738</v>
      </c>
      <c r="C2564" s="7" t="s">
        <v>100</v>
      </c>
      <c r="D2564" s="13" t="s">
        <v>3739</v>
      </c>
      <c r="E2564" s="7" t="s">
        <v>732</v>
      </c>
      <c r="F2564" s="7" t="s">
        <v>3740</v>
      </c>
      <c r="G2564" s="7" t="s">
        <v>3741</v>
      </c>
      <c r="H2564" s="8" t="s">
        <v>197</v>
      </c>
      <c r="I2564" s="9">
        <v>45</v>
      </c>
      <c r="J2564" s="10" t="s">
        <v>238</v>
      </c>
      <c r="K2564" s="8" t="s">
        <v>107</v>
      </c>
      <c r="L2564" s="10" t="s">
        <v>108</v>
      </c>
      <c r="M2564" s="10" t="s">
        <v>109</v>
      </c>
      <c r="N2564" s="10" t="s">
        <v>3503</v>
      </c>
      <c r="O2564" s="27"/>
      <c r="P2564" s="27"/>
      <c r="Q2564" s="74"/>
      <c r="R2564" s="27">
        <v>786</v>
      </c>
      <c r="S2564" s="27">
        <v>786</v>
      </c>
      <c r="T2564" s="27">
        <v>786</v>
      </c>
      <c r="U2564" s="27">
        <v>786</v>
      </c>
      <c r="V2564" s="27">
        <v>786</v>
      </c>
      <c r="W2564" s="27"/>
      <c r="X2564" s="27"/>
      <c r="Y2564" s="27"/>
      <c r="Z2564" s="27"/>
      <c r="AA2564" s="27"/>
      <c r="AB2564" s="27"/>
      <c r="AC2564" s="27"/>
      <c r="AD2564" s="27"/>
      <c r="AE2564" s="27"/>
      <c r="AF2564" s="27"/>
      <c r="AG2564" s="27"/>
      <c r="AH2564" s="27"/>
      <c r="AI2564" s="27"/>
      <c r="AJ2564" s="27"/>
      <c r="AK2564" s="27"/>
      <c r="AL2564" s="27"/>
      <c r="AM2564" s="27"/>
      <c r="AN2564" s="27"/>
      <c r="AO2564" s="27"/>
      <c r="AP2564" s="27">
        <v>17893.21</v>
      </c>
      <c r="AQ2564" s="39">
        <v>0</v>
      </c>
      <c r="AR2564" s="27">
        <f t="shared" si="87"/>
        <v>0</v>
      </c>
      <c r="AS2564" s="10" t="s">
        <v>111</v>
      </c>
      <c r="AT2564" s="43" t="s">
        <v>241</v>
      </c>
      <c r="AU2564" s="89" t="s">
        <v>661</v>
      </c>
    </row>
    <row r="2565" spans="2:47" ht="13.15" customHeight="1" x14ac:dyDescent="0.2">
      <c r="B2565" s="12" t="s">
        <v>3742</v>
      </c>
      <c r="C2565" s="7" t="s">
        <v>100</v>
      </c>
      <c r="D2565" s="13" t="s">
        <v>3739</v>
      </c>
      <c r="E2565" s="7" t="s">
        <v>732</v>
      </c>
      <c r="F2565" s="7" t="s">
        <v>3740</v>
      </c>
      <c r="G2565" s="7" t="s">
        <v>3741</v>
      </c>
      <c r="H2565" s="8" t="s">
        <v>105</v>
      </c>
      <c r="I2565" s="9">
        <v>45</v>
      </c>
      <c r="J2565" s="10" t="s">
        <v>106</v>
      </c>
      <c r="K2565" s="8" t="s">
        <v>107</v>
      </c>
      <c r="L2565" s="10" t="s">
        <v>108</v>
      </c>
      <c r="M2565" s="10" t="s">
        <v>109</v>
      </c>
      <c r="N2565" s="10" t="s">
        <v>3503</v>
      </c>
      <c r="O2565" s="74"/>
      <c r="P2565" s="27"/>
      <c r="Q2565" s="27"/>
      <c r="R2565" s="27">
        <v>786</v>
      </c>
      <c r="S2565" s="27">
        <v>786</v>
      </c>
      <c r="T2565" s="27">
        <v>786</v>
      </c>
      <c r="U2565" s="27">
        <v>786</v>
      </c>
      <c r="V2565" s="27">
        <v>786</v>
      </c>
      <c r="W2565" s="27"/>
      <c r="X2565" s="27"/>
      <c r="Y2565" s="27"/>
      <c r="Z2565" s="27"/>
      <c r="AA2565" s="27"/>
      <c r="AB2565" s="27"/>
      <c r="AC2565" s="27"/>
      <c r="AD2565" s="27"/>
      <c r="AE2565" s="27"/>
      <c r="AF2565" s="27"/>
      <c r="AG2565" s="27"/>
      <c r="AH2565" s="27"/>
      <c r="AI2565" s="27"/>
      <c r="AJ2565" s="27"/>
      <c r="AK2565" s="27"/>
      <c r="AL2565" s="27"/>
      <c r="AM2565" s="27"/>
      <c r="AN2565" s="27"/>
      <c r="AO2565" s="27"/>
      <c r="AP2565" s="27">
        <v>17893.21</v>
      </c>
      <c r="AQ2565" s="39">
        <v>0</v>
      </c>
      <c r="AR2565" s="27">
        <f t="shared" si="87"/>
        <v>0</v>
      </c>
      <c r="AS2565" s="10" t="s">
        <v>111</v>
      </c>
      <c r="AT2565" s="43" t="s">
        <v>241</v>
      </c>
      <c r="AU2565" s="89" t="s">
        <v>661</v>
      </c>
    </row>
    <row r="2566" spans="2:47" ht="13.15" customHeight="1" x14ac:dyDescent="0.2">
      <c r="B2566" s="12" t="s">
        <v>3743</v>
      </c>
      <c r="C2566" s="7" t="s">
        <v>100</v>
      </c>
      <c r="D2566" s="13" t="s">
        <v>3739</v>
      </c>
      <c r="E2566" s="7" t="s">
        <v>732</v>
      </c>
      <c r="F2566" s="7" t="s">
        <v>3740</v>
      </c>
      <c r="G2566" s="7" t="s">
        <v>3741</v>
      </c>
      <c r="H2566" s="8" t="s">
        <v>105</v>
      </c>
      <c r="I2566" s="8">
        <v>45</v>
      </c>
      <c r="J2566" s="10" t="s">
        <v>200</v>
      </c>
      <c r="K2566" s="8" t="s">
        <v>107</v>
      </c>
      <c r="L2566" s="10" t="s">
        <v>108</v>
      </c>
      <c r="M2566" s="10" t="s">
        <v>109</v>
      </c>
      <c r="N2566" s="10" t="s">
        <v>3503</v>
      </c>
      <c r="O2566" s="74"/>
      <c r="P2566" s="27"/>
      <c r="Q2566" s="27"/>
      <c r="R2566" s="27">
        <v>495</v>
      </c>
      <c r="S2566" s="27">
        <v>786</v>
      </c>
      <c r="T2566" s="27">
        <v>786</v>
      </c>
      <c r="U2566" s="27">
        <v>786</v>
      </c>
      <c r="V2566" s="27">
        <v>786</v>
      </c>
      <c r="W2566" s="27"/>
      <c r="X2566" s="27"/>
      <c r="Y2566" s="27"/>
      <c r="Z2566" s="27"/>
      <c r="AA2566" s="27"/>
      <c r="AB2566" s="27"/>
      <c r="AC2566" s="27"/>
      <c r="AD2566" s="27"/>
      <c r="AE2566" s="27"/>
      <c r="AF2566" s="27"/>
      <c r="AG2566" s="27"/>
      <c r="AH2566" s="27"/>
      <c r="AI2566" s="27"/>
      <c r="AJ2566" s="27"/>
      <c r="AK2566" s="27"/>
      <c r="AL2566" s="27"/>
      <c r="AM2566" s="27"/>
      <c r="AN2566" s="27"/>
      <c r="AO2566" s="27"/>
      <c r="AP2566" s="27">
        <v>16517.86</v>
      </c>
      <c r="AQ2566" s="39">
        <v>0</v>
      </c>
      <c r="AR2566" s="27">
        <f t="shared" si="87"/>
        <v>0</v>
      </c>
      <c r="AS2566" s="10" t="s">
        <v>111</v>
      </c>
      <c r="AT2566" s="7" t="s">
        <v>375</v>
      </c>
      <c r="AU2566" s="13" t="s">
        <v>115</v>
      </c>
    </row>
    <row r="2567" spans="2:47" ht="13.15" customHeight="1" x14ac:dyDescent="0.2">
      <c r="B2567" s="13" t="s">
        <v>3744</v>
      </c>
      <c r="C2567" s="13" t="s">
        <v>100</v>
      </c>
      <c r="D2567" s="13" t="s">
        <v>3745</v>
      </c>
      <c r="E2567" s="13" t="s">
        <v>741</v>
      </c>
      <c r="F2567" s="13" t="s">
        <v>3746</v>
      </c>
      <c r="G2567" s="13" t="s">
        <v>3741</v>
      </c>
      <c r="H2567" s="13" t="s">
        <v>105</v>
      </c>
      <c r="I2567" s="13">
        <v>45</v>
      </c>
      <c r="J2567" s="13" t="s">
        <v>200</v>
      </c>
      <c r="K2567" s="13" t="s">
        <v>107</v>
      </c>
      <c r="L2567" s="13" t="s">
        <v>108</v>
      </c>
      <c r="M2567" s="13" t="s">
        <v>109</v>
      </c>
      <c r="N2567" s="13" t="s">
        <v>3503</v>
      </c>
      <c r="O2567" s="39"/>
      <c r="P2567" s="39"/>
      <c r="Q2567" s="39"/>
      <c r="R2567" s="39">
        <v>495</v>
      </c>
      <c r="S2567" s="39">
        <v>0</v>
      </c>
      <c r="T2567" s="39">
        <v>374</v>
      </c>
      <c r="U2567" s="39">
        <v>374</v>
      </c>
      <c r="V2567" s="39">
        <v>374</v>
      </c>
      <c r="W2567" s="39"/>
      <c r="X2567" s="39"/>
      <c r="Y2567" s="39"/>
      <c r="Z2567" s="39"/>
      <c r="AA2567" s="39"/>
      <c r="AB2567" s="39"/>
      <c r="AC2567" s="39"/>
      <c r="AD2567" s="39"/>
      <c r="AE2567" s="39"/>
      <c r="AF2567" s="39"/>
      <c r="AG2567" s="39"/>
      <c r="AH2567" s="39"/>
      <c r="AI2567" s="39"/>
      <c r="AJ2567" s="39"/>
      <c r="AK2567" s="39"/>
      <c r="AL2567" s="39"/>
      <c r="AM2567" s="39"/>
      <c r="AN2567" s="39"/>
      <c r="AO2567" s="39"/>
      <c r="AP2567" s="39">
        <v>16517.849999999999</v>
      </c>
      <c r="AQ2567" s="39">
        <v>0</v>
      </c>
      <c r="AR2567" s="27">
        <f t="shared" si="87"/>
        <v>0</v>
      </c>
      <c r="AS2567" s="13" t="s">
        <v>111</v>
      </c>
      <c r="AT2567" s="13">
        <v>2014</v>
      </c>
      <c r="AU2567" s="13">
        <v>14</v>
      </c>
    </row>
    <row r="2568" spans="2:47" ht="13.15" customHeight="1" x14ac:dyDescent="0.2">
      <c r="B2568" s="13" t="s">
        <v>3747</v>
      </c>
      <c r="C2568" s="13" t="s">
        <v>100</v>
      </c>
      <c r="D2568" s="13" t="s">
        <v>3745</v>
      </c>
      <c r="E2568" s="13" t="s">
        <v>741</v>
      </c>
      <c r="F2568" s="13" t="s">
        <v>3746</v>
      </c>
      <c r="G2568" s="13" t="s">
        <v>3741</v>
      </c>
      <c r="H2568" s="13" t="s">
        <v>105</v>
      </c>
      <c r="I2568" s="13">
        <v>45</v>
      </c>
      <c r="J2568" s="13" t="s">
        <v>200</v>
      </c>
      <c r="K2568" s="13" t="s">
        <v>107</v>
      </c>
      <c r="L2568" s="13" t="s">
        <v>108</v>
      </c>
      <c r="M2568" s="13" t="s">
        <v>109</v>
      </c>
      <c r="N2568" s="13" t="s">
        <v>3503</v>
      </c>
      <c r="O2568" s="39"/>
      <c r="P2568" s="39"/>
      <c r="Q2568" s="39"/>
      <c r="R2568" s="39">
        <v>495</v>
      </c>
      <c r="S2568" s="39">
        <v>374</v>
      </c>
      <c r="T2568" s="39">
        <v>374</v>
      </c>
      <c r="U2568" s="39">
        <v>374</v>
      </c>
      <c r="V2568" s="39">
        <v>374</v>
      </c>
      <c r="W2568" s="39"/>
      <c r="X2568" s="39"/>
      <c r="Y2568" s="39"/>
      <c r="Z2568" s="39"/>
      <c r="AA2568" s="39"/>
      <c r="AB2568" s="39"/>
      <c r="AC2568" s="39"/>
      <c r="AD2568" s="39"/>
      <c r="AE2568" s="39"/>
      <c r="AF2568" s="39"/>
      <c r="AG2568" s="39"/>
      <c r="AH2568" s="39"/>
      <c r="AI2568" s="39"/>
      <c r="AJ2568" s="39"/>
      <c r="AK2568" s="39"/>
      <c r="AL2568" s="39"/>
      <c r="AM2568" s="39"/>
      <c r="AN2568" s="39"/>
      <c r="AO2568" s="39"/>
      <c r="AP2568" s="39">
        <v>16517.849999999999</v>
      </c>
      <c r="AQ2568" s="39">
        <v>0</v>
      </c>
      <c r="AR2568" s="27">
        <f t="shared" si="87"/>
        <v>0</v>
      </c>
      <c r="AS2568" s="13" t="s">
        <v>111</v>
      </c>
      <c r="AT2568" s="13">
        <v>2014</v>
      </c>
      <c r="AU2568" s="13">
        <v>14</v>
      </c>
    </row>
    <row r="2569" spans="2:47" ht="13.15" customHeight="1" x14ac:dyDescent="0.2">
      <c r="B2569" s="13" t="s">
        <v>3748</v>
      </c>
      <c r="C2569" s="13" t="s">
        <v>100</v>
      </c>
      <c r="D2569" s="13" t="s">
        <v>3745</v>
      </c>
      <c r="E2569" s="13" t="s">
        <v>741</v>
      </c>
      <c r="F2569" s="13" t="s">
        <v>3746</v>
      </c>
      <c r="G2569" s="13" t="s">
        <v>3741</v>
      </c>
      <c r="H2569" s="13" t="s">
        <v>105</v>
      </c>
      <c r="I2569" s="13">
        <v>45</v>
      </c>
      <c r="J2569" s="13" t="s">
        <v>200</v>
      </c>
      <c r="K2569" s="13" t="s">
        <v>107</v>
      </c>
      <c r="L2569" s="13" t="s">
        <v>108</v>
      </c>
      <c r="M2569" s="13" t="s">
        <v>122</v>
      </c>
      <c r="N2569" s="13" t="s">
        <v>3503</v>
      </c>
      <c r="O2569" s="39"/>
      <c r="P2569" s="39"/>
      <c r="Q2569" s="39"/>
      <c r="R2569" s="39">
        <v>495</v>
      </c>
      <c r="S2569" s="39">
        <v>363</v>
      </c>
      <c r="T2569" s="39">
        <v>374</v>
      </c>
      <c r="U2569" s="39">
        <v>374</v>
      </c>
      <c r="V2569" s="39">
        <v>374</v>
      </c>
      <c r="W2569" s="39"/>
      <c r="X2569" s="39"/>
      <c r="Y2569" s="39"/>
      <c r="Z2569" s="39"/>
      <c r="AA2569" s="39"/>
      <c r="AB2569" s="39"/>
      <c r="AC2569" s="39"/>
      <c r="AD2569" s="39"/>
      <c r="AE2569" s="39"/>
      <c r="AF2569" s="39"/>
      <c r="AG2569" s="39"/>
      <c r="AH2569" s="39"/>
      <c r="AI2569" s="39"/>
      <c r="AJ2569" s="39"/>
      <c r="AK2569" s="39"/>
      <c r="AL2569" s="39"/>
      <c r="AM2569" s="39"/>
      <c r="AN2569" s="39"/>
      <c r="AO2569" s="39"/>
      <c r="AP2569" s="39">
        <v>16517.849999999999</v>
      </c>
      <c r="AQ2569" s="39">
        <v>0</v>
      </c>
      <c r="AR2569" s="27">
        <f t="shared" si="87"/>
        <v>0</v>
      </c>
      <c r="AS2569" s="13" t="s">
        <v>111</v>
      </c>
      <c r="AT2569" s="13">
        <v>2014</v>
      </c>
      <c r="AU2569" s="13" t="s">
        <v>6956</v>
      </c>
    </row>
    <row r="2570" spans="2:47" ht="13.15" customHeight="1" x14ac:dyDescent="0.2">
      <c r="B2570" s="13" t="s">
        <v>6989</v>
      </c>
      <c r="C2570" s="13" t="s">
        <v>100</v>
      </c>
      <c r="D2570" s="13" t="s">
        <v>3745</v>
      </c>
      <c r="E2570" s="13" t="s">
        <v>741</v>
      </c>
      <c r="F2570" s="13" t="s">
        <v>3746</v>
      </c>
      <c r="G2570" s="13" t="s">
        <v>3741</v>
      </c>
      <c r="H2570" s="13" t="s">
        <v>105</v>
      </c>
      <c r="I2570" s="13">
        <v>45</v>
      </c>
      <c r="J2570" s="13" t="s">
        <v>200</v>
      </c>
      <c r="K2570" s="13" t="s">
        <v>107</v>
      </c>
      <c r="L2570" s="13" t="s">
        <v>108</v>
      </c>
      <c r="M2570" s="13" t="s">
        <v>122</v>
      </c>
      <c r="N2570" s="13" t="s">
        <v>3503</v>
      </c>
      <c r="O2570" s="39"/>
      <c r="P2570" s="39"/>
      <c r="Q2570" s="39"/>
      <c r="R2570" s="39">
        <v>495</v>
      </c>
      <c r="S2570" s="39">
        <v>363</v>
      </c>
      <c r="T2570" s="39">
        <v>374</v>
      </c>
      <c r="U2570" s="39">
        <v>374</v>
      </c>
      <c r="V2570" s="39">
        <v>374</v>
      </c>
      <c r="W2570" s="39"/>
      <c r="X2570" s="39"/>
      <c r="Y2570" s="39"/>
      <c r="Z2570" s="39"/>
      <c r="AA2570" s="39"/>
      <c r="AB2570" s="39"/>
      <c r="AC2570" s="39"/>
      <c r="AD2570" s="39"/>
      <c r="AE2570" s="39"/>
      <c r="AF2570" s="39"/>
      <c r="AG2570" s="39"/>
      <c r="AH2570" s="39"/>
      <c r="AI2570" s="39"/>
      <c r="AJ2570" s="39"/>
      <c r="AK2570" s="39"/>
      <c r="AL2570" s="39"/>
      <c r="AM2570" s="39"/>
      <c r="AN2570" s="39"/>
      <c r="AO2570" s="39"/>
      <c r="AP2570" s="39">
        <v>16517.849999999999</v>
      </c>
      <c r="AQ2570" s="39">
        <v>0</v>
      </c>
      <c r="AR2570" s="27">
        <f t="shared" si="87"/>
        <v>0</v>
      </c>
      <c r="AS2570" s="13" t="s">
        <v>111</v>
      </c>
      <c r="AT2570" s="13">
        <v>2014</v>
      </c>
      <c r="AU2570" s="13" t="s">
        <v>7140</v>
      </c>
    </row>
    <row r="2571" spans="2:47" ht="13.15" customHeight="1" x14ac:dyDescent="0.2">
      <c r="B2571" s="13" t="s">
        <v>7103</v>
      </c>
      <c r="C2571" s="13" t="s">
        <v>100</v>
      </c>
      <c r="D2571" s="13" t="s">
        <v>3745</v>
      </c>
      <c r="E2571" s="13" t="s">
        <v>741</v>
      </c>
      <c r="F2571" s="13" t="s">
        <v>3746</v>
      </c>
      <c r="G2571" s="13" t="s">
        <v>3741</v>
      </c>
      <c r="H2571" s="13" t="s">
        <v>105</v>
      </c>
      <c r="I2571" s="13">
        <v>45</v>
      </c>
      <c r="J2571" s="13" t="s">
        <v>200</v>
      </c>
      <c r="K2571" s="13" t="s">
        <v>107</v>
      </c>
      <c r="L2571" s="13" t="s">
        <v>108</v>
      </c>
      <c r="M2571" s="13" t="s">
        <v>122</v>
      </c>
      <c r="N2571" s="13" t="s">
        <v>3503</v>
      </c>
      <c r="O2571" s="39"/>
      <c r="P2571" s="39"/>
      <c r="Q2571" s="39"/>
      <c r="R2571" s="39">
        <v>495</v>
      </c>
      <c r="S2571" s="39">
        <v>363</v>
      </c>
      <c r="T2571" s="39">
        <v>374</v>
      </c>
      <c r="U2571" s="39">
        <v>374</v>
      </c>
      <c r="V2571" s="39">
        <v>374</v>
      </c>
      <c r="W2571" s="39"/>
      <c r="X2571" s="39"/>
      <c r="Y2571" s="39"/>
      <c r="Z2571" s="39"/>
      <c r="AA2571" s="39"/>
      <c r="AB2571" s="39"/>
      <c r="AC2571" s="39"/>
      <c r="AD2571" s="39"/>
      <c r="AE2571" s="39"/>
      <c r="AF2571" s="39"/>
      <c r="AG2571" s="39"/>
      <c r="AH2571" s="39"/>
      <c r="AI2571" s="39"/>
      <c r="AJ2571" s="39"/>
      <c r="AK2571" s="39"/>
      <c r="AL2571" s="39"/>
      <c r="AM2571" s="39"/>
      <c r="AN2571" s="39"/>
      <c r="AO2571" s="39"/>
      <c r="AP2571" s="39">
        <v>18676.14</v>
      </c>
      <c r="AQ2571" s="39">
        <v>0</v>
      </c>
      <c r="AR2571" s="27">
        <f t="shared" si="87"/>
        <v>0</v>
      </c>
      <c r="AS2571" s="13" t="s">
        <v>111</v>
      </c>
      <c r="AT2571" s="13">
        <v>2014</v>
      </c>
      <c r="AU2571" s="13" t="s">
        <v>115</v>
      </c>
    </row>
    <row r="2572" spans="2:47" ht="13.15" customHeight="1" x14ac:dyDescent="0.2">
      <c r="B2572" s="13" t="s">
        <v>7961</v>
      </c>
      <c r="C2572" s="13" t="s">
        <v>100</v>
      </c>
      <c r="D2572" s="13" t="s">
        <v>3745</v>
      </c>
      <c r="E2572" s="13" t="s">
        <v>741</v>
      </c>
      <c r="F2572" s="13" t="s">
        <v>3746</v>
      </c>
      <c r="G2572" s="13" t="s">
        <v>3741</v>
      </c>
      <c r="H2572" s="13" t="s">
        <v>105</v>
      </c>
      <c r="I2572" s="13">
        <v>45</v>
      </c>
      <c r="J2572" s="13" t="s">
        <v>200</v>
      </c>
      <c r="K2572" s="13" t="s">
        <v>107</v>
      </c>
      <c r="L2572" s="13" t="s">
        <v>108</v>
      </c>
      <c r="M2572" s="13" t="s">
        <v>122</v>
      </c>
      <c r="N2572" s="13" t="s">
        <v>3503</v>
      </c>
      <c r="O2572" s="39"/>
      <c r="P2572" s="39"/>
      <c r="Q2572" s="39"/>
      <c r="R2572" s="39">
        <v>495</v>
      </c>
      <c r="S2572" s="39">
        <v>363</v>
      </c>
      <c r="T2572" s="39">
        <v>374</v>
      </c>
      <c r="U2572" s="39">
        <v>307</v>
      </c>
      <c r="V2572" s="39">
        <v>365</v>
      </c>
      <c r="W2572" s="39">
        <v>365</v>
      </c>
      <c r="X2572" s="171"/>
      <c r="Y2572" s="171"/>
      <c r="Z2572" s="171"/>
      <c r="AA2572" s="171"/>
      <c r="AB2572" s="171"/>
      <c r="AC2572" s="171"/>
      <c r="AD2572" s="171"/>
      <c r="AE2572" s="171"/>
      <c r="AF2572" s="171"/>
      <c r="AG2572" s="171"/>
      <c r="AH2572" s="171"/>
      <c r="AI2572" s="171"/>
      <c r="AJ2572" s="171"/>
      <c r="AK2572" s="171"/>
      <c r="AL2572" s="171"/>
      <c r="AM2572" s="171"/>
      <c r="AN2572" s="171"/>
      <c r="AO2572" s="171"/>
      <c r="AP2572" s="39">
        <v>18676.14</v>
      </c>
      <c r="AQ2572" s="39">
        <f t="shared" ref="AQ2572" si="91">(O2572+P2572+Q2572+R2572+S2572+T2572+U2572+V2572+W2572)*AP2572</f>
        <v>42376161.659999996</v>
      </c>
      <c r="AR2572" s="27">
        <f t="shared" si="87"/>
        <v>47461301.059200004</v>
      </c>
      <c r="AS2572" s="13" t="s">
        <v>111</v>
      </c>
      <c r="AT2572" s="13" t="s">
        <v>7924</v>
      </c>
      <c r="AU2572" s="300"/>
    </row>
    <row r="2573" spans="2:47" ht="13.15" customHeight="1" x14ac:dyDescent="0.2">
      <c r="B2573" s="7" t="s">
        <v>3749</v>
      </c>
      <c r="C2573" s="7" t="s">
        <v>100</v>
      </c>
      <c r="D2573" s="13" t="s">
        <v>3750</v>
      </c>
      <c r="E2573" s="7" t="s">
        <v>732</v>
      </c>
      <c r="F2573" s="7" t="s">
        <v>3751</v>
      </c>
      <c r="G2573" s="7" t="s">
        <v>3752</v>
      </c>
      <c r="H2573" s="8" t="s">
        <v>197</v>
      </c>
      <c r="I2573" s="9">
        <v>45</v>
      </c>
      <c r="J2573" s="10" t="s">
        <v>238</v>
      </c>
      <c r="K2573" s="8" t="s">
        <v>107</v>
      </c>
      <c r="L2573" s="10" t="s">
        <v>108</v>
      </c>
      <c r="M2573" s="10" t="s">
        <v>109</v>
      </c>
      <c r="N2573" s="10" t="s">
        <v>3503</v>
      </c>
      <c r="O2573" s="27"/>
      <c r="P2573" s="27"/>
      <c r="Q2573" s="74"/>
      <c r="R2573" s="27">
        <v>733</v>
      </c>
      <c r="S2573" s="27">
        <v>733</v>
      </c>
      <c r="T2573" s="27">
        <v>733</v>
      </c>
      <c r="U2573" s="27">
        <v>733</v>
      </c>
      <c r="V2573" s="27">
        <v>733</v>
      </c>
      <c r="W2573" s="27"/>
      <c r="X2573" s="27"/>
      <c r="Y2573" s="27"/>
      <c r="Z2573" s="27"/>
      <c r="AA2573" s="27"/>
      <c r="AB2573" s="27"/>
      <c r="AC2573" s="27"/>
      <c r="AD2573" s="27"/>
      <c r="AE2573" s="27"/>
      <c r="AF2573" s="27"/>
      <c r="AG2573" s="27"/>
      <c r="AH2573" s="27"/>
      <c r="AI2573" s="27"/>
      <c r="AJ2573" s="27"/>
      <c r="AK2573" s="27"/>
      <c r="AL2573" s="27"/>
      <c r="AM2573" s="27"/>
      <c r="AN2573" s="27"/>
      <c r="AO2573" s="27"/>
      <c r="AP2573" s="27">
        <v>17893.21</v>
      </c>
      <c r="AQ2573" s="39">
        <v>0</v>
      </c>
      <c r="AR2573" s="27">
        <f t="shared" si="87"/>
        <v>0</v>
      </c>
      <c r="AS2573" s="10" t="s">
        <v>111</v>
      </c>
      <c r="AT2573" s="43" t="s">
        <v>241</v>
      </c>
      <c r="AU2573" s="89" t="s">
        <v>661</v>
      </c>
    </row>
    <row r="2574" spans="2:47" ht="13.15" customHeight="1" x14ac:dyDescent="0.2">
      <c r="B2574" s="12" t="s">
        <v>3753</v>
      </c>
      <c r="C2574" s="7" t="s">
        <v>100</v>
      </c>
      <c r="D2574" s="13" t="s">
        <v>3750</v>
      </c>
      <c r="E2574" s="7" t="s">
        <v>732</v>
      </c>
      <c r="F2574" s="7" t="s">
        <v>3751</v>
      </c>
      <c r="G2574" s="7" t="s">
        <v>3752</v>
      </c>
      <c r="H2574" s="8" t="s">
        <v>105</v>
      </c>
      <c r="I2574" s="9">
        <v>45</v>
      </c>
      <c r="J2574" s="10" t="s">
        <v>106</v>
      </c>
      <c r="K2574" s="8" t="s">
        <v>107</v>
      </c>
      <c r="L2574" s="10" t="s">
        <v>108</v>
      </c>
      <c r="M2574" s="10" t="s">
        <v>109</v>
      </c>
      <c r="N2574" s="10" t="s">
        <v>3503</v>
      </c>
      <c r="O2574" s="74"/>
      <c r="P2574" s="27"/>
      <c r="Q2574" s="27"/>
      <c r="R2574" s="27">
        <v>733</v>
      </c>
      <c r="S2574" s="27">
        <v>733</v>
      </c>
      <c r="T2574" s="27">
        <v>733</v>
      </c>
      <c r="U2574" s="27">
        <v>733</v>
      </c>
      <c r="V2574" s="27">
        <v>733</v>
      </c>
      <c r="W2574" s="27"/>
      <c r="X2574" s="27"/>
      <c r="Y2574" s="27"/>
      <c r="Z2574" s="27"/>
      <c r="AA2574" s="27"/>
      <c r="AB2574" s="27"/>
      <c r="AC2574" s="27"/>
      <c r="AD2574" s="27"/>
      <c r="AE2574" s="27"/>
      <c r="AF2574" s="27"/>
      <c r="AG2574" s="27"/>
      <c r="AH2574" s="27"/>
      <c r="AI2574" s="27"/>
      <c r="AJ2574" s="27"/>
      <c r="AK2574" s="27"/>
      <c r="AL2574" s="27"/>
      <c r="AM2574" s="27"/>
      <c r="AN2574" s="27"/>
      <c r="AO2574" s="27"/>
      <c r="AP2574" s="27">
        <v>17893.21</v>
      </c>
      <c r="AQ2574" s="39">
        <v>0</v>
      </c>
      <c r="AR2574" s="27">
        <f t="shared" si="87"/>
        <v>0</v>
      </c>
      <c r="AS2574" s="10" t="s">
        <v>111</v>
      </c>
      <c r="AT2574" s="43" t="s">
        <v>241</v>
      </c>
      <c r="AU2574" s="89" t="s">
        <v>661</v>
      </c>
    </row>
    <row r="2575" spans="2:47" ht="13.15" customHeight="1" x14ac:dyDescent="0.2">
      <c r="B2575" s="12" t="s">
        <v>3754</v>
      </c>
      <c r="C2575" s="7" t="s">
        <v>100</v>
      </c>
      <c r="D2575" s="13" t="s">
        <v>3750</v>
      </c>
      <c r="E2575" s="7" t="s">
        <v>732</v>
      </c>
      <c r="F2575" s="7" t="s">
        <v>3751</v>
      </c>
      <c r="G2575" s="7" t="s">
        <v>3752</v>
      </c>
      <c r="H2575" s="8" t="s">
        <v>105</v>
      </c>
      <c r="I2575" s="8">
        <v>45</v>
      </c>
      <c r="J2575" s="10" t="s">
        <v>200</v>
      </c>
      <c r="K2575" s="8" t="s">
        <v>107</v>
      </c>
      <c r="L2575" s="10" t="s">
        <v>108</v>
      </c>
      <c r="M2575" s="10" t="s">
        <v>109</v>
      </c>
      <c r="N2575" s="10" t="s">
        <v>3503</v>
      </c>
      <c r="O2575" s="74"/>
      <c r="P2575" s="27"/>
      <c r="Q2575" s="27"/>
      <c r="R2575" s="27">
        <v>593</v>
      </c>
      <c r="S2575" s="27">
        <v>733</v>
      </c>
      <c r="T2575" s="27">
        <v>733</v>
      </c>
      <c r="U2575" s="27">
        <v>733</v>
      </c>
      <c r="V2575" s="27">
        <v>733</v>
      </c>
      <c r="W2575" s="27"/>
      <c r="X2575" s="27"/>
      <c r="Y2575" s="27"/>
      <c r="Z2575" s="27"/>
      <c r="AA2575" s="27"/>
      <c r="AB2575" s="27"/>
      <c r="AC2575" s="27"/>
      <c r="AD2575" s="27"/>
      <c r="AE2575" s="27"/>
      <c r="AF2575" s="27"/>
      <c r="AG2575" s="27"/>
      <c r="AH2575" s="27"/>
      <c r="AI2575" s="27"/>
      <c r="AJ2575" s="27"/>
      <c r="AK2575" s="27"/>
      <c r="AL2575" s="27"/>
      <c r="AM2575" s="27"/>
      <c r="AN2575" s="27"/>
      <c r="AO2575" s="27"/>
      <c r="AP2575" s="27">
        <v>16517.86</v>
      </c>
      <c r="AQ2575" s="39">
        <v>0</v>
      </c>
      <c r="AR2575" s="27">
        <f t="shared" si="87"/>
        <v>0</v>
      </c>
      <c r="AS2575" s="10" t="s">
        <v>111</v>
      </c>
      <c r="AT2575" s="7" t="s">
        <v>375</v>
      </c>
      <c r="AU2575" s="13" t="s">
        <v>115</v>
      </c>
    </row>
    <row r="2576" spans="2:47" ht="13.15" customHeight="1" x14ac:dyDescent="0.2">
      <c r="B2576" s="13" t="s">
        <v>3755</v>
      </c>
      <c r="C2576" s="13" t="s">
        <v>100</v>
      </c>
      <c r="D2576" s="13" t="s">
        <v>3756</v>
      </c>
      <c r="E2576" s="13" t="s">
        <v>741</v>
      </c>
      <c r="F2576" s="13" t="s">
        <v>3757</v>
      </c>
      <c r="G2576" s="13" t="s">
        <v>3752</v>
      </c>
      <c r="H2576" s="13" t="s">
        <v>105</v>
      </c>
      <c r="I2576" s="13">
        <v>45</v>
      </c>
      <c r="J2576" s="13" t="s">
        <v>200</v>
      </c>
      <c r="K2576" s="13" t="s">
        <v>107</v>
      </c>
      <c r="L2576" s="13" t="s">
        <v>108</v>
      </c>
      <c r="M2576" s="13" t="s">
        <v>109</v>
      </c>
      <c r="N2576" s="13" t="s">
        <v>3503</v>
      </c>
      <c r="O2576" s="39"/>
      <c r="P2576" s="39"/>
      <c r="Q2576" s="39"/>
      <c r="R2576" s="39">
        <v>593</v>
      </c>
      <c r="S2576" s="39">
        <v>0</v>
      </c>
      <c r="T2576" s="39">
        <v>336</v>
      </c>
      <c r="U2576" s="39">
        <v>336</v>
      </c>
      <c r="V2576" s="39">
        <v>336</v>
      </c>
      <c r="W2576" s="39"/>
      <c r="X2576" s="39"/>
      <c r="Y2576" s="39"/>
      <c r="Z2576" s="39"/>
      <c r="AA2576" s="39"/>
      <c r="AB2576" s="39"/>
      <c r="AC2576" s="39"/>
      <c r="AD2576" s="39"/>
      <c r="AE2576" s="39"/>
      <c r="AF2576" s="39"/>
      <c r="AG2576" s="39"/>
      <c r="AH2576" s="39"/>
      <c r="AI2576" s="39"/>
      <c r="AJ2576" s="39"/>
      <c r="AK2576" s="39"/>
      <c r="AL2576" s="39"/>
      <c r="AM2576" s="39"/>
      <c r="AN2576" s="39"/>
      <c r="AO2576" s="39"/>
      <c r="AP2576" s="39">
        <v>16517.849999999999</v>
      </c>
      <c r="AQ2576" s="39">
        <v>0</v>
      </c>
      <c r="AR2576" s="27">
        <f t="shared" si="87"/>
        <v>0</v>
      </c>
      <c r="AS2576" s="13" t="s">
        <v>111</v>
      </c>
      <c r="AT2576" s="13">
        <v>2014</v>
      </c>
      <c r="AU2576" s="13">
        <v>14</v>
      </c>
    </row>
    <row r="2577" spans="2:47" ht="13.15" customHeight="1" x14ac:dyDescent="0.2">
      <c r="B2577" s="13" t="s">
        <v>3758</v>
      </c>
      <c r="C2577" s="13" t="s">
        <v>100</v>
      </c>
      <c r="D2577" s="13" t="s">
        <v>3756</v>
      </c>
      <c r="E2577" s="13" t="s">
        <v>741</v>
      </c>
      <c r="F2577" s="13" t="s">
        <v>3757</v>
      </c>
      <c r="G2577" s="13" t="s">
        <v>3752</v>
      </c>
      <c r="H2577" s="13" t="s">
        <v>105</v>
      </c>
      <c r="I2577" s="13">
        <v>45</v>
      </c>
      <c r="J2577" s="13" t="s">
        <v>200</v>
      </c>
      <c r="K2577" s="13" t="s">
        <v>107</v>
      </c>
      <c r="L2577" s="13" t="s">
        <v>108</v>
      </c>
      <c r="M2577" s="13" t="s">
        <v>109</v>
      </c>
      <c r="N2577" s="13" t="s">
        <v>3503</v>
      </c>
      <c r="O2577" s="39"/>
      <c r="P2577" s="39"/>
      <c r="Q2577" s="39"/>
      <c r="R2577" s="39">
        <v>1186</v>
      </c>
      <c r="S2577" s="39">
        <v>336</v>
      </c>
      <c r="T2577" s="39">
        <v>336</v>
      </c>
      <c r="U2577" s="39">
        <v>336</v>
      </c>
      <c r="V2577" s="39">
        <v>336</v>
      </c>
      <c r="W2577" s="39"/>
      <c r="X2577" s="39"/>
      <c r="Y2577" s="39"/>
      <c r="Z2577" s="39"/>
      <c r="AA2577" s="39"/>
      <c r="AB2577" s="39"/>
      <c r="AC2577" s="39"/>
      <c r="AD2577" s="39"/>
      <c r="AE2577" s="39"/>
      <c r="AF2577" s="39"/>
      <c r="AG2577" s="39"/>
      <c r="AH2577" s="39"/>
      <c r="AI2577" s="39"/>
      <c r="AJ2577" s="39"/>
      <c r="AK2577" s="39"/>
      <c r="AL2577" s="39"/>
      <c r="AM2577" s="39"/>
      <c r="AN2577" s="39"/>
      <c r="AO2577" s="39"/>
      <c r="AP2577" s="39">
        <v>16517.849999999999</v>
      </c>
      <c r="AQ2577" s="39">
        <v>0</v>
      </c>
      <c r="AR2577" s="27">
        <f t="shared" si="87"/>
        <v>0</v>
      </c>
      <c r="AS2577" s="13" t="s">
        <v>111</v>
      </c>
      <c r="AT2577" s="13">
        <v>2014</v>
      </c>
      <c r="AU2577" s="13">
        <v>14</v>
      </c>
    </row>
    <row r="2578" spans="2:47" ht="13.15" customHeight="1" x14ac:dyDescent="0.2">
      <c r="B2578" s="13" t="s">
        <v>3759</v>
      </c>
      <c r="C2578" s="13" t="s">
        <v>100</v>
      </c>
      <c r="D2578" s="13" t="s">
        <v>3756</v>
      </c>
      <c r="E2578" s="13" t="s">
        <v>741</v>
      </c>
      <c r="F2578" s="13" t="s">
        <v>3757</v>
      </c>
      <c r="G2578" s="13" t="s">
        <v>3752</v>
      </c>
      <c r="H2578" s="15" t="s">
        <v>105</v>
      </c>
      <c r="I2578" s="13">
        <v>45</v>
      </c>
      <c r="J2578" s="13" t="s">
        <v>200</v>
      </c>
      <c r="K2578" s="13" t="s">
        <v>107</v>
      </c>
      <c r="L2578" s="13" t="s">
        <v>108</v>
      </c>
      <c r="M2578" s="13" t="s">
        <v>122</v>
      </c>
      <c r="N2578" s="13" t="s">
        <v>3503</v>
      </c>
      <c r="O2578" s="39"/>
      <c r="P2578" s="39"/>
      <c r="Q2578" s="39"/>
      <c r="R2578" s="39">
        <v>593</v>
      </c>
      <c r="S2578" s="39">
        <v>336</v>
      </c>
      <c r="T2578" s="39">
        <v>336</v>
      </c>
      <c r="U2578" s="39">
        <v>336</v>
      </c>
      <c r="V2578" s="39">
        <v>336</v>
      </c>
      <c r="W2578" s="39"/>
      <c r="X2578" s="39"/>
      <c r="Y2578" s="39"/>
      <c r="Z2578" s="39"/>
      <c r="AA2578" s="39"/>
      <c r="AB2578" s="39"/>
      <c r="AC2578" s="39"/>
      <c r="AD2578" s="39"/>
      <c r="AE2578" s="39"/>
      <c r="AF2578" s="39"/>
      <c r="AG2578" s="39"/>
      <c r="AH2578" s="39"/>
      <c r="AI2578" s="39"/>
      <c r="AJ2578" s="39"/>
      <c r="AK2578" s="39"/>
      <c r="AL2578" s="39"/>
      <c r="AM2578" s="39"/>
      <c r="AN2578" s="39"/>
      <c r="AO2578" s="39"/>
      <c r="AP2578" s="39">
        <v>16517.849999999999</v>
      </c>
      <c r="AQ2578" s="39">
        <v>0</v>
      </c>
      <c r="AR2578" s="27">
        <f t="shared" si="87"/>
        <v>0</v>
      </c>
      <c r="AS2578" s="13" t="s">
        <v>111</v>
      </c>
      <c r="AT2578" s="13">
        <v>2014</v>
      </c>
      <c r="AU2578" s="13" t="s">
        <v>6956</v>
      </c>
    </row>
    <row r="2579" spans="2:47" ht="13.15" customHeight="1" x14ac:dyDescent="0.2">
      <c r="B2579" s="13" t="s">
        <v>6990</v>
      </c>
      <c r="C2579" s="13" t="s">
        <v>100</v>
      </c>
      <c r="D2579" s="13" t="s">
        <v>3756</v>
      </c>
      <c r="E2579" s="13" t="s">
        <v>741</v>
      </c>
      <c r="F2579" s="13" t="s">
        <v>3757</v>
      </c>
      <c r="G2579" s="13" t="s">
        <v>3752</v>
      </c>
      <c r="H2579" s="15" t="s">
        <v>105</v>
      </c>
      <c r="I2579" s="13">
        <v>45</v>
      </c>
      <c r="J2579" s="13" t="s">
        <v>200</v>
      </c>
      <c r="K2579" s="13" t="s">
        <v>107</v>
      </c>
      <c r="L2579" s="13" t="s">
        <v>108</v>
      </c>
      <c r="M2579" s="13" t="s">
        <v>122</v>
      </c>
      <c r="N2579" s="13" t="s">
        <v>3503</v>
      </c>
      <c r="O2579" s="39"/>
      <c r="P2579" s="39"/>
      <c r="Q2579" s="39"/>
      <c r="R2579" s="39">
        <v>593</v>
      </c>
      <c r="S2579" s="39">
        <v>336</v>
      </c>
      <c r="T2579" s="39">
        <v>251</v>
      </c>
      <c r="U2579" s="39">
        <v>336</v>
      </c>
      <c r="V2579" s="39">
        <v>336</v>
      </c>
      <c r="W2579" s="39"/>
      <c r="X2579" s="39"/>
      <c r="Y2579" s="39"/>
      <c r="Z2579" s="39"/>
      <c r="AA2579" s="39"/>
      <c r="AB2579" s="39"/>
      <c r="AC2579" s="39"/>
      <c r="AD2579" s="39"/>
      <c r="AE2579" s="39"/>
      <c r="AF2579" s="39"/>
      <c r="AG2579" s="39"/>
      <c r="AH2579" s="39"/>
      <c r="AI2579" s="39"/>
      <c r="AJ2579" s="39"/>
      <c r="AK2579" s="39"/>
      <c r="AL2579" s="39"/>
      <c r="AM2579" s="39"/>
      <c r="AN2579" s="39"/>
      <c r="AO2579" s="39"/>
      <c r="AP2579" s="39">
        <v>16517.849999999999</v>
      </c>
      <c r="AQ2579" s="39">
        <v>0</v>
      </c>
      <c r="AR2579" s="27">
        <f t="shared" si="87"/>
        <v>0</v>
      </c>
      <c r="AS2579" s="13" t="s">
        <v>111</v>
      </c>
      <c r="AT2579" s="13">
        <v>2014</v>
      </c>
      <c r="AU2579" s="13" t="s">
        <v>7140</v>
      </c>
    </row>
    <row r="2580" spans="2:47" ht="13.15" customHeight="1" x14ac:dyDescent="0.2">
      <c r="B2580" s="13" t="s">
        <v>7104</v>
      </c>
      <c r="C2580" s="13" t="s">
        <v>100</v>
      </c>
      <c r="D2580" s="13" t="s">
        <v>3756</v>
      </c>
      <c r="E2580" s="13" t="s">
        <v>741</v>
      </c>
      <c r="F2580" s="13" t="s">
        <v>3757</v>
      </c>
      <c r="G2580" s="13" t="s">
        <v>3752</v>
      </c>
      <c r="H2580" s="15" t="s">
        <v>105</v>
      </c>
      <c r="I2580" s="13">
        <v>45</v>
      </c>
      <c r="J2580" s="13" t="s">
        <v>200</v>
      </c>
      <c r="K2580" s="13" t="s">
        <v>107</v>
      </c>
      <c r="L2580" s="13" t="s">
        <v>108</v>
      </c>
      <c r="M2580" s="13" t="s">
        <v>122</v>
      </c>
      <c r="N2580" s="13" t="s">
        <v>3503</v>
      </c>
      <c r="O2580" s="39"/>
      <c r="P2580" s="39"/>
      <c r="Q2580" s="39"/>
      <c r="R2580" s="39">
        <v>593</v>
      </c>
      <c r="S2580" s="39">
        <v>336</v>
      </c>
      <c r="T2580" s="39">
        <v>251</v>
      </c>
      <c r="U2580" s="39">
        <v>336</v>
      </c>
      <c r="V2580" s="39">
        <v>336</v>
      </c>
      <c r="W2580" s="39"/>
      <c r="X2580" s="39"/>
      <c r="Y2580" s="39"/>
      <c r="Z2580" s="39"/>
      <c r="AA2580" s="39"/>
      <c r="AB2580" s="39"/>
      <c r="AC2580" s="39"/>
      <c r="AD2580" s="39"/>
      <c r="AE2580" s="39"/>
      <c r="AF2580" s="39"/>
      <c r="AG2580" s="39"/>
      <c r="AH2580" s="39"/>
      <c r="AI2580" s="39"/>
      <c r="AJ2580" s="39"/>
      <c r="AK2580" s="39"/>
      <c r="AL2580" s="39"/>
      <c r="AM2580" s="39"/>
      <c r="AN2580" s="39"/>
      <c r="AO2580" s="39"/>
      <c r="AP2580" s="39">
        <v>18676.14</v>
      </c>
      <c r="AQ2580" s="39">
        <v>0</v>
      </c>
      <c r="AR2580" s="27">
        <f t="shared" si="87"/>
        <v>0</v>
      </c>
      <c r="AS2580" s="13" t="s">
        <v>111</v>
      </c>
      <c r="AT2580" s="13">
        <v>2014</v>
      </c>
      <c r="AU2580" s="13" t="s">
        <v>115</v>
      </c>
    </row>
    <row r="2581" spans="2:47" ht="13.15" customHeight="1" x14ac:dyDescent="0.2">
      <c r="B2581" s="13" t="s">
        <v>7962</v>
      </c>
      <c r="C2581" s="13" t="s">
        <v>100</v>
      </c>
      <c r="D2581" s="13" t="s">
        <v>3756</v>
      </c>
      <c r="E2581" s="13" t="s">
        <v>741</v>
      </c>
      <c r="F2581" s="13" t="s">
        <v>3757</v>
      </c>
      <c r="G2581" s="13" t="s">
        <v>3752</v>
      </c>
      <c r="H2581" s="15" t="s">
        <v>105</v>
      </c>
      <c r="I2581" s="13">
        <v>45</v>
      </c>
      <c r="J2581" s="13" t="s">
        <v>200</v>
      </c>
      <c r="K2581" s="13" t="s">
        <v>107</v>
      </c>
      <c r="L2581" s="13" t="s">
        <v>108</v>
      </c>
      <c r="M2581" s="13" t="s">
        <v>122</v>
      </c>
      <c r="N2581" s="13" t="s">
        <v>3503</v>
      </c>
      <c r="O2581" s="39"/>
      <c r="P2581" s="39"/>
      <c r="Q2581" s="39"/>
      <c r="R2581" s="39">
        <v>593</v>
      </c>
      <c r="S2581" s="39">
        <v>336</v>
      </c>
      <c r="T2581" s="39">
        <v>251</v>
      </c>
      <c r="U2581" s="39">
        <v>98</v>
      </c>
      <c r="V2581" s="39">
        <v>227</v>
      </c>
      <c r="W2581" s="39">
        <v>227</v>
      </c>
      <c r="X2581" s="171"/>
      <c r="Y2581" s="171"/>
      <c r="Z2581" s="171"/>
      <c r="AA2581" s="171"/>
      <c r="AB2581" s="171"/>
      <c r="AC2581" s="171"/>
      <c r="AD2581" s="171"/>
      <c r="AE2581" s="171"/>
      <c r="AF2581" s="171"/>
      <c r="AG2581" s="171"/>
      <c r="AH2581" s="171"/>
      <c r="AI2581" s="171"/>
      <c r="AJ2581" s="171"/>
      <c r="AK2581" s="171"/>
      <c r="AL2581" s="171"/>
      <c r="AM2581" s="171"/>
      <c r="AN2581" s="171"/>
      <c r="AO2581" s="171"/>
      <c r="AP2581" s="39">
        <v>18676.14</v>
      </c>
      <c r="AQ2581" s="39">
        <f t="shared" ref="AQ2581" si="92">(O2581+P2581+Q2581+R2581+S2581+T2581+U2581+V2581+W2581)*AP2581</f>
        <v>32347074.48</v>
      </c>
      <c r="AR2581" s="27">
        <f t="shared" si="87"/>
        <v>36228723.417600006</v>
      </c>
      <c r="AS2581" s="13" t="s">
        <v>111</v>
      </c>
      <c r="AT2581" s="13" t="s">
        <v>7924</v>
      </c>
      <c r="AU2581" s="300"/>
    </row>
    <row r="2582" spans="2:47" ht="13.15" customHeight="1" x14ac:dyDescent="0.2">
      <c r="B2582" s="7" t="s">
        <v>3760</v>
      </c>
      <c r="C2582" s="7" t="s">
        <v>100</v>
      </c>
      <c r="D2582" s="13" t="s">
        <v>3761</v>
      </c>
      <c r="E2582" s="7" t="s">
        <v>732</v>
      </c>
      <c r="F2582" s="7" t="s">
        <v>3762</v>
      </c>
      <c r="G2582" s="7" t="s">
        <v>3763</v>
      </c>
      <c r="H2582" s="8" t="s">
        <v>197</v>
      </c>
      <c r="I2582" s="9">
        <v>45</v>
      </c>
      <c r="J2582" s="10" t="s">
        <v>238</v>
      </c>
      <c r="K2582" s="8" t="s">
        <v>107</v>
      </c>
      <c r="L2582" s="10" t="s">
        <v>108</v>
      </c>
      <c r="M2582" s="10" t="s">
        <v>109</v>
      </c>
      <c r="N2582" s="10" t="s">
        <v>3503</v>
      </c>
      <c r="O2582" s="27"/>
      <c r="P2582" s="27"/>
      <c r="Q2582" s="74"/>
      <c r="R2582" s="27">
        <v>508</v>
      </c>
      <c r="S2582" s="27">
        <v>508</v>
      </c>
      <c r="T2582" s="27">
        <v>508</v>
      </c>
      <c r="U2582" s="27">
        <v>508</v>
      </c>
      <c r="V2582" s="27">
        <v>508</v>
      </c>
      <c r="W2582" s="27"/>
      <c r="X2582" s="27"/>
      <c r="Y2582" s="27"/>
      <c r="Z2582" s="27"/>
      <c r="AA2582" s="27"/>
      <c r="AB2582" s="27"/>
      <c r="AC2582" s="27"/>
      <c r="AD2582" s="27"/>
      <c r="AE2582" s="27"/>
      <c r="AF2582" s="27"/>
      <c r="AG2582" s="27"/>
      <c r="AH2582" s="27"/>
      <c r="AI2582" s="27"/>
      <c r="AJ2582" s="27"/>
      <c r="AK2582" s="27"/>
      <c r="AL2582" s="27"/>
      <c r="AM2582" s="27"/>
      <c r="AN2582" s="27"/>
      <c r="AO2582" s="27"/>
      <c r="AP2582" s="27">
        <v>17893.21</v>
      </c>
      <c r="AQ2582" s="39">
        <v>0</v>
      </c>
      <c r="AR2582" s="27">
        <f t="shared" si="87"/>
        <v>0</v>
      </c>
      <c r="AS2582" s="10" t="s">
        <v>111</v>
      </c>
      <c r="AT2582" s="43" t="s">
        <v>241</v>
      </c>
      <c r="AU2582" s="89" t="s">
        <v>661</v>
      </c>
    </row>
    <row r="2583" spans="2:47" ht="13.15" customHeight="1" x14ac:dyDescent="0.2">
      <c r="B2583" s="12" t="s">
        <v>3764</v>
      </c>
      <c r="C2583" s="7" t="s">
        <v>100</v>
      </c>
      <c r="D2583" s="13" t="s">
        <v>3761</v>
      </c>
      <c r="E2583" s="7" t="s">
        <v>732</v>
      </c>
      <c r="F2583" s="7" t="s">
        <v>3762</v>
      </c>
      <c r="G2583" s="7" t="s">
        <v>3763</v>
      </c>
      <c r="H2583" s="8" t="s">
        <v>105</v>
      </c>
      <c r="I2583" s="9">
        <v>45</v>
      </c>
      <c r="J2583" s="10" t="s">
        <v>106</v>
      </c>
      <c r="K2583" s="8" t="s">
        <v>107</v>
      </c>
      <c r="L2583" s="10" t="s">
        <v>108</v>
      </c>
      <c r="M2583" s="10" t="s">
        <v>109</v>
      </c>
      <c r="N2583" s="10" t="s">
        <v>3503</v>
      </c>
      <c r="O2583" s="74"/>
      <c r="P2583" s="27"/>
      <c r="Q2583" s="27"/>
      <c r="R2583" s="27">
        <v>508</v>
      </c>
      <c r="S2583" s="27">
        <v>508</v>
      </c>
      <c r="T2583" s="27">
        <v>508</v>
      </c>
      <c r="U2583" s="27">
        <v>508</v>
      </c>
      <c r="V2583" s="27">
        <v>508</v>
      </c>
      <c r="W2583" s="27"/>
      <c r="X2583" s="27"/>
      <c r="Y2583" s="27"/>
      <c r="Z2583" s="27"/>
      <c r="AA2583" s="27"/>
      <c r="AB2583" s="27"/>
      <c r="AC2583" s="27"/>
      <c r="AD2583" s="27"/>
      <c r="AE2583" s="27"/>
      <c r="AF2583" s="27"/>
      <c r="AG2583" s="27"/>
      <c r="AH2583" s="27"/>
      <c r="AI2583" s="27"/>
      <c r="AJ2583" s="27"/>
      <c r="AK2583" s="27"/>
      <c r="AL2583" s="27"/>
      <c r="AM2583" s="27"/>
      <c r="AN2583" s="27"/>
      <c r="AO2583" s="27"/>
      <c r="AP2583" s="27">
        <v>17893.21</v>
      </c>
      <c r="AQ2583" s="39">
        <v>0</v>
      </c>
      <c r="AR2583" s="27">
        <f t="shared" si="87"/>
        <v>0</v>
      </c>
      <c r="AS2583" s="10" t="s">
        <v>111</v>
      </c>
      <c r="AT2583" s="43" t="s">
        <v>241</v>
      </c>
      <c r="AU2583" s="89" t="s">
        <v>661</v>
      </c>
    </row>
    <row r="2584" spans="2:47" ht="13.15" customHeight="1" x14ac:dyDescent="0.2">
      <c r="B2584" s="12" t="s">
        <v>3765</v>
      </c>
      <c r="C2584" s="7" t="s">
        <v>100</v>
      </c>
      <c r="D2584" s="13" t="s">
        <v>3761</v>
      </c>
      <c r="E2584" s="7" t="s">
        <v>732</v>
      </c>
      <c r="F2584" s="7" t="s">
        <v>3762</v>
      </c>
      <c r="G2584" s="7" t="s">
        <v>3763</v>
      </c>
      <c r="H2584" s="8" t="s">
        <v>105</v>
      </c>
      <c r="I2584" s="8">
        <v>45</v>
      </c>
      <c r="J2584" s="10" t="s">
        <v>200</v>
      </c>
      <c r="K2584" s="8" t="s">
        <v>107</v>
      </c>
      <c r="L2584" s="10" t="s">
        <v>108</v>
      </c>
      <c r="M2584" s="10" t="s">
        <v>109</v>
      </c>
      <c r="N2584" s="10" t="s">
        <v>3503</v>
      </c>
      <c r="O2584" s="74"/>
      <c r="P2584" s="27"/>
      <c r="Q2584" s="27"/>
      <c r="R2584" s="27">
        <v>307</v>
      </c>
      <c r="S2584" s="27">
        <v>508</v>
      </c>
      <c r="T2584" s="27">
        <v>508</v>
      </c>
      <c r="U2584" s="27">
        <v>508</v>
      </c>
      <c r="V2584" s="27">
        <v>508</v>
      </c>
      <c r="W2584" s="27"/>
      <c r="X2584" s="27"/>
      <c r="Y2584" s="27"/>
      <c r="Z2584" s="27"/>
      <c r="AA2584" s="27"/>
      <c r="AB2584" s="27"/>
      <c r="AC2584" s="27"/>
      <c r="AD2584" s="27"/>
      <c r="AE2584" s="27"/>
      <c r="AF2584" s="27"/>
      <c r="AG2584" s="27"/>
      <c r="AH2584" s="27"/>
      <c r="AI2584" s="27"/>
      <c r="AJ2584" s="27"/>
      <c r="AK2584" s="27"/>
      <c r="AL2584" s="27"/>
      <c r="AM2584" s="27"/>
      <c r="AN2584" s="27"/>
      <c r="AO2584" s="27"/>
      <c r="AP2584" s="27">
        <v>16517.86</v>
      </c>
      <c r="AQ2584" s="39">
        <v>0</v>
      </c>
      <c r="AR2584" s="27">
        <f t="shared" si="87"/>
        <v>0</v>
      </c>
      <c r="AS2584" s="10" t="s">
        <v>111</v>
      </c>
      <c r="AT2584" s="7" t="s">
        <v>375</v>
      </c>
      <c r="AU2584" s="13" t="s">
        <v>115</v>
      </c>
    </row>
    <row r="2585" spans="2:47" ht="13.15" customHeight="1" x14ac:dyDescent="0.2">
      <c r="B2585" s="13" t="s">
        <v>3766</v>
      </c>
      <c r="C2585" s="13" t="s">
        <v>100</v>
      </c>
      <c r="D2585" s="13" t="s">
        <v>3767</v>
      </c>
      <c r="E2585" s="13" t="s">
        <v>741</v>
      </c>
      <c r="F2585" s="13" t="s">
        <v>3768</v>
      </c>
      <c r="G2585" s="13" t="s">
        <v>3763</v>
      </c>
      <c r="H2585" s="13" t="s">
        <v>105</v>
      </c>
      <c r="I2585" s="13">
        <v>45</v>
      </c>
      <c r="J2585" s="13" t="s">
        <v>200</v>
      </c>
      <c r="K2585" s="13" t="s">
        <v>107</v>
      </c>
      <c r="L2585" s="13" t="s">
        <v>108</v>
      </c>
      <c r="M2585" s="13" t="s">
        <v>109</v>
      </c>
      <c r="N2585" s="13" t="s">
        <v>3503</v>
      </c>
      <c r="O2585" s="39"/>
      <c r="P2585" s="39"/>
      <c r="Q2585" s="39"/>
      <c r="R2585" s="39">
        <v>307</v>
      </c>
      <c r="S2585" s="39">
        <v>0</v>
      </c>
      <c r="T2585" s="39">
        <v>276</v>
      </c>
      <c r="U2585" s="39">
        <v>276</v>
      </c>
      <c r="V2585" s="39">
        <v>276</v>
      </c>
      <c r="W2585" s="39"/>
      <c r="X2585" s="39"/>
      <c r="Y2585" s="39"/>
      <c r="Z2585" s="39"/>
      <c r="AA2585" s="39"/>
      <c r="AB2585" s="39"/>
      <c r="AC2585" s="39"/>
      <c r="AD2585" s="39"/>
      <c r="AE2585" s="39"/>
      <c r="AF2585" s="39"/>
      <c r="AG2585" s="39"/>
      <c r="AH2585" s="39"/>
      <c r="AI2585" s="39"/>
      <c r="AJ2585" s="39"/>
      <c r="AK2585" s="39"/>
      <c r="AL2585" s="39"/>
      <c r="AM2585" s="39"/>
      <c r="AN2585" s="39"/>
      <c r="AO2585" s="39"/>
      <c r="AP2585" s="39">
        <v>16517.849999999999</v>
      </c>
      <c r="AQ2585" s="39">
        <v>0</v>
      </c>
      <c r="AR2585" s="27">
        <f t="shared" si="87"/>
        <v>0</v>
      </c>
      <c r="AS2585" s="13" t="s">
        <v>111</v>
      </c>
      <c r="AT2585" s="13">
        <v>2014</v>
      </c>
      <c r="AU2585" s="13">
        <v>14</v>
      </c>
    </row>
    <row r="2586" spans="2:47" ht="13.15" customHeight="1" x14ac:dyDescent="0.2">
      <c r="B2586" s="13" t="s">
        <v>3769</v>
      </c>
      <c r="C2586" s="13" t="s">
        <v>100</v>
      </c>
      <c r="D2586" s="13" t="s">
        <v>3767</v>
      </c>
      <c r="E2586" s="13" t="s">
        <v>741</v>
      </c>
      <c r="F2586" s="13" t="s">
        <v>3768</v>
      </c>
      <c r="G2586" s="13" t="s">
        <v>3763</v>
      </c>
      <c r="H2586" s="13" t="s">
        <v>105</v>
      </c>
      <c r="I2586" s="13">
        <v>45</v>
      </c>
      <c r="J2586" s="13" t="s">
        <v>200</v>
      </c>
      <c r="K2586" s="13" t="s">
        <v>107</v>
      </c>
      <c r="L2586" s="13" t="s">
        <v>108</v>
      </c>
      <c r="M2586" s="13" t="s">
        <v>122</v>
      </c>
      <c r="N2586" s="13" t="s">
        <v>3503</v>
      </c>
      <c r="O2586" s="39"/>
      <c r="P2586" s="39"/>
      <c r="Q2586" s="39"/>
      <c r="R2586" s="39">
        <v>307</v>
      </c>
      <c r="S2586" s="39">
        <v>276</v>
      </c>
      <c r="T2586" s="39">
        <v>276</v>
      </c>
      <c r="U2586" s="39">
        <v>276</v>
      </c>
      <c r="V2586" s="39">
        <v>276</v>
      </c>
      <c r="W2586" s="39"/>
      <c r="X2586" s="39"/>
      <c r="Y2586" s="39"/>
      <c r="Z2586" s="39"/>
      <c r="AA2586" s="39"/>
      <c r="AB2586" s="39"/>
      <c r="AC2586" s="39"/>
      <c r="AD2586" s="39"/>
      <c r="AE2586" s="39"/>
      <c r="AF2586" s="39"/>
      <c r="AG2586" s="39"/>
      <c r="AH2586" s="39"/>
      <c r="AI2586" s="39"/>
      <c r="AJ2586" s="39"/>
      <c r="AK2586" s="39"/>
      <c r="AL2586" s="39"/>
      <c r="AM2586" s="39"/>
      <c r="AN2586" s="39"/>
      <c r="AO2586" s="39"/>
      <c r="AP2586" s="39">
        <v>16517.849999999999</v>
      </c>
      <c r="AQ2586" s="39">
        <v>0</v>
      </c>
      <c r="AR2586" s="27">
        <f t="shared" si="87"/>
        <v>0</v>
      </c>
      <c r="AS2586" s="13" t="s">
        <v>111</v>
      </c>
      <c r="AT2586" s="13">
        <v>2014</v>
      </c>
      <c r="AU2586" s="13" t="s">
        <v>6956</v>
      </c>
    </row>
    <row r="2587" spans="2:47" ht="13.15" customHeight="1" x14ac:dyDescent="0.2">
      <c r="B2587" s="13" t="s">
        <v>6991</v>
      </c>
      <c r="C2587" s="13" t="s">
        <v>100</v>
      </c>
      <c r="D2587" s="13" t="s">
        <v>3767</v>
      </c>
      <c r="E2587" s="13" t="s">
        <v>741</v>
      </c>
      <c r="F2587" s="13" t="s">
        <v>3768</v>
      </c>
      <c r="G2587" s="13" t="s">
        <v>3763</v>
      </c>
      <c r="H2587" s="13" t="s">
        <v>105</v>
      </c>
      <c r="I2587" s="13">
        <v>45</v>
      </c>
      <c r="J2587" s="13" t="s">
        <v>200</v>
      </c>
      <c r="K2587" s="13" t="s">
        <v>107</v>
      </c>
      <c r="L2587" s="13" t="s">
        <v>108</v>
      </c>
      <c r="M2587" s="13" t="s">
        <v>122</v>
      </c>
      <c r="N2587" s="13" t="s">
        <v>3503</v>
      </c>
      <c r="O2587" s="39"/>
      <c r="P2587" s="39"/>
      <c r="Q2587" s="39"/>
      <c r="R2587" s="39">
        <v>307</v>
      </c>
      <c r="S2587" s="39">
        <v>276</v>
      </c>
      <c r="T2587" s="39">
        <v>0</v>
      </c>
      <c r="U2587" s="39">
        <v>276</v>
      </c>
      <c r="V2587" s="39">
        <v>276</v>
      </c>
      <c r="W2587" s="39"/>
      <c r="X2587" s="39"/>
      <c r="Y2587" s="39"/>
      <c r="Z2587" s="39"/>
      <c r="AA2587" s="39"/>
      <c r="AB2587" s="39"/>
      <c r="AC2587" s="39"/>
      <c r="AD2587" s="39"/>
      <c r="AE2587" s="39"/>
      <c r="AF2587" s="39"/>
      <c r="AG2587" s="39"/>
      <c r="AH2587" s="39"/>
      <c r="AI2587" s="39"/>
      <c r="AJ2587" s="39"/>
      <c r="AK2587" s="39"/>
      <c r="AL2587" s="39"/>
      <c r="AM2587" s="39"/>
      <c r="AN2587" s="39"/>
      <c r="AO2587" s="39"/>
      <c r="AP2587" s="39">
        <v>16517.849999999999</v>
      </c>
      <c r="AQ2587" s="39">
        <v>0</v>
      </c>
      <c r="AR2587" s="27">
        <f t="shared" si="87"/>
        <v>0</v>
      </c>
      <c r="AS2587" s="13" t="s">
        <v>111</v>
      </c>
      <c r="AT2587" s="13">
        <v>2014</v>
      </c>
      <c r="AU2587" s="13" t="s">
        <v>7140</v>
      </c>
    </row>
    <row r="2588" spans="2:47" ht="13.15" customHeight="1" x14ac:dyDescent="0.2">
      <c r="B2588" s="13" t="s">
        <v>7105</v>
      </c>
      <c r="C2588" s="13" t="s">
        <v>100</v>
      </c>
      <c r="D2588" s="13" t="s">
        <v>3767</v>
      </c>
      <c r="E2588" s="13" t="s">
        <v>741</v>
      </c>
      <c r="F2588" s="13" t="s">
        <v>3768</v>
      </c>
      <c r="G2588" s="13" t="s">
        <v>3763</v>
      </c>
      <c r="H2588" s="13" t="s">
        <v>105</v>
      </c>
      <c r="I2588" s="13">
        <v>45</v>
      </c>
      <c r="J2588" s="13" t="s">
        <v>200</v>
      </c>
      <c r="K2588" s="13" t="s">
        <v>107</v>
      </c>
      <c r="L2588" s="13" t="s">
        <v>108</v>
      </c>
      <c r="M2588" s="13" t="s">
        <v>122</v>
      </c>
      <c r="N2588" s="13" t="s">
        <v>3503</v>
      </c>
      <c r="O2588" s="39"/>
      <c r="P2588" s="39"/>
      <c r="Q2588" s="39"/>
      <c r="R2588" s="39">
        <v>307</v>
      </c>
      <c r="S2588" s="39">
        <v>276</v>
      </c>
      <c r="T2588" s="39">
        <v>0</v>
      </c>
      <c r="U2588" s="39">
        <v>276</v>
      </c>
      <c r="V2588" s="39">
        <v>276</v>
      </c>
      <c r="W2588" s="39"/>
      <c r="X2588" s="39"/>
      <c r="Y2588" s="39"/>
      <c r="Z2588" s="39"/>
      <c r="AA2588" s="39"/>
      <c r="AB2588" s="39"/>
      <c r="AC2588" s="39"/>
      <c r="AD2588" s="39"/>
      <c r="AE2588" s="39"/>
      <c r="AF2588" s="39"/>
      <c r="AG2588" s="39"/>
      <c r="AH2588" s="39"/>
      <c r="AI2588" s="39"/>
      <c r="AJ2588" s="39"/>
      <c r="AK2588" s="39"/>
      <c r="AL2588" s="39"/>
      <c r="AM2588" s="39"/>
      <c r="AN2588" s="39"/>
      <c r="AO2588" s="39"/>
      <c r="AP2588" s="39">
        <v>18676.14</v>
      </c>
      <c r="AQ2588" s="39">
        <v>0</v>
      </c>
      <c r="AR2588" s="27">
        <f t="shared" si="87"/>
        <v>0</v>
      </c>
      <c r="AS2588" s="13" t="s">
        <v>111</v>
      </c>
      <c r="AT2588" s="13">
        <v>2014</v>
      </c>
      <c r="AU2588" s="13" t="s">
        <v>115</v>
      </c>
    </row>
    <row r="2589" spans="2:47" ht="13.15" customHeight="1" x14ac:dyDescent="0.2">
      <c r="B2589" s="13" t="s">
        <v>7963</v>
      </c>
      <c r="C2589" s="13" t="s">
        <v>100</v>
      </c>
      <c r="D2589" s="13" t="s">
        <v>3767</v>
      </c>
      <c r="E2589" s="13" t="s">
        <v>741</v>
      </c>
      <c r="F2589" s="13" t="s">
        <v>3768</v>
      </c>
      <c r="G2589" s="13" t="s">
        <v>3763</v>
      </c>
      <c r="H2589" s="13" t="s">
        <v>105</v>
      </c>
      <c r="I2589" s="13">
        <v>45</v>
      </c>
      <c r="J2589" s="13" t="s">
        <v>200</v>
      </c>
      <c r="K2589" s="13" t="s">
        <v>107</v>
      </c>
      <c r="L2589" s="13" t="s">
        <v>108</v>
      </c>
      <c r="M2589" s="13" t="s">
        <v>122</v>
      </c>
      <c r="N2589" s="13" t="s">
        <v>3503</v>
      </c>
      <c r="O2589" s="39"/>
      <c r="P2589" s="39"/>
      <c r="Q2589" s="39"/>
      <c r="R2589" s="39">
        <v>307</v>
      </c>
      <c r="S2589" s="39">
        <v>276</v>
      </c>
      <c r="T2589" s="39">
        <v>0</v>
      </c>
      <c r="U2589" s="39">
        <v>27</v>
      </c>
      <c r="V2589" s="39">
        <v>148</v>
      </c>
      <c r="W2589" s="39">
        <v>148</v>
      </c>
      <c r="X2589" s="171"/>
      <c r="Y2589" s="171"/>
      <c r="Z2589" s="171"/>
      <c r="AA2589" s="171"/>
      <c r="AB2589" s="171"/>
      <c r="AC2589" s="171"/>
      <c r="AD2589" s="171"/>
      <c r="AE2589" s="171"/>
      <c r="AF2589" s="171"/>
      <c r="AG2589" s="171"/>
      <c r="AH2589" s="171"/>
      <c r="AI2589" s="171"/>
      <c r="AJ2589" s="171"/>
      <c r="AK2589" s="171"/>
      <c r="AL2589" s="171"/>
      <c r="AM2589" s="171"/>
      <c r="AN2589" s="171"/>
      <c r="AO2589" s="171"/>
      <c r="AP2589" s="39">
        <v>18676.14</v>
      </c>
      <c r="AQ2589" s="39">
        <f t="shared" ref="AQ2589" si="93">(O2589+P2589+Q2589+R2589+S2589+T2589+U2589+V2589+W2589)*AP2589</f>
        <v>16920582.84</v>
      </c>
      <c r="AR2589" s="27">
        <f t="shared" si="87"/>
        <v>18951052.7808</v>
      </c>
      <c r="AS2589" s="13" t="s">
        <v>111</v>
      </c>
      <c r="AT2589" s="13" t="s">
        <v>7924</v>
      </c>
      <c r="AU2589" s="300"/>
    </row>
    <row r="2590" spans="2:47" ht="13.15" customHeight="1" x14ac:dyDescent="0.2">
      <c r="B2590" s="7" t="s">
        <v>3770</v>
      </c>
      <c r="C2590" s="7" t="s">
        <v>100</v>
      </c>
      <c r="D2590" s="13" t="s">
        <v>753</v>
      </c>
      <c r="E2590" s="7" t="s">
        <v>732</v>
      </c>
      <c r="F2590" s="7" t="s">
        <v>754</v>
      </c>
      <c r="G2590" s="7" t="s">
        <v>3771</v>
      </c>
      <c r="H2590" s="8" t="s">
        <v>197</v>
      </c>
      <c r="I2590" s="9">
        <v>45</v>
      </c>
      <c r="J2590" s="10" t="s">
        <v>238</v>
      </c>
      <c r="K2590" s="8" t="s">
        <v>107</v>
      </c>
      <c r="L2590" s="10" t="s">
        <v>108</v>
      </c>
      <c r="M2590" s="10" t="s">
        <v>109</v>
      </c>
      <c r="N2590" s="10" t="s">
        <v>3503</v>
      </c>
      <c r="O2590" s="27"/>
      <c r="P2590" s="27"/>
      <c r="Q2590" s="74"/>
      <c r="R2590" s="27">
        <v>5</v>
      </c>
      <c r="S2590" s="27">
        <v>5</v>
      </c>
      <c r="T2590" s="27">
        <v>5</v>
      </c>
      <c r="U2590" s="27">
        <v>5</v>
      </c>
      <c r="V2590" s="27">
        <v>5</v>
      </c>
      <c r="W2590" s="27"/>
      <c r="X2590" s="27"/>
      <c r="Y2590" s="27"/>
      <c r="Z2590" s="27"/>
      <c r="AA2590" s="27"/>
      <c r="AB2590" s="27"/>
      <c r="AC2590" s="27"/>
      <c r="AD2590" s="27"/>
      <c r="AE2590" s="27"/>
      <c r="AF2590" s="27"/>
      <c r="AG2590" s="27"/>
      <c r="AH2590" s="27"/>
      <c r="AI2590" s="27"/>
      <c r="AJ2590" s="27"/>
      <c r="AK2590" s="27"/>
      <c r="AL2590" s="27"/>
      <c r="AM2590" s="27"/>
      <c r="AN2590" s="27"/>
      <c r="AO2590" s="27"/>
      <c r="AP2590" s="27">
        <v>17893.21</v>
      </c>
      <c r="AQ2590" s="39">
        <v>0</v>
      </c>
      <c r="AR2590" s="27">
        <f t="shared" si="87"/>
        <v>0</v>
      </c>
      <c r="AS2590" s="10" t="s">
        <v>111</v>
      </c>
      <c r="AT2590" s="43" t="s">
        <v>241</v>
      </c>
      <c r="AU2590" s="89" t="s">
        <v>661</v>
      </c>
    </row>
    <row r="2591" spans="2:47" ht="13.15" customHeight="1" x14ac:dyDescent="0.2">
      <c r="B2591" s="12" t="s">
        <v>3772</v>
      </c>
      <c r="C2591" s="7" t="s">
        <v>100</v>
      </c>
      <c r="D2591" s="13" t="s">
        <v>753</v>
      </c>
      <c r="E2591" s="7" t="s">
        <v>732</v>
      </c>
      <c r="F2591" s="7" t="s">
        <v>754</v>
      </c>
      <c r="G2591" s="7" t="s">
        <v>3771</v>
      </c>
      <c r="H2591" s="8" t="s">
        <v>105</v>
      </c>
      <c r="I2591" s="9">
        <v>45</v>
      </c>
      <c r="J2591" s="10" t="s">
        <v>106</v>
      </c>
      <c r="K2591" s="8" t="s">
        <v>107</v>
      </c>
      <c r="L2591" s="10" t="s">
        <v>108</v>
      </c>
      <c r="M2591" s="10" t="s">
        <v>109</v>
      </c>
      <c r="N2591" s="10" t="s">
        <v>3503</v>
      </c>
      <c r="O2591" s="74"/>
      <c r="P2591" s="27"/>
      <c r="Q2591" s="27"/>
      <c r="R2591" s="27">
        <v>5</v>
      </c>
      <c r="S2591" s="27">
        <v>5</v>
      </c>
      <c r="T2591" s="27">
        <v>5</v>
      </c>
      <c r="U2591" s="27">
        <v>5</v>
      </c>
      <c r="V2591" s="27">
        <v>5</v>
      </c>
      <c r="W2591" s="27"/>
      <c r="X2591" s="27"/>
      <c r="Y2591" s="27"/>
      <c r="Z2591" s="27"/>
      <c r="AA2591" s="27"/>
      <c r="AB2591" s="27"/>
      <c r="AC2591" s="27"/>
      <c r="AD2591" s="27"/>
      <c r="AE2591" s="27"/>
      <c r="AF2591" s="27"/>
      <c r="AG2591" s="27"/>
      <c r="AH2591" s="27"/>
      <c r="AI2591" s="27"/>
      <c r="AJ2591" s="27"/>
      <c r="AK2591" s="27"/>
      <c r="AL2591" s="27"/>
      <c r="AM2591" s="27"/>
      <c r="AN2591" s="27"/>
      <c r="AO2591" s="27"/>
      <c r="AP2591" s="27">
        <v>17893.21</v>
      </c>
      <c r="AQ2591" s="39">
        <v>0</v>
      </c>
      <c r="AR2591" s="27">
        <f t="shared" si="87"/>
        <v>0</v>
      </c>
      <c r="AS2591" s="10" t="s">
        <v>111</v>
      </c>
      <c r="AT2591" s="43" t="s">
        <v>241</v>
      </c>
      <c r="AU2591" s="89" t="s">
        <v>661</v>
      </c>
    </row>
    <row r="2592" spans="2:47" ht="13.15" customHeight="1" x14ac:dyDescent="0.2">
      <c r="B2592" s="12" t="s">
        <v>3773</v>
      </c>
      <c r="C2592" s="7" t="s">
        <v>100</v>
      </c>
      <c r="D2592" s="13" t="s">
        <v>753</v>
      </c>
      <c r="E2592" s="7" t="s">
        <v>732</v>
      </c>
      <c r="F2592" s="7" t="s">
        <v>754</v>
      </c>
      <c r="G2592" s="7" t="s">
        <v>3771</v>
      </c>
      <c r="H2592" s="8" t="s">
        <v>105</v>
      </c>
      <c r="I2592" s="8">
        <v>45</v>
      </c>
      <c r="J2592" s="10" t="s">
        <v>200</v>
      </c>
      <c r="K2592" s="8" t="s">
        <v>107</v>
      </c>
      <c r="L2592" s="10" t="s">
        <v>108</v>
      </c>
      <c r="M2592" s="10" t="s">
        <v>109</v>
      </c>
      <c r="N2592" s="10" t="s">
        <v>3503</v>
      </c>
      <c r="O2592" s="74"/>
      <c r="P2592" s="27"/>
      <c r="Q2592" s="27"/>
      <c r="R2592" s="27"/>
      <c r="S2592" s="27">
        <v>5</v>
      </c>
      <c r="T2592" s="27">
        <v>5</v>
      </c>
      <c r="U2592" s="27">
        <v>5</v>
      </c>
      <c r="V2592" s="27">
        <v>5</v>
      </c>
      <c r="W2592" s="27"/>
      <c r="X2592" s="27"/>
      <c r="Y2592" s="27"/>
      <c r="Z2592" s="27"/>
      <c r="AA2592" s="27"/>
      <c r="AB2592" s="27"/>
      <c r="AC2592" s="27"/>
      <c r="AD2592" s="27"/>
      <c r="AE2592" s="27"/>
      <c r="AF2592" s="27"/>
      <c r="AG2592" s="27"/>
      <c r="AH2592" s="27"/>
      <c r="AI2592" s="27"/>
      <c r="AJ2592" s="27"/>
      <c r="AK2592" s="27"/>
      <c r="AL2592" s="27"/>
      <c r="AM2592" s="27"/>
      <c r="AN2592" s="27"/>
      <c r="AO2592" s="27"/>
      <c r="AP2592" s="27">
        <v>12500</v>
      </c>
      <c r="AQ2592" s="39">
        <v>0</v>
      </c>
      <c r="AR2592" s="27">
        <f t="shared" si="87"/>
        <v>0</v>
      </c>
      <c r="AS2592" s="10" t="s">
        <v>111</v>
      </c>
      <c r="AT2592" s="7" t="s">
        <v>375</v>
      </c>
      <c r="AU2592" s="89" t="s">
        <v>212</v>
      </c>
    </row>
    <row r="2593" spans="2:47" ht="13.15" customHeight="1" x14ac:dyDescent="0.2">
      <c r="B2593" s="7" t="s">
        <v>3774</v>
      </c>
      <c r="C2593" s="7" t="s">
        <v>100</v>
      </c>
      <c r="D2593" s="13" t="s">
        <v>753</v>
      </c>
      <c r="E2593" s="7" t="s">
        <v>732</v>
      </c>
      <c r="F2593" s="7" t="s">
        <v>754</v>
      </c>
      <c r="G2593" s="7" t="s">
        <v>3775</v>
      </c>
      <c r="H2593" s="8" t="s">
        <v>197</v>
      </c>
      <c r="I2593" s="9">
        <v>45</v>
      </c>
      <c r="J2593" s="10" t="s">
        <v>238</v>
      </c>
      <c r="K2593" s="8" t="s">
        <v>107</v>
      </c>
      <c r="L2593" s="10" t="s">
        <v>108</v>
      </c>
      <c r="M2593" s="10" t="s">
        <v>109</v>
      </c>
      <c r="N2593" s="10" t="s">
        <v>3503</v>
      </c>
      <c r="O2593" s="27"/>
      <c r="P2593" s="27"/>
      <c r="Q2593" s="74"/>
      <c r="R2593" s="27">
        <v>2</v>
      </c>
      <c r="S2593" s="27">
        <v>2</v>
      </c>
      <c r="T2593" s="27">
        <v>2</v>
      </c>
      <c r="U2593" s="27">
        <v>2</v>
      </c>
      <c r="V2593" s="27">
        <v>2</v>
      </c>
      <c r="W2593" s="27"/>
      <c r="X2593" s="27"/>
      <c r="Y2593" s="27"/>
      <c r="Z2593" s="27"/>
      <c r="AA2593" s="27"/>
      <c r="AB2593" s="27"/>
      <c r="AC2593" s="27"/>
      <c r="AD2593" s="27"/>
      <c r="AE2593" s="27"/>
      <c r="AF2593" s="27"/>
      <c r="AG2593" s="27"/>
      <c r="AH2593" s="27"/>
      <c r="AI2593" s="27"/>
      <c r="AJ2593" s="27"/>
      <c r="AK2593" s="27"/>
      <c r="AL2593" s="27"/>
      <c r="AM2593" s="27"/>
      <c r="AN2593" s="27"/>
      <c r="AO2593" s="27"/>
      <c r="AP2593" s="27">
        <v>17893.21</v>
      </c>
      <c r="AQ2593" s="39">
        <v>0</v>
      </c>
      <c r="AR2593" s="27">
        <f t="shared" si="87"/>
        <v>0</v>
      </c>
      <c r="AS2593" s="10" t="s">
        <v>111</v>
      </c>
      <c r="AT2593" s="43" t="s">
        <v>241</v>
      </c>
      <c r="AU2593" s="89" t="s">
        <v>661</v>
      </c>
    </row>
    <row r="2594" spans="2:47" ht="13.15" customHeight="1" x14ac:dyDescent="0.2">
      <c r="B2594" s="12" t="s">
        <v>3776</v>
      </c>
      <c r="C2594" s="7" t="s">
        <v>100</v>
      </c>
      <c r="D2594" s="13" t="s">
        <v>753</v>
      </c>
      <c r="E2594" s="7" t="s">
        <v>732</v>
      </c>
      <c r="F2594" s="7" t="s">
        <v>754</v>
      </c>
      <c r="G2594" s="7" t="s">
        <v>3775</v>
      </c>
      <c r="H2594" s="8" t="s">
        <v>105</v>
      </c>
      <c r="I2594" s="9">
        <v>45</v>
      </c>
      <c r="J2594" s="10" t="s">
        <v>106</v>
      </c>
      <c r="K2594" s="8" t="s">
        <v>107</v>
      </c>
      <c r="L2594" s="10" t="s">
        <v>108</v>
      </c>
      <c r="M2594" s="10" t="s">
        <v>109</v>
      </c>
      <c r="N2594" s="10" t="s">
        <v>3503</v>
      </c>
      <c r="O2594" s="74"/>
      <c r="P2594" s="27"/>
      <c r="Q2594" s="27"/>
      <c r="R2594" s="27">
        <v>2</v>
      </c>
      <c r="S2594" s="27">
        <v>2</v>
      </c>
      <c r="T2594" s="27">
        <v>2</v>
      </c>
      <c r="U2594" s="27">
        <v>2</v>
      </c>
      <c r="V2594" s="27">
        <v>2</v>
      </c>
      <c r="W2594" s="27"/>
      <c r="X2594" s="27"/>
      <c r="Y2594" s="27"/>
      <c r="Z2594" s="27"/>
      <c r="AA2594" s="27"/>
      <c r="AB2594" s="27"/>
      <c r="AC2594" s="27"/>
      <c r="AD2594" s="27"/>
      <c r="AE2594" s="27"/>
      <c r="AF2594" s="27"/>
      <c r="AG2594" s="27"/>
      <c r="AH2594" s="27"/>
      <c r="AI2594" s="27"/>
      <c r="AJ2594" s="27"/>
      <c r="AK2594" s="27"/>
      <c r="AL2594" s="27"/>
      <c r="AM2594" s="27"/>
      <c r="AN2594" s="27"/>
      <c r="AO2594" s="27"/>
      <c r="AP2594" s="27">
        <v>17893.21</v>
      </c>
      <c r="AQ2594" s="39">
        <v>0</v>
      </c>
      <c r="AR2594" s="27">
        <f t="shared" si="87"/>
        <v>0</v>
      </c>
      <c r="AS2594" s="10" t="s">
        <v>111</v>
      </c>
      <c r="AT2594" s="43" t="s">
        <v>241</v>
      </c>
      <c r="AU2594" s="89" t="s">
        <v>661</v>
      </c>
    </row>
    <row r="2595" spans="2:47" ht="13.15" customHeight="1" x14ac:dyDescent="0.2">
      <c r="B2595" s="12" t="s">
        <v>3777</v>
      </c>
      <c r="C2595" s="7" t="s">
        <v>100</v>
      </c>
      <c r="D2595" s="13" t="s">
        <v>753</v>
      </c>
      <c r="E2595" s="7" t="s">
        <v>732</v>
      </c>
      <c r="F2595" s="7" t="s">
        <v>754</v>
      </c>
      <c r="G2595" s="7" t="s">
        <v>3775</v>
      </c>
      <c r="H2595" s="8" t="s">
        <v>105</v>
      </c>
      <c r="I2595" s="8">
        <v>45</v>
      </c>
      <c r="J2595" s="10" t="s">
        <v>200</v>
      </c>
      <c r="K2595" s="8" t="s">
        <v>107</v>
      </c>
      <c r="L2595" s="10" t="s">
        <v>108</v>
      </c>
      <c r="M2595" s="10" t="s">
        <v>109</v>
      </c>
      <c r="N2595" s="10" t="s">
        <v>3503</v>
      </c>
      <c r="O2595" s="74"/>
      <c r="P2595" s="27"/>
      <c r="Q2595" s="27"/>
      <c r="R2595" s="27"/>
      <c r="S2595" s="27">
        <v>2</v>
      </c>
      <c r="T2595" s="27">
        <v>2</v>
      </c>
      <c r="U2595" s="27">
        <v>2</v>
      </c>
      <c r="V2595" s="27">
        <v>2</v>
      </c>
      <c r="W2595" s="27"/>
      <c r="X2595" s="27"/>
      <c r="Y2595" s="27"/>
      <c r="Z2595" s="27"/>
      <c r="AA2595" s="27"/>
      <c r="AB2595" s="27"/>
      <c r="AC2595" s="27"/>
      <c r="AD2595" s="27"/>
      <c r="AE2595" s="27"/>
      <c r="AF2595" s="27"/>
      <c r="AG2595" s="27"/>
      <c r="AH2595" s="27"/>
      <c r="AI2595" s="27"/>
      <c r="AJ2595" s="27"/>
      <c r="AK2595" s="27"/>
      <c r="AL2595" s="27"/>
      <c r="AM2595" s="27"/>
      <c r="AN2595" s="27"/>
      <c r="AO2595" s="27"/>
      <c r="AP2595" s="27">
        <v>12500</v>
      </c>
      <c r="AQ2595" s="39">
        <v>0</v>
      </c>
      <c r="AR2595" s="27">
        <f t="shared" si="87"/>
        <v>0</v>
      </c>
      <c r="AS2595" s="10" t="s">
        <v>111</v>
      </c>
      <c r="AT2595" s="7" t="s">
        <v>375</v>
      </c>
      <c r="AU2595" s="89" t="s">
        <v>212</v>
      </c>
    </row>
    <row r="2596" spans="2:47" ht="13.15" customHeight="1" x14ac:dyDescent="0.2">
      <c r="B2596" s="7" t="s">
        <v>3778</v>
      </c>
      <c r="C2596" s="7" t="s">
        <v>100</v>
      </c>
      <c r="D2596" s="13" t="s">
        <v>3779</v>
      </c>
      <c r="E2596" s="7" t="s">
        <v>732</v>
      </c>
      <c r="F2596" s="7" t="s">
        <v>3780</v>
      </c>
      <c r="G2596" s="7" t="s">
        <v>3781</v>
      </c>
      <c r="H2596" s="8" t="s">
        <v>197</v>
      </c>
      <c r="I2596" s="9">
        <v>45</v>
      </c>
      <c r="J2596" s="10" t="s">
        <v>238</v>
      </c>
      <c r="K2596" s="8" t="s">
        <v>107</v>
      </c>
      <c r="L2596" s="10" t="s">
        <v>108</v>
      </c>
      <c r="M2596" s="10" t="s">
        <v>109</v>
      </c>
      <c r="N2596" s="10" t="s">
        <v>3503</v>
      </c>
      <c r="O2596" s="27"/>
      <c r="P2596" s="27"/>
      <c r="Q2596" s="74"/>
      <c r="R2596" s="27">
        <v>1</v>
      </c>
      <c r="S2596" s="27">
        <v>0</v>
      </c>
      <c r="T2596" s="27">
        <v>0</v>
      </c>
      <c r="U2596" s="27">
        <v>0</v>
      </c>
      <c r="V2596" s="27">
        <v>0</v>
      </c>
      <c r="W2596" s="27"/>
      <c r="X2596" s="27"/>
      <c r="Y2596" s="27"/>
      <c r="Z2596" s="27"/>
      <c r="AA2596" s="27"/>
      <c r="AB2596" s="27"/>
      <c r="AC2596" s="27"/>
      <c r="AD2596" s="27"/>
      <c r="AE2596" s="27"/>
      <c r="AF2596" s="27"/>
      <c r="AG2596" s="27"/>
      <c r="AH2596" s="27"/>
      <c r="AI2596" s="27"/>
      <c r="AJ2596" s="27"/>
      <c r="AK2596" s="27"/>
      <c r="AL2596" s="27"/>
      <c r="AM2596" s="27"/>
      <c r="AN2596" s="27"/>
      <c r="AO2596" s="27"/>
      <c r="AP2596" s="27">
        <v>16517.86</v>
      </c>
      <c r="AQ2596" s="39">
        <v>0</v>
      </c>
      <c r="AR2596" s="27">
        <f t="shared" si="87"/>
        <v>0</v>
      </c>
      <c r="AS2596" s="10" t="s">
        <v>111</v>
      </c>
      <c r="AT2596" s="43" t="s">
        <v>241</v>
      </c>
      <c r="AU2596" s="89" t="s">
        <v>242</v>
      </c>
    </row>
    <row r="2597" spans="2:47" ht="13.15" customHeight="1" x14ac:dyDescent="0.2">
      <c r="B2597" s="12" t="s">
        <v>3782</v>
      </c>
      <c r="C2597" s="7" t="s">
        <v>100</v>
      </c>
      <c r="D2597" s="13" t="s">
        <v>3779</v>
      </c>
      <c r="E2597" s="7" t="s">
        <v>732</v>
      </c>
      <c r="F2597" s="7" t="s">
        <v>3780</v>
      </c>
      <c r="G2597" s="7" t="s">
        <v>3781</v>
      </c>
      <c r="H2597" s="8" t="s">
        <v>105</v>
      </c>
      <c r="I2597" s="9">
        <v>45</v>
      </c>
      <c r="J2597" s="10" t="s">
        <v>106</v>
      </c>
      <c r="K2597" s="8" t="s">
        <v>107</v>
      </c>
      <c r="L2597" s="10" t="s">
        <v>108</v>
      </c>
      <c r="M2597" s="10" t="s">
        <v>109</v>
      </c>
      <c r="N2597" s="10" t="s">
        <v>3503</v>
      </c>
      <c r="O2597" s="74"/>
      <c r="P2597" s="27"/>
      <c r="Q2597" s="27"/>
      <c r="R2597" s="27">
        <v>1</v>
      </c>
      <c r="S2597" s="27"/>
      <c r="T2597" s="27"/>
      <c r="U2597" s="27"/>
      <c r="V2597" s="27"/>
      <c r="W2597" s="27"/>
      <c r="X2597" s="27"/>
      <c r="Y2597" s="27"/>
      <c r="Z2597" s="27"/>
      <c r="AA2597" s="27"/>
      <c r="AB2597" s="27"/>
      <c r="AC2597" s="27"/>
      <c r="AD2597" s="27"/>
      <c r="AE2597" s="27"/>
      <c r="AF2597" s="27"/>
      <c r="AG2597" s="27"/>
      <c r="AH2597" s="27"/>
      <c r="AI2597" s="27"/>
      <c r="AJ2597" s="27"/>
      <c r="AK2597" s="27"/>
      <c r="AL2597" s="27"/>
      <c r="AM2597" s="27"/>
      <c r="AN2597" s="27"/>
      <c r="AO2597" s="27"/>
      <c r="AP2597" s="27">
        <v>16517.86</v>
      </c>
      <c r="AQ2597" s="39">
        <v>0</v>
      </c>
      <c r="AR2597" s="27">
        <f t="shared" si="87"/>
        <v>0</v>
      </c>
      <c r="AS2597" s="10" t="s">
        <v>111</v>
      </c>
      <c r="AT2597" s="43" t="s">
        <v>241</v>
      </c>
      <c r="AU2597" s="89" t="s">
        <v>661</v>
      </c>
    </row>
    <row r="2598" spans="2:47" ht="13.15" customHeight="1" x14ac:dyDescent="0.2">
      <c r="B2598" s="12" t="s">
        <v>3783</v>
      </c>
      <c r="C2598" s="7" t="s">
        <v>100</v>
      </c>
      <c r="D2598" s="13" t="s">
        <v>3779</v>
      </c>
      <c r="E2598" s="7" t="s">
        <v>732</v>
      </c>
      <c r="F2598" s="7" t="s">
        <v>3780</v>
      </c>
      <c r="G2598" s="7" t="s">
        <v>3781</v>
      </c>
      <c r="H2598" s="8" t="s">
        <v>105</v>
      </c>
      <c r="I2598" s="8">
        <v>45</v>
      </c>
      <c r="J2598" s="10" t="s">
        <v>200</v>
      </c>
      <c r="K2598" s="8" t="s">
        <v>107</v>
      </c>
      <c r="L2598" s="10" t="s">
        <v>108</v>
      </c>
      <c r="M2598" s="10" t="s">
        <v>109</v>
      </c>
      <c r="N2598" s="10" t="s">
        <v>3503</v>
      </c>
      <c r="O2598" s="74"/>
      <c r="P2598" s="27"/>
      <c r="Q2598" s="27"/>
      <c r="R2598" s="27">
        <v>1</v>
      </c>
      <c r="S2598" s="27"/>
      <c r="T2598" s="27"/>
      <c r="U2598" s="27"/>
      <c r="V2598" s="27"/>
      <c r="W2598" s="27"/>
      <c r="X2598" s="27"/>
      <c r="Y2598" s="27"/>
      <c r="Z2598" s="27"/>
      <c r="AA2598" s="27"/>
      <c r="AB2598" s="27"/>
      <c r="AC2598" s="27"/>
      <c r="AD2598" s="27"/>
      <c r="AE2598" s="27"/>
      <c r="AF2598" s="27"/>
      <c r="AG2598" s="27"/>
      <c r="AH2598" s="27"/>
      <c r="AI2598" s="27"/>
      <c r="AJ2598" s="27"/>
      <c r="AK2598" s="27"/>
      <c r="AL2598" s="27"/>
      <c r="AM2598" s="27"/>
      <c r="AN2598" s="27"/>
      <c r="AO2598" s="27"/>
      <c r="AP2598" s="27">
        <v>16517.86</v>
      </c>
      <c r="AQ2598" s="39">
        <v>0</v>
      </c>
      <c r="AR2598" s="27">
        <f t="shared" si="87"/>
        <v>0</v>
      </c>
      <c r="AS2598" s="10" t="s">
        <v>111</v>
      </c>
      <c r="AT2598" s="7" t="s">
        <v>375</v>
      </c>
      <c r="AU2598" s="89" t="s">
        <v>212</v>
      </c>
    </row>
    <row r="2599" spans="2:47" ht="13.15" customHeight="1" x14ac:dyDescent="0.2">
      <c r="B2599" s="7" t="s">
        <v>3784</v>
      </c>
      <c r="C2599" s="7" t="s">
        <v>100</v>
      </c>
      <c r="D2599" s="13" t="s">
        <v>3779</v>
      </c>
      <c r="E2599" s="7" t="s">
        <v>732</v>
      </c>
      <c r="F2599" s="7" t="s">
        <v>3780</v>
      </c>
      <c r="G2599" s="7" t="s">
        <v>3785</v>
      </c>
      <c r="H2599" s="8" t="s">
        <v>197</v>
      </c>
      <c r="I2599" s="9">
        <v>45</v>
      </c>
      <c r="J2599" s="10" t="s">
        <v>238</v>
      </c>
      <c r="K2599" s="8" t="s">
        <v>107</v>
      </c>
      <c r="L2599" s="10" t="s">
        <v>108</v>
      </c>
      <c r="M2599" s="10" t="s">
        <v>109</v>
      </c>
      <c r="N2599" s="10" t="s">
        <v>3503</v>
      </c>
      <c r="O2599" s="27"/>
      <c r="P2599" s="27"/>
      <c r="Q2599" s="74"/>
      <c r="R2599" s="27">
        <v>1</v>
      </c>
      <c r="S2599" s="27">
        <v>1</v>
      </c>
      <c r="T2599" s="27">
        <v>1</v>
      </c>
      <c r="U2599" s="27">
        <v>1</v>
      </c>
      <c r="V2599" s="27">
        <v>1</v>
      </c>
      <c r="W2599" s="27"/>
      <c r="X2599" s="27"/>
      <c r="Y2599" s="27"/>
      <c r="Z2599" s="27"/>
      <c r="AA2599" s="27"/>
      <c r="AB2599" s="27"/>
      <c r="AC2599" s="27"/>
      <c r="AD2599" s="27"/>
      <c r="AE2599" s="27"/>
      <c r="AF2599" s="27"/>
      <c r="AG2599" s="27"/>
      <c r="AH2599" s="27"/>
      <c r="AI2599" s="27"/>
      <c r="AJ2599" s="27"/>
      <c r="AK2599" s="27"/>
      <c r="AL2599" s="27"/>
      <c r="AM2599" s="27"/>
      <c r="AN2599" s="27"/>
      <c r="AO2599" s="27"/>
      <c r="AP2599" s="27">
        <v>17893.21</v>
      </c>
      <c r="AQ2599" s="39">
        <v>0</v>
      </c>
      <c r="AR2599" s="27">
        <f t="shared" si="87"/>
        <v>0</v>
      </c>
      <c r="AS2599" s="10" t="s">
        <v>111</v>
      </c>
      <c r="AT2599" s="43" t="s">
        <v>241</v>
      </c>
      <c r="AU2599" s="89" t="s">
        <v>242</v>
      </c>
    </row>
    <row r="2600" spans="2:47" ht="13.15" customHeight="1" x14ac:dyDescent="0.2">
      <c r="B2600" s="12" t="s">
        <v>3786</v>
      </c>
      <c r="C2600" s="7" t="s">
        <v>100</v>
      </c>
      <c r="D2600" s="13" t="s">
        <v>3779</v>
      </c>
      <c r="E2600" s="7" t="s">
        <v>732</v>
      </c>
      <c r="F2600" s="7" t="s">
        <v>3780</v>
      </c>
      <c r="G2600" s="7" t="s">
        <v>3785</v>
      </c>
      <c r="H2600" s="8" t="s">
        <v>105</v>
      </c>
      <c r="I2600" s="9">
        <v>45</v>
      </c>
      <c r="J2600" s="10" t="s">
        <v>106</v>
      </c>
      <c r="K2600" s="8" t="s">
        <v>107</v>
      </c>
      <c r="L2600" s="10" t="s">
        <v>108</v>
      </c>
      <c r="M2600" s="10" t="s">
        <v>109</v>
      </c>
      <c r="N2600" s="10" t="s">
        <v>3503</v>
      </c>
      <c r="O2600" s="74"/>
      <c r="P2600" s="27"/>
      <c r="Q2600" s="27"/>
      <c r="R2600" s="27">
        <v>1</v>
      </c>
      <c r="S2600" s="27">
        <v>1</v>
      </c>
      <c r="T2600" s="27">
        <v>1</v>
      </c>
      <c r="U2600" s="27">
        <v>1</v>
      </c>
      <c r="V2600" s="27">
        <v>1</v>
      </c>
      <c r="W2600" s="27"/>
      <c r="X2600" s="27"/>
      <c r="Y2600" s="27"/>
      <c r="Z2600" s="27"/>
      <c r="AA2600" s="27"/>
      <c r="AB2600" s="27"/>
      <c r="AC2600" s="27"/>
      <c r="AD2600" s="27"/>
      <c r="AE2600" s="27"/>
      <c r="AF2600" s="27"/>
      <c r="AG2600" s="27"/>
      <c r="AH2600" s="27"/>
      <c r="AI2600" s="27"/>
      <c r="AJ2600" s="27"/>
      <c r="AK2600" s="27"/>
      <c r="AL2600" s="27"/>
      <c r="AM2600" s="27"/>
      <c r="AN2600" s="27"/>
      <c r="AO2600" s="27"/>
      <c r="AP2600" s="27">
        <v>17893.21</v>
      </c>
      <c r="AQ2600" s="39">
        <v>0</v>
      </c>
      <c r="AR2600" s="27">
        <f t="shared" si="87"/>
        <v>0</v>
      </c>
      <c r="AS2600" s="10" t="s">
        <v>111</v>
      </c>
      <c r="AT2600" s="43" t="s">
        <v>241</v>
      </c>
      <c r="AU2600" s="89" t="s">
        <v>661</v>
      </c>
    </row>
    <row r="2601" spans="2:47" ht="13.15" customHeight="1" x14ac:dyDescent="0.2">
      <c r="B2601" s="12" t="s">
        <v>3787</v>
      </c>
      <c r="C2601" s="7" t="s">
        <v>100</v>
      </c>
      <c r="D2601" s="13" t="s">
        <v>3779</v>
      </c>
      <c r="E2601" s="7" t="s">
        <v>732</v>
      </c>
      <c r="F2601" s="7" t="s">
        <v>3780</v>
      </c>
      <c r="G2601" s="7" t="s">
        <v>3785</v>
      </c>
      <c r="H2601" s="8" t="s">
        <v>105</v>
      </c>
      <c r="I2601" s="8">
        <v>45</v>
      </c>
      <c r="J2601" s="10" t="s">
        <v>200</v>
      </c>
      <c r="K2601" s="8" t="s">
        <v>107</v>
      </c>
      <c r="L2601" s="10" t="s">
        <v>108</v>
      </c>
      <c r="M2601" s="10" t="s">
        <v>109</v>
      </c>
      <c r="N2601" s="10" t="s">
        <v>3503</v>
      </c>
      <c r="O2601" s="74"/>
      <c r="P2601" s="27"/>
      <c r="Q2601" s="27"/>
      <c r="R2601" s="27">
        <v>1</v>
      </c>
      <c r="S2601" s="27">
        <v>1</v>
      </c>
      <c r="T2601" s="27">
        <v>1</v>
      </c>
      <c r="U2601" s="27">
        <v>1</v>
      </c>
      <c r="V2601" s="27">
        <v>1</v>
      </c>
      <c r="W2601" s="27"/>
      <c r="X2601" s="27"/>
      <c r="Y2601" s="27"/>
      <c r="Z2601" s="27"/>
      <c r="AA2601" s="27"/>
      <c r="AB2601" s="27"/>
      <c r="AC2601" s="27"/>
      <c r="AD2601" s="27"/>
      <c r="AE2601" s="27"/>
      <c r="AF2601" s="27"/>
      <c r="AG2601" s="27"/>
      <c r="AH2601" s="27"/>
      <c r="AI2601" s="27"/>
      <c r="AJ2601" s="27"/>
      <c r="AK2601" s="27"/>
      <c r="AL2601" s="27"/>
      <c r="AM2601" s="27"/>
      <c r="AN2601" s="27"/>
      <c r="AO2601" s="27"/>
      <c r="AP2601" s="27">
        <v>16517.86</v>
      </c>
      <c r="AQ2601" s="39">
        <v>0</v>
      </c>
      <c r="AR2601" s="27">
        <f t="shared" si="87"/>
        <v>0</v>
      </c>
      <c r="AS2601" s="10" t="s">
        <v>111</v>
      </c>
      <c r="AT2601" s="7" t="s">
        <v>375</v>
      </c>
      <c r="AU2601" s="13" t="s">
        <v>1163</v>
      </c>
    </row>
    <row r="2602" spans="2:47" ht="13.15" customHeight="1" x14ac:dyDescent="0.2">
      <c r="B2602" s="13" t="s">
        <v>3788</v>
      </c>
      <c r="C2602" s="13" t="s">
        <v>100</v>
      </c>
      <c r="D2602" s="13" t="s">
        <v>3789</v>
      </c>
      <c r="E2602" s="13" t="s">
        <v>3790</v>
      </c>
      <c r="F2602" s="13" t="s">
        <v>3791</v>
      </c>
      <c r="G2602" s="13" t="s">
        <v>3785</v>
      </c>
      <c r="H2602" s="13" t="s">
        <v>105</v>
      </c>
      <c r="I2602" s="13">
        <v>45</v>
      </c>
      <c r="J2602" s="13" t="s">
        <v>614</v>
      </c>
      <c r="K2602" s="13" t="s">
        <v>107</v>
      </c>
      <c r="L2602" s="13" t="s">
        <v>108</v>
      </c>
      <c r="M2602" s="13" t="s">
        <v>109</v>
      </c>
      <c r="N2602" s="13" t="s">
        <v>3503</v>
      </c>
      <c r="O2602" s="39"/>
      <c r="P2602" s="39"/>
      <c r="Q2602" s="39"/>
      <c r="R2602" s="39"/>
      <c r="S2602" s="39">
        <v>1</v>
      </c>
      <c r="T2602" s="39">
        <v>16</v>
      </c>
      <c r="U2602" s="39">
        <v>16</v>
      </c>
      <c r="V2602" s="39">
        <v>16</v>
      </c>
      <c r="W2602" s="39">
        <v>16</v>
      </c>
      <c r="X2602" s="39"/>
      <c r="Y2602" s="39"/>
      <c r="Z2602" s="39"/>
      <c r="AA2602" s="39"/>
      <c r="AB2602" s="39"/>
      <c r="AC2602" s="39"/>
      <c r="AD2602" s="39"/>
      <c r="AE2602" s="39"/>
      <c r="AF2602" s="39"/>
      <c r="AG2602" s="39"/>
      <c r="AH2602" s="39"/>
      <c r="AI2602" s="39"/>
      <c r="AJ2602" s="39"/>
      <c r="AK2602" s="39"/>
      <c r="AL2602" s="39"/>
      <c r="AM2602" s="39"/>
      <c r="AN2602" s="39"/>
      <c r="AO2602" s="39"/>
      <c r="AP2602" s="39">
        <v>16517.849999999999</v>
      </c>
      <c r="AQ2602" s="39">
        <v>0</v>
      </c>
      <c r="AR2602" s="27">
        <f t="shared" si="87"/>
        <v>0</v>
      </c>
      <c r="AS2602" s="13" t="s">
        <v>111</v>
      </c>
      <c r="AT2602" s="13">
        <v>2016</v>
      </c>
      <c r="AU2602" s="13" t="s">
        <v>212</v>
      </c>
    </row>
    <row r="2603" spans="2:47" ht="13.15" customHeight="1" x14ac:dyDescent="0.2">
      <c r="B2603" s="7" t="s">
        <v>3792</v>
      </c>
      <c r="C2603" s="7" t="s">
        <v>100</v>
      </c>
      <c r="D2603" s="13" t="s">
        <v>3638</v>
      </c>
      <c r="E2603" s="7" t="s">
        <v>3639</v>
      </c>
      <c r="F2603" s="7" t="s">
        <v>3640</v>
      </c>
      <c r="G2603" s="7" t="s">
        <v>3793</v>
      </c>
      <c r="H2603" s="8" t="s">
        <v>197</v>
      </c>
      <c r="I2603" s="9">
        <v>45</v>
      </c>
      <c r="J2603" s="10" t="s">
        <v>238</v>
      </c>
      <c r="K2603" s="8" t="s">
        <v>107</v>
      </c>
      <c r="L2603" s="10" t="s">
        <v>108</v>
      </c>
      <c r="M2603" s="10" t="s">
        <v>109</v>
      </c>
      <c r="N2603" s="10" t="s">
        <v>3503</v>
      </c>
      <c r="O2603" s="27"/>
      <c r="P2603" s="27"/>
      <c r="Q2603" s="74"/>
      <c r="R2603" s="27">
        <v>117</v>
      </c>
      <c r="S2603" s="27">
        <v>117</v>
      </c>
      <c r="T2603" s="27">
        <v>117</v>
      </c>
      <c r="U2603" s="27">
        <v>117</v>
      </c>
      <c r="V2603" s="27">
        <v>117</v>
      </c>
      <c r="W2603" s="27"/>
      <c r="X2603" s="27"/>
      <c r="Y2603" s="27"/>
      <c r="Z2603" s="27"/>
      <c r="AA2603" s="27"/>
      <c r="AB2603" s="27"/>
      <c r="AC2603" s="27"/>
      <c r="AD2603" s="27"/>
      <c r="AE2603" s="27"/>
      <c r="AF2603" s="27"/>
      <c r="AG2603" s="27"/>
      <c r="AH2603" s="27"/>
      <c r="AI2603" s="27"/>
      <c r="AJ2603" s="27"/>
      <c r="AK2603" s="27"/>
      <c r="AL2603" s="27"/>
      <c r="AM2603" s="27"/>
      <c r="AN2603" s="27"/>
      <c r="AO2603" s="27"/>
      <c r="AP2603" s="27">
        <v>17409.61</v>
      </c>
      <c r="AQ2603" s="39">
        <v>0</v>
      </c>
      <c r="AR2603" s="27">
        <f t="shared" si="87"/>
        <v>0</v>
      </c>
      <c r="AS2603" s="10" t="s">
        <v>111</v>
      </c>
      <c r="AT2603" s="43" t="s">
        <v>241</v>
      </c>
      <c r="AU2603" s="89" t="s">
        <v>661</v>
      </c>
    </row>
    <row r="2604" spans="2:47" ht="13.15" customHeight="1" x14ac:dyDescent="0.2">
      <c r="B2604" s="12" t="s">
        <v>3794</v>
      </c>
      <c r="C2604" s="7" t="s">
        <v>100</v>
      </c>
      <c r="D2604" s="13" t="s">
        <v>3638</v>
      </c>
      <c r="E2604" s="7" t="s">
        <v>3639</v>
      </c>
      <c r="F2604" s="7" t="s">
        <v>3640</v>
      </c>
      <c r="G2604" s="7" t="s">
        <v>3793</v>
      </c>
      <c r="H2604" s="8" t="s">
        <v>105</v>
      </c>
      <c r="I2604" s="9">
        <v>45</v>
      </c>
      <c r="J2604" s="10" t="s">
        <v>106</v>
      </c>
      <c r="K2604" s="8" t="s">
        <v>107</v>
      </c>
      <c r="L2604" s="10" t="s">
        <v>108</v>
      </c>
      <c r="M2604" s="10" t="s">
        <v>109</v>
      </c>
      <c r="N2604" s="10" t="s">
        <v>3503</v>
      </c>
      <c r="O2604" s="74"/>
      <c r="P2604" s="27"/>
      <c r="Q2604" s="27"/>
      <c r="R2604" s="27">
        <v>117</v>
      </c>
      <c r="S2604" s="27">
        <v>117</v>
      </c>
      <c r="T2604" s="27">
        <v>117</v>
      </c>
      <c r="U2604" s="27">
        <v>117</v>
      </c>
      <c r="V2604" s="27">
        <v>117</v>
      </c>
      <c r="W2604" s="27"/>
      <c r="X2604" s="27"/>
      <c r="Y2604" s="27"/>
      <c r="Z2604" s="27"/>
      <c r="AA2604" s="27"/>
      <c r="AB2604" s="27"/>
      <c r="AC2604" s="27"/>
      <c r="AD2604" s="27"/>
      <c r="AE2604" s="27"/>
      <c r="AF2604" s="27"/>
      <c r="AG2604" s="27"/>
      <c r="AH2604" s="27"/>
      <c r="AI2604" s="27"/>
      <c r="AJ2604" s="27"/>
      <c r="AK2604" s="27"/>
      <c r="AL2604" s="27"/>
      <c r="AM2604" s="27"/>
      <c r="AN2604" s="27"/>
      <c r="AO2604" s="27"/>
      <c r="AP2604" s="27">
        <v>17409.61</v>
      </c>
      <c r="AQ2604" s="39">
        <v>0</v>
      </c>
      <c r="AR2604" s="27">
        <f t="shared" si="87"/>
        <v>0</v>
      </c>
      <c r="AS2604" s="10" t="s">
        <v>111</v>
      </c>
      <c r="AT2604" s="43" t="s">
        <v>241</v>
      </c>
      <c r="AU2604" s="89" t="s">
        <v>661</v>
      </c>
    </row>
    <row r="2605" spans="2:47" ht="13.15" customHeight="1" x14ac:dyDescent="0.2">
      <c r="B2605" s="12" t="s">
        <v>3795</v>
      </c>
      <c r="C2605" s="7" t="s">
        <v>100</v>
      </c>
      <c r="D2605" s="13" t="s">
        <v>3638</v>
      </c>
      <c r="E2605" s="7" t="s">
        <v>3639</v>
      </c>
      <c r="F2605" s="7" t="s">
        <v>3640</v>
      </c>
      <c r="G2605" s="7" t="s">
        <v>3793</v>
      </c>
      <c r="H2605" s="8" t="s">
        <v>105</v>
      </c>
      <c r="I2605" s="8">
        <v>45</v>
      </c>
      <c r="J2605" s="10" t="s">
        <v>200</v>
      </c>
      <c r="K2605" s="8" t="s">
        <v>107</v>
      </c>
      <c r="L2605" s="10" t="s">
        <v>108</v>
      </c>
      <c r="M2605" s="10" t="s">
        <v>109</v>
      </c>
      <c r="N2605" s="10" t="s">
        <v>3503</v>
      </c>
      <c r="O2605" s="74"/>
      <c r="P2605" s="27"/>
      <c r="Q2605" s="27"/>
      <c r="R2605" s="27">
        <v>111</v>
      </c>
      <c r="S2605" s="27">
        <v>117</v>
      </c>
      <c r="T2605" s="27">
        <v>117</v>
      </c>
      <c r="U2605" s="27">
        <v>117</v>
      </c>
      <c r="V2605" s="27">
        <v>117</v>
      </c>
      <c r="W2605" s="27"/>
      <c r="X2605" s="27"/>
      <c r="Y2605" s="27"/>
      <c r="Z2605" s="27"/>
      <c r="AA2605" s="27"/>
      <c r="AB2605" s="27"/>
      <c r="AC2605" s="27"/>
      <c r="AD2605" s="27"/>
      <c r="AE2605" s="27"/>
      <c r="AF2605" s="27"/>
      <c r="AG2605" s="27"/>
      <c r="AH2605" s="27"/>
      <c r="AI2605" s="27"/>
      <c r="AJ2605" s="27"/>
      <c r="AK2605" s="27"/>
      <c r="AL2605" s="27"/>
      <c r="AM2605" s="27"/>
      <c r="AN2605" s="27"/>
      <c r="AO2605" s="27"/>
      <c r="AP2605" s="27">
        <v>16071.43</v>
      </c>
      <c r="AQ2605" s="39">
        <v>0</v>
      </c>
      <c r="AR2605" s="27">
        <f t="shared" ref="AR2605:AR2673" si="94">AQ2605*1.12</f>
        <v>0</v>
      </c>
      <c r="AS2605" s="10" t="s">
        <v>111</v>
      </c>
      <c r="AT2605" s="7" t="s">
        <v>375</v>
      </c>
      <c r="AU2605" s="13" t="s">
        <v>115</v>
      </c>
    </row>
    <row r="2606" spans="2:47" ht="13.15" customHeight="1" x14ac:dyDescent="0.2">
      <c r="B2606" s="13" t="s">
        <v>3796</v>
      </c>
      <c r="C2606" s="13" t="s">
        <v>100</v>
      </c>
      <c r="D2606" s="13" t="s">
        <v>3649</v>
      </c>
      <c r="E2606" s="13" t="s">
        <v>741</v>
      </c>
      <c r="F2606" s="13" t="s">
        <v>3650</v>
      </c>
      <c r="G2606" s="13" t="s">
        <v>3793</v>
      </c>
      <c r="H2606" s="13" t="s">
        <v>105</v>
      </c>
      <c r="I2606" s="13">
        <v>45</v>
      </c>
      <c r="J2606" s="13" t="s">
        <v>200</v>
      </c>
      <c r="K2606" s="13" t="s">
        <v>107</v>
      </c>
      <c r="L2606" s="13" t="s">
        <v>108</v>
      </c>
      <c r="M2606" s="13" t="s">
        <v>109</v>
      </c>
      <c r="N2606" s="13" t="s">
        <v>3503</v>
      </c>
      <c r="O2606" s="39"/>
      <c r="P2606" s="39"/>
      <c r="Q2606" s="39"/>
      <c r="R2606" s="39">
        <v>111</v>
      </c>
      <c r="S2606" s="39">
        <v>0</v>
      </c>
      <c r="T2606" s="39">
        <v>30</v>
      </c>
      <c r="U2606" s="39">
        <v>30</v>
      </c>
      <c r="V2606" s="39">
        <v>30</v>
      </c>
      <c r="W2606" s="39"/>
      <c r="X2606" s="39"/>
      <c r="Y2606" s="39"/>
      <c r="Z2606" s="39"/>
      <c r="AA2606" s="39"/>
      <c r="AB2606" s="39"/>
      <c r="AC2606" s="39"/>
      <c r="AD2606" s="39"/>
      <c r="AE2606" s="39"/>
      <c r="AF2606" s="39"/>
      <c r="AG2606" s="39"/>
      <c r="AH2606" s="39"/>
      <c r="AI2606" s="39"/>
      <c r="AJ2606" s="39"/>
      <c r="AK2606" s="39"/>
      <c r="AL2606" s="39"/>
      <c r="AM2606" s="39"/>
      <c r="AN2606" s="39"/>
      <c r="AO2606" s="39"/>
      <c r="AP2606" s="39">
        <v>16071.42</v>
      </c>
      <c r="AQ2606" s="39">
        <v>0</v>
      </c>
      <c r="AR2606" s="27">
        <f t="shared" si="94"/>
        <v>0</v>
      </c>
      <c r="AS2606" s="13" t="s">
        <v>111</v>
      </c>
      <c r="AT2606" s="13">
        <v>2014</v>
      </c>
      <c r="AU2606" s="13">
        <v>14</v>
      </c>
    </row>
    <row r="2607" spans="2:47" ht="13.15" customHeight="1" x14ac:dyDescent="0.2">
      <c r="B2607" s="13" t="s">
        <v>3797</v>
      </c>
      <c r="C2607" s="13" t="s">
        <v>100</v>
      </c>
      <c r="D2607" s="13" t="s">
        <v>3649</v>
      </c>
      <c r="E2607" s="13" t="s">
        <v>741</v>
      </c>
      <c r="F2607" s="13" t="s">
        <v>3650</v>
      </c>
      <c r="G2607" s="13" t="s">
        <v>3793</v>
      </c>
      <c r="H2607" s="13" t="s">
        <v>105</v>
      </c>
      <c r="I2607" s="13">
        <v>45</v>
      </c>
      <c r="J2607" s="13" t="s">
        <v>200</v>
      </c>
      <c r="K2607" s="13" t="s">
        <v>107</v>
      </c>
      <c r="L2607" s="13" t="s">
        <v>108</v>
      </c>
      <c r="M2607" s="13" t="s">
        <v>122</v>
      </c>
      <c r="N2607" s="13" t="s">
        <v>3503</v>
      </c>
      <c r="O2607" s="39"/>
      <c r="P2607" s="39"/>
      <c r="Q2607" s="39"/>
      <c r="R2607" s="39">
        <v>111</v>
      </c>
      <c r="S2607" s="39">
        <v>30</v>
      </c>
      <c r="T2607" s="39">
        <v>30</v>
      </c>
      <c r="U2607" s="39">
        <v>30</v>
      </c>
      <c r="V2607" s="39">
        <v>30</v>
      </c>
      <c r="W2607" s="39"/>
      <c r="X2607" s="39"/>
      <c r="Y2607" s="39"/>
      <c r="Z2607" s="39"/>
      <c r="AA2607" s="39"/>
      <c r="AB2607" s="39"/>
      <c r="AC2607" s="39"/>
      <c r="AD2607" s="39"/>
      <c r="AE2607" s="39"/>
      <c r="AF2607" s="39"/>
      <c r="AG2607" s="39"/>
      <c r="AH2607" s="39"/>
      <c r="AI2607" s="39"/>
      <c r="AJ2607" s="39"/>
      <c r="AK2607" s="39"/>
      <c r="AL2607" s="39"/>
      <c r="AM2607" s="39"/>
      <c r="AN2607" s="39"/>
      <c r="AO2607" s="39"/>
      <c r="AP2607" s="39">
        <v>16071.42</v>
      </c>
      <c r="AQ2607" s="39">
        <v>0</v>
      </c>
      <c r="AR2607" s="27">
        <f t="shared" si="94"/>
        <v>0</v>
      </c>
      <c r="AS2607" s="13" t="s">
        <v>111</v>
      </c>
      <c r="AT2607" s="13">
        <v>2014</v>
      </c>
      <c r="AU2607" s="13" t="s">
        <v>6956</v>
      </c>
    </row>
    <row r="2608" spans="2:47" ht="13.15" customHeight="1" x14ac:dyDescent="0.2">
      <c r="B2608" s="13" t="s">
        <v>6992</v>
      </c>
      <c r="C2608" s="13" t="s">
        <v>100</v>
      </c>
      <c r="D2608" s="13" t="s">
        <v>3649</v>
      </c>
      <c r="E2608" s="13" t="s">
        <v>741</v>
      </c>
      <c r="F2608" s="13" t="s">
        <v>3650</v>
      </c>
      <c r="G2608" s="13" t="s">
        <v>3793</v>
      </c>
      <c r="H2608" s="13" t="s">
        <v>105</v>
      </c>
      <c r="I2608" s="13">
        <v>45</v>
      </c>
      <c r="J2608" s="13" t="s">
        <v>200</v>
      </c>
      <c r="K2608" s="13" t="s">
        <v>107</v>
      </c>
      <c r="L2608" s="13" t="s">
        <v>108</v>
      </c>
      <c r="M2608" s="13" t="s">
        <v>122</v>
      </c>
      <c r="N2608" s="13" t="s">
        <v>3503</v>
      </c>
      <c r="O2608" s="39"/>
      <c r="P2608" s="39"/>
      <c r="Q2608" s="39"/>
      <c r="R2608" s="39">
        <v>111</v>
      </c>
      <c r="S2608" s="39">
        <v>30</v>
      </c>
      <c r="T2608" s="39">
        <v>0</v>
      </c>
      <c r="U2608" s="39">
        <v>30</v>
      </c>
      <c r="V2608" s="39">
        <v>30</v>
      </c>
      <c r="W2608" s="39"/>
      <c r="X2608" s="39"/>
      <c r="Y2608" s="39"/>
      <c r="Z2608" s="39"/>
      <c r="AA2608" s="39"/>
      <c r="AB2608" s="39"/>
      <c r="AC2608" s="39"/>
      <c r="AD2608" s="39"/>
      <c r="AE2608" s="39"/>
      <c r="AF2608" s="39"/>
      <c r="AG2608" s="39"/>
      <c r="AH2608" s="39"/>
      <c r="AI2608" s="39"/>
      <c r="AJ2608" s="39"/>
      <c r="AK2608" s="39"/>
      <c r="AL2608" s="39"/>
      <c r="AM2608" s="39"/>
      <c r="AN2608" s="39"/>
      <c r="AO2608" s="39"/>
      <c r="AP2608" s="39">
        <v>16071.42</v>
      </c>
      <c r="AQ2608" s="39">
        <v>0</v>
      </c>
      <c r="AR2608" s="27">
        <f t="shared" si="94"/>
        <v>0</v>
      </c>
      <c r="AS2608" s="13" t="s">
        <v>111</v>
      </c>
      <c r="AT2608" s="13">
        <v>2014</v>
      </c>
      <c r="AU2608" s="13" t="s">
        <v>7140</v>
      </c>
    </row>
    <row r="2609" spans="2:47" ht="13.15" customHeight="1" x14ac:dyDescent="0.2">
      <c r="B2609" s="13" t="s">
        <v>7106</v>
      </c>
      <c r="C2609" s="13" t="s">
        <v>100</v>
      </c>
      <c r="D2609" s="13" t="s">
        <v>3649</v>
      </c>
      <c r="E2609" s="13" t="s">
        <v>741</v>
      </c>
      <c r="F2609" s="13" t="s">
        <v>3650</v>
      </c>
      <c r="G2609" s="13" t="s">
        <v>3793</v>
      </c>
      <c r="H2609" s="13" t="s">
        <v>105</v>
      </c>
      <c r="I2609" s="13">
        <v>45</v>
      </c>
      <c r="J2609" s="13" t="s">
        <v>200</v>
      </c>
      <c r="K2609" s="13" t="s">
        <v>107</v>
      </c>
      <c r="L2609" s="13" t="s">
        <v>108</v>
      </c>
      <c r="M2609" s="13" t="s">
        <v>122</v>
      </c>
      <c r="N2609" s="13" t="s">
        <v>3503</v>
      </c>
      <c r="O2609" s="39"/>
      <c r="P2609" s="39"/>
      <c r="Q2609" s="39"/>
      <c r="R2609" s="39">
        <v>111</v>
      </c>
      <c r="S2609" s="39">
        <v>30</v>
      </c>
      <c r="T2609" s="39">
        <v>0</v>
      </c>
      <c r="U2609" s="39">
        <v>30</v>
      </c>
      <c r="V2609" s="39">
        <v>30</v>
      </c>
      <c r="W2609" s="39"/>
      <c r="X2609" s="39"/>
      <c r="Y2609" s="39"/>
      <c r="Z2609" s="39"/>
      <c r="AA2609" s="39"/>
      <c r="AB2609" s="39"/>
      <c r="AC2609" s="39"/>
      <c r="AD2609" s="39"/>
      <c r="AE2609" s="39"/>
      <c r="AF2609" s="39"/>
      <c r="AG2609" s="39"/>
      <c r="AH2609" s="39"/>
      <c r="AI2609" s="39"/>
      <c r="AJ2609" s="39"/>
      <c r="AK2609" s="39"/>
      <c r="AL2609" s="39"/>
      <c r="AM2609" s="39"/>
      <c r="AN2609" s="39"/>
      <c r="AO2609" s="39"/>
      <c r="AP2609" s="39">
        <v>18676.14</v>
      </c>
      <c r="AQ2609" s="39">
        <f t="shared" ref="AQ2609" si="95">SUM(R2609:W2609)*AP2609</f>
        <v>3753904.1399999997</v>
      </c>
      <c r="AR2609" s="27">
        <f t="shared" si="94"/>
        <v>4204372.6368000004</v>
      </c>
      <c r="AS2609" s="13" t="s">
        <v>111</v>
      </c>
      <c r="AT2609" s="13">
        <v>2014</v>
      </c>
      <c r="AU2609" s="13"/>
    </row>
    <row r="2610" spans="2:47" ht="13.15" customHeight="1" x14ac:dyDescent="0.2">
      <c r="B2610" s="7" t="s">
        <v>3798</v>
      </c>
      <c r="C2610" s="7" t="s">
        <v>100</v>
      </c>
      <c r="D2610" s="13" t="s">
        <v>3638</v>
      </c>
      <c r="E2610" s="7" t="s">
        <v>3639</v>
      </c>
      <c r="F2610" s="7" t="s">
        <v>3640</v>
      </c>
      <c r="G2610" s="7" t="s">
        <v>3799</v>
      </c>
      <c r="H2610" s="8" t="s">
        <v>197</v>
      </c>
      <c r="I2610" s="9">
        <v>45</v>
      </c>
      <c r="J2610" s="10" t="s">
        <v>238</v>
      </c>
      <c r="K2610" s="8" t="s">
        <v>107</v>
      </c>
      <c r="L2610" s="10" t="s">
        <v>108</v>
      </c>
      <c r="M2610" s="10" t="s">
        <v>109</v>
      </c>
      <c r="N2610" s="10" t="s">
        <v>3503</v>
      </c>
      <c r="O2610" s="27"/>
      <c r="P2610" s="27"/>
      <c r="Q2610" s="74"/>
      <c r="R2610" s="27">
        <v>73</v>
      </c>
      <c r="S2610" s="27">
        <v>73</v>
      </c>
      <c r="T2610" s="27">
        <v>73</v>
      </c>
      <c r="U2610" s="27">
        <v>73</v>
      </c>
      <c r="V2610" s="27">
        <v>73</v>
      </c>
      <c r="W2610" s="27"/>
      <c r="X2610" s="27"/>
      <c r="Y2610" s="27"/>
      <c r="Z2610" s="27"/>
      <c r="AA2610" s="27"/>
      <c r="AB2610" s="27"/>
      <c r="AC2610" s="27"/>
      <c r="AD2610" s="27"/>
      <c r="AE2610" s="27"/>
      <c r="AF2610" s="27"/>
      <c r="AG2610" s="27"/>
      <c r="AH2610" s="27"/>
      <c r="AI2610" s="27"/>
      <c r="AJ2610" s="27"/>
      <c r="AK2610" s="27"/>
      <c r="AL2610" s="27"/>
      <c r="AM2610" s="27"/>
      <c r="AN2610" s="27"/>
      <c r="AO2610" s="27"/>
      <c r="AP2610" s="27">
        <v>17409.61</v>
      </c>
      <c r="AQ2610" s="39">
        <v>0</v>
      </c>
      <c r="AR2610" s="27">
        <f t="shared" si="94"/>
        <v>0</v>
      </c>
      <c r="AS2610" s="10" t="s">
        <v>111</v>
      </c>
      <c r="AT2610" s="43" t="s">
        <v>241</v>
      </c>
      <c r="AU2610" s="89" t="s">
        <v>661</v>
      </c>
    </row>
    <row r="2611" spans="2:47" ht="13.15" customHeight="1" x14ac:dyDescent="0.2">
      <c r="B2611" s="12" t="s">
        <v>3800</v>
      </c>
      <c r="C2611" s="7" t="s">
        <v>100</v>
      </c>
      <c r="D2611" s="13" t="s">
        <v>3638</v>
      </c>
      <c r="E2611" s="7" t="s">
        <v>3639</v>
      </c>
      <c r="F2611" s="7" t="s">
        <v>3640</v>
      </c>
      <c r="G2611" s="7" t="s">
        <v>3799</v>
      </c>
      <c r="H2611" s="8" t="s">
        <v>105</v>
      </c>
      <c r="I2611" s="9">
        <v>45</v>
      </c>
      <c r="J2611" s="10" t="s">
        <v>106</v>
      </c>
      <c r="K2611" s="8" t="s">
        <v>107</v>
      </c>
      <c r="L2611" s="10" t="s">
        <v>108</v>
      </c>
      <c r="M2611" s="10" t="s">
        <v>109</v>
      </c>
      <c r="N2611" s="10" t="s">
        <v>3503</v>
      </c>
      <c r="O2611" s="74"/>
      <c r="P2611" s="27"/>
      <c r="Q2611" s="27"/>
      <c r="R2611" s="27">
        <v>73</v>
      </c>
      <c r="S2611" s="27">
        <v>73</v>
      </c>
      <c r="T2611" s="27">
        <v>73</v>
      </c>
      <c r="U2611" s="27">
        <v>73</v>
      </c>
      <c r="V2611" s="27">
        <v>73</v>
      </c>
      <c r="W2611" s="27"/>
      <c r="X2611" s="27"/>
      <c r="Y2611" s="27"/>
      <c r="Z2611" s="27"/>
      <c r="AA2611" s="27"/>
      <c r="AB2611" s="27"/>
      <c r="AC2611" s="27"/>
      <c r="AD2611" s="27"/>
      <c r="AE2611" s="27"/>
      <c r="AF2611" s="27"/>
      <c r="AG2611" s="27"/>
      <c r="AH2611" s="27"/>
      <c r="AI2611" s="27"/>
      <c r="AJ2611" s="27"/>
      <c r="AK2611" s="27"/>
      <c r="AL2611" s="27"/>
      <c r="AM2611" s="27"/>
      <c r="AN2611" s="27"/>
      <c r="AO2611" s="27"/>
      <c r="AP2611" s="27">
        <v>17409.61</v>
      </c>
      <c r="AQ2611" s="39">
        <v>0</v>
      </c>
      <c r="AR2611" s="27">
        <f t="shared" si="94"/>
        <v>0</v>
      </c>
      <c r="AS2611" s="10" t="s">
        <v>111</v>
      </c>
      <c r="AT2611" s="43" t="s">
        <v>241</v>
      </c>
      <c r="AU2611" s="89" t="s">
        <v>661</v>
      </c>
    </row>
    <row r="2612" spans="2:47" ht="13.15" customHeight="1" x14ac:dyDescent="0.2">
      <c r="B2612" s="12" t="s">
        <v>3801</v>
      </c>
      <c r="C2612" s="7" t="s">
        <v>100</v>
      </c>
      <c r="D2612" s="13" t="s">
        <v>3638</v>
      </c>
      <c r="E2612" s="7" t="s">
        <v>3639</v>
      </c>
      <c r="F2612" s="7" t="s">
        <v>3640</v>
      </c>
      <c r="G2612" s="7" t="s">
        <v>3799</v>
      </c>
      <c r="H2612" s="8" t="s">
        <v>105</v>
      </c>
      <c r="I2612" s="8">
        <v>45</v>
      </c>
      <c r="J2612" s="10" t="s">
        <v>200</v>
      </c>
      <c r="K2612" s="8" t="s">
        <v>107</v>
      </c>
      <c r="L2612" s="10" t="s">
        <v>108</v>
      </c>
      <c r="M2612" s="10" t="s">
        <v>109</v>
      </c>
      <c r="N2612" s="10" t="s">
        <v>3503</v>
      </c>
      <c r="O2612" s="74"/>
      <c r="P2612" s="27"/>
      <c r="Q2612" s="27"/>
      <c r="R2612" s="27">
        <v>66</v>
      </c>
      <c r="S2612" s="27">
        <v>73</v>
      </c>
      <c r="T2612" s="27">
        <v>73</v>
      </c>
      <c r="U2612" s="27">
        <v>73</v>
      </c>
      <c r="V2612" s="27">
        <v>73</v>
      </c>
      <c r="W2612" s="27"/>
      <c r="X2612" s="27"/>
      <c r="Y2612" s="27"/>
      <c r="Z2612" s="27"/>
      <c r="AA2612" s="27"/>
      <c r="AB2612" s="27"/>
      <c r="AC2612" s="27"/>
      <c r="AD2612" s="27"/>
      <c r="AE2612" s="27"/>
      <c r="AF2612" s="27"/>
      <c r="AG2612" s="27"/>
      <c r="AH2612" s="27"/>
      <c r="AI2612" s="27"/>
      <c r="AJ2612" s="27"/>
      <c r="AK2612" s="27"/>
      <c r="AL2612" s="27"/>
      <c r="AM2612" s="27"/>
      <c r="AN2612" s="27"/>
      <c r="AO2612" s="27"/>
      <c r="AP2612" s="27">
        <v>16071.43</v>
      </c>
      <c r="AQ2612" s="39">
        <v>0</v>
      </c>
      <c r="AR2612" s="27">
        <f t="shared" si="94"/>
        <v>0</v>
      </c>
      <c r="AS2612" s="10" t="s">
        <v>111</v>
      </c>
      <c r="AT2612" s="7" t="s">
        <v>375</v>
      </c>
      <c r="AU2612" s="13" t="s">
        <v>115</v>
      </c>
    </row>
    <row r="2613" spans="2:47" ht="13.15" customHeight="1" x14ac:dyDescent="0.2">
      <c r="B2613" s="13" t="s">
        <v>3802</v>
      </c>
      <c r="C2613" s="13" t="s">
        <v>100</v>
      </c>
      <c r="D2613" s="13" t="s">
        <v>3649</v>
      </c>
      <c r="E2613" s="13" t="s">
        <v>741</v>
      </c>
      <c r="F2613" s="13" t="s">
        <v>3650</v>
      </c>
      <c r="G2613" s="13" t="s">
        <v>3799</v>
      </c>
      <c r="H2613" s="13" t="s">
        <v>105</v>
      </c>
      <c r="I2613" s="13">
        <v>45</v>
      </c>
      <c r="J2613" s="13" t="s">
        <v>200</v>
      </c>
      <c r="K2613" s="13" t="s">
        <v>107</v>
      </c>
      <c r="L2613" s="13" t="s">
        <v>108</v>
      </c>
      <c r="M2613" s="13" t="s">
        <v>109</v>
      </c>
      <c r="N2613" s="13" t="s">
        <v>3503</v>
      </c>
      <c r="O2613" s="39"/>
      <c r="P2613" s="39"/>
      <c r="Q2613" s="39"/>
      <c r="R2613" s="39">
        <v>66</v>
      </c>
      <c r="S2613" s="39">
        <v>0</v>
      </c>
      <c r="T2613" s="39">
        <v>7</v>
      </c>
      <c r="U2613" s="39">
        <v>7</v>
      </c>
      <c r="V2613" s="39">
        <v>7</v>
      </c>
      <c r="W2613" s="39"/>
      <c r="X2613" s="39"/>
      <c r="Y2613" s="39"/>
      <c r="Z2613" s="39"/>
      <c r="AA2613" s="39"/>
      <c r="AB2613" s="39"/>
      <c r="AC2613" s="39"/>
      <c r="AD2613" s="39"/>
      <c r="AE2613" s="39"/>
      <c r="AF2613" s="39"/>
      <c r="AG2613" s="39"/>
      <c r="AH2613" s="39"/>
      <c r="AI2613" s="39"/>
      <c r="AJ2613" s="39"/>
      <c r="AK2613" s="39"/>
      <c r="AL2613" s="39"/>
      <c r="AM2613" s="39"/>
      <c r="AN2613" s="39"/>
      <c r="AO2613" s="39"/>
      <c r="AP2613" s="39">
        <v>16071.42</v>
      </c>
      <c r="AQ2613" s="39">
        <v>0</v>
      </c>
      <c r="AR2613" s="27">
        <f t="shared" si="94"/>
        <v>0</v>
      </c>
      <c r="AS2613" s="13" t="s">
        <v>111</v>
      </c>
      <c r="AT2613" s="13">
        <v>2014</v>
      </c>
      <c r="AU2613" s="13">
        <v>14</v>
      </c>
    </row>
    <row r="2614" spans="2:47" ht="13.15" customHeight="1" x14ac:dyDescent="0.2">
      <c r="B2614" s="13" t="s">
        <v>3803</v>
      </c>
      <c r="C2614" s="13" t="s">
        <v>100</v>
      </c>
      <c r="D2614" s="13" t="s">
        <v>3649</v>
      </c>
      <c r="E2614" s="13" t="s">
        <v>741</v>
      </c>
      <c r="F2614" s="13" t="s">
        <v>3650</v>
      </c>
      <c r="G2614" s="13" t="s">
        <v>3799</v>
      </c>
      <c r="H2614" s="13" t="s">
        <v>105</v>
      </c>
      <c r="I2614" s="13">
        <v>45</v>
      </c>
      <c r="J2614" s="13" t="s">
        <v>200</v>
      </c>
      <c r="K2614" s="13" t="s">
        <v>107</v>
      </c>
      <c r="L2614" s="13" t="s">
        <v>108</v>
      </c>
      <c r="M2614" s="13" t="s">
        <v>122</v>
      </c>
      <c r="N2614" s="13" t="s">
        <v>3503</v>
      </c>
      <c r="O2614" s="39"/>
      <c r="P2614" s="39"/>
      <c r="Q2614" s="39"/>
      <c r="R2614" s="39">
        <v>66</v>
      </c>
      <c r="S2614" s="39">
        <v>7</v>
      </c>
      <c r="T2614" s="39">
        <v>7</v>
      </c>
      <c r="U2614" s="39">
        <v>7</v>
      </c>
      <c r="V2614" s="39">
        <v>7</v>
      </c>
      <c r="W2614" s="39"/>
      <c r="X2614" s="39"/>
      <c r="Y2614" s="39"/>
      <c r="Z2614" s="39"/>
      <c r="AA2614" s="39"/>
      <c r="AB2614" s="39"/>
      <c r="AC2614" s="39"/>
      <c r="AD2614" s="39"/>
      <c r="AE2614" s="39"/>
      <c r="AF2614" s="39"/>
      <c r="AG2614" s="39"/>
      <c r="AH2614" s="39"/>
      <c r="AI2614" s="39"/>
      <c r="AJ2614" s="39"/>
      <c r="AK2614" s="39"/>
      <c r="AL2614" s="39"/>
      <c r="AM2614" s="39"/>
      <c r="AN2614" s="39"/>
      <c r="AO2614" s="39"/>
      <c r="AP2614" s="39">
        <v>16071.42</v>
      </c>
      <c r="AQ2614" s="39">
        <v>0</v>
      </c>
      <c r="AR2614" s="27">
        <f t="shared" si="94"/>
        <v>0</v>
      </c>
      <c r="AS2614" s="13" t="s">
        <v>111</v>
      </c>
      <c r="AT2614" s="13">
        <v>2014</v>
      </c>
      <c r="AU2614" s="13" t="s">
        <v>6956</v>
      </c>
    </row>
    <row r="2615" spans="2:47" ht="13.15" customHeight="1" x14ac:dyDescent="0.2">
      <c r="B2615" s="13" t="s">
        <v>6993</v>
      </c>
      <c r="C2615" s="13" t="s">
        <v>100</v>
      </c>
      <c r="D2615" s="13" t="s">
        <v>3649</v>
      </c>
      <c r="E2615" s="13" t="s">
        <v>741</v>
      </c>
      <c r="F2615" s="13" t="s">
        <v>3650</v>
      </c>
      <c r="G2615" s="13" t="s">
        <v>3799</v>
      </c>
      <c r="H2615" s="13" t="s">
        <v>105</v>
      </c>
      <c r="I2615" s="13">
        <v>45</v>
      </c>
      <c r="J2615" s="13" t="s">
        <v>200</v>
      </c>
      <c r="K2615" s="13" t="s">
        <v>107</v>
      </c>
      <c r="L2615" s="13" t="s">
        <v>108</v>
      </c>
      <c r="M2615" s="13" t="s">
        <v>122</v>
      </c>
      <c r="N2615" s="13" t="s">
        <v>3503</v>
      </c>
      <c r="O2615" s="39"/>
      <c r="P2615" s="39"/>
      <c r="Q2615" s="39"/>
      <c r="R2615" s="39">
        <v>66</v>
      </c>
      <c r="S2615" s="39">
        <v>7</v>
      </c>
      <c r="T2615" s="39">
        <v>0</v>
      </c>
      <c r="U2615" s="39">
        <v>7</v>
      </c>
      <c r="V2615" s="39">
        <v>7</v>
      </c>
      <c r="W2615" s="39"/>
      <c r="X2615" s="39"/>
      <c r="Y2615" s="39"/>
      <c r="Z2615" s="39"/>
      <c r="AA2615" s="39"/>
      <c r="AB2615" s="39"/>
      <c r="AC2615" s="39"/>
      <c r="AD2615" s="39"/>
      <c r="AE2615" s="39"/>
      <c r="AF2615" s="39"/>
      <c r="AG2615" s="39"/>
      <c r="AH2615" s="39"/>
      <c r="AI2615" s="39"/>
      <c r="AJ2615" s="39"/>
      <c r="AK2615" s="39"/>
      <c r="AL2615" s="39"/>
      <c r="AM2615" s="39"/>
      <c r="AN2615" s="39"/>
      <c r="AO2615" s="39"/>
      <c r="AP2615" s="39">
        <v>16071.42</v>
      </c>
      <c r="AQ2615" s="39">
        <v>0</v>
      </c>
      <c r="AR2615" s="27">
        <f t="shared" si="94"/>
        <v>0</v>
      </c>
      <c r="AS2615" s="13" t="s">
        <v>111</v>
      </c>
      <c r="AT2615" s="13">
        <v>2014</v>
      </c>
      <c r="AU2615" s="13" t="s">
        <v>7140</v>
      </c>
    </row>
    <row r="2616" spans="2:47" ht="13.15" customHeight="1" x14ac:dyDescent="0.2">
      <c r="B2616" s="13" t="s">
        <v>7107</v>
      </c>
      <c r="C2616" s="13" t="s">
        <v>100</v>
      </c>
      <c r="D2616" s="13" t="s">
        <v>3649</v>
      </c>
      <c r="E2616" s="13" t="s">
        <v>741</v>
      </c>
      <c r="F2616" s="13" t="s">
        <v>3650</v>
      </c>
      <c r="G2616" s="13" t="s">
        <v>3799</v>
      </c>
      <c r="H2616" s="13" t="s">
        <v>105</v>
      </c>
      <c r="I2616" s="13">
        <v>45</v>
      </c>
      <c r="J2616" s="13" t="s">
        <v>200</v>
      </c>
      <c r="K2616" s="13" t="s">
        <v>107</v>
      </c>
      <c r="L2616" s="13" t="s">
        <v>108</v>
      </c>
      <c r="M2616" s="13" t="s">
        <v>122</v>
      </c>
      <c r="N2616" s="13" t="s">
        <v>3503</v>
      </c>
      <c r="O2616" s="39"/>
      <c r="P2616" s="39"/>
      <c r="Q2616" s="39"/>
      <c r="R2616" s="39">
        <v>66</v>
      </c>
      <c r="S2616" s="39">
        <v>7</v>
      </c>
      <c r="T2616" s="39">
        <v>0</v>
      </c>
      <c r="U2616" s="39">
        <v>7</v>
      </c>
      <c r="V2616" s="39">
        <v>7</v>
      </c>
      <c r="W2616" s="39"/>
      <c r="X2616" s="39"/>
      <c r="Y2616" s="39"/>
      <c r="Z2616" s="39"/>
      <c r="AA2616" s="39"/>
      <c r="AB2616" s="39"/>
      <c r="AC2616" s="39"/>
      <c r="AD2616" s="39"/>
      <c r="AE2616" s="39"/>
      <c r="AF2616" s="39"/>
      <c r="AG2616" s="39"/>
      <c r="AH2616" s="39"/>
      <c r="AI2616" s="39"/>
      <c r="AJ2616" s="39"/>
      <c r="AK2616" s="39"/>
      <c r="AL2616" s="39"/>
      <c r="AM2616" s="39"/>
      <c r="AN2616" s="39"/>
      <c r="AO2616" s="39"/>
      <c r="AP2616" s="39">
        <v>18676.14</v>
      </c>
      <c r="AQ2616" s="39">
        <f t="shared" ref="AQ2616" si="96">SUM(R2616:W2616)*AP2616</f>
        <v>1624824.18</v>
      </c>
      <c r="AR2616" s="27">
        <f t="shared" si="94"/>
        <v>1819803.0816000002</v>
      </c>
      <c r="AS2616" s="13" t="s">
        <v>111</v>
      </c>
      <c r="AT2616" s="13">
        <v>2014</v>
      </c>
      <c r="AU2616" s="13"/>
    </row>
    <row r="2617" spans="2:47" ht="13.15" customHeight="1" x14ac:dyDescent="0.2">
      <c r="B2617" s="7" t="s">
        <v>3804</v>
      </c>
      <c r="C2617" s="7" t="s">
        <v>100</v>
      </c>
      <c r="D2617" s="13" t="s">
        <v>3805</v>
      </c>
      <c r="E2617" s="7" t="s">
        <v>732</v>
      </c>
      <c r="F2617" s="7" t="s">
        <v>3806</v>
      </c>
      <c r="G2617" s="7" t="s">
        <v>3807</v>
      </c>
      <c r="H2617" s="8" t="s">
        <v>197</v>
      </c>
      <c r="I2617" s="9">
        <v>45</v>
      </c>
      <c r="J2617" s="10" t="s">
        <v>238</v>
      </c>
      <c r="K2617" s="8" t="s">
        <v>107</v>
      </c>
      <c r="L2617" s="10" t="s">
        <v>108</v>
      </c>
      <c r="M2617" s="10" t="s">
        <v>109</v>
      </c>
      <c r="N2617" s="10" t="s">
        <v>3503</v>
      </c>
      <c r="O2617" s="27"/>
      <c r="P2617" s="27"/>
      <c r="Q2617" s="74"/>
      <c r="R2617" s="27">
        <v>32</v>
      </c>
      <c r="S2617" s="27">
        <v>32</v>
      </c>
      <c r="T2617" s="27">
        <v>32</v>
      </c>
      <c r="U2617" s="27">
        <v>32</v>
      </c>
      <c r="V2617" s="27">
        <v>32</v>
      </c>
      <c r="W2617" s="27"/>
      <c r="X2617" s="27"/>
      <c r="Y2617" s="27"/>
      <c r="Z2617" s="27"/>
      <c r="AA2617" s="27"/>
      <c r="AB2617" s="27"/>
      <c r="AC2617" s="27"/>
      <c r="AD2617" s="27"/>
      <c r="AE2617" s="27"/>
      <c r="AF2617" s="27"/>
      <c r="AG2617" s="27"/>
      <c r="AH2617" s="27"/>
      <c r="AI2617" s="27"/>
      <c r="AJ2617" s="27"/>
      <c r="AK2617" s="27"/>
      <c r="AL2617" s="27"/>
      <c r="AM2617" s="27"/>
      <c r="AN2617" s="27"/>
      <c r="AO2617" s="27"/>
      <c r="AP2617" s="27">
        <v>17893.21</v>
      </c>
      <c r="AQ2617" s="39">
        <v>0</v>
      </c>
      <c r="AR2617" s="27">
        <f t="shared" si="94"/>
        <v>0</v>
      </c>
      <c r="AS2617" s="10" t="s">
        <v>111</v>
      </c>
      <c r="AT2617" s="43" t="s">
        <v>241</v>
      </c>
      <c r="AU2617" s="89" t="s">
        <v>661</v>
      </c>
    </row>
    <row r="2618" spans="2:47" ht="13.15" customHeight="1" x14ac:dyDescent="0.2">
      <c r="B2618" s="12" t="s">
        <v>3808</v>
      </c>
      <c r="C2618" s="7" t="s">
        <v>100</v>
      </c>
      <c r="D2618" s="13" t="s">
        <v>3805</v>
      </c>
      <c r="E2618" s="7" t="s">
        <v>732</v>
      </c>
      <c r="F2618" s="7" t="s">
        <v>3806</v>
      </c>
      <c r="G2618" s="7" t="s">
        <v>3807</v>
      </c>
      <c r="H2618" s="8" t="s">
        <v>105</v>
      </c>
      <c r="I2618" s="9">
        <v>45</v>
      </c>
      <c r="J2618" s="10" t="s">
        <v>106</v>
      </c>
      <c r="K2618" s="8" t="s">
        <v>107</v>
      </c>
      <c r="L2618" s="10" t="s">
        <v>108</v>
      </c>
      <c r="M2618" s="10" t="s">
        <v>109</v>
      </c>
      <c r="N2618" s="10" t="s">
        <v>3503</v>
      </c>
      <c r="O2618" s="74"/>
      <c r="P2618" s="27"/>
      <c r="Q2618" s="27"/>
      <c r="R2618" s="27">
        <v>32</v>
      </c>
      <c r="S2618" s="27">
        <v>32</v>
      </c>
      <c r="T2618" s="27">
        <v>32</v>
      </c>
      <c r="U2618" s="27">
        <v>32</v>
      </c>
      <c r="V2618" s="27">
        <v>32</v>
      </c>
      <c r="W2618" s="27"/>
      <c r="X2618" s="27"/>
      <c r="Y2618" s="27"/>
      <c r="Z2618" s="27"/>
      <c r="AA2618" s="27"/>
      <c r="AB2618" s="27"/>
      <c r="AC2618" s="27"/>
      <c r="AD2618" s="27"/>
      <c r="AE2618" s="27"/>
      <c r="AF2618" s="27"/>
      <c r="AG2618" s="27"/>
      <c r="AH2618" s="27"/>
      <c r="AI2618" s="27"/>
      <c r="AJ2618" s="27"/>
      <c r="AK2618" s="27"/>
      <c r="AL2618" s="27"/>
      <c r="AM2618" s="27"/>
      <c r="AN2618" s="27"/>
      <c r="AO2618" s="27"/>
      <c r="AP2618" s="27">
        <v>17893.21</v>
      </c>
      <c r="AQ2618" s="39">
        <v>0</v>
      </c>
      <c r="AR2618" s="27">
        <f t="shared" si="94"/>
        <v>0</v>
      </c>
      <c r="AS2618" s="10" t="s">
        <v>111</v>
      </c>
      <c r="AT2618" s="43" t="s">
        <v>241</v>
      </c>
      <c r="AU2618" s="89" t="s">
        <v>661</v>
      </c>
    </row>
    <row r="2619" spans="2:47" ht="13.15" customHeight="1" x14ac:dyDescent="0.2">
      <c r="B2619" s="12" t="s">
        <v>3809</v>
      </c>
      <c r="C2619" s="7" t="s">
        <v>100</v>
      </c>
      <c r="D2619" s="13" t="s">
        <v>3805</v>
      </c>
      <c r="E2619" s="7" t="s">
        <v>732</v>
      </c>
      <c r="F2619" s="7" t="s">
        <v>3806</v>
      </c>
      <c r="G2619" s="7" t="s">
        <v>3807</v>
      </c>
      <c r="H2619" s="8" t="s">
        <v>105</v>
      </c>
      <c r="I2619" s="8">
        <v>45</v>
      </c>
      <c r="J2619" s="10" t="s">
        <v>200</v>
      </c>
      <c r="K2619" s="8" t="s">
        <v>107</v>
      </c>
      <c r="L2619" s="10" t="s">
        <v>108</v>
      </c>
      <c r="M2619" s="10" t="s">
        <v>109</v>
      </c>
      <c r="N2619" s="10" t="s">
        <v>3503</v>
      </c>
      <c r="O2619" s="74"/>
      <c r="P2619" s="27"/>
      <c r="Q2619" s="27"/>
      <c r="R2619" s="27">
        <v>10</v>
      </c>
      <c r="S2619" s="27">
        <v>32</v>
      </c>
      <c r="T2619" s="27">
        <v>32</v>
      </c>
      <c r="U2619" s="27">
        <v>32</v>
      </c>
      <c r="V2619" s="27">
        <v>32</v>
      </c>
      <c r="W2619" s="27"/>
      <c r="X2619" s="27"/>
      <c r="Y2619" s="27"/>
      <c r="Z2619" s="27"/>
      <c r="AA2619" s="27"/>
      <c r="AB2619" s="27"/>
      <c r="AC2619" s="27"/>
      <c r="AD2619" s="27"/>
      <c r="AE2619" s="27"/>
      <c r="AF2619" s="27"/>
      <c r="AG2619" s="27"/>
      <c r="AH2619" s="27"/>
      <c r="AI2619" s="27"/>
      <c r="AJ2619" s="27"/>
      <c r="AK2619" s="27"/>
      <c r="AL2619" s="27"/>
      <c r="AM2619" s="27"/>
      <c r="AN2619" s="27"/>
      <c r="AO2619" s="27"/>
      <c r="AP2619" s="27">
        <v>16517.86</v>
      </c>
      <c r="AQ2619" s="39">
        <v>0</v>
      </c>
      <c r="AR2619" s="27">
        <f t="shared" si="94"/>
        <v>0</v>
      </c>
      <c r="AS2619" s="10" t="s">
        <v>111</v>
      </c>
      <c r="AT2619" s="7" t="s">
        <v>375</v>
      </c>
      <c r="AU2619" s="13" t="s">
        <v>115</v>
      </c>
    </row>
    <row r="2620" spans="2:47" ht="13.15" customHeight="1" x14ac:dyDescent="0.2">
      <c r="B2620" s="13" t="s">
        <v>3810</v>
      </c>
      <c r="C2620" s="13" t="s">
        <v>100</v>
      </c>
      <c r="D2620" s="13" t="s">
        <v>3811</v>
      </c>
      <c r="E2620" s="13" t="s">
        <v>741</v>
      </c>
      <c r="F2620" s="13" t="s">
        <v>3812</v>
      </c>
      <c r="G2620" s="13" t="s">
        <v>3807</v>
      </c>
      <c r="H2620" s="13" t="s">
        <v>105</v>
      </c>
      <c r="I2620" s="13">
        <v>45</v>
      </c>
      <c r="J2620" s="13" t="s">
        <v>200</v>
      </c>
      <c r="K2620" s="13" t="s">
        <v>107</v>
      </c>
      <c r="L2620" s="13" t="s">
        <v>108</v>
      </c>
      <c r="M2620" s="13" t="s">
        <v>109</v>
      </c>
      <c r="N2620" s="13" t="s">
        <v>3503</v>
      </c>
      <c r="O2620" s="39"/>
      <c r="P2620" s="39"/>
      <c r="Q2620" s="39"/>
      <c r="R2620" s="39">
        <v>1</v>
      </c>
      <c r="S2620" s="39">
        <v>1</v>
      </c>
      <c r="T2620" s="39">
        <v>16</v>
      </c>
      <c r="U2620" s="39">
        <v>16</v>
      </c>
      <c r="V2620" s="39">
        <v>16</v>
      </c>
      <c r="W2620" s="39"/>
      <c r="X2620" s="39"/>
      <c r="Y2620" s="39"/>
      <c r="Z2620" s="39"/>
      <c r="AA2620" s="39"/>
      <c r="AB2620" s="39"/>
      <c r="AC2620" s="39"/>
      <c r="AD2620" s="39"/>
      <c r="AE2620" s="39"/>
      <c r="AF2620" s="39"/>
      <c r="AG2620" s="39"/>
      <c r="AH2620" s="39"/>
      <c r="AI2620" s="39"/>
      <c r="AJ2620" s="39"/>
      <c r="AK2620" s="39"/>
      <c r="AL2620" s="39"/>
      <c r="AM2620" s="39"/>
      <c r="AN2620" s="39"/>
      <c r="AO2620" s="39"/>
      <c r="AP2620" s="39">
        <v>16517.849999999999</v>
      </c>
      <c r="AQ2620" s="39">
        <v>0</v>
      </c>
      <c r="AR2620" s="27">
        <f t="shared" si="94"/>
        <v>0</v>
      </c>
      <c r="AS2620" s="13" t="s">
        <v>111</v>
      </c>
      <c r="AT2620" s="13">
        <v>2014</v>
      </c>
      <c r="AU2620" s="13">
        <v>14</v>
      </c>
    </row>
    <row r="2621" spans="2:47" ht="13.15" customHeight="1" x14ac:dyDescent="0.2">
      <c r="B2621" s="13" t="s">
        <v>3813</v>
      </c>
      <c r="C2621" s="13" t="s">
        <v>100</v>
      </c>
      <c r="D2621" s="13" t="s">
        <v>3811</v>
      </c>
      <c r="E2621" s="13" t="s">
        <v>741</v>
      </c>
      <c r="F2621" s="13" t="s">
        <v>3812</v>
      </c>
      <c r="G2621" s="13" t="s">
        <v>3807</v>
      </c>
      <c r="H2621" s="13" t="s">
        <v>105</v>
      </c>
      <c r="I2621" s="13">
        <v>45</v>
      </c>
      <c r="J2621" s="13" t="s">
        <v>200</v>
      </c>
      <c r="K2621" s="13" t="s">
        <v>107</v>
      </c>
      <c r="L2621" s="13" t="s">
        <v>108</v>
      </c>
      <c r="M2621" s="13" t="s">
        <v>122</v>
      </c>
      <c r="N2621" s="13" t="s">
        <v>3503</v>
      </c>
      <c r="O2621" s="39"/>
      <c r="P2621" s="39"/>
      <c r="Q2621" s="39"/>
      <c r="R2621" s="39">
        <v>11</v>
      </c>
      <c r="S2621" s="39">
        <v>16</v>
      </c>
      <c r="T2621" s="39">
        <v>16</v>
      </c>
      <c r="U2621" s="39">
        <v>16</v>
      </c>
      <c r="V2621" s="39">
        <v>16</v>
      </c>
      <c r="W2621" s="39"/>
      <c r="X2621" s="39"/>
      <c r="Y2621" s="39"/>
      <c r="Z2621" s="39"/>
      <c r="AA2621" s="39"/>
      <c r="AB2621" s="39"/>
      <c r="AC2621" s="39"/>
      <c r="AD2621" s="39"/>
      <c r="AE2621" s="39"/>
      <c r="AF2621" s="39"/>
      <c r="AG2621" s="39"/>
      <c r="AH2621" s="39"/>
      <c r="AI2621" s="39"/>
      <c r="AJ2621" s="39"/>
      <c r="AK2621" s="39"/>
      <c r="AL2621" s="39"/>
      <c r="AM2621" s="39"/>
      <c r="AN2621" s="39"/>
      <c r="AO2621" s="39"/>
      <c r="AP2621" s="39">
        <v>16517.849999999999</v>
      </c>
      <c r="AQ2621" s="39">
        <v>0</v>
      </c>
      <c r="AR2621" s="27">
        <f t="shared" si="94"/>
        <v>0</v>
      </c>
      <c r="AS2621" s="13" t="s">
        <v>111</v>
      </c>
      <c r="AT2621" s="13">
        <v>2014</v>
      </c>
      <c r="AU2621" s="13" t="s">
        <v>6956</v>
      </c>
    </row>
    <row r="2622" spans="2:47" ht="13.15" customHeight="1" x14ac:dyDescent="0.2">
      <c r="B2622" s="13" t="s">
        <v>6994</v>
      </c>
      <c r="C2622" s="13" t="s">
        <v>100</v>
      </c>
      <c r="D2622" s="13" t="s">
        <v>3811</v>
      </c>
      <c r="E2622" s="13" t="s">
        <v>741</v>
      </c>
      <c r="F2622" s="13" t="s">
        <v>3812</v>
      </c>
      <c r="G2622" s="13" t="s">
        <v>3807</v>
      </c>
      <c r="H2622" s="13" t="s">
        <v>105</v>
      </c>
      <c r="I2622" s="13">
        <v>45</v>
      </c>
      <c r="J2622" s="13" t="s">
        <v>200</v>
      </c>
      <c r="K2622" s="13" t="s">
        <v>107</v>
      </c>
      <c r="L2622" s="13" t="s">
        <v>108</v>
      </c>
      <c r="M2622" s="13" t="s">
        <v>122</v>
      </c>
      <c r="N2622" s="13" t="s">
        <v>3503</v>
      </c>
      <c r="O2622" s="39"/>
      <c r="P2622" s="39"/>
      <c r="Q2622" s="39"/>
      <c r="R2622" s="39">
        <v>11</v>
      </c>
      <c r="S2622" s="39">
        <v>16</v>
      </c>
      <c r="T2622" s="39">
        <v>2</v>
      </c>
      <c r="U2622" s="39">
        <v>16</v>
      </c>
      <c r="V2622" s="39">
        <v>16</v>
      </c>
      <c r="W2622" s="39"/>
      <c r="X2622" s="39"/>
      <c r="Y2622" s="39"/>
      <c r="Z2622" s="39"/>
      <c r="AA2622" s="39"/>
      <c r="AB2622" s="39"/>
      <c r="AC2622" s="39"/>
      <c r="AD2622" s="39"/>
      <c r="AE2622" s="39"/>
      <c r="AF2622" s="39"/>
      <c r="AG2622" s="39"/>
      <c r="AH2622" s="39"/>
      <c r="AI2622" s="39"/>
      <c r="AJ2622" s="39"/>
      <c r="AK2622" s="39"/>
      <c r="AL2622" s="39"/>
      <c r="AM2622" s="39"/>
      <c r="AN2622" s="39"/>
      <c r="AO2622" s="39"/>
      <c r="AP2622" s="39">
        <v>16517.849999999999</v>
      </c>
      <c r="AQ2622" s="39">
        <v>0</v>
      </c>
      <c r="AR2622" s="27">
        <f t="shared" si="94"/>
        <v>0</v>
      </c>
      <c r="AS2622" s="13" t="s">
        <v>111</v>
      </c>
      <c r="AT2622" s="13">
        <v>2014</v>
      </c>
      <c r="AU2622" s="13" t="s">
        <v>7140</v>
      </c>
    </row>
    <row r="2623" spans="2:47" ht="13.15" customHeight="1" x14ac:dyDescent="0.2">
      <c r="B2623" s="13" t="s">
        <v>7108</v>
      </c>
      <c r="C2623" s="13" t="s">
        <v>100</v>
      </c>
      <c r="D2623" s="13" t="s">
        <v>3811</v>
      </c>
      <c r="E2623" s="13" t="s">
        <v>741</v>
      </c>
      <c r="F2623" s="13" t="s">
        <v>3812</v>
      </c>
      <c r="G2623" s="13" t="s">
        <v>3807</v>
      </c>
      <c r="H2623" s="13" t="s">
        <v>105</v>
      </c>
      <c r="I2623" s="13">
        <v>45</v>
      </c>
      <c r="J2623" s="13" t="s">
        <v>200</v>
      </c>
      <c r="K2623" s="13" t="s">
        <v>107</v>
      </c>
      <c r="L2623" s="13" t="s">
        <v>108</v>
      </c>
      <c r="M2623" s="13" t="s">
        <v>122</v>
      </c>
      <c r="N2623" s="13" t="s">
        <v>3503</v>
      </c>
      <c r="O2623" s="39"/>
      <c r="P2623" s="39"/>
      <c r="Q2623" s="39"/>
      <c r="R2623" s="39">
        <v>11</v>
      </c>
      <c r="S2623" s="39">
        <v>16</v>
      </c>
      <c r="T2623" s="39">
        <v>2</v>
      </c>
      <c r="U2623" s="39">
        <v>16</v>
      </c>
      <c r="V2623" s="39">
        <v>16</v>
      </c>
      <c r="W2623" s="39"/>
      <c r="X2623" s="39"/>
      <c r="Y2623" s="39"/>
      <c r="Z2623" s="39"/>
      <c r="AA2623" s="39"/>
      <c r="AB2623" s="39"/>
      <c r="AC2623" s="39"/>
      <c r="AD2623" s="39"/>
      <c r="AE2623" s="39"/>
      <c r="AF2623" s="39"/>
      <c r="AG2623" s="39"/>
      <c r="AH2623" s="39"/>
      <c r="AI2623" s="39"/>
      <c r="AJ2623" s="39"/>
      <c r="AK2623" s="39"/>
      <c r="AL2623" s="39"/>
      <c r="AM2623" s="39"/>
      <c r="AN2623" s="39"/>
      <c r="AO2623" s="39"/>
      <c r="AP2623" s="39">
        <v>18676.14</v>
      </c>
      <c r="AQ2623" s="39">
        <f t="shared" ref="AQ2623" si="97">SUM(R2623:W2623)*AP2623</f>
        <v>1139244.54</v>
      </c>
      <c r="AR2623" s="27">
        <f t="shared" si="94"/>
        <v>1275953.8848000001</v>
      </c>
      <c r="AS2623" s="13" t="s">
        <v>111</v>
      </c>
      <c r="AT2623" s="13">
        <v>2014</v>
      </c>
      <c r="AU2623" s="13"/>
    </row>
    <row r="2624" spans="2:47" ht="13.15" customHeight="1" x14ac:dyDescent="0.2">
      <c r="B2624" s="7" t="s">
        <v>3814</v>
      </c>
      <c r="C2624" s="7" t="s">
        <v>100</v>
      </c>
      <c r="D2624" s="13" t="s">
        <v>3815</v>
      </c>
      <c r="E2624" s="7" t="s">
        <v>732</v>
      </c>
      <c r="F2624" s="7" t="s">
        <v>3816</v>
      </c>
      <c r="G2624" s="7" t="s">
        <v>3817</v>
      </c>
      <c r="H2624" s="8" t="s">
        <v>197</v>
      </c>
      <c r="I2624" s="9">
        <v>45</v>
      </c>
      <c r="J2624" s="10" t="s">
        <v>238</v>
      </c>
      <c r="K2624" s="8" t="s">
        <v>107</v>
      </c>
      <c r="L2624" s="10" t="s">
        <v>108</v>
      </c>
      <c r="M2624" s="10" t="s">
        <v>109</v>
      </c>
      <c r="N2624" s="10" t="s">
        <v>3503</v>
      </c>
      <c r="O2624" s="27"/>
      <c r="P2624" s="27"/>
      <c r="Q2624" s="74"/>
      <c r="R2624" s="27">
        <v>91</v>
      </c>
      <c r="S2624" s="27">
        <v>91</v>
      </c>
      <c r="T2624" s="27">
        <v>91</v>
      </c>
      <c r="U2624" s="27">
        <v>91</v>
      </c>
      <c r="V2624" s="27">
        <v>91</v>
      </c>
      <c r="W2624" s="27"/>
      <c r="X2624" s="27"/>
      <c r="Y2624" s="27"/>
      <c r="Z2624" s="27"/>
      <c r="AA2624" s="27"/>
      <c r="AB2624" s="27"/>
      <c r="AC2624" s="27"/>
      <c r="AD2624" s="27"/>
      <c r="AE2624" s="27"/>
      <c r="AF2624" s="27"/>
      <c r="AG2624" s="27"/>
      <c r="AH2624" s="27"/>
      <c r="AI2624" s="27"/>
      <c r="AJ2624" s="27"/>
      <c r="AK2624" s="27"/>
      <c r="AL2624" s="27"/>
      <c r="AM2624" s="27"/>
      <c r="AN2624" s="27"/>
      <c r="AO2624" s="27"/>
      <c r="AP2624" s="27">
        <v>17893.21</v>
      </c>
      <c r="AQ2624" s="39">
        <v>0</v>
      </c>
      <c r="AR2624" s="27">
        <f t="shared" si="94"/>
        <v>0</v>
      </c>
      <c r="AS2624" s="10" t="s">
        <v>111</v>
      </c>
      <c r="AT2624" s="43" t="s">
        <v>241</v>
      </c>
      <c r="AU2624" s="89" t="s">
        <v>661</v>
      </c>
    </row>
    <row r="2625" spans="2:47" ht="13.15" customHeight="1" x14ac:dyDescent="0.2">
      <c r="B2625" s="12" t="s">
        <v>3818</v>
      </c>
      <c r="C2625" s="7" t="s">
        <v>100</v>
      </c>
      <c r="D2625" s="13" t="s">
        <v>3815</v>
      </c>
      <c r="E2625" s="7" t="s">
        <v>732</v>
      </c>
      <c r="F2625" s="7" t="s">
        <v>3816</v>
      </c>
      <c r="G2625" s="7" t="s">
        <v>3817</v>
      </c>
      <c r="H2625" s="8" t="s">
        <v>105</v>
      </c>
      <c r="I2625" s="9">
        <v>45</v>
      </c>
      <c r="J2625" s="10" t="s">
        <v>106</v>
      </c>
      <c r="K2625" s="8" t="s">
        <v>107</v>
      </c>
      <c r="L2625" s="10" t="s">
        <v>108</v>
      </c>
      <c r="M2625" s="10" t="s">
        <v>109</v>
      </c>
      <c r="N2625" s="10" t="s">
        <v>3503</v>
      </c>
      <c r="O2625" s="74"/>
      <c r="P2625" s="27"/>
      <c r="Q2625" s="27"/>
      <c r="R2625" s="27">
        <v>91</v>
      </c>
      <c r="S2625" s="27">
        <v>91</v>
      </c>
      <c r="T2625" s="27">
        <v>91</v>
      </c>
      <c r="U2625" s="27">
        <v>91</v>
      </c>
      <c r="V2625" s="27">
        <v>91</v>
      </c>
      <c r="W2625" s="27"/>
      <c r="X2625" s="27"/>
      <c r="Y2625" s="27"/>
      <c r="Z2625" s="27"/>
      <c r="AA2625" s="27"/>
      <c r="AB2625" s="27"/>
      <c r="AC2625" s="27"/>
      <c r="AD2625" s="27"/>
      <c r="AE2625" s="27"/>
      <c r="AF2625" s="27"/>
      <c r="AG2625" s="27"/>
      <c r="AH2625" s="27"/>
      <c r="AI2625" s="27"/>
      <c r="AJ2625" s="27"/>
      <c r="AK2625" s="27"/>
      <c r="AL2625" s="27"/>
      <c r="AM2625" s="27"/>
      <c r="AN2625" s="27"/>
      <c r="AO2625" s="27"/>
      <c r="AP2625" s="27">
        <v>17893.21</v>
      </c>
      <c r="AQ2625" s="39">
        <v>0</v>
      </c>
      <c r="AR2625" s="27">
        <f t="shared" si="94"/>
        <v>0</v>
      </c>
      <c r="AS2625" s="10" t="s">
        <v>111</v>
      </c>
      <c r="AT2625" s="43" t="s">
        <v>241</v>
      </c>
      <c r="AU2625" s="89" t="s">
        <v>661</v>
      </c>
    </row>
    <row r="2626" spans="2:47" ht="13.15" customHeight="1" x14ac:dyDescent="0.2">
      <c r="B2626" s="12" t="s">
        <v>3819</v>
      </c>
      <c r="C2626" s="7" t="s">
        <v>100</v>
      </c>
      <c r="D2626" s="13" t="s">
        <v>3815</v>
      </c>
      <c r="E2626" s="7" t="s">
        <v>732</v>
      </c>
      <c r="F2626" s="7" t="s">
        <v>3816</v>
      </c>
      <c r="G2626" s="7" t="s">
        <v>3817</v>
      </c>
      <c r="H2626" s="8" t="s">
        <v>105</v>
      </c>
      <c r="I2626" s="8">
        <v>45</v>
      </c>
      <c r="J2626" s="10" t="s">
        <v>200</v>
      </c>
      <c r="K2626" s="8" t="s">
        <v>107</v>
      </c>
      <c r="L2626" s="10" t="s">
        <v>108</v>
      </c>
      <c r="M2626" s="10" t="s">
        <v>109</v>
      </c>
      <c r="N2626" s="10" t="s">
        <v>3503</v>
      </c>
      <c r="O2626" s="74"/>
      <c r="P2626" s="27"/>
      <c r="Q2626" s="27"/>
      <c r="R2626" s="27">
        <v>42</v>
      </c>
      <c r="S2626" s="27">
        <v>91</v>
      </c>
      <c r="T2626" s="27">
        <v>91</v>
      </c>
      <c r="U2626" s="27">
        <v>91</v>
      </c>
      <c r="V2626" s="27">
        <v>91</v>
      </c>
      <c r="W2626" s="27"/>
      <c r="X2626" s="27"/>
      <c r="Y2626" s="27"/>
      <c r="Z2626" s="27"/>
      <c r="AA2626" s="27"/>
      <c r="AB2626" s="27"/>
      <c r="AC2626" s="27"/>
      <c r="AD2626" s="27"/>
      <c r="AE2626" s="27"/>
      <c r="AF2626" s="27"/>
      <c r="AG2626" s="27"/>
      <c r="AH2626" s="27"/>
      <c r="AI2626" s="27"/>
      <c r="AJ2626" s="27"/>
      <c r="AK2626" s="27"/>
      <c r="AL2626" s="27"/>
      <c r="AM2626" s="27"/>
      <c r="AN2626" s="27"/>
      <c r="AO2626" s="27"/>
      <c r="AP2626" s="27">
        <v>16517.86</v>
      </c>
      <c r="AQ2626" s="39">
        <v>0</v>
      </c>
      <c r="AR2626" s="27">
        <f t="shared" si="94"/>
        <v>0</v>
      </c>
      <c r="AS2626" s="10" t="s">
        <v>111</v>
      </c>
      <c r="AT2626" s="7" t="s">
        <v>375</v>
      </c>
      <c r="AU2626" s="13" t="s">
        <v>115</v>
      </c>
    </row>
    <row r="2627" spans="2:47" ht="13.15" customHeight="1" x14ac:dyDescent="0.2">
      <c r="B2627" s="13" t="s">
        <v>3820</v>
      </c>
      <c r="C2627" s="13" t="s">
        <v>100</v>
      </c>
      <c r="D2627" s="13" t="s">
        <v>3821</v>
      </c>
      <c r="E2627" s="13" t="s">
        <v>741</v>
      </c>
      <c r="F2627" s="13" t="s">
        <v>3822</v>
      </c>
      <c r="G2627" s="13" t="s">
        <v>3817</v>
      </c>
      <c r="H2627" s="13" t="s">
        <v>105</v>
      </c>
      <c r="I2627" s="13">
        <v>45</v>
      </c>
      <c r="J2627" s="13" t="s">
        <v>200</v>
      </c>
      <c r="K2627" s="13" t="s">
        <v>107</v>
      </c>
      <c r="L2627" s="13" t="s">
        <v>108</v>
      </c>
      <c r="M2627" s="13" t="s">
        <v>109</v>
      </c>
      <c r="N2627" s="13" t="s">
        <v>3503</v>
      </c>
      <c r="O2627" s="39"/>
      <c r="P2627" s="39"/>
      <c r="Q2627" s="39"/>
      <c r="R2627" s="39">
        <v>42</v>
      </c>
      <c r="S2627" s="39">
        <v>3</v>
      </c>
      <c r="T2627" s="39">
        <v>80</v>
      </c>
      <c r="U2627" s="39">
        <v>80</v>
      </c>
      <c r="V2627" s="39">
        <v>80</v>
      </c>
      <c r="W2627" s="39"/>
      <c r="X2627" s="39"/>
      <c r="Y2627" s="39"/>
      <c r="Z2627" s="39"/>
      <c r="AA2627" s="39"/>
      <c r="AB2627" s="39"/>
      <c r="AC2627" s="39"/>
      <c r="AD2627" s="39"/>
      <c r="AE2627" s="39"/>
      <c r="AF2627" s="39"/>
      <c r="AG2627" s="39"/>
      <c r="AH2627" s="39"/>
      <c r="AI2627" s="39"/>
      <c r="AJ2627" s="39"/>
      <c r="AK2627" s="39"/>
      <c r="AL2627" s="39"/>
      <c r="AM2627" s="39"/>
      <c r="AN2627" s="39"/>
      <c r="AO2627" s="39"/>
      <c r="AP2627" s="39">
        <v>16517.849999999999</v>
      </c>
      <c r="AQ2627" s="39">
        <v>0</v>
      </c>
      <c r="AR2627" s="27">
        <f t="shared" si="94"/>
        <v>0</v>
      </c>
      <c r="AS2627" s="13" t="s">
        <v>111</v>
      </c>
      <c r="AT2627" s="13">
        <v>2014</v>
      </c>
      <c r="AU2627" s="13">
        <v>14</v>
      </c>
    </row>
    <row r="2628" spans="2:47" ht="13.15" customHeight="1" x14ac:dyDescent="0.2">
      <c r="B2628" s="13" t="s">
        <v>3823</v>
      </c>
      <c r="C2628" s="13" t="s">
        <v>100</v>
      </c>
      <c r="D2628" s="13" t="s">
        <v>3821</v>
      </c>
      <c r="E2628" s="13" t="s">
        <v>741</v>
      </c>
      <c r="F2628" s="13" t="s">
        <v>3822</v>
      </c>
      <c r="G2628" s="13" t="s">
        <v>3817</v>
      </c>
      <c r="H2628" s="13" t="s">
        <v>105</v>
      </c>
      <c r="I2628" s="13">
        <v>45</v>
      </c>
      <c r="J2628" s="13" t="s">
        <v>200</v>
      </c>
      <c r="K2628" s="13" t="s">
        <v>107</v>
      </c>
      <c r="L2628" s="13" t="s">
        <v>108</v>
      </c>
      <c r="M2628" s="13" t="s">
        <v>109</v>
      </c>
      <c r="N2628" s="13" t="s">
        <v>3503</v>
      </c>
      <c r="O2628" s="39"/>
      <c r="P2628" s="39"/>
      <c r="Q2628" s="39"/>
      <c r="R2628" s="39">
        <v>42</v>
      </c>
      <c r="S2628" s="39">
        <v>0</v>
      </c>
      <c r="T2628" s="39">
        <v>80</v>
      </c>
      <c r="U2628" s="39">
        <v>80</v>
      </c>
      <c r="V2628" s="39">
        <v>80</v>
      </c>
      <c r="W2628" s="39"/>
      <c r="X2628" s="39"/>
      <c r="Y2628" s="39"/>
      <c r="Z2628" s="39"/>
      <c r="AA2628" s="39"/>
      <c r="AB2628" s="39"/>
      <c r="AC2628" s="39"/>
      <c r="AD2628" s="39"/>
      <c r="AE2628" s="39"/>
      <c r="AF2628" s="39"/>
      <c r="AG2628" s="39"/>
      <c r="AH2628" s="39"/>
      <c r="AI2628" s="39"/>
      <c r="AJ2628" s="39"/>
      <c r="AK2628" s="39"/>
      <c r="AL2628" s="39"/>
      <c r="AM2628" s="39"/>
      <c r="AN2628" s="39"/>
      <c r="AO2628" s="39"/>
      <c r="AP2628" s="39">
        <v>16517.849999999999</v>
      </c>
      <c r="AQ2628" s="39">
        <v>0</v>
      </c>
      <c r="AR2628" s="27">
        <f t="shared" si="94"/>
        <v>0</v>
      </c>
      <c r="AS2628" s="13" t="s">
        <v>111</v>
      </c>
      <c r="AT2628" s="13">
        <v>2014</v>
      </c>
      <c r="AU2628" s="13">
        <v>14</v>
      </c>
    </row>
    <row r="2629" spans="2:47" ht="13.15" customHeight="1" x14ac:dyDescent="0.2">
      <c r="B2629" s="13" t="s">
        <v>3824</v>
      </c>
      <c r="C2629" s="13" t="s">
        <v>100</v>
      </c>
      <c r="D2629" s="13" t="s">
        <v>3821</v>
      </c>
      <c r="E2629" s="13" t="s">
        <v>741</v>
      </c>
      <c r="F2629" s="13" t="s">
        <v>3822</v>
      </c>
      <c r="G2629" s="13" t="s">
        <v>3817</v>
      </c>
      <c r="H2629" s="13" t="s">
        <v>105</v>
      </c>
      <c r="I2629" s="13">
        <v>45</v>
      </c>
      <c r="J2629" s="13" t="s">
        <v>200</v>
      </c>
      <c r="K2629" s="13" t="s">
        <v>107</v>
      </c>
      <c r="L2629" s="13" t="s">
        <v>108</v>
      </c>
      <c r="M2629" s="13" t="s">
        <v>122</v>
      </c>
      <c r="N2629" s="13" t="s">
        <v>3503</v>
      </c>
      <c r="O2629" s="39"/>
      <c r="P2629" s="39"/>
      <c r="Q2629" s="39"/>
      <c r="R2629" s="39">
        <v>42</v>
      </c>
      <c r="S2629" s="39">
        <v>80</v>
      </c>
      <c r="T2629" s="39">
        <v>80</v>
      </c>
      <c r="U2629" s="39">
        <v>80</v>
      </c>
      <c r="V2629" s="39">
        <v>80</v>
      </c>
      <c r="W2629" s="39"/>
      <c r="X2629" s="39"/>
      <c r="Y2629" s="39"/>
      <c r="Z2629" s="39"/>
      <c r="AA2629" s="39"/>
      <c r="AB2629" s="39"/>
      <c r="AC2629" s="39"/>
      <c r="AD2629" s="39"/>
      <c r="AE2629" s="39"/>
      <c r="AF2629" s="39"/>
      <c r="AG2629" s="39"/>
      <c r="AH2629" s="39"/>
      <c r="AI2629" s="39"/>
      <c r="AJ2629" s="39"/>
      <c r="AK2629" s="39"/>
      <c r="AL2629" s="39"/>
      <c r="AM2629" s="39"/>
      <c r="AN2629" s="39"/>
      <c r="AO2629" s="39"/>
      <c r="AP2629" s="39">
        <v>16517.849999999999</v>
      </c>
      <c r="AQ2629" s="39">
        <v>0</v>
      </c>
      <c r="AR2629" s="27">
        <f t="shared" si="94"/>
        <v>0</v>
      </c>
      <c r="AS2629" s="13" t="s">
        <v>111</v>
      </c>
      <c r="AT2629" s="13">
        <v>2014</v>
      </c>
      <c r="AU2629" s="13" t="s">
        <v>6956</v>
      </c>
    </row>
    <row r="2630" spans="2:47" ht="13.15" customHeight="1" x14ac:dyDescent="0.2">
      <c r="B2630" s="13" t="s">
        <v>6995</v>
      </c>
      <c r="C2630" s="13" t="s">
        <v>100</v>
      </c>
      <c r="D2630" s="13" t="s">
        <v>3821</v>
      </c>
      <c r="E2630" s="13" t="s">
        <v>741</v>
      </c>
      <c r="F2630" s="13" t="s">
        <v>3822</v>
      </c>
      <c r="G2630" s="13" t="s">
        <v>3817</v>
      </c>
      <c r="H2630" s="13" t="s">
        <v>105</v>
      </c>
      <c r="I2630" s="13">
        <v>45</v>
      </c>
      <c r="J2630" s="13" t="s">
        <v>200</v>
      </c>
      <c r="K2630" s="13" t="s">
        <v>107</v>
      </c>
      <c r="L2630" s="13" t="s">
        <v>108</v>
      </c>
      <c r="M2630" s="13" t="s">
        <v>122</v>
      </c>
      <c r="N2630" s="13" t="s">
        <v>3503</v>
      </c>
      <c r="O2630" s="39"/>
      <c r="P2630" s="39"/>
      <c r="Q2630" s="39"/>
      <c r="R2630" s="39">
        <v>42</v>
      </c>
      <c r="S2630" s="39">
        <v>80</v>
      </c>
      <c r="T2630" s="39">
        <v>0</v>
      </c>
      <c r="U2630" s="39">
        <v>80</v>
      </c>
      <c r="V2630" s="39">
        <v>80</v>
      </c>
      <c r="W2630" s="39"/>
      <c r="X2630" s="39"/>
      <c r="Y2630" s="39"/>
      <c r="Z2630" s="39"/>
      <c r="AA2630" s="39"/>
      <c r="AB2630" s="39"/>
      <c r="AC2630" s="39"/>
      <c r="AD2630" s="39"/>
      <c r="AE2630" s="39"/>
      <c r="AF2630" s="39"/>
      <c r="AG2630" s="39"/>
      <c r="AH2630" s="39"/>
      <c r="AI2630" s="39"/>
      <c r="AJ2630" s="39"/>
      <c r="AK2630" s="39"/>
      <c r="AL2630" s="39"/>
      <c r="AM2630" s="39"/>
      <c r="AN2630" s="39"/>
      <c r="AO2630" s="39"/>
      <c r="AP2630" s="39">
        <v>16517.849999999999</v>
      </c>
      <c r="AQ2630" s="39">
        <v>0</v>
      </c>
      <c r="AR2630" s="27">
        <f t="shared" si="94"/>
        <v>0</v>
      </c>
      <c r="AS2630" s="13" t="s">
        <v>111</v>
      </c>
      <c r="AT2630" s="13">
        <v>2014</v>
      </c>
      <c r="AU2630" s="13" t="s">
        <v>7140</v>
      </c>
    </row>
    <row r="2631" spans="2:47" ht="13.15" customHeight="1" x14ac:dyDescent="0.2">
      <c r="B2631" s="13" t="s">
        <v>7109</v>
      </c>
      <c r="C2631" s="13" t="s">
        <v>100</v>
      </c>
      <c r="D2631" s="13" t="s">
        <v>3821</v>
      </c>
      <c r="E2631" s="13" t="s">
        <v>741</v>
      </c>
      <c r="F2631" s="13" t="s">
        <v>3822</v>
      </c>
      <c r="G2631" s="13" t="s">
        <v>3817</v>
      </c>
      <c r="H2631" s="13" t="s">
        <v>105</v>
      </c>
      <c r="I2631" s="13">
        <v>45</v>
      </c>
      <c r="J2631" s="13" t="s">
        <v>200</v>
      </c>
      <c r="K2631" s="13" t="s">
        <v>107</v>
      </c>
      <c r="L2631" s="13" t="s">
        <v>108</v>
      </c>
      <c r="M2631" s="13" t="s">
        <v>122</v>
      </c>
      <c r="N2631" s="13" t="s">
        <v>3503</v>
      </c>
      <c r="O2631" s="39"/>
      <c r="P2631" s="39"/>
      <c r="Q2631" s="39"/>
      <c r="R2631" s="39">
        <v>42</v>
      </c>
      <c r="S2631" s="39">
        <v>80</v>
      </c>
      <c r="T2631" s="39">
        <v>0</v>
      </c>
      <c r="U2631" s="39">
        <v>80</v>
      </c>
      <c r="V2631" s="39">
        <v>80</v>
      </c>
      <c r="W2631" s="39"/>
      <c r="X2631" s="39"/>
      <c r="Y2631" s="39"/>
      <c r="Z2631" s="39"/>
      <c r="AA2631" s="39"/>
      <c r="AB2631" s="39"/>
      <c r="AC2631" s="39"/>
      <c r="AD2631" s="39"/>
      <c r="AE2631" s="39"/>
      <c r="AF2631" s="39"/>
      <c r="AG2631" s="39"/>
      <c r="AH2631" s="39"/>
      <c r="AI2631" s="39"/>
      <c r="AJ2631" s="39"/>
      <c r="AK2631" s="39"/>
      <c r="AL2631" s="39"/>
      <c r="AM2631" s="39"/>
      <c r="AN2631" s="39"/>
      <c r="AO2631" s="39"/>
      <c r="AP2631" s="39">
        <v>18676.14</v>
      </c>
      <c r="AQ2631" s="39">
        <v>0</v>
      </c>
      <c r="AR2631" s="27">
        <f t="shared" si="94"/>
        <v>0</v>
      </c>
      <c r="AS2631" s="13" t="s">
        <v>111</v>
      </c>
      <c r="AT2631" s="13">
        <v>2014</v>
      </c>
      <c r="AU2631" s="13" t="s">
        <v>115</v>
      </c>
    </row>
    <row r="2632" spans="2:47" ht="13.15" customHeight="1" x14ac:dyDescent="0.2">
      <c r="B2632" s="13" t="s">
        <v>7964</v>
      </c>
      <c r="C2632" s="13" t="s">
        <v>100</v>
      </c>
      <c r="D2632" s="13" t="s">
        <v>3821</v>
      </c>
      <c r="E2632" s="13" t="s">
        <v>741</v>
      </c>
      <c r="F2632" s="13" t="s">
        <v>3822</v>
      </c>
      <c r="G2632" s="13" t="s">
        <v>3817</v>
      </c>
      <c r="H2632" s="13" t="s">
        <v>105</v>
      </c>
      <c r="I2632" s="13">
        <v>45</v>
      </c>
      <c r="J2632" s="13" t="s">
        <v>200</v>
      </c>
      <c r="K2632" s="13" t="s">
        <v>107</v>
      </c>
      <c r="L2632" s="13" t="s">
        <v>108</v>
      </c>
      <c r="M2632" s="13" t="s">
        <v>122</v>
      </c>
      <c r="N2632" s="13" t="s">
        <v>3503</v>
      </c>
      <c r="O2632" s="39"/>
      <c r="P2632" s="39"/>
      <c r="Q2632" s="39"/>
      <c r="R2632" s="39">
        <v>42</v>
      </c>
      <c r="S2632" s="39">
        <v>80</v>
      </c>
      <c r="T2632" s="39">
        <v>0</v>
      </c>
      <c r="U2632" s="39">
        <v>24</v>
      </c>
      <c r="V2632" s="39">
        <v>52</v>
      </c>
      <c r="W2632" s="39">
        <v>52</v>
      </c>
      <c r="X2632" s="171"/>
      <c r="Y2632" s="171"/>
      <c r="Z2632" s="171"/>
      <c r="AA2632" s="171"/>
      <c r="AB2632" s="171"/>
      <c r="AC2632" s="171"/>
      <c r="AD2632" s="171"/>
      <c r="AE2632" s="171"/>
      <c r="AF2632" s="171"/>
      <c r="AG2632" s="171"/>
      <c r="AH2632" s="171"/>
      <c r="AI2632" s="171"/>
      <c r="AJ2632" s="171"/>
      <c r="AK2632" s="171"/>
      <c r="AL2632" s="171"/>
      <c r="AM2632" s="171"/>
      <c r="AN2632" s="171"/>
      <c r="AO2632" s="171"/>
      <c r="AP2632" s="39">
        <v>18676.14</v>
      </c>
      <c r="AQ2632" s="39">
        <f t="shared" ref="AQ2632" si="98">(O2632+P2632+Q2632+R2632+S2632+T2632+U2632+V2632+W2632)*AP2632</f>
        <v>4669035</v>
      </c>
      <c r="AR2632" s="27">
        <f t="shared" si="94"/>
        <v>5229319.2</v>
      </c>
      <c r="AS2632" s="13" t="s">
        <v>111</v>
      </c>
      <c r="AT2632" s="13" t="s">
        <v>7924</v>
      </c>
      <c r="AU2632" s="300"/>
    </row>
    <row r="2633" spans="2:47" ht="13.15" customHeight="1" x14ac:dyDescent="0.2">
      <c r="B2633" s="7" t="s">
        <v>3825</v>
      </c>
      <c r="C2633" s="7" t="s">
        <v>100</v>
      </c>
      <c r="D2633" s="13" t="s">
        <v>3779</v>
      </c>
      <c r="E2633" s="7" t="s">
        <v>732</v>
      </c>
      <c r="F2633" s="7" t="s">
        <v>3780</v>
      </c>
      <c r="G2633" s="7" t="s">
        <v>3826</v>
      </c>
      <c r="H2633" s="8" t="s">
        <v>197</v>
      </c>
      <c r="I2633" s="9">
        <v>45</v>
      </c>
      <c r="J2633" s="10" t="s">
        <v>238</v>
      </c>
      <c r="K2633" s="8" t="s">
        <v>107</v>
      </c>
      <c r="L2633" s="10" t="s">
        <v>108</v>
      </c>
      <c r="M2633" s="10" t="s">
        <v>109</v>
      </c>
      <c r="N2633" s="10" t="s">
        <v>3503</v>
      </c>
      <c r="O2633" s="27"/>
      <c r="P2633" s="27"/>
      <c r="Q2633" s="74"/>
      <c r="R2633" s="27">
        <v>10</v>
      </c>
      <c r="S2633" s="27">
        <v>10</v>
      </c>
      <c r="T2633" s="27">
        <v>10</v>
      </c>
      <c r="U2633" s="27">
        <v>10</v>
      </c>
      <c r="V2633" s="27">
        <v>10</v>
      </c>
      <c r="W2633" s="27"/>
      <c r="X2633" s="27"/>
      <c r="Y2633" s="27"/>
      <c r="Z2633" s="27"/>
      <c r="AA2633" s="27"/>
      <c r="AB2633" s="27"/>
      <c r="AC2633" s="27"/>
      <c r="AD2633" s="27"/>
      <c r="AE2633" s="27"/>
      <c r="AF2633" s="27"/>
      <c r="AG2633" s="27"/>
      <c r="AH2633" s="27"/>
      <c r="AI2633" s="27"/>
      <c r="AJ2633" s="27"/>
      <c r="AK2633" s="27"/>
      <c r="AL2633" s="27"/>
      <c r="AM2633" s="27"/>
      <c r="AN2633" s="27"/>
      <c r="AO2633" s="27"/>
      <c r="AP2633" s="27">
        <v>17893.21</v>
      </c>
      <c r="AQ2633" s="39">
        <v>0</v>
      </c>
      <c r="AR2633" s="27">
        <f t="shared" si="94"/>
        <v>0</v>
      </c>
      <c r="AS2633" s="10" t="s">
        <v>111</v>
      </c>
      <c r="AT2633" s="43" t="s">
        <v>241</v>
      </c>
      <c r="AU2633" s="89" t="s">
        <v>661</v>
      </c>
    </row>
    <row r="2634" spans="2:47" ht="13.15" customHeight="1" x14ac:dyDescent="0.2">
      <c r="B2634" s="12" t="s">
        <v>3827</v>
      </c>
      <c r="C2634" s="7" t="s">
        <v>100</v>
      </c>
      <c r="D2634" s="13" t="s">
        <v>3779</v>
      </c>
      <c r="E2634" s="7" t="s">
        <v>732</v>
      </c>
      <c r="F2634" s="7" t="s">
        <v>3780</v>
      </c>
      <c r="G2634" s="7" t="s">
        <v>3826</v>
      </c>
      <c r="H2634" s="8" t="s">
        <v>105</v>
      </c>
      <c r="I2634" s="9">
        <v>45</v>
      </c>
      <c r="J2634" s="10" t="s">
        <v>106</v>
      </c>
      <c r="K2634" s="8" t="s">
        <v>107</v>
      </c>
      <c r="L2634" s="10" t="s">
        <v>108</v>
      </c>
      <c r="M2634" s="10" t="s">
        <v>109</v>
      </c>
      <c r="N2634" s="10" t="s">
        <v>3503</v>
      </c>
      <c r="O2634" s="74"/>
      <c r="P2634" s="27"/>
      <c r="Q2634" s="27"/>
      <c r="R2634" s="27">
        <v>10</v>
      </c>
      <c r="S2634" s="27">
        <v>10</v>
      </c>
      <c r="T2634" s="27">
        <v>10</v>
      </c>
      <c r="U2634" s="27">
        <v>10</v>
      </c>
      <c r="V2634" s="27">
        <v>10</v>
      </c>
      <c r="W2634" s="27"/>
      <c r="X2634" s="27"/>
      <c r="Y2634" s="27"/>
      <c r="Z2634" s="27"/>
      <c r="AA2634" s="27"/>
      <c r="AB2634" s="27"/>
      <c r="AC2634" s="27"/>
      <c r="AD2634" s="27"/>
      <c r="AE2634" s="27"/>
      <c r="AF2634" s="27"/>
      <c r="AG2634" s="27"/>
      <c r="AH2634" s="27"/>
      <c r="AI2634" s="27"/>
      <c r="AJ2634" s="27"/>
      <c r="AK2634" s="27"/>
      <c r="AL2634" s="27"/>
      <c r="AM2634" s="27"/>
      <c r="AN2634" s="27"/>
      <c r="AO2634" s="27"/>
      <c r="AP2634" s="27">
        <v>17893.21</v>
      </c>
      <c r="AQ2634" s="39">
        <v>0</v>
      </c>
      <c r="AR2634" s="27">
        <f t="shared" si="94"/>
        <v>0</v>
      </c>
      <c r="AS2634" s="10" t="s">
        <v>111</v>
      </c>
      <c r="AT2634" s="43" t="s">
        <v>241</v>
      </c>
      <c r="AU2634" s="89" t="s">
        <v>661</v>
      </c>
    </row>
    <row r="2635" spans="2:47" ht="13.15" customHeight="1" x14ac:dyDescent="0.2">
      <c r="B2635" s="12" t="s">
        <v>3828</v>
      </c>
      <c r="C2635" s="7" t="s">
        <v>100</v>
      </c>
      <c r="D2635" s="13" t="s">
        <v>3779</v>
      </c>
      <c r="E2635" s="7" t="s">
        <v>732</v>
      </c>
      <c r="F2635" s="7" t="s">
        <v>3780</v>
      </c>
      <c r="G2635" s="7" t="s">
        <v>3826</v>
      </c>
      <c r="H2635" s="8" t="s">
        <v>105</v>
      </c>
      <c r="I2635" s="8">
        <v>45</v>
      </c>
      <c r="J2635" s="10" t="s">
        <v>200</v>
      </c>
      <c r="K2635" s="8" t="s">
        <v>107</v>
      </c>
      <c r="L2635" s="10" t="s">
        <v>108</v>
      </c>
      <c r="M2635" s="10" t="s">
        <v>109</v>
      </c>
      <c r="N2635" s="10" t="s">
        <v>3503</v>
      </c>
      <c r="O2635" s="74"/>
      <c r="P2635" s="27"/>
      <c r="Q2635" s="27"/>
      <c r="R2635" s="27">
        <v>4</v>
      </c>
      <c r="S2635" s="27">
        <v>10</v>
      </c>
      <c r="T2635" s="27">
        <v>10</v>
      </c>
      <c r="U2635" s="27">
        <v>10</v>
      </c>
      <c r="V2635" s="27">
        <v>10</v>
      </c>
      <c r="W2635" s="27"/>
      <c r="X2635" s="27"/>
      <c r="Y2635" s="27"/>
      <c r="Z2635" s="27"/>
      <c r="AA2635" s="27"/>
      <c r="AB2635" s="27"/>
      <c r="AC2635" s="27"/>
      <c r="AD2635" s="27"/>
      <c r="AE2635" s="27"/>
      <c r="AF2635" s="27"/>
      <c r="AG2635" s="27"/>
      <c r="AH2635" s="27"/>
      <c r="AI2635" s="27"/>
      <c r="AJ2635" s="27"/>
      <c r="AK2635" s="27"/>
      <c r="AL2635" s="27"/>
      <c r="AM2635" s="27"/>
      <c r="AN2635" s="27"/>
      <c r="AO2635" s="27"/>
      <c r="AP2635" s="27">
        <v>16517.86</v>
      </c>
      <c r="AQ2635" s="39">
        <v>0</v>
      </c>
      <c r="AR2635" s="27">
        <f t="shared" si="94"/>
        <v>0</v>
      </c>
      <c r="AS2635" s="10" t="s">
        <v>111</v>
      </c>
      <c r="AT2635" s="7" t="s">
        <v>375</v>
      </c>
      <c r="AU2635" s="13" t="s">
        <v>115</v>
      </c>
    </row>
    <row r="2636" spans="2:47" ht="13.15" customHeight="1" x14ac:dyDescent="0.2">
      <c r="B2636" s="13" t="s">
        <v>3829</v>
      </c>
      <c r="C2636" s="13" t="s">
        <v>100</v>
      </c>
      <c r="D2636" s="13" t="s">
        <v>3789</v>
      </c>
      <c r="E2636" s="13" t="s">
        <v>3790</v>
      </c>
      <c r="F2636" s="13" t="s">
        <v>3791</v>
      </c>
      <c r="G2636" s="13" t="s">
        <v>3826</v>
      </c>
      <c r="H2636" s="13" t="s">
        <v>105</v>
      </c>
      <c r="I2636" s="13">
        <v>45</v>
      </c>
      <c r="J2636" s="13" t="s">
        <v>200</v>
      </c>
      <c r="K2636" s="13" t="s">
        <v>107</v>
      </c>
      <c r="L2636" s="13" t="s">
        <v>108</v>
      </c>
      <c r="M2636" s="13" t="s">
        <v>109</v>
      </c>
      <c r="N2636" s="13" t="s">
        <v>3503</v>
      </c>
      <c r="O2636" s="39"/>
      <c r="P2636" s="39"/>
      <c r="Q2636" s="39"/>
      <c r="R2636" s="39">
        <v>4</v>
      </c>
      <c r="S2636" s="39">
        <v>0</v>
      </c>
      <c r="T2636" s="39">
        <v>3</v>
      </c>
      <c r="U2636" s="39">
        <v>3</v>
      </c>
      <c r="V2636" s="39">
        <v>3</v>
      </c>
      <c r="W2636" s="39"/>
      <c r="X2636" s="39"/>
      <c r="Y2636" s="39"/>
      <c r="Z2636" s="39"/>
      <c r="AA2636" s="39"/>
      <c r="AB2636" s="39"/>
      <c r="AC2636" s="39"/>
      <c r="AD2636" s="39"/>
      <c r="AE2636" s="39"/>
      <c r="AF2636" s="39"/>
      <c r="AG2636" s="39"/>
      <c r="AH2636" s="39"/>
      <c r="AI2636" s="39"/>
      <c r="AJ2636" s="39"/>
      <c r="AK2636" s="39"/>
      <c r="AL2636" s="39"/>
      <c r="AM2636" s="39"/>
      <c r="AN2636" s="39"/>
      <c r="AO2636" s="39"/>
      <c r="AP2636" s="39">
        <v>16517.849999999999</v>
      </c>
      <c r="AQ2636" s="39">
        <v>0</v>
      </c>
      <c r="AR2636" s="27">
        <f t="shared" si="94"/>
        <v>0</v>
      </c>
      <c r="AS2636" s="13" t="s">
        <v>111</v>
      </c>
      <c r="AT2636" s="13">
        <v>2014</v>
      </c>
      <c r="AU2636" s="13">
        <v>14</v>
      </c>
    </row>
    <row r="2637" spans="2:47" ht="13.15" customHeight="1" x14ac:dyDescent="0.2">
      <c r="B2637" s="13" t="s">
        <v>3830</v>
      </c>
      <c r="C2637" s="13" t="s">
        <v>100</v>
      </c>
      <c r="D2637" s="13" t="s">
        <v>3789</v>
      </c>
      <c r="E2637" s="13" t="s">
        <v>3790</v>
      </c>
      <c r="F2637" s="13" t="s">
        <v>3791</v>
      </c>
      <c r="G2637" s="13" t="s">
        <v>3826</v>
      </c>
      <c r="H2637" s="13" t="s">
        <v>105</v>
      </c>
      <c r="I2637" s="13">
        <v>45</v>
      </c>
      <c r="J2637" s="13" t="s">
        <v>200</v>
      </c>
      <c r="K2637" s="13" t="s">
        <v>107</v>
      </c>
      <c r="L2637" s="13" t="s">
        <v>108</v>
      </c>
      <c r="M2637" s="13" t="s">
        <v>122</v>
      </c>
      <c r="N2637" s="13" t="s">
        <v>3503</v>
      </c>
      <c r="O2637" s="39"/>
      <c r="P2637" s="39"/>
      <c r="Q2637" s="39"/>
      <c r="R2637" s="39">
        <v>4</v>
      </c>
      <c r="S2637" s="39">
        <v>3</v>
      </c>
      <c r="T2637" s="39">
        <v>3</v>
      </c>
      <c r="U2637" s="39">
        <v>3</v>
      </c>
      <c r="V2637" s="39">
        <v>3</v>
      </c>
      <c r="W2637" s="39"/>
      <c r="X2637" s="39"/>
      <c r="Y2637" s="39"/>
      <c r="Z2637" s="39"/>
      <c r="AA2637" s="39"/>
      <c r="AB2637" s="39"/>
      <c r="AC2637" s="39"/>
      <c r="AD2637" s="39"/>
      <c r="AE2637" s="39"/>
      <c r="AF2637" s="39"/>
      <c r="AG2637" s="39"/>
      <c r="AH2637" s="39"/>
      <c r="AI2637" s="39"/>
      <c r="AJ2637" s="39"/>
      <c r="AK2637" s="39"/>
      <c r="AL2637" s="39"/>
      <c r="AM2637" s="39"/>
      <c r="AN2637" s="39"/>
      <c r="AO2637" s="39"/>
      <c r="AP2637" s="39">
        <v>16517.849999999999</v>
      </c>
      <c r="AQ2637" s="39">
        <v>0</v>
      </c>
      <c r="AR2637" s="27">
        <f t="shared" si="94"/>
        <v>0</v>
      </c>
      <c r="AS2637" s="13" t="s">
        <v>111</v>
      </c>
      <c r="AT2637" s="13">
        <v>2014</v>
      </c>
      <c r="AU2637" s="13" t="s">
        <v>6956</v>
      </c>
    </row>
    <row r="2638" spans="2:47" ht="13.15" customHeight="1" x14ac:dyDescent="0.2">
      <c r="B2638" s="13" t="s">
        <v>6996</v>
      </c>
      <c r="C2638" s="13" t="s">
        <v>100</v>
      </c>
      <c r="D2638" s="13" t="s">
        <v>3789</v>
      </c>
      <c r="E2638" s="13" t="s">
        <v>3790</v>
      </c>
      <c r="F2638" s="13" t="s">
        <v>3791</v>
      </c>
      <c r="G2638" s="13" t="s">
        <v>3826</v>
      </c>
      <c r="H2638" s="13" t="s">
        <v>105</v>
      </c>
      <c r="I2638" s="13">
        <v>45</v>
      </c>
      <c r="J2638" s="13" t="s">
        <v>200</v>
      </c>
      <c r="K2638" s="13" t="s">
        <v>107</v>
      </c>
      <c r="L2638" s="13" t="s">
        <v>108</v>
      </c>
      <c r="M2638" s="13" t="s">
        <v>122</v>
      </c>
      <c r="N2638" s="13" t="s">
        <v>3503</v>
      </c>
      <c r="O2638" s="39"/>
      <c r="P2638" s="39"/>
      <c r="Q2638" s="39"/>
      <c r="R2638" s="39">
        <v>4</v>
      </c>
      <c r="S2638" s="39">
        <v>3</v>
      </c>
      <c r="T2638" s="39">
        <v>3</v>
      </c>
      <c r="U2638" s="39">
        <v>3</v>
      </c>
      <c r="V2638" s="39">
        <v>3</v>
      </c>
      <c r="W2638" s="39"/>
      <c r="X2638" s="39"/>
      <c r="Y2638" s="39"/>
      <c r="Z2638" s="39"/>
      <c r="AA2638" s="39"/>
      <c r="AB2638" s="39"/>
      <c r="AC2638" s="39"/>
      <c r="AD2638" s="39"/>
      <c r="AE2638" s="39"/>
      <c r="AF2638" s="39"/>
      <c r="AG2638" s="39"/>
      <c r="AH2638" s="39"/>
      <c r="AI2638" s="39"/>
      <c r="AJ2638" s="39"/>
      <c r="AK2638" s="39"/>
      <c r="AL2638" s="39"/>
      <c r="AM2638" s="39"/>
      <c r="AN2638" s="39"/>
      <c r="AO2638" s="39"/>
      <c r="AP2638" s="39">
        <v>16517.849999999999</v>
      </c>
      <c r="AQ2638" s="39">
        <v>0</v>
      </c>
      <c r="AR2638" s="27">
        <f t="shared" si="94"/>
        <v>0</v>
      </c>
      <c r="AS2638" s="13" t="s">
        <v>111</v>
      </c>
      <c r="AT2638" s="13">
        <v>2014</v>
      </c>
      <c r="AU2638" s="13" t="s">
        <v>7140</v>
      </c>
    </row>
    <row r="2639" spans="2:47" ht="13.15" customHeight="1" x14ac:dyDescent="0.2">
      <c r="B2639" s="13" t="s">
        <v>7110</v>
      </c>
      <c r="C2639" s="13" t="s">
        <v>100</v>
      </c>
      <c r="D2639" s="13" t="s">
        <v>3789</v>
      </c>
      <c r="E2639" s="13" t="s">
        <v>3790</v>
      </c>
      <c r="F2639" s="13" t="s">
        <v>3791</v>
      </c>
      <c r="G2639" s="13" t="s">
        <v>3826</v>
      </c>
      <c r="H2639" s="13" t="s">
        <v>105</v>
      </c>
      <c r="I2639" s="13">
        <v>45</v>
      </c>
      <c r="J2639" s="13" t="s">
        <v>200</v>
      </c>
      <c r="K2639" s="13" t="s">
        <v>107</v>
      </c>
      <c r="L2639" s="13" t="s">
        <v>108</v>
      </c>
      <c r="M2639" s="13" t="s">
        <v>122</v>
      </c>
      <c r="N2639" s="13" t="s">
        <v>3503</v>
      </c>
      <c r="O2639" s="39"/>
      <c r="P2639" s="39"/>
      <c r="Q2639" s="39"/>
      <c r="R2639" s="39">
        <v>4</v>
      </c>
      <c r="S2639" s="39">
        <v>3</v>
      </c>
      <c r="T2639" s="39">
        <v>3</v>
      </c>
      <c r="U2639" s="39">
        <v>3</v>
      </c>
      <c r="V2639" s="39">
        <v>3</v>
      </c>
      <c r="W2639" s="39"/>
      <c r="X2639" s="39"/>
      <c r="Y2639" s="39"/>
      <c r="Z2639" s="39"/>
      <c r="AA2639" s="39"/>
      <c r="AB2639" s="39"/>
      <c r="AC2639" s="39"/>
      <c r="AD2639" s="39"/>
      <c r="AE2639" s="39"/>
      <c r="AF2639" s="39"/>
      <c r="AG2639" s="39"/>
      <c r="AH2639" s="39"/>
      <c r="AI2639" s="39"/>
      <c r="AJ2639" s="39"/>
      <c r="AK2639" s="39"/>
      <c r="AL2639" s="39"/>
      <c r="AM2639" s="39"/>
      <c r="AN2639" s="39"/>
      <c r="AO2639" s="39"/>
      <c r="AP2639" s="39">
        <v>18676.14</v>
      </c>
      <c r="AQ2639" s="39">
        <v>0</v>
      </c>
      <c r="AR2639" s="27">
        <f t="shared" si="94"/>
        <v>0</v>
      </c>
      <c r="AS2639" s="13" t="s">
        <v>111</v>
      </c>
      <c r="AT2639" s="13">
        <v>2014</v>
      </c>
      <c r="AU2639" s="13" t="s">
        <v>115</v>
      </c>
    </row>
    <row r="2640" spans="2:47" ht="13.15" customHeight="1" x14ac:dyDescent="0.2">
      <c r="B2640" s="13" t="s">
        <v>7965</v>
      </c>
      <c r="C2640" s="13" t="s">
        <v>100</v>
      </c>
      <c r="D2640" s="13" t="s">
        <v>3789</v>
      </c>
      <c r="E2640" s="13" t="s">
        <v>3790</v>
      </c>
      <c r="F2640" s="13" t="s">
        <v>3791</v>
      </c>
      <c r="G2640" s="13" t="s">
        <v>3826</v>
      </c>
      <c r="H2640" s="13" t="s">
        <v>105</v>
      </c>
      <c r="I2640" s="13">
        <v>45</v>
      </c>
      <c r="J2640" s="13" t="s">
        <v>200</v>
      </c>
      <c r="K2640" s="13" t="s">
        <v>107</v>
      </c>
      <c r="L2640" s="13" t="s">
        <v>108</v>
      </c>
      <c r="M2640" s="13" t="s">
        <v>122</v>
      </c>
      <c r="N2640" s="13" t="s">
        <v>3503</v>
      </c>
      <c r="O2640" s="39"/>
      <c r="P2640" s="39"/>
      <c r="Q2640" s="39"/>
      <c r="R2640" s="39">
        <v>4</v>
      </c>
      <c r="S2640" s="39">
        <v>3</v>
      </c>
      <c r="T2640" s="39">
        <v>3</v>
      </c>
      <c r="U2640" s="39">
        <v>6</v>
      </c>
      <c r="V2640" s="39">
        <v>5</v>
      </c>
      <c r="W2640" s="39">
        <v>5</v>
      </c>
      <c r="X2640" s="171"/>
      <c r="Y2640" s="171"/>
      <c r="Z2640" s="171"/>
      <c r="AA2640" s="171"/>
      <c r="AB2640" s="171"/>
      <c r="AC2640" s="171"/>
      <c r="AD2640" s="171"/>
      <c r="AE2640" s="171"/>
      <c r="AF2640" s="171"/>
      <c r="AG2640" s="171"/>
      <c r="AH2640" s="171"/>
      <c r="AI2640" s="171"/>
      <c r="AJ2640" s="171"/>
      <c r="AK2640" s="171"/>
      <c r="AL2640" s="171"/>
      <c r="AM2640" s="171"/>
      <c r="AN2640" s="171"/>
      <c r="AO2640" s="171"/>
      <c r="AP2640" s="39">
        <v>18676.14</v>
      </c>
      <c r="AQ2640" s="39">
        <f t="shared" ref="AQ2640" si="99">(O2640+P2640+Q2640+R2640+S2640+T2640+U2640+V2640+W2640)*AP2640</f>
        <v>485579.64</v>
      </c>
      <c r="AR2640" s="27">
        <f t="shared" si="94"/>
        <v>543849.19680000003</v>
      </c>
      <c r="AS2640" s="13" t="s">
        <v>111</v>
      </c>
      <c r="AT2640" s="13" t="s">
        <v>7924</v>
      </c>
      <c r="AU2640" s="300"/>
    </row>
    <row r="2641" spans="2:47" ht="13.15" customHeight="1" x14ac:dyDescent="0.2">
      <c r="B2641" s="7" t="s">
        <v>3831</v>
      </c>
      <c r="C2641" s="7" t="s">
        <v>100</v>
      </c>
      <c r="D2641" s="13" t="s">
        <v>753</v>
      </c>
      <c r="E2641" s="7" t="s">
        <v>732</v>
      </c>
      <c r="F2641" s="7" t="s">
        <v>754</v>
      </c>
      <c r="G2641" s="7" t="s">
        <v>3832</v>
      </c>
      <c r="H2641" s="8" t="s">
        <v>197</v>
      </c>
      <c r="I2641" s="9">
        <v>45</v>
      </c>
      <c r="J2641" s="10" t="s">
        <v>238</v>
      </c>
      <c r="K2641" s="8" t="s">
        <v>107</v>
      </c>
      <c r="L2641" s="10" t="s">
        <v>108</v>
      </c>
      <c r="M2641" s="10" t="s">
        <v>109</v>
      </c>
      <c r="N2641" s="10" t="s">
        <v>3503</v>
      </c>
      <c r="O2641" s="27"/>
      <c r="P2641" s="27"/>
      <c r="Q2641" s="74"/>
      <c r="R2641" s="27">
        <v>12</v>
      </c>
      <c r="S2641" s="27">
        <v>12</v>
      </c>
      <c r="T2641" s="27">
        <v>12</v>
      </c>
      <c r="U2641" s="27">
        <v>12</v>
      </c>
      <c r="V2641" s="27">
        <v>12</v>
      </c>
      <c r="W2641" s="27"/>
      <c r="X2641" s="27"/>
      <c r="Y2641" s="27"/>
      <c r="Z2641" s="27"/>
      <c r="AA2641" s="27"/>
      <c r="AB2641" s="27"/>
      <c r="AC2641" s="27"/>
      <c r="AD2641" s="27"/>
      <c r="AE2641" s="27"/>
      <c r="AF2641" s="27"/>
      <c r="AG2641" s="27"/>
      <c r="AH2641" s="27"/>
      <c r="AI2641" s="27"/>
      <c r="AJ2641" s="27"/>
      <c r="AK2641" s="27"/>
      <c r="AL2641" s="27"/>
      <c r="AM2641" s="27"/>
      <c r="AN2641" s="27"/>
      <c r="AO2641" s="27"/>
      <c r="AP2641" s="27">
        <v>17409.61</v>
      </c>
      <c r="AQ2641" s="39">
        <v>0</v>
      </c>
      <c r="AR2641" s="27">
        <f t="shared" si="94"/>
        <v>0</v>
      </c>
      <c r="AS2641" s="10" t="s">
        <v>111</v>
      </c>
      <c r="AT2641" s="43" t="s">
        <v>241</v>
      </c>
      <c r="AU2641" s="89" t="s">
        <v>661</v>
      </c>
    </row>
    <row r="2642" spans="2:47" ht="13.15" customHeight="1" x14ac:dyDescent="0.2">
      <c r="B2642" s="12" t="s">
        <v>3833</v>
      </c>
      <c r="C2642" s="7" t="s">
        <v>100</v>
      </c>
      <c r="D2642" s="13" t="s">
        <v>753</v>
      </c>
      <c r="E2642" s="7" t="s">
        <v>732</v>
      </c>
      <c r="F2642" s="7" t="s">
        <v>754</v>
      </c>
      <c r="G2642" s="7" t="s">
        <v>3832</v>
      </c>
      <c r="H2642" s="8" t="s">
        <v>105</v>
      </c>
      <c r="I2642" s="9">
        <v>45</v>
      </c>
      <c r="J2642" s="10" t="s">
        <v>106</v>
      </c>
      <c r="K2642" s="8" t="s">
        <v>107</v>
      </c>
      <c r="L2642" s="10" t="s">
        <v>108</v>
      </c>
      <c r="M2642" s="10" t="s">
        <v>109</v>
      </c>
      <c r="N2642" s="10" t="s">
        <v>3503</v>
      </c>
      <c r="O2642" s="74"/>
      <c r="P2642" s="27"/>
      <c r="Q2642" s="27"/>
      <c r="R2642" s="27">
        <v>12</v>
      </c>
      <c r="S2642" s="27">
        <v>12</v>
      </c>
      <c r="T2642" s="27">
        <v>12</v>
      </c>
      <c r="U2642" s="27">
        <v>12</v>
      </c>
      <c r="V2642" s="27">
        <v>12</v>
      </c>
      <c r="W2642" s="27"/>
      <c r="X2642" s="27"/>
      <c r="Y2642" s="27"/>
      <c r="Z2642" s="27"/>
      <c r="AA2642" s="27"/>
      <c r="AB2642" s="27"/>
      <c r="AC2642" s="27"/>
      <c r="AD2642" s="27"/>
      <c r="AE2642" s="27"/>
      <c r="AF2642" s="27"/>
      <c r="AG2642" s="27"/>
      <c r="AH2642" s="27"/>
      <c r="AI2642" s="27"/>
      <c r="AJ2642" s="27"/>
      <c r="AK2642" s="27"/>
      <c r="AL2642" s="27"/>
      <c r="AM2642" s="27"/>
      <c r="AN2642" s="27"/>
      <c r="AO2642" s="27"/>
      <c r="AP2642" s="27">
        <v>17409.61</v>
      </c>
      <c r="AQ2642" s="39">
        <v>0</v>
      </c>
      <c r="AR2642" s="27">
        <f t="shared" si="94"/>
        <v>0</v>
      </c>
      <c r="AS2642" s="10" t="s">
        <v>111</v>
      </c>
      <c r="AT2642" s="43" t="s">
        <v>241</v>
      </c>
      <c r="AU2642" s="89" t="s">
        <v>661</v>
      </c>
    </row>
    <row r="2643" spans="2:47" ht="13.15" customHeight="1" x14ac:dyDescent="0.2">
      <c r="B2643" s="12" t="s">
        <v>3834</v>
      </c>
      <c r="C2643" s="7" t="s">
        <v>100</v>
      </c>
      <c r="D2643" s="13" t="s">
        <v>753</v>
      </c>
      <c r="E2643" s="7" t="s">
        <v>732</v>
      </c>
      <c r="F2643" s="7" t="s">
        <v>754</v>
      </c>
      <c r="G2643" s="7" t="s">
        <v>3832</v>
      </c>
      <c r="H2643" s="8" t="s">
        <v>105</v>
      </c>
      <c r="I2643" s="8">
        <v>45</v>
      </c>
      <c r="J2643" s="10" t="s">
        <v>200</v>
      </c>
      <c r="K2643" s="8" t="s">
        <v>107</v>
      </c>
      <c r="L2643" s="10" t="s">
        <v>108</v>
      </c>
      <c r="M2643" s="10" t="s">
        <v>109</v>
      </c>
      <c r="N2643" s="10" t="s">
        <v>3503</v>
      </c>
      <c r="O2643" s="74"/>
      <c r="P2643" s="27"/>
      <c r="Q2643" s="27"/>
      <c r="R2643" s="27">
        <v>5</v>
      </c>
      <c r="S2643" s="27">
        <v>12</v>
      </c>
      <c r="T2643" s="27">
        <v>12</v>
      </c>
      <c r="U2643" s="27">
        <v>12</v>
      </c>
      <c r="V2643" s="27">
        <v>12</v>
      </c>
      <c r="W2643" s="27"/>
      <c r="X2643" s="27"/>
      <c r="Y2643" s="27"/>
      <c r="Z2643" s="27"/>
      <c r="AA2643" s="27"/>
      <c r="AB2643" s="27"/>
      <c r="AC2643" s="27"/>
      <c r="AD2643" s="27"/>
      <c r="AE2643" s="27"/>
      <c r="AF2643" s="27"/>
      <c r="AG2643" s="27"/>
      <c r="AH2643" s="27"/>
      <c r="AI2643" s="27"/>
      <c r="AJ2643" s="27"/>
      <c r="AK2643" s="27"/>
      <c r="AL2643" s="27"/>
      <c r="AM2643" s="27"/>
      <c r="AN2643" s="27"/>
      <c r="AO2643" s="27"/>
      <c r="AP2643" s="27">
        <v>12500</v>
      </c>
      <c r="AQ2643" s="39">
        <v>0</v>
      </c>
      <c r="AR2643" s="27">
        <f t="shared" si="94"/>
        <v>0</v>
      </c>
      <c r="AS2643" s="10" t="s">
        <v>111</v>
      </c>
      <c r="AT2643" s="7" t="s">
        <v>375</v>
      </c>
      <c r="AU2643" s="13" t="s">
        <v>115</v>
      </c>
    </row>
    <row r="2644" spans="2:47" ht="13.15" customHeight="1" x14ac:dyDescent="0.2">
      <c r="B2644" s="13" t="s">
        <v>3835</v>
      </c>
      <c r="C2644" s="13" t="s">
        <v>100</v>
      </c>
      <c r="D2644" s="13" t="s">
        <v>3682</v>
      </c>
      <c r="E2644" s="13" t="s">
        <v>741</v>
      </c>
      <c r="F2644" s="13" t="s">
        <v>3683</v>
      </c>
      <c r="G2644" s="13" t="s">
        <v>3832</v>
      </c>
      <c r="H2644" s="13" t="s">
        <v>105</v>
      </c>
      <c r="I2644" s="13">
        <v>45</v>
      </c>
      <c r="J2644" s="13" t="s">
        <v>200</v>
      </c>
      <c r="K2644" s="13" t="s">
        <v>107</v>
      </c>
      <c r="L2644" s="13" t="s">
        <v>108</v>
      </c>
      <c r="M2644" s="13" t="s">
        <v>122</v>
      </c>
      <c r="N2644" s="13" t="s">
        <v>3503</v>
      </c>
      <c r="O2644" s="39"/>
      <c r="P2644" s="39"/>
      <c r="Q2644" s="39"/>
      <c r="R2644" s="39">
        <v>5</v>
      </c>
      <c r="S2644" s="39">
        <v>0</v>
      </c>
      <c r="T2644" s="39">
        <v>0</v>
      </c>
      <c r="U2644" s="39">
        <v>0</v>
      </c>
      <c r="V2644" s="39">
        <v>0</v>
      </c>
      <c r="W2644" s="39"/>
      <c r="X2644" s="39"/>
      <c r="Y2644" s="39"/>
      <c r="Z2644" s="39"/>
      <c r="AA2644" s="39"/>
      <c r="AB2644" s="39"/>
      <c r="AC2644" s="39"/>
      <c r="AD2644" s="39"/>
      <c r="AE2644" s="39"/>
      <c r="AF2644" s="39"/>
      <c r="AG2644" s="39"/>
      <c r="AH2644" s="39"/>
      <c r="AI2644" s="39"/>
      <c r="AJ2644" s="39"/>
      <c r="AK2644" s="39"/>
      <c r="AL2644" s="39"/>
      <c r="AM2644" s="39"/>
      <c r="AN2644" s="39"/>
      <c r="AO2644" s="39"/>
      <c r="AP2644" s="39">
        <v>12500</v>
      </c>
      <c r="AQ2644" s="39">
        <f>(O2644+P2644+Q2644+R2644+S2644+T2644+U2644+V2644+W2644)*AP2644</f>
        <v>62500</v>
      </c>
      <c r="AR2644" s="27">
        <f t="shared" si="94"/>
        <v>70000</v>
      </c>
      <c r="AS2644" s="13" t="s">
        <v>111</v>
      </c>
      <c r="AT2644" s="13">
        <v>2014</v>
      </c>
      <c r="AU2644" s="13"/>
    </row>
    <row r="2645" spans="2:47" ht="13.15" customHeight="1" x14ac:dyDescent="0.2">
      <c r="B2645" s="7" t="s">
        <v>3836</v>
      </c>
      <c r="C2645" s="7" t="s">
        <v>100</v>
      </c>
      <c r="D2645" s="13" t="s">
        <v>3638</v>
      </c>
      <c r="E2645" s="7" t="s">
        <v>3639</v>
      </c>
      <c r="F2645" s="7" t="s">
        <v>3640</v>
      </c>
      <c r="G2645" s="7" t="s">
        <v>3837</v>
      </c>
      <c r="H2645" s="8" t="s">
        <v>197</v>
      </c>
      <c r="I2645" s="9">
        <v>45</v>
      </c>
      <c r="J2645" s="10" t="s">
        <v>238</v>
      </c>
      <c r="K2645" s="8" t="s">
        <v>107</v>
      </c>
      <c r="L2645" s="10" t="s">
        <v>108</v>
      </c>
      <c r="M2645" s="10" t="s">
        <v>109</v>
      </c>
      <c r="N2645" s="10" t="s">
        <v>3503</v>
      </c>
      <c r="O2645" s="27"/>
      <c r="P2645" s="27"/>
      <c r="Q2645" s="74"/>
      <c r="R2645" s="27">
        <v>31</v>
      </c>
      <c r="S2645" s="27">
        <v>31</v>
      </c>
      <c r="T2645" s="27">
        <v>31</v>
      </c>
      <c r="U2645" s="27">
        <v>31</v>
      </c>
      <c r="V2645" s="27">
        <v>31</v>
      </c>
      <c r="W2645" s="27"/>
      <c r="X2645" s="27"/>
      <c r="Y2645" s="27"/>
      <c r="Z2645" s="27"/>
      <c r="AA2645" s="27"/>
      <c r="AB2645" s="27"/>
      <c r="AC2645" s="27"/>
      <c r="AD2645" s="27"/>
      <c r="AE2645" s="27"/>
      <c r="AF2645" s="27"/>
      <c r="AG2645" s="27"/>
      <c r="AH2645" s="27"/>
      <c r="AI2645" s="27"/>
      <c r="AJ2645" s="27"/>
      <c r="AK2645" s="27"/>
      <c r="AL2645" s="27"/>
      <c r="AM2645" s="27"/>
      <c r="AN2645" s="27"/>
      <c r="AO2645" s="27"/>
      <c r="AP2645" s="27">
        <v>17409.61</v>
      </c>
      <c r="AQ2645" s="39">
        <v>0</v>
      </c>
      <c r="AR2645" s="27">
        <f t="shared" si="94"/>
        <v>0</v>
      </c>
      <c r="AS2645" s="10" t="s">
        <v>111</v>
      </c>
      <c r="AT2645" s="43" t="s">
        <v>241</v>
      </c>
      <c r="AU2645" s="89" t="s">
        <v>661</v>
      </c>
    </row>
    <row r="2646" spans="2:47" ht="13.15" customHeight="1" x14ac:dyDescent="0.2">
      <c r="B2646" s="12" t="s">
        <v>3838</v>
      </c>
      <c r="C2646" s="7" t="s">
        <v>100</v>
      </c>
      <c r="D2646" s="13" t="s">
        <v>3638</v>
      </c>
      <c r="E2646" s="7" t="s">
        <v>3639</v>
      </c>
      <c r="F2646" s="7" t="s">
        <v>3640</v>
      </c>
      <c r="G2646" s="7" t="s">
        <v>3837</v>
      </c>
      <c r="H2646" s="8" t="s">
        <v>105</v>
      </c>
      <c r="I2646" s="9">
        <v>45</v>
      </c>
      <c r="J2646" s="10" t="s">
        <v>106</v>
      </c>
      <c r="K2646" s="8" t="s">
        <v>107</v>
      </c>
      <c r="L2646" s="10" t="s">
        <v>108</v>
      </c>
      <c r="M2646" s="10" t="s">
        <v>109</v>
      </c>
      <c r="N2646" s="10" t="s">
        <v>3503</v>
      </c>
      <c r="O2646" s="74"/>
      <c r="P2646" s="27"/>
      <c r="Q2646" s="27"/>
      <c r="R2646" s="27">
        <v>31</v>
      </c>
      <c r="S2646" s="27">
        <v>31</v>
      </c>
      <c r="T2646" s="27">
        <v>31</v>
      </c>
      <c r="U2646" s="27">
        <v>31</v>
      </c>
      <c r="V2646" s="27">
        <v>31</v>
      </c>
      <c r="W2646" s="27"/>
      <c r="X2646" s="27"/>
      <c r="Y2646" s="27"/>
      <c r="Z2646" s="27"/>
      <c r="AA2646" s="27"/>
      <c r="AB2646" s="27"/>
      <c r="AC2646" s="27"/>
      <c r="AD2646" s="27"/>
      <c r="AE2646" s="27"/>
      <c r="AF2646" s="27"/>
      <c r="AG2646" s="27"/>
      <c r="AH2646" s="27"/>
      <c r="AI2646" s="27"/>
      <c r="AJ2646" s="27"/>
      <c r="AK2646" s="27"/>
      <c r="AL2646" s="27"/>
      <c r="AM2646" s="27"/>
      <c r="AN2646" s="27"/>
      <c r="AO2646" s="27"/>
      <c r="AP2646" s="27">
        <v>17409.61</v>
      </c>
      <c r="AQ2646" s="39">
        <v>0</v>
      </c>
      <c r="AR2646" s="27">
        <f t="shared" si="94"/>
        <v>0</v>
      </c>
      <c r="AS2646" s="10" t="s">
        <v>111</v>
      </c>
      <c r="AT2646" s="43" t="s">
        <v>241</v>
      </c>
      <c r="AU2646" s="89" t="s">
        <v>661</v>
      </c>
    </row>
    <row r="2647" spans="2:47" ht="13.15" customHeight="1" x14ac:dyDescent="0.2">
      <c r="B2647" s="12" t="s">
        <v>3839</v>
      </c>
      <c r="C2647" s="7" t="s">
        <v>100</v>
      </c>
      <c r="D2647" s="13" t="s">
        <v>3638</v>
      </c>
      <c r="E2647" s="7" t="s">
        <v>3639</v>
      </c>
      <c r="F2647" s="7" t="s">
        <v>3640</v>
      </c>
      <c r="G2647" s="7" t="s">
        <v>3837</v>
      </c>
      <c r="H2647" s="8" t="s">
        <v>105</v>
      </c>
      <c r="I2647" s="8">
        <v>45</v>
      </c>
      <c r="J2647" s="10" t="s">
        <v>200</v>
      </c>
      <c r="K2647" s="8" t="s">
        <v>107</v>
      </c>
      <c r="L2647" s="10" t="s">
        <v>108</v>
      </c>
      <c r="M2647" s="10" t="s">
        <v>109</v>
      </c>
      <c r="N2647" s="10" t="s">
        <v>3503</v>
      </c>
      <c r="O2647" s="74"/>
      <c r="P2647" s="27"/>
      <c r="Q2647" s="27"/>
      <c r="R2647" s="27">
        <v>31</v>
      </c>
      <c r="S2647" s="27">
        <v>31</v>
      </c>
      <c r="T2647" s="27">
        <v>31</v>
      </c>
      <c r="U2647" s="27">
        <v>31</v>
      </c>
      <c r="V2647" s="27">
        <v>31</v>
      </c>
      <c r="W2647" s="27"/>
      <c r="X2647" s="27"/>
      <c r="Y2647" s="27"/>
      <c r="Z2647" s="27"/>
      <c r="AA2647" s="27"/>
      <c r="AB2647" s="27"/>
      <c r="AC2647" s="27"/>
      <c r="AD2647" s="27"/>
      <c r="AE2647" s="27"/>
      <c r="AF2647" s="27"/>
      <c r="AG2647" s="27"/>
      <c r="AH2647" s="27"/>
      <c r="AI2647" s="27"/>
      <c r="AJ2647" s="27"/>
      <c r="AK2647" s="27"/>
      <c r="AL2647" s="27"/>
      <c r="AM2647" s="27"/>
      <c r="AN2647" s="27"/>
      <c r="AO2647" s="27"/>
      <c r="AP2647" s="27">
        <v>16071.43</v>
      </c>
      <c r="AQ2647" s="39">
        <v>0</v>
      </c>
      <c r="AR2647" s="27">
        <f t="shared" si="94"/>
        <v>0</v>
      </c>
      <c r="AS2647" s="10" t="s">
        <v>111</v>
      </c>
      <c r="AT2647" s="7" t="s">
        <v>375</v>
      </c>
      <c r="AU2647" s="13" t="s">
        <v>115</v>
      </c>
    </row>
    <row r="2648" spans="2:47" ht="13.15" customHeight="1" x14ac:dyDescent="0.2">
      <c r="B2648" s="13" t="s">
        <v>3840</v>
      </c>
      <c r="C2648" s="13" t="s">
        <v>100</v>
      </c>
      <c r="D2648" s="13" t="s">
        <v>3649</v>
      </c>
      <c r="E2648" s="13" t="s">
        <v>741</v>
      </c>
      <c r="F2648" s="13" t="s">
        <v>3650</v>
      </c>
      <c r="G2648" s="13" t="s">
        <v>3837</v>
      </c>
      <c r="H2648" s="13" t="s">
        <v>105</v>
      </c>
      <c r="I2648" s="13">
        <v>45</v>
      </c>
      <c r="J2648" s="13" t="s">
        <v>200</v>
      </c>
      <c r="K2648" s="13" t="s">
        <v>107</v>
      </c>
      <c r="L2648" s="13" t="s">
        <v>108</v>
      </c>
      <c r="M2648" s="13" t="s">
        <v>109</v>
      </c>
      <c r="N2648" s="13" t="s">
        <v>3503</v>
      </c>
      <c r="O2648" s="39"/>
      <c r="P2648" s="39"/>
      <c r="Q2648" s="39"/>
      <c r="R2648" s="39">
        <v>31</v>
      </c>
      <c r="S2648" s="39">
        <v>0</v>
      </c>
      <c r="T2648" s="39">
        <v>2</v>
      </c>
      <c r="U2648" s="39">
        <v>2</v>
      </c>
      <c r="V2648" s="39">
        <v>2</v>
      </c>
      <c r="W2648" s="39"/>
      <c r="X2648" s="39"/>
      <c r="Y2648" s="39"/>
      <c r="Z2648" s="39"/>
      <c r="AA2648" s="39"/>
      <c r="AB2648" s="39"/>
      <c r="AC2648" s="39"/>
      <c r="AD2648" s="39"/>
      <c r="AE2648" s="39"/>
      <c r="AF2648" s="39"/>
      <c r="AG2648" s="39"/>
      <c r="AH2648" s="39"/>
      <c r="AI2648" s="39"/>
      <c r="AJ2648" s="39"/>
      <c r="AK2648" s="39"/>
      <c r="AL2648" s="39"/>
      <c r="AM2648" s="39"/>
      <c r="AN2648" s="39"/>
      <c r="AO2648" s="39"/>
      <c r="AP2648" s="39">
        <v>16071.42</v>
      </c>
      <c r="AQ2648" s="39">
        <v>0</v>
      </c>
      <c r="AR2648" s="27">
        <f t="shared" si="94"/>
        <v>0</v>
      </c>
      <c r="AS2648" s="13" t="s">
        <v>111</v>
      </c>
      <c r="AT2648" s="13">
        <v>2014</v>
      </c>
      <c r="AU2648" s="13">
        <v>14</v>
      </c>
    </row>
    <row r="2649" spans="2:47" ht="13.15" customHeight="1" x14ac:dyDescent="0.2">
      <c r="B2649" s="13" t="s">
        <v>3841</v>
      </c>
      <c r="C2649" s="13" t="s">
        <v>100</v>
      </c>
      <c r="D2649" s="13" t="s">
        <v>3649</v>
      </c>
      <c r="E2649" s="13" t="s">
        <v>741</v>
      </c>
      <c r="F2649" s="13" t="s">
        <v>3650</v>
      </c>
      <c r="G2649" s="13" t="s">
        <v>3837</v>
      </c>
      <c r="H2649" s="13" t="s">
        <v>105</v>
      </c>
      <c r="I2649" s="13">
        <v>45</v>
      </c>
      <c r="J2649" s="13" t="s">
        <v>200</v>
      </c>
      <c r="K2649" s="13" t="s">
        <v>107</v>
      </c>
      <c r="L2649" s="13" t="s">
        <v>108</v>
      </c>
      <c r="M2649" s="13" t="s">
        <v>122</v>
      </c>
      <c r="N2649" s="13" t="s">
        <v>3503</v>
      </c>
      <c r="O2649" s="39"/>
      <c r="P2649" s="39"/>
      <c r="Q2649" s="39"/>
      <c r="R2649" s="39">
        <v>31</v>
      </c>
      <c r="S2649" s="39">
        <v>2</v>
      </c>
      <c r="T2649" s="39">
        <v>2</v>
      </c>
      <c r="U2649" s="39">
        <v>2</v>
      </c>
      <c r="V2649" s="39">
        <v>2</v>
      </c>
      <c r="W2649" s="39"/>
      <c r="X2649" s="39"/>
      <c r="Y2649" s="39"/>
      <c r="Z2649" s="39"/>
      <c r="AA2649" s="39"/>
      <c r="AB2649" s="39"/>
      <c r="AC2649" s="39"/>
      <c r="AD2649" s="39"/>
      <c r="AE2649" s="39"/>
      <c r="AF2649" s="39"/>
      <c r="AG2649" s="39"/>
      <c r="AH2649" s="39"/>
      <c r="AI2649" s="39"/>
      <c r="AJ2649" s="39"/>
      <c r="AK2649" s="39"/>
      <c r="AL2649" s="39"/>
      <c r="AM2649" s="39"/>
      <c r="AN2649" s="39"/>
      <c r="AO2649" s="39"/>
      <c r="AP2649" s="39">
        <v>16071.42</v>
      </c>
      <c r="AQ2649" s="39">
        <v>0</v>
      </c>
      <c r="AR2649" s="27">
        <f t="shared" si="94"/>
        <v>0</v>
      </c>
      <c r="AS2649" s="13" t="s">
        <v>111</v>
      </c>
      <c r="AT2649" s="13">
        <v>2014</v>
      </c>
      <c r="AU2649" s="13" t="s">
        <v>6956</v>
      </c>
    </row>
    <row r="2650" spans="2:47" ht="13.15" customHeight="1" x14ac:dyDescent="0.2">
      <c r="B2650" s="13" t="s">
        <v>6997</v>
      </c>
      <c r="C2650" s="13" t="s">
        <v>100</v>
      </c>
      <c r="D2650" s="13" t="s">
        <v>3649</v>
      </c>
      <c r="E2650" s="13" t="s">
        <v>741</v>
      </c>
      <c r="F2650" s="13" t="s">
        <v>3650</v>
      </c>
      <c r="G2650" s="13" t="s">
        <v>3837</v>
      </c>
      <c r="H2650" s="13" t="s">
        <v>105</v>
      </c>
      <c r="I2650" s="13">
        <v>45</v>
      </c>
      <c r="J2650" s="13" t="s">
        <v>200</v>
      </c>
      <c r="K2650" s="13" t="s">
        <v>107</v>
      </c>
      <c r="L2650" s="13" t="s">
        <v>108</v>
      </c>
      <c r="M2650" s="13" t="s">
        <v>122</v>
      </c>
      <c r="N2650" s="13" t="s">
        <v>3503</v>
      </c>
      <c r="O2650" s="39"/>
      <c r="P2650" s="39"/>
      <c r="Q2650" s="39"/>
      <c r="R2650" s="39">
        <v>31</v>
      </c>
      <c r="S2650" s="39">
        <v>2</v>
      </c>
      <c r="T2650" s="39">
        <v>0</v>
      </c>
      <c r="U2650" s="39">
        <v>2</v>
      </c>
      <c r="V2650" s="39">
        <v>2</v>
      </c>
      <c r="W2650" s="39"/>
      <c r="X2650" s="39"/>
      <c r="Y2650" s="39"/>
      <c r="Z2650" s="39"/>
      <c r="AA2650" s="39"/>
      <c r="AB2650" s="39"/>
      <c r="AC2650" s="39"/>
      <c r="AD2650" s="39"/>
      <c r="AE2650" s="39"/>
      <c r="AF2650" s="39"/>
      <c r="AG2650" s="39"/>
      <c r="AH2650" s="39"/>
      <c r="AI2650" s="39"/>
      <c r="AJ2650" s="39"/>
      <c r="AK2650" s="39"/>
      <c r="AL2650" s="39"/>
      <c r="AM2650" s="39"/>
      <c r="AN2650" s="39"/>
      <c r="AO2650" s="39"/>
      <c r="AP2650" s="39">
        <v>16071.42</v>
      </c>
      <c r="AQ2650" s="39">
        <v>0</v>
      </c>
      <c r="AR2650" s="27">
        <f t="shared" si="94"/>
        <v>0</v>
      </c>
      <c r="AS2650" s="13" t="s">
        <v>111</v>
      </c>
      <c r="AT2650" s="13">
        <v>2014</v>
      </c>
      <c r="AU2650" s="13" t="s">
        <v>7140</v>
      </c>
    </row>
    <row r="2651" spans="2:47" ht="13.15" customHeight="1" x14ac:dyDescent="0.2">
      <c r="B2651" s="13" t="s">
        <v>7111</v>
      </c>
      <c r="C2651" s="13" t="s">
        <v>100</v>
      </c>
      <c r="D2651" s="13" t="s">
        <v>3649</v>
      </c>
      <c r="E2651" s="13" t="s">
        <v>741</v>
      </c>
      <c r="F2651" s="13" t="s">
        <v>3650</v>
      </c>
      <c r="G2651" s="13" t="s">
        <v>3837</v>
      </c>
      <c r="H2651" s="13" t="s">
        <v>105</v>
      </c>
      <c r="I2651" s="13">
        <v>45</v>
      </c>
      <c r="J2651" s="13" t="s">
        <v>200</v>
      </c>
      <c r="K2651" s="13" t="s">
        <v>107</v>
      </c>
      <c r="L2651" s="13" t="s">
        <v>108</v>
      </c>
      <c r="M2651" s="13" t="s">
        <v>122</v>
      </c>
      <c r="N2651" s="13" t="s">
        <v>3503</v>
      </c>
      <c r="O2651" s="39"/>
      <c r="P2651" s="39"/>
      <c r="Q2651" s="39"/>
      <c r="R2651" s="39">
        <v>31</v>
      </c>
      <c r="S2651" s="39">
        <v>2</v>
      </c>
      <c r="T2651" s="39">
        <v>0</v>
      </c>
      <c r="U2651" s="39">
        <v>2</v>
      </c>
      <c r="V2651" s="39">
        <v>2</v>
      </c>
      <c r="W2651" s="39"/>
      <c r="X2651" s="39"/>
      <c r="Y2651" s="39"/>
      <c r="Z2651" s="39"/>
      <c r="AA2651" s="39"/>
      <c r="AB2651" s="39"/>
      <c r="AC2651" s="39"/>
      <c r="AD2651" s="39"/>
      <c r="AE2651" s="39"/>
      <c r="AF2651" s="39"/>
      <c r="AG2651" s="39"/>
      <c r="AH2651" s="39"/>
      <c r="AI2651" s="39"/>
      <c r="AJ2651" s="39"/>
      <c r="AK2651" s="39"/>
      <c r="AL2651" s="39"/>
      <c r="AM2651" s="39"/>
      <c r="AN2651" s="39"/>
      <c r="AO2651" s="39"/>
      <c r="AP2651" s="39">
        <v>18676.14</v>
      </c>
      <c r="AQ2651" s="39">
        <f t="shared" ref="AQ2651" si="100">SUM(R2651:W2651)*AP2651</f>
        <v>691017.17999999993</v>
      </c>
      <c r="AR2651" s="27">
        <f t="shared" si="94"/>
        <v>773939.24159999995</v>
      </c>
      <c r="AS2651" s="13" t="s">
        <v>111</v>
      </c>
      <c r="AT2651" s="13">
        <v>2014</v>
      </c>
      <c r="AU2651" s="13"/>
    </row>
    <row r="2652" spans="2:47" ht="13.15" customHeight="1" x14ac:dyDescent="0.2">
      <c r="B2652" s="7" t="s">
        <v>3842</v>
      </c>
      <c r="C2652" s="7" t="s">
        <v>100</v>
      </c>
      <c r="D2652" s="13" t="s">
        <v>3843</v>
      </c>
      <c r="E2652" s="7" t="s">
        <v>732</v>
      </c>
      <c r="F2652" s="7" t="s">
        <v>3844</v>
      </c>
      <c r="G2652" s="7" t="s">
        <v>3845</v>
      </c>
      <c r="H2652" s="8" t="s">
        <v>197</v>
      </c>
      <c r="I2652" s="9">
        <v>45</v>
      </c>
      <c r="J2652" s="10" t="s">
        <v>238</v>
      </c>
      <c r="K2652" s="8" t="s">
        <v>107</v>
      </c>
      <c r="L2652" s="10" t="s">
        <v>108</v>
      </c>
      <c r="M2652" s="10" t="s">
        <v>109</v>
      </c>
      <c r="N2652" s="10" t="s">
        <v>3503</v>
      </c>
      <c r="O2652" s="27"/>
      <c r="P2652" s="27"/>
      <c r="Q2652" s="74"/>
      <c r="R2652" s="27">
        <v>8</v>
      </c>
      <c r="S2652" s="27">
        <v>8</v>
      </c>
      <c r="T2652" s="27">
        <v>8</v>
      </c>
      <c r="U2652" s="27">
        <v>8</v>
      </c>
      <c r="V2652" s="27">
        <v>8</v>
      </c>
      <c r="W2652" s="27"/>
      <c r="X2652" s="27"/>
      <c r="Y2652" s="27"/>
      <c r="Z2652" s="27"/>
      <c r="AA2652" s="27"/>
      <c r="AB2652" s="27"/>
      <c r="AC2652" s="27"/>
      <c r="AD2652" s="27"/>
      <c r="AE2652" s="27"/>
      <c r="AF2652" s="27"/>
      <c r="AG2652" s="27"/>
      <c r="AH2652" s="27"/>
      <c r="AI2652" s="27"/>
      <c r="AJ2652" s="27"/>
      <c r="AK2652" s="27"/>
      <c r="AL2652" s="27"/>
      <c r="AM2652" s="27"/>
      <c r="AN2652" s="27"/>
      <c r="AO2652" s="27"/>
      <c r="AP2652" s="27">
        <v>17893.21</v>
      </c>
      <c r="AQ2652" s="39">
        <v>0</v>
      </c>
      <c r="AR2652" s="27">
        <f t="shared" si="94"/>
        <v>0</v>
      </c>
      <c r="AS2652" s="10" t="s">
        <v>111</v>
      </c>
      <c r="AT2652" s="43" t="s">
        <v>241</v>
      </c>
      <c r="AU2652" s="89" t="s">
        <v>661</v>
      </c>
    </row>
    <row r="2653" spans="2:47" ht="13.15" customHeight="1" x14ac:dyDescent="0.2">
      <c r="B2653" s="12" t="s">
        <v>3846</v>
      </c>
      <c r="C2653" s="7" t="s">
        <v>100</v>
      </c>
      <c r="D2653" s="13" t="s">
        <v>3843</v>
      </c>
      <c r="E2653" s="7" t="s">
        <v>732</v>
      </c>
      <c r="F2653" s="7" t="s">
        <v>3844</v>
      </c>
      <c r="G2653" s="7" t="s">
        <v>3845</v>
      </c>
      <c r="H2653" s="8" t="s">
        <v>105</v>
      </c>
      <c r="I2653" s="9">
        <v>45</v>
      </c>
      <c r="J2653" s="10" t="s">
        <v>106</v>
      </c>
      <c r="K2653" s="8" t="s">
        <v>107</v>
      </c>
      <c r="L2653" s="10" t="s">
        <v>108</v>
      </c>
      <c r="M2653" s="10" t="s">
        <v>109</v>
      </c>
      <c r="N2653" s="10" t="s">
        <v>3503</v>
      </c>
      <c r="O2653" s="74"/>
      <c r="P2653" s="27"/>
      <c r="Q2653" s="27"/>
      <c r="R2653" s="27">
        <v>8</v>
      </c>
      <c r="S2653" s="27">
        <v>8</v>
      </c>
      <c r="T2653" s="27">
        <v>8</v>
      </c>
      <c r="U2653" s="27">
        <v>8</v>
      </c>
      <c r="V2653" s="27">
        <v>8</v>
      </c>
      <c r="W2653" s="27"/>
      <c r="X2653" s="27"/>
      <c r="Y2653" s="27"/>
      <c r="Z2653" s="27"/>
      <c r="AA2653" s="27"/>
      <c r="AB2653" s="27"/>
      <c r="AC2653" s="27"/>
      <c r="AD2653" s="27"/>
      <c r="AE2653" s="27"/>
      <c r="AF2653" s="27"/>
      <c r="AG2653" s="27"/>
      <c r="AH2653" s="27"/>
      <c r="AI2653" s="27"/>
      <c r="AJ2653" s="27"/>
      <c r="AK2653" s="27"/>
      <c r="AL2653" s="27"/>
      <c r="AM2653" s="27"/>
      <c r="AN2653" s="27"/>
      <c r="AO2653" s="27"/>
      <c r="AP2653" s="27">
        <v>17893.21</v>
      </c>
      <c r="AQ2653" s="39">
        <v>0</v>
      </c>
      <c r="AR2653" s="27">
        <f t="shared" si="94"/>
        <v>0</v>
      </c>
      <c r="AS2653" s="10" t="s">
        <v>111</v>
      </c>
      <c r="AT2653" s="43" t="s">
        <v>241</v>
      </c>
      <c r="AU2653" s="89" t="s">
        <v>661</v>
      </c>
    </row>
    <row r="2654" spans="2:47" ht="13.15" customHeight="1" x14ac:dyDescent="0.2">
      <c r="B2654" s="12" t="s">
        <v>3847</v>
      </c>
      <c r="C2654" s="7" t="s">
        <v>100</v>
      </c>
      <c r="D2654" s="13" t="s">
        <v>3843</v>
      </c>
      <c r="E2654" s="7" t="s">
        <v>732</v>
      </c>
      <c r="F2654" s="7" t="s">
        <v>3844</v>
      </c>
      <c r="G2654" s="7" t="s">
        <v>3845</v>
      </c>
      <c r="H2654" s="8" t="s">
        <v>105</v>
      </c>
      <c r="I2654" s="8">
        <v>45</v>
      </c>
      <c r="J2654" s="10" t="s">
        <v>200</v>
      </c>
      <c r="K2654" s="8" t="s">
        <v>107</v>
      </c>
      <c r="L2654" s="10" t="s">
        <v>108</v>
      </c>
      <c r="M2654" s="10" t="s">
        <v>109</v>
      </c>
      <c r="N2654" s="10" t="s">
        <v>3503</v>
      </c>
      <c r="O2654" s="74"/>
      <c r="P2654" s="27"/>
      <c r="Q2654" s="27"/>
      <c r="R2654" s="27"/>
      <c r="S2654" s="27">
        <v>8</v>
      </c>
      <c r="T2654" s="27">
        <v>8</v>
      </c>
      <c r="U2654" s="27">
        <v>8</v>
      </c>
      <c r="V2654" s="27">
        <v>8</v>
      </c>
      <c r="W2654" s="27"/>
      <c r="X2654" s="27"/>
      <c r="Y2654" s="27"/>
      <c r="Z2654" s="27"/>
      <c r="AA2654" s="27"/>
      <c r="AB2654" s="27"/>
      <c r="AC2654" s="27"/>
      <c r="AD2654" s="27"/>
      <c r="AE2654" s="27"/>
      <c r="AF2654" s="27"/>
      <c r="AG2654" s="27"/>
      <c r="AH2654" s="27"/>
      <c r="AI2654" s="27"/>
      <c r="AJ2654" s="27"/>
      <c r="AK2654" s="27"/>
      <c r="AL2654" s="27"/>
      <c r="AM2654" s="27"/>
      <c r="AN2654" s="27"/>
      <c r="AO2654" s="27"/>
      <c r="AP2654" s="27">
        <v>16517.86</v>
      </c>
      <c r="AQ2654" s="39">
        <v>0</v>
      </c>
      <c r="AR2654" s="27">
        <f t="shared" si="94"/>
        <v>0</v>
      </c>
      <c r="AS2654" s="10" t="s">
        <v>111</v>
      </c>
      <c r="AT2654" s="7" t="s">
        <v>375</v>
      </c>
      <c r="AU2654" s="89" t="s">
        <v>212</v>
      </c>
    </row>
    <row r="2655" spans="2:47" ht="13.15" customHeight="1" x14ac:dyDescent="0.2">
      <c r="B2655" s="7" t="s">
        <v>3848</v>
      </c>
      <c r="C2655" s="7" t="s">
        <v>100</v>
      </c>
      <c r="D2655" s="13" t="s">
        <v>3779</v>
      </c>
      <c r="E2655" s="7" t="s">
        <v>732</v>
      </c>
      <c r="F2655" s="7" t="s">
        <v>3780</v>
      </c>
      <c r="G2655" s="7" t="s">
        <v>3849</v>
      </c>
      <c r="H2655" s="8" t="s">
        <v>197</v>
      </c>
      <c r="I2655" s="9">
        <v>45</v>
      </c>
      <c r="J2655" s="10" t="s">
        <v>238</v>
      </c>
      <c r="K2655" s="8" t="s">
        <v>107</v>
      </c>
      <c r="L2655" s="10" t="s">
        <v>108</v>
      </c>
      <c r="M2655" s="10" t="s">
        <v>109</v>
      </c>
      <c r="N2655" s="10" t="s">
        <v>3503</v>
      </c>
      <c r="O2655" s="27"/>
      <c r="P2655" s="27"/>
      <c r="Q2655" s="74"/>
      <c r="R2655" s="27">
        <v>3</v>
      </c>
      <c r="S2655" s="27">
        <v>3</v>
      </c>
      <c r="T2655" s="27">
        <v>3</v>
      </c>
      <c r="U2655" s="27">
        <v>3</v>
      </c>
      <c r="V2655" s="27">
        <v>3</v>
      </c>
      <c r="W2655" s="27"/>
      <c r="X2655" s="27"/>
      <c r="Y2655" s="27"/>
      <c r="Z2655" s="27"/>
      <c r="AA2655" s="27"/>
      <c r="AB2655" s="27"/>
      <c r="AC2655" s="27"/>
      <c r="AD2655" s="27"/>
      <c r="AE2655" s="27"/>
      <c r="AF2655" s="27"/>
      <c r="AG2655" s="27"/>
      <c r="AH2655" s="27"/>
      <c r="AI2655" s="27"/>
      <c r="AJ2655" s="27"/>
      <c r="AK2655" s="27"/>
      <c r="AL2655" s="27"/>
      <c r="AM2655" s="27"/>
      <c r="AN2655" s="27"/>
      <c r="AO2655" s="27"/>
      <c r="AP2655" s="27">
        <v>17893.21</v>
      </c>
      <c r="AQ2655" s="39">
        <v>0</v>
      </c>
      <c r="AR2655" s="27">
        <f t="shared" si="94"/>
        <v>0</v>
      </c>
      <c r="AS2655" s="10" t="s">
        <v>111</v>
      </c>
      <c r="AT2655" s="43" t="s">
        <v>241</v>
      </c>
      <c r="AU2655" s="89" t="s">
        <v>661</v>
      </c>
    </row>
    <row r="2656" spans="2:47" ht="13.15" customHeight="1" x14ac:dyDescent="0.2">
      <c r="B2656" s="12" t="s">
        <v>3850</v>
      </c>
      <c r="C2656" s="7" t="s">
        <v>100</v>
      </c>
      <c r="D2656" s="13" t="s">
        <v>3779</v>
      </c>
      <c r="E2656" s="7" t="s">
        <v>732</v>
      </c>
      <c r="F2656" s="7" t="s">
        <v>3780</v>
      </c>
      <c r="G2656" s="7" t="s">
        <v>3849</v>
      </c>
      <c r="H2656" s="8" t="s">
        <v>105</v>
      </c>
      <c r="I2656" s="9">
        <v>45</v>
      </c>
      <c r="J2656" s="10" t="s">
        <v>106</v>
      </c>
      <c r="K2656" s="8" t="s">
        <v>107</v>
      </c>
      <c r="L2656" s="10" t="s">
        <v>108</v>
      </c>
      <c r="M2656" s="10" t="s">
        <v>109</v>
      </c>
      <c r="N2656" s="10" t="s">
        <v>3503</v>
      </c>
      <c r="O2656" s="74"/>
      <c r="P2656" s="27"/>
      <c r="Q2656" s="27"/>
      <c r="R2656" s="27">
        <v>3</v>
      </c>
      <c r="S2656" s="27">
        <v>3</v>
      </c>
      <c r="T2656" s="27">
        <v>3</v>
      </c>
      <c r="U2656" s="27">
        <v>3</v>
      </c>
      <c r="V2656" s="27">
        <v>3</v>
      </c>
      <c r="W2656" s="27"/>
      <c r="X2656" s="27"/>
      <c r="Y2656" s="27"/>
      <c r="Z2656" s="27"/>
      <c r="AA2656" s="27"/>
      <c r="AB2656" s="27"/>
      <c r="AC2656" s="27"/>
      <c r="AD2656" s="27"/>
      <c r="AE2656" s="27"/>
      <c r="AF2656" s="27"/>
      <c r="AG2656" s="27"/>
      <c r="AH2656" s="27"/>
      <c r="AI2656" s="27"/>
      <c r="AJ2656" s="27"/>
      <c r="AK2656" s="27"/>
      <c r="AL2656" s="27"/>
      <c r="AM2656" s="27"/>
      <c r="AN2656" s="27"/>
      <c r="AO2656" s="27"/>
      <c r="AP2656" s="27">
        <v>17893.21</v>
      </c>
      <c r="AQ2656" s="39">
        <v>0</v>
      </c>
      <c r="AR2656" s="27">
        <f t="shared" si="94"/>
        <v>0</v>
      </c>
      <c r="AS2656" s="10" t="s">
        <v>111</v>
      </c>
      <c r="AT2656" s="43" t="s">
        <v>241</v>
      </c>
      <c r="AU2656" s="89" t="s">
        <v>661</v>
      </c>
    </row>
    <row r="2657" spans="2:47" ht="13.15" customHeight="1" x14ac:dyDescent="0.2">
      <c r="B2657" s="12" t="s">
        <v>3851</v>
      </c>
      <c r="C2657" s="7" t="s">
        <v>100</v>
      </c>
      <c r="D2657" s="13" t="s">
        <v>3779</v>
      </c>
      <c r="E2657" s="7" t="s">
        <v>732</v>
      </c>
      <c r="F2657" s="7" t="s">
        <v>3780</v>
      </c>
      <c r="G2657" s="7" t="s">
        <v>3849</v>
      </c>
      <c r="H2657" s="8" t="s">
        <v>105</v>
      </c>
      <c r="I2657" s="8">
        <v>45</v>
      </c>
      <c r="J2657" s="10" t="s">
        <v>200</v>
      </c>
      <c r="K2657" s="8" t="s">
        <v>107</v>
      </c>
      <c r="L2657" s="10" t="s">
        <v>108</v>
      </c>
      <c r="M2657" s="10" t="s">
        <v>109</v>
      </c>
      <c r="N2657" s="10" t="s">
        <v>3503</v>
      </c>
      <c r="O2657" s="74"/>
      <c r="P2657" s="27"/>
      <c r="Q2657" s="27"/>
      <c r="R2657" s="27"/>
      <c r="S2657" s="27">
        <v>1</v>
      </c>
      <c r="T2657" s="27">
        <v>3</v>
      </c>
      <c r="U2657" s="27">
        <v>3</v>
      </c>
      <c r="V2657" s="27">
        <v>3</v>
      </c>
      <c r="W2657" s="27"/>
      <c r="X2657" s="27"/>
      <c r="Y2657" s="27"/>
      <c r="Z2657" s="27"/>
      <c r="AA2657" s="27"/>
      <c r="AB2657" s="27"/>
      <c r="AC2657" s="27"/>
      <c r="AD2657" s="27"/>
      <c r="AE2657" s="27"/>
      <c r="AF2657" s="27"/>
      <c r="AG2657" s="27"/>
      <c r="AH2657" s="27"/>
      <c r="AI2657" s="27"/>
      <c r="AJ2657" s="27"/>
      <c r="AK2657" s="27"/>
      <c r="AL2657" s="27"/>
      <c r="AM2657" s="27"/>
      <c r="AN2657" s="27"/>
      <c r="AO2657" s="27"/>
      <c r="AP2657" s="27">
        <v>16517.86</v>
      </c>
      <c r="AQ2657" s="39">
        <v>0</v>
      </c>
      <c r="AR2657" s="27">
        <f t="shared" si="94"/>
        <v>0</v>
      </c>
      <c r="AS2657" s="10" t="s">
        <v>111</v>
      </c>
      <c r="AT2657" s="7" t="s">
        <v>375</v>
      </c>
      <c r="AU2657" s="13" t="s">
        <v>115</v>
      </c>
    </row>
    <row r="2658" spans="2:47" ht="13.15" customHeight="1" x14ac:dyDescent="0.2">
      <c r="B2658" s="13" t="s">
        <v>3852</v>
      </c>
      <c r="C2658" s="13" t="s">
        <v>100</v>
      </c>
      <c r="D2658" s="13" t="s">
        <v>3789</v>
      </c>
      <c r="E2658" s="13" t="s">
        <v>3790</v>
      </c>
      <c r="F2658" s="13" t="s">
        <v>3791</v>
      </c>
      <c r="G2658" s="13" t="s">
        <v>3849</v>
      </c>
      <c r="H2658" s="13" t="s">
        <v>105</v>
      </c>
      <c r="I2658" s="13">
        <v>45</v>
      </c>
      <c r="J2658" s="13" t="s">
        <v>200</v>
      </c>
      <c r="K2658" s="13" t="s">
        <v>107</v>
      </c>
      <c r="L2658" s="13" t="s">
        <v>108</v>
      </c>
      <c r="M2658" s="13" t="s">
        <v>109</v>
      </c>
      <c r="N2658" s="13" t="s">
        <v>3503</v>
      </c>
      <c r="O2658" s="39"/>
      <c r="P2658" s="39"/>
      <c r="Q2658" s="39"/>
      <c r="R2658" s="39"/>
      <c r="S2658" s="39">
        <v>0</v>
      </c>
      <c r="T2658" s="39">
        <v>2</v>
      </c>
      <c r="U2658" s="39">
        <v>2</v>
      </c>
      <c r="V2658" s="39">
        <v>2</v>
      </c>
      <c r="W2658" s="39"/>
      <c r="X2658" s="39"/>
      <c r="Y2658" s="39"/>
      <c r="Z2658" s="39"/>
      <c r="AA2658" s="39"/>
      <c r="AB2658" s="39"/>
      <c r="AC2658" s="39"/>
      <c r="AD2658" s="39"/>
      <c r="AE2658" s="39"/>
      <c r="AF2658" s="39"/>
      <c r="AG2658" s="39"/>
      <c r="AH2658" s="39"/>
      <c r="AI2658" s="39"/>
      <c r="AJ2658" s="39"/>
      <c r="AK2658" s="39"/>
      <c r="AL2658" s="39"/>
      <c r="AM2658" s="39"/>
      <c r="AN2658" s="39"/>
      <c r="AO2658" s="39"/>
      <c r="AP2658" s="39">
        <v>16517.849999999999</v>
      </c>
      <c r="AQ2658" s="39">
        <v>0</v>
      </c>
      <c r="AR2658" s="27">
        <f t="shared" si="94"/>
        <v>0</v>
      </c>
      <c r="AS2658" s="13" t="s">
        <v>111</v>
      </c>
      <c r="AT2658" s="13">
        <v>2014</v>
      </c>
      <c r="AU2658" s="13">
        <v>14</v>
      </c>
    </row>
    <row r="2659" spans="2:47" ht="13.15" customHeight="1" x14ac:dyDescent="0.2">
      <c r="B2659" s="13" t="s">
        <v>3853</v>
      </c>
      <c r="C2659" s="13" t="s">
        <v>100</v>
      </c>
      <c r="D2659" s="13" t="s">
        <v>3789</v>
      </c>
      <c r="E2659" s="13" t="s">
        <v>3790</v>
      </c>
      <c r="F2659" s="13" t="s">
        <v>3791</v>
      </c>
      <c r="G2659" s="13" t="s">
        <v>3849</v>
      </c>
      <c r="H2659" s="13" t="s">
        <v>105</v>
      </c>
      <c r="I2659" s="13">
        <v>45</v>
      </c>
      <c r="J2659" s="13" t="s">
        <v>200</v>
      </c>
      <c r="K2659" s="13" t="s">
        <v>107</v>
      </c>
      <c r="L2659" s="13" t="s">
        <v>108</v>
      </c>
      <c r="M2659" s="13" t="s">
        <v>109</v>
      </c>
      <c r="N2659" s="13" t="s">
        <v>3503</v>
      </c>
      <c r="O2659" s="39"/>
      <c r="P2659" s="39"/>
      <c r="Q2659" s="39"/>
      <c r="R2659" s="39"/>
      <c r="S2659" s="39">
        <v>2</v>
      </c>
      <c r="T2659" s="39">
        <v>2</v>
      </c>
      <c r="U2659" s="39">
        <v>2</v>
      </c>
      <c r="V2659" s="39">
        <v>2</v>
      </c>
      <c r="W2659" s="39"/>
      <c r="X2659" s="39"/>
      <c r="Y2659" s="39"/>
      <c r="Z2659" s="39"/>
      <c r="AA2659" s="39"/>
      <c r="AB2659" s="39"/>
      <c r="AC2659" s="39"/>
      <c r="AD2659" s="39"/>
      <c r="AE2659" s="39"/>
      <c r="AF2659" s="39"/>
      <c r="AG2659" s="39"/>
      <c r="AH2659" s="39"/>
      <c r="AI2659" s="39"/>
      <c r="AJ2659" s="39"/>
      <c r="AK2659" s="39"/>
      <c r="AL2659" s="39"/>
      <c r="AM2659" s="39"/>
      <c r="AN2659" s="39"/>
      <c r="AO2659" s="39"/>
      <c r="AP2659" s="39">
        <v>16517.849999999999</v>
      </c>
      <c r="AQ2659" s="39">
        <v>0</v>
      </c>
      <c r="AR2659" s="27">
        <f t="shared" si="94"/>
        <v>0</v>
      </c>
      <c r="AS2659" s="13" t="s">
        <v>111</v>
      </c>
      <c r="AT2659" s="13">
        <v>2014</v>
      </c>
      <c r="AU2659" s="13">
        <v>14</v>
      </c>
    </row>
    <row r="2660" spans="2:47" ht="13.15" customHeight="1" x14ac:dyDescent="0.2">
      <c r="B2660" s="13" t="s">
        <v>3854</v>
      </c>
      <c r="C2660" s="13" t="s">
        <v>100</v>
      </c>
      <c r="D2660" s="13" t="s">
        <v>3789</v>
      </c>
      <c r="E2660" s="13" t="s">
        <v>3790</v>
      </c>
      <c r="F2660" s="13" t="s">
        <v>3791</v>
      </c>
      <c r="G2660" s="13" t="s">
        <v>3849</v>
      </c>
      <c r="H2660" s="15" t="s">
        <v>105</v>
      </c>
      <c r="I2660" s="13">
        <v>45</v>
      </c>
      <c r="J2660" s="13" t="s">
        <v>200</v>
      </c>
      <c r="K2660" s="13" t="s">
        <v>107</v>
      </c>
      <c r="L2660" s="13" t="s">
        <v>108</v>
      </c>
      <c r="M2660" s="13" t="s">
        <v>122</v>
      </c>
      <c r="N2660" s="13" t="s">
        <v>3503</v>
      </c>
      <c r="O2660" s="39"/>
      <c r="P2660" s="39"/>
      <c r="Q2660" s="39"/>
      <c r="R2660" s="39"/>
      <c r="S2660" s="39">
        <v>1</v>
      </c>
      <c r="T2660" s="39">
        <v>2</v>
      </c>
      <c r="U2660" s="39">
        <v>2</v>
      </c>
      <c r="V2660" s="39">
        <v>2</v>
      </c>
      <c r="W2660" s="39"/>
      <c r="X2660" s="39"/>
      <c r="Y2660" s="39"/>
      <c r="Z2660" s="39"/>
      <c r="AA2660" s="39"/>
      <c r="AB2660" s="39"/>
      <c r="AC2660" s="39"/>
      <c r="AD2660" s="39"/>
      <c r="AE2660" s="39"/>
      <c r="AF2660" s="39"/>
      <c r="AG2660" s="39"/>
      <c r="AH2660" s="39"/>
      <c r="AI2660" s="39"/>
      <c r="AJ2660" s="39"/>
      <c r="AK2660" s="39"/>
      <c r="AL2660" s="39"/>
      <c r="AM2660" s="39"/>
      <c r="AN2660" s="39"/>
      <c r="AO2660" s="39"/>
      <c r="AP2660" s="39">
        <v>16517.849999999999</v>
      </c>
      <c r="AQ2660" s="39">
        <v>0</v>
      </c>
      <c r="AR2660" s="27">
        <f t="shared" si="94"/>
        <v>0</v>
      </c>
      <c r="AS2660" s="13" t="s">
        <v>111</v>
      </c>
      <c r="AT2660" s="13">
        <v>2014</v>
      </c>
      <c r="AU2660" s="13" t="s">
        <v>6956</v>
      </c>
    </row>
    <row r="2661" spans="2:47" ht="13.15" customHeight="1" x14ac:dyDescent="0.2">
      <c r="B2661" s="13" t="s">
        <v>6998</v>
      </c>
      <c r="C2661" s="13" t="s">
        <v>100</v>
      </c>
      <c r="D2661" s="13" t="s">
        <v>3789</v>
      </c>
      <c r="E2661" s="13" t="s">
        <v>3790</v>
      </c>
      <c r="F2661" s="13" t="s">
        <v>3791</v>
      </c>
      <c r="G2661" s="13" t="s">
        <v>3849</v>
      </c>
      <c r="H2661" s="15" t="s">
        <v>105</v>
      </c>
      <c r="I2661" s="13">
        <v>45</v>
      </c>
      <c r="J2661" s="13" t="s">
        <v>200</v>
      </c>
      <c r="K2661" s="13" t="s">
        <v>107</v>
      </c>
      <c r="L2661" s="13" t="s">
        <v>108</v>
      </c>
      <c r="M2661" s="13" t="s">
        <v>122</v>
      </c>
      <c r="N2661" s="13" t="s">
        <v>3503</v>
      </c>
      <c r="O2661" s="39"/>
      <c r="P2661" s="39"/>
      <c r="Q2661" s="39"/>
      <c r="R2661" s="39"/>
      <c r="S2661" s="39">
        <v>1</v>
      </c>
      <c r="T2661" s="39">
        <v>2</v>
      </c>
      <c r="U2661" s="39">
        <v>2</v>
      </c>
      <c r="V2661" s="39">
        <v>2</v>
      </c>
      <c r="W2661" s="39"/>
      <c r="X2661" s="39"/>
      <c r="Y2661" s="39"/>
      <c r="Z2661" s="39"/>
      <c r="AA2661" s="39"/>
      <c r="AB2661" s="39"/>
      <c r="AC2661" s="39"/>
      <c r="AD2661" s="39"/>
      <c r="AE2661" s="39"/>
      <c r="AF2661" s="39"/>
      <c r="AG2661" s="39"/>
      <c r="AH2661" s="39"/>
      <c r="AI2661" s="39"/>
      <c r="AJ2661" s="39"/>
      <c r="AK2661" s="39"/>
      <c r="AL2661" s="39"/>
      <c r="AM2661" s="39"/>
      <c r="AN2661" s="39"/>
      <c r="AO2661" s="39"/>
      <c r="AP2661" s="39">
        <v>16517.849999999999</v>
      </c>
      <c r="AQ2661" s="39">
        <v>0</v>
      </c>
      <c r="AR2661" s="27">
        <f t="shared" si="94"/>
        <v>0</v>
      </c>
      <c r="AS2661" s="13" t="s">
        <v>111</v>
      </c>
      <c r="AT2661" s="13">
        <v>2014</v>
      </c>
      <c r="AU2661" s="13" t="s">
        <v>7140</v>
      </c>
    </row>
    <row r="2662" spans="2:47" ht="13.15" customHeight="1" x14ac:dyDescent="0.2">
      <c r="B2662" s="13" t="s">
        <v>7112</v>
      </c>
      <c r="C2662" s="13" t="s">
        <v>100</v>
      </c>
      <c r="D2662" s="13" t="s">
        <v>3789</v>
      </c>
      <c r="E2662" s="13" t="s">
        <v>3790</v>
      </c>
      <c r="F2662" s="13" t="s">
        <v>3791</v>
      </c>
      <c r="G2662" s="13" t="s">
        <v>3849</v>
      </c>
      <c r="H2662" s="15" t="s">
        <v>105</v>
      </c>
      <c r="I2662" s="13">
        <v>45</v>
      </c>
      <c r="J2662" s="13" t="s">
        <v>200</v>
      </c>
      <c r="K2662" s="13" t="s">
        <v>107</v>
      </c>
      <c r="L2662" s="13" t="s">
        <v>108</v>
      </c>
      <c r="M2662" s="13" t="s">
        <v>122</v>
      </c>
      <c r="N2662" s="13" t="s">
        <v>3503</v>
      </c>
      <c r="O2662" s="39"/>
      <c r="P2662" s="39"/>
      <c r="Q2662" s="39"/>
      <c r="R2662" s="39"/>
      <c r="S2662" s="39">
        <v>1</v>
      </c>
      <c r="T2662" s="39">
        <v>2</v>
      </c>
      <c r="U2662" s="39">
        <v>2</v>
      </c>
      <c r="V2662" s="39">
        <v>2</v>
      </c>
      <c r="W2662" s="39"/>
      <c r="X2662" s="39"/>
      <c r="Y2662" s="39"/>
      <c r="Z2662" s="39"/>
      <c r="AA2662" s="39"/>
      <c r="AB2662" s="39"/>
      <c r="AC2662" s="39"/>
      <c r="AD2662" s="39"/>
      <c r="AE2662" s="39"/>
      <c r="AF2662" s="39"/>
      <c r="AG2662" s="39"/>
      <c r="AH2662" s="39"/>
      <c r="AI2662" s="39"/>
      <c r="AJ2662" s="39"/>
      <c r="AK2662" s="39"/>
      <c r="AL2662" s="39"/>
      <c r="AM2662" s="39"/>
      <c r="AN2662" s="39"/>
      <c r="AO2662" s="39"/>
      <c r="AP2662" s="39">
        <v>18676.14</v>
      </c>
      <c r="AQ2662" s="39">
        <v>0</v>
      </c>
      <c r="AR2662" s="27">
        <f t="shared" si="94"/>
        <v>0</v>
      </c>
      <c r="AS2662" s="13" t="s">
        <v>111</v>
      </c>
      <c r="AT2662" s="13">
        <v>2014</v>
      </c>
      <c r="AU2662" s="13" t="s">
        <v>115</v>
      </c>
    </row>
    <row r="2663" spans="2:47" ht="13.15" customHeight="1" x14ac:dyDescent="0.2">
      <c r="B2663" s="13" t="s">
        <v>7966</v>
      </c>
      <c r="C2663" s="13" t="s">
        <v>100</v>
      </c>
      <c r="D2663" s="13" t="s">
        <v>3789</v>
      </c>
      <c r="E2663" s="13" t="s">
        <v>3790</v>
      </c>
      <c r="F2663" s="13" t="s">
        <v>3791</v>
      </c>
      <c r="G2663" s="13" t="s">
        <v>3849</v>
      </c>
      <c r="H2663" s="15" t="s">
        <v>105</v>
      </c>
      <c r="I2663" s="13">
        <v>45</v>
      </c>
      <c r="J2663" s="13" t="s">
        <v>200</v>
      </c>
      <c r="K2663" s="13" t="s">
        <v>107</v>
      </c>
      <c r="L2663" s="13" t="s">
        <v>108</v>
      </c>
      <c r="M2663" s="13" t="s">
        <v>122</v>
      </c>
      <c r="N2663" s="13" t="s">
        <v>3503</v>
      </c>
      <c r="O2663" s="39"/>
      <c r="P2663" s="39"/>
      <c r="Q2663" s="39"/>
      <c r="R2663" s="39"/>
      <c r="S2663" s="39">
        <v>1</v>
      </c>
      <c r="T2663" s="39">
        <v>2</v>
      </c>
      <c r="U2663" s="39">
        <v>8</v>
      </c>
      <c r="V2663" s="39">
        <v>7</v>
      </c>
      <c r="W2663" s="39">
        <v>7</v>
      </c>
      <c r="X2663" s="171"/>
      <c r="Y2663" s="171"/>
      <c r="Z2663" s="171"/>
      <c r="AA2663" s="171"/>
      <c r="AB2663" s="171"/>
      <c r="AC2663" s="171"/>
      <c r="AD2663" s="171"/>
      <c r="AE2663" s="171"/>
      <c r="AF2663" s="171"/>
      <c r="AG2663" s="171"/>
      <c r="AH2663" s="171"/>
      <c r="AI2663" s="171"/>
      <c r="AJ2663" s="171"/>
      <c r="AK2663" s="171"/>
      <c r="AL2663" s="171"/>
      <c r="AM2663" s="171"/>
      <c r="AN2663" s="171"/>
      <c r="AO2663" s="171"/>
      <c r="AP2663" s="39">
        <v>18676.14</v>
      </c>
      <c r="AQ2663" s="39">
        <f t="shared" ref="AQ2663" si="101">(O2663+P2663+Q2663+R2663+S2663+T2663+U2663+V2663+W2663)*AP2663</f>
        <v>466903.5</v>
      </c>
      <c r="AR2663" s="27">
        <f t="shared" si="94"/>
        <v>522931.92000000004</v>
      </c>
      <c r="AS2663" s="13" t="s">
        <v>111</v>
      </c>
      <c r="AT2663" s="13" t="s">
        <v>7924</v>
      </c>
      <c r="AU2663" s="300"/>
    </row>
    <row r="2664" spans="2:47" ht="13.15" customHeight="1" x14ac:dyDescent="0.2">
      <c r="B2664" s="7" t="s">
        <v>3855</v>
      </c>
      <c r="C2664" s="7" t="s">
        <v>100</v>
      </c>
      <c r="D2664" s="13" t="s">
        <v>753</v>
      </c>
      <c r="E2664" s="7" t="s">
        <v>732</v>
      </c>
      <c r="F2664" s="7" t="s">
        <v>754</v>
      </c>
      <c r="G2664" s="7" t="s">
        <v>3856</v>
      </c>
      <c r="H2664" s="8" t="s">
        <v>197</v>
      </c>
      <c r="I2664" s="9">
        <v>45</v>
      </c>
      <c r="J2664" s="10" t="s">
        <v>238</v>
      </c>
      <c r="K2664" s="8" t="s">
        <v>107</v>
      </c>
      <c r="L2664" s="10" t="s">
        <v>108</v>
      </c>
      <c r="M2664" s="10" t="s">
        <v>109</v>
      </c>
      <c r="N2664" s="10" t="s">
        <v>3503</v>
      </c>
      <c r="O2664" s="27"/>
      <c r="P2664" s="27"/>
      <c r="Q2664" s="74"/>
      <c r="R2664" s="27">
        <v>77</v>
      </c>
      <c r="S2664" s="27">
        <v>77</v>
      </c>
      <c r="T2664" s="27">
        <v>77</v>
      </c>
      <c r="U2664" s="27">
        <v>77</v>
      </c>
      <c r="V2664" s="27">
        <v>77</v>
      </c>
      <c r="W2664" s="27"/>
      <c r="X2664" s="27"/>
      <c r="Y2664" s="27"/>
      <c r="Z2664" s="27"/>
      <c r="AA2664" s="27"/>
      <c r="AB2664" s="27"/>
      <c r="AC2664" s="27"/>
      <c r="AD2664" s="27"/>
      <c r="AE2664" s="27"/>
      <c r="AF2664" s="27"/>
      <c r="AG2664" s="27"/>
      <c r="AH2664" s="27"/>
      <c r="AI2664" s="27"/>
      <c r="AJ2664" s="27"/>
      <c r="AK2664" s="27"/>
      <c r="AL2664" s="27"/>
      <c r="AM2664" s="27"/>
      <c r="AN2664" s="27"/>
      <c r="AO2664" s="27"/>
      <c r="AP2664" s="27">
        <v>13540.81</v>
      </c>
      <c r="AQ2664" s="39">
        <v>0</v>
      </c>
      <c r="AR2664" s="27">
        <f t="shared" si="94"/>
        <v>0</v>
      </c>
      <c r="AS2664" s="10" t="s">
        <v>111</v>
      </c>
      <c r="AT2664" s="43" t="s">
        <v>241</v>
      </c>
      <c r="AU2664" s="89" t="s">
        <v>661</v>
      </c>
    </row>
    <row r="2665" spans="2:47" ht="13.15" customHeight="1" x14ac:dyDescent="0.2">
      <c r="B2665" s="12" t="s">
        <v>3857</v>
      </c>
      <c r="C2665" s="7" t="s">
        <v>100</v>
      </c>
      <c r="D2665" s="13" t="s">
        <v>753</v>
      </c>
      <c r="E2665" s="7" t="s">
        <v>732</v>
      </c>
      <c r="F2665" s="7" t="s">
        <v>754</v>
      </c>
      <c r="G2665" s="7" t="s">
        <v>3856</v>
      </c>
      <c r="H2665" s="8" t="s">
        <v>105</v>
      </c>
      <c r="I2665" s="9">
        <v>45</v>
      </c>
      <c r="J2665" s="10" t="s">
        <v>106</v>
      </c>
      <c r="K2665" s="8" t="s">
        <v>107</v>
      </c>
      <c r="L2665" s="10" t="s">
        <v>108</v>
      </c>
      <c r="M2665" s="10" t="s">
        <v>109</v>
      </c>
      <c r="N2665" s="10" t="s">
        <v>3503</v>
      </c>
      <c r="O2665" s="74"/>
      <c r="P2665" s="27"/>
      <c r="Q2665" s="27"/>
      <c r="R2665" s="27">
        <v>77</v>
      </c>
      <c r="S2665" s="27">
        <v>77</v>
      </c>
      <c r="T2665" s="27">
        <v>77</v>
      </c>
      <c r="U2665" s="27">
        <v>77</v>
      </c>
      <c r="V2665" s="27">
        <v>77</v>
      </c>
      <c r="W2665" s="27"/>
      <c r="X2665" s="27"/>
      <c r="Y2665" s="27"/>
      <c r="Z2665" s="27"/>
      <c r="AA2665" s="27"/>
      <c r="AB2665" s="27"/>
      <c r="AC2665" s="27"/>
      <c r="AD2665" s="27"/>
      <c r="AE2665" s="27"/>
      <c r="AF2665" s="27"/>
      <c r="AG2665" s="27"/>
      <c r="AH2665" s="27"/>
      <c r="AI2665" s="27"/>
      <c r="AJ2665" s="27"/>
      <c r="AK2665" s="27"/>
      <c r="AL2665" s="27"/>
      <c r="AM2665" s="27"/>
      <c r="AN2665" s="27"/>
      <c r="AO2665" s="27"/>
      <c r="AP2665" s="27">
        <v>13540.81</v>
      </c>
      <c r="AQ2665" s="39">
        <v>0</v>
      </c>
      <c r="AR2665" s="27">
        <f t="shared" si="94"/>
        <v>0</v>
      </c>
      <c r="AS2665" s="10" t="s">
        <v>111</v>
      </c>
      <c r="AT2665" s="43" t="s">
        <v>241</v>
      </c>
      <c r="AU2665" s="89" t="s">
        <v>661</v>
      </c>
    </row>
    <row r="2666" spans="2:47" ht="13.15" customHeight="1" x14ac:dyDescent="0.2">
      <c r="B2666" s="12" t="s">
        <v>3858</v>
      </c>
      <c r="C2666" s="7" t="s">
        <v>100</v>
      </c>
      <c r="D2666" s="13" t="s">
        <v>753</v>
      </c>
      <c r="E2666" s="7" t="s">
        <v>732</v>
      </c>
      <c r="F2666" s="7" t="s">
        <v>754</v>
      </c>
      <c r="G2666" s="7" t="s">
        <v>3856</v>
      </c>
      <c r="H2666" s="8" t="s">
        <v>105</v>
      </c>
      <c r="I2666" s="8">
        <v>45</v>
      </c>
      <c r="J2666" s="10" t="s">
        <v>200</v>
      </c>
      <c r="K2666" s="8" t="s">
        <v>107</v>
      </c>
      <c r="L2666" s="10" t="s">
        <v>108</v>
      </c>
      <c r="M2666" s="10" t="s">
        <v>109</v>
      </c>
      <c r="N2666" s="10" t="s">
        <v>3503</v>
      </c>
      <c r="O2666" s="74"/>
      <c r="P2666" s="27"/>
      <c r="Q2666" s="27"/>
      <c r="R2666" s="27">
        <v>55</v>
      </c>
      <c r="S2666" s="27">
        <v>77</v>
      </c>
      <c r="T2666" s="27">
        <v>77</v>
      </c>
      <c r="U2666" s="27">
        <v>77</v>
      </c>
      <c r="V2666" s="27">
        <v>77</v>
      </c>
      <c r="W2666" s="27"/>
      <c r="X2666" s="27"/>
      <c r="Y2666" s="27"/>
      <c r="Z2666" s="27"/>
      <c r="AA2666" s="27"/>
      <c r="AB2666" s="27"/>
      <c r="AC2666" s="27"/>
      <c r="AD2666" s="27"/>
      <c r="AE2666" s="27"/>
      <c r="AF2666" s="27"/>
      <c r="AG2666" s="27"/>
      <c r="AH2666" s="27"/>
      <c r="AI2666" s="27"/>
      <c r="AJ2666" s="27"/>
      <c r="AK2666" s="27"/>
      <c r="AL2666" s="27"/>
      <c r="AM2666" s="27"/>
      <c r="AN2666" s="27"/>
      <c r="AO2666" s="27"/>
      <c r="AP2666" s="27">
        <v>12500</v>
      </c>
      <c r="AQ2666" s="39">
        <v>0</v>
      </c>
      <c r="AR2666" s="27">
        <f t="shared" si="94"/>
        <v>0</v>
      </c>
      <c r="AS2666" s="10" t="s">
        <v>111</v>
      </c>
      <c r="AT2666" s="7" t="s">
        <v>375</v>
      </c>
      <c r="AU2666" s="13" t="s">
        <v>115</v>
      </c>
    </row>
    <row r="2667" spans="2:47" ht="13.15" customHeight="1" x14ac:dyDescent="0.2">
      <c r="B2667" s="13" t="s">
        <v>3859</v>
      </c>
      <c r="C2667" s="13" t="s">
        <v>100</v>
      </c>
      <c r="D2667" s="13" t="s">
        <v>3682</v>
      </c>
      <c r="E2667" s="13" t="s">
        <v>741</v>
      </c>
      <c r="F2667" s="13" t="s">
        <v>3683</v>
      </c>
      <c r="G2667" s="13" t="s">
        <v>3856</v>
      </c>
      <c r="H2667" s="13" t="s">
        <v>105</v>
      </c>
      <c r="I2667" s="13">
        <v>45</v>
      </c>
      <c r="J2667" s="13" t="s">
        <v>200</v>
      </c>
      <c r="K2667" s="13" t="s">
        <v>107</v>
      </c>
      <c r="L2667" s="13" t="s">
        <v>108</v>
      </c>
      <c r="M2667" s="13" t="s">
        <v>122</v>
      </c>
      <c r="N2667" s="13" t="s">
        <v>3503</v>
      </c>
      <c r="O2667" s="39"/>
      <c r="P2667" s="39"/>
      <c r="Q2667" s="39"/>
      <c r="R2667" s="39">
        <v>55</v>
      </c>
      <c r="S2667" s="39">
        <v>0</v>
      </c>
      <c r="T2667" s="39">
        <v>0</v>
      </c>
      <c r="U2667" s="39">
        <v>0</v>
      </c>
      <c r="V2667" s="39">
        <v>0</v>
      </c>
      <c r="W2667" s="39"/>
      <c r="X2667" s="39"/>
      <c r="Y2667" s="39"/>
      <c r="Z2667" s="39"/>
      <c r="AA2667" s="39"/>
      <c r="AB2667" s="39"/>
      <c r="AC2667" s="39"/>
      <c r="AD2667" s="39"/>
      <c r="AE2667" s="39"/>
      <c r="AF2667" s="39"/>
      <c r="AG2667" s="39"/>
      <c r="AH2667" s="39"/>
      <c r="AI2667" s="39"/>
      <c r="AJ2667" s="39"/>
      <c r="AK2667" s="39"/>
      <c r="AL2667" s="39"/>
      <c r="AM2667" s="39"/>
      <c r="AN2667" s="39"/>
      <c r="AO2667" s="39"/>
      <c r="AP2667" s="39">
        <v>12500</v>
      </c>
      <c r="AQ2667" s="39">
        <f>(O2667+P2667+Q2667+R2667+S2667+T2667+U2667+V2667+W2667)*AP2667</f>
        <v>687500</v>
      </c>
      <c r="AR2667" s="27">
        <f t="shared" si="94"/>
        <v>770000.00000000012</v>
      </c>
      <c r="AS2667" s="13" t="s">
        <v>111</v>
      </c>
      <c r="AT2667" s="13">
        <v>2014</v>
      </c>
      <c r="AU2667" s="13"/>
    </row>
    <row r="2668" spans="2:47" ht="13.15" customHeight="1" x14ac:dyDescent="0.2">
      <c r="B2668" s="7" t="s">
        <v>3860</v>
      </c>
      <c r="C2668" s="7" t="s">
        <v>100</v>
      </c>
      <c r="D2668" s="13" t="s">
        <v>3861</v>
      </c>
      <c r="E2668" s="7" t="s">
        <v>3862</v>
      </c>
      <c r="F2668" s="7" t="s">
        <v>3863</v>
      </c>
      <c r="G2668" s="7" t="s">
        <v>3864</v>
      </c>
      <c r="H2668" s="8" t="s">
        <v>197</v>
      </c>
      <c r="I2668" s="9">
        <v>50</v>
      </c>
      <c r="J2668" s="10" t="s">
        <v>238</v>
      </c>
      <c r="K2668" s="8" t="s">
        <v>107</v>
      </c>
      <c r="L2668" s="10" t="s">
        <v>108</v>
      </c>
      <c r="M2668" s="10" t="s">
        <v>109</v>
      </c>
      <c r="N2668" s="10" t="s">
        <v>3503</v>
      </c>
      <c r="O2668" s="27"/>
      <c r="P2668" s="27"/>
      <c r="Q2668" s="74"/>
      <c r="R2668" s="27">
        <v>30</v>
      </c>
      <c r="S2668" s="27">
        <v>30</v>
      </c>
      <c r="T2668" s="27">
        <v>30</v>
      </c>
      <c r="U2668" s="27">
        <v>30</v>
      </c>
      <c r="V2668" s="27">
        <v>30</v>
      </c>
      <c r="W2668" s="27"/>
      <c r="X2668" s="27"/>
      <c r="Y2668" s="27"/>
      <c r="Z2668" s="27"/>
      <c r="AA2668" s="27"/>
      <c r="AB2668" s="27"/>
      <c r="AC2668" s="27"/>
      <c r="AD2668" s="27"/>
      <c r="AE2668" s="27"/>
      <c r="AF2668" s="27"/>
      <c r="AG2668" s="27"/>
      <c r="AH2668" s="27"/>
      <c r="AI2668" s="27"/>
      <c r="AJ2668" s="27"/>
      <c r="AK2668" s="27"/>
      <c r="AL2668" s="27"/>
      <c r="AM2668" s="27"/>
      <c r="AN2668" s="27"/>
      <c r="AO2668" s="27"/>
      <c r="AP2668" s="27">
        <v>3537.54</v>
      </c>
      <c r="AQ2668" s="39">
        <v>0</v>
      </c>
      <c r="AR2668" s="27">
        <f t="shared" si="94"/>
        <v>0</v>
      </c>
      <c r="AS2668" s="10" t="s">
        <v>111</v>
      </c>
      <c r="AT2668" s="43" t="s">
        <v>241</v>
      </c>
      <c r="AU2668" s="89" t="s">
        <v>242</v>
      </c>
    </row>
    <row r="2669" spans="2:47" ht="13.15" customHeight="1" x14ac:dyDescent="0.2">
      <c r="B2669" s="12" t="s">
        <v>3865</v>
      </c>
      <c r="C2669" s="7" t="s">
        <v>100</v>
      </c>
      <c r="D2669" s="13" t="s">
        <v>3861</v>
      </c>
      <c r="E2669" s="7" t="s">
        <v>3862</v>
      </c>
      <c r="F2669" s="7" t="s">
        <v>3863</v>
      </c>
      <c r="G2669" s="7" t="s">
        <v>3864</v>
      </c>
      <c r="H2669" s="8" t="s">
        <v>105</v>
      </c>
      <c r="I2669" s="9">
        <v>50</v>
      </c>
      <c r="J2669" s="10" t="s">
        <v>106</v>
      </c>
      <c r="K2669" s="8" t="s">
        <v>107</v>
      </c>
      <c r="L2669" s="10" t="s">
        <v>108</v>
      </c>
      <c r="M2669" s="10" t="s">
        <v>109</v>
      </c>
      <c r="N2669" s="10" t="s">
        <v>3503</v>
      </c>
      <c r="O2669" s="74"/>
      <c r="P2669" s="27"/>
      <c r="Q2669" s="27"/>
      <c r="R2669" s="27">
        <v>30</v>
      </c>
      <c r="S2669" s="27">
        <v>30</v>
      </c>
      <c r="T2669" s="27">
        <v>30</v>
      </c>
      <c r="U2669" s="27">
        <v>30</v>
      </c>
      <c r="V2669" s="27">
        <v>30</v>
      </c>
      <c r="W2669" s="27"/>
      <c r="X2669" s="27"/>
      <c r="Y2669" s="27"/>
      <c r="Z2669" s="27"/>
      <c r="AA2669" s="27"/>
      <c r="AB2669" s="27"/>
      <c r="AC2669" s="27"/>
      <c r="AD2669" s="27"/>
      <c r="AE2669" s="27"/>
      <c r="AF2669" s="27"/>
      <c r="AG2669" s="27"/>
      <c r="AH2669" s="27"/>
      <c r="AI2669" s="27"/>
      <c r="AJ2669" s="27"/>
      <c r="AK2669" s="27"/>
      <c r="AL2669" s="27"/>
      <c r="AM2669" s="27"/>
      <c r="AN2669" s="27"/>
      <c r="AO2669" s="27"/>
      <c r="AP2669" s="27">
        <v>3537.54</v>
      </c>
      <c r="AQ2669" s="39">
        <v>0</v>
      </c>
      <c r="AR2669" s="27">
        <f t="shared" si="94"/>
        <v>0</v>
      </c>
      <c r="AS2669" s="10" t="s">
        <v>111</v>
      </c>
      <c r="AT2669" s="43" t="s">
        <v>241</v>
      </c>
      <c r="AU2669" s="89" t="s">
        <v>661</v>
      </c>
    </row>
    <row r="2670" spans="2:47" ht="13.15" customHeight="1" x14ac:dyDescent="0.2">
      <c r="B2670" s="12" t="s">
        <v>3866</v>
      </c>
      <c r="C2670" s="7" t="s">
        <v>100</v>
      </c>
      <c r="D2670" s="13" t="s">
        <v>3861</v>
      </c>
      <c r="E2670" s="7" t="s">
        <v>3862</v>
      </c>
      <c r="F2670" s="7" t="s">
        <v>3863</v>
      </c>
      <c r="G2670" s="7" t="s">
        <v>3864</v>
      </c>
      <c r="H2670" s="8" t="s">
        <v>105</v>
      </c>
      <c r="I2670" s="8">
        <v>50</v>
      </c>
      <c r="J2670" s="10" t="s">
        <v>244</v>
      </c>
      <c r="K2670" s="8" t="s">
        <v>107</v>
      </c>
      <c r="L2670" s="10" t="s">
        <v>108</v>
      </c>
      <c r="M2670" s="10" t="s">
        <v>109</v>
      </c>
      <c r="N2670" s="10" t="s">
        <v>3503</v>
      </c>
      <c r="O2670" s="74"/>
      <c r="P2670" s="27"/>
      <c r="Q2670" s="27"/>
      <c r="R2670" s="27">
        <v>30</v>
      </c>
      <c r="S2670" s="27">
        <v>30</v>
      </c>
      <c r="T2670" s="27">
        <v>30</v>
      </c>
      <c r="U2670" s="27">
        <v>30</v>
      </c>
      <c r="V2670" s="27">
        <v>30</v>
      </c>
      <c r="W2670" s="27"/>
      <c r="X2670" s="27"/>
      <c r="Y2670" s="27"/>
      <c r="Z2670" s="27"/>
      <c r="AA2670" s="27"/>
      <c r="AB2670" s="27"/>
      <c r="AC2670" s="27"/>
      <c r="AD2670" s="27"/>
      <c r="AE2670" s="27"/>
      <c r="AF2670" s="27"/>
      <c r="AG2670" s="27"/>
      <c r="AH2670" s="27"/>
      <c r="AI2670" s="27"/>
      <c r="AJ2670" s="27"/>
      <c r="AK2670" s="27"/>
      <c r="AL2670" s="27"/>
      <c r="AM2670" s="27"/>
      <c r="AN2670" s="27"/>
      <c r="AO2670" s="27"/>
      <c r="AP2670" s="27">
        <v>3265.6249999999995</v>
      </c>
      <c r="AQ2670" s="39">
        <v>0</v>
      </c>
      <c r="AR2670" s="27">
        <f t="shared" si="94"/>
        <v>0</v>
      </c>
      <c r="AS2670" s="10" t="s">
        <v>111</v>
      </c>
      <c r="AT2670" s="7" t="s">
        <v>375</v>
      </c>
      <c r="AU2670" s="13" t="s">
        <v>1163</v>
      </c>
    </row>
    <row r="2671" spans="2:47" ht="13.15" customHeight="1" x14ac:dyDescent="0.2">
      <c r="B2671" s="13" t="s">
        <v>3867</v>
      </c>
      <c r="C2671" s="13" t="s">
        <v>100</v>
      </c>
      <c r="D2671" s="13" t="s">
        <v>3868</v>
      </c>
      <c r="E2671" s="13" t="s">
        <v>3862</v>
      </c>
      <c r="F2671" s="13" t="s">
        <v>3869</v>
      </c>
      <c r="G2671" s="13" t="s">
        <v>3864</v>
      </c>
      <c r="H2671" s="13" t="s">
        <v>1475</v>
      </c>
      <c r="I2671" s="13">
        <v>50</v>
      </c>
      <c r="J2671" s="13" t="s">
        <v>614</v>
      </c>
      <c r="K2671" s="13" t="s">
        <v>107</v>
      </c>
      <c r="L2671" s="13" t="s">
        <v>108</v>
      </c>
      <c r="M2671" s="13" t="s">
        <v>109</v>
      </c>
      <c r="N2671" s="13" t="s">
        <v>3503</v>
      </c>
      <c r="O2671" s="39"/>
      <c r="P2671" s="39"/>
      <c r="Q2671" s="39"/>
      <c r="R2671" s="39"/>
      <c r="S2671" s="39">
        <v>100</v>
      </c>
      <c r="T2671" s="39">
        <v>100</v>
      </c>
      <c r="U2671" s="39">
        <v>100</v>
      </c>
      <c r="V2671" s="39">
        <v>100</v>
      </c>
      <c r="W2671" s="39">
        <v>100</v>
      </c>
      <c r="X2671" s="39"/>
      <c r="Y2671" s="39"/>
      <c r="Z2671" s="39"/>
      <c r="AA2671" s="39"/>
      <c r="AB2671" s="39"/>
      <c r="AC2671" s="39"/>
      <c r="AD2671" s="39"/>
      <c r="AE2671" s="39"/>
      <c r="AF2671" s="39"/>
      <c r="AG2671" s="39"/>
      <c r="AH2671" s="39"/>
      <c r="AI2671" s="39"/>
      <c r="AJ2671" s="39"/>
      <c r="AK2671" s="39"/>
      <c r="AL2671" s="39"/>
      <c r="AM2671" s="39"/>
      <c r="AN2671" s="39"/>
      <c r="AO2671" s="39"/>
      <c r="AP2671" s="39">
        <v>3265.62</v>
      </c>
      <c r="AQ2671" s="39">
        <v>0</v>
      </c>
      <c r="AR2671" s="27">
        <f t="shared" si="94"/>
        <v>0</v>
      </c>
      <c r="AS2671" s="13" t="s">
        <v>111</v>
      </c>
      <c r="AT2671" s="13">
        <v>2016</v>
      </c>
      <c r="AU2671" s="13" t="s">
        <v>212</v>
      </c>
    </row>
    <row r="2672" spans="2:47" ht="13.15" customHeight="1" x14ac:dyDescent="0.2">
      <c r="B2672" s="7" t="s">
        <v>3870</v>
      </c>
      <c r="C2672" s="7" t="s">
        <v>100</v>
      </c>
      <c r="D2672" s="13" t="s">
        <v>3871</v>
      </c>
      <c r="E2672" s="7" t="s">
        <v>3872</v>
      </c>
      <c r="F2672" s="7" t="s">
        <v>3873</v>
      </c>
      <c r="G2672" s="7" t="s">
        <v>3874</v>
      </c>
      <c r="H2672" s="8" t="s">
        <v>197</v>
      </c>
      <c r="I2672" s="9">
        <v>100</v>
      </c>
      <c r="J2672" s="10" t="s">
        <v>238</v>
      </c>
      <c r="K2672" s="8" t="s">
        <v>107</v>
      </c>
      <c r="L2672" s="10" t="s">
        <v>108</v>
      </c>
      <c r="M2672" s="10" t="s">
        <v>109</v>
      </c>
      <c r="N2672" s="10" t="s">
        <v>3503</v>
      </c>
      <c r="O2672" s="27"/>
      <c r="P2672" s="27"/>
      <c r="Q2672" s="74"/>
      <c r="R2672" s="27">
        <v>53</v>
      </c>
      <c r="S2672" s="27">
        <v>53</v>
      </c>
      <c r="T2672" s="27">
        <v>53</v>
      </c>
      <c r="U2672" s="27">
        <v>53</v>
      </c>
      <c r="V2672" s="27">
        <v>53</v>
      </c>
      <c r="W2672" s="27"/>
      <c r="X2672" s="27"/>
      <c r="Y2672" s="27"/>
      <c r="Z2672" s="27"/>
      <c r="AA2672" s="27"/>
      <c r="AB2672" s="27"/>
      <c r="AC2672" s="27"/>
      <c r="AD2672" s="27"/>
      <c r="AE2672" s="27"/>
      <c r="AF2672" s="27"/>
      <c r="AG2672" s="27"/>
      <c r="AH2672" s="27"/>
      <c r="AI2672" s="27"/>
      <c r="AJ2672" s="27"/>
      <c r="AK2672" s="27"/>
      <c r="AL2672" s="27"/>
      <c r="AM2672" s="27"/>
      <c r="AN2672" s="27"/>
      <c r="AO2672" s="27"/>
      <c r="AP2672" s="27">
        <v>13540.81</v>
      </c>
      <c r="AQ2672" s="39">
        <v>0</v>
      </c>
      <c r="AR2672" s="27">
        <f t="shared" si="94"/>
        <v>0</v>
      </c>
      <c r="AS2672" s="10" t="s">
        <v>111</v>
      </c>
      <c r="AT2672" s="43" t="s">
        <v>241</v>
      </c>
      <c r="AU2672" s="89" t="s">
        <v>661</v>
      </c>
    </row>
    <row r="2673" spans="2:47" ht="13.15" customHeight="1" x14ac:dyDescent="0.2">
      <c r="B2673" s="12" t="s">
        <v>3875</v>
      </c>
      <c r="C2673" s="7" t="s">
        <v>100</v>
      </c>
      <c r="D2673" s="13" t="s">
        <v>3871</v>
      </c>
      <c r="E2673" s="7" t="s">
        <v>3872</v>
      </c>
      <c r="F2673" s="7" t="s">
        <v>3873</v>
      </c>
      <c r="G2673" s="7" t="s">
        <v>3874</v>
      </c>
      <c r="H2673" s="8" t="s">
        <v>105</v>
      </c>
      <c r="I2673" s="9">
        <v>100</v>
      </c>
      <c r="J2673" s="10" t="s">
        <v>106</v>
      </c>
      <c r="K2673" s="8" t="s">
        <v>107</v>
      </c>
      <c r="L2673" s="10" t="s">
        <v>108</v>
      </c>
      <c r="M2673" s="10" t="s">
        <v>109</v>
      </c>
      <c r="N2673" s="10" t="s">
        <v>3503</v>
      </c>
      <c r="O2673" s="74"/>
      <c r="P2673" s="27"/>
      <c r="Q2673" s="27"/>
      <c r="R2673" s="27">
        <v>53</v>
      </c>
      <c r="S2673" s="27">
        <v>53</v>
      </c>
      <c r="T2673" s="27">
        <v>53</v>
      </c>
      <c r="U2673" s="27">
        <v>53</v>
      </c>
      <c r="V2673" s="27">
        <v>53</v>
      </c>
      <c r="W2673" s="27"/>
      <c r="X2673" s="27"/>
      <c r="Y2673" s="27"/>
      <c r="Z2673" s="27"/>
      <c r="AA2673" s="27"/>
      <c r="AB2673" s="27"/>
      <c r="AC2673" s="27"/>
      <c r="AD2673" s="27"/>
      <c r="AE2673" s="27"/>
      <c r="AF2673" s="27"/>
      <c r="AG2673" s="27"/>
      <c r="AH2673" s="27"/>
      <c r="AI2673" s="27"/>
      <c r="AJ2673" s="27"/>
      <c r="AK2673" s="27"/>
      <c r="AL2673" s="27"/>
      <c r="AM2673" s="27"/>
      <c r="AN2673" s="27"/>
      <c r="AO2673" s="27"/>
      <c r="AP2673" s="27">
        <v>13540.81</v>
      </c>
      <c r="AQ2673" s="39">
        <v>0</v>
      </c>
      <c r="AR2673" s="27">
        <f t="shared" si="94"/>
        <v>0</v>
      </c>
      <c r="AS2673" s="10" t="s">
        <v>111</v>
      </c>
      <c r="AT2673" s="43" t="s">
        <v>241</v>
      </c>
      <c r="AU2673" s="89" t="s">
        <v>661</v>
      </c>
    </row>
    <row r="2674" spans="2:47" ht="13.15" customHeight="1" x14ac:dyDescent="0.2">
      <c r="B2674" s="12" t="s">
        <v>3876</v>
      </c>
      <c r="C2674" s="7" t="s">
        <v>100</v>
      </c>
      <c r="D2674" s="13" t="s">
        <v>3871</v>
      </c>
      <c r="E2674" s="7" t="s">
        <v>3872</v>
      </c>
      <c r="F2674" s="7" t="s">
        <v>3873</v>
      </c>
      <c r="G2674" s="7" t="s">
        <v>3874</v>
      </c>
      <c r="H2674" s="8" t="s">
        <v>105</v>
      </c>
      <c r="I2674" s="8">
        <v>100</v>
      </c>
      <c r="J2674" s="10" t="s">
        <v>200</v>
      </c>
      <c r="K2674" s="8" t="s">
        <v>107</v>
      </c>
      <c r="L2674" s="10" t="s">
        <v>108</v>
      </c>
      <c r="M2674" s="10" t="s">
        <v>109</v>
      </c>
      <c r="N2674" s="10" t="s">
        <v>3503</v>
      </c>
      <c r="O2674" s="74"/>
      <c r="P2674" s="27"/>
      <c r="Q2674" s="27"/>
      <c r="R2674" s="27">
        <v>23</v>
      </c>
      <c r="S2674" s="27">
        <v>53</v>
      </c>
      <c r="T2674" s="27">
        <v>53</v>
      </c>
      <c r="U2674" s="27">
        <v>53</v>
      </c>
      <c r="V2674" s="27">
        <v>53</v>
      </c>
      <c r="W2674" s="27"/>
      <c r="X2674" s="27"/>
      <c r="Y2674" s="27"/>
      <c r="Z2674" s="27"/>
      <c r="AA2674" s="27"/>
      <c r="AB2674" s="27"/>
      <c r="AC2674" s="27"/>
      <c r="AD2674" s="27"/>
      <c r="AE2674" s="27"/>
      <c r="AF2674" s="27"/>
      <c r="AG2674" s="27"/>
      <c r="AH2674" s="27"/>
      <c r="AI2674" s="27"/>
      <c r="AJ2674" s="27"/>
      <c r="AK2674" s="27"/>
      <c r="AL2674" s="27"/>
      <c r="AM2674" s="27"/>
      <c r="AN2674" s="27"/>
      <c r="AO2674" s="27"/>
      <c r="AP2674" s="27">
        <v>12500</v>
      </c>
      <c r="AQ2674" s="39">
        <v>0</v>
      </c>
      <c r="AR2674" s="27">
        <f t="shared" ref="AR2674:AR2740" si="102">AQ2674*1.12</f>
        <v>0</v>
      </c>
      <c r="AS2674" s="10" t="s">
        <v>111</v>
      </c>
      <c r="AT2674" s="7" t="s">
        <v>375</v>
      </c>
      <c r="AU2674" s="13" t="s">
        <v>115</v>
      </c>
    </row>
    <row r="2675" spans="2:47" ht="13.15" customHeight="1" x14ac:dyDescent="0.2">
      <c r="B2675" s="13" t="s">
        <v>3877</v>
      </c>
      <c r="C2675" s="13" t="s">
        <v>100</v>
      </c>
      <c r="D2675" s="13" t="s">
        <v>3878</v>
      </c>
      <c r="E2675" s="13" t="s">
        <v>3879</v>
      </c>
      <c r="F2675" s="13" t="s">
        <v>3880</v>
      </c>
      <c r="G2675" s="13" t="s">
        <v>3874</v>
      </c>
      <c r="H2675" s="13" t="s">
        <v>105</v>
      </c>
      <c r="I2675" s="13">
        <v>100</v>
      </c>
      <c r="J2675" s="13" t="s">
        <v>200</v>
      </c>
      <c r="K2675" s="13" t="s">
        <v>107</v>
      </c>
      <c r="L2675" s="13" t="s">
        <v>108</v>
      </c>
      <c r="M2675" s="13" t="s">
        <v>109</v>
      </c>
      <c r="N2675" s="13" t="s">
        <v>3503</v>
      </c>
      <c r="O2675" s="39"/>
      <c r="P2675" s="39"/>
      <c r="Q2675" s="39"/>
      <c r="R2675" s="39">
        <v>23</v>
      </c>
      <c r="S2675" s="39">
        <v>0</v>
      </c>
      <c r="T2675" s="39">
        <v>8</v>
      </c>
      <c r="U2675" s="39">
        <v>8</v>
      </c>
      <c r="V2675" s="39">
        <v>8</v>
      </c>
      <c r="W2675" s="39"/>
      <c r="X2675" s="39"/>
      <c r="Y2675" s="39"/>
      <c r="Z2675" s="39"/>
      <c r="AA2675" s="39"/>
      <c r="AB2675" s="39"/>
      <c r="AC2675" s="39"/>
      <c r="AD2675" s="39"/>
      <c r="AE2675" s="39"/>
      <c r="AF2675" s="39"/>
      <c r="AG2675" s="39"/>
      <c r="AH2675" s="39"/>
      <c r="AI2675" s="39"/>
      <c r="AJ2675" s="39"/>
      <c r="AK2675" s="39"/>
      <c r="AL2675" s="39"/>
      <c r="AM2675" s="39"/>
      <c r="AN2675" s="39"/>
      <c r="AO2675" s="39"/>
      <c r="AP2675" s="39">
        <v>12500</v>
      </c>
      <c r="AQ2675" s="39">
        <v>0</v>
      </c>
      <c r="AR2675" s="27">
        <f t="shared" si="102"/>
        <v>0</v>
      </c>
      <c r="AS2675" s="13" t="s">
        <v>111</v>
      </c>
      <c r="AT2675" s="13">
        <v>2014</v>
      </c>
      <c r="AU2675" s="13">
        <v>14</v>
      </c>
    </row>
    <row r="2676" spans="2:47" ht="13.15" customHeight="1" x14ac:dyDescent="0.2">
      <c r="B2676" s="13" t="s">
        <v>3881</v>
      </c>
      <c r="C2676" s="13" t="s">
        <v>100</v>
      </c>
      <c r="D2676" s="13" t="s">
        <v>3878</v>
      </c>
      <c r="E2676" s="13" t="s">
        <v>3879</v>
      </c>
      <c r="F2676" s="13" t="s">
        <v>3880</v>
      </c>
      <c r="G2676" s="13" t="s">
        <v>3874</v>
      </c>
      <c r="H2676" s="13" t="s">
        <v>105</v>
      </c>
      <c r="I2676" s="13">
        <v>100</v>
      </c>
      <c r="J2676" s="13" t="s">
        <v>200</v>
      </c>
      <c r="K2676" s="13" t="s">
        <v>107</v>
      </c>
      <c r="L2676" s="13" t="s">
        <v>108</v>
      </c>
      <c r="M2676" s="13" t="s">
        <v>122</v>
      </c>
      <c r="N2676" s="13" t="s">
        <v>3503</v>
      </c>
      <c r="O2676" s="39"/>
      <c r="P2676" s="39"/>
      <c r="Q2676" s="39"/>
      <c r="R2676" s="39">
        <v>23</v>
      </c>
      <c r="S2676" s="39">
        <v>8</v>
      </c>
      <c r="T2676" s="39">
        <v>8</v>
      </c>
      <c r="U2676" s="39">
        <v>8</v>
      </c>
      <c r="V2676" s="39">
        <v>8</v>
      </c>
      <c r="W2676" s="39"/>
      <c r="X2676" s="39"/>
      <c r="Y2676" s="39"/>
      <c r="Z2676" s="39"/>
      <c r="AA2676" s="39"/>
      <c r="AB2676" s="39"/>
      <c r="AC2676" s="39"/>
      <c r="AD2676" s="39"/>
      <c r="AE2676" s="39"/>
      <c r="AF2676" s="39"/>
      <c r="AG2676" s="39"/>
      <c r="AH2676" s="39"/>
      <c r="AI2676" s="39"/>
      <c r="AJ2676" s="39"/>
      <c r="AK2676" s="39"/>
      <c r="AL2676" s="39"/>
      <c r="AM2676" s="39"/>
      <c r="AN2676" s="39"/>
      <c r="AO2676" s="39"/>
      <c r="AP2676" s="39">
        <v>12500</v>
      </c>
      <c r="AQ2676" s="39">
        <v>0</v>
      </c>
      <c r="AR2676" s="27">
        <f t="shared" si="102"/>
        <v>0</v>
      </c>
      <c r="AS2676" s="13" t="s">
        <v>111</v>
      </c>
      <c r="AT2676" s="13">
        <v>2014</v>
      </c>
      <c r="AU2676" s="13" t="s">
        <v>6956</v>
      </c>
    </row>
    <row r="2677" spans="2:47" ht="13.15" customHeight="1" x14ac:dyDescent="0.2">
      <c r="B2677" s="13" t="s">
        <v>6999</v>
      </c>
      <c r="C2677" s="13" t="s">
        <v>100</v>
      </c>
      <c r="D2677" s="13" t="s">
        <v>3878</v>
      </c>
      <c r="E2677" s="13" t="s">
        <v>3879</v>
      </c>
      <c r="F2677" s="13" t="s">
        <v>3880</v>
      </c>
      <c r="G2677" s="13" t="s">
        <v>3874</v>
      </c>
      <c r="H2677" s="13" t="s">
        <v>105</v>
      </c>
      <c r="I2677" s="13">
        <v>100</v>
      </c>
      <c r="J2677" s="13" t="s">
        <v>200</v>
      </c>
      <c r="K2677" s="13" t="s">
        <v>107</v>
      </c>
      <c r="L2677" s="13" t="s">
        <v>108</v>
      </c>
      <c r="M2677" s="13" t="s">
        <v>122</v>
      </c>
      <c r="N2677" s="13" t="s">
        <v>3503</v>
      </c>
      <c r="O2677" s="39"/>
      <c r="P2677" s="39"/>
      <c r="Q2677" s="39"/>
      <c r="R2677" s="39">
        <v>23</v>
      </c>
      <c r="S2677" s="39">
        <v>8</v>
      </c>
      <c r="T2677" s="39">
        <v>8</v>
      </c>
      <c r="U2677" s="39">
        <v>8</v>
      </c>
      <c r="V2677" s="39">
        <v>8</v>
      </c>
      <c r="W2677" s="39"/>
      <c r="X2677" s="39"/>
      <c r="Y2677" s="39"/>
      <c r="Z2677" s="39"/>
      <c r="AA2677" s="39"/>
      <c r="AB2677" s="39"/>
      <c r="AC2677" s="39"/>
      <c r="AD2677" s="39"/>
      <c r="AE2677" s="39"/>
      <c r="AF2677" s="39"/>
      <c r="AG2677" s="39"/>
      <c r="AH2677" s="39"/>
      <c r="AI2677" s="39"/>
      <c r="AJ2677" s="39"/>
      <c r="AK2677" s="39"/>
      <c r="AL2677" s="39"/>
      <c r="AM2677" s="39"/>
      <c r="AN2677" s="39"/>
      <c r="AO2677" s="39"/>
      <c r="AP2677" s="39">
        <v>12500</v>
      </c>
      <c r="AQ2677" s="39">
        <v>0</v>
      </c>
      <c r="AR2677" s="27">
        <f t="shared" si="102"/>
        <v>0</v>
      </c>
      <c r="AS2677" s="13" t="s">
        <v>111</v>
      </c>
      <c r="AT2677" s="13">
        <v>2014</v>
      </c>
      <c r="AU2677" s="13" t="s">
        <v>7141</v>
      </c>
    </row>
    <row r="2678" spans="2:47" ht="13.15" customHeight="1" x14ac:dyDescent="0.2">
      <c r="B2678" s="13" t="s">
        <v>7113</v>
      </c>
      <c r="C2678" s="13" t="s">
        <v>100</v>
      </c>
      <c r="D2678" s="13" t="s">
        <v>3878</v>
      </c>
      <c r="E2678" s="13" t="s">
        <v>3879</v>
      </c>
      <c r="F2678" s="13" t="s">
        <v>3880</v>
      </c>
      <c r="G2678" s="13" t="s">
        <v>3874</v>
      </c>
      <c r="H2678" s="13" t="s">
        <v>105</v>
      </c>
      <c r="I2678" s="13">
        <v>100</v>
      </c>
      <c r="J2678" s="13" t="s">
        <v>200</v>
      </c>
      <c r="K2678" s="13" t="s">
        <v>107</v>
      </c>
      <c r="L2678" s="13" t="s">
        <v>108</v>
      </c>
      <c r="M2678" s="13" t="s">
        <v>122</v>
      </c>
      <c r="N2678" s="13" t="s">
        <v>3503</v>
      </c>
      <c r="O2678" s="39"/>
      <c r="P2678" s="39"/>
      <c r="Q2678" s="39"/>
      <c r="R2678" s="39">
        <v>23</v>
      </c>
      <c r="S2678" s="39">
        <v>8</v>
      </c>
      <c r="T2678" s="39">
        <v>8</v>
      </c>
      <c r="U2678" s="39">
        <v>8</v>
      </c>
      <c r="V2678" s="39">
        <v>8</v>
      </c>
      <c r="W2678" s="39"/>
      <c r="X2678" s="39"/>
      <c r="Y2678" s="39"/>
      <c r="Z2678" s="39"/>
      <c r="AA2678" s="39"/>
      <c r="AB2678" s="39"/>
      <c r="AC2678" s="39"/>
      <c r="AD2678" s="39"/>
      <c r="AE2678" s="39"/>
      <c r="AF2678" s="39"/>
      <c r="AG2678" s="39"/>
      <c r="AH2678" s="39"/>
      <c r="AI2678" s="39"/>
      <c r="AJ2678" s="39"/>
      <c r="AK2678" s="39"/>
      <c r="AL2678" s="39"/>
      <c r="AM2678" s="39"/>
      <c r="AN2678" s="39"/>
      <c r="AO2678" s="39"/>
      <c r="AP2678" s="39">
        <v>13728.63</v>
      </c>
      <c r="AQ2678" s="39">
        <v>0</v>
      </c>
      <c r="AR2678" s="27">
        <f t="shared" si="102"/>
        <v>0</v>
      </c>
      <c r="AS2678" s="13" t="s">
        <v>111</v>
      </c>
      <c r="AT2678" s="13">
        <v>2014</v>
      </c>
      <c r="AU2678" s="13" t="s">
        <v>115</v>
      </c>
    </row>
    <row r="2679" spans="2:47" ht="13.15" customHeight="1" x14ac:dyDescent="0.2">
      <c r="B2679" s="13" t="s">
        <v>7967</v>
      </c>
      <c r="C2679" s="13" t="s">
        <v>100</v>
      </c>
      <c r="D2679" s="13" t="s">
        <v>3878</v>
      </c>
      <c r="E2679" s="13" t="s">
        <v>3879</v>
      </c>
      <c r="F2679" s="13" t="s">
        <v>3880</v>
      </c>
      <c r="G2679" s="13" t="s">
        <v>3874</v>
      </c>
      <c r="H2679" s="13" t="s">
        <v>105</v>
      </c>
      <c r="I2679" s="13">
        <v>100</v>
      </c>
      <c r="J2679" s="13" t="s">
        <v>200</v>
      </c>
      <c r="K2679" s="13" t="s">
        <v>107</v>
      </c>
      <c r="L2679" s="13" t="s">
        <v>108</v>
      </c>
      <c r="M2679" s="13" t="s">
        <v>122</v>
      </c>
      <c r="N2679" s="13" t="s">
        <v>3503</v>
      </c>
      <c r="O2679" s="39"/>
      <c r="P2679" s="39"/>
      <c r="Q2679" s="39"/>
      <c r="R2679" s="39">
        <v>23</v>
      </c>
      <c r="S2679" s="39">
        <v>8</v>
      </c>
      <c r="T2679" s="39">
        <v>8</v>
      </c>
      <c r="U2679" s="39">
        <v>98</v>
      </c>
      <c r="V2679" s="39">
        <v>94</v>
      </c>
      <c r="W2679" s="39">
        <v>94</v>
      </c>
      <c r="X2679" s="171"/>
      <c r="Y2679" s="171"/>
      <c r="Z2679" s="171"/>
      <c r="AA2679" s="171"/>
      <c r="AB2679" s="171"/>
      <c r="AC2679" s="171"/>
      <c r="AD2679" s="171"/>
      <c r="AE2679" s="171"/>
      <c r="AF2679" s="171"/>
      <c r="AG2679" s="171"/>
      <c r="AH2679" s="171"/>
      <c r="AI2679" s="171"/>
      <c r="AJ2679" s="171"/>
      <c r="AK2679" s="171"/>
      <c r="AL2679" s="171"/>
      <c r="AM2679" s="171"/>
      <c r="AN2679" s="171"/>
      <c r="AO2679" s="171"/>
      <c r="AP2679" s="39">
        <v>13728.63</v>
      </c>
      <c r="AQ2679" s="39">
        <f t="shared" ref="AQ2679" si="103">(O2679+P2679+Q2679+R2679+S2679+T2679+U2679+V2679+W2679)*AP2679</f>
        <v>4461804.75</v>
      </c>
      <c r="AR2679" s="27">
        <f t="shared" si="102"/>
        <v>4997221.32</v>
      </c>
      <c r="AS2679" s="13" t="s">
        <v>111</v>
      </c>
      <c r="AT2679" s="13" t="s">
        <v>7924</v>
      </c>
      <c r="AU2679" s="300"/>
    </row>
    <row r="2680" spans="2:47" ht="13.15" customHeight="1" x14ac:dyDescent="0.2">
      <c r="B2680" s="7" t="s">
        <v>3882</v>
      </c>
      <c r="C2680" s="7" t="s">
        <v>100</v>
      </c>
      <c r="D2680" s="13" t="s">
        <v>3871</v>
      </c>
      <c r="E2680" s="7" t="s">
        <v>3872</v>
      </c>
      <c r="F2680" s="7" t="s">
        <v>3873</v>
      </c>
      <c r="G2680" s="7" t="s">
        <v>3883</v>
      </c>
      <c r="H2680" s="8" t="s">
        <v>197</v>
      </c>
      <c r="I2680" s="9">
        <v>100</v>
      </c>
      <c r="J2680" s="10" t="s">
        <v>238</v>
      </c>
      <c r="K2680" s="8" t="s">
        <v>107</v>
      </c>
      <c r="L2680" s="10" t="s">
        <v>108</v>
      </c>
      <c r="M2680" s="10" t="s">
        <v>109</v>
      </c>
      <c r="N2680" s="10" t="s">
        <v>3503</v>
      </c>
      <c r="O2680" s="27"/>
      <c r="P2680" s="27"/>
      <c r="Q2680" s="74"/>
      <c r="R2680" s="27">
        <v>731</v>
      </c>
      <c r="S2680" s="27">
        <v>731</v>
      </c>
      <c r="T2680" s="27">
        <v>731</v>
      </c>
      <c r="U2680" s="27">
        <v>731</v>
      </c>
      <c r="V2680" s="27">
        <v>731</v>
      </c>
      <c r="W2680" s="27"/>
      <c r="X2680" s="27"/>
      <c r="Y2680" s="27"/>
      <c r="Z2680" s="27"/>
      <c r="AA2680" s="27"/>
      <c r="AB2680" s="27"/>
      <c r="AC2680" s="27"/>
      <c r="AD2680" s="27"/>
      <c r="AE2680" s="27"/>
      <c r="AF2680" s="27"/>
      <c r="AG2680" s="27"/>
      <c r="AH2680" s="27"/>
      <c r="AI2680" s="27"/>
      <c r="AJ2680" s="27"/>
      <c r="AK2680" s="27"/>
      <c r="AL2680" s="27"/>
      <c r="AM2680" s="27"/>
      <c r="AN2680" s="27"/>
      <c r="AO2680" s="27"/>
      <c r="AP2680" s="27">
        <v>13540.81</v>
      </c>
      <c r="AQ2680" s="39">
        <v>0</v>
      </c>
      <c r="AR2680" s="27">
        <f t="shared" si="102"/>
        <v>0</v>
      </c>
      <c r="AS2680" s="10" t="s">
        <v>111</v>
      </c>
      <c r="AT2680" s="43" t="s">
        <v>241</v>
      </c>
      <c r="AU2680" s="89" t="s">
        <v>661</v>
      </c>
    </row>
    <row r="2681" spans="2:47" ht="13.15" customHeight="1" x14ac:dyDescent="0.2">
      <c r="B2681" s="12" t="s">
        <v>3884</v>
      </c>
      <c r="C2681" s="7" t="s">
        <v>100</v>
      </c>
      <c r="D2681" s="13" t="s">
        <v>3871</v>
      </c>
      <c r="E2681" s="7" t="s">
        <v>3872</v>
      </c>
      <c r="F2681" s="7" t="s">
        <v>3873</v>
      </c>
      <c r="G2681" s="7" t="s">
        <v>3883</v>
      </c>
      <c r="H2681" s="8" t="s">
        <v>105</v>
      </c>
      <c r="I2681" s="9">
        <v>100</v>
      </c>
      <c r="J2681" s="10" t="s">
        <v>106</v>
      </c>
      <c r="K2681" s="8" t="s">
        <v>107</v>
      </c>
      <c r="L2681" s="10" t="s">
        <v>108</v>
      </c>
      <c r="M2681" s="10" t="s">
        <v>109</v>
      </c>
      <c r="N2681" s="10" t="s">
        <v>3503</v>
      </c>
      <c r="O2681" s="74"/>
      <c r="P2681" s="27"/>
      <c r="Q2681" s="27"/>
      <c r="R2681" s="27">
        <v>731</v>
      </c>
      <c r="S2681" s="27">
        <v>731</v>
      </c>
      <c r="T2681" s="27">
        <v>731</v>
      </c>
      <c r="U2681" s="27">
        <v>731</v>
      </c>
      <c r="V2681" s="27">
        <v>731</v>
      </c>
      <c r="W2681" s="27"/>
      <c r="X2681" s="27"/>
      <c r="Y2681" s="27"/>
      <c r="Z2681" s="27"/>
      <c r="AA2681" s="27"/>
      <c r="AB2681" s="27"/>
      <c r="AC2681" s="27"/>
      <c r="AD2681" s="27"/>
      <c r="AE2681" s="27"/>
      <c r="AF2681" s="27"/>
      <c r="AG2681" s="27"/>
      <c r="AH2681" s="27"/>
      <c r="AI2681" s="27"/>
      <c r="AJ2681" s="27"/>
      <c r="AK2681" s="27"/>
      <c r="AL2681" s="27"/>
      <c r="AM2681" s="27"/>
      <c r="AN2681" s="27"/>
      <c r="AO2681" s="27"/>
      <c r="AP2681" s="27">
        <v>13540.81</v>
      </c>
      <c r="AQ2681" s="39">
        <v>0</v>
      </c>
      <c r="AR2681" s="27">
        <f t="shared" si="102"/>
        <v>0</v>
      </c>
      <c r="AS2681" s="10" t="s">
        <v>111</v>
      </c>
      <c r="AT2681" s="43" t="s">
        <v>241</v>
      </c>
      <c r="AU2681" s="89" t="s">
        <v>661</v>
      </c>
    </row>
    <row r="2682" spans="2:47" ht="13.15" customHeight="1" x14ac:dyDescent="0.2">
      <c r="B2682" s="12" t="s">
        <v>3885</v>
      </c>
      <c r="C2682" s="7" t="s">
        <v>100</v>
      </c>
      <c r="D2682" s="13" t="s">
        <v>3871</v>
      </c>
      <c r="E2682" s="7" t="s">
        <v>3872</v>
      </c>
      <c r="F2682" s="7" t="s">
        <v>3873</v>
      </c>
      <c r="G2682" s="7" t="s">
        <v>3883</v>
      </c>
      <c r="H2682" s="8" t="s">
        <v>105</v>
      </c>
      <c r="I2682" s="8">
        <v>100</v>
      </c>
      <c r="J2682" s="10" t="s">
        <v>200</v>
      </c>
      <c r="K2682" s="8" t="s">
        <v>107</v>
      </c>
      <c r="L2682" s="10" t="s">
        <v>108</v>
      </c>
      <c r="M2682" s="10" t="s">
        <v>109</v>
      </c>
      <c r="N2682" s="10" t="s">
        <v>3503</v>
      </c>
      <c r="O2682" s="74"/>
      <c r="P2682" s="27"/>
      <c r="Q2682" s="27"/>
      <c r="R2682" s="27">
        <v>538</v>
      </c>
      <c r="S2682" s="27">
        <v>731</v>
      </c>
      <c r="T2682" s="27">
        <v>731</v>
      </c>
      <c r="U2682" s="27">
        <v>731</v>
      </c>
      <c r="V2682" s="27">
        <v>731</v>
      </c>
      <c r="W2682" s="27"/>
      <c r="X2682" s="27"/>
      <c r="Y2682" s="27"/>
      <c r="Z2682" s="27"/>
      <c r="AA2682" s="27"/>
      <c r="AB2682" s="27"/>
      <c r="AC2682" s="27"/>
      <c r="AD2682" s="27"/>
      <c r="AE2682" s="27"/>
      <c r="AF2682" s="27"/>
      <c r="AG2682" s="27"/>
      <c r="AH2682" s="27"/>
      <c r="AI2682" s="27"/>
      <c r="AJ2682" s="27"/>
      <c r="AK2682" s="27"/>
      <c r="AL2682" s="27"/>
      <c r="AM2682" s="27"/>
      <c r="AN2682" s="27"/>
      <c r="AO2682" s="27"/>
      <c r="AP2682" s="27">
        <v>12500</v>
      </c>
      <c r="AQ2682" s="39">
        <v>0</v>
      </c>
      <c r="AR2682" s="27">
        <f t="shared" si="102"/>
        <v>0</v>
      </c>
      <c r="AS2682" s="10" t="s">
        <v>111</v>
      </c>
      <c r="AT2682" s="7" t="s">
        <v>375</v>
      </c>
      <c r="AU2682" s="13" t="s">
        <v>115</v>
      </c>
    </row>
    <row r="2683" spans="2:47" ht="13.15" customHeight="1" x14ac:dyDescent="0.2">
      <c r="B2683" s="13" t="s">
        <v>3886</v>
      </c>
      <c r="C2683" s="13" t="s">
        <v>100</v>
      </c>
      <c r="D2683" s="13" t="s">
        <v>3878</v>
      </c>
      <c r="E2683" s="13" t="s">
        <v>3879</v>
      </c>
      <c r="F2683" s="13" t="s">
        <v>3880</v>
      </c>
      <c r="G2683" s="13" t="s">
        <v>3883</v>
      </c>
      <c r="H2683" s="13" t="s">
        <v>105</v>
      </c>
      <c r="I2683" s="13">
        <v>100</v>
      </c>
      <c r="J2683" s="13" t="s">
        <v>200</v>
      </c>
      <c r="K2683" s="13" t="s">
        <v>107</v>
      </c>
      <c r="L2683" s="13" t="s">
        <v>108</v>
      </c>
      <c r="M2683" s="13" t="s">
        <v>109</v>
      </c>
      <c r="N2683" s="13" t="s">
        <v>3503</v>
      </c>
      <c r="O2683" s="39"/>
      <c r="P2683" s="39"/>
      <c r="Q2683" s="39"/>
      <c r="R2683" s="39">
        <v>538</v>
      </c>
      <c r="S2683" s="39">
        <v>571</v>
      </c>
      <c r="T2683" s="39">
        <v>992</v>
      </c>
      <c r="U2683" s="39">
        <v>992</v>
      </c>
      <c r="V2683" s="39">
        <v>992</v>
      </c>
      <c r="W2683" s="39"/>
      <c r="X2683" s="39"/>
      <c r="Y2683" s="39"/>
      <c r="Z2683" s="39"/>
      <c r="AA2683" s="39"/>
      <c r="AB2683" s="39"/>
      <c r="AC2683" s="39"/>
      <c r="AD2683" s="39"/>
      <c r="AE2683" s="39"/>
      <c r="AF2683" s="39"/>
      <c r="AG2683" s="39"/>
      <c r="AH2683" s="39"/>
      <c r="AI2683" s="39"/>
      <c r="AJ2683" s="39"/>
      <c r="AK2683" s="39"/>
      <c r="AL2683" s="39"/>
      <c r="AM2683" s="39"/>
      <c r="AN2683" s="39"/>
      <c r="AO2683" s="39"/>
      <c r="AP2683" s="39">
        <v>12500</v>
      </c>
      <c r="AQ2683" s="39">
        <v>0</v>
      </c>
      <c r="AR2683" s="27">
        <f t="shared" si="102"/>
        <v>0</v>
      </c>
      <c r="AS2683" s="13" t="s">
        <v>111</v>
      </c>
      <c r="AT2683" s="13">
        <v>2014</v>
      </c>
      <c r="AU2683" s="13">
        <v>14</v>
      </c>
    </row>
    <row r="2684" spans="2:47" ht="13.15" customHeight="1" x14ac:dyDescent="0.2">
      <c r="B2684" s="13" t="s">
        <v>3887</v>
      </c>
      <c r="C2684" s="13" t="s">
        <v>100</v>
      </c>
      <c r="D2684" s="13" t="s">
        <v>3878</v>
      </c>
      <c r="E2684" s="13" t="s">
        <v>3879</v>
      </c>
      <c r="F2684" s="13" t="s">
        <v>3880</v>
      </c>
      <c r="G2684" s="13" t="s">
        <v>3883</v>
      </c>
      <c r="H2684" s="13" t="s">
        <v>105</v>
      </c>
      <c r="I2684" s="13">
        <v>100</v>
      </c>
      <c r="J2684" s="13" t="s">
        <v>200</v>
      </c>
      <c r="K2684" s="13" t="s">
        <v>107</v>
      </c>
      <c r="L2684" s="13" t="s">
        <v>108</v>
      </c>
      <c r="M2684" s="13" t="s">
        <v>109</v>
      </c>
      <c r="N2684" s="13" t="s">
        <v>3503</v>
      </c>
      <c r="O2684" s="39"/>
      <c r="P2684" s="39"/>
      <c r="Q2684" s="39"/>
      <c r="R2684" s="39">
        <v>538</v>
      </c>
      <c r="S2684" s="39">
        <v>150</v>
      </c>
      <c r="T2684" s="39">
        <v>992</v>
      </c>
      <c r="U2684" s="39">
        <v>992</v>
      </c>
      <c r="V2684" s="39">
        <v>992</v>
      </c>
      <c r="W2684" s="39"/>
      <c r="X2684" s="39"/>
      <c r="Y2684" s="39"/>
      <c r="Z2684" s="39"/>
      <c r="AA2684" s="39"/>
      <c r="AB2684" s="39"/>
      <c r="AC2684" s="39"/>
      <c r="AD2684" s="39"/>
      <c r="AE2684" s="39"/>
      <c r="AF2684" s="39"/>
      <c r="AG2684" s="39"/>
      <c r="AH2684" s="39"/>
      <c r="AI2684" s="39"/>
      <c r="AJ2684" s="39"/>
      <c r="AK2684" s="39"/>
      <c r="AL2684" s="39"/>
      <c r="AM2684" s="39"/>
      <c r="AN2684" s="39"/>
      <c r="AO2684" s="39"/>
      <c r="AP2684" s="39">
        <v>12500</v>
      </c>
      <c r="AQ2684" s="39">
        <v>0</v>
      </c>
      <c r="AR2684" s="27">
        <f t="shared" si="102"/>
        <v>0</v>
      </c>
      <c r="AS2684" s="13" t="s">
        <v>111</v>
      </c>
      <c r="AT2684" s="13">
        <v>2014</v>
      </c>
      <c r="AU2684" s="13">
        <v>14</v>
      </c>
    </row>
    <row r="2685" spans="2:47" ht="13.15" customHeight="1" x14ac:dyDescent="0.2">
      <c r="B2685" s="13" t="s">
        <v>3888</v>
      </c>
      <c r="C2685" s="13" t="s">
        <v>100</v>
      </c>
      <c r="D2685" s="13" t="s">
        <v>3878</v>
      </c>
      <c r="E2685" s="13" t="s">
        <v>3879</v>
      </c>
      <c r="F2685" s="13" t="s">
        <v>3880</v>
      </c>
      <c r="G2685" s="13" t="s">
        <v>3883</v>
      </c>
      <c r="H2685" s="13" t="s">
        <v>105</v>
      </c>
      <c r="I2685" s="13">
        <v>100</v>
      </c>
      <c r="J2685" s="13" t="s">
        <v>200</v>
      </c>
      <c r="K2685" s="13" t="s">
        <v>107</v>
      </c>
      <c r="L2685" s="13" t="s">
        <v>108</v>
      </c>
      <c r="M2685" s="13" t="s">
        <v>122</v>
      </c>
      <c r="N2685" s="13" t="s">
        <v>3503</v>
      </c>
      <c r="O2685" s="39"/>
      <c r="P2685" s="39"/>
      <c r="Q2685" s="39"/>
      <c r="R2685" s="39">
        <v>538</v>
      </c>
      <c r="S2685" s="39">
        <v>731</v>
      </c>
      <c r="T2685" s="39">
        <v>731</v>
      </c>
      <c r="U2685" s="39">
        <v>731</v>
      </c>
      <c r="V2685" s="39">
        <v>731</v>
      </c>
      <c r="W2685" s="39"/>
      <c r="X2685" s="39"/>
      <c r="Y2685" s="39"/>
      <c r="Z2685" s="39"/>
      <c r="AA2685" s="39"/>
      <c r="AB2685" s="39"/>
      <c r="AC2685" s="39"/>
      <c r="AD2685" s="39"/>
      <c r="AE2685" s="39"/>
      <c r="AF2685" s="39"/>
      <c r="AG2685" s="39"/>
      <c r="AH2685" s="39"/>
      <c r="AI2685" s="39"/>
      <c r="AJ2685" s="39"/>
      <c r="AK2685" s="39"/>
      <c r="AL2685" s="39"/>
      <c r="AM2685" s="39"/>
      <c r="AN2685" s="39"/>
      <c r="AO2685" s="39"/>
      <c r="AP2685" s="39">
        <v>12500</v>
      </c>
      <c r="AQ2685" s="39">
        <v>0</v>
      </c>
      <c r="AR2685" s="27">
        <f t="shared" si="102"/>
        <v>0</v>
      </c>
      <c r="AS2685" s="13" t="s">
        <v>111</v>
      </c>
      <c r="AT2685" s="13">
        <v>2014</v>
      </c>
      <c r="AU2685" s="13" t="s">
        <v>6956</v>
      </c>
    </row>
    <row r="2686" spans="2:47" ht="13.15" customHeight="1" x14ac:dyDescent="0.2">
      <c r="B2686" s="13" t="s">
        <v>7000</v>
      </c>
      <c r="C2686" s="13" t="s">
        <v>100</v>
      </c>
      <c r="D2686" s="13" t="s">
        <v>3878</v>
      </c>
      <c r="E2686" s="13" t="s">
        <v>3879</v>
      </c>
      <c r="F2686" s="13" t="s">
        <v>3880</v>
      </c>
      <c r="G2686" s="13" t="s">
        <v>3883</v>
      </c>
      <c r="H2686" s="13" t="s">
        <v>105</v>
      </c>
      <c r="I2686" s="13">
        <v>100</v>
      </c>
      <c r="J2686" s="13" t="s">
        <v>200</v>
      </c>
      <c r="K2686" s="13" t="s">
        <v>107</v>
      </c>
      <c r="L2686" s="13" t="s">
        <v>108</v>
      </c>
      <c r="M2686" s="13" t="s">
        <v>122</v>
      </c>
      <c r="N2686" s="13" t="s">
        <v>3503</v>
      </c>
      <c r="O2686" s="39"/>
      <c r="P2686" s="39"/>
      <c r="Q2686" s="39"/>
      <c r="R2686" s="39">
        <v>538</v>
      </c>
      <c r="S2686" s="39">
        <v>731</v>
      </c>
      <c r="T2686" s="39">
        <v>731</v>
      </c>
      <c r="U2686" s="39">
        <v>731</v>
      </c>
      <c r="V2686" s="39">
        <v>731</v>
      </c>
      <c r="W2686" s="39"/>
      <c r="X2686" s="39"/>
      <c r="Y2686" s="39"/>
      <c r="Z2686" s="39"/>
      <c r="AA2686" s="39"/>
      <c r="AB2686" s="39"/>
      <c r="AC2686" s="39"/>
      <c r="AD2686" s="39"/>
      <c r="AE2686" s="39"/>
      <c r="AF2686" s="39"/>
      <c r="AG2686" s="39"/>
      <c r="AH2686" s="39"/>
      <c r="AI2686" s="39"/>
      <c r="AJ2686" s="39"/>
      <c r="AK2686" s="39"/>
      <c r="AL2686" s="39"/>
      <c r="AM2686" s="39"/>
      <c r="AN2686" s="39"/>
      <c r="AO2686" s="39"/>
      <c r="AP2686" s="39">
        <v>12500</v>
      </c>
      <c r="AQ2686" s="39">
        <v>0</v>
      </c>
      <c r="AR2686" s="27">
        <f t="shared" si="102"/>
        <v>0</v>
      </c>
      <c r="AS2686" s="13" t="s">
        <v>111</v>
      </c>
      <c r="AT2686" s="13">
        <v>2014</v>
      </c>
      <c r="AU2686" s="13" t="s">
        <v>7141</v>
      </c>
    </row>
    <row r="2687" spans="2:47" ht="13.15" customHeight="1" x14ac:dyDescent="0.2">
      <c r="B2687" s="13" t="s">
        <v>7114</v>
      </c>
      <c r="C2687" s="13" t="s">
        <v>100</v>
      </c>
      <c r="D2687" s="13" t="s">
        <v>3878</v>
      </c>
      <c r="E2687" s="13" t="s">
        <v>3879</v>
      </c>
      <c r="F2687" s="13" t="s">
        <v>3880</v>
      </c>
      <c r="G2687" s="13" t="s">
        <v>3883</v>
      </c>
      <c r="H2687" s="13" t="s">
        <v>105</v>
      </c>
      <c r="I2687" s="13">
        <v>100</v>
      </c>
      <c r="J2687" s="13" t="s">
        <v>200</v>
      </c>
      <c r="K2687" s="13" t="s">
        <v>107</v>
      </c>
      <c r="L2687" s="13" t="s">
        <v>108</v>
      </c>
      <c r="M2687" s="13" t="s">
        <v>122</v>
      </c>
      <c r="N2687" s="13" t="s">
        <v>3503</v>
      </c>
      <c r="O2687" s="39"/>
      <c r="P2687" s="39"/>
      <c r="Q2687" s="39"/>
      <c r="R2687" s="39">
        <v>538</v>
      </c>
      <c r="S2687" s="39">
        <v>731</v>
      </c>
      <c r="T2687" s="39">
        <v>731</v>
      </c>
      <c r="U2687" s="39">
        <v>731</v>
      </c>
      <c r="V2687" s="39">
        <v>731</v>
      </c>
      <c r="W2687" s="39"/>
      <c r="X2687" s="39"/>
      <c r="Y2687" s="39"/>
      <c r="Z2687" s="39"/>
      <c r="AA2687" s="39"/>
      <c r="AB2687" s="39"/>
      <c r="AC2687" s="39"/>
      <c r="AD2687" s="39"/>
      <c r="AE2687" s="39"/>
      <c r="AF2687" s="39"/>
      <c r="AG2687" s="39"/>
      <c r="AH2687" s="39"/>
      <c r="AI2687" s="39"/>
      <c r="AJ2687" s="39"/>
      <c r="AK2687" s="39"/>
      <c r="AL2687" s="39"/>
      <c r="AM2687" s="39"/>
      <c r="AN2687" s="39"/>
      <c r="AO2687" s="39"/>
      <c r="AP2687" s="39">
        <v>13728.63</v>
      </c>
      <c r="AQ2687" s="39">
        <v>0</v>
      </c>
      <c r="AR2687" s="27">
        <f t="shared" si="102"/>
        <v>0</v>
      </c>
      <c r="AS2687" s="13" t="s">
        <v>111</v>
      </c>
      <c r="AT2687" s="13">
        <v>2014</v>
      </c>
      <c r="AU2687" s="13" t="s">
        <v>115</v>
      </c>
    </row>
    <row r="2688" spans="2:47" ht="13.15" customHeight="1" x14ac:dyDescent="0.2">
      <c r="B2688" s="13" t="s">
        <v>7968</v>
      </c>
      <c r="C2688" s="13" t="s">
        <v>100</v>
      </c>
      <c r="D2688" s="13" t="s">
        <v>3878</v>
      </c>
      <c r="E2688" s="13" t="s">
        <v>3879</v>
      </c>
      <c r="F2688" s="13" t="s">
        <v>3880</v>
      </c>
      <c r="G2688" s="13" t="s">
        <v>3883</v>
      </c>
      <c r="H2688" s="13" t="s">
        <v>105</v>
      </c>
      <c r="I2688" s="13">
        <v>100</v>
      </c>
      <c r="J2688" s="13" t="s">
        <v>200</v>
      </c>
      <c r="K2688" s="13" t="s">
        <v>107</v>
      </c>
      <c r="L2688" s="13" t="s">
        <v>108</v>
      </c>
      <c r="M2688" s="13" t="s">
        <v>122</v>
      </c>
      <c r="N2688" s="13" t="s">
        <v>3503</v>
      </c>
      <c r="O2688" s="39"/>
      <c r="P2688" s="39"/>
      <c r="Q2688" s="39"/>
      <c r="R2688" s="39">
        <v>538</v>
      </c>
      <c r="S2688" s="39">
        <v>731</v>
      </c>
      <c r="T2688" s="39">
        <v>731</v>
      </c>
      <c r="U2688" s="39">
        <v>1101</v>
      </c>
      <c r="V2688" s="39">
        <v>1101</v>
      </c>
      <c r="W2688" s="39">
        <v>1101</v>
      </c>
      <c r="X2688" s="171"/>
      <c r="Y2688" s="171"/>
      <c r="Z2688" s="171"/>
      <c r="AA2688" s="171"/>
      <c r="AB2688" s="171"/>
      <c r="AC2688" s="171"/>
      <c r="AD2688" s="171"/>
      <c r="AE2688" s="171"/>
      <c r="AF2688" s="171"/>
      <c r="AG2688" s="171"/>
      <c r="AH2688" s="171"/>
      <c r="AI2688" s="171"/>
      <c r="AJ2688" s="171"/>
      <c r="AK2688" s="171"/>
      <c r="AL2688" s="171"/>
      <c r="AM2688" s="171"/>
      <c r="AN2688" s="171"/>
      <c r="AO2688" s="171"/>
      <c r="AP2688" s="39">
        <v>13728.63</v>
      </c>
      <c r="AQ2688" s="39">
        <f t="shared" ref="AQ2688" si="104">(O2688+P2688+Q2688+R2688+S2688+T2688+U2688+V2688+W2688)*AP2688</f>
        <v>72802924.890000001</v>
      </c>
      <c r="AR2688" s="27">
        <f t="shared" si="102"/>
        <v>81539275.876800016</v>
      </c>
      <c r="AS2688" s="13" t="s">
        <v>111</v>
      </c>
      <c r="AT2688" s="13" t="s">
        <v>7924</v>
      </c>
      <c r="AU2688" s="300"/>
    </row>
    <row r="2689" spans="2:47" ht="13.15" customHeight="1" x14ac:dyDescent="0.2">
      <c r="B2689" s="7" t="s">
        <v>3889</v>
      </c>
      <c r="C2689" s="7" t="s">
        <v>100</v>
      </c>
      <c r="D2689" s="13" t="s">
        <v>3871</v>
      </c>
      <c r="E2689" s="7" t="s">
        <v>3872</v>
      </c>
      <c r="F2689" s="7" t="s">
        <v>3873</v>
      </c>
      <c r="G2689" s="7" t="s">
        <v>3890</v>
      </c>
      <c r="H2689" s="8" t="s">
        <v>197</v>
      </c>
      <c r="I2689" s="9">
        <v>50</v>
      </c>
      <c r="J2689" s="10" t="s">
        <v>238</v>
      </c>
      <c r="K2689" s="8" t="s">
        <v>107</v>
      </c>
      <c r="L2689" s="10" t="s">
        <v>108</v>
      </c>
      <c r="M2689" s="10" t="s">
        <v>109</v>
      </c>
      <c r="N2689" s="10" t="s">
        <v>3503</v>
      </c>
      <c r="O2689" s="27"/>
      <c r="P2689" s="27"/>
      <c r="Q2689" s="74"/>
      <c r="R2689" s="27">
        <v>1202</v>
      </c>
      <c r="S2689" s="27">
        <v>1202</v>
      </c>
      <c r="T2689" s="27">
        <v>1202</v>
      </c>
      <c r="U2689" s="27">
        <v>1202</v>
      </c>
      <c r="V2689" s="27">
        <v>1202</v>
      </c>
      <c r="W2689" s="27"/>
      <c r="X2689" s="27"/>
      <c r="Y2689" s="27"/>
      <c r="Z2689" s="27"/>
      <c r="AA2689" s="27"/>
      <c r="AB2689" s="27"/>
      <c r="AC2689" s="27"/>
      <c r="AD2689" s="27"/>
      <c r="AE2689" s="27"/>
      <c r="AF2689" s="27"/>
      <c r="AG2689" s="27"/>
      <c r="AH2689" s="27"/>
      <c r="AI2689" s="27"/>
      <c r="AJ2689" s="27"/>
      <c r="AK2689" s="27"/>
      <c r="AL2689" s="27"/>
      <c r="AM2689" s="27"/>
      <c r="AN2689" s="27"/>
      <c r="AO2689" s="27"/>
      <c r="AP2689" s="27">
        <v>13540.81</v>
      </c>
      <c r="AQ2689" s="39">
        <v>0</v>
      </c>
      <c r="AR2689" s="27">
        <f t="shared" si="102"/>
        <v>0</v>
      </c>
      <c r="AS2689" s="10" t="s">
        <v>111</v>
      </c>
      <c r="AT2689" s="43" t="s">
        <v>241</v>
      </c>
      <c r="AU2689" s="89" t="s">
        <v>661</v>
      </c>
    </row>
    <row r="2690" spans="2:47" ht="13.15" customHeight="1" x14ac:dyDescent="0.2">
      <c r="B2690" s="12" t="s">
        <v>3891</v>
      </c>
      <c r="C2690" s="7" t="s">
        <v>100</v>
      </c>
      <c r="D2690" s="13" t="s">
        <v>3871</v>
      </c>
      <c r="E2690" s="7" t="s">
        <v>3872</v>
      </c>
      <c r="F2690" s="7" t="s">
        <v>3873</v>
      </c>
      <c r="G2690" s="7" t="s">
        <v>3890</v>
      </c>
      <c r="H2690" s="8" t="s">
        <v>105</v>
      </c>
      <c r="I2690" s="9">
        <v>50</v>
      </c>
      <c r="J2690" s="10" t="s">
        <v>106</v>
      </c>
      <c r="K2690" s="8" t="s">
        <v>107</v>
      </c>
      <c r="L2690" s="10" t="s">
        <v>108</v>
      </c>
      <c r="M2690" s="10" t="s">
        <v>109</v>
      </c>
      <c r="N2690" s="10" t="s">
        <v>3503</v>
      </c>
      <c r="O2690" s="74"/>
      <c r="P2690" s="27"/>
      <c r="Q2690" s="27"/>
      <c r="R2690" s="27">
        <v>1202</v>
      </c>
      <c r="S2690" s="27">
        <v>1202</v>
      </c>
      <c r="T2690" s="27">
        <v>1202</v>
      </c>
      <c r="U2690" s="27">
        <v>1202</v>
      </c>
      <c r="V2690" s="27">
        <v>1202</v>
      </c>
      <c r="W2690" s="27"/>
      <c r="X2690" s="27"/>
      <c r="Y2690" s="27"/>
      <c r="Z2690" s="27"/>
      <c r="AA2690" s="27"/>
      <c r="AB2690" s="27"/>
      <c r="AC2690" s="27"/>
      <c r="AD2690" s="27"/>
      <c r="AE2690" s="27"/>
      <c r="AF2690" s="27"/>
      <c r="AG2690" s="27"/>
      <c r="AH2690" s="27"/>
      <c r="AI2690" s="27"/>
      <c r="AJ2690" s="27"/>
      <c r="AK2690" s="27"/>
      <c r="AL2690" s="27"/>
      <c r="AM2690" s="27"/>
      <c r="AN2690" s="27"/>
      <c r="AO2690" s="27"/>
      <c r="AP2690" s="27">
        <v>13540.81</v>
      </c>
      <c r="AQ2690" s="39">
        <v>0</v>
      </c>
      <c r="AR2690" s="27">
        <f t="shared" si="102"/>
        <v>0</v>
      </c>
      <c r="AS2690" s="10" t="s">
        <v>111</v>
      </c>
      <c r="AT2690" s="43" t="s">
        <v>241</v>
      </c>
      <c r="AU2690" s="89" t="s">
        <v>661</v>
      </c>
    </row>
    <row r="2691" spans="2:47" ht="13.15" customHeight="1" x14ac:dyDescent="0.2">
      <c r="B2691" s="12" t="s">
        <v>3892</v>
      </c>
      <c r="C2691" s="7" t="s">
        <v>100</v>
      </c>
      <c r="D2691" s="13" t="s">
        <v>3871</v>
      </c>
      <c r="E2691" s="7" t="s">
        <v>3872</v>
      </c>
      <c r="F2691" s="7" t="s">
        <v>3873</v>
      </c>
      <c r="G2691" s="7" t="s">
        <v>3890</v>
      </c>
      <c r="H2691" s="8" t="s">
        <v>105</v>
      </c>
      <c r="I2691" s="8">
        <v>50</v>
      </c>
      <c r="J2691" s="10" t="s">
        <v>200</v>
      </c>
      <c r="K2691" s="8" t="s">
        <v>107</v>
      </c>
      <c r="L2691" s="10" t="s">
        <v>108</v>
      </c>
      <c r="M2691" s="10" t="s">
        <v>109</v>
      </c>
      <c r="N2691" s="10" t="s">
        <v>3503</v>
      </c>
      <c r="O2691" s="74"/>
      <c r="P2691" s="27"/>
      <c r="Q2691" s="27"/>
      <c r="R2691" s="27">
        <v>758</v>
      </c>
      <c r="S2691" s="27">
        <v>1202</v>
      </c>
      <c r="T2691" s="27">
        <v>1202</v>
      </c>
      <c r="U2691" s="27">
        <v>1202</v>
      </c>
      <c r="V2691" s="27">
        <v>1202</v>
      </c>
      <c r="W2691" s="27"/>
      <c r="X2691" s="27"/>
      <c r="Y2691" s="27"/>
      <c r="Z2691" s="27"/>
      <c r="AA2691" s="27"/>
      <c r="AB2691" s="27"/>
      <c r="AC2691" s="27"/>
      <c r="AD2691" s="27"/>
      <c r="AE2691" s="27"/>
      <c r="AF2691" s="27"/>
      <c r="AG2691" s="27"/>
      <c r="AH2691" s="27"/>
      <c r="AI2691" s="27"/>
      <c r="AJ2691" s="27"/>
      <c r="AK2691" s="27"/>
      <c r="AL2691" s="27"/>
      <c r="AM2691" s="27"/>
      <c r="AN2691" s="27"/>
      <c r="AO2691" s="27"/>
      <c r="AP2691" s="27">
        <v>12500</v>
      </c>
      <c r="AQ2691" s="39">
        <v>0</v>
      </c>
      <c r="AR2691" s="27">
        <f t="shared" si="102"/>
        <v>0</v>
      </c>
      <c r="AS2691" s="10" t="s">
        <v>111</v>
      </c>
      <c r="AT2691" s="7" t="s">
        <v>375</v>
      </c>
      <c r="AU2691" s="13" t="s">
        <v>115</v>
      </c>
    </row>
    <row r="2692" spans="2:47" ht="13.15" customHeight="1" x14ac:dyDescent="0.2">
      <c r="B2692" s="13" t="s">
        <v>3893</v>
      </c>
      <c r="C2692" s="13" t="s">
        <v>100</v>
      </c>
      <c r="D2692" s="13" t="s">
        <v>3878</v>
      </c>
      <c r="E2692" s="13" t="s">
        <v>3879</v>
      </c>
      <c r="F2692" s="13" t="s">
        <v>3880</v>
      </c>
      <c r="G2692" s="13" t="s">
        <v>3890</v>
      </c>
      <c r="H2692" s="13" t="s">
        <v>105</v>
      </c>
      <c r="I2692" s="13">
        <v>50</v>
      </c>
      <c r="J2692" s="13" t="s">
        <v>200</v>
      </c>
      <c r="K2692" s="13" t="s">
        <v>107</v>
      </c>
      <c r="L2692" s="13" t="s">
        <v>108</v>
      </c>
      <c r="M2692" s="13" t="s">
        <v>109</v>
      </c>
      <c r="N2692" s="13" t="s">
        <v>3503</v>
      </c>
      <c r="O2692" s="39"/>
      <c r="P2692" s="39"/>
      <c r="Q2692" s="39"/>
      <c r="R2692" s="39">
        <v>758</v>
      </c>
      <c r="S2692" s="39">
        <v>717</v>
      </c>
      <c r="T2692" s="39">
        <v>1296</v>
      </c>
      <c r="U2692" s="39">
        <v>1296</v>
      </c>
      <c r="V2692" s="39">
        <v>1296</v>
      </c>
      <c r="W2692" s="39"/>
      <c r="X2692" s="39"/>
      <c r="Y2692" s="39"/>
      <c r="Z2692" s="39"/>
      <c r="AA2692" s="39"/>
      <c r="AB2692" s="39"/>
      <c r="AC2692" s="39"/>
      <c r="AD2692" s="39"/>
      <c r="AE2692" s="39"/>
      <c r="AF2692" s="39"/>
      <c r="AG2692" s="39"/>
      <c r="AH2692" s="39"/>
      <c r="AI2692" s="39"/>
      <c r="AJ2692" s="39"/>
      <c r="AK2692" s="39"/>
      <c r="AL2692" s="39"/>
      <c r="AM2692" s="39"/>
      <c r="AN2692" s="39"/>
      <c r="AO2692" s="39"/>
      <c r="AP2692" s="39">
        <v>12500</v>
      </c>
      <c r="AQ2692" s="39">
        <v>0</v>
      </c>
      <c r="AR2692" s="27">
        <f t="shared" si="102"/>
        <v>0</v>
      </c>
      <c r="AS2692" s="13" t="s">
        <v>111</v>
      </c>
      <c r="AT2692" s="13">
        <v>2014</v>
      </c>
      <c r="AU2692" s="13">
        <v>14</v>
      </c>
    </row>
    <row r="2693" spans="2:47" ht="13.15" customHeight="1" x14ac:dyDescent="0.2">
      <c r="B2693" s="13" t="s">
        <v>3894</v>
      </c>
      <c r="C2693" s="13" t="s">
        <v>100</v>
      </c>
      <c r="D2693" s="13" t="s">
        <v>3878</v>
      </c>
      <c r="E2693" s="13" t="s">
        <v>3879</v>
      </c>
      <c r="F2693" s="13" t="s">
        <v>3880</v>
      </c>
      <c r="G2693" s="13" t="s">
        <v>3890</v>
      </c>
      <c r="H2693" s="13" t="s">
        <v>105</v>
      </c>
      <c r="I2693" s="13">
        <v>50</v>
      </c>
      <c r="J2693" s="13" t="s">
        <v>200</v>
      </c>
      <c r="K2693" s="13" t="s">
        <v>107</v>
      </c>
      <c r="L2693" s="13" t="s">
        <v>108</v>
      </c>
      <c r="M2693" s="13" t="s">
        <v>109</v>
      </c>
      <c r="N2693" s="13" t="s">
        <v>3503</v>
      </c>
      <c r="O2693" s="39"/>
      <c r="P2693" s="39"/>
      <c r="Q2693" s="39"/>
      <c r="R2693" s="39">
        <v>758</v>
      </c>
      <c r="S2693" s="39">
        <v>138</v>
      </c>
      <c r="T2693" s="39">
        <v>1296</v>
      </c>
      <c r="U2693" s="39">
        <v>1296</v>
      </c>
      <c r="V2693" s="39">
        <v>1296</v>
      </c>
      <c r="W2693" s="39"/>
      <c r="X2693" s="39"/>
      <c r="Y2693" s="39"/>
      <c r="Z2693" s="39"/>
      <c r="AA2693" s="39"/>
      <c r="AB2693" s="39"/>
      <c r="AC2693" s="39"/>
      <c r="AD2693" s="39"/>
      <c r="AE2693" s="39"/>
      <c r="AF2693" s="39"/>
      <c r="AG2693" s="39"/>
      <c r="AH2693" s="39"/>
      <c r="AI2693" s="39"/>
      <c r="AJ2693" s="39"/>
      <c r="AK2693" s="39"/>
      <c r="AL2693" s="39"/>
      <c r="AM2693" s="39"/>
      <c r="AN2693" s="39"/>
      <c r="AO2693" s="39"/>
      <c r="AP2693" s="39">
        <v>12500</v>
      </c>
      <c r="AQ2693" s="39">
        <v>0</v>
      </c>
      <c r="AR2693" s="27">
        <f t="shared" si="102"/>
        <v>0</v>
      </c>
      <c r="AS2693" s="13" t="s">
        <v>111</v>
      </c>
      <c r="AT2693" s="13">
        <v>2014</v>
      </c>
      <c r="AU2693" s="13">
        <v>14</v>
      </c>
    </row>
    <row r="2694" spans="2:47" ht="13.15" customHeight="1" x14ac:dyDescent="0.2">
      <c r="B2694" s="13" t="s">
        <v>3895</v>
      </c>
      <c r="C2694" s="13" t="s">
        <v>100</v>
      </c>
      <c r="D2694" s="13" t="s">
        <v>3878</v>
      </c>
      <c r="E2694" s="13" t="s">
        <v>3879</v>
      </c>
      <c r="F2694" s="13" t="s">
        <v>3880</v>
      </c>
      <c r="G2694" s="13" t="s">
        <v>3890</v>
      </c>
      <c r="H2694" s="13" t="s">
        <v>105</v>
      </c>
      <c r="I2694" s="13">
        <v>50</v>
      </c>
      <c r="J2694" s="13" t="s">
        <v>200</v>
      </c>
      <c r="K2694" s="13" t="s">
        <v>107</v>
      </c>
      <c r="L2694" s="13" t="s">
        <v>108</v>
      </c>
      <c r="M2694" s="13" t="s">
        <v>122</v>
      </c>
      <c r="N2694" s="13" t="s">
        <v>3503</v>
      </c>
      <c r="O2694" s="39"/>
      <c r="P2694" s="39"/>
      <c r="Q2694" s="39"/>
      <c r="R2694" s="39">
        <v>758</v>
      </c>
      <c r="S2694" s="39">
        <v>1202</v>
      </c>
      <c r="T2694" s="39">
        <v>1202</v>
      </c>
      <c r="U2694" s="39">
        <v>1202</v>
      </c>
      <c r="V2694" s="39">
        <v>1202</v>
      </c>
      <c r="W2694" s="39"/>
      <c r="X2694" s="39"/>
      <c r="Y2694" s="39"/>
      <c r="Z2694" s="39"/>
      <c r="AA2694" s="39"/>
      <c r="AB2694" s="39"/>
      <c r="AC2694" s="39"/>
      <c r="AD2694" s="39"/>
      <c r="AE2694" s="39"/>
      <c r="AF2694" s="39"/>
      <c r="AG2694" s="39"/>
      <c r="AH2694" s="39"/>
      <c r="AI2694" s="39"/>
      <c r="AJ2694" s="39"/>
      <c r="AK2694" s="39"/>
      <c r="AL2694" s="39"/>
      <c r="AM2694" s="39"/>
      <c r="AN2694" s="39"/>
      <c r="AO2694" s="39"/>
      <c r="AP2694" s="39">
        <v>12500</v>
      </c>
      <c r="AQ2694" s="39">
        <v>0</v>
      </c>
      <c r="AR2694" s="27">
        <f t="shared" si="102"/>
        <v>0</v>
      </c>
      <c r="AS2694" s="13" t="s">
        <v>111</v>
      </c>
      <c r="AT2694" s="13">
        <v>2014</v>
      </c>
      <c r="AU2694" s="13" t="s">
        <v>6956</v>
      </c>
    </row>
    <row r="2695" spans="2:47" ht="13.15" customHeight="1" x14ac:dyDescent="0.2">
      <c r="B2695" s="13" t="s">
        <v>7001</v>
      </c>
      <c r="C2695" s="13" t="s">
        <v>100</v>
      </c>
      <c r="D2695" s="13" t="s">
        <v>3878</v>
      </c>
      <c r="E2695" s="13" t="s">
        <v>3879</v>
      </c>
      <c r="F2695" s="13" t="s">
        <v>3880</v>
      </c>
      <c r="G2695" s="13" t="s">
        <v>3890</v>
      </c>
      <c r="H2695" s="13" t="s">
        <v>105</v>
      </c>
      <c r="I2695" s="13">
        <v>50</v>
      </c>
      <c r="J2695" s="13" t="s">
        <v>200</v>
      </c>
      <c r="K2695" s="13" t="s">
        <v>107</v>
      </c>
      <c r="L2695" s="13" t="s">
        <v>108</v>
      </c>
      <c r="M2695" s="13" t="s">
        <v>122</v>
      </c>
      <c r="N2695" s="13" t="s">
        <v>3503</v>
      </c>
      <c r="O2695" s="39"/>
      <c r="P2695" s="39"/>
      <c r="Q2695" s="39"/>
      <c r="R2695" s="39">
        <v>758</v>
      </c>
      <c r="S2695" s="39">
        <v>1202</v>
      </c>
      <c r="T2695" s="39">
        <v>1188</v>
      </c>
      <c r="U2695" s="39">
        <v>1202</v>
      </c>
      <c r="V2695" s="39">
        <v>1202</v>
      </c>
      <c r="W2695" s="39"/>
      <c r="X2695" s="39"/>
      <c r="Y2695" s="39"/>
      <c r="Z2695" s="39"/>
      <c r="AA2695" s="39"/>
      <c r="AB2695" s="39"/>
      <c r="AC2695" s="39"/>
      <c r="AD2695" s="39"/>
      <c r="AE2695" s="39"/>
      <c r="AF2695" s="39"/>
      <c r="AG2695" s="39"/>
      <c r="AH2695" s="39"/>
      <c r="AI2695" s="39"/>
      <c r="AJ2695" s="39"/>
      <c r="AK2695" s="39"/>
      <c r="AL2695" s="39"/>
      <c r="AM2695" s="39"/>
      <c r="AN2695" s="39"/>
      <c r="AO2695" s="39"/>
      <c r="AP2695" s="39">
        <v>12500</v>
      </c>
      <c r="AQ2695" s="39">
        <v>0</v>
      </c>
      <c r="AR2695" s="27">
        <f t="shared" si="102"/>
        <v>0</v>
      </c>
      <c r="AS2695" s="13" t="s">
        <v>111</v>
      </c>
      <c r="AT2695" s="13">
        <v>2014</v>
      </c>
      <c r="AU2695" s="13" t="s">
        <v>7141</v>
      </c>
    </row>
    <row r="2696" spans="2:47" ht="13.15" customHeight="1" x14ac:dyDescent="0.2">
      <c r="B2696" s="13" t="s">
        <v>7115</v>
      </c>
      <c r="C2696" s="13" t="s">
        <v>100</v>
      </c>
      <c r="D2696" s="13" t="s">
        <v>3878</v>
      </c>
      <c r="E2696" s="13" t="s">
        <v>3879</v>
      </c>
      <c r="F2696" s="13" t="s">
        <v>3880</v>
      </c>
      <c r="G2696" s="13" t="s">
        <v>3890</v>
      </c>
      <c r="H2696" s="13" t="s">
        <v>105</v>
      </c>
      <c r="I2696" s="13">
        <v>50</v>
      </c>
      <c r="J2696" s="13" t="s">
        <v>200</v>
      </c>
      <c r="K2696" s="13" t="s">
        <v>107</v>
      </c>
      <c r="L2696" s="13" t="s">
        <v>108</v>
      </c>
      <c r="M2696" s="13" t="s">
        <v>122</v>
      </c>
      <c r="N2696" s="13" t="s">
        <v>3503</v>
      </c>
      <c r="O2696" s="39"/>
      <c r="P2696" s="39"/>
      <c r="Q2696" s="39"/>
      <c r="R2696" s="39">
        <v>758</v>
      </c>
      <c r="S2696" s="39">
        <v>1202</v>
      </c>
      <c r="T2696" s="39">
        <v>1188</v>
      </c>
      <c r="U2696" s="39">
        <v>1202</v>
      </c>
      <c r="V2696" s="39">
        <v>1202</v>
      </c>
      <c r="W2696" s="39"/>
      <c r="X2696" s="39"/>
      <c r="Y2696" s="39"/>
      <c r="Z2696" s="39"/>
      <c r="AA2696" s="39"/>
      <c r="AB2696" s="39"/>
      <c r="AC2696" s="39"/>
      <c r="AD2696" s="39"/>
      <c r="AE2696" s="39"/>
      <c r="AF2696" s="39"/>
      <c r="AG2696" s="39"/>
      <c r="AH2696" s="39"/>
      <c r="AI2696" s="39"/>
      <c r="AJ2696" s="39"/>
      <c r="AK2696" s="39"/>
      <c r="AL2696" s="39"/>
      <c r="AM2696" s="39"/>
      <c r="AN2696" s="39"/>
      <c r="AO2696" s="39"/>
      <c r="AP2696" s="39">
        <v>13728.63</v>
      </c>
      <c r="AQ2696" s="39">
        <v>0</v>
      </c>
      <c r="AR2696" s="27">
        <f t="shared" si="102"/>
        <v>0</v>
      </c>
      <c r="AS2696" s="13" t="s">
        <v>111</v>
      </c>
      <c r="AT2696" s="13">
        <v>2014</v>
      </c>
      <c r="AU2696" s="13" t="s">
        <v>115</v>
      </c>
    </row>
    <row r="2697" spans="2:47" ht="13.15" customHeight="1" x14ac:dyDescent="0.2">
      <c r="B2697" s="13" t="s">
        <v>7969</v>
      </c>
      <c r="C2697" s="13" t="s">
        <v>100</v>
      </c>
      <c r="D2697" s="13" t="s">
        <v>3878</v>
      </c>
      <c r="E2697" s="13" t="s">
        <v>3879</v>
      </c>
      <c r="F2697" s="13" t="s">
        <v>3880</v>
      </c>
      <c r="G2697" s="13" t="s">
        <v>3890</v>
      </c>
      <c r="H2697" s="13" t="s">
        <v>105</v>
      </c>
      <c r="I2697" s="13">
        <v>50</v>
      </c>
      <c r="J2697" s="13" t="s">
        <v>200</v>
      </c>
      <c r="K2697" s="13" t="s">
        <v>107</v>
      </c>
      <c r="L2697" s="13" t="s">
        <v>108</v>
      </c>
      <c r="M2697" s="13" t="s">
        <v>122</v>
      </c>
      <c r="N2697" s="13" t="s">
        <v>3503</v>
      </c>
      <c r="O2697" s="39"/>
      <c r="P2697" s="39"/>
      <c r="Q2697" s="39"/>
      <c r="R2697" s="39">
        <v>758</v>
      </c>
      <c r="S2697" s="39">
        <v>1202</v>
      </c>
      <c r="T2697" s="39">
        <v>1188</v>
      </c>
      <c r="U2697" s="39">
        <v>1458</v>
      </c>
      <c r="V2697" s="39">
        <v>1594</v>
      </c>
      <c r="W2697" s="39">
        <v>1594</v>
      </c>
      <c r="X2697" s="171"/>
      <c r="Y2697" s="171"/>
      <c r="Z2697" s="171"/>
      <c r="AA2697" s="171"/>
      <c r="AB2697" s="171"/>
      <c r="AC2697" s="171"/>
      <c r="AD2697" s="171"/>
      <c r="AE2697" s="171"/>
      <c r="AF2697" s="171"/>
      <c r="AG2697" s="171"/>
      <c r="AH2697" s="171"/>
      <c r="AI2697" s="171"/>
      <c r="AJ2697" s="171"/>
      <c r="AK2697" s="171"/>
      <c r="AL2697" s="171"/>
      <c r="AM2697" s="171"/>
      <c r="AN2697" s="171"/>
      <c r="AO2697" s="171"/>
      <c r="AP2697" s="39">
        <v>13728.63</v>
      </c>
      <c r="AQ2697" s="39">
        <f t="shared" ref="AQ2697" si="105">(O2697+P2697+Q2697+R2697+S2697+T2697+U2697+V2697+W2697)*AP2697</f>
        <v>107000942.22</v>
      </c>
      <c r="AR2697" s="27">
        <f t="shared" si="102"/>
        <v>119841055.28640001</v>
      </c>
      <c r="AS2697" s="13" t="s">
        <v>111</v>
      </c>
      <c r="AT2697" s="13" t="s">
        <v>7924</v>
      </c>
      <c r="AU2697" s="300"/>
    </row>
    <row r="2698" spans="2:47" ht="13.15" customHeight="1" x14ac:dyDescent="0.2">
      <c r="B2698" s="7" t="s">
        <v>3896</v>
      </c>
      <c r="C2698" s="7" t="s">
        <v>100</v>
      </c>
      <c r="D2698" s="13" t="s">
        <v>3871</v>
      </c>
      <c r="E2698" s="7" t="s">
        <v>3872</v>
      </c>
      <c r="F2698" s="7" t="s">
        <v>3873</v>
      </c>
      <c r="G2698" s="7" t="s">
        <v>3897</v>
      </c>
      <c r="H2698" s="8" t="s">
        <v>197</v>
      </c>
      <c r="I2698" s="9">
        <v>50</v>
      </c>
      <c r="J2698" s="10" t="s">
        <v>238</v>
      </c>
      <c r="K2698" s="8" t="s">
        <v>107</v>
      </c>
      <c r="L2698" s="10" t="s">
        <v>108</v>
      </c>
      <c r="M2698" s="10" t="s">
        <v>109</v>
      </c>
      <c r="N2698" s="10" t="s">
        <v>3503</v>
      </c>
      <c r="O2698" s="27"/>
      <c r="P2698" s="27"/>
      <c r="Q2698" s="74"/>
      <c r="R2698" s="27">
        <v>718</v>
      </c>
      <c r="S2698" s="27">
        <v>1064</v>
      </c>
      <c r="T2698" s="27">
        <v>1064</v>
      </c>
      <c r="U2698" s="27">
        <v>1064</v>
      </c>
      <c r="V2698" s="27">
        <v>1064</v>
      </c>
      <c r="W2698" s="27"/>
      <c r="X2698" s="27"/>
      <c r="Y2698" s="27"/>
      <c r="Z2698" s="27"/>
      <c r="AA2698" s="27"/>
      <c r="AB2698" s="27"/>
      <c r="AC2698" s="27"/>
      <c r="AD2698" s="27"/>
      <c r="AE2698" s="27"/>
      <c r="AF2698" s="27"/>
      <c r="AG2698" s="27"/>
      <c r="AH2698" s="27"/>
      <c r="AI2698" s="27"/>
      <c r="AJ2698" s="27"/>
      <c r="AK2698" s="27"/>
      <c r="AL2698" s="27"/>
      <c r="AM2698" s="27"/>
      <c r="AN2698" s="27"/>
      <c r="AO2698" s="27"/>
      <c r="AP2698" s="27">
        <v>13540.81</v>
      </c>
      <c r="AQ2698" s="39">
        <v>0</v>
      </c>
      <c r="AR2698" s="27">
        <f t="shared" si="102"/>
        <v>0</v>
      </c>
      <c r="AS2698" s="10" t="s">
        <v>111</v>
      </c>
      <c r="AT2698" s="43" t="s">
        <v>241</v>
      </c>
      <c r="AU2698" s="89" t="s">
        <v>661</v>
      </c>
    </row>
    <row r="2699" spans="2:47" ht="13.15" customHeight="1" x14ac:dyDescent="0.2">
      <c r="B2699" s="12" t="s">
        <v>3898</v>
      </c>
      <c r="C2699" s="7" t="s">
        <v>100</v>
      </c>
      <c r="D2699" s="13" t="s">
        <v>3871</v>
      </c>
      <c r="E2699" s="7" t="s">
        <v>3872</v>
      </c>
      <c r="F2699" s="7" t="s">
        <v>3873</v>
      </c>
      <c r="G2699" s="7" t="s">
        <v>3897</v>
      </c>
      <c r="H2699" s="8" t="s">
        <v>105</v>
      </c>
      <c r="I2699" s="9">
        <v>50</v>
      </c>
      <c r="J2699" s="10" t="s">
        <v>106</v>
      </c>
      <c r="K2699" s="8" t="s">
        <v>107</v>
      </c>
      <c r="L2699" s="10" t="s">
        <v>108</v>
      </c>
      <c r="M2699" s="10" t="s">
        <v>109</v>
      </c>
      <c r="N2699" s="10" t="s">
        <v>3503</v>
      </c>
      <c r="O2699" s="74"/>
      <c r="P2699" s="27"/>
      <c r="Q2699" s="27"/>
      <c r="R2699" s="27">
        <v>718</v>
      </c>
      <c r="S2699" s="27">
        <v>1064</v>
      </c>
      <c r="T2699" s="27">
        <v>1064</v>
      </c>
      <c r="U2699" s="27">
        <v>1064</v>
      </c>
      <c r="V2699" s="27">
        <v>1064</v>
      </c>
      <c r="W2699" s="27"/>
      <c r="X2699" s="27"/>
      <c r="Y2699" s="27"/>
      <c r="Z2699" s="27"/>
      <c r="AA2699" s="27"/>
      <c r="AB2699" s="27"/>
      <c r="AC2699" s="27"/>
      <c r="AD2699" s="27"/>
      <c r="AE2699" s="27"/>
      <c r="AF2699" s="27"/>
      <c r="AG2699" s="27"/>
      <c r="AH2699" s="27"/>
      <c r="AI2699" s="27"/>
      <c r="AJ2699" s="27"/>
      <c r="AK2699" s="27"/>
      <c r="AL2699" s="27"/>
      <c r="AM2699" s="27"/>
      <c r="AN2699" s="27"/>
      <c r="AO2699" s="27"/>
      <c r="AP2699" s="27">
        <v>13540.81</v>
      </c>
      <c r="AQ2699" s="39">
        <v>0</v>
      </c>
      <c r="AR2699" s="27">
        <f t="shared" si="102"/>
        <v>0</v>
      </c>
      <c r="AS2699" s="10" t="s">
        <v>111</v>
      </c>
      <c r="AT2699" s="43" t="s">
        <v>241</v>
      </c>
      <c r="AU2699" s="89" t="s">
        <v>661</v>
      </c>
    </row>
    <row r="2700" spans="2:47" ht="13.15" customHeight="1" x14ac:dyDescent="0.2">
      <c r="B2700" s="12" t="s">
        <v>3899</v>
      </c>
      <c r="C2700" s="7" t="s">
        <v>100</v>
      </c>
      <c r="D2700" s="13" t="s">
        <v>3871</v>
      </c>
      <c r="E2700" s="7" t="s">
        <v>3872</v>
      </c>
      <c r="F2700" s="7" t="s">
        <v>3873</v>
      </c>
      <c r="G2700" s="7" t="s">
        <v>3897</v>
      </c>
      <c r="H2700" s="8" t="s">
        <v>105</v>
      </c>
      <c r="I2700" s="8">
        <v>50</v>
      </c>
      <c r="J2700" s="10" t="s">
        <v>200</v>
      </c>
      <c r="K2700" s="8" t="s">
        <v>107</v>
      </c>
      <c r="L2700" s="10" t="s">
        <v>108</v>
      </c>
      <c r="M2700" s="10" t="s">
        <v>109</v>
      </c>
      <c r="N2700" s="10" t="s">
        <v>3503</v>
      </c>
      <c r="O2700" s="74"/>
      <c r="P2700" s="27"/>
      <c r="Q2700" s="27"/>
      <c r="R2700" s="27">
        <v>571</v>
      </c>
      <c r="S2700" s="27">
        <v>1064</v>
      </c>
      <c r="T2700" s="27">
        <v>1064</v>
      </c>
      <c r="U2700" s="27">
        <v>1064</v>
      </c>
      <c r="V2700" s="27">
        <v>1064</v>
      </c>
      <c r="W2700" s="27"/>
      <c r="X2700" s="27"/>
      <c r="Y2700" s="27"/>
      <c r="Z2700" s="27"/>
      <c r="AA2700" s="27"/>
      <c r="AB2700" s="27"/>
      <c r="AC2700" s="27"/>
      <c r="AD2700" s="27"/>
      <c r="AE2700" s="27"/>
      <c r="AF2700" s="27"/>
      <c r="AG2700" s="27"/>
      <c r="AH2700" s="27"/>
      <c r="AI2700" s="27"/>
      <c r="AJ2700" s="27"/>
      <c r="AK2700" s="27"/>
      <c r="AL2700" s="27"/>
      <c r="AM2700" s="27"/>
      <c r="AN2700" s="27"/>
      <c r="AO2700" s="27"/>
      <c r="AP2700" s="27">
        <v>12500</v>
      </c>
      <c r="AQ2700" s="39">
        <v>0</v>
      </c>
      <c r="AR2700" s="27">
        <f t="shared" si="102"/>
        <v>0</v>
      </c>
      <c r="AS2700" s="10" t="s">
        <v>111</v>
      </c>
      <c r="AT2700" s="7" t="s">
        <v>375</v>
      </c>
      <c r="AU2700" s="13" t="s">
        <v>115</v>
      </c>
    </row>
    <row r="2701" spans="2:47" ht="13.15" customHeight="1" x14ac:dyDescent="0.2">
      <c r="B2701" s="13" t="s">
        <v>3900</v>
      </c>
      <c r="C2701" s="13" t="s">
        <v>100</v>
      </c>
      <c r="D2701" s="13" t="s">
        <v>3878</v>
      </c>
      <c r="E2701" s="13" t="s">
        <v>3879</v>
      </c>
      <c r="F2701" s="13" t="s">
        <v>3880</v>
      </c>
      <c r="G2701" s="13" t="s">
        <v>3897</v>
      </c>
      <c r="H2701" s="13" t="s">
        <v>105</v>
      </c>
      <c r="I2701" s="13">
        <v>50</v>
      </c>
      <c r="J2701" s="13" t="s">
        <v>200</v>
      </c>
      <c r="K2701" s="13" t="s">
        <v>107</v>
      </c>
      <c r="L2701" s="13" t="s">
        <v>108</v>
      </c>
      <c r="M2701" s="13" t="s">
        <v>109</v>
      </c>
      <c r="N2701" s="13" t="s">
        <v>3503</v>
      </c>
      <c r="O2701" s="39"/>
      <c r="P2701" s="39"/>
      <c r="Q2701" s="39"/>
      <c r="R2701" s="39">
        <v>571</v>
      </c>
      <c r="S2701" s="39">
        <v>672</v>
      </c>
      <c r="T2701" s="39">
        <v>1106</v>
      </c>
      <c r="U2701" s="39">
        <v>1106</v>
      </c>
      <c r="V2701" s="39">
        <v>1106</v>
      </c>
      <c r="W2701" s="39"/>
      <c r="X2701" s="39"/>
      <c r="Y2701" s="39"/>
      <c r="Z2701" s="39"/>
      <c r="AA2701" s="39"/>
      <c r="AB2701" s="39"/>
      <c r="AC2701" s="39"/>
      <c r="AD2701" s="39"/>
      <c r="AE2701" s="39"/>
      <c r="AF2701" s="39"/>
      <c r="AG2701" s="39"/>
      <c r="AH2701" s="39"/>
      <c r="AI2701" s="39"/>
      <c r="AJ2701" s="39"/>
      <c r="AK2701" s="39"/>
      <c r="AL2701" s="39"/>
      <c r="AM2701" s="39"/>
      <c r="AN2701" s="39"/>
      <c r="AO2701" s="39"/>
      <c r="AP2701" s="39">
        <v>12500</v>
      </c>
      <c r="AQ2701" s="39">
        <v>0</v>
      </c>
      <c r="AR2701" s="27">
        <f t="shared" si="102"/>
        <v>0</v>
      </c>
      <c r="AS2701" s="13" t="s">
        <v>111</v>
      </c>
      <c r="AT2701" s="13">
        <v>2014</v>
      </c>
      <c r="AU2701" s="13">
        <v>14</v>
      </c>
    </row>
    <row r="2702" spans="2:47" ht="13.15" customHeight="1" x14ac:dyDescent="0.2">
      <c r="B2702" s="13" t="s">
        <v>3901</v>
      </c>
      <c r="C2702" s="13" t="s">
        <v>100</v>
      </c>
      <c r="D2702" s="13" t="s">
        <v>3878</v>
      </c>
      <c r="E2702" s="13" t="s">
        <v>3879</v>
      </c>
      <c r="F2702" s="13" t="s">
        <v>3880</v>
      </c>
      <c r="G2702" s="13" t="s">
        <v>3897</v>
      </c>
      <c r="H2702" s="13" t="s">
        <v>105</v>
      </c>
      <c r="I2702" s="13">
        <v>50</v>
      </c>
      <c r="J2702" s="13" t="s">
        <v>200</v>
      </c>
      <c r="K2702" s="13" t="s">
        <v>107</v>
      </c>
      <c r="L2702" s="13" t="s">
        <v>108</v>
      </c>
      <c r="M2702" s="13" t="s">
        <v>109</v>
      </c>
      <c r="N2702" s="13" t="s">
        <v>3503</v>
      </c>
      <c r="O2702" s="39"/>
      <c r="P2702" s="39"/>
      <c r="Q2702" s="39"/>
      <c r="R2702" s="39">
        <v>571</v>
      </c>
      <c r="S2702" s="39">
        <v>238</v>
      </c>
      <c r="T2702" s="39">
        <v>1106</v>
      </c>
      <c r="U2702" s="39">
        <v>1106</v>
      </c>
      <c r="V2702" s="39">
        <v>1106</v>
      </c>
      <c r="W2702" s="39"/>
      <c r="X2702" s="39"/>
      <c r="Y2702" s="39"/>
      <c r="Z2702" s="39"/>
      <c r="AA2702" s="39"/>
      <c r="AB2702" s="39"/>
      <c r="AC2702" s="39"/>
      <c r="AD2702" s="39"/>
      <c r="AE2702" s="39"/>
      <c r="AF2702" s="39"/>
      <c r="AG2702" s="39"/>
      <c r="AH2702" s="39"/>
      <c r="AI2702" s="39"/>
      <c r="AJ2702" s="39"/>
      <c r="AK2702" s="39"/>
      <c r="AL2702" s="39"/>
      <c r="AM2702" s="39"/>
      <c r="AN2702" s="39"/>
      <c r="AO2702" s="39"/>
      <c r="AP2702" s="39">
        <v>12500</v>
      </c>
      <c r="AQ2702" s="39">
        <v>0</v>
      </c>
      <c r="AR2702" s="27">
        <f t="shared" si="102"/>
        <v>0</v>
      </c>
      <c r="AS2702" s="13" t="s">
        <v>111</v>
      </c>
      <c r="AT2702" s="13">
        <v>2014</v>
      </c>
      <c r="AU2702" s="13">
        <v>14</v>
      </c>
    </row>
    <row r="2703" spans="2:47" ht="13.15" customHeight="1" x14ac:dyDescent="0.2">
      <c r="B2703" s="13" t="s">
        <v>3902</v>
      </c>
      <c r="C2703" s="13" t="s">
        <v>100</v>
      </c>
      <c r="D2703" s="13" t="s">
        <v>3878</v>
      </c>
      <c r="E2703" s="13" t="s">
        <v>3879</v>
      </c>
      <c r="F2703" s="13" t="s">
        <v>3880</v>
      </c>
      <c r="G2703" s="13" t="s">
        <v>3897</v>
      </c>
      <c r="H2703" s="13" t="s">
        <v>105</v>
      </c>
      <c r="I2703" s="13">
        <v>50</v>
      </c>
      <c r="J2703" s="13" t="s">
        <v>200</v>
      </c>
      <c r="K2703" s="13" t="s">
        <v>107</v>
      </c>
      <c r="L2703" s="13" t="s">
        <v>108</v>
      </c>
      <c r="M2703" s="13" t="s">
        <v>122</v>
      </c>
      <c r="N2703" s="13" t="s">
        <v>3503</v>
      </c>
      <c r="O2703" s="39"/>
      <c r="P2703" s="39"/>
      <c r="Q2703" s="39"/>
      <c r="R2703" s="39">
        <v>571</v>
      </c>
      <c r="S2703" s="39">
        <v>1064</v>
      </c>
      <c r="T2703" s="39">
        <v>1064</v>
      </c>
      <c r="U2703" s="39">
        <v>1064</v>
      </c>
      <c r="V2703" s="39">
        <v>1064</v>
      </c>
      <c r="W2703" s="39"/>
      <c r="X2703" s="39"/>
      <c r="Y2703" s="39"/>
      <c r="Z2703" s="39"/>
      <c r="AA2703" s="39"/>
      <c r="AB2703" s="39"/>
      <c r="AC2703" s="39"/>
      <c r="AD2703" s="39"/>
      <c r="AE2703" s="39"/>
      <c r="AF2703" s="39"/>
      <c r="AG2703" s="39"/>
      <c r="AH2703" s="39"/>
      <c r="AI2703" s="39"/>
      <c r="AJ2703" s="39"/>
      <c r="AK2703" s="39"/>
      <c r="AL2703" s="39"/>
      <c r="AM2703" s="39"/>
      <c r="AN2703" s="39"/>
      <c r="AO2703" s="39"/>
      <c r="AP2703" s="39">
        <v>12500</v>
      </c>
      <c r="AQ2703" s="39">
        <v>0</v>
      </c>
      <c r="AR2703" s="27">
        <f t="shared" si="102"/>
        <v>0</v>
      </c>
      <c r="AS2703" s="13" t="s">
        <v>111</v>
      </c>
      <c r="AT2703" s="13">
        <v>2014</v>
      </c>
      <c r="AU2703" s="13" t="s">
        <v>6956</v>
      </c>
    </row>
    <row r="2704" spans="2:47" ht="13.15" customHeight="1" x14ac:dyDescent="0.2">
      <c r="B2704" s="13" t="s">
        <v>7002</v>
      </c>
      <c r="C2704" s="13" t="s">
        <v>100</v>
      </c>
      <c r="D2704" s="13" t="s">
        <v>3878</v>
      </c>
      <c r="E2704" s="13" t="s">
        <v>3879</v>
      </c>
      <c r="F2704" s="13" t="s">
        <v>3880</v>
      </c>
      <c r="G2704" s="13" t="s">
        <v>3897</v>
      </c>
      <c r="H2704" s="13" t="s">
        <v>105</v>
      </c>
      <c r="I2704" s="13">
        <v>50</v>
      </c>
      <c r="J2704" s="13" t="s">
        <v>200</v>
      </c>
      <c r="K2704" s="13" t="s">
        <v>107</v>
      </c>
      <c r="L2704" s="13" t="s">
        <v>108</v>
      </c>
      <c r="M2704" s="13" t="s">
        <v>122</v>
      </c>
      <c r="N2704" s="13" t="s">
        <v>3503</v>
      </c>
      <c r="O2704" s="39"/>
      <c r="P2704" s="39"/>
      <c r="Q2704" s="39"/>
      <c r="R2704" s="39">
        <v>571</v>
      </c>
      <c r="S2704" s="39">
        <v>1064</v>
      </c>
      <c r="T2704" s="39">
        <v>599</v>
      </c>
      <c r="U2704" s="39">
        <v>1064</v>
      </c>
      <c r="V2704" s="39">
        <v>1064</v>
      </c>
      <c r="W2704" s="39"/>
      <c r="X2704" s="39"/>
      <c r="Y2704" s="39"/>
      <c r="Z2704" s="39"/>
      <c r="AA2704" s="39"/>
      <c r="AB2704" s="39"/>
      <c r="AC2704" s="39"/>
      <c r="AD2704" s="39"/>
      <c r="AE2704" s="39"/>
      <c r="AF2704" s="39"/>
      <c r="AG2704" s="39"/>
      <c r="AH2704" s="39"/>
      <c r="AI2704" s="39"/>
      <c r="AJ2704" s="39"/>
      <c r="AK2704" s="39"/>
      <c r="AL2704" s="39"/>
      <c r="AM2704" s="39"/>
      <c r="AN2704" s="39"/>
      <c r="AO2704" s="39"/>
      <c r="AP2704" s="39">
        <v>12500</v>
      </c>
      <c r="AQ2704" s="39">
        <v>0</v>
      </c>
      <c r="AR2704" s="27">
        <f t="shared" si="102"/>
        <v>0</v>
      </c>
      <c r="AS2704" s="13" t="s">
        <v>111</v>
      </c>
      <c r="AT2704" s="13">
        <v>2014</v>
      </c>
      <c r="AU2704" s="13" t="s">
        <v>7141</v>
      </c>
    </row>
    <row r="2705" spans="2:47" ht="13.15" customHeight="1" x14ac:dyDescent="0.2">
      <c r="B2705" s="13" t="s">
        <v>7116</v>
      </c>
      <c r="C2705" s="13" t="s">
        <v>100</v>
      </c>
      <c r="D2705" s="13" t="s">
        <v>3878</v>
      </c>
      <c r="E2705" s="13" t="s">
        <v>3879</v>
      </c>
      <c r="F2705" s="13" t="s">
        <v>3880</v>
      </c>
      <c r="G2705" s="13" t="s">
        <v>3897</v>
      </c>
      <c r="H2705" s="13" t="s">
        <v>105</v>
      </c>
      <c r="I2705" s="13">
        <v>50</v>
      </c>
      <c r="J2705" s="13" t="s">
        <v>200</v>
      </c>
      <c r="K2705" s="13" t="s">
        <v>107</v>
      </c>
      <c r="L2705" s="13" t="s">
        <v>108</v>
      </c>
      <c r="M2705" s="13" t="s">
        <v>122</v>
      </c>
      <c r="N2705" s="13" t="s">
        <v>3503</v>
      </c>
      <c r="O2705" s="39"/>
      <c r="P2705" s="39"/>
      <c r="Q2705" s="39"/>
      <c r="R2705" s="39">
        <v>571</v>
      </c>
      <c r="S2705" s="39">
        <v>1064</v>
      </c>
      <c r="T2705" s="39">
        <v>599</v>
      </c>
      <c r="U2705" s="39">
        <v>1064</v>
      </c>
      <c r="V2705" s="39">
        <v>1064</v>
      </c>
      <c r="W2705" s="39"/>
      <c r="X2705" s="39"/>
      <c r="Y2705" s="39"/>
      <c r="Z2705" s="39"/>
      <c r="AA2705" s="39"/>
      <c r="AB2705" s="39"/>
      <c r="AC2705" s="39"/>
      <c r="AD2705" s="39"/>
      <c r="AE2705" s="39"/>
      <c r="AF2705" s="39"/>
      <c r="AG2705" s="39"/>
      <c r="AH2705" s="39"/>
      <c r="AI2705" s="39"/>
      <c r="AJ2705" s="39"/>
      <c r="AK2705" s="39"/>
      <c r="AL2705" s="39"/>
      <c r="AM2705" s="39"/>
      <c r="AN2705" s="39"/>
      <c r="AO2705" s="39"/>
      <c r="AP2705" s="39">
        <v>13728.63</v>
      </c>
      <c r="AQ2705" s="39">
        <v>0</v>
      </c>
      <c r="AR2705" s="27">
        <f t="shared" si="102"/>
        <v>0</v>
      </c>
      <c r="AS2705" s="13" t="s">
        <v>111</v>
      </c>
      <c r="AT2705" s="13">
        <v>2014</v>
      </c>
      <c r="AU2705" s="13" t="s">
        <v>115</v>
      </c>
    </row>
    <row r="2706" spans="2:47" ht="13.15" customHeight="1" x14ac:dyDescent="0.2">
      <c r="B2706" s="13" t="s">
        <v>7970</v>
      </c>
      <c r="C2706" s="13" t="s">
        <v>100</v>
      </c>
      <c r="D2706" s="13" t="s">
        <v>3878</v>
      </c>
      <c r="E2706" s="13" t="s">
        <v>3879</v>
      </c>
      <c r="F2706" s="13" t="s">
        <v>3880</v>
      </c>
      <c r="G2706" s="13" t="s">
        <v>3897</v>
      </c>
      <c r="H2706" s="13" t="s">
        <v>105</v>
      </c>
      <c r="I2706" s="13">
        <v>50</v>
      </c>
      <c r="J2706" s="13" t="s">
        <v>200</v>
      </c>
      <c r="K2706" s="13" t="s">
        <v>107</v>
      </c>
      <c r="L2706" s="13" t="s">
        <v>108</v>
      </c>
      <c r="M2706" s="13" t="s">
        <v>122</v>
      </c>
      <c r="N2706" s="13" t="s">
        <v>3503</v>
      </c>
      <c r="O2706" s="39"/>
      <c r="P2706" s="39"/>
      <c r="Q2706" s="39"/>
      <c r="R2706" s="39">
        <v>571</v>
      </c>
      <c r="S2706" s="39">
        <v>1064</v>
      </c>
      <c r="T2706" s="39">
        <v>599</v>
      </c>
      <c r="U2706" s="39">
        <v>955</v>
      </c>
      <c r="V2706" s="39">
        <v>1021</v>
      </c>
      <c r="W2706" s="39">
        <v>1021</v>
      </c>
      <c r="X2706" s="171"/>
      <c r="Y2706" s="171"/>
      <c r="Z2706" s="171"/>
      <c r="AA2706" s="171"/>
      <c r="AB2706" s="171"/>
      <c r="AC2706" s="171"/>
      <c r="AD2706" s="171"/>
      <c r="AE2706" s="171"/>
      <c r="AF2706" s="171"/>
      <c r="AG2706" s="171"/>
      <c r="AH2706" s="171"/>
      <c r="AI2706" s="171"/>
      <c r="AJ2706" s="171"/>
      <c r="AK2706" s="171"/>
      <c r="AL2706" s="171"/>
      <c r="AM2706" s="171"/>
      <c r="AN2706" s="171"/>
      <c r="AO2706" s="171"/>
      <c r="AP2706" s="39">
        <v>13728.63</v>
      </c>
      <c r="AQ2706" s="39">
        <f t="shared" ref="AQ2706" si="106">(O2706+P2706+Q2706+R2706+S2706+T2706+U2706+V2706+W2706)*AP2706</f>
        <v>71814463.530000001</v>
      </c>
      <c r="AR2706" s="27">
        <f t="shared" si="102"/>
        <v>80432199.153600007</v>
      </c>
      <c r="AS2706" s="13" t="s">
        <v>111</v>
      </c>
      <c r="AT2706" s="13" t="s">
        <v>7924</v>
      </c>
      <c r="AU2706" s="300"/>
    </row>
    <row r="2707" spans="2:47" ht="13.15" customHeight="1" x14ac:dyDescent="0.2">
      <c r="B2707" s="7" t="s">
        <v>3903</v>
      </c>
      <c r="C2707" s="7" t="s">
        <v>100</v>
      </c>
      <c r="D2707" s="13" t="s">
        <v>3871</v>
      </c>
      <c r="E2707" s="7" t="s">
        <v>3872</v>
      </c>
      <c r="F2707" s="7" t="s">
        <v>3873</v>
      </c>
      <c r="G2707" s="7" t="s">
        <v>3904</v>
      </c>
      <c r="H2707" s="8" t="s">
        <v>197</v>
      </c>
      <c r="I2707" s="9">
        <v>50</v>
      </c>
      <c r="J2707" s="10" t="s">
        <v>238</v>
      </c>
      <c r="K2707" s="8" t="s">
        <v>107</v>
      </c>
      <c r="L2707" s="10" t="s">
        <v>108</v>
      </c>
      <c r="M2707" s="10" t="s">
        <v>109</v>
      </c>
      <c r="N2707" s="10" t="s">
        <v>3503</v>
      </c>
      <c r="O2707" s="27"/>
      <c r="P2707" s="27"/>
      <c r="Q2707" s="74"/>
      <c r="R2707" s="27">
        <v>410</v>
      </c>
      <c r="S2707" s="27">
        <v>410</v>
      </c>
      <c r="T2707" s="27">
        <v>410</v>
      </c>
      <c r="U2707" s="27">
        <v>410</v>
      </c>
      <c r="V2707" s="27">
        <v>410</v>
      </c>
      <c r="W2707" s="27"/>
      <c r="X2707" s="27"/>
      <c r="Y2707" s="27"/>
      <c r="Z2707" s="27"/>
      <c r="AA2707" s="27"/>
      <c r="AB2707" s="27"/>
      <c r="AC2707" s="27"/>
      <c r="AD2707" s="27"/>
      <c r="AE2707" s="27"/>
      <c r="AF2707" s="27"/>
      <c r="AG2707" s="27"/>
      <c r="AH2707" s="27"/>
      <c r="AI2707" s="27"/>
      <c r="AJ2707" s="27"/>
      <c r="AK2707" s="27"/>
      <c r="AL2707" s="27"/>
      <c r="AM2707" s="27"/>
      <c r="AN2707" s="27"/>
      <c r="AO2707" s="27"/>
      <c r="AP2707" s="27">
        <v>13540.81</v>
      </c>
      <c r="AQ2707" s="39">
        <v>0</v>
      </c>
      <c r="AR2707" s="27">
        <f t="shared" si="102"/>
        <v>0</v>
      </c>
      <c r="AS2707" s="10" t="s">
        <v>111</v>
      </c>
      <c r="AT2707" s="43" t="s">
        <v>241</v>
      </c>
      <c r="AU2707" s="89" t="s">
        <v>661</v>
      </c>
    </row>
    <row r="2708" spans="2:47" ht="13.15" customHeight="1" x14ac:dyDescent="0.2">
      <c r="B2708" s="12" t="s">
        <v>3905</v>
      </c>
      <c r="C2708" s="7" t="s">
        <v>100</v>
      </c>
      <c r="D2708" s="13" t="s">
        <v>3871</v>
      </c>
      <c r="E2708" s="7" t="s">
        <v>3872</v>
      </c>
      <c r="F2708" s="7" t="s">
        <v>3873</v>
      </c>
      <c r="G2708" s="7" t="s">
        <v>3904</v>
      </c>
      <c r="H2708" s="8" t="s">
        <v>105</v>
      </c>
      <c r="I2708" s="9">
        <v>50</v>
      </c>
      <c r="J2708" s="10" t="s">
        <v>106</v>
      </c>
      <c r="K2708" s="8" t="s">
        <v>107</v>
      </c>
      <c r="L2708" s="10" t="s">
        <v>108</v>
      </c>
      <c r="M2708" s="10" t="s">
        <v>109</v>
      </c>
      <c r="N2708" s="10" t="s">
        <v>3503</v>
      </c>
      <c r="O2708" s="74"/>
      <c r="P2708" s="27"/>
      <c r="Q2708" s="27"/>
      <c r="R2708" s="27">
        <v>410</v>
      </c>
      <c r="S2708" s="27">
        <v>410</v>
      </c>
      <c r="T2708" s="27">
        <v>410</v>
      </c>
      <c r="U2708" s="27">
        <v>410</v>
      </c>
      <c r="V2708" s="27">
        <v>410</v>
      </c>
      <c r="W2708" s="27"/>
      <c r="X2708" s="27"/>
      <c r="Y2708" s="27"/>
      <c r="Z2708" s="27"/>
      <c r="AA2708" s="27"/>
      <c r="AB2708" s="27"/>
      <c r="AC2708" s="27"/>
      <c r="AD2708" s="27"/>
      <c r="AE2708" s="27"/>
      <c r="AF2708" s="27"/>
      <c r="AG2708" s="27"/>
      <c r="AH2708" s="27"/>
      <c r="AI2708" s="27"/>
      <c r="AJ2708" s="27"/>
      <c r="AK2708" s="27"/>
      <c r="AL2708" s="27"/>
      <c r="AM2708" s="27"/>
      <c r="AN2708" s="27"/>
      <c r="AO2708" s="27"/>
      <c r="AP2708" s="27">
        <v>13540.81</v>
      </c>
      <c r="AQ2708" s="39">
        <v>0</v>
      </c>
      <c r="AR2708" s="27">
        <f t="shared" si="102"/>
        <v>0</v>
      </c>
      <c r="AS2708" s="10" t="s">
        <v>111</v>
      </c>
      <c r="AT2708" s="43" t="s">
        <v>241</v>
      </c>
      <c r="AU2708" s="89" t="s">
        <v>661</v>
      </c>
    </row>
    <row r="2709" spans="2:47" ht="13.15" customHeight="1" x14ac:dyDescent="0.2">
      <c r="B2709" s="12" t="s">
        <v>3906</v>
      </c>
      <c r="C2709" s="7" t="s">
        <v>100</v>
      </c>
      <c r="D2709" s="13" t="s">
        <v>3871</v>
      </c>
      <c r="E2709" s="7" t="s">
        <v>3872</v>
      </c>
      <c r="F2709" s="7" t="s">
        <v>3873</v>
      </c>
      <c r="G2709" s="7" t="s">
        <v>3904</v>
      </c>
      <c r="H2709" s="8" t="s">
        <v>105</v>
      </c>
      <c r="I2709" s="8">
        <v>50</v>
      </c>
      <c r="J2709" s="10" t="s">
        <v>200</v>
      </c>
      <c r="K2709" s="8" t="s">
        <v>107</v>
      </c>
      <c r="L2709" s="10" t="s">
        <v>108</v>
      </c>
      <c r="M2709" s="10" t="s">
        <v>109</v>
      </c>
      <c r="N2709" s="10" t="s">
        <v>3503</v>
      </c>
      <c r="O2709" s="74"/>
      <c r="P2709" s="27"/>
      <c r="Q2709" s="27"/>
      <c r="R2709" s="27">
        <v>68</v>
      </c>
      <c r="S2709" s="27">
        <v>410</v>
      </c>
      <c r="T2709" s="27">
        <v>410</v>
      </c>
      <c r="U2709" s="27">
        <v>410</v>
      </c>
      <c r="V2709" s="27">
        <v>410</v>
      </c>
      <c r="W2709" s="27"/>
      <c r="X2709" s="27"/>
      <c r="Y2709" s="27"/>
      <c r="Z2709" s="27"/>
      <c r="AA2709" s="27"/>
      <c r="AB2709" s="27"/>
      <c r="AC2709" s="27"/>
      <c r="AD2709" s="27"/>
      <c r="AE2709" s="27"/>
      <c r="AF2709" s="27"/>
      <c r="AG2709" s="27"/>
      <c r="AH2709" s="27"/>
      <c r="AI2709" s="27"/>
      <c r="AJ2709" s="27"/>
      <c r="AK2709" s="27"/>
      <c r="AL2709" s="27"/>
      <c r="AM2709" s="27"/>
      <c r="AN2709" s="27"/>
      <c r="AO2709" s="27"/>
      <c r="AP2709" s="27">
        <v>12500</v>
      </c>
      <c r="AQ2709" s="39">
        <v>0</v>
      </c>
      <c r="AR2709" s="27">
        <f t="shared" si="102"/>
        <v>0</v>
      </c>
      <c r="AS2709" s="10" t="s">
        <v>111</v>
      </c>
      <c r="AT2709" s="7" t="s">
        <v>375</v>
      </c>
      <c r="AU2709" s="13" t="s">
        <v>115</v>
      </c>
    </row>
    <row r="2710" spans="2:47" ht="13.15" customHeight="1" x14ac:dyDescent="0.2">
      <c r="B2710" s="13" t="s">
        <v>3907</v>
      </c>
      <c r="C2710" s="13" t="s">
        <v>100</v>
      </c>
      <c r="D2710" s="13" t="s">
        <v>3878</v>
      </c>
      <c r="E2710" s="13" t="s">
        <v>3879</v>
      </c>
      <c r="F2710" s="13" t="s">
        <v>3880</v>
      </c>
      <c r="G2710" s="13" t="s">
        <v>3904</v>
      </c>
      <c r="H2710" s="13" t="s">
        <v>105</v>
      </c>
      <c r="I2710" s="13">
        <v>50</v>
      </c>
      <c r="J2710" s="13" t="s">
        <v>200</v>
      </c>
      <c r="K2710" s="13" t="s">
        <v>107</v>
      </c>
      <c r="L2710" s="13" t="s">
        <v>108</v>
      </c>
      <c r="M2710" s="13" t="s">
        <v>109</v>
      </c>
      <c r="N2710" s="13" t="s">
        <v>3503</v>
      </c>
      <c r="O2710" s="39"/>
      <c r="P2710" s="39"/>
      <c r="Q2710" s="39"/>
      <c r="R2710" s="39">
        <v>68</v>
      </c>
      <c r="S2710" s="39">
        <v>286</v>
      </c>
      <c r="T2710" s="39">
        <v>347</v>
      </c>
      <c r="U2710" s="39">
        <v>347</v>
      </c>
      <c r="V2710" s="39">
        <v>347</v>
      </c>
      <c r="W2710" s="39"/>
      <c r="X2710" s="39"/>
      <c r="Y2710" s="39"/>
      <c r="Z2710" s="39"/>
      <c r="AA2710" s="39"/>
      <c r="AB2710" s="39"/>
      <c r="AC2710" s="39"/>
      <c r="AD2710" s="39"/>
      <c r="AE2710" s="39"/>
      <c r="AF2710" s="39"/>
      <c r="AG2710" s="39"/>
      <c r="AH2710" s="39"/>
      <c r="AI2710" s="39"/>
      <c r="AJ2710" s="39"/>
      <c r="AK2710" s="39"/>
      <c r="AL2710" s="39"/>
      <c r="AM2710" s="39"/>
      <c r="AN2710" s="39"/>
      <c r="AO2710" s="39"/>
      <c r="AP2710" s="39">
        <v>12500</v>
      </c>
      <c r="AQ2710" s="39">
        <v>0</v>
      </c>
      <c r="AR2710" s="27">
        <f t="shared" si="102"/>
        <v>0</v>
      </c>
      <c r="AS2710" s="13" t="s">
        <v>111</v>
      </c>
      <c r="AT2710" s="13">
        <v>2014</v>
      </c>
      <c r="AU2710" s="13">
        <v>14</v>
      </c>
    </row>
    <row r="2711" spans="2:47" ht="13.15" customHeight="1" x14ac:dyDescent="0.2">
      <c r="B2711" s="13" t="s">
        <v>3908</v>
      </c>
      <c r="C2711" s="13" t="s">
        <v>100</v>
      </c>
      <c r="D2711" s="13" t="s">
        <v>3878</v>
      </c>
      <c r="E2711" s="13" t="s">
        <v>3879</v>
      </c>
      <c r="F2711" s="13" t="s">
        <v>3880</v>
      </c>
      <c r="G2711" s="13" t="s">
        <v>3904</v>
      </c>
      <c r="H2711" s="13" t="s">
        <v>105</v>
      </c>
      <c r="I2711" s="13">
        <v>50</v>
      </c>
      <c r="J2711" s="13" t="s">
        <v>200</v>
      </c>
      <c r="K2711" s="13" t="s">
        <v>107</v>
      </c>
      <c r="L2711" s="13" t="s">
        <v>108</v>
      </c>
      <c r="M2711" s="13" t="s">
        <v>109</v>
      </c>
      <c r="N2711" s="13" t="s">
        <v>3503</v>
      </c>
      <c r="O2711" s="39"/>
      <c r="P2711" s="39"/>
      <c r="Q2711" s="39"/>
      <c r="R2711" s="39">
        <v>68</v>
      </c>
      <c r="S2711" s="39">
        <v>225</v>
      </c>
      <c r="T2711" s="39">
        <v>347</v>
      </c>
      <c r="U2711" s="39">
        <v>347</v>
      </c>
      <c r="V2711" s="39">
        <v>347</v>
      </c>
      <c r="W2711" s="39"/>
      <c r="X2711" s="39"/>
      <c r="Y2711" s="39"/>
      <c r="Z2711" s="39"/>
      <c r="AA2711" s="39"/>
      <c r="AB2711" s="39"/>
      <c r="AC2711" s="39"/>
      <c r="AD2711" s="39"/>
      <c r="AE2711" s="39"/>
      <c r="AF2711" s="39"/>
      <c r="AG2711" s="39"/>
      <c r="AH2711" s="39"/>
      <c r="AI2711" s="39"/>
      <c r="AJ2711" s="39"/>
      <c r="AK2711" s="39"/>
      <c r="AL2711" s="39"/>
      <c r="AM2711" s="39"/>
      <c r="AN2711" s="39"/>
      <c r="AO2711" s="39"/>
      <c r="AP2711" s="39">
        <v>12500</v>
      </c>
      <c r="AQ2711" s="39">
        <v>0</v>
      </c>
      <c r="AR2711" s="27">
        <f t="shared" si="102"/>
        <v>0</v>
      </c>
      <c r="AS2711" s="13" t="s">
        <v>111</v>
      </c>
      <c r="AT2711" s="13">
        <v>2014</v>
      </c>
      <c r="AU2711" s="13">
        <v>14</v>
      </c>
    </row>
    <row r="2712" spans="2:47" ht="13.15" customHeight="1" x14ac:dyDescent="0.2">
      <c r="B2712" s="13" t="s">
        <v>3909</v>
      </c>
      <c r="C2712" s="13" t="s">
        <v>100</v>
      </c>
      <c r="D2712" s="13" t="s">
        <v>3878</v>
      </c>
      <c r="E2712" s="13" t="s">
        <v>3879</v>
      </c>
      <c r="F2712" s="13" t="s">
        <v>3880</v>
      </c>
      <c r="G2712" s="13" t="s">
        <v>3904</v>
      </c>
      <c r="H2712" s="13" t="s">
        <v>105</v>
      </c>
      <c r="I2712" s="13">
        <v>50</v>
      </c>
      <c r="J2712" s="13" t="s">
        <v>200</v>
      </c>
      <c r="K2712" s="13" t="s">
        <v>107</v>
      </c>
      <c r="L2712" s="13" t="s">
        <v>108</v>
      </c>
      <c r="M2712" s="13" t="s">
        <v>122</v>
      </c>
      <c r="N2712" s="13" t="s">
        <v>3503</v>
      </c>
      <c r="O2712" s="39"/>
      <c r="P2712" s="39"/>
      <c r="Q2712" s="39"/>
      <c r="R2712" s="39">
        <v>68</v>
      </c>
      <c r="S2712" s="39">
        <v>347</v>
      </c>
      <c r="T2712" s="39">
        <v>347</v>
      </c>
      <c r="U2712" s="39">
        <v>347</v>
      </c>
      <c r="V2712" s="39">
        <v>347</v>
      </c>
      <c r="W2712" s="39"/>
      <c r="X2712" s="39"/>
      <c r="Y2712" s="39"/>
      <c r="Z2712" s="39"/>
      <c r="AA2712" s="39"/>
      <c r="AB2712" s="39"/>
      <c r="AC2712" s="39"/>
      <c r="AD2712" s="39"/>
      <c r="AE2712" s="39"/>
      <c r="AF2712" s="39"/>
      <c r="AG2712" s="39"/>
      <c r="AH2712" s="39"/>
      <c r="AI2712" s="39"/>
      <c r="AJ2712" s="39"/>
      <c r="AK2712" s="39"/>
      <c r="AL2712" s="39"/>
      <c r="AM2712" s="39"/>
      <c r="AN2712" s="39"/>
      <c r="AO2712" s="39"/>
      <c r="AP2712" s="39">
        <v>12500</v>
      </c>
      <c r="AQ2712" s="39">
        <v>0</v>
      </c>
      <c r="AR2712" s="27">
        <f t="shared" si="102"/>
        <v>0</v>
      </c>
      <c r="AS2712" s="13" t="s">
        <v>111</v>
      </c>
      <c r="AT2712" s="13">
        <v>2014</v>
      </c>
      <c r="AU2712" s="13" t="s">
        <v>6956</v>
      </c>
    </row>
    <row r="2713" spans="2:47" ht="13.15" customHeight="1" x14ac:dyDescent="0.2">
      <c r="B2713" s="13" t="s">
        <v>7003</v>
      </c>
      <c r="C2713" s="13" t="s">
        <v>100</v>
      </c>
      <c r="D2713" s="13" t="s">
        <v>3878</v>
      </c>
      <c r="E2713" s="13" t="s">
        <v>3879</v>
      </c>
      <c r="F2713" s="13" t="s">
        <v>3880</v>
      </c>
      <c r="G2713" s="13" t="s">
        <v>3904</v>
      </c>
      <c r="H2713" s="13" t="s">
        <v>105</v>
      </c>
      <c r="I2713" s="13">
        <v>50</v>
      </c>
      <c r="J2713" s="13" t="s">
        <v>200</v>
      </c>
      <c r="K2713" s="13" t="s">
        <v>107</v>
      </c>
      <c r="L2713" s="13" t="s">
        <v>108</v>
      </c>
      <c r="M2713" s="13" t="s">
        <v>122</v>
      </c>
      <c r="N2713" s="13" t="s">
        <v>3503</v>
      </c>
      <c r="O2713" s="39"/>
      <c r="P2713" s="39"/>
      <c r="Q2713" s="39"/>
      <c r="R2713" s="39">
        <v>68</v>
      </c>
      <c r="S2713" s="39">
        <v>347</v>
      </c>
      <c r="T2713" s="39">
        <v>208</v>
      </c>
      <c r="U2713" s="39">
        <v>347</v>
      </c>
      <c r="V2713" s="39">
        <v>347</v>
      </c>
      <c r="W2713" s="39"/>
      <c r="X2713" s="39"/>
      <c r="Y2713" s="39"/>
      <c r="Z2713" s="39"/>
      <c r="AA2713" s="39"/>
      <c r="AB2713" s="39"/>
      <c r="AC2713" s="39"/>
      <c r="AD2713" s="39"/>
      <c r="AE2713" s="39"/>
      <c r="AF2713" s="39"/>
      <c r="AG2713" s="39"/>
      <c r="AH2713" s="39"/>
      <c r="AI2713" s="39"/>
      <c r="AJ2713" s="39"/>
      <c r="AK2713" s="39"/>
      <c r="AL2713" s="39"/>
      <c r="AM2713" s="39"/>
      <c r="AN2713" s="39"/>
      <c r="AO2713" s="39"/>
      <c r="AP2713" s="39">
        <v>12500</v>
      </c>
      <c r="AQ2713" s="39">
        <v>0</v>
      </c>
      <c r="AR2713" s="27">
        <f t="shared" si="102"/>
        <v>0</v>
      </c>
      <c r="AS2713" s="13" t="s">
        <v>111</v>
      </c>
      <c r="AT2713" s="13">
        <v>2014</v>
      </c>
      <c r="AU2713" s="13" t="s">
        <v>7141</v>
      </c>
    </row>
    <row r="2714" spans="2:47" ht="13.15" customHeight="1" x14ac:dyDescent="0.2">
      <c r="B2714" s="13" t="s">
        <v>7117</v>
      </c>
      <c r="C2714" s="13" t="s">
        <v>100</v>
      </c>
      <c r="D2714" s="13" t="s">
        <v>3878</v>
      </c>
      <c r="E2714" s="13" t="s">
        <v>3879</v>
      </c>
      <c r="F2714" s="13" t="s">
        <v>3880</v>
      </c>
      <c r="G2714" s="13" t="s">
        <v>3904</v>
      </c>
      <c r="H2714" s="13" t="s">
        <v>105</v>
      </c>
      <c r="I2714" s="13">
        <v>50</v>
      </c>
      <c r="J2714" s="13" t="s">
        <v>200</v>
      </c>
      <c r="K2714" s="13" t="s">
        <v>107</v>
      </c>
      <c r="L2714" s="13" t="s">
        <v>108</v>
      </c>
      <c r="M2714" s="13" t="s">
        <v>122</v>
      </c>
      <c r="N2714" s="13" t="s">
        <v>3503</v>
      </c>
      <c r="O2714" s="39"/>
      <c r="P2714" s="39"/>
      <c r="Q2714" s="39"/>
      <c r="R2714" s="39">
        <v>68</v>
      </c>
      <c r="S2714" s="39">
        <v>347</v>
      </c>
      <c r="T2714" s="39">
        <v>208</v>
      </c>
      <c r="U2714" s="39">
        <v>347</v>
      </c>
      <c r="V2714" s="39">
        <v>347</v>
      </c>
      <c r="W2714" s="39"/>
      <c r="X2714" s="39"/>
      <c r="Y2714" s="39"/>
      <c r="Z2714" s="39"/>
      <c r="AA2714" s="39"/>
      <c r="AB2714" s="39"/>
      <c r="AC2714" s="39"/>
      <c r="AD2714" s="39"/>
      <c r="AE2714" s="39"/>
      <c r="AF2714" s="39"/>
      <c r="AG2714" s="39"/>
      <c r="AH2714" s="39"/>
      <c r="AI2714" s="39"/>
      <c r="AJ2714" s="39"/>
      <c r="AK2714" s="39"/>
      <c r="AL2714" s="39"/>
      <c r="AM2714" s="39"/>
      <c r="AN2714" s="39"/>
      <c r="AO2714" s="39"/>
      <c r="AP2714" s="39">
        <v>13728.63</v>
      </c>
      <c r="AQ2714" s="39">
        <v>0</v>
      </c>
      <c r="AR2714" s="27">
        <f t="shared" si="102"/>
        <v>0</v>
      </c>
      <c r="AS2714" s="13" t="s">
        <v>111</v>
      </c>
      <c r="AT2714" s="13">
        <v>2014</v>
      </c>
      <c r="AU2714" s="13" t="s">
        <v>115</v>
      </c>
    </row>
    <row r="2715" spans="2:47" ht="13.15" customHeight="1" x14ac:dyDescent="0.2">
      <c r="B2715" s="13" t="s">
        <v>7971</v>
      </c>
      <c r="C2715" s="13" t="s">
        <v>100</v>
      </c>
      <c r="D2715" s="13" t="s">
        <v>3878</v>
      </c>
      <c r="E2715" s="13" t="s">
        <v>3879</v>
      </c>
      <c r="F2715" s="13" t="s">
        <v>3880</v>
      </c>
      <c r="G2715" s="13" t="s">
        <v>3904</v>
      </c>
      <c r="H2715" s="13" t="s">
        <v>105</v>
      </c>
      <c r="I2715" s="13">
        <v>50</v>
      </c>
      <c r="J2715" s="13" t="s">
        <v>200</v>
      </c>
      <c r="K2715" s="13" t="s">
        <v>107</v>
      </c>
      <c r="L2715" s="13" t="s">
        <v>108</v>
      </c>
      <c r="M2715" s="13" t="s">
        <v>122</v>
      </c>
      <c r="N2715" s="13" t="s">
        <v>3503</v>
      </c>
      <c r="O2715" s="39"/>
      <c r="P2715" s="39"/>
      <c r="Q2715" s="39"/>
      <c r="R2715" s="39">
        <v>68</v>
      </c>
      <c r="S2715" s="39">
        <v>347</v>
      </c>
      <c r="T2715" s="39">
        <v>208</v>
      </c>
      <c r="U2715" s="39">
        <v>299</v>
      </c>
      <c r="V2715" s="39">
        <v>326</v>
      </c>
      <c r="W2715" s="39">
        <v>326</v>
      </c>
      <c r="X2715" s="171"/>
      <c r="Y2715" s="171"/>
      <c r="Z2715" s="171"/>
      <c r="AA2715" s="171"/>
      <c r="AB2715" s="171"/>
      <c r="AC2715" s="171"/>
      <c r="AD2715" s="171"/>
      <c r="AE2715" s="171"/>
      <c r="AF2715" s="171"/>
      <c r="AG2715" s="171"/>
      <c r="AH2715" s="171"/>
      <c r="AI2715" s="171"/>
      <c r="AJ2715" s="171"/>
      <c r="AK2715" s="171"/>
      <c r="AL2715" s="171"/>
      <c r="AM2715" s="171"/>
      <c r="AN2715" s="171"/>
      <c r="AO2715" s="171"/>
      <c r="AP2715" s="39">
        <v>13728.63</v>
      </c>
      <c r="AQ2715" s="39">
        <f t="shared" ref="AQ2715" si="107">(O2715+P2715+Q2715+R2715+S2715+T2715+U2715+V2715+W2715)*AP2715</f>
        <v>21608863.619999997</v>
      </c>
      <c r="AR2715" s="27">
        <f t="shared" si="102"/>
        <v>24201927.2544</v>
      </c>
      <c r="AS2715" s="13" t="s">
        <v>111</v>
      </c>
      <c r="AT2715" s="13" t="s">
        <v>7924</v>
      </c>
      <c r="AU2715" s="300"/>
    </row>
    <row r="2716" spans="2:47" ht="13.15" customHeight="1" x14ac:dyDescent="0.2">
      <c r="B2716" s="7" t="s">
        <v>3910</v>
      </c>
      <c r="C2716" s="7" t="s">
        <v>100</v>
      </c>
      <c r="D2716" s="13" t="s">
        <v>3871</v>
      </c>
      <c r="E2716" s="7" t="s">
        <v>3872</v>
      </c>
      <c r="F2716" s="7" t="s">
        <v>3873</v>
      </c>
      <c r="G2716" s="7" t="s">
        <v>3911</v>
      </c>
      <c r="H2716" s="8" t="s">
        <v>197</v>
      </c>
      <c r="I2716" s="9">
        <v>50</v>
      </c>
      <c r="J2716" s="10" t="s">
        <v>238</v>
      </c>
      <c r="K2716" s="8" t="s">
        <v>107</v>
      </c>
      <c r="L2716" s="10" t="s">
        <v>108</v>
      </c>
      <c r="M2716" s="10" t="s">
        <v>109</v>
      </c>
      <c r="N2716" s="10" t="s">
        <v>3503</v>
      </c>
      <c r="O2716" s="27"/>
      <c r="P2716" s="27"/>
      <c r="Q2716" s="74"/>
      <c r="R2716" s="27">
        <v>212</v>
      </c>
      <c r="S2716" s="27">
        <v>212</v>
      </c>
      <c r="T2716" s="27">
        <v>212</v>
      </c>
      <c r="U2716" s="27">
        <v>212</v>
      </c>
      <c r="V2716" s="27">
        <v>212</v>
      </c>
      <c r="W2716" s="27"/>
      <c r="X2716" s="27"/>
      <c r="Y2716" s="27"/>
      <c r="Z2716" s="27"/>
      <c r="AA2716" s="27"/>
      <c r="AB2716" s="27"/>
      <c r="AC2716" s="27"/>
      <c r="AD2716" s="27"/>
      <c r="AE2716" s="27"/>
      <c r="AF2716" s="27"/>
      <c r="AG2716" s="27"/>
      <c r="AH2716" s="27"/>
      <c r="AI2716" s="27"/>
      <c r="AJ2716" s="27"/>
      <c r="AK2716" s="27"/>
      <c r="AL2716" s="27"/>
      <c r="AM2716" s="27"/>
      <c r="AN2716" s="27"/>
      <c r="AO2716" s="27"/>
      <c r="AP2716" s="27">
        <v>13540.81</v>
      </c>
      <c r="AQ2716" s="39">
        <v>0</v>
      </c>
      <c r="AR2716" s="27">
        <f t="shared" si="102"/>
        <v>0</v>
      </c>
      <c r="AS2716" s="10" t="s">
        <v>111</v>
      </c>
      <c r="AT2716" s="43" t="s">
        <v>241</v>
      </c>
      <c r="AU2716" s="89" t="s">
        <v>3912</v>
      </c>
    </row>
    <row r="2717" spans="2:47" ht="13.15" customHeight="1" x14ac:dyDescent="0.2">
      <c r="B2717" s="12" t="s">
        <v>3913</v>
      </c>
      <c r="C2717" s="7" t="s">
        <v>100</v>
      </c>
      <c r="D2717" s="13" t="s">
        <v>3871</v>
      </c>
      <c r="E2717" s="7" t="s">
        <v>3872</v>
      </c>
      <c r="F2717" s="7" t="s">
        <v>3873</v>
      </c>
      <c r="G2717" s="7" t="s">
        <v>3911</v>
      </c>
      <c r="H2717" s="8" t="s">
        <v>105</v>
      </c>
      <c r="I2717" s="9">
        <v>50</v>
      </c>
      <c r="J2717" s="10" t="s">
        <v>106</v>
      </c>
      <c r="K2717" s="8" t="s">
        <v>107</v>
      </c>
      <c r="L2717" s="10" t="s">
        <v>108</v>
      </c>
      <c r="M2717" s="10" t="s">
        <v>109</v>
      </c>
      <c r="N2717" s="10" t="s">
        <v>3503</v>
      </c>
      <c r="O2717" s="74"/>
      <c r="P2717" s="27"/>
      <c r="Q2717" s="27"/>
      <c r="R2717" s="27">
        <v>212</v>
      </c>
      <c r="S2717" s="27">
        <v>212</v>
      </c>
      <c r="T2717" s="27">
        <v>212</v>
      </c>
      <c r="U2717" s="27">
        <v>212</v>
      </c>
      <c r="V2717" s="27">
        <v>212</v>
      </c>
      <c r="W2717" s="27"/>
      <c r="X2717" s="27"/>
      <c r="Y2717" s="27"/>
      <c r="Z2717" s="27"/>
      <c r="AA2717" s="27"/>
      <c r="AB2717" s="27"/>
      <c r="AC2717" s="27"/>
      <c r="AD2717" s="27"/>
      <c r="AE2717" s="27"/>
      <c r="AF2717" s="27"/>
      <c r="AG2717" s="27"/>
      <c r="AH2717" s="27"/>
      <c r="AI2717" s="27"/>
      <c r="AJ2717" s="27"/>
      <c r="AK2717" s="27"/>
      <c r="AL2717" s="27"/>
      <c r="AM2717" s="27"/>
      <c r="AN2717" s="27"/>
      <c r="AO2717" s="27"/>
      <c r="AP2717" s="27">
        <v>13540.81</v>
      </c>
      <c r="AQ2717" s="39">
        <v>0</v>
      </c>
      <c r="AR2717" s="27">
        <f t="shared" si="102"/>
        <v>0</v>
      </c>
      <c r="AS2717" s="10" t="s">
        <v>111</v>
      </c>
      <c r="AT2717" s="43" t="s">
        <v>241</v>
      </c>
      <c r="AU2717" s="89" t="s">
        <v>3912</v>
      </c>
    </row>
    <row r="2718" spans="2:47" ht="13.15" customHeight="1" x14ac:dyDescent="0.2">
      <c r="B2718" s="12" t="s">
        <v>3914</v>
      </c>
      <c r="C2718" s="7" t="s">
        <v>100</v>
      </c>
      <c r="D2718" s="13" t="s">
        <v>3871</v>
      </c>
      <c r="E2718" s="7" t="s">
        <v>3872</v>
      </c>
      <c r="F2718" s="7" t="s">
        <v>3873</v>
      </c>
      <c r="G2718" s="7" t="s">
        <v>3911</v>
      </c>
      <c r="H2718" s="8" t="s">
        <v>105</v>
      </c>
      <c r="I2718" s="8">
        <v>50</v>
      </c>
      <c r="J2718" s="10" t="s">
        <v>200</v>
      </c>
      <c r="K2718" s="8" t="s">
        <v>107</v>
      </c>
      <c r="L2718" s="10" t="s">
        <v>108</v>
      </c>
      <c r="M2718" s="10" t="s">
        <v>109</v>
      </c>
      <c r="N2718" s="10" t="s">
        <v>3503</v>
      </c>
      <c r="O2718" s="74"/>
      <c r="P2718" s="27"/>
      <c r="Q2718" s="27"/>
      <c r="R2718" s="27"/>
      <c r="S2718" s="27">
        <v>212</v>
      </c>
      <c r="T2718" s="27">
        <v>212</v>
      </c>
      <c r="U2718" s="27">
        <v>212</v>
      </c>
      <c r="V2718" s="27">
        <v>212</v>
      </c>
      <c r="W2718" s="27"/>
      <c r="X2718" s="27"/>
      <c r="Y2718" s="27"/>
      <c r="Z2718" s="27"/>
      <c r="AA2718" s="27"/>
      <c r="AB2718" s="27"/>
      <c r="AC2718" s="27"/>
      <c r="AD2718" s="27"/>
      <c r="AE2718" s="27"/>
      <c r="AF2718" s="27"/>
      <c r="AG2718" s="27"/>
      <c r="AH2718" s="27"/>
      <c r="AI2718" s="27"/>
      <c r="AJ2718" s="27"/>
      <c r="AK2718" s="27"/>
      <c r="AL2718" s="27"/>
      <c r="AM2718" s="27"/>
      <c r="AN2718" s="27"/>
      <c r="AO2718" s="27"/>
      <c r="AP2718" s="27">
        <v>12500</v>
      </c>
      <c r="AQ2718" s="39">
        <v>0</v>
      </c>
      <c r="AR2718" s="27">
        <f t="shared" si="102"/>
        <v>0</v>
      </c>
      <c r="AS2718" s="10" t="s">
        <v>111</v>
      </c>
      <c r="AT2718" s="7" t="s">
        <v>375</v>
      </c>
      <c r="AU2718" s="13" t="s">
        <v>115</v>
      </c>
    </row>
    <row r="2719" spans="2:47" ht="13.15" customHeight="1" x14ac:dyDescent="0.2">
      <c r="B2719" s="13" t="s">
        <v>3915</v>
      </c>
      <c r="C2719" s="13" t="s">
        <v>100</v>
      </c>
      <c r="D2719" s="13" t="s">
        <v>3878</v>
      </c>
      <c r="E2719" s="13" t="s">
        <v>3879</v>
      </c>
      <c r="F2719" s="13" t="s">
        <v>3880</v>
      </c>
      <c r="G2719" s="13" t="s">
        <v>3911</v>
      </c>
      <c r="H2719" s="13" t="s">
        <v>105</v>
      </c>
      <c r="I2719" s="13">
        <v>50</v>
      </c>
      <c r="J2719" s="13" t="s">
        <v>200</v>
      </c>
      <c r="K2719" s="13" t="s">
        <v>107</v>
      </c>
      <c r="L2719" s="13" t="s">
        <v>108</v>
      </c>
      <c r="M2719" s="13" t="s">
        <v>109</v>
      </c>
      <c r="N2719" s="13" t="s">
        <v>3503</v>
      </c>
      <c r="O2719" s="39"/>
      <c r="P2719" s="39"/>
      <c r="Q2719" s="39"/>
      <c r="R2719" s="39"/>
      <c r="S2719" s="39">
        <v>45</v>
      </c>
      <c r="T2719" s="39">
        <v>184</v>
      </c>
      <c r="U2719" s="39">
        <v>184</v>
      </c>
      <c r="V2719" s="39">
        <v>184</v>
      </c>
      <c r="W2719" s="39"/>
      <c r="X2719" s="39"/>
      <c r="Y2719" s="39"/>
      <c r="Z2719" s="39"/>
      <c r="AA2719" s="39"/>
      <c r="AB2719" s="39"/>
      <c r="AC2719" s="39"/>
      <c r="AD2719" s="39"/>
      <c r="AE2719" s="39"/>
      <c r="AF2719" s="39"/>
      <c r="AG2719" s="39"/>
      <c r="AH2719" s="39"/>
      <c r="AI2719" s="39"/>
      <c r="AJ2719" s="39"/>
      <c r="AK2719" s="39"/>
      <c r="AL2719" s="39"/>
      <c r="AM2719" s="39"/>
      <c r="AN2719" s="39"/>
      <c r="AO2719" s="39"/>
      <c r="AP2719" s="39">
        <v>12500</v>
      </c>
      <c r="AQ2719" s="39">
        <v>0</v>
      </c>
      <c r="AR2719" s="27">
        <f t="shared" si="102"/>
        <v>0</v>
      </c>
      <c r="AS2719" s="13" t="s">
        <v>111</v>
      </c>
      <c r="AT2719" s="13">
        <v>2014</v>
      </c>
      <c r="AU2719" s="13">
        <v>14</v>
      </c>
    </row>
    <row r="2720" spans="2:47" ht="13.15" customHeight="1" x14ac:dyDescent="0.2">
      <c r="B2720" s="13" t="s">
        <v>3916</v>
      </c>
      <c r="C2720" s="13" t="s">
        <v>100</v>
      </c>
      <c r="D2720" s="13" t="s">
        <v>3878</v>
      </c>
      <c r="E2720" s="13" t="s">
        <v>3879</v>
      </c>
      <c r="F2720" s="13" t="s">
        <v>3880</v>
      </c>
      <c r="G2720" s="13" t="s">
        <v>3911</v>
      </c>
      <c r="H2720" s="13" t="s">
        <v>105</v>
      </c>
      <c r="I2720" s="13">
        <v>50</v>
      </c>
      <c r="J2720" s="13" t="s">
        <v>200</v>
      </c>
      <c r="K2720" s="13" t="s">
        <v>107</v>
      </c>
      <c r="L2720" s="13" t="s">
        <v>108</v>
      </c>
      <c r="M2720" s="13" t="s">
        <v>109</v>
      </c>
      <c r="N2720" s="13" t="s">
        <v>3503</v>
      </c>
      <c r="O2720" s="39"/>
      <c r="P2720" s="39"/>
      <c r="Q2720" s="39"/>
      <c r="R2720" s="39"/>
      <c r="S2720" s="39">
        <v>0</v>
      </c>
      <c r="T2720" s="39">
        <v>184</v>
      </c>
      <c r="U2720" s="39">
        <v>184</v>
      </c>
      <c r="V2720" s="39">
        <v>184</v>
      </c>
      <c r="W2720" s="39"/>
      <c r="X2720" s="39"/>
      <c r="Y2720" s="39"/>
      <c r="Z2720" s="39"/>
      <c r="AA2720" s="39"/>
      <c r="AB2720" s="39"/>
      <c r="AC2720" s="39"/>
      <c r="AD2720" s="39"/>
      <c r="AE2720" s="39"/>
      <c r="AF2720" s="39"/>
      <c r="AG2720" s="39"/>
      <c r="AH2720" s="39"/>
      <c r="AI2720" s="39"/>
      <c r="AJ2720" s="39"/>
      <c r="AK2720" s="39"/>
      <c r="AL2720" s="39"/>
      <c r="AM2720" s="39"/>
      <c r="AN2720" s="39"/>
      <c r="AO2720" s="39"/>
      <c r="AP2720" s="39">
        <v>12500</v>
      </c>
      <c r="AQ2720" s="39">
        <v>0</v>
      </c>
      <c r="AR2720" s="27">
        <f t="shared" si="102"/>
        <v>0</v>
      </c>
      <c r="AS2720" s="13" t="s">
        <v>111</v>
      </c>
      <c r="AT2720" s="13">
        <v>2014</v>
      </c>
      <c r="AU2720" s="13">
        <v>14</v>
      </c>
    </row>
    <row r="2721" spans="2:47" ht="13.15" customHeight="1" x14ac:dyDescent="0.2">
      <c r="B2721" s="13" t="s">
        <v>3917</v>
      </c>
      <c r="C2721" s="13" t="s">
        <v>100</v>
      </c>
      <c r="D2721" s="13" t="s">
        <v>3878</v>
      </c>
      <c r="E2721" s="13" t="s">
        <v>3879</v>
      </c>
      <c r="F2721" s="13" t="s">
        <v>3880</v>
      </c>
      <c r="G2721" s="13" t="s">
        <v>3911</v>
      </c>
      <c r="H2721" s="13" t="s">
        <v>105</v>
      </c>
      <c r="I2721" s="13">
        <v>50</v>
      </c>
      <c r="J2721" s="13" t="s">
        <v>200</v>
      </c>
      <c r="K2721" s="13" t="s">
        <v>107</v>
      </c>
      <c r="L2721" s="13" t="s">
        <v>108</v>
      </c>
      <c r="M2721" s="13" t="s">
        <v>109</v>
      </c>
      <c r="N2721" s="13" t="s">
        <v>3503</v>
      </c>
      <c r="O2721" s="39"/>
      <c r="P2721" s="39"/>
      <c r="Q2721" s="39"/>
      <c r="R2721" s="39"/>
      <c r="S2721" s="39">
        <v>184</v>
      </c>
      <c r="T2721" s="39">
        <v>184</v>
      </c>
      <c r="U2721" s="39">
        <v>184</v>
      </c>
      <c r="V2721" s="39">
        <v>184</v>
      </c>
      <c r="W2721" s="39"/>
      <c r="X2721" s="39"/>
      <c r="Y2721" s="39"/>
      <c r="Z2721" s="39"/>
      <c r="AA2721" s="39"/>
      <c r="AB2721" s="39"/>
      <c r="AC2721" s="39"/>
      <c r="AD2721" s="39"/>
      <c r="AE2721" s="39"/>
      <c r="AF2721" s="39"/>
      <c r="AG2721" s="39"/>
      <c r="AH2721" s="39"/>
      <c r="AI2721" s="39"/>
      <c r="AJ2721" s="39"/>
      <c r="AK2721" s="39"/>
      <c r="AL2721" s="39"/>
      <c r="AM2721" s="39"/>
      <c r="AN2721" s="39"/>
      <c r="AO2721" s="39"/>
      <c r="AP2721" s="39">
        <v>12500</v>
      </c>
      <c r="AQ2721" s="39">
        <v>0</v>
      </c>
      <c r="AR2721" s="27">
        <f t="shared" si="102"/>
        <v>0</v>
      </c>
      <c r="AS2721" s="13" t="s">
        <v>111</v>
      </c>
      <c r="AT2721" s="13">
        <v>2014</v>
      </c>
      <c r="AU2721" s="13">
        <v>14</v>
      </c>
    </row>
    <row r="2722" spans="2:47" ht="13.15" customHeight="1" x14ac:dyDescent="0.2">
      <c r="B2722" s="13" t="s">
        <v>3918</v>
      </c>
      <c r="C2722" s="13" t="s">
        <v>100</v>
      </c>
      <c r="D2722" s="13" t="s">
        <v>3878</v>
      </c>
      <c r="E2722" s="13" t="s">
        <v>3879</v>
      </c>
      <c r="F2722" s="13" t="s">
        <v>3880</v>
      </c>
      <c r="G2722" s="13" t="s">
        <v>3911</v>
      </c>
      <c r="H2722" s="13" t="s">
        <v>105</v>
      </c>
      <c r="I2722" s="13">
        <v>50</v>
      </c>
      <c r="J2722" s="13" t="s">
        <v>200</v>
      </c>
      <c r="K2722" s="13" t="s">
        <v>107</v>
      </c>
      <c r="L2722" s="13" t="s">
        <v>108</v>
      </c>
      <c r="M2722" s="13" t="s">
        <v>122</v>
      </c>
      <c r="N2722" s="13" t="s">
        <v>3503</v>
      </c>
      <c r="O2722" s="39"/>
      <c r="P2722" s="39"/>
      <c r="Q2722" s="39"/>
      <c r="R2722" s="39"/>
      <c r="S2722" s="39">
        <v>180</v>
      </c>
      <c r="T2722" s="39">
        <v>184</v>
      </c>
      <c r="U2722" s="39">
        <v>184</v>
      </c>
      <c r="V2722" s="39">
        <v>184</v>
      </c>
      <c r="W2722" s="39"/>
      <c r="X2722" s="39"/>
      <c r="Y2722" s="39"/>
      <c r="Z2722" s="39"/>
      <c r="AA2722" s="39"/>
      <c r="AB2722" s="39"/>
      <c r="AC2722" s="39"/>
      <c r="AD2722" s="39"/>
      <c r="AE2722" s="39"/>
      <c r="AF2722" s="39"/>
      <c r="AG2722" s="39"/>
      <c r="AH2722" s="39"/>
      <c r="AI2722" s="39"/>
      <c r="AJ2722" s="39"/>
      <c r="AK2722" s="39"/>
      <c r="AL2722" s="39"/>
      <c r="AM2722" s="39"/>
      <c r="AN2722" s="39"/>
      <c r="AO2722" s="39"/>
      <c r="AP2722" s="39">
        <v>12500</v>
      </c>
      <c r="AQ2722" s="39">
        <v>0</v>
      </c>
      <c r="AR2722" s="27">
        <f t="shared" si="102"/>
        <v>0</v>
      </c>
      <c r="AS2722" s="13" t="s">
        <v>111</v>
      </c>
      <c r="AT2722" s="13">
        <v>2014</v>
      </c>
      <c r="AU2722" s="13" t="s">
        <v>6956</v>
      </c>
    </row>
    <row r="2723" spans="2:47" ht="13.15" customHeight="1" x14ac:dyDescent="0.2">
      <c r="B2723" s="13" t="s">
        <v>7004</v>
      </c>
      <c r="C2723" s="13" t="s">
        <v>100</v>
      </c>
      <c r="D2723" s="13" t="s">
        <v>3878</v>
      </c>
      <c r="E2723" s="13" t="s">
        <v>3879</v>
      </c>
      <c r="F2723" s="13" t="s">
        <v>3880</v>
      </c>
      <c r="G2723" s="13" t="s">
        <v>3911</v>
      </c>
      <c r="H2723" s="13" t="s">
        <v>105</v>
      </c>
      <c r="I2723" s="13">
        <v>50</v>
      </c>
      <c r="J2723" s="13" t="s">
        <v>200</v>
      </c>
      <c r="K2723" s="13" t="s">
        <v>107</v>
      </c>
      <c r="L2723" s="13" t="s">
        <v>108</v>
      </c>
      <c r="M2723" s="13" t="s">
        <v>122</v>
      </c>
      <c r="N2723" s="13" t="s">
        <v>3503</v>
      </c>
      <c r="O2723" s="39"/>
      <c r="P2723" s="39"/>
      <c r="Q2723" s="39"/>
      <c r="R2723" s="39"/>
      <c r="S2723" s="39">
        <v>180</v>
      </c>
      <c r="T2723" s="39">
        <v>60</v>
      </c>
      <c r="U2723" s="39">
        <v>184</v>
      </c>
      <c r="V2723" s="39">
        <v>184</v>
      </c>
      <c r="W2723" s="39"/>
      <c r="X2723" s="39"/>
      <c r="Y2723" s="39"/>
      <c r="Z2723" s="39"/>
      <c r="AA2723" s="39"/>
      <c r="AB2723" s="39"/>
      <c r="AC2723" s="39"/>
      <c r="AD2723" s="39"/>
      <c r="AE2723" s="39"/>
      <c r="AF2723" s="39"/>
      <c r="AG2723" s="39"/>
      <c r="AH2723" s="39"/>
      <c r="AI2723" s="39"/>
      <c r="AJ2723" s="39"/>
      <c r="AK2723" s="39"/>
      <c r="AL2723" s="39"/>
      <c r="AM2723" s="39"/>
      <c r="AN2723" s="39"/>
      <c r="AO2723" s="39"/>
      <c r="AP2723" s="39">
        <v>12500</v>
      </c>
      <c r="AQ2723" s="39">
        <v>0</v>
      </c>
      <c r="AR2723" s="27">
        <f t="shared" si="102"/>
        <v>0</v>
      </c>
      <c r="AS2723" s="13" t="s">
        <v>111</v>
      </c>
      <c r="AT2723" s="13">
        <v>2014</v>
      </c>
      <c r="AU2723" s="13" t="s">
        <v>7141</v>
      </c>
    </row>
    <row r="2724" spans="2:47" ht="13.15" customHeight="1" x14ac:dyDescent="0.2">
      <c r="B2724" s="13" t="s">
        <v>7118</v>
      </c>
      <c r="C2724" s="13" t="s">
        <v>100</v>
      </c>
      <c r="D2724" s="13" t="s">
        <v>3878</v>
      </c>
      <c r="E2724" s="13" t="s">
        <v>3879</v>
      </c>
      <c r="F2724" s="13" t="s">
        <v>3880</v>
      </c>
      <c r="G2724" s="13" t="s">
        <v>3911</v>
      </c>
      <c r="H2724" s="13" t="s">
        <v>105</v>
      </c>
      <c r="I2724" s="13">
        <v>50</v>
      </c>
      <c r="J2724" s="13" t="s">
        <v>200</v>
      </c>
      <c r="K2724" s="13" t="s">
        <v>107</v>
      </c>
      <c r="L2724" s="13" t="s">
        <v>108</v>
      </c>
      <c r="M2724" s="13" t="s">
        <v>122</v>
      </c>
      <c r="N2724" s="13" t="s">
        <v>3503</v>
      </c>
      <c r="O2724" s="39"/>
      <c r="P2724" s="39"/>
      <c r="Q2724" s="39"/>
      <c r="R2724" s="39"/>
      <c r="S2724" s="39">
        <v>180</v>
      </c>
      <c r="T2724" s="39">
        <v>60</v>
      </c>
      <c r="U2724" s="39">
        <v>184</v>
      </c>
      <c r="V2724" s="39">
        <v>184</v>
      </c>
      <c r="W2724" s="39"/>
      <c r="X2724" s="39"/>
      <c r="Y2724" s="39"/>
      <c r="Z2724" s="39"/>
      <c r="AA2724" s="39"/>
      <c r="AB2724" s="39"/>
      <c r="AC2724" s="39"/>
      <c r="AD2724" s="39"/>
      <c r="AE2724" s="39"/>
      <c r="AF2724" s="39"/>
      <c r="AG2724" s="39"/>
      <c r="AH2724" s="39"/>
      <c r="AI2724" s="39"/>
      <c r="AJ2724" s="39"/>
      <c r="AK2724" s="39"/>
      <c r="AL2724" s="39"/>
      <c r="AM2724" s="39"/>
      <c r="AN2724" s="39"/>
      <c r="AO2724" s="39"/>
      <c r="AP2724" s="39">
        <v>13728.63</v>
      </c>
      <c r="AQ2724" s="39">
        <v>0</v>
      </c>
      <c r="AR2724" s="27">
        <f t="shared" si="102"/>
        <v>0</v>
      </c>
      <c r="AS2724" s="13" t="s">
        <v>111</v>
      </c>
      <c r="AT2724" s="13">
        <v>2014</v>
      </c>
      <c r="AU2724" s="13" t="s">
        <v>115</v>
      </c>
    </row>
    <row r="2725" spans="2:47" ht="13.15" customHeight="1" x14ac:dyDescent="0.2">
      <c r="B2725" s="13" t="s">
        <v>7972</v>
      </c>
      <c r="C2725" s="13" t="s">
        <v>100</v>
      </c>
      <c r="D2725" s="13" t="s">
        <v>3878</v>
      </c>
      <c r="E2725" s="13" t="s">
        <v>3879</v>
      </c>
      <c r="F2725" s="13" t="s">
        <v>3880</v>
      </c>
      <c r="G2725" s="13" t="s">
        <v>3911</v>
      </c>
      <c r="H2725" s="13" t="s">
        <v>105</v>
      </c>
      <c r="I2725" s="13">
        <v>50</v>
      </c>
      <c r="J2725" s="13" t="s">
        <v>200</v>
      </c>
      <c r="K2725" s="13" t="s">
        <v>107</v>
      </c>
      <c r="L2725" s="13" t="s">
        <v>108</v>
      </c>
      <c r="M2725" s="13" t="s">
        <v>122</v>
      </c>
      <c r="N2725" s="13" t="s">
        <v>3503</v>
      </c>
      <c r="O2725" s="39"/>
      <c r="P2725" s="39"/>
      <c r="Q2725" s="39"/>
      <c r="R2725" s="39"/>
      <c r="S2725" s="39">
        <v>180</v>
      </c>
      <c r="T2725" s="39">
        <v>60</v>
      </c>
      <c r="U2725" s="39">
        <v>77</v>
      </c>
      <c r="V2725" s="39">
        <v>105</v>
      </c>
      <c r="W2725" s="39">
        <v>105</v>
      </c>
      <c r="X2725" s="171"/>
      <c r="Y2725" s="171"/>
      <c r="Z2725" s="171"/>
      <c r="AA2725" s="171"/>
      <c r="AB2725" s="171"/>
      <c r="AC2725" s="171"/>
      <c r="AD2725" s="171"/>
      <c r="AE2725" s="171"/>
      <c r="AF2725" s="171"/>
      <c r="AG2725" s="171"/>
      <c r="AH2725" s="171"/>
      <c r="AI2725" s="171"/>
      <c r="AJ2725" s="171"/>
      <c r="AK2725" s="171"/>
      <c r="AL2725" s="171"/>
      <c r="AM2725" s="171"/>
      <c r="AN2725" s="171"/>
      <c r="AO2725" s="171"/>
      <c r="AP2725" s="39">
        <v>13728.63</v>
      </c>
      <c r="AQ2725" s="39">
        <f t="shared" ref="AQ2725" si="108">(O2725+P2725+Q2725+R2725+S2725+T2725+U2725+V2725+W2725)*AP2725</f>
        <v>7234988.0099999998</v>
      </c>
      <c r="AR2725" s="27">
        <f t="shared" si="102"/>
        <v>8103186.5712000001</v>
      </c>
      <c r="AS2725" s="13" t="s">
        <v>111</v>
      </c>
      <c r="AT2725" s="13" t="s">
        <v>7924</v>
      </c>
      <c r="AU2725" s="300"/>
    </row>
    <row r="2726" spans="2:47" ht="13.15" customHeight="1" x14ac:dyDescent="0.2">
      <c r="B2726" s="7" t="s">
        <v>3919</v>
      </c>
      <c r="C2726" s="7" t="s">
        <v>100</v>
      </c>
      <c r="D2726" s="13" t="s">
        <v>3871</v>
      </c>
      <c r="E2726" s="7" t="s">
        <v>3872</v>
      </c>
      <c r="F2726" s="7" t="s">
        <v>3873</v>
      </c>
      <c r="G2726" s="7" t="s">
        <v>3920</v>
      </c>
      <c r="H2726" s="8" t="s">
        <v>197</v>
      </c>
      <c r="I2726" s="9">
        <v>50</v>
      </c>
      <c r="J2726" s="10" t="s">
        <v>238</v>
      </c>
      <c r="K2726" s="8" t="s">
        <v>107</v>
      </c>
      <c r="L2726" s="10" t="s">
        <v>108</v>
      </c>
      <c r="M2726" s="10" t="s">
        <v>109</v>
      </c>
      <c r="N2726" s="10" t="s">
        <v>3503</v>
      </c>
      <c r="O2726" s="27"/>
      <c r="P2726" s="27"/>
      <c r="Q2726" s="74"/>
      <c r="R2726" s="27">
        <v>128</v>
      </c>
      <c r="S2726" s="27">
        <v>128</v>
      </c>
      <c r="T2726" s="27">
        <v>128</v>
      </c>
      <c r="U2726" s="27">
        <v>128</v>
      </c>
      <c r="V2726" s="27">
        <v>128</v>
      </c>
      <c r="W2726" s="27"/>
      <c r="X2726" s="27"/>
      <c r="Y2726" s="27"/>
      <c r="Z2726" s="27"/>
      <c r="AA2726" s="27"/>
      <c r="AB2726" s="27"/>
      <c r="AC2726" s="27"/>
      <c r="AD2726" s="27"/>
      <c r="AE2726" s="27"/>
      <c r="AF2726" s="27"/>
      <c r="AG2726" s="27"/>
      <c r="AH2726" s="27"/>
      <c r="AI2726" s="27"/>
      <c r="AJ2726" s="27"/>
      <c r="AK2726" s="27"/>
      <c r="AL2726" s="27"/>
      <c r="AM2726" s="27"/>
      <c r="AN2726" s="27"/>
      <c r="AO2726" s="27"/>
      <c r="AP2726" s="27">
        <v>13540.81</v>
      </c>
      <c r="AQ2726" s="39">
        <v>0</v>
      </c>
      <c r="AR2726" s="27">
        <f t="shared" si="102"/>
        <v>0</v>
      </c>
      <c r="AS2726" s="10" t="s">
        <v>111</v>
      </c>
      <c r="AT2726" s="43" t="s">
        <v>241</v>
      </c>
      <c r="AU2726" s="89" t="s">
        <v>3912</v>
      </c>
    </row>
    <row r="2727" spans="2:47" ht="13.15" customHeight="1" x14ac:dyDescent="0.2">
      <c r="B2727" s="12" t="s">
        <v>3921</v>
      </c>
      <c r="C2727" s="7" t="s">
        <v>100</v>
      </c>
      <c r="D2727" s="13" t="s">
        <v>3871</v>
      </c>
      <c r="E2727" s="7" t="s">
        <v>3872</v>
      </c>
      <c r="F2727" s="7" t="s">
        <v>3873</v>
      </c>
      <c r="G2727" s="7" t="s">
        <v>3920</v>
      </c>
      <c r="H2727" s="8" t="s">
        <v>105</v>
      </c>
      <c r="I2727" s="9">
        <v>50</v>
      </c>
      <c r="J2727" s="10" t="s">
        <v>106</v>
      </c>
      <c r="K2727" s="8" t="s">
        <v>107</v>
      </c>
      <c r="L2727" s="10" t="s">
        <v>108</v>
      </c>
      <c r="M2727" s="10" t="s">
        <v>109</v>
      </c>
      <c r="N2727" s="10" t="s">
        <v>3503</v>
      </c>
      <c r="O2727" s="74"/>
      <c r="P2727" s="27"/>
      <c r="Q2727" s="27"/>
      <c r="R2727" s="27">
        <v>128</v>
      </c>
      <c r="S2727" s="27">
        <v>128</v>
      </c>
      <c r="T2727" s="27">
        <v>128</v>
      </c>
      <c r="U2727" s="27">
        <v>128</v>
      </c>
      <c r="V2727" s="27">
        <v>128</v>
      </c>
      <c r="W2727" s="27"/>
      <c r="X2727" s="27"/>
      <c r="Y2727" s="27"/>
      <c r="Z2727" s="27"/>
      <c r="AA2727" s="27"/>
      <c r="AB2727" s="27"/>
      <c r="AC2727" s="27"/>
      <c r="AD2727" s="27"/>
      <c r="AE2727" s="27"/>
      <c r="AF2727" s="27"/>
      <c r="AG2727" s="27"/>
      <c r="AH2727" s="27"/>
      <c r="AI2727" s="27"/>
      <c r="AJ2727" s="27"/>
      <c r="AK2727" s="27"/>
      <c r="AL2727" s="27"/>
      <c r="AM2727" s="27"/>
      <c r="AN2727" s="27"/>
      <c r="AO2727" s="27"/>
      <c r="AP2727" s="27">
        <v>13540.81</v>
      </c>
      <c r="AQ2727" s="39">
        <v>0</v>
      </c>
      <c r="AR2727" s="27">
        <f t="shared" si="102"/>
        <v>0</v>
      </c>
      <c r="AS2727" s="10" t="s">
        <v>111</v>
      </c>
      <c r="AT2727" s="43" t="s">
        <v>241</v>
      </c>
      <c r="AU2727" s="89" t="s">
        <v>3912</v>
      </c>
    </row>
    <row r="2728" spans="2:47" ht="13.15" customHeight="1" x14ac:dyDescent="0.2">
      <c r="B2728" s="12" t="s">
        <v>3922</v>
      </c>
      <c r="C2728" s="7" t="s">
        <v>100</v>
      </c>
      <c r="D2728" s="13" t="s">
        <v>3871</v>
      </c>
      <c r="E2728" s="7" t="s">
        <v>3872</v>
      </c>
      <c r="F2728" s="7" t="s">
        <v>3873</v>
      </c>
      <c r="G2728" s="7" t="s">
        <v>3920</v>
      </c>
      <c r="H2728" s="8" t="s">
        <v>105</v>
      </c>
      <c r="I2728" s="8">
        <v>50</v>
      </c>
      <c r="J2728" s="10" t="s">
        <v>200</v>
      </c>
      <c r="K2728" s="8" t="s">
        <v>107</v>
      </c>
      <c r="L2728" s="10" t="s">
        <v>108</v>
      </c>
      <c r="M2728" s="10" t="s">
        <v>109</v>
      </c>
      <c r="N2728" s="10" t="s">
        <v>3503</v>
      </c>
      <c r="O2728" s="74"/>
      <c r="P2728" s="27"/>
      <c r="Q2728" s="27"/>
      <c r="R2728" s="27"/>
      <c r="S2728" s="27">
        <v>128</v>
      </c>
      <c r="T2728" s="27">
        <v>128</v>
      </c>
      <c r="U2728" s="27">
        <v>128</v>
      </c>
      <c r="V2728" s="27">
        <v>128</v>
      </c>
      <c r="W2728" s="27"/>
      <c r="X2728" s="27"/>
      <c r="Y2728" s="27"/>
      <c r="Z2728" s="27"/>
      <c r="AA2728" s="27"/>
      <c r="AB2728" s="27"/>
      <c r="AC2728" s="27"/>
      <c r="AD2728" s="27"/>
      <c r="AE2728" s="27"/>
      <c r="AF2728" s="27"/>
      <c r="AG2728" s="27"/>
      <c r="AH2728" s="27"/>
      <c r="AI2728" s="27"/>
      <c r="AJ2728" s="27"/>
      <c r="AK2728" s="27"/>
      <c r="AL2728" s="27"/>
      <c r="AM2728" s="27"/>
      <c r="AN2728" s="27"/>
      <c r="AO2728" s="27"/>
      <c r="AP2728" s="27">
        <v>12500</v>
      </c>
      <c r="AQ2728" s="39">
        <v>0</v>
      </c>
      <c r="AR2728" s="27">
        <f t="shared" si="102"/>
        <v>0</v>
      </c>
      <c r="AS2728" s="10" t="s">
        <v>111</v>
      </c>
      <c r="AT2728" s="7" t="s">
        <v>375</v>
      </c>
      <c r="AU2728" s="13" t="s">
        <v>115</v>
      </c>
    </row>
    <row r="2729" spans="2:47" ht="13.15" customHeight="1" x14ac:dyDescent="0.2">
      <c r="B2729" s="13" t="s">
        <v>3923</v>
      </c>
      <c r="C2729" s="13" t="s">
        <v>100</v>
      </c>
      <c r="D2729" s="13" t="s">
        <v>3878</v>
      </c>
      <c r="E2729" s="13" t="s">
        <v>3879</v>
      </c>
      <c r="F2729" s="13" t="s">
        <v>3880</v>
      </c>
      <c r="G2729" s="13" t="s">
        <v>3920</v>
      </c>
      <c r="H2729" s="13" t="s">
        <v>105</v>
      </c>
      <c r="I2729" s="13">
        <v>50</v>
      </c>
      <c r="J2729" s="13" t="s">
        <v>200</v>
      </c>
      <c r="K2729" s="13" t="s">
        <v>107</v>
      </c>
      <c r="L2729" s="13" t="s">
        <v>108</v>
      </c>
      <c r="M2729" s="13" t="s">
        <v>109</v>
      </c>
      <c r="N2729" s="13" t="s">
        <v>3503</v>
      </c>
      <c r="O2729" s="39"/>
      <c r="P2729" s="39"/>
      <c r="Q2729" s="39"/>
      <c r="R2729" s="39"/>
      <c r="S2729" s="39">
        <v>0</v>
      </c>
      <c r="T2729" s="39">
        <v>47</v>
      </c>
      <c r="U2729" s="39">
        <v>47</v>
      </c>
      <c r="V2729" s="39">
        <v>47</v>
      </c>
      <c r="W2729" s="39"/>
      <c r="X2729" s="39"/>
      <c r="Y2729" s="39"/>
      <c r="Z2729" s="39"/>
      <c r="AA2729" s="39"/>
      <c r="AB2729" s="39"/>
      <c r="AC2729" s="39"/>
      <c r="AD2729" s="39"/>
      <c r="AE2729" s="39"/>
      <c r="AF2729" s="39"/>
      <c r="AG2729" s="39"/>
      <c r="AH2729" s="39"/>
      <c r="AI2729" s="39"/>
      <c r="AJ2729" s="39"/>
      <c r="AK2729" s="39"/>
      <c r="AL2729" s="39"/>
      <c r="AM2729" s="39"/>
      <c r="AN2729" s="39"/>
      <c r="AO2729" s="39"/>
      <c r="AP2729" s="39">
        <v>12500</v>
      </c>
      <c r="AQ2729" s="39">
        <v>0</v>
      </c>
      <c r="AR2729" s="27">
        <f t="shared" si="102"/>
        <v>0</v>
      </c>
      <c r="AS2729" s="13" t="s">
        <v>111</v>
      </c>
      <c r="AT2729" s="13">
        <v>2014</v>
      </c>
      <c r="AU2729" s="13">
        <v>14</v>
      </c>
    </row>
    <row r="2730" spans="2:47" ht="13.15" customHeight="1" x14ac:dyDescent="0.2">
      <c r="B2730" s="13" t="s">
        <v>3924</v>
      </c>
      <c r="C2730" s="13" t="s">
        <v>100</v>
      </c>
      <c r="D2730" s="13" t="s">
        <v>3878</v>
      </c>
      <c r="E2730" s="13" t="s">
        <v>3879</v>
      </c>
      <c r="F2730" s="13" t="s">
        <v>3880</v>
      </c>
      <c r="G2730" s="13" t="s">
        <v>3920</v>
      </c>
      <c r="H2730" s="13" t="s">
        <v>105</v>
      </c>
      <c r="I2730" s="13">
        <v>50</v>
      </c>
      <c r="J2730" s="13" t="s">
        <v>200</v>
      </c>
      <c r="K2730" s="13" t="s">
        <v>107</v>
      </c>
      <c r="L2730" s="13" t="s">
        <v>108</v>
      </c>
      <c r="M2730" s="13" t="s">
        <v>122</v>
      </c>
      <c r="N2730" s="13" t="s">
        <v>3503</v>
      </c>
      <c r="O2730" s="39"/>
      <c r="P2730" s="39"/>
      <c r="Q2730" s="39"/>
      <c r="R2730" s="39"/>
      <c r="S2730" s="39">
        <v>47</v>
      </c>
      <c r="T2730" s="39">
        <v>47</v>
      </c>
      <c r="U2730" s="39">
        <v>47</v>
      </c>
      <c r="V2730" s="39">
        <v>47</v>
      </c>
      <c r="W2730" s="39"/>
      <c r="X2730" s="39"/>
      <c r="Y2730" s="39"/>
      <c r="Z2730" s="39"/>
      <c r="AA2730" s="39"/>
      <c r="AB2730" s="39"/>
      <c r="AC2730" s="39"/>
      <c r="AD2730" s="39"/>
      <c r="AE2730" s="39"/>
      <c r="AF2730" s="39"/>
      <c r="AG2730" s="39"/>
      <c r="AH2730" s="39"/>
      <c r="AI2730" s="39"/>
      <c r="AJ2730" s="39"/>
      <c r="AK2730" s="39"/>
      <c r="AL2730" s="39"/>
      <c r="AM2730" s="39"/>
      <c r="AN2730" s="39"/>
      <c r="AO2730" s="39"/>
      <c r="AP2730" s="39">
        <v>12500</v>
      </c>
      <c r="AQ2730" s="39">
        <v>0</v>
      </c>
      <c r="AR2730" s="27">
        <f t="shared" si="102"/>
        <v>0</v>
      </c>
      <c r="AS2730" s="13" t="s">
        <v>111</v>
      </c>
      <c r="AT2730" s="13">
        <v>2014</v>
      </c>
      <c r="AU2730" s="13" t="s">
        <v>6956</v>
      </c>
    </row>
    <row r="2731" spans="2:47" ht="13.15" customHeight="1" x14ac:dyDescent="0.2">
      <c r="B2731" s="13" t="s">
        <v>7005</v>
      </c>
      <c r="C2731" s="13" t="s">
        <v>100</v>
      </c>
      <c r="D2731" s="13" t="s">
        <v>3878</v>
      </c>
      <c r="E2731" s="13" t="s">
        <v>3879</v>
      </c>
      <c r="F2731" s="13" t="s">
        <v>3880</v>
      </c>
      <c r="G2731" s="13" t="s">
        <v>3920</v>
      </c>
      <c r="H2731" s="13" t="s">
        <v>105</v>
      </c>
      <c r="I2731" s="13">
        <v>50</v>
      </c>
      <c r="J2731" s="13" t="s">
        <v>200</v>
      </c>
      <c r="K2731" s="13" t="s">
        <v>107</v>
      </c>
      <c r="L2731" s="13" t="s">
        <v>108</v>
      </c>
      <c r="M2731" s="13" t="s">
        <v>122</v>
      </c>
      <c r="N2731" s="13" t="s">
        <v>3503</v>
      </c>
      <c r="O2731" s="39"/>
      <c r="P2731" s="39"/>
      <c r="Q2731" s="39"/>
      <c r="R2731" s="39"/>
      <c r="S2731" s="39">
        <v>47</v>
      </c>
      <c r="T2731" s="39">
        <v>47</v>
      </c>
      <c r="U2731" s="39">
        <v>47</v>
      </c>
      <c r="V2731" s="39">
        <v>47</v>
      </c>
      <c r="W2731" s="39"/>
      <c r="X2731" s="39"/>
      <c r="Y2731" s="39"/>
      <c r="Z2731" s="39"/>
      <c r="AA2731" s="39"/>
      <c r="AB2731" s="39"/>
      <c r="AC2731" s="39"/>
      <c r="AD2731" s="39"/>
      <c r="AE2731" s="39"/>
      <c r="AF2731" s="39"/>
      <c r="AG2731" s="39"/>
      <c r="AH2731" s="39"/>
      <c r="AI2731" s="39"/>
      <c r="AJ2731" s="39"/>
      <c r="AK2731" s="39"/>
      <c r="AL2731" s="39"/>
      <c r="AM2731" s="39"/>
      <c r="AN2731" s="39"/>
      <c r="AO2731" s="39"/>
      <c r="AP2731" s="39">
        <v>12500</v>
      </c>
      <c r="AQ2731" s="39">
        <v>0</v>
      </c>
      <c r="AR2731" s="27">
        <f t="shared" si="102"/>
        <v>0</v>
      </c>
      <c r="AS2731" s="13" t="s">
        <v>111</v>
      </c>
      <c r="AT2731" s="13">
        <v>2014</v>
      </c>
      <c r="AU2731" s="13" t="s">
        <v>7141</v>
      </c>
    </row>
    <row r="2732" spans="2:47" ht="13.15" customHeight="1" x14ac:dyDescent="0.2">
      <c r="B2732" s="13" t="s">
        <v>7119</v>
      </c>
      <c r="C2732" s="13" t="s">
        <v>100</v>
      </c>
      <c r="D2732" s="13" t="s">
        <v>3878</v>
      </c>
      <c r="E2732" s="13" t="s">
        <v>3879</v>
      </c>
      <c r="F2732" s="13" t="s">
        <v>3880</v>
      </c>
      <c r="G2732" s="13" t="s">
        <v>3920</v>
      </c>
      <c r="H2732" s="13" t="s">
        <v>105</v>
      </c>
      <c r="I2732" s="13">
        <v>50</v>
      </c>
      <c r="J2732" s="13" t="s">
        <v>200</v>
      </c>
      <c r="K2732" s="13" t="s">
        <v>107</v>
      </c>
      <c r="L2732" s="13" t="s">
        <v>108</v>
      </c>
      <c r="M2732" s="13" t="s">
        <v>122</v>
      </c>
      <c r="N2732" s="13" t="s">
        <v>3503</v>
      </c>
      <c r="O2732" s="39"/>
      <c r="P2732" s="39"/>
      <c r="Q2732" s="39"/>
      <c r="R2732" s="39"/>
      <c r="S2732" s="39">
        <v>47</v>
      </c>
      <c r="T2732" s="39">
        <v>47</v>
      </c>
      <c r="U2732" s="39">
        <v>47</v>
      </c>
      <c r="V2732" s="39">
        <v>47</v>
      </c>
      <c r="W2732" s="39"/>
      <c r="X2732" s="39"/>
      <c r="Y2732" s="39"/>
      <c r="Z2732" s="39"/>
      <c r="AA2732" s="39"/>
      <c r="AB2732" s="39"/>
      <c r="AC2732" s="39"/>
      <c r="AD2732" s="39"/>
      <c r="AE2732" s="39"/>
      <c r="AF2732" s="39"/>
      <c r="AG2732" s="39"/>
      <c r="AH2732" s="39"/>
      <c r="AI2732" s="39"/>
      <c r="AJ2732" s="39"/>
      <c r="AK2732" s="39"/>
      <c r="AL2732" s="39"/>
      <c r="AM2732" s="39"/>
      <c r="AN2732" s="39"/>
      <c r="AO2732" s="39"/>
      <c r="AP2732" s="39">
        <v>13728.63</v>
      </c>
      <c r="AQ2732" s="39">
        <v>0</v>
      </c>
      <c r="AR2732" s="27">
        <f t="shared" si="102"/>
        <v>0</v>
      </c>
      <c r="AS2732" s="13" t="s">
        <v>111</v>
      </c>
      <c r="AT2732" s="13">
        <v>2014</v>
      </c>
      <c r="AU2732" s="13" t="s">
        <v>115</v>
      </c>
    </row>
    <row r="2733" spans="2:47" ht="13.15" customHeight="1" x14ac:dyDescent="0.2">
      <c r="B2733" s="13" t="s">
        <v>7973</v>
      </c>
      <c r="C2733" s="13" t="s">
        <v>100</v>
      </c>
      <c r="D2733" s="13" t="s">
        <v>3878</v>
      </c>
      <c r="E2733" s="13" t="s">
        <v>3879</v>
      </c>
      <c r="F2733" s="13" t="s">
        <v>3880</v>
      </c>
      <c r="G2733" s="13" t="s">
        <v>3920</v>
      </c>
      <c r="H2733" s="13" t="s">
        <v>105</v>
      </c>
      <c r="I2733" s="13">
        <v>50</v>
      </c>
      <c r="J2733" s="13" t="s">
        <v>200</v>
      </c>
      <c r="K2733" s="13" t="s">
        <v>107</v>
      </c>
      <c r="L2733" s="13" t="s">
        <v>108</v>
      </c>
      <c r="M2733" s="13" t="s">
        <v>122</v>
      </c>
      <c r="N2733" s="13" t="s">
        <v>3503</v>
      </c>
      <c r="O2733" s="39"/>
      <c r="P2733" s="39"/>
      <c r="Q2733" s="39"/>
      <c r="R2733" s="39"/>
      <c r="S2733" s="39">
        <v>47</v>
      </c>
      <c r="T2733" s="39">
        <v>47</v>
      </c>
      <c r="U2733" s="39">
        <v>178</v>
      </c>
      <c r="V2733" s="39">
        <v>166</v>
      </c>
      <c r="W2733" s="39">
        <v>166</v>
      </c>
      <c r="X2733" s="171"/>
      <c r="Y2733" s="171"/>
      <c r="Z2733" s="171"/>
      <c r="AA2733" s="171"/>
      <c r="AB2733" s="171"/>
      <c r="AC2733" s="171"/>
      <c r="AD2733" s="171"/>
      <c r="AE2733" s="171"/>
      <c r="AF2733" s="171"/>
      <c r="AG2733" s="171"/>
      <c r="AH2733" s="171"/>
      <c r="AI2733" s="171"/>
      <c r="AJ2733" s="171"/>
      <c r="AK2733" s="171"/>
      <c r="AL2733" s="171"/>
      <c r="AM2733" s="171"/>
      <c r="AN2733" s="171"/>
      <c r="AO2733" s="171"/>
      <c r="AP2733" s="39">
        <v>13728.63</v>
      </c>
      <c r="AQ2733" s="39">
        <f t="shared" ref="AQ2733" si="109">(O2733+P2733+Q2733+R2733+S2733+T2733+U2733+V2733+W2733)*AP2733</f>
        <v>8292092.5199999996</v>
      </c>
      <c r="AR2733" s="27">
        <f t="shared" si="102"/>
        <v>9287143.6224000007</v>
      </c>
      <c r="AS2733" s="13" t="s">
        <v>111</v>
      </c>
      <c r="AT2733" s="13" t="s">
        <v>7924</v>
      </c>
      <c r="AU2733" s="300"/>
    </row>
    <row r="2734" spans="2:47" ht="13.15" customHeight="1" x14ac:dyDescent="0.2">
      <c r="B2734" s="7" t="s">
        <v>3925</v>
      </c>
      <c r="C2734" s="7" t="s">
        <v>100</v>
      </c>
      <c r="D2734" s="13" t="s">
        <v>3871</v>
      </c>
      <c r="E2734" s="7" t="s">
        <v>3872</v>
      </c>
      <c r="F2734" s="7" t="s">
        <v>3873</v>
      </c>
      <c r="G2734" s="7" t="s">
        <v>3926</v>
      </c>
      <c r="H2734" s="8" t="s">
        <v>197</v>
      </c>
      <c r="I2734" s="9">
        <v>50</v>
      </c>
      <c r="J2734" s="10" t="s">
        <v>238</v>
      </c>
      <c r="K2734" s="8" t="s">
        <v>107</v>
      </c>
      <c r="L2734" s="10" t="s">
        <v>108</v>
      </c>
      <c r="M2734" s="10" t="s">
        <v>109</v>
      </c>
      <c r="N2734" s="10" t="s">
        <v>3503</v>
      </c>
      <c r="O2734" s="27"/>
      <c r="P2734" s="27"/>
      <c r="Q2734" s="74"/>
      <c r="R2734" s="27">
        <v>193</v>
      </c>
      <c r="S2734" s="27">
        <v>193</v>
      </c>
      <c r="T2734" s="27">
        <v>193</v>
      </c>
      <c r="U2734" s="27">
        <v>193</v>
      </c>
      <c r="V2734" s="27">
        <v>193</v>
      </c>
      <c r="W2734" s="27"/>
      <c r="X2734" s="27"/>
      <c r="Y2734" s="27"/>
      <c r="Z2734" s="27"/>
      <c r="AA2734" s="27"/>
      <c r="AB2734" s="27"/>
      <c r="AC2734" s="27"/>
      <c r="AD2734" s="27"/>
      <c r="AE2734" s="27"/>
      <c r="AF2734" s="27"/>
      <c r="AG2734" s="27"/>
      <c r="AH2734" s="27"/>
      <c r="AI2734" s="27"/>
      <c r="AJ2734" s="27"/>
      <c r="AK2734" s="27"/>
      <c r="AL2734" s="27"/>
      <c r="AM2734" s="27"/>
      <c r="AN2734" s="27"/>
      <c r="AO2734" s="27"/>
      <c r="AP2734" s="27">
        <v>13540.81</v>
      </c>
      <c r="AQ2734" s="39">
        <v>0</v>
      </c>
      <c r="AR2734" s="27">
        <f t="shared" si="102"/>
        <v>0</v>
      </c>
      <c r="AS2734" s="10" t="s">
        <v>111</v>
      </c>
      <c r="AT2734" s="43" t="s">
        <v>241</v>
      </c>
      <c r="AU2734" s="89" t="s">
        <v>661</v>
      </c>
    </row>
    <row r="2735" spans="2:47" ht="13.15" customHeight="1" x14ac:dyDescent="0.2">
      <c r="B2735" s="12" t="s">
        <v>3927</v>
      </c>
      <c r="C2735" s="7" t="s">
        <v>100</v>
      </c>
      <c r="D2735" s="13" t="s">
        <v>3871</v>
      </c>
      <c r="E2735" s="7" t="s">
        <v>3872</v>
      </c>
      <c r="F2735" s="7" t="s">
        <v>3873</v>
      </c>
      <c r="G2735" s="7" t="s">
        <v>3926</v>
      </c>
      <c r="H2735" s="8" t="s">
        <v>105</v>
      </c>
      <c r="I2735" s="9">
        <v>50</v>
      </c>
      <c r="J2735" s="10" t="s">
        <v>106</v>
      </c>
      <c r="K2735" s="8" t="s">
        <v>107</v>
      </c>
      <c r="L2735" s="10" t="s">
        <v>108</v>
      </c>
      <c r="M2735" s="10" t="s">
        <v>109</v>
      </c>
      <c r="N2735" s="10" t="s">
        <v>3503</v>
      </c>
      <c r="O2735" s="74"/>
      <c r="P2735" s="27"/>
      <c r="Q2735" s="27"/>
      <c r="R2735" s="27">
        <v>193</v>
      </c>
      <c r="S2735" s="27">
        <v>193</v>
      </c>
      <c r="T2735" s="27">
        <v>193</v>
      </c>
      <c r="U2735" s="27">
        <v>193</v>
      </c>
      <c r="V2735" s="27">
        <v>193</v>
      </c>
      <c r="W2735" s="27"/>
      <c r="X2735" s="27"/>
      <c r="Y2735" s="27"/>
      <c r="Z2735" s="27"/>
      <c r="AA2735" s="27"/>
      <c r="AB2735" s="27"/>
      <c r="AC2735" s="27"/>
      <c r="AD2735" s="27"/>
      <c r="AE2735" s="27"/>
      <c r="AF2735" s="27"/>
      <c r="AG2735" s="27"/>
      <c r="AH2735" s="27"/>
      <c r="AI2735" s="27"/>
      <c r="AJ2735" s="27"/>
      <c r="AK2735" s="27"/>
      <c r="AL2735" s="27"/>
      <c r="AM2735" s="27"/>
      <c r="AN2735" s="27"/>
      <c r="AO2735" s="27"/>
      <c r="AP2735" s="27">
        <v>13540.81</v>
      </c>
      <c r="AQ2735" s="39">
        <v>0</v>
      </c>
      <c r="AR2735" s="27">
        <f t="shared" si="102"/>
        <v>0</v>
      </c>
      <c r="AS2735" s="10" t="s">
        <v>111</v>
      </c>
      <c r="AT2735" s="43" t="s">
        <v>241</v>
      </c>
      <c r="AU2735" s="89" t="s">
        <v>661</v>
      </c>
    </row>
    <row r="2736" spans="2:47" ht="13.15" customHeight="1" x14ac:dyDescent="0.2">
      <c r="B2736" s="12" t="s">
        <v>3928</v>
      </c>
      <c r="C2736" s="7" t="s">
        <v>100</v>
      </c>
      <c r="D2736" s="13" t="s">
        <v>3871</v>
      </c>
      <c r="E2736" s="7" t="s">
        <v>3872</v>
      </c>
      <c r="F2736" s="7" t="s">
        <v>3873</v>
      </c>
      <c r="G2736" s="7" t="s">
        <v>3926</v>
      </c>
      <c r="H2736" s="8" t="s">
        <v>105</v>
      </c>
      <c r="I2736" s="8">
        <v>50</v>
      </c>
      <c r="J2736" s="10" t="s">
        <v>200</v>
      </c>
      <c r="K2736" s="8" t="s">
        <v>107</v>
      </c>
      <c r="L2736" s="10" t="s">
        <v>108</v>
      </c>
      <c r="M2736" s="10" t="s">
        <v>109</v>
      </c>
      <c r="N2736" s="10" t="s">
        <v>3503</v>
      </c>
      <c r="O2736" s="74"/>
      <c r="P2736" s="27"/>
      <c r="Q2736" s="27"/>
      <c r="R2736" s="27">
        <v>78</v>
      </c>
      <c r="S2736" s="27">
        <v>193</v>
      </c>
      <c r="T2736" s="27">
        <v>193</v>
      </c>
      <c r="U2736" s="27">
        <v>193</v>
      </c>
      <c r="V2736" s="27">
        <v>193</v>
      </c>
      <c r="W2736" s="27"/>
      <c r="X2736" s="27"/>
      <c r="Y2736" s="27"/>
      <c r="Z2736" s="27"/>
      <c r="AA2736" s="27"/>
      <c r="AB2736" s="27"/>
      <c r="AC2736" s="27"/>
      <c r="AD2736" s="27"/>
      <c r="AE2736" s="27"/>
      <c r="AF2736" s="27"/>
      <c r="AG2736" s="27"/>
      <c r="AH2736" s="27"/>
      <c r="AI2736" s="27"/>
      <c r="AJ2736" s="27"/>
      <c r="AK2736" s="27"/>
      <c r="AL2736" s="27"/>
      <c r="AM2736" s="27"/>
      <c r="AN2736" s="27"/>
      <c r="AO2736" s="27"/>
      <c r="AP2736" s="27">
        <v>12500</v>
      </c>
      <c r="AQ2736" s="39">
        <v>0</v>
      </c>
      <c r="AR2736" s="27">
        <f t="shared" si="102"/>
        <v>0</v>
      </c>
      <c r="AS2736" s="10" t="s">
        <v>111</v>
      </c>
      <c r="AT2736" s="7" t="s">
        <v>375</v>
      </c>
      <c r="AU2736" s="13" t="s">
        <v>115</v>
      </c>
    </row>
    <row r="2737" spans="2:47" ht="13.15" customHeight="1" x14ac:dyDescent="0.2">
      <c r="B2737" s="13" t="s">
        <v>3929</v>
      </c>
      <c r="C2737" s="13" t="s">
        <v>100</v>
      </c>
      <c r="D2737" s="13" t="s">
        <v>3878</v>
      </c>
      <c r="E2737" s="13" t="s">
        <v>3879</v>
      </c>
      <c r="F2737" s="13" t="s">
        <v>3880</v>
      </c>
      <c r="G2737" s="13" t="s">
        <v>3926</v>
      </c>
      <c r="H2737" s="13" t="s">
        <v>105</v>
      </c>
      <c r="I2737" s="13">
        <v>50</v>
      </c>
      <c r="J2737" s="13" t="s">
        <v>200</v>
      </c>
      <c r="K2737" s="13" t="s">
        <v>107</v>
      </c>
      <c r="L2737" s="13" t="s">
        <v>108</v>
      </c>
      <c r="M2737" s="13" t="s">
        <v>109</v>
      </c>
      <c r="N2737" s="13" t="s">
        <v>3503</v>
      </c>
      <c r="O2737" s="39"/>
      <c r="P2737" s="39"/>
      <c r="Q2737" s="39"/>
      <c r="R2737" s="39">
        <v>78</v>
      </c>
      <c r="S2737" s="39">
        <v>35</v>
      </c>
      <c r="T2737" s="39">
        <v>140</v>
      </c>
      <c r="U2737" s="39">
        <v>140</v>
      </c>
      <c r="V2737" s="39">
        <v>140</v>
      </c>
      <c r="W2737" s="39"/>
      <c r="X2737" s="39"/>
      <c r="Y2737" s="39"/>
      <c r="Z2737" s="39"/>
      <c r="AA2737" s="39"/>
      <c r="AB2737" s="39"/>
      <c r="AC2737" s="39"/>
      <c r="AD2737" s="39"/>
      <c r="AE2737" s="39"/>
      <c r="AF2737" s="39"/>
      <c r="AG2737" s="39"/>
      <c r="AH2737" s="39"/>
      <c r="AI2737" s="39"/>
      <c r="AJ2737" s="39"/>
      <c r="AK2737" s="39"/>
      <c r="AL2737" s="39"/>
      <c r="AM2737" s="39"/>
      <c r="AN2737" s="39"/>
      <c r="AO2737" s="39"/>
      <c r="AP2737" s="39">
        <v>12500</v>
      </c>
      <c r="AQ2737" s="39">
        <v>0</v>
      </c>
      <c r="AR2737" s="27">
        <f t="shared" si="102"/>
        <v>0</v>
      </c>
      <c r="AS2737" s="13" t="s">
        <v>111</v>
      </c>
      <c r="AT2737" s="13">
        <v>2014</v>
      </c>
      <c r="AU2737" s="13">
        <v>14</v>
      </c>
    </row>
    <row r="2738" spans="2:47" ht="13.15" customHeight="1" x14ac:dyDescent="0.2">
      <c r="B2738" s="13" t="s">
        <v>3930</v>
      </c>
      <c r="C2738" s="13" t="s">
        <v>100</v>
      </c>
      <c r="D2738" s="13" t="s">
        <v>3878</v>
      </c>
      <c r="E2738" s="13" t="s">
        <v>3879</v>
      </c>
      <c r="F2738" s="13" t="s">
        <v>3880</v>
      </c>
      <c r="G2738" s="13" t="s">
        <v>3926</v>
      </c>
      <c r="H2738" s="13" t="s">
        <v>105</v>
      </c>
      <c r="I2738" s="13">
        <v>50</v>
      </c>
      <c r="J2738" s="13" t="s">
        <v>200</v>
      </c>
      <c r="K2738" s="13" t="s">
        <v>107</v>
      </c>
      <c r="L2738" s="13" t="s">
        <v>108</v>
      </c>
      <c r="M2738" s="13" t="s">
        <v>109</v>
      </c>
      <c r="N2738" s="13" t="s">
        <v>3503</v>
      </c>
      <c r="O2738" s="39"/>
      <c r="P2738" s="39"/>
      <c r="Q2738" s="39"/>
      <c r="R2738" s="39">
        <v>78</v>
      </c>
      <c r="S2738" s="39">
        <v>0</v>
      </c>
      <c r="T2738" s="39">
        <v>140</v>
      </c>
      <c r="U2738" s="39">
        <v>140</v>
      </c>
      <c r="V2738" s="39">
        <v>140</v>
      </c>
      <c r="W2738" s="39"/>
      <c r="X2738" s="39"/>
      <c r="Y2738" s="39"/>
      <c r="Z2738" s="39"/>
      <c r="AA2738" s="39"/>
      <c r="AB2738" s="39"/>
      <c r="AC2738" s="39"/>
      <c r="AD2738" s="39"/>
      <c r="AE2738" s="39"/>
      <c r="AF2738" s="39"/>
      <c r="AG2738" s="39"/>
      <c r="AH2738" s="39"/>
      <c r="AI2738" s="39"/>
      <c r="AJ2738" s="39"/>
      <c r="AK2738" s="39"/>
      <c r="AL2738" s="39"/>
      <c r="AM2738" s="39"/>
      <c r="AN2738" s="39"/>
      <c r="AO2738" s="39"/>
      <c r="AP2738" s="39">
        <v>12500</v>
      </c>
      <c r="AQ2738" s="39">
        <v>0</v>
      </c>
      <c r="AR2738" s="27">
        <f t="shared" si="102"/>
        <v>0</v>
      </c>
      <c r="AS2738" s="13" t="s">
        <v>111</v>
      </c>
      <c r="AT2738" s="13">
        <v>2014</v>
      </c>
      <c r="AU2738" s="13">
        <v>14</v>
      </c>
    </row>
    <row r="2739" spans="2:47" ht="13.15" customHeight="1" x14ac:dyDescent="0.2">
      <c r="B2739" s="13" t="s">
        <v>3931</v>
      </c>
      <c r="C2739" s="13" t="s">
        <v>100</v>
      </c>
      <c r="D2739" s="13" t="s">
        <v>3878</v>
      </c>
      <c r="E2739" s="13" t="s">
        <v>3879</v>
      </c>
      <c r="F2739" s="13" t="s">
        <v>3880</v>
      </c>
      <c r="G2739" s="13" t="s">
        <v>3926</v>
      </c>
      <c r="H2739" s="13" t="s">
        <v>105</v>
      </c>
      <c r="I2739" s="13">
        <v>50</v>
      </c>
      <c r="J2739" s="13" t="s">
        <v>200</v>
      </c>
      <c r="K2739" s="13" t="s">
        <v>107</v>
      </c>
      <c r="L2739" s="13" t="s">
        <v>108</v>
      </c>
      <c r="M2739" s="13" t="s">
        <v>109</v>
      </c>
      <c r="N2739" s="13" t="s">
        <v>3503</v>
      </c>
      <c r="O2739" s="39"/>
      <c r="P2739" s="39"/>
      <c r="Q2739" s="39"/>
      <c r="R2739" s="39">
        <v>78</v>
      </c>
      <c r="S2739" s="39">
        <v>138</v>
      </c>
      <c r="T2739" s="39">
        <v>193</v>
      </c>
      <c r="U2739" s="39">
        <v>193</v>
      </c>
      <c r="V2739" s="39">
        <v>193</v>
      </c>
      <c r="W2739" s="39"/>
      <c r="X2739" s="39"/>
      <c r="Y2739" s="39"/>
      <c r="Z2739" s="39"/>
      <c r="AA2739" s="39"/>
      <c r="AB2739" s="39"/>
      <c r="AC2739" s="39"/>
      <c r="AD2739" s="39"/>
      <c r="AE2739" s="39"/>
      <c r="AF2739" s="39"/>
      <c r="AG2739" s="39"/>
      <c r="AH2739" s="39"/>
      <c r="AI2739" s="39"/>
      <c r="AJ2739" s="39"/>
      <c r="AK2739" s="39"/>
      <c r="AL2739" s="39"/>
      <c r="AM2739" s="39"/>
      <c r="AN2739" s="39"/>
      <c r="AO2739" s="39"/>
      <c r="AP2739" s="39">
        <v>12500</v>
      </c>
      <c r="AQ2739" s="39">
        <v>0</v>
      </c>
      <c r="AR2739" s="27">
        <f t="shared" si="102"/>
        <v>0</v>
      </c>
      <c r="AS2739" s="13" t="s">
        <v>111</v>
      </c>
      <c r="AT2739" s="13">
        <v>2014</v>
      </c>
      <c r="AU2739" s="13">
        <v>14</v>
      </c>
    </row>
    <row r="2740" spans="2:47" ht="13.15" customHeight="1" x14ac:dyDescent="0.2">
      <c r="B2740" s="13" t="s">
        <v>3932</v>
      </c>
      <c r="C2740" s="13" t="s">
        <v>100</v>
      </c>
      <c r="D2740" s="13" t="s">
        <v>3878</v>
      </c>
      <c r="E2740" s="13" t="s">
        <v>3879</v>
      </c>
      <c r="F2740" s="13" t="s">
        <v>3880</v>
      </c>
      <c r="G2740" s="13" t="s">
        <v>3926</v>
      </c>
      <c r="H2740" s="13" t="s">
        <v>105</v>
      </c>
      <c r="I2740" s="13">
        <v>50</v>
      </c>
      <c r="J2740" s="13" t="s">
        <v>200</v>
      </c>
      <c r="K2740" s="13" t="s">
        <v>107</v>
      </c>
      <c r="L2740" s="13" t="s">
        <v>108</v>
      </c>
      <c r="M2740" s="13" t="s">
        <v>122</v>
      </c>
      <c r="N2740" s="13" t="s">
        <v>3503</v>
      </c>
      <c r="O2740" s="39"/>
      <c r="P2740" s="39"/>
      <c r="Q2740" s="39"/>
      <c r="R2740" s="39">
        <v>78</v>
      </c>
      <c r="S2740" s="39">
        <v>138</v>
      </c>
      <c r="T2740" s="39">
        <v>140</v>
      </c>
      <c r="U2740" s="39">
        <v>140</v>
      </c>
      <c r="V2740" s="39">
        <v>140</v>
      </c>
      <c r="W2740" s="39"/>
      <c r="X2740" s="39"/>
      <c r="Y2740" s="39"/>
      <c r="Z2740" s="39"/>
      <c r="AA2740" s="39"/>
      <c r="AB2740" s="39"/>
      <c r="AC2740" s="39"/>
      <c r="AD2740" s="39"/>
      <c r="AE2740" s="39"/>
      <c r="AF2740" s="39"/>
      <c r="AG2740" s="39"/>
      <c r="AH2740" s="39"/>
      <c r="AI2740" s="39"/>
      <c r="AJ2740" s="39"/>
      <c r="AK2740" s="39"/>
      <c r="AL2740" s="39"/>
      <c r="AM2740" s="39"/>
      <c r="AN2740" s="39"/>
      <c r="AO2740" s="39"/>
      <c r="AP2740" s="39">
        <v>12500</v>
      </c>
      <c r="AQ2740" s="39">
        <v>0</v>
      </c>
      <c r="AR2740" s="27">
        <f t="shared" si="102"/>
        <v>0</v>
      </c>
      <c r="AS2740" s="13" t="s">
        <v>111</v>
      </c>
      <c r="AT2740" s="13">
        <v>2014</v>
      </c>
      <c r="AU2740" s="13" t="s">
        <v>6956</v>
      </c>
    </row>
    <row r="2741" spans="2:47" ht="13.15" customHeight="1" x14ac:dyDescent="0.2">
      <c r="B2741" s="13" t="s">
        <v>7006</v>
      </c>
      <c r="C2741" s="13" t="s">
        <v>100</v>
      </c>
      <c r="D2741" s="13" t="s">
        <v>3878</v>
      </c>
      <c r="E2741" s="13" t="s">
        <v>3879</v>
      </c>
      <c r="F2741" s="13" t="s">
        <v>3880</v>
      </c>
      <c r="G2741" s="13" t="s">
        <v>3926</v>
      </c>
      <c r="H2741" s="13" t="s">
        <v>105</v>
      </c>
      <c r="I2741" s="13">
        <v>50</v>
      </c>
      <c r="J2741" s="13" t="s">
        <v>200</v>
      </c>
      <c r="K2741" s="13" t="s">
        <v>107</v>
      </c>
      <c r="L2741" s="13" t="s">
        <v>108</v>
      </c>
      <c r="M2741" s="13" t="s">
        <v>122</v>
      </c>
      <c r="N2741" s="13" t="s">
        <v>3503</v>
      </c>
      <c r="O2741" s="39"/>
      <c r="P2741" s="39"/>
      <c r="Q2741" s="39"/>
      <c r="R2741" s="39">
        <v>78</v>
      </c>
      <c r="S2741" s="39">
        <v>138</v>
      </c>
      <c r="T2741" s="39">
        <v>129</v>
      </c>
      <c r="U2741" s="39">
        <v>140</v>
      </c>
      <c r="V2741" s="39">
        <v>140</v>
      </c>
      <c r="W2741" s="39"/>
      <c r="X2741" s="39"/>
      <c r="Y2741" s="39"/>
      <c r="Z2741" s="39"/>
      <c r="AA2741" s="39"/>
      <c r="AB2741" s="39"/>
      <c r="AC2741" s="39"/>
      <c r="AD2741" s="39"/>
      <c r="AE2741" s="39"/>
      <c r="AF2741" s="39"/>
      <c r="AG2741" s="39"/>
      <c r="AH2741" s="39"/>
      <c r="AI2741" s="39"/>
      <c r="AJ2741" s="39"/>
      <c r="AK2741" s="39"/>
      <c r="AL2741" s="39"/>
      <c r="AM2741" s="39"/>
      <c r="AN2741" s="39"/>
      <c r="AO2741" s="39"/>
      <c r="AP2741" s="39">
        <v>12500</v>
      </c>
      <c r="AQ2741" s="39">
        <v>0</v>
      </c>
      <c r="AR2741" s="27">
        <f t="shared" ref="AR2741:AR2812" si="110">AQ2741*1.12</f>
        <v>0</v>
      </c>
      <c r="AS2741" s="13" t="s">
        <v>111</v>
      </c>
      <c r="AT2741" s="13">
        <v>2014</v>
      </c>
      <c r="AU2741" s="13" t="s">
        <v>7141</v>
      </c>
    </row>
    <row r="2742" spans="2:47" ht="13.15" customHeight="1" x14ac:dyDescent="0.2">
      <c r="B2742" s="13" t="s">
        <v>7120</v>
      </c>
      <c r="C2742" s="13" t="s">
        <v>100</v>
      </c>
      <c r="D2742" s="13" t="s">
        <v>3878</v>
      </c>
      <c r="E2742" s="13" t="s">
        <v>3879</v>
      </c>
      <c r="F2742" s="13" t="s">
        <v>3880</v>
      </c>
      <c r="G2742" s="13" t="s">
        <v>3926</v>
      </c>
      <c r="H2742" s="13" t="s">
        <v>105</v>
      </c>
      <c r="I2742" s="13">
        <v>50</v>
      </c>
      <c r="J2742" s="13" t="s">
        <v>200</v>
      </c>
      <c r="K2742" s="13" t="s">
        <v>107</v>
      </c>
      <c r="L2742" s="13" t="s">
        <v>108</v>
      </c>
      <c r="M2742" s="13" t="s">
        <v>122</v>
      </c>
      <c r="N2742" s="13" t="s">
        <v>3503</v>
      </c>
      <c r="O2742" s="39"/>
      <c r="P2742" s="39"/>
      <c r="Q2742" s="39"/>
      <c r="R2742" s="39">
        <v>78</v>
      </c>
      <c r="S2742" s="39">
        <v>138</v>
      </c>
      <c r="T2742" s="39">
        <v>129</v>
      </c>
      <c r="U2742" s="39">
        <v>140</v>
      </c>
      <c r="V2742" s="39">
        <v>140</v>
      </c>
      <c r="W2742" s="39"/>
      <c r="X2742" s="39"/>
      <c r="Y2742" s="39"/>
      <c r="Z2742" s="39"/>
      <c r="AA2742" s="39"/>
      <c r="AB2742" s="39"/>
      <c r="AC2742" s="39"/>
      <c r="AD2742" s="39"/>
      <c r="AE2742" s="39"/>
      <c r="AF2742" s="39"/>
      <c r="AG2742" s="39"/>
      <c r="AH2742" s="39"/>
      <c r="AI2742" s="39"/>
      <c r="AJ2742" s="39"/>
      <c r="AK2742" s="39"/>
      <c r="AL2742" s="39"/>
      <c r="AM2742" s="39"/>
      <c r="AN2742" s="39"/>
      <c r="AO2742" s="39"/>
      <c r="AP2742" s="39">
        <v>13728.63</v>
      </c>
      <c r="AQ2742" s="39">
        <v>0</v>
      </c>
      <c r="AR2742" s="27">
        <f t="shared" si="110"/>
        <v>0</v>
      </c>
      <c r="AS2742" s="13" t="s">
        <v>111</v>
      </c>
      <c r="AT2742" s="13">
        <v>2014</v>
      </c>
      <c r="AU2742" s="13" t="s">
        <v>115</v>
      </c>
    </row>
    <row r="2743" spans="2:47" ht="13.15" customHeight="1" x14ac:dyDescent="0.2">
      <c r="B2743" s="13" t="s">
        <v>7974</v>
      </c>
      <c r="C2743" s="13" t="s">
        <v>100</v>
      </c>
      <c r="D2743" s="13" t="s">
        <v>3878</v>
      </c>
      <c r="E2743" s="13" t="s">
        <v>3879</v>
      </c>
      <c r="F2743" s="13" t="s">
        <v>3880</v>
      </c>
      <c r="G2743" s="13" t="s">
        <v>3926</v>
      </c>
      <c r="H2743" s="13" t="s">
        <v>105</v>
      </c>
      <c r="I2743" s="13">
        <v>50</v>
      </c>
      <c r="J2743" s="13" t="s">
        <v>200</v>
      </c>
      <c r="K2743" s="13" t="s">
        <v>107</v>
      </c>
      <c r="L2743" s="13" t="s">
        <v>108</v>
      </c>
      <c r="M2743" s="13" t="s">
        <v>122</v>
      </c>
      <c r="N2743" s="13" t="s">
        <v>3503</v>
      </c>
      <c r="O2743" s="39"/>
      <c r="P2743" s="39"/>
      <c r="Q2743" s="39"/>
      <c r="R2743" s="39">
        <v>78</v>
      </c>
      <c r="S2743" s="39">
        <v>138</v>
      </c>
      <c r="T2743" s="39">
        <v>129</v>
      </c>
      <c r="U2743" s="39">
        <v>302</v>
      </c>
      <c r="V2743" s="39">
        <v>275</v>
      </c>
      <c r="W2743" s="39">
        <v>275</v>
      </c>
      <c r="X2743" s="171"/>
      <c r="Y2743" s="171"/>
      <c r="Z2743" s="171"/>
      <c r="AA2743" s="171"/>
      <c r="AB2743" s="171"/>
      <c r="AC2743" s="171"/>
      <c r="AD2743" s="171"/>
      <c r="AE2743" s="171"/>
      <c r="AF2743" s="171"/>
      <c r="AG2743" s="171"/>
      <c r="AH2743" s="171"/>
      <c r="AI2743" s="171"/>
      <c r="AJ2743" s="171"/>
      <c r="AK2743" s="171"/>
      <c r="AL2743" s="171"/>
      <c r="AM2743" s="171"/>
      <c r="AN2743" s="171"/>
      <c r="AO2743" s="171"/>
      <c r="AP2743" s="39">
        <v>13728.63</v>
      </c>
      <c r="AQ2743" s="39">
        <f t="shared" ref="AQ2743" si="111">(O2743+P2743+Q2743+R2743+S2743+T2743+U2743+V2743+W2743)*AP2743</f>
        <v>16433170.109999999</v>
      </c>
      <c r="AR2743" s="27">
        <f t="shared" si="110"/>
        <v>18405150.523200002</v>
      </c>
      <c r="AS2743" s="13" t="s">
        <v>111</v>
      </c>
      <c r="AT2743" s="13" t="s">
        <v>7924</v>
      </c>
      <c r="AU2743" s="300"/>
    </row>
    <row r="2744" spans="2:47" ht="13.15" customHeight="1" x14ac:dyDescent="0.2">
      <c r="B2744" s="7" t="s">
        <v>3933</v>
      </c>
      <c r="C2744" s="7" t="s">
        <v>100</v>
      </c>
      <c r="D2744" s="13" t="s">
        <v>3871</v>
      </c>
      <c r="E2744" s="7" t="s">
        <v>3872</v>
      </c>
      <c r="F2744" s="7" t="s">
        <v>3873</v>
      </c>
      <c r="G2744" s="7" t="s">
        <v>3934</v>
      </c>
      <c r="H2744" s="8" t="s">
        <v>197</v>
      </c>
      <c r="I2744" s="9">
        <v>50</v>
      </c>
      <c r="J2744" s="10" t="s">
        <v>238</v>
      </c>
      <c r="K2744" s="8" t="s">
        <v>107</v>
      </c>
      <c r="L2744" s="10" t="s">
        <v>108</v>
      </c>
      <c r="M2744" s="10" t="s">
        <v>109</v>
      </c>
      <c r="N2744" s="10" t="s">
        <v>3503</v>
      </c>
      <c r="O2744" s="27"/>
      <c r="P2744" s="27"/>
      <c r="Q2744" s="74"/>
      <c r="R2744" s="27">
        <v>202</v>
      </c>
      <c r="S2744" s="27">
        <v>202</v>
      </c>
      <c r="T2744" s="27">
        <v>202</v>
      </c>
      <c r="U2744" s="27">
        <v>202</v>
      </c>
      <c r="V2744" s="27">
        <v>202</v>
      </c>
      <c r="W2744" s="27"/>
      <c r="X2744" s="27"/>
      <c r="Y2744" s="27"/>
      <c r="Z2744" s="27"/>
      <c r="AA2744" s="27"/>
      <c r="AB2744" s="27"/>
      <c r="AC2744" s="27"/>
      <c r="AD2744" s="27"/>
      <c r="AE2744" s="27"/>
      <c r="AF2744" s="27"/>
      <c r="AG2744" s="27"/>
      <c r="AH2744" s="27"/>
      <c r="AI2744" s="27"/>
      <c r="AJ2744" s="27"/>
      <c r="AK2744" s="27"/>
      <c r="AL2744" s="27"/>
      <c r="AM2744" s="27"/>
      <c r="AN2744" s="27"/>
      <c r="AO2744" s="27"/>
      <c r="AP2744" s="27">
        <v>13540.81</v>
      </c>
      <c r="AQ2744" s="39">
        <v>0</v>
      </c>
      <c r="AR2744" s="27">
        <f t="shared" si="110"/>
        <v>0</v>
      </c>
      <c r="AS2744" s="10" t="s">
        <v>111</v>
      </c>
      <c r="AT2744" s="43" t="s">
        <v>241</v>
      </c>
      <c r="AU2744" s="89" t="s">
        <v>661</v>
      </c>
    </row>
    <row r="2745" spans="2:47" ht="13.15" customHeight="1" x14ac:dyDescent="0.2">
      <c r="B2745" s="12" t="s">
        <v>3935</v>
      </c>
      <c r="C2745" s="7" t="s">
        <v>100</v>
      </c>
      <c r="D2745" s="13" t="s">
        <v>3871</v>
      </c>
      <c r="E2745" s="7" t="s">
        <v>3872</v>
      </c>
      <c r="F2745" s="7" t="s">
        <v>3873</v>
      </c>
      <c r="G2745" s="7" t="s">
        <v>3934</v>
      </c>
      <c r="H2745" s="8" t="s">
        <v>105</v>
      </c>
      <c r="I2745" s="9">
        <v>50</v>
      </c>
      <c r="J2745" s="10" t="s">
        <v>106</v>
      </c>
      <c r="K2745" s="8" t="s">
        <v>107</v>
      </c>
      <c r="L2745" s="10" t="s">
        <v>108</v>
      </c>
      <c r="M2745" s="10" t="s">
        <v>109</v>
      </c>
      <c r="N2745" s="10" t="s">
        <v>3503</v>
      </c>
      <c r="O2745" s="74"/>
      <c r="P2745" s="27"/>
      <c r="Q2745" s="27"/>
      <c r="R2745" s="27">
        <v>202</v>
      </c>
      <c r="S2745" s="27">
        <v>202</v>
      </c>
      <c r="T2745" s="27">
        <v>202</v>
      </c>
      <c r="U2745" s="27">
        <v>202</v>
      </c>
      <c r="V2745" s="27">
        <v>202</v>
      </c>
      <c r="W2745" s="27"/>
      <c r="X2745" s="27"/>
      <c r="Y2745" s="27"/>
      <c r="Z2745" s="27"/>
      <c r="AA2745" s="27"/>
      <c r="AB2745" s="27"/>
      <c r="AC2745" s="27"/>
      <c r="AD2745" s="27"/>
      <c r="AE2745" s="27"/>
      <c r="AF2745" s="27"/>
      <c r="AG2745" s="27"/>
      <c r="AH2745" s="27"/>
      <c r="AI2745" s="27"/>
      <c r="AJ2745" s="27"/>
      <c r="AK2745" s="27"/>
      <c r="AL2745" s="27"/>
      <c r="AM2745" s="27"/>
      <c r="AN2745" s="27"/>
      <c r="AO2745" s="27"/>
      <c r="AP2745" s="27">
        <v>13540.81</v>
      </c>
      <c r="AQ2745" s="39">
        <v>0</v>
      </c>
      <c r="AR2745" s="27">
        <f t="shared" si="110"/>
        <v>0</v>
      </c>
      <c r="AS2745" s="10" t="s">
        <v>111</v>
      </c>
      <c r="AT2745" s="43" t="s">
        <v>241</v>
      </c>
      <c r="AU2745" s="89" t="s">
        <v>661</v>
      </c>
    </row>
    <row r="2746" spans="2:47" ht="13.15" customHeight="1" x14ac:dyDescent="0.2">
      <c r="B2746" s="12" t="s">
        <v>3936</v>
      </c>
      <c r="C2746" s="7" t="s">
        <v>100</v>
      </c>
      <c r="D2746" s="13" t="s">
        <v>3871</v>
      </c>
      <c r="E2746" s="7" t="s">
        <v>3872</v>
      </c>
      <c r="F2746" s="7" t="s">
        <v>3873</v>
      </c>
      <c r="G2746" s="7" t="s">
        <v>3934</v>
      </c>
      <c r="H2746" s="8" t="s">
        <v>105</v>
      </c>
      <c r="I2746" s="8">
        <v>50</v>
      </c>
      <c r="J2746" s="10" t="s">
        <v>200</v>
      </c>
      <c r="K2746" s="8" t="s">
        <v>107</v>
      </c>
      <c r="L2746" s="10" t="s">
        <v>108</v>
      </c>
      <c r="M2746" s="10" t="s">
        <v>109</v>
      </c>
      <c r="N2746" s="10" t="s">
        <v>3503</v>
      </c>
      <c r="O2746" s="74"/>
      <c r="P2746" s="27"/>
      <c r="Q2746" s="27"/>
      <c r="R2746" s="27">
        <v>57</v>
      </c>
      <c r="S2746" s="27">
        <v>202</v>
      </c>
      <c r="T2746" s="27">
        <v>202</v>
      </c>
      <c r="U2746" s="27">
        <v>202</v>
      </c>
      <c r="V2746" s="27">
        <v>202</v>
      </c>
      <c r="W2746" s="27"/>
      <c r="X2746" s="27"/>
      <c r="Y2746" s="27"/>
      <c r="Z2746" s="27"/>
      <c r="AA2746" s="27"/>
      <c r="AB2746" s="27"/>
      <c r="AC2746" s="27"/>
      <c r="AD2746" s="27"/>
      <c r="AE2746" s="27"/>
      <c r="AF2746" s="27"/>
      <c r="AG2746" s="27"/>
      <c r="AH2746" s="27"/>
      <c r="AI2746" s="27"/>
      <c r="AJ2746" s="27"/>
      <c r="AK2746" s="27"/>
      <c r="AL2746" s="27"/>
      <c r="AM2746" s="27"/>
      <c r="AN2746" s="27"/>
      <c r="AO2746" s="27"/>
      <c r="AP2746" s="27">
        <v>12500</v>
      </c>
      <c r="AQ2746" s="39">
        <v>0</v>
      </c>
      <c r="AR2746" s="27">
        <f t="shared" si="110"/>
        <v>0</v>
      </c>
      <c r="AS2746" s="10" t="s">
        <v>111</v>
      </c>
      <c r="AT2746" s="7" t="s">
        <v>375</v>
      </c>
      <c r="AU2746" s="13" t="s">
        <v>115</v>
      </c>
    </row>
    <row r="2747" spans="2:47" ht="13.15" customHeight="1" x14ac:dyDescent="0.2">
      <c r="B2747" s="13" t="s">
        <v>3937</v>
      </c>
      <c r="C2747" s="13" t="s">
        <v>100</v>
      </c>
      <c r="D2747" s="13" t="s">
        <v>3878</v>
      </c>
      <c r="E2747" s="13" t="s">
        <v>3879</v>
      </c>
      <c r="F2747" s="13" t="s">
        <v>3880</v>
      </c>
      <c r="G2747" s="13" t="s">
        <v>3934</v>
      </c>
      <c r="H2747" s="13" t="s">
        <v>105</v>
      </c>
      <c r="I2747" s="13">
        <v>50</v>
      </c>
      <c r="J2747" s="13" t="s">
        <v>200</v>
      </c>
      <c r="K2747" s="13" t="s">
        <v>107</v>
      </c>
      <c r="L2747" s="13" t="s">
        <v>108</v>
      </c>
      <c r="M2747" s="13" t="s">
        <v>109</v>
      </c>
      <c r="N2747" s="13" t="s">
        <v>3503</v>
      </c>
      <c r="O2747" s="39"/>
      <c r="P2747" s="39"/>
      <c r="Q2747" s="39"/>
      <c r="R2747" s="39">
        <v>57</v>
      </c>
      <c r="S2747" s="39">
        <v>78</v>
      </c>
      <c r="T2747" s="39">
        <v>172</v>
      </c>
      <c r="U2747" s="39">
        <v>172</v>
      </c>
      <c r="V2747" s="39">
        <v>172</v>
      </c>
      <c r="W2747" s="39"/>
      <c r="X2747" s="39"/>
      <c r="Y2747" s="39"/>
      <c r="Z2747" s="39"/>
      <c r="AA2747" s="39"/>
      <c r="AB2747" s="39"/>
      <c r="AC2747" s="39"/>
      <c r="AD2747" s="39"/>
      <c r="AE2747" s="39"/>
      <c r="AF2747" s="39"/>
      <c r="AG2747" s="39"/>
      <c r="AH2747" s="39"/>
      <c r="AI2747" s="39"/>
      <c r="AJ2747" s="39"/>
      <c r="AK2747" s="39"/>
      <c r="AL2747" s="39"/>
      <c r="AM2747" s="39"/>
      <c r="AN2747" s="39"/>
      <c r="AO2747" s="39"/>
      <c r="AP2747" s="39">
        <v>12500</v>
      </c>
      <c r="AQ2747" s="39">
        <v>0</v>
      </c>
      <c r="AR2747" s="27">
        <f t="shared" si="110"/>
        <v>0</v>
      </c>
      <c r="AS2747" s="13" t="s">
        <v>111</v>
      </c>
      <c r="AT2747" s="13">
        <v>2014</v>
      </c>
      <c r="AU2747" s="13">
        <v>14</v>
      </c>
    </row>
    <row r="2748" spans="2:47" ht="13.15" customHeight="1" x14ac:dyDescent="0.2">
      <c r="B2748" s="13" t="s">
        <v>3938</v>
      </c>
      <c r="C2748" s="13" t="s">
        <v>100</v>
      </c>
      <c r="D2748" s="13" t="s">
        <v>3878</v>
      </c>
      <c r="E2748" s="13" t="s">
        <v>3879</v>
      </c>
      <c r="F2748" s="13" t="s">
        <v>3880</v>
      </c>
      <c r="G2748" s="13" t="s">
        <v>3934</v>
      </c>
      <c r="H2748" s="13" t="s">
        <v>105</v>
      </c>
      <c r="I2748" s="13">
        <v>50</v>
      </c>
      <c r="J2748" s="13" t="s">
        <v>200</v>
      </c>
      <c r="K2748" s="13" t="s">
        <v>107</v>
      </c>
      <c r="L2748" s="13" t="s">
        <v>108</v>
      </c>
      <c r="M2748" s="13" t="s">
        <v>109</v>
      </c>
      <c r="N2748" s="13" t="s">
        <v>3503</v>
      </c>
      <c r="O2748" s="39"/>
      <c r="P2748" s="39"/>
      <c r="Q2748" s="39"/>
      <c r="R2748" s="39">
        <v>57</v>
      </c>
      <c r="S2748" s="39">
        <v>0</v>
      </c>
      <c r="T2748" s="39">
        <v>172</v>
      </c>
      <c r="U2748" s="39">
        <v>172</v>
      </c>
      <c r="V2748" s="39">
        <v>172</v>
      </c>
      <c r="W2748" s="39"/>
      <c r="X2748" s="39"/>
      <c r="Y2748" s="39"/>
      <c r="Z2748" s="39"/>
      <c r="AA2748" s="39"/>
      <c r="AB2748" s="39"/>
      <c r="AC2748" s="39"/>
      <c r="AD2748" s="39"/>
      <c r="AE2748" s="39"/>
      <c r="AF2748" s="39"/>
      <c r="AG2748" s="39"/>
      <c r="AH2748" s="39"/>
      <c r="AI2748" s="39"/>
      <c r="AJ2748" s="39"/>
      <c r="AK2748" s="39"/>
      <c r="AL2748" s="39"/>
      <c r="AM2748" s="39"/>
      <c r="AN2748" s="39"/>
      <c r="AO2748" s="39"/>
      <c r="AP2748" s="39">
        <v>12500</v>
      </c>
      <c r="AQ2748" s="39">
        <v>0</v>
      </c>
      <c r="AR2748" s="27">
        <f t="shared" si="110"/>
        <v>0</v>
      </c>
      <c r="AS2748" s="13" t="s">
        <v>111</v>
      </c>
      <c r="AT2748" s="13">
        <v>2014</v>
      </c>
      <c r="AU2748" s="13">
        <v>14</v>
      </c>
    </row>
    <row r="2749" spans="2:47" ht="13.15" customHeight="1" x14ac:dyDescent="0.2">
      <c r="B2749" s="13" t="s">
        <v>3939</v>
      </c>
      <c r="C2749" s="13" t="s">
        <v>100</v>
      </c>
      <c r="D2749" s="13" t="s">
        <v>3878</v>
      </c>
      <c r="E2749" s="13" t="s">
        <v>3879</v>
      </c>
      <c r="F2749" s="13" t="s">
        <v>3880</v>
      </c>
      <c r="G2749" s="13" t="s">
        <v>3934</v>
      </c>
      <c r="H2749" s="13" t="s">
        <v>105</v>
      </c>
      <c r="I2749" s="13">
        <v>50</v>
      </c>
      <c r="J2749" s="13" t="s">
        <v>200</v>
      </c>
      <c r="K2749" s="13" t="s">
        <v>107</v>
      </c>
      <c r="L2749" s="13" t="s">
        <v>108</v>
      </c>
      <c r="M2749" s="13" t="s">
        <v>122</v>
      </c>
      <c r="N2749" s="13" t="s">
        <v>3503</v>
      </c>
      <c r="O2749" s="39"/>
      <c r="P2749" s="39"/>
      <c r="Q2749" s="39"/>
      <c r="R2749" s="39">
        <v>57</v>
      </c>
      <c r="S2749" s="39">
        <v>172</v>
      </c>
      <c r="T2749" s="39">
        <v>172</v>
      </c>
      <c r="U2749" s="39">
        <v>172</v>
      </c>
      <c r="V2749" s="39">
        <v>172</v>
      </c>
      <c r="W2749" s="39"/>
      <c r="X2749" s="39"/>
      <c r="Y2749" s="39"/>
      <c r="Z2749" s="39"/>
      <c r="AA2749" s="39"/>
      <c r="AB2749" s="39"/>
      <c r="AC2749" s="39"/>
      <c r="AD2749" s="39"/>
      <c r="AE2749" s="39"/>
      <c r="AF2749" s="39"/>
      <c r="AG2749" s="39"/>
      <c r="AH2749" s="39"/>
      <c r="AI2749" s="39"/>
      <c r="AJ2749" s="39"/>
      <c r="AK2749" s="39"/>
      <c r="AL2749" s="39"/>
      <c r="AM2749" s="39"/>
      <c r="AN2749" s="39"/>
      <c r="AO2749" s="39"/>
      <c r="AP2749" s="39">
        <v>12500</v>
      </c>
      <c r="AQ2749" s="39">
        <v>0</v>
      </c>
      <c r="AR2749" s="27">
        <f t="shared" si="110"/>
        <v>0</v>
      </c>
      <c r="AS2749" s="13" t="s">
        <v>111</v>
      </c>
      <c r="AT2749" s="13">
        <v>2014</v>
      </c>
      <c r="AU2749" s="13" t="s">
        <v>6956</v>
      </c>
    </row>
    <row r="2750" spans="2:47" ht="13.15" customHeight="1" x14ac:dyDescent="0.2">
      <c r="B2750" s="13" t="s">
        <v>7007</v>
      </c>
      <c r="C2750" s="13" t="s">
        <v>100</v>
      </c>
      <c r="D2750" s="13" t="s">
        <v>3878</v>
      </c>
      <c r="E2750" s="13" t="s">
        <v>3879</v>
      </c>
      <c r="F2750" s="13" t="s">
        <v>3880</v>
      </c>
      <c r="G2750" s="13" t="s">
        <v>3934</v>
      </c>
      <c r="H2750" s="13" t="s">
        <v>105</v>
      </c>
      <c r="I2750" s="13">
        <v>50</v>
      </c>
      <c r="J2750" s="13" t="s">
        <v>200</v>
      </c>
      <c r="K2750" s="13" t="s">
        <v>107</v>
      </c>
      <c r="L2750" s="13" t="s">
        <v>108</v>
      </c>
      <c r="M2750" s="13" t="s">
        <v>122</v>
      </c>
      <c r="N2750" s="13" t="s">
        <v>3503</v>
      </c>
      <c r="O2750" s="39"/>
      <c r="P2750" s="39"/>
      <c r="Q2750" s="39"/>
      <c r="R2750" s="39">
        <v>57</v>
      </c>
      <c r="S2750" s="39">
        <v>172</v>
      </c>
      <c r="T2750" s="39">
        <v>161</v>
      </c>
      <c r="U2750" s="39">
        <v>172</v>
      </c>
      <c r="V2750" s="39">
        <v>172</v>
      </c>
      <c r="W2750" s="39"/>
      <c r="X2750" s="39"/>
      <c r="Y2750" s="39"/>
      <c r="Z2750" s="39"/>
      <c r="AA2750" s="39"/>
      <c r="AB2750" s="39"/>
      <c r="AC2750" s="39"/>
      <c r="AD2750" s="39"/>
      <c r="AE2750" s="39"/>
      <c r="AF2750" s="39"/>
      <c r="AG2750" s="39"/>
      <c r="AH2750" s="39"/>
      <c r="AI2750" s="39"/>
      <c r="AJ2750" s="39"/>
      <c r="AK2750" s="39"/>
      <c r="AL2750" s="39"/>
      <c r="AM2750" s="39"/>
      <c r="AN2750" s="39"/>
      <c r="AO2750" s="39"/>
      <c r="AP2750" s="39">
        <v>12500</v>
      </c>
      <c r="AQ2750" s="39">
        <v>0</v>
      </c>
      <c r="AR2750" s="27">
        <f t="shared" si="110"/>
        <v>0</v>
      </c>
      <c r="AS2750" s="13" t="s">
        <v>111</v>
      </c>
      <c r="AT2750" s="13">
        <v>2014</v>
      </c>
      <c r="AU2750" s="13" t="s">
        <v>7141</v>
      </c>
    </row>
    <row r="2751" spans="2:47" ht="13.15" customHeight="1" x14ac:dyDescent="0.2">
      <c r="B2751" s="13" t="s">
        <v>7121</v>
      </c>
      <c r="C2751" s="13" t="s">
        <v>100</v>
      </c>
      <c r="D2751" s="13" t="s">
        <v>3878</v>
      </c>
      <c r="E2751" s="13" t="s">
        <v>3879</v>
      </c>
      <c r="F2751" s="13" t="s">
        <v>3880</v>
      </c>
      <c r="G2751" s="13" t="s">
        <v>3934</v>
      </c>
      <c r="H2751" s="13" t="s">
        <v>105</v>
      </c>
      <c r="I2751" s="13">
        <v>50</v>
      </c>
      <c r="J2751" s="13" t="s">
        <v>200</v>
      </c>
      <c r="K2751" s="13" t="s">
        <v>107</v>
      </c>
      <c r="L2751" s="13" t="s">
        <v>108</v>
      </c>
      <c r="M2751" s="13" t="s">
        <v>122</v>
      </c>
      <c r="N2751" s="13" t="s">
        <v>3503</v>
      </c>
      <c r="O2751" s="39"/>
      <c r="P2751" s="39"/>
      <c r="Q2751" s="39"/>
      <c r="R2751" s="39">
        <v>57</v>
      </c>
      <c r="S2751" s="39">
        <v>172</v>
      </c>
      <c r="T2751" s="39">
        <v>161</v>
      </c>
      <c r="U2751" s="39">
        <v>172</v>
      </c>
      <c r="V2751" s="39">
        <v>172</v>
      </c>
      <c r="W2751" s="39"/>
      <c r="X2751" s="39"/>
      <c r="Y2751" s="39"/>
      <c r="Z2751" s="39"/>
      <c r="AA2751" s="39"/>
      <c r="AB2751" s="39"/>
      <c r="AC2751" s="39"/>
      <c r="AD2751" s="39"/>
      <c r="AE2751" s="39"/>
      <c r="AF2751" s="39"/>
      <c r="AG2751" s="39"/>
      <c r="AH2751" s="39"/>
      <c r="AI2751" s="39"/>
      <c r="AJ2751" s="39"/>
      <c r="AK2751" s="39"/>
      <c r="AL2751" s="39"/>
      <c r="AM2751" s="39"/>
      <c r="AN2751" s="39"/>
      <c r="AO2751" s="39"/>
      <c r="AP2751" s="39">
        <v>13728.63</v>
      </c>
      <c r="AQ2751" s="39">
        <v>0</v>
      </c>
      <c r="AR2751" s="27">
        <f t="shared" si="110"/>
        <v>0</v>
      </c>
      <c r="AS2751" s="13" t="s">
        <v>111</v>
      </c>
      <c r="AT2751" s="13">
        <v>2014</v>
      </c>
      <c r="AU2751" s="13" t="s">
        <v>115</v>
      </c>
    </row>
    <row r="2752" spans="2:47" ht="13.15" customHeight="1" x14ac:dyDescent="0.2">
      <c r="B2752" s="13" t="s">
        <v>7975</v>
      </c>
      <c r="C2752" s="13" t="s">
        <v>100</v>
      </c>
      <c r="D2752" s="13" t="s">
        <v>3878</v>
      </c>
      <c r="E2752" s="13" t="s">
        <v>3879</v>
      </c>
      <c r="F2752" s="13" t="s">
        <v>3880</v>
      </c>
      <c r="G2752" s="13" t="s">
        <v>3934</v>
      </c>
      <c r="H2752" s="13" t="s">
        <v>105</v>
      </c>
      <c r="I2752" s="13">
        <v>50</v>
      </c>
      <c r="J2752" s="13" t="s">
        <v>200</v>
      </c>
      <c r="K2752" s="13" t="s">
        <v>107</v>
      </c>
      <c r="L2752" s="13" t="s">
        <v>108</v>
      </c>
      <c r="M2752" s="13" t="s">
        <v>122</v>
      </c>
      <c r="N2752" s="13" t="s">
        <v>3503</v>
      </c>
      <c r="O2752" s="39"/>
      <c r="P2752" s="39"/>
      <c r="Q2752" s="39"/>
      <c r="R2752" s="39">
        <v>57</v>
      </c>
      <c r="S2752" s="39">
        <v>172</v>
      </c>
      <c r="T2752" s="39">
        <v>161</v>
      </c>
      <c r="U2752" s="39">
        <v>251</v>
      </c>
      <c r="V2752" s="39">
        <v>238</v>
      </c>
      <c r="W2752" s="39">
        <v>238</v>
      </c>
      <c r="X2752" s="171"/>
      <c r="Y2752" s="171"/>
      <c r="Z2752" s="171"/>
      <c r="AA2752" s="171"/>
      <c r="AB2752" s="171"/>
      <c r="AC2752" s="171"/>
      <c r="AD2752" s="171"/>
      <c r="AE2752" s="171"/>
      <c r="AF2752" s="171"/>
      <c r="AG2752" s="171"/>
      <c r="AH2752" s="171"/>
      <c r="AI2752" s="171"/>
      <c r="AJ2752" s="171"/>
      <c r="AK2752" s="171"/>
      <c r="AL2752" s="171"/>
      <c r="AM2752" s="171"/>
      <c r="AN2752" s="171"/>
      <c r="AO2752" s="171"/>
      <c r="AP2752" s="39">
        <v>13728.63</v>
      </c>
      <c r="AQ2752" s="39">
        <f t="shared" ref="AQ2752" si="112">(O2752+P2752+Q2752+R2752+S2752+T2752+U2752+V2752+W2752)*AP2752</f>
        <v>15334879.709999999</v>
      </c>
      <c r="AR2752" s="27">
        <f t="shared" si="110"/>
        <v>17175065.275200002</v>
      </c>
      <c r="AS2752" s="13" t="s">
        <v>111</v>
      </c>
      <c r="AT2752" s="13" t="s">
        <v>7924</v>
      </c>
      <c r="AU2752" s="300"/>
    </row>
    <row r="2753" spans="2:47" ht="13.15" customHeight="1" x14ac:dyDescent="0.2">
      <c r="B2753" s="7" t="s">
        <v>3940</v>
      </c>
      <c r="C2753" s="7" t="s">
        <v>100</v>
      </c>
      <c r="D2753" s="13" t="s">
        <v>3871</v>
      </c>
      <c r="E2753" s="7" t="s">
        <v>3872</v>
      </c>
      <c r="F2753" s="7" t="s">
        <v>3873</v>
      </c>
      <c r="G2753" s="7" t="s">
        <v>3941</v>
      </c>
      <c r="H2753" s="8" t="s">
        <v>197</v>
      </c>
      <c r="I2753" s="9">
        <v>50</v>
      </c>
      <c r="J2753" s="10" t="s">
        <v>238</v>
      </c>
      <c r="K2753" s="8" t="s">
        <v>107</v>
      </c>
      <c r="L2753" s="10" t="s">
        <v>108</v>
      </c>
      <c r="M2753" s="10" t="s">
        <v>109</v>
      </c>
      <c r="N2753" s="10" t="s">
        <v>3503</v>
      </c>
      <c r="O2753" s="27"/>
      <c r="P2753" s="27"/>
      <c r="Q2753" s="74"/>
      <c r="R2753" s="27">
        <v>346</v>
      </c>
      <c r="S2753" s="27">
        <v>346</v>
      </c>
      <c r="T2753" s="27">
        <v>346</v>
      </c>
      <c r="U2753" s="27">
        <v>346</v>
      </c>
      <c r="V2753" s="27">
        <v>346</v>
      </c>
      <c r="W2753" s="27"/>
      <c r="X2753" s="27"/>
      <c r="Y2753" s="27"/>
      <c r="Z2753" s="27"/>
      <c r="AA2753" s="27"/>
      <c r="AB2753" s="27"/>
      <c r="AC2753" s="27"/>
      <c r="AD2753" s="27"/>
      <c r="AE2753" s="27"/>
      <c r="AF2753" s="27"/>
      <c r="AG2753" s="27"/>
      <c r="AH2753" s="27"/>
      <c r="AI2753" s="27"/>
      <c r="AJ2753" s="27"/>
      <c r="AK2753" s="27"/>
      <c r="AL2753" s="27"/>
      <c r="AM2753" s="27"/>
      <c r="AN2753" s="27"/>
      <c r="AO2753" s="27"/>
      <c r="AP2753" s="27">
        <v>13540.81</v>
      </c>
      <c r="AQ2753" s="39">
        <v>0</v>
      </c>
      <c r="AR2753" s="27">
        <f t="shared" si="110"/>
        <v>0</v>
      </c>
      <c r="AS2753" s="10" t="s">
        <v>111</v>
      </c>
      <c r="AT2753" s="43" t="s">
        <v>241</v>
      </c>
      <c r="AU2753" s="89" t="s">
        <v>3912</v>
      </c>
    </row>
    <row r="2754" spans="2:47" ht="13.15" customHeight="1" x14ac:dyDescent="0.2">
      <c r="B2754" s="12" t="s">
        <v>3942</v>
      </c>
      <c r="C2754" s="7" t="s">
        <v>100</v>
      </c>
      <c r="D2754" s="13" t="s">
        <v>3871</v>
      </c>
      <c r="E2754" s="7" t="s">
        <v>3872</v>
      </c>
      <c r="F2754" s="7" t="s">
        <v>3873</v>
      </c>
      <c r="G2754" s="7" t="s">
        <v>3941</v>
      </c>
      <c r="H2754" s="8" t="s">
        <v>105</v>
      </c>
      <c r="I2754" s="9">
        <v>50</v>
      </c>
      <c r="J2754" s="10" t="s">
        <v>106</v>
      </c>
      <c r="K2754" s="8" t="s">
        <v>107</v>
      </c>
      <c r="L2754" s="10" t="s">
        <v>108</v>
      </c>
      <c r="M2754" s="10" t="s">
        <v>109</v>
      </c>
      <c r="N2754" s="10" t="s">
        <v>3503</v>
      </c>
      <c r="O2754" s="74"/>
      <c r="P2754" s="27"/>
      <c r="Q2754" s="27"/>
      <c r="R2754" s="27">
        <v>346</v>
      </c>
      <c r="S2754" s="27">
        <v>346</v>
      </c>
      <c r="T2754" s="27">
        <v>346</v>
      </c>
      <c r="U2754" s="27">
        <v>346</v>
      </c>
      <c r="V2754" s="27">
        <v>346</v>
      </c>
      <c r="W2754" s="27"/>
      <c r="X2754" s="27"/>
      <c r="Y2754" s="27"/>
      <c r="Z2754" s="27"/>
      <c r="AA2754" s="27"/>
      <c r="AB2754" s="27"/>
      <c r="AC2754" s="27"/>
      <c r="AD2754" s="27"/>
      <c r="AE2754" s="27"/>
      <c r="AF2754" s="27"/>
      <c r="AG2754" s="27"/>
      <c r="AH2754" s="27"/>
      <c r="AI2754" s="27"/>
      <c r="AJ2754" s="27"/>
      <c r="AK2754" s="27"/>
      <c r="AL2754" s="27"/>
      <c r="AM2754" s="27"/>
      <c r="AN2754" s="27"/>
      <c r="AO2754" s="27"/>
      <c r="AP2754" s="27">
        <v>13540.81</v>
      </c>
      <c r="AQ2754" s="39">
        <v>0</v>
      </c>
      <c r="AR2754" s="27">
        <f t="shared" si="110"/>
        <v>0</v>
      </c>
      <c r="AS2754" s="10" t="s">
        <v>111</v>
      </c>
      <c r="AT2754" s="43" t="s">
        <v>241</v>
      </c>
      <c r="AU2754" s="89" t="s">
        <v>3912</v>
      </c>
    </row>
    <row r="2755" spans="2:47" ht="13.15" customHeight="1" x14ac:dyDescent="0.2">
      <c r="B2755" s="12" t="s">
        <v>3943</v>
      </c>
      <c r="C2755" s="7" t="s">
        <v>100</v>
      </c>
      <c r="D2755" s="13" t="s">
        <v>3871</v>
      </c>
      <c r="E2755" s="7" t="s">
        <v>3872</v>
      </c>
      <c r="F2755" s="7" t="s">
        <v>3873</v>
      </c>
      <c r="G2755" s="7" t="s">
        <v>3941</v>
      </c>
      <c r="H2755" s="8" t="s">
        <v>105</v>
      </c>
      <c r="I2755" s="8">
        <v>50</v>
      </c>
      <c r="J2755" s="10" t="s">
        <v>200</v>
      </c>
      <c r="K2755" s="8" t="s">
        <v>107</v>
      </c>
      <c r="L2755" s="10" t="s">
        <v>108</v>
      </c>
      <c r="M2755" s="10" t="s">
        <v>109</v>
      </c>
      <c r="N2755" s="10" t="s">
        <v>3503</v>
      </c>
      <c r="O2755" s="74"/>
      <c r="P2755" s="27"/>
      <c r="Q2755" s="27"/>
      <c r="R2755" s="27"/>
      <c r="S2755" s="27">
        <v>346</v>
      </c>
      <c r="T2755" s="27">
        <v>346</v>
      </c>
      <c r="U2755" s="27">
        <v>346</v>
      </c>
      <c r="V2755" s="27">
        <v>346</v>
      </c>
      <c r="W2755" s="27"/>
      <c r="X2755" s="27"/>
      <c r="Y2755" s="27"/>
      <c r="Z2755" s="27"/>
      <c r="AA2755" s="27"/>
      <c r="AB2755" s="27"/>
      <c r="AC2755" s="27"/>
      <c r="AD2755" s="27"/>
      <c r="AE2755" s="27"/>
      <c r="AF2755" s="27"/>
      <c r="AG2755" s="27"/>
      <c r="AH2755" s="27"/>
      <c r="AI2755" s="27"/>
      <c r="AJ2755" s="27"/>
      <c r="AK2755" s="27"/>
      <c r="AL2755" s="27"/>
      <c r="AM2755" s="27"/>
      <c r="AN2755" s="27"/>
      <c r="AO2755" s="27"/>
      <c r="AP2755" s="27">
        <v>12500</v>
      </c>
      <c r="AQ2755" s="39">
        <v>0</v>
      </c>
      <c r="AR2755" s="27">
        <f t="shared" si="110"/>
        <v>0</v>
      </c>
      <c r="AS2755" s="10" t="s">
        <v>111</v>
      </c>
      <c r="AT2755" s="7" t="s">
        <v>375</v>
      </c>
      <c r="AU2755" s="13" t="s">
        <v>115</v>
      </c>
    </row>
    <row r="2756" spans="2:47" ht="13.15" customHeight="1" x14ac:dyDescent="0.2">
      <c r="B2756" s="13" t="s">
        <v>3944</v>
      </c>
      <c r="C2756" s="13" t="s">
        <v>100</v>
      </c>
      <c r="D2756" s="13" t="s">
        <v>3878</v>
      </c>
      <c r="E2756" s="13" t="s">
        <v>3879</v>
      </c>
      <c r="F2756" s="13" t="s">
        <v>3880</v>
      </c>
      <c r="G2756" s="13" t="s">
        <v>3941</v>
      </c>
      <c r="H2756" s="13" t="s">
        <v>105</v>
      </c>
      <c r="I2756" s="13">
        <v>50</v>
      </c>
      <c r="J2756" s="13" t="s">
        <v>200</v>
      </c>
      <c r="K2756" s="13" t="s">
        <v>107</v>
      </c>
      <c r="L2756" s="13" t="s">
        <v>108</v>
      </c>
      <c r="M2756" s="13" t="s">
        <v>109</v>
      </c>
      <c r="N2756" s="13" t="s">
        <v>3503</v>
      </c>
      <c r="O2756" s="39"/>
      <c r="P2756" s="39"/>
      <c r="Q2756" s="39"/>
      <c r="R2756" s="39"/>
      <c r="S2756" s="39">
        <v>321</v>
      </c>
      <c r="T2756" s="39">
        <v>389</v>
      </c>
      <c r="U2756" s="39">
        <v>389</v>
      </c>
      <c r="V2756" s="39">
        <v>389</v>
      </c>
      <c r="W2756" s="39"/>
      <c r="X2756" s="39"/>
      <c r="Y2756" s="39"/>
      <c r="Z2756" s="39"/>
      <c r="AA2756" s="39"/>
      <c r="AB2756" s="39"/>
      <c r="AC2756" s="39"/>
      <c r="AD2756" s="39"/>
      <c r="AE2756" s="39"/>
      <c r="AF2756" s="39"/>
      <c r="AG2756" s="39"/>
      <c r="AH2756" s="39"/>
      <c r="AI2756" s="39"/>
      <c r="AJ2756" s="39"/>
      <c r="AK2756" s="39"/>
      <c r="AL2756" s="39"/>
      <c r="AM2756" s="39"/>
      <c r="AN2756" s="39"/>
      <c r="AO2756" s="39"/>
      <c r="AP2756" s="39">
        <v>12500</v>
      </c>
      <c r="AQ2756" s="39">
        <v>0</v>
      </c>
      <c r="AR2756" s="27">
        <f t="shared" si="110"/>
        <v>0</v>
      </c>
      <c r="AS2756" s="13" t="s">
        <v>111</v>
      </c>
      <c r="AT2756" s="13">
        <v>2014</v>
      </c>
      <c r="AU2756" s="13">
        <v>14</v>
      </c>
    </row>
    <row r="2757" spans="2:47" ht="13.15" customHeight="1" x14ac:dyDescent="0.2">
      <c r="B2757" s="13" t="s">
        <v>3945</v>
      </c>
      <c r="C2757" s="13" t="s">
        <v>100</v>
      </c>
      <c r="D2757" s="13" t="s">
        <v>3878</v>
      </c>
      <c r="E2757" s="13" t="s">
        <v>3879</v>
      </c>
      <c r="F2757" s="13" t="s">
        <v>3880</v>
      </c>
      <c r="G2757" s="13" t="s">
        <v>3941</v>
      </c>
      <c r="H2757" s="13" t="s">
        <v>105</v>
      </c>
      <c r="I2757" s="13">
        <v>50</v>
      </c>
      <c r="J2757" s="13" t="s">
        <v>200</v>
      </c>
      <c r="K2757" s="13" t="s">
        <v>107</v>
      </c>
      <c r="L2757" s="13" t="s">
        <v>108</v>
      </c>
      <c r="M2757" s="13" t="s">
        <v>109</v>
      </c>
      <c r="N2757" s="13" t="s">
        <v>3503</v>
      </c>
      <c r="O2757" s="39"/>
      <c r="P2757" s="39"/>
      <c r="Q2757" s="39"/>
      <c r="R2757" s="39"/>
      <c r="S2757" s="39">
        <v>253</v>
      </c>
      <c r="T2757" s="39">
        <v>389</v>
      </c>
      <c r="U2757" s="39">
        <v>389</v>
      </c>
      <c r="V2757" s="39">
        <v>389</v>
      </c>
      <c r="W2757" s="39"/>
      <c r="X2757" s="39"/>
      <c r="Y2757" s="39"/>
      <c r="Z2757" s="39"/>
      <c r="AA2757" s="39"/>
      <c r="AB2757" s="39"/>
      <c r="AC2757" s="39"/>
      <c r="AD2757" s="39"/>
      <c r="AE2757" s="39"/>
      <c r="AF2757" s="39"/>
      <c r="AG2757" s="39"/>
      <c r="AH2757" s="39"/>
      <c r="AI2757" s="39"/>
      <c r="AJ2757" s="39"/>
      <c r="AK2757" s="39"/>
      <c r="AL2757" s="39"/>
      <c r="AM2757" s="39"/>
      <c r="AN2757" s="39"/>
      <c r="AO2757" s="39"/>
      <c r="AP2757" s="39">
        <v>12500</v>
      </c>
      <c r="AQ2757" s="39">
        <v>0</v>
      </c>
      <c r="AR2757" s="27">
        <f t="shared" si="110"/>
        <v>0</v>
      </c>
      <c r="AS2757" s="13" t="s">
        <v>111</v>
      </c>
      <c r="AT2757" s="13">
        <v>2014</v>
      </c>
      <c r="AU2757" s="13">
        <v>14</v>
      </c>
    </row>
    <row r="2758" spans="2:47" ht="13.15" customHeight="1" x14ac:dyDescent="0.2">
      <c r="B2758" s="13" t="s">
        <v>3946</v>
      </c>
      <c r="C2758" s="13" t="s">
        <v>100</v>
      </c>
      <c r="D2758" s="13" t="s">
        <v>3878</v>
      </c>
      <c r="E2758" s="13" t="s">
        <v>3879</v>
      </c>
      <c r="F2758" s="13" t="s">
        <v>3880</v>
      </c>
      <c r="G2758" s="13" t="s">
        <v>3941</v>
      </c>
      <c r="H2758" s="13" t="s">
        <v>105</v>
      </c>
      <c r="I2758" s="13">
        <v>50</v>
      </c>
      <c r="J2758" s="13" t="s">
        <v>200</v>
      </c>
      <c r="K2758" s="13" t="s">
        <v>107</v>
      </c>
      <c r="L2758" s="13" t="s">
        <v>108</v>
      </c>
      <c r="M2758" s="13" t="s">
        <v>122</v>
      </c>
      <c r="N2758" s="13" t="s">
        <v>3503</v>
      </c>
      <c r="O2758" s="39"/>
      <c r="P2758" s="39"/>
      <c r="Q2758" s="39"/>
      <c r="R2758" s="39"/>
      <c r="S2758" s="39">
        <v>346</v>
      </c>
      <c r="T2758" s="39">
        <v>346</v>
      </c>
      <c r="U2758" s="39">
        <v>346</v>
      </c>
      <c r="V2758" s="39">
        <v>346</v>
      </c>
      <c r="W2758" s="39"/>
      <c r="X2758" s="39"/>
      <c r="Y2758" s="39"/>
      <c r="Z2758" s="39"/>
      <c r="AA2758" s="39"/>
      <c r="AB2758" s="39"/>
      <c r="AC2758" s="39"/>
      <c r="AD2758" s="39"/>
      <c r="AE2758" s="39"/>
      <c r="AF2758" s="39"/>
      <c r="AG2758" s="39"/>
      <c r="AH2758" s="39"/>
      <c r="AI2758" s="39"/>
      <c r="AJ2758" s="39"/>
      <c r="AK2758" s="39"/>
      <c r="AL2758" s="39"/>
      <c r="AM2758" s="39"/>
      <c r="AN2758" s="39"/>
      <c r="AO2758" s="39"/>
      <c r="AP2758" s="39">
        <v>12500</v>
      </c>
      <c r="AQ2758" s="39">
        <v>0</v>
      </c>
      <c r="AR2758" s="27">
        <f t="shared" si="110"/>
        <v>0</v>
      </c>
      <c r="AS2758" s="13" t="s">
        <v>111</v>
      </c>
      <c r="AT2758" s="13">
        <v>2014</v>
      </c>
      <c r="AU2758" s="13" t="s">
        <v>6956</v>
      </c>
    </row>
    <row r="2759" spans="2:47" ht="13.15" customHeight="1" x14ac:dyDescent="0.2">
      <c r="B2759" s="13" t="s">
        <v>7008</v>
      </c>
      <c r="C2759" s="13" t="s">
        <v>100</v>
      </c>
      <c r="D2759" s="13" t="s">
        <v>3878</v>
      </c>
      <c r="E2759" s="13" t="s">
        <v>3879</v>
      </c>
      <c r="F2759" s="13" t="s">
        <v>3880</v>
      </c>
      <c r="G2759" s="13" t="s">
        <v>3941</v>
      </c>
      <c r="H2759" s="13" t="s">
        <v>105</v>
      </c>
      <c r="I2759" s="13">
        <v>50</v>
      </c>
      <c r="J2759" s="13" t="s">
        <v>200</v>
      </c>
      <c r="K2759" s="13" t="s">
        <v>107</v>
      </c>
      <c r="L2759" s="13" t="s">
        <v>108</v>
      </c>
      <c r="M2759" s="13" t="s">
        <v>122</v>
      </c>
      <c r="N2759" s="13" t="s">
        <v>3503</v>
      </c>
      <c r="O2759" s="39"/>
      <c r="P2759" s="39"/>
      <c r="Q2759" s="39"/>
      <c r="R2759" s="39"/>
      <c r="S2759" s="39">
        <v>346</v>
      </c>
      <c r="T2759" s="39">
        <v>329</v>
      </c>
      <c r="U2759" s="39">
        <v>346</v>
      </c>
      <c r="V2759" s="39">
        <v>346</v>
      </c>
      <c r="W2759" s="39"/>
      <c r="X2759" s="39"/>
      <c r="Y2759" s="39"/>
      <c r="Z2759" s="39"/>
      <c r="AA2759" s="39"/>
      <c r="AB2759" s="39"/>
      <c r="AC2759" s="39"/>
      <c r="AD2759" s="39"/>
      <c r="AE2759" s="39"/>
      <c r="AF2759" s="39"/>
      <c r="AG2759" s="39"/>
      <c r="AH2759" s="39"/>
      <c r="AI2759" s="39"/>
      <c r="AJ2759" s="39"/>
      <c r="AK2759" s="39"/>
      <c r="AL2759" s="39"/>
      <c r="AM2759" s="39"/>
      <c r="AN2759" s="39"/>
      <c r="AO2759" s="39"/>
      <c r="AP2759" s="39">
        <v>12500</v>
      </c>
      <c r="AQ2759" s="39">
        <v>0</v>
      </c>
      <c r="AR2759" s="27">
        <f t="shared" si="110"/>
        <v>0</v>
      </c>
      <c r="AS2759" s="13" t="s">
        <v>111</v>
      </c>
      <c r="AT2759" s="13">
        <v>2014</v>
      </c>
      <c r="AU2759" s="13" t="s">
        <v>7141</v>
      </c>
    </row>
    <row r="2760" spans="2:47" ht="13.15" customHeight="1" x14ac:dyDescent="0.2">
      <c r="B2760" s="13" t="s">
        <v>7122</v>
      </c>
      <c r="C2760" s="13" t="s">
        <v>100</v>
      </c>
      <c r="D2760" s="13" t="s">
        <v>3878</v>
      </c>
      <c r="E2760" s="13" t="s">
        <v>3879</v>
      </c>
      <c r="F2760" s="13" t="s">
        <v>3880</v>
      </c>
      <c r="G2760" s="13" t="s">
        <v>3941</v>
      </c>
      <c r="H2760" s="13" t="s">
        <v>105</v>
      </c>
      <c r="I2760" s="13">
        <v>50</v>
      </c>
      <c r="J2760" s="13" t="s">
        <v>200</v>
      </c>
      <c r="K2760" s="13" t="s">
        <v>107</v>
      </c>
      <c r="L2760" s="13" t="s">
        <v>108</v>
      </c>
      <c r="M2760" s="13" t="s">
        <v>122</v>
      </c>
      <c r="N2760" s="13" t="s">
        <v>3503</v>
      </c>
      <c r="O2760" s="39"/>
      <c r="P2760" s="39"/>
      <c r="Q2760" s="39"/>
      <c r="R2760" s="39"/>
      <c r="S2760" s="39">
        <v>346</v>
      </c>
      <c r="T2760" s="39">
        <v>329</v>
      </c>
      <c r="U2760" s="39">
        <v>346</v>
      </c>
      <c r="V2760" s="39">
        <v>346</v>
      </c>
      <c r="W2760" s="39"/>
      <c r="X2760" s="39"/>
      <c r="Y2760" s="39"/>
      <c r="Z2760" s="39"/>
      <c r="AA2760" s="39"/>
      <c r="AB2760" s="39"/>
      <c r="AC2760" s="39"/>
      <c r="AD2760" s="39"/>
      <c r="AE2760" s="39"/>
      <c r="AF2760" s="39"/>
      <c r="AG2760" s="39"/>
      <c r="AH2760" s="39"/>
      <c r="AI2760" s="39"/>
      <c r="AJ2760" s="39"/>
      <c r="AK2760" s="39"/>
      <c r="AL2760" s="39"/>
      <c r="AM2760" s="39"/>
      <c r="AN2760" s="39"/>
      <c r="AO2760" s="39"/>
      <c r="AP2760" s="39">
        <v>13728.63</v>
      </c>
      <c r="AQ2760" s="39">
        <v>0</v>
      </c>
      <c r="AR2760" s="27">
        <f t="shared" si="110"/>
        <v>0</v>
      </c>
      <c r="AS2760" s="13" t="s">
        <v>111</v>
      </c>
      <c r="AT2760" s="13">
        <v>2014</v>
      </c>
      <c r="AU2760" s="13" t="s">
        <v>115</v>
      </c>
    </row>
    <row r="2761" spans="2:47" ht="13.15" customHeight="1" x14ac:dyDescent="0.2">
      <c r="B2761" s="13" t="s">
        <v>7976</v>
      </c>
      <c r="C2761" s="13" t="s">
        <v>100</v>
      </c>
      <c r="D2761" s="13" t="s">
        <v>3878</v>
      </c>
      <c r="E2761" s="13" t="s">
        <v>3879</v>
      </c>
      <c r="F2761" s="13" t="s">
        <v>3880</v>
      </c>
      <c r="G2761" s="13" t="s">
        <v>3941</v>
      </c>
      <c r="H2761" s="13" t="s">
        <v>105</v>
      </c>
      <c r="I2761" s="13">
        <v>50</v>
      </c>
      <c r="J2761" s="13" t="s">
        <v>200</v>
      </c>
      <c r="K2761" s="13" t="s">
        <v>107</v>
      </c>
      <c r="L2761" s="13" t="s">
        <v>108</v>
      </c>
      <c r="M2761" s="13" t="s">
        <v>122</v>
      </c>
      <c r="N2761" s="13" t="s">
        <v>3503</v>
      </c>
      <c r="O2761" s="39"/>
      <c r="P2761" s="39"/>
      <c r="Q2761" s="39"/>
      <c r="R2761" s="39"/>
      <c r="S2761" s="39">
        <v>346</v>
      </c>
      <c r="T2761" s="39">
        <v>329</v>
      </c>
      <c r="U2761" s="39">
        <v>467</v>
      </c>
      <c r="V2761" s="39">
        <v>455</v>
      </c>
      <c r="W2761" s="39">
        <v>455</v>
      </c>
      <c r="X2761" s="171"/>
      <c r="Y2761" s="171"/>
      <c r="Z2761" s="171"/>
      <c r="AA2761" s="171"/>
      <c r="AB2761" s="171"/>
      <c r="AC2761" s="171"/>
      <c r="AD2761" s="171"/>
      <c r="AE2761" s="171"/>
      <c r="AF2761" s="171"/>
      <c r="AG2761" s="171"/>
      <c r="AH2761" s="171"/>
      <c r="AI2761" s="171"/>
      <c r="AJ2761" s="171"/>
      <c r="AK2761" s="171"/>
      <c r="AL2761" s="171"/>
      <c r="AM2761" s="171"/>
      <c r="AN2761" s="171"/>
      <c r="AO2761" s="171"/>
      <c r="AP2761" s="39">
        <v>13728.63</v>
      </c>
      <c r="AQ2761" s="39">
        <f t="shared" ref="AQ2761" si="113">(O2761+P2761+Q2761+R2761+S2761+T2761+U2761+V2761+W2761)*AP2761</f>
        <v>28171148.759999998</v>
      </c>
      <c r="AR2761" s="27">
        <f t="shared" si="110"/>
        <v>31551686.611200001</v>
      </c>
      <c r="AS2761" s="13" t="s">
        <v>111</v>
      </c>
      <c r="AT2761" s="13" t="s">
        <v>7924</v>
      </c>
      <c r="AU2761" s="300"/>
    </row>
    <row r="2762" spans="2:47" ht="13.15" customHeight="1" x14ac:dyDescent="0.2">
      <c r="B2762" s="7" t="s">
        <v>3947</v>
      </c>
      <c r="C2762" s="7" t="s">
        <v>100</v>
      </c>
      <c r="D2762" s="13" t="s">
        <v>3871</v>
      </c>
      <c r="E2762" s="7" t="s">
        <v>3872</v>
      </c>
      <c r="F2762" s="7" t="s">
        <v>3873</v>
      </c>
      <c r="G2762" s="7" t="s">
        <v>3948</v>
      </c>
      <c r="H2762" s="8" t="s">
        <v>197</v>
      </c>
      <c r="I2762" s="9">
        <v>50</v>
      </c>
      <c r="J2762" s="10" t="s">
        <v>238</v>
      </c>
      <c r="K2762" s="8" t="s">
        <v>107</v>
      </c>
      <c r="L2762" s="10" t="s">
        <v>108</v>
      </c>
      <c r="M2762" s="10" t="s">
        <v>109</v>
      </c>
      <c r="N2762" s="10" t="s">
        <v>3503</v>
      </c>
      <c r="O2762" s="27"/>
      <c r="P2762" s="27"/>
      <c r="Q2762" s="74"/>
      <c r="R2762" s="27">
        <v>32</v>
      </c>
      <c r="S2762" s="27">
        <v>32</v>
      </c>
      <c r="T2762" s="27">
        <v>32</v>
      </c>
      <c r="U2762" s="27">
        <v>32</v>
      </c>
      <c r="V2762" s="27">
        <v>32</v>
      </c>
      <c r="W2762" s="27"/>
      <c r="X2762" s="27"/>
      <c r="Y2762" s="27"/>
      <c r="Z2762" s="27"/>
      <c r="AA2762" s="27"/>
      <c r="AB2762" s="27"/>
      <c r="AC2762" s="27"/>
      <c r="AD2762" s="27"/>
      <c r="AE2762" s="27"/>
      <c r="AF2762" s="27"/>
      <c r="AG2762" s="27"/>
      <c r="AH2762" s="27"/>
      <c r="AI2762" s="27"/>
      <c r="AJ2762" s="27"/>
      <c r="AK2762" s="27"/>
      <c r="AL2762" s="27"/>
      <c r="AM2762" s="27"/>
      <c r="AN2762" s="27"/>
      <c r="AO2762" s="27"/>
      <c r="AP2762" s="27">
        <v>13540.81</v>
      </c>
      <c r="AQ2762" s="39">
        <v>0</v>
      </c>
      <c r="AR2762" s="27">
        <f t="shared" si="110"/>
        <v>0</v>
      </c>
      <c r="AS2762" s="10" t="s">
        <v>111</v>
      </c>
      <c r="AT2762" s="43" t="s">
        <v>241</v>
      </c>
      <c r="AU2762" s="89" t="s">
        <v>661</v>
      </c>
    </row>
    <row r="2763" spans="2:47" ht="13.15" customHeight="1" x14ac:dyDescent="0.2">
      <c r="B2763" s="12" t="s">
        <v>3949</v>
      </c>
      <c r="C2763" s="7" t="s">
        <v>100</v>
      </c>
      <c r="D2763" s="13" t="s">
        <v>3871</v>
      </c>
      <c r="E2763" s="7" t="s">
        <v>3872</v>
      </c>
      <c r="F2763" s="7" t="s">
        <v>3873</v>
      </c>
      <c r="G2763" s="7" t="s">
        <v>3948</v>
      </c>
      <c r="H2763" s="8" t="s">
        <v>105</v>
      </c>
      <c r="I2763" s="9">
        <v>50</v>
      </c>
      <c r="J2763" s="10" t="s">
        <v>106</v>
      </c>
      <c r="K2763" s="8" t="s">
        <v>107</v>
      </c>
      <c r="L2763" s="10" t="s">
        <v>108</v>
      </c>
      <c r="M2763" s="10" t="s">
        <v>109</v>
      </c>
      <c r="N2763" s="10" t="s">
        <v>3503</v>
      </c>
      <c r="O2763" s="74"/>
      <c r="P2763" s="27"/>
      <c r="Q2763" s="27"/>
      <c r="R2763" s="27">
        <v>32</v>
      </c>
      <c r="S2763" s="27">
        <v>32</v>
      </c>
      <c r="T2763" s="27">
        <v>32</v>
      </c>
      <c r="U2763" s="27">
        <v>32</v>
      </c>
      <c r="V2763" s="27">
        <v>32</v>
      </c>
      <c r="W2763" s="27"/>
      <c r="X2763" s="27"/>
      <c r="Y2763" s="27"/>
      <c r="Z2763" s="27"/>
      <c r="AA2763" s="27"/>
      <c r="AB2763" s="27"/>
      <c r="AC2763" s="27"/>
      <c r="AD2763" s="27"/>
      <c r="AE2763" s="27"/>
      <c r="AF2763" s="27"/>
      <c r="AG2763" s="27"/>
      <c r="AH2763" s="27"/>
      <c r="AI2763" s="27"/>
      <c r="AJ2763" s="27"/>
      <c r="AK2763" s="27"/>
      <c r="AL2763" s="27"/>
      <c r="AM2763" s="27"/>
      <c r="AN2763" s="27"/>
      <c r="AO2763" s="27"/>
      <c r="AP2763" s="27">
        <v>13540.81</v>
      </c>
      <c r="AQ2763" s="39">
        <v>0</v>
      </c>
      <c r="AR2763" s="27">
        <f t="shared" si="110"/>
        <v>0</v>
      </c>
      <c r="AS2763" s="10" t="s">
        <v>111</v>
      </c>
      <c r="AT2763" s="43" t="s">
        <v>241</v>
      </c>
      <c r="AU2763" s="89" t="s">
        <v>3912</v>
      </c>
    </row>
    <row r="2764" spans="2:47" ht="13.15" customHeight="1" x14ac:dyDescent="0.2">
      <c r="B2764" s="12" t="s">
        <v>3950</v>
      </c>
      <c r="C2764" s="7" t="s">
        <v>100</v>
      </c>
      <c r="D2764" s="13" t="s">
        <v>3871</v>
      </c>
      <c r="E2764" s="7" t="s">
        <v>3872</v>
      </c>
      <c r="F2764" s="7" t="s">
        <v>3873</v>
      </c>
      <c r="G2764" s="7" t="s">
        <v>3948</v>
      </c>
      <c r="H2764" s="8" t="s">
        <v>105</v>
      </c>
      <c r="I2764" s="8">
        <v>50</v>
      </c>
      <c r="J2764" s="10" t="s">
        <v>200</v>
      </c>
      <c r="K2764" s="8" t="s">
        <v>107</v>
      </c>
      <c r="L2764" s="10" t="s">
        <v>108</v>
      </c>
      <c r="M2764" s="10" t="s">
        <v>109</v>
      </c>
      <c r="N2764" s="10" t="s">
        <v>3503</v>
      </c>
      <c r="O2764" s="74"/>
      <c r="P2764" s="27"/>
      <c r="Q2764" s="27"/>
      <c r="R2764" s="27">
        <v>57</v>
      </c>
      <c r="S2764" s="27">
        <v>32</v>
      </c>
      <c r="T2764" s="27">
        <v>32</v>
      </c>
      <c r="U2764" s="27">
        <v>32</v>
      </c>
      <c r="V2764" s="27">
        <v>32</v>
      </c>
      <c r="W2764" s="27"/>
      <c r="X2764" s="27"/>
      <c r="Y2764" s="27"/>
      <c r="Z2764" s="27"/>
      <c r="AA2764" s="27"/>
      <c r="AB2764" s="27"/>
      <c r="AC2764" s="27"/>
      <c r="AD2764" s="27"/>
      <c r="AE2764" s="27"/>
      <c r="AF2764" s="27"/>
      <c r="AG2764" s="27"/>
      <c r="AH2764" s="27"/>
      <c r="AI2764" s="27"/>
      <c r="AJ2764" s="27"/>
      <c r="AK2764" s="27"/>
      <c r="AL2764" s="27"/>
      <c r="AM2764" s="27"/>
      <c r="AN2764" s="27"/>
      <c r="AO2764" s="27"/>
      <c r="AP2764" s="27">
        <v>12500</v>
      </c>
      <c r="AQ2764" s="39">
        <v>0</v>
      </c>
      <c r="AR2764" s="27">
        <f t="shared" si="110"/>
        <v>0</v>
      </c>
      <c r="AS2764" s="10" t="s">
        <v>111</v>
      </c>
      <c r="AT2764" s="7" t="s">
        <v>375</v>
      </c>
      <c r="AU2764" s="13" t="s">
        <v>115</v>
      </c>
    </row>
    <row r="2765" spans="2:47" ht="13.15" customHeight="1" x14ac:dyDescent="0.2">
      <c r="B2765" s="13" t="s">
        <v>3951</v>
      </c>
      <c r="C2765" s="13" t="s">
        <v>100</v>
      </c>
      <c r="D2765" s="13" t="s">
        <v>3878</v>
      </c>
      <c r="E2765" s="13" t="s">
        <v>3879</v>
      </c>
      <c r="F2765" s="13" t="s">
        <v>3880</v>
      </c>
      <c r="G2765" s="13" t="s">
        <v>3948</v>
      </c>
      <c r="H2765" s="13" t="s">
        <v>105</v>
      </c>
      <c r="I2765" s="13">
        <v>50</v>
      </c>
      <c r="J2765" s="13" t="s">
        <v>200</v>
      </c>
      <c r="K2765" s="13" t="s">
        <v>107</v>
      </c>
      <c r="L2765" s="13" t="s">
        <v>108</v>
      </c>
      <c r="M2765" s="13" t="s">
        <v>109</v>
      </c>
      <c r="N2765" s="13" t="s">
        <v>3503</v>
      </c>
      <c r="O2765" s="39"/>
      <c r="P2765" s="39"/>
      <c r="Q2765" s="39"/>
      <c r="R2765" s="39">
        <v>57</v>
      </c>
      <c r="S2765" s="39">
        <v>0</v>
      </c>
      <c r="T2765" s="39">
        <v>16</v>
      </c>
      <c r="U2765" s="39">
        <v>16</v>
      </c>
      <c r="V2765" s="39">
        <v>16</v>
      </c>
      <c r="W2765" s="39"/>
      <c r="X2765" s="39"/>
      <c r="Y2765" s="39"/>
      <c r="Z2765" s="39"/>
      <c r="AA2765" s="39"/>
      <c r="AB2765" s="39"/>
      <c r="AC2765" s="39"/>
      <c r="AD2765" s="39"/>
      <c r="AE2765" s="39"/>
      <c r="AF2765" s="39"/>
      <c r="AG2765" s="39"/>
      <c r="AH2765" s="39"/>
      <c r="AI2765" s="39"/>
      <c r="AJ2765" s="39"/>
      <c r="AK2765" s="39"/>
      <c r="AL2765" s="39"/>
      <c r="AM2765" s="39"/>
      <c r="AN2765" s="39"/>
      <c r="AO2765" s="39"/>
      <c r="AP2765" s="39">
        <v>12500</v>
      </c>
      <c r="AQ2765" s="39">
        <v>0</v>
      </c>
      <c r="AR2765" s="27">
        <f t="shared" si="110"/>
        <v>0</v>
      </c>
      <c r="AS2765" s="13" t="s">
        <v>111</v>
      </c>
      <c r="AT2765" s="13">
        <v>2014</v>
      </c>
      <c r="AU2765" s="13">
        <v>14</v>
      </c>
    </row>
    <row r="2766" spans="2:47" ht="13.15" customHeight="1" x14ac:dyDescent="0.2">
      <c r="B2766" s="13" t="s">
        <v>3952</v>
      </c>
      <c r="C2766" s="13" t="s">
        <v>100</v>
      </c>
      <c r="D2766" s="13" t="s">
        <v>3878</v>
      </c>
      <c r="E2766" s="13" t="s">
        <v>3879</v>
      </c>
      <c r="F2766" s="13" t="s">
        <v>3880</v>
      </c>
      <c r="G2766" s="13" t="s">
        <v>3948</v>
      </c>
      <c r="H2766" s="13" t="s">
        <v>105</v>
      </c>
      <c r="I2766" s="13">
        <v>50</v>
      </c>
      <c r="J2766" s="13" t="s">
        <v>200</v>
      </c>
      <c r="K2766" s="13" t="s">
        <v>107</v>
      </c>
      <c r="L2766" s="13" t="s">
        <v>108</v>
      </c>
      <c r="M2766" s="13" t="s">
        <v>122</v>
      </c>
      <c r="N2766" s="13" t="s">
        <v>3503</v>
      </c>
      <c r="O2766" s="39"/>
      <c r="P2766" s="39"/>
      <c r="Q2766" s="39"/>
      <c r="R2766" s="39">
        <v>57</v>
      </c>
      <c r="S2766" s="39">
        <v>16</v>
      </c>
      <c r="T2766" s="39">
        <v>16</v>
      </c>
      <c r="U2766" s="39">
        <v>16</v>
      </c>
      <c r="V2766" s="39">
        <v>16</v>
      </c>
      <c r="W2766" s="39"/>
      <c r="X2766" s="39"/>
      <c r="Y2766" s="39"/>
      <c r="Z2766" s="39"/>
      <c r="AA2766" s="39"/>
      <c r="AB2766" s="39"/>
      <c r="AC2766" s="39"/>
      <c r="AD2766" s="39"/>
      <c r="AE2766" s="39"/>
      <c r="AF2766" s="39"/>
      <c r="AG2766" s="39"/>
      <c r="AH2766" s="39"/>
      <c r="AI2766" s="39"/>
      <c r="AJ2766" s="39"/>
      <c r="AK2766" s="39"/>
      <c r="AL2766" s="39"/>
      <c r="AM2766" s="39"/>
      <c r="AN2766" s="39"/>
      <c r="AO2766" s="39"/>
      <c r="AP2766" s="39">
        <v>12500</v>
      </c>
      <c r="AQ2766" s="39">
        <v>0</v>
      </c>
      <c r="AR2766" s="27">
        <f t="shared" si="110"/>
        <v>0</v>
      </c>
      <c r="AS2766" s="13" t="s">
        <v>111</v>
      </c>
      <c r="AT2766" s="13">
        <v>2014</v>
      </c>
      <c r="AU2766" s="13" t="s">
        <v>6956</v>
      </c>
    </row>
    <row r="2767" spans="2:47" ht="13.15" customHeight="1" x14ac:dyDescent="0.2">
      <c r="B2767" s="13" t="s">
        <v>7009</v>
      </c>
      <c r="C2767" s="13" t="s">
        <v>100</v>
      </c>
      <c r="D2767" s="13" t="s">
        <v>3878</v>
      </c>
      <c r="E2767" s="13" t="s">
        <v>3879</v>
      </c>
      <c r="F2767" s="13" t="s">
        <v>3880</v>
      </c>
      <c r="G2767" s="13" t="s">
        <v>3948</v>
      </c>
      <c r="H2767" s="13" t="s">
        <v>105</v>
      </c>
      <c r="I2767" s="13">
        <v>50</v>
      </c>
      <c r="J2767" s="13" t="s">
        <v>200</v>
      </c>
      <c r="K2767" s="13" t="s">
        <v>107</v>
      </c>
      <c r="L2767" s="13" t="s">
        <v>108</v>
      </c>
      <c r="M2767" s="13" t="s">
        <v>122</v>
      </c>
      <c r="N2767" s="13" t="s">
        <v>3503</v>
      </c>
      <c r="O2767" s="39"/>
      <c r="P2767" s="39"/>
      <c r="Q2767" s="39"/>
      <c r="R2767" s="39">
        <v>57</v>
      </c>
      <c r="S2767" s="39">
        <v>16</v>
      </c>
      <c r="T2767" s="39">
        <v>4</v>
      </c>
      <c r="U2767" s="39">
        <v>16</v>
      </c>
      <c r="V2767" s="39">
        <v>16</v>
      </c>
      <c r="W2767" s="39"/>
      <c r="X2767" s="39"/>
      <c r="Y2767" s="39"/>
      <c r="Z2767" s="39"/>
      <c r="AA2767" s="39"/>
      <c r="AB2767" s="39"/>
      <c r="AC2767" s="39"/>
      <c r="AD2767" s="39"/>
      <c r="AE2767" s="39"/>
      <c r="AF2767" s="39"/>
      <c r="AG2767" s="39"/>
      <c r="AH2767" s="39"/>
      <c r="AI2767" s="39"/>
      <c r="AJ2767" s="39"/>
      <c r="AK2767" s="39"/>
      <c r="AL2767" s="39"/>
      <c r="AM2767" s="39"/>
      <c r="AN2767" s="39"/>
      <c r="AO2767" s="39"/>
      <c r="AP2767" s="39">
        <v>12500</v>
      </c>
      <c r="AQ2767" s="39">
        <v>0</v>
      </c>
      <c r="AR2767" s="27">
        <f t="shared" si="110"/>
        <v>0</v>
      </c>
      <c r="AS2767" s="13" t="s">
        <v>111</v>
      </c>
      <c r="AT2767" s="13">
        <v>2014</v>
      </c>
      <c r="AU2767" s="13" t="s">
        <v>7141</v>
      </c>
    </row>
    <row r="2768" spans="2:47" ht="13.15" customHeight="1" x14ac:dyDescent="0.2">
      <c r="B2768" s="13" t="s">
        <v>7123</v>
      </c>
      <c r="C2768" s="13" t="s">
        <v>100</v>
      </c>
      <c r="D2768" s="13" t="s">
        <v>3878</v>
      </c>
      <c r="E2768" s="13" t="s">
        <v>3879</v>
      </c>
      <c r="F2768" s="13" t="s">
        <v>3880</v>
      </c>
      <c r="G2768" s="13" t="s">
        <v>3948</v>
      </c>
      <c r="H2768" s="13" t="s">
        <v>105</v>
      </c>
      <c r="I2768" s="13">
        <v>50</v>
      </c>
      <c r="J2768" s="13" t="s">
        <v>200</v>
      </c>
      <c r="K2768" s="13" t="s">
        <v>107</v>
      </c>
      <c r="L2768" s="13" t="s">
        <v>108</v>
      </c>
      <c r="M2768" s="13" t="s">
        <v>122</v>
      </c>
      <c r="N2768" s="13" t="s">
        <v>3503</v>
      </c>
      <c r="O2768" s="39"/>
      <c r="P2768" s="39"/>
      <c r="Q2768" s="39"/>
      <c r="R2768" s="39">
        <v>57</v>
      </c>
      <c r="S2768" s="39">
        <v>16</v>
      </c>
      <c r="T2768" s="39">
        <v>4</v>
      </c>
      <c r="U2768" s="39">
        <v>16</v>
      </c>
      <c r="V2768" s="39">
        <v>16</v>
      </c>
      <c r="W2768" s="39"/>
      <c r="X2768" s="39"/>
      <c r="Y2768" s="39"/>
      <c r="Z2768" s="39"/>
      <c r="AA2768" s="39"/>
      <c r="AB2768" s="39"/>
      <c r="AC2768" s="39"/>
      <c r="AD2768" s="39"/>
      <c r="AE2768" s="39"/>
      <c r="AF2768" s="39"/>
      <c r="AG2768" s="39"/>
      <c r="AH2768" s="39"/>
      <c r="AI2768" s="39"/>
      <c r="AJ2768" s="39"/>
      <c r="AK2768" s="39"/>
      <c r="AL2768" s="39"/>
      <c r="AM2768" s="39"/>
      <c r="AN2768" s="39"/>
      <c r="AO2768" s="39"/>
      <c r="AP2768" s="39">
        <v>13728.63</v>
      </c>
      <c r="AQ2768" s="39">
        <v>0</v>
      </c>
      <c r="AR2768" s="27">
        <f t="shared" si="110"/>
        <v>0</v>
      </c>
      <c r="AS2768" s="13" t="s">
        <v>111</v>
      </c>
      <c r="AT2768" s="13">
        <v>2014</v>
      </c>
      <c r="AU2768" s="13" t="s">
        <v>115</v>
      </c>
    </row>
    <row r="2769" spans="2:47" ht="13.15" customHeight="1" x14ac:dyDescent="0.2">
      <c r="B2769" s="13" t="s">
        <v>7977</v>
      </c>
      <c r="C2769" s="13" t="s">
        <v>100</v>
      </c>
      <c r="D2769" s="13" t="s">
        <v>3878</v>
      </c>
      <c r="E2769" s="13" t="s">
        <v>3879</v>
      </c>
      <c r="F2769" s="13" t="s">
        <v>3880</v>
      </c>
      <c r="G2769" s="13" t="s">
        <v>3948</v>
      </c>
      <c r="H2769" s="13" t="s">
        <v>105</v>
      </c>
      <c r="I2769" s="13">
        <v>50</v>
      </c>
      <c r="J2769" s="13" t="s">
        <v>200</v>
      </c>
      <c r="K2769" s="13" t="s">
        <v>107</v>
      </c>
      <c r="L2769" s="13" t="s">
        <v>108</v>
      </c>
      <c r="M2769" s="13" t="s">
        <v>122</v>
      </c>
      <c r="N2769" s="13" t="s">
        <v>3503</v>
      </c>
      <c r="O2769" s="39"/>
      <c r="P2769" s="39"/>
      <c r="Q2769" s="39"/>
      <c r="R2769" s="39">
        <v>57</v>
      </c>
      <c r="S2769" s="39">
        <v>16</v>
      </c>
      <c r="T2769" s="39">
        <v>4</v>
      </c>
      <c r="U2769" s="39">
        <v>7</v>
      </c>
      <c r="V2769" s="39">
        <v>21</v>
      </c>
      <c r="W2769" s="39">
        <v>21</v>
      </c>
      <c r="X2769" s="171"/>
      <c r="Y2769" s="171"/>
      <c r="Z2769" s="171"/>
      <c r="AA2769" s="171"/>
      <c r="AB2769" s="171"/>
      <c r="AC2769" s="171"/>
      <c r="AD2769" s="171"/>
      <c r="AE2769" s="171"/>
      <c r="AF2769" s="171"/>
      <c r="AG2769" s="171"/>
      <c r="AH2769" s="171"/>
      <c r="AI2769" s="171"/>
      <c r="AJ2769" s="171"/>
      <c r="AK2769" s="171"/>
      <c r="AL2769" s="171"/>
      <c r="AM2769" s="171"/>
      <c r="AN2769" s="171"/>
      <c r="AO2769" s="171"/>
      <c r="AP2769" s="39">
        <v>13728.63</v>
      </c>
      <c r="AQ2769" s="39">
        <f t="shared" ref="AQ2769" si="114">(O2769+P2769+Q2769+R2769+S2769+T2769+U2769+V2769+W2769)*AP2769</f>
        <v>1729807.38</v>
      </c>
      <c r="AR2769" s="27">
        <f t="shared" si="110"/>
        <v>1937384.2656</v>
      </c>
      <c r="AS2769" s="13" t="s">
        <v>111</v>
      </c>
      <c r="AT2769" s="13" t="s">
        <v>7924</v>
      </c>
      <c r="AU2769" s="300"/>
    </row>
    <row r="2770" spans="2:47" ht="13.15" customHeight="1" x14ac:dyDescent="0.2">
      <c r="B2770" s="7" t="s">
        <v>3953</v>
      </c>
      <c r="C2770" s="7" t="s">
        <v>100</v>
      </c>
      <c r="D2770" s="13" t="s">
        <v>3871</v>
      </c>
      <c r="E2770" s="7" t="s">
        <v>3872</v>
      </c>
      <c r="F2770" s="7" t="s">
        <v>3873</v>
      </c>
      <c r="G2770" s="7" t="s">
        <v>3954</v>
      </c>
      <c r="H2770" s="8" t="s">
        <v>197</v>
      </c>
      <c r="I2770" s="9">
        <v>50</v>
      </c>
      <c r="J2770" s="10" t="s">
        <v>238</v>
      </c>
      <c r="K2770" s="8" t="s">
        <v>107</v>
      </c>
      <c r="L2770" s="10" t="s">
        <v>108</v>
      </c>
      <c r="M2770" s="10" t="s">
        <v>109</v>
      </c>
      <c r="N2770" s="10" t="s">
        <v>3503</v>
      </c>
      <c r="O2770" s="27"/>
      <c r="P2770" s="27"/>
      <c r="Q2770" s="74"/>
      <c r="R2770" s="27">
        <v>5</v>
      </c>
      <c r="S2770" s="27">
        <v>5</v>
      </c>
      <c r="T2770" s="27">
        <v>5</v>
      </c>
      <c r="U2770" s="27">
        <v>5</v>
      </c>
      <c r="V2770" s="27">
        <v>5</v>
      </c>
      <c r="W2770" s="27"/>
      <c r="X2770" s="27"/>
      <c r="Y2770" s="27"/>
      <c r="Z2770" s="27"/>
      <c r="AA2770" s="27"/>
      <c r="AB2770" s="27"/>
      <c r="AC2770" s="27"/>
      <c r="AD2770" s="27"/>
      <c r="AE2770" s="27"/>
      <c r="AF2770" s="27"/>
      <c r="AG2770" s="27"/>
      <c r="AH2770" s="27"/>
      <c r="AI2770" s="27"/>
      <c r="AJ2770" s="27"/>
      <c r="AK2770" s="27"/>
      <c r="AL2770" s="27"/>
      <c r="AM2770" s="27"/>
      <c r="AN2770" s="27"/>
      <c r="AO2770" s="27"/>
      <c r="AP2770" s="27">
        <v>13540.81</v>
      </c>
      <c r="AQ2770" s="39">
        <v>0</v>
      </c>
      <c r="AR2770" s="27">
        <f t="shared" si="110"/>
        <v>0</v>
      </c>
      <c r="AS2770" s="10" t="s">
        <v>111</v>
      </c>
      <c r="AT2770" s="43" t="s">
        <v>241</v>
      </c>
      <c r="AU2770" s="89" t="s">
        <v>661</v>
      </c>
    </row>
    <row r="2771" spans="2:47" ht="13.15" customHeight="1" x14ac:dyDescent="0.2">
      <c r="B2771" s="12" t="s">
        <v>3955</v>
      </c>
      <c r="C2771" s="7" t="s">
        <v>100</v>
      </c>
      <c r="D2771" s="13" t="s">
        <v>3871</v>
      </c>
      <c r="E2771" s="7" t="s">
        <v>3872</v>
      </c>
      <c r="F2771" s="7" t="s">
        <v>3873</v>
      </c>
      <c r="G2771" s="7" t="s">
        <v>3954</v>
      </c>
      <c r="H2771" s="8" t="s">
        <v>105</v>
      </c>
      <c r="I2771" s="9">
        <v>50</v>
      </c>
      <c r="J2771" s="10" t="s">
        <v>106</v>
      </c>
      <c r="K2771" s="8" t="s">
        <v>107</v>
      </c>
      <c r="L2771" s="10" t="s">
        <v>108</v>
      </c>
      <c r="M2771" s="10" t="s">
        <v>109</v>
      </c>
      <c r="N2771" s="10" t="s">
        <v>3503</v>
      </c>
      <c r="O2771" s="74"/>
      <c r="P2771" s="27"/>
      <c r="Q2771" s="27"/>
      <c r="R2771" s="27">
        <v>5</v>
      </c>
      <c r="S2771" s="27">
        <v>5</v>
      </c>
      <c r="T2771" s="27">
        <v>5</v>
      </c>
      <c r="U2771" s="27">
        <v>5</v>
      </c>
      <c r="V2771" s="27">
        <v>5</v>
      </c>
      <c r="W2771" s="27"/>
      <c r="X2771" s="27"/>
      <c r="Y2771" s="27"/>
      <c r="Z2771" s="27"/>
      <c r="AA2771" s="27"/>
      <c r="AB2771" s="27"/>
      <c r="AC2771" s="27"/>
      <c r="AD2771" s="27"/>
      <c r="AE2771" s="27"/>
      <c r="AF2771" s="27"/>
      <c r="AG2771" s="27"/>
      <c r="AH2771" s="27"/>
      <c r="AI2771" s="27"/>
      <c r="AJ2771" s="27"/>
      <c r="AK2771" s="27"/>
      <c r="AL2771" s="27"/>
      <c r="AM2771" s="27"/>
      <c r="AN2771" s="27"/>
      <c r="AO2771" s="27"/>
      <c r="AP2771" s="27">
        <v>13540.81</v>
      </c>
      <c r="AQ2771" s="39">
        <v>0</v>
      </c>
      <c r="AR2771" s="27">
        <f t="shared" si="110"/>
        <v>0</v>
      </c>
      <c r="AS2771" s="10" t="s">
        <v>111</v>
      </c>
      <c r="AT2771" s="43" t="s">
        <v>241</v>
      </c>
      <c r="AU2771" s="89" t="s">
        <v>661</v>
      </c>
    </row>
    <row r="2772" spans="2:47" ht="13.15" customHeight="1" x14ac:dyDescent="0.2">
      <c r="B2772" s="12" t="s">
        <v>3956</v>
      </c>
      <c r="C2772" s="7" t="s">
        <v>100</v>
      </c>
      <c r="D2772" s="13" t="s">
        <v>3871</v>
      </c>
      <c r="E2772" s="7" t="s">
        <v>3872</v>
      </c>
      <c r="F2772" s="7" t="s">
        <v>3873</v>
      </c>
      <c r="G2772" s="7" t="s">
        <v>3954</v>
      </c>
      <c r="H2772" s="8" t="s">
        <v>105</v>
      </c>
      <c r="I2772" s="8">
        <v>50</v>
      </c>
      <c r="J2772" s="10" t="s">
        <v>200</v>
      </c>
      <c r="K2772" s="8" t="s">
        <v>107</v>
      </c>
      <c r="L2772" s="10" t="s">
        <v>108</v>
      </c>
      <c r="M2772" s="10" t="s">
        <v>109</v>
      </c>
      <c r="N2772" s="10" t="s">
        <v>3503</v>
      </c>
      <c r="O2772" s="74"/>
      <c r="P2772" s="27"/>
      <c r="Q2772" s="27"/>
      <c r="R2772" s="27">
        <v>2</v>
      </c>
      <c r="S2772" s="27">
        <v>5</v>
      </c>
      <c r="T2772" s="27">
        <v>5</v>
      </c>
      <c r="U2772" s="27">
        <v>5</v>
      </c>
      <c r="V2772" s="27">
        <v>5</v>
      </c>
      <c r="W2772" s="27"/>
      <c r="X2772" s="27"/>
      <c r="Y2772" s="27"/>
      <c r="Z2772" s="27"/>
      <c r="AA2772" s="27"/>
      <c r="AB2772" s="27"/>
      <c r="AC2772" s="27"/>
      <c r="AD2772" s="27"/>
      <c r="AE2772" s="27"/>
      <c r="AF2772" s="27"/>
      <c r="AG2772" s="27"/>
      <c r="AH2772" s="27"/>
      <c r="AI2772" s="27"/>
      <c r="AJ2772" s="27"/>
      <c r="AK2772" s="27"/>
      <c r="AL2772" s="27"/>
      <c r="AM2772" s="27"/>
      <c r="AN2772" s="27"/>
      <c r="AO2772" s="27"/>
      <c r="AP2772" s="27">
        <v>12500</v>
      </c>
      <c r="AQ2772" s="39">
        <v>0</v>
      </c>
      <c r="AR2772" s="27">
        <f t="shared" si="110"/>
        <v>0</v>
      </c>
      <c r="AS2772" s="10" t="s">
        <v>111</v>
      </c>
      <c r="AT2772" s="7" t="s">
        <v>375</v>
      </c>
      <c r="AU2772" s="13" t="s">
        <v>115</v>
      </c>
    </row>
    <row r="2773" spans="2:47" ht="13.15" customHeight="1" x14ac:dyDescent="0.2">
      <c r="B2773" s="13" t="s">
        <v>3957</v>
      </c>
      <c r="C2773" s="13" t="s">
        <v>100</v>
      </c>
      <c r="D2773" s="13" t="s">
        <v>3878</v>
      </c>
      <c r="E2773" s="13" t="s">
        <v>3879</v>
      </c>
      <c r="F2773" s="13" t="s">
        <v>3880</v>
      </c>
      <c r="G2773" s="13" t="s">
        <v>3954</v>
      </c>
      <c r="H2773" s="13" t="s">
        <v>105</v>
      </c>
      <c r="I2773" s="13">
        <v>50</v>
      </c>
      <c r="J2773" s="13" t="s">
        <v>200</v>
      </c>
      <c r="K2773" s="13" t="s">
        <v>107</v>
      </c>
      <c r="L2773" s="13" t="s">
        <v>108</v>
      </c>
      <c r="M2773" s="13" t="s">
        <v>109</v>
      </c>
      <c r="N2773" s="13" t="s">
        <v>3503</v>
      </c>
      <c r="O2773" s="39"/>
      <c r="P2773" s="39"/>
      <c r="Q2773" s="39"/>
      <c r="R2773" s="39">
        <v>2</v>
      </c>
      <c r="S2773" s="39">
        <v>0</v>
      </c>
      <c r="T2773" s="39">
        <v>2</v>
      </c>
      <c r="U2773" s="39">
        <v>2</v>
      </c>
      <c r="V2773" s="39">
        <v>2</v>
      </c>
      <c r="W2773" s="39"/>
      <c r="X2773" s="39"/>
      <c r="Y2773" s="39"/>
      <c r="Z2773" s="39"/>
      <c r="AA2773" s="39"/>
      <c r="AB2773" s="39"/>
      <c r="AC2773" s="39"/>
      <c r="AD2773" s="39"/>
      <c r="AE2773" s="39"/>
      <c r="AF2773" s="39"/>
      <c r="AG2773" s="39"/>
      <c r="AH2773" s="39"/>
      <c r="AI2773" s="39"/>
      <c r="AJ2773" s="39"/>
      <c r="AK2773" s="39"/>
      <c r="AL2773" s="39"/>
      <c r="AM2773" s="39"/>
      <c r="AN2773" s="39"/>
      <c r="AO2773" s="39"/>
      <c r="AP2773" s="39">
        <v>12500</v>
      </c>
      <c r="AQ2773" s="39">
        <v>0</v>
      </c>
      <c r="AR2773" s="27">
        <f t="shared" si="110"/>
        <v>0</v>
      </c>
      <c r="AS2773" s="13" t="s">
        <v>111</v>
      </c>
      <c r="AT2773" s="13">
        <v>2014</v>
      </c>
      <c r="AU2773" s="13">
        <v>14</v>
      </c>
    </row>
    <row r="2774" spans="2:47" ht="13.15" customHeight="1" x14ac:dyDescent="0.2">
      <c r="B2774" s="13" t="s">
        <v>3958</v>
      </c>
      <c r="C2774" s="13" t="s">
        <v>100</v>
      </c>
      <c r="D2774" s="13" t="s">
        <v>3878</v>
      </c>
      <c r="E2774" s="13" t="s">
        <v>3879</v>
      </c>
      <c r="F2774" s="13" t="s">
        <v>3880</v>
      </c>
      <c r="G2774" s="13" t="s">
        <v>3954</v>
      </c>
      <c r="H2774" s="13" t="s">
        <v>105</v>
      </c>
      <c r="I2774" s="13">
        <v>50</v>
      </c>
      <c r="J2774" s="13" t="s">
        <v>200</v>
      </c>
      <c r="K2774" s="13" t="s">
        <v>107</v>
      </c>
      <c r="L2774" s="13" t="s">
        <v>108</v>
      </c>
      <c r="M2774" s="13" t="s">
        <v>122</v>
      </c>
      <c r="N2774" s="13" t="s">
        <v>3503</v>
      </c>
      <c r="O2774" s="39"/>
      <c r="P2774" s="39"/>
      <c r="Q2774" s="39"/>
      <c r="R2774" s="39">
        <v>2</v>
      </c>
      <c r="S2774" s="39">
        <v>2</v>
      </c>
      <c r="T2774" s="39">
        <v>2</v>
      </c>
      <c r="U2774" s="39">
        <v>2</v>
      </c>
      <c r="V2774" s="39">
        <v>2</v>
      </c>
      <c r="W2774" s="39"/>
      <c r="X2774" s="39"/>
      <c r="Y2774" s="39"/>
      <c r="Z2774" s="39"/>
      <c r="AA2774" s="39"/>
      <c r="AB2774" s="39"/>
      <c r="AC2774" s="39"/>
      <c r="AD2774" s="39"/>
      <c r="AE2774" s="39"/>
      <c r="AF2774" s="39"/>
      <c r="AG2774" s="39"/>
      <c r="AH2774" s="39"/>
      <c r="AI2774" s="39"/>
      <c r="AJ2774" s="39"/>
      <c r="AK2774" s="39"/>
      <c r="AL2774" s="39"/>
      <c r="AM2774" s="39"/>
      <c r="AN2774" s="39"/>
      <c r="AO2774" s="39"/>
      <c r="AP2774" s="39">
        <v>12500</v>
      </c>
      <c r="AQ2774" s="39">
        <v>0</v>
      </c>
      <c r="AR2774" s="27">
        <f t="shared" si="110"/>
        <v>0</v>
      </c>
      <c r="AS2774" s="13" t="s">
        <v>111</v>
      </c>
      <c r="AT2774" s="13">
        <v>2014</v>
      </c>
      <c r="AU2774" s="13" t="s">
        <v>6956</v>
      </c>
    </row>
    <row r="2775" spans="2:47" ht="13.15" customHeight="1" x14ac:dyDescent="0.2">
      <c r="B2775" s="13" t="s">
        <v>7010</v>
      </c>
      <c r="C2775" s="13" t="s">
        <v>100</v>
      </c>
      <c r="D2775" s="13" t="s">
        <v>3878</v>
      </c>
      <c r="E2775" s="13" t="s">
        <v>3879</v>
      </c>
      <c r="F2775" s="13" t="s">
        <v>3880</v>
      </c>
      <c r="G2775" s="13" t="s">
        <v>3954</v>
      </c>
      <c r="H2775" s="13" t="s">
        <v>105</v>
      </c>
      <c r="I2775" s="13">
        <v>50</v>
      </c>
      <c r="J2775" s="13" t="s">
        <v>200</v>
      </c>
      <c r="K2775" s="13" t="s">
        <v>107</v>
      </c>
      <c r="L2775" s="13" t="s">
        <v>108</v>
      </c>
      <c r="M2775" s="13" t="s">
        <v>122</v>
      </c>
      <c r="N2775" s="13" t="s">
        <v>3503</v>
      </c>
      <c r="O2775" s="39"/>
      <c r="P2775" s="39"/>
      <c r="Q2775" s="39"/>
      <c r="R2775" s="39">
        <v>2</v>
      </c>
      <c r="S2775" s="39">
        <v>2</v>
      </c>
      <c r="T2775" s="39">
        <v>1</v>
      </c>
      <c r="U2775" s="39">
        <v>2</v>
      </c>
      <c r="V2775" s="39">
        <v>2</v>
      </c>
      <c r="W2775" s="39"/>
      <c r="X2775" s="39"/>
      <c r="Y2775" s="39"/>
      <c r="Z2775" s="39"/>
      <c r="AA2775" s="39"/>
      <c r="AB2775" s="39"/>
      <c r="AC2775" s="39"/>
      <c r="AD2775" s="39"/>
      <c r="AE2775" s="39"/>
      <c r="AF2775" s="39"/>
      <c r="AG2775" s="39"/>
      <c r="AH2775" s="39"/>
      <c r="AI2775" s="39"/>
      <c r="AJ2775" s="39"/>
      <c r="AK2775" s="39"/>
      <c r="AL2775" s="39"/>
      <c r="AM2775" s="39"/>
      <c r="AN2775" s="39"/>
      <c r="AO2775" s="39"/>
      <c r="AP2775" s="39">
        <v>12500</v>
      </c>
      <c r="AQ2775" s="39">
        <v>0</v>
      </c>
      <c r="AR2775" s="27">
        <f t="shared" si="110"/>
        <v>0</v>
      </c>
      <c r="AS2775" s="13" t="s">
        <v>111</v>
      </c>
      <c r="AT2775" s="13">
        <v>2014</v>
      </c>
      <c r="AU2775" s="13" t="s">
        <v>7141</v>
      </c>
    </row>
    <row r="2776" spans="2:47" ht="13.15" customHeight="1" x14ac:dyDescent="0.2">
      <c r="B2776" s="13" t="s">
        <v>7124</v>
      </c>
      <c r="C2776" s="13" t="s">
        <v>100</v>
      </c>
      <c r="D2776" s="13" t="s">
        <v>3878</v>
      </c>
      <c r="E2776" s="13" t="s">
        <v>3879</v>
      </c>
      <c r="F2776" s="13" t="s">
        <v>3880</v>
      </c>
      <c r="G2776" s="13" t="s">
        <v>3954</v>
      </c>
      <c r="H2776" s="13" t="s">
        <v>105</v>
      </c>
      <c r="I2776" s="13">
        <v>50</v>
      </c>
      <c r="J2776" s="13" t="s">
        <v>200</v>
      </c>
      <c r="K2776" s="13" t="s">
        <v>107</v>
      </c>
      <c r="L2776" s="13" t="s">
        <v>108</v>
      </c>
      <c r="M2776" s="13" t="s">
        <v>122</v>
      </c>
      <c r="N2776" s="13" t="s">
        <v>3503</v>
      </c>
      <c r="O2776" s="39"/>
      <c r="P2776" s="39"/>
      <c r="Q2776" s="39"/>
      <c r="R2776" s="39">
        <v>2</v>
      </c>
      <c r="S2776" s="39">
        <v>2</v>
      </c>
      <c r="T2776" s="39">
        <v>1</v>
      </c>
      <c r="U2776" s="39">
        <v>2</v>
      </c>
      <c r="V2776" s="39">
        <v>2</v>
      </c>
      <c r="W2776" s="39"/>
      <c r="X2776" s="39"/>
      <c r="Y2776" s="39"/>
      <c r="Z2776" s="39"/>
      <c r="AA2776" s="39"/>
      <c r="AB2776" s="39"/>
      <c r="AC2776" s="39"/>
      <c r="AD2776" s="39"/>
      <c r="AE2776" s="39"/>
      <c r="AF2776" s="39"/>
      <c r="AG2776" s="39"/>
      <c r="AH2776" s="39"/>
      <c r="AI2776" s="39"/>
      <c r="AJ2776" s="39"/>
      <c r="AK2776" s="39"/>
      <c r="AL2776" s="39"/>
      <c r="AM2776" s="39"/>
      <c r="AN2776" s="39"/>
      <c r="AO2776" s="39"/>
      <c r="AP2776" s="39">
        <v>13728.63</v>
      </c>
      <c r="AQ2776" s="39">
        <v>0</v>
      </c>
      <c r="AR2776" s="27">
        <f t="shared" si="110"/>
        <v>0</v>
      </c>
      <c r="AS2776" s="13" t="s">
        <v>111</v>
      </c>
      <c r="AT2776" s="13">
        <v>2014</v>
      </c>
      <c r="AU2776" s="13" t="s">
        <v>115</v>
      </c>
    </row>
    <row r="2777" spans="2:47" ht="13.15" customHeight="1" x14ac:dyDescent="0.2">
      <c r="B2777" s="13" t="s">
        <v>7978</v>
      </c>
      <c r="C2777" s="13" t="s">
        <v>100</v>
      </c>
      <c r="D2777" s="13" t="s">
        <v>3878</v>
      </c>
      <c r="E2777" s="13" t="s">
        <v>3879</v>
      </c>
      <c r="F2777" s="13" t="s">
        <v>3880</v>
      </c>
      <c r="G2777" s="13" t="s">
        <v>3954</v>
      </c>
      <c r="H2777" s="13" t="s">
        <v>105</v>
      </c>
      <c r="I2777" s="13">
        <v>50</v>
      </c>
      <c r="J2777" s="13" t="s">
        <v>200</v>
      </c>
      <c r="K2777" s="13" t="s">
        <v>107</v>
      </c>
      <c r="L2777" s="13" t="s">
        <v>108</v>
      </c>
      <c r="M2777" s="13" t="s">
        <v>122</v>
      </c>
      <c r="N2777" s="13" t="s">
        <v>3503</v>
      </c>
      <c r="O2777" s="39"/>
      <c r="P2777" s="39"/>
      <c r="Q2777" s="39"/>
      <c r="R2777" s="39">
        <v>2</v>
      </c>
      <c r="S2777" s="39">
        <v>2</v>
      </c>
      <c r="T2777" s="39">
        <v>1</v>
      </c>
      <c r="U2777" s="39">
        <v>6</v>
      </c>
      <c r="V2777" s="39">
        <v>5</v>
      </c>
      <c r="W2777" s="39">
        <v>5</v>
      </c>
      <c r="X2777" s="171"/>
      <c r="Y2777" s="171"/>
      <c r="Z2777" s="171"/>
      <c r="AA2777" s="171"/>
      <c r="AB2777" s="171"/>
      <c r="AC2777" s="171"/>
      <c r="AD2777" s="171"/>
      <c r="AE2777" s="171"/>
      <c r="AF2777" s="171"/>
      <c r="AG2777" s="171"/>
      <c r="AH2777" s="171"/>
      <c r="AI2777" s="171"/>
      <c r="AJ2777" s="171"/>
      <c r="AK2777" s="171"/>
      <c r="AL2777" s="171"/>
      <c r="AM2777" s="171"/>
      <c r="AN2777" s="171"/>
      <c r="AO2777" s="171"/>
      <c r="AP2777" s="39">
        <v>13728.63</v>
      </c>
      <c r="AQ2777" s="39">
        <f t="shared" ref="AQ2777" si="115">(O2777+P2777+Q2777+R2777+S2777+T2777+U2777+V2777+W2777)*AP2777</f>
        <v>288301.23</v>
      </c>
      <c r="AR2777" s="27">
        <f t="shared" si="110"/>
        <v>322897.37760000001</v>
      </c>
      <c r="AS2777" s="13" t="s">
        <v>111</v>
      </c>
      <c r="AT2777" s="13" t="s">
        <v>7924</v>
      </c>
      <c r="AU2777" s="300"/>
    </row>
    <row r="2778" spans="2:47" ht="13.15" customHeight="1" x14ac:dyDescent="0.2">
      <c r="B2778" s="7" t="s">
        <v>3959</v>
      </c>
      <c r="C2778" s="7" t="s">
        <v>100</v>
      </c>
      <c r="D2778" s="13" t="s">
        <v>3960</v>
      </c>
      <c r="E2778" s="7" t="s">
        <v>3961</v>
      </c>
      <c r="F2778" s="7" t="s">
        <v>3962</v>
      </c>
      <c r="G2778" s="7" t="s">
        <v>3963</v>
      </c>
      <c r="H2778" s="8" t="s">
        <v>197</v>
      </c>
      <c r="I2778" s="9">
        <v>45</v>
      </c>
      <c r="J2778" s="10" t="s">
        <v>238</v>
      </c>
      <c r="K2778" s="8" t="s">
        <v>107</v>
      </c>
      <c r="L2778" s="10" t="s">
        <v>108</v>
      </c>
      <c r="M2778" s="10" t="s">
        <v>109</v>
      </c>
      <c r="N2778" s="10" t="s">
        <v>3503</v>
      </c>
      <c r="O2778" s="27"/>
      <c r="P2778" s="27"/>
      <c r="Q2778" s="74"/>
      <c r="R2778" s="27">
        <v>2880</v>
      </c>
      <c r="S2778" s="27">
        <v>2880</v>
      </c>
      <c r="T2778" s="27">
        <v>2880</v>
      </c>
      <c r="U2778" s="27">
        <v>2880</v>
      </c>
      <c r="V2778" s="27">
        <v>2880</v>
      </c>
      <c r="W2778" s="27"/>
      <c r="X2778" s="27"/>
      <c r="Y2778" s="27"/>
      <c r="Z2778" s="27"/>
      <c r="AA2778" s="27"/>
      <c r="AB2778" s="27"/>
      <c r="AC2778" s="27"/>
      <c r="AD2778" s="27"/>
      <c r="AE2778" s="27"/>
      <c r="AF2778" s="27"/>
      <c r="AG2778" s="27"/>
      <c r="AH2778" s="27"/>
      <c r="AI2778" s="27"/>
      <c r="AJ2778" s="27"/>
      <c r="AK2778" s="27"/>
      <c r="AL2778" s="27"/>
      <c r="AM2778" s="27"/>
      <c r="AN2778" s="27"/>
      <c r="AO2778" s="27"/>
      <c r="AP2778" s="27">
        <v>533.89</v>
      </c>
      <c r="AQ2778" s="39">
        <v>0</v>
      </c>
      <c r="AR2778" s="27">
        <f t="shared" si="110"/>
        <v>0</v>
      </c>
      <c r="AS2778" s="10" t="s">
        <v>111</v>
      </c>
      <c r="AT2778" s="43" t="s">
        <v>241</v>
      </c>
      <c r="AU2778" s="10" t="s">
        <v>1339</v>
      </c>
    </row>
    <row r="2779" spans="2:47" ht="13.15" customHeight="1" x14ac:dyDescent="0.2">
      <c r="B2779" s="12" t="s">
        <v>3964</v>
      </c>
      <c r="C2779" s="7" t="s">
        <v>100</v>
      </c>
      <c r="D2779" s="13" t="s">
        <v>3960</v>
      </c>
      <c r="E2779" s="7" t="s">
        <v>3961</v>
      </c>
      <c r="F2779" s="7" t="s">
        <v>3962</v>
      </c>
      <c r="G2779" s="7" t="s">
        <v>3963</v>
      </c>
      <c r="H2779" s="8" t="s">
        <v>197</v>
      </c>
      <c r="I2779" s="9">
        <v>45</v>
      </c>
      <c r="J2779" s="10" t="s">
        <v>579</v>
      </c>
      <c r="K2779" s="8" t="s">
        <v>107</v>
      </c>
      <c r="L2779" s="10" t="s">
        <v>108</v>
      </c>
      <c r="M2779" s="10" t="s">
        <v>109</v>
      </c>
      <c r="N2779" s="10" t="s">
        <v>3503</v>
      </c>
      <c r="O2779" s="74"/>
      <c r="P2779" s="27"/>
      <c r="Q2779" s="27"/>
      <c r="R2779" s="27">
        <v>2880</v>
      </c>
      <c r="S2779" s="27">
        <v>2880</v>
      </c>
      <c r="T2779" s="27">
        <v>2880</v>
      </c>
      <c r="U2779" s="27">
        <v>2880</v>
      </c>
      <c r="V2779" s="27">
        <v>2880</v>
      </c>
      <c r="W2779" s="27"/>
      <c r="X2779" s="27"/>
      <c r="Y2779" s="27"/>
      <c r="Z2779" s="27"/>
      <c r="AA2779" s="27"/>
      <c r="AB2779" s="27"/>
      <c r="AC2779" s="27"/>
      <c r="AD2779" s="27"/>
      <c r="AE2779" s="27"/>
      <c r="AF2779" s="27"/>
      <c r="AG2779" s="27"/>
      <c r="AH2779" s="27"/>
      <c r="AI2779" s="27"/>
      <c r="AJ2779" s="27"/>
      <c r="AK2779" s="27"/>
      <c r="AL2779" s="27"/>
      <c r="AM2779" s="27"/>
      <c r="AN2779" s="27"/>
      <c r="AO2779" s="27"/>
      <c r="AP2779" s="27">
        <v>533.89</v>
      </c>
      <c r="AQ2779" s="39">
        <v>0</v>
      </c>
      <c r="AR2779" s="27">
        <f t="shared" si="110"/>
        <v>0</v>
      </c>
      <c r="AS2779" s="10" t="s">
        <v>111</v>
      </c>
      <c r="AT2779" s="43" t="s">
        <v>241</v>
      </c>
      <c r="AU2779" s="88"/>
    </row>
    <row r="2780" spans="2:47" ht="13.15" customHeight="1" x14ac:dyDescent="0.2">
      <c r="B2780" s="12" t="s">
        <v>3965</v>
      </c>
      <c r="C2780" s="7" t="s">
        <v>100</v>
      </c>
      <c r="D2780" s="13" t="s">
        <v>3960</v>
      </c>
      <c r="E2780" s="7" t="s">
        <v>3961</v>
      </c>
      <c r="F2780" s="7" t="s">
        <v>3962</v>
      </c>
      <c r="G2780" s="7" t="s">
        <v>3963</v>
      </c>
      <c r="H2780" s="8" t="s">
        <v>197</v>
      </c>
      <c r="I2780" s="9">
        <v>45</v>
      </c>
      <c r="J2780" s="10" t="s">
        <v>579</v>
      </c>
      <c r="K2780" s="8" t="s">
        <v>107</v>
      </c>
      <c r="L2780" s="10" t="s">
        <v>108</v>
      </c>
      <c r="M2780" s="10" t="s">
        <v>109</v>
      </c>
      <c r="N2780" s="10" t="s">
        <v>3503</v>
      </c>
      <c r="O2780" s="74"/>
      <c r="P2780" s="27"/>
      <c r="Q2780" s="27"/>
      <c r="R2780" s="27">
        <v>2880</v>
      </c>
      <c r="S2780" s="27">
        <v>2880</v>
      </c>
      <c r="T2780" s="27">
        <v>2880</v>
      </c>
      <c r="U2780" s="27">
        <v>2880</v>
      </c>
      <c r="V2780" s="27">
        <v>2880</v>
      </c>
      <c r="W2780" s="27"/>
      <c r="X2780" s="27"/>
      <c r="Y2780" s="27"/>
      <c r="Z2780" s="27"/>
      <c r="AA2780" s="27"/>
      <c r="AB2780" s="27"/>
      <c r="AC2780" s="27"/>
      <c r="AD2780" s="27"/>
      <c r="AE2780" s="27"/>
      <c r="AF2780" s="27"/>
      <c r="AG2780" s="27"/>
      <c r="AH2780" s="27"/>
      <c r="AI2780" s="27"/>
      <c r="AJ2780" s="27"/>
      <c r="AK2780" s="27"/>
      <c r="AL2780" s="27"/>
      <c r="AM2780" s="27"/>
      <c r="AN2780" s="27"/>
      <c r="AO2780" s="27"/>
      <c r="AP2780" s="27">
        <v>440</v>
      </c>
      <c r="AQ2780" s="39">
        <v>0</v>
      </c>
      <c r="AR2780" s="27">
        <f t="shared" si="110"/>
        <v>0</v>
      </c>
      <c r="AS2780" s="10" t="s">
        <v>111</v>
      </c>
      <c r="AT2780" s="43" t="s">
        <v>241</v>
      </c>
      <c r="AU2780" s="13" t="s">
        <v>115</v>
      </c>
    </row>
    <row r="2781" spans="2:47" ht="13.15" customHeight="1" x14ac:dyDescent="0.2">
      <c r="B2781" s="13" t="s">
        <v>3966</v>
      </c>
      <c r="C2781" s="13" t="s">
        <v>100</v>
      </c>
      <c r="D2781" s="13" t="s">
        <v>3967</v>
      </c>
      <c r="E2781" s="13" t="s">
        <v>3968</v>
      </c>
      <c r="F2781" s="13" t="s">
        <v>3969</v>
      </c>
      <c r="G2781" s="13" t="s">
        <v>3963</v>
      </c>
      <c r="H2781" s="13" t="s">
        <v>197</v>
      </c>
      <c r="I2781" s="13">
        <v>45</v>
      </c>
      <c r="J2781" s="13" t="s">
        <v>579</v>
      </c>
      <c r="K2781" s="13" t="s">
        <v>107</v>
      </c>
      <c r="L2781" s="13" t="s">
        <v>108</v>
      </c>
      <c r="M2781" s="13" t="s">
        <v>109</v>
      </c>
      <c r="N2781" s="13" t="s">
        <v>3503</v>
      </c>
      <c r="O2781" s="39"/>
      <c r="P2781" s="39"/>
      <c r="Q2781" s="39"/>
      <c r="R2781" s="39">
        <v>2880</v>
      </c>
      <c r="S2781" s="39">
        <v>16306</v>
      </c>
      <c r="T2781" s="39">
        <v>17180</v>
      </c>
      <c r="U2781" s="39">
        <v>17180</v>
      </c>
      <c r="V2781" s="39">
        <v>17180</v>
      </c>
      <c r="W2781" s="39"/>
      <c r="X2781" s="39"/>
      <c r="Y2781" s="39"/>
      <c r="Z2781" s="39"/>
      <c r="AA2781" s="39"/>
      <c r="AB2781" s="39"/>
      <c r="AC2781" s="39"/>
      <c r="AD2781" s="39"/>
      <c r="AE2781" s="39"/>
      <c r="AF2781" s="39"/>
      <c r="AG2781" s="39"/>
      <c r="AH2781" s="39"/>
      <c r="AI2781" s="39"/>
      <c r="AJ2781" s="39"/>
      <c r="AK2781" s="39"/>
      <c r="AL2781" s="39"/>
      <c r="AM2781" s="39"/>
      <c r="AN2781" s="39"/>
      <c r="AO2781" s="39"/>
      <c r="AP2781" s="39">
        <v>440</v>
      </c>
      <c r="AQ2781" s="39">
        <v>0</v>
      </c>
      <c r="AR2781" s="27">
        <f t="shared" si="110"/>
        <v>0</v>
      </c>
      <c r="AS2781" s="13" t="s">
        <v>111</v>
      </c>
      <c r="AT2781" s="13">
        <v>2015</v>
      </c>
      <c r="AU2781" s="13">
        <v>14</v>
      </c>
    </row>
    <row r="2782" spans="2:47" ht="13.15" customHeight="1" x14ac:dyDescent="0.2">
      <c r="B2782" s="13" t="s">
        <v>3970</v>
      </c>
      <c r="C2782" s="13" t="s">
        <v>100</v>
      </c>
      <c r="D2782" s="13" t="s">
        <v>3967</v>
      </c>
      <c r="E2782" s="13" t="s">
        <v>3968</v>
      </c>
      <c r="F2782" s="13" t="s">
        <v>3969</v>
      </c>
      <c r="G2782" s="13" t="s">
        <v>3963</v>
      </c>
      <c r="H2782" s="13" t="s">
        <v>197</v>
      </c>
      <c r="I2782" s="13">
        <v>45</v>
      </c>
      <c r="J2782" s="13" t="s">
        <v>579</v>
      </c>
      <c r="K2782" s="13" t="s">
        <v>107</v>
      </c>
      <c r="L2782" s="13" t="s">
        <v>108</v>
      </c>
      <c r="M2782" s="13" t="s">
        <v>109</v>
      </c>
      <c r="N2782" s="13" t="s">
        <v>3503</v>
      </c>
      <c r="O2782" s="39"/>
      <c r="P2782" s="39"/>
      <c r="Q2782" s="39"/>
      <c r="R2782" s="39">
        <v>2880</v>
      </c>
      <c r="S2782" s="39">
        <v>15432</v>
      </c>
      <c r="T2782" s="39">
        <v>17180</v>
      </c>
      <c r="U2782" s="39">
        <v>17180</v>
      </c>
      <c r="V2782" s="39">
        <v>17180</v>
      </c>
      <c r="W2782" s="39"/>
      <c r="X2782" s="39"/>
      <c r="Y2782" s="39"/>
      <c r="Z2782" s="39"/>
      <c r="AA2782" s="39"/>
      <c r="AB2782" s="39"/>
      <c r="AC2782" s="39"/>
      <c r="AD2782" s="39"/>
      <c r="AE2782" s="39"/>
      <c r="AF2782" s="39"/>
      <c r="AG2782" s="39"/>
      <c r="AH2782" s="39"/>
      <c r="AI2782" s="39"/>
      <c r="AJ2782" s="39"/>
      <c r="AK2782" s="39"/>
      <c r="AL2782" s="39"/>
      <c r="AM2782" s="39"/>
      <c r="AN2782" s="39"/>
      <c r="AO2782" s="39"/>
      <c r="AP2782" s="39">
        <v>440</v>
      </c>
      <c r="AQ2782" s="39">
        <v>0</v>
      </c>
      <c r="AR2782" s="27">
        <f t="shared" si="110"/>
        <v>0</v>
      </c>
      <c r="AS2782" s="13" t="s">
        <v>111</v>
      </c>
      <c r="AT2782" s="13">
        <v>2015</v>
      </c>
      <c r="AU2782" s="13">
        <v>15</v>
      </c>
    </row>
    <row r="2783" spans="2:47" ht="13.15" customHeight="1" x14ac:dyDescent="0.2">
      <c r="B2783" s="13" t="s">
        <v>3971</v>
      </c>
      <c r="C2783" s="13" t="s">
        <v>100</v>
      </c>
      <c r="D2783" s="13" t="s">
        <v>3967</v>
      </c>
      <c r="E2783" s="13" t="s">
        <v>3968</v>
      </c>
      <c r="F2783" s="13" t="s">
        <v>3969</v>
      </c>
      <c r="G2783" s="13" t="s">
        <v>3963</v>
      </c>
      <c r="H2783" s="13" t="s">
        <v>197</v>
      </c>
      <c r="I2783" s="13">
        <v>45</v>
      </c>
      <c r="J2783" s="13" t="s">
        <v>579</v>
      </c>
      <c r="K2783" s="13" t="s">
        <v>107</v>
      </c>
      <c r="L2783" s="13" t="s">
        <v>108</v>
      </c>
      <c r="M2783" s="13" t="s">
        <v>109</v>
      </c>
      <c r="N2783" s="13" t="s">
        <v>3503</v>
      </c>
      <c r="O2783" s="39"/>
      <c r="P2783" s="39"/>
      <c r="Q2783" s="39"/>
      <c r="R2783" s="39">
        <v>2880</v>
      </c>
      <c r="S2783" s="39">
        <v>15432</v>
      </c>
      <c r="T2783" s="39">
        <v>17180</v>
      </c>
      <c r="U2783" s="39">
        <v>17180</v>
      </c>
      <c r="V2783" s="39">
        <v>17180</v>
      </c>
      <c r="W2783" s="39"/>
      <c r="X2783" s="39"/>
      <c r="Y2783" s="39"/>
      <c r="Z2783" s="39"/>
      <c r="AA2783" s="39"/>
      <c r="AB2783" s="39"/>
      <c r="AC2783" s="39"/>
      <c r="AD2783" s="39"/>
      <c r="AE2783" s="39"/>
      <c r="AF2783" s="39"/>
      <c r="AG2783" s="39"/>
      <c r="AH2783" s="39"/>
      <c r="AI2783" s="39"/>
      <c r="AJ2783" s="39"/>
      <c r="AK2783" s="39"/>
      <c r="AL2783" s="39"/>
      <c r="AM2783" s="39"/>
      <c r="AN2783" s="39"/>
      <c r="AO2783" s="39"/>
      <c r="AP2783" s="39">
        <v>374.99999999999994</v>
      </c>
      <c r="AQ2783" s="39">
        <v>0</v>
      </c>
      <c r="AR2783" s="27">
        <f t="shared" si="110"/>
        <v>0</v>
      </c>
      <c r="AS2783" s="13" t="s">
        <v>111</v>
      </c>
      <c r="AT2783" s="13">
        <v>2015</v>
      </c>
      <c r="AU2783" s="13">
        <v>14</v>
      </c>
    </row>
    <row r="2784" spans="2:47" ht="13.15" customHeight="1" x14ac:dyDescent="0.2">
      <c r="B2784" s="13" t="s">
        <v>3972</v>
      </c>
      <c r="C2784" s="13" t="s">
        <v>100</v>
      </c>
      <c r="D2784" s="13" t="s">
        <v>3967</v>
      </c>
      <c r="E2784" s="13" t="s">
        <v>3968</v>
      </c>
      <c r="F2784" s="13" t="s">
        <v>3969</v>
      </c>
      <c r="G2784" s="13" t="s">
        <v>3963</v>
      </c>
      <c r="H2784" s="13" t="s">
        <v>197</v>
      </c>
      <c r="I2784" s="13">
        <v>45</v>
      </c>
      <c r="J2784" s="13" t="s">
        <v>579</v>
      </c>
      <c r="K2784" s="13" t="s">
        <v>107</v>
      </c>
      <c r="L2784" s="13" t="s">
        <v>108</v>
      </c>
      <c r="M2784" s="13" t="s">
        <v>122</v>
      </c>
      <c r="N2784" s="13" t="s">
        <v>3503</v>
      </c>
      <c r="O2784" s="39"/>
      <c r="P2784" s="39"/>
      <c r="Q2784" s="39"/>
      <c r="R2784" s="39">
        <v>2880</v>
      </c>
      <c r="S2784" s="39">
        <v>2880</v>
      </c>
      <c r="T2784" s="39">
        <v>2880</v>
      </c>
      <c r="U2784" s="39">
        <v>2880</v>
      </c>
      <c r="V2784" s="39">
        <v>2880</v>
      </c>
      <c r="W2784" s="39"/>
      <c r="X2784" s="39"/>
      <c r="Y2784" s="39"/>
      <c r="Z2784" s="39"/>
      <c r="AA2784" s="39"/>
      <c r="AB2784" s="39"/>
      <c r="AC2784" s="39"/>
      <c r="AD2784" s="39"/>
      <c r="AE2784" s="39"/>
      <c r="AF2784" s="39"/>
      <c r="AG2784" s="39"/>
      <c r="AH2784" s="39"/>
      <c r="AI2784" s="39"/>
      <c r="AJ2784" s="39"/>
      <c r="AK2784" s="39"/>
      <c r="AL2784" s="39"/>
      <c r="AM2784" s="39"/>
      <c r="AN2784" s="39"/>
      <c r="AO2784" s="39"/>
      <c r="AP2784" s="39">
        <v>374.99999999999994</v>
      </c>
      <c r="AQ2784" s="39">
        <v>0</v>
      </c>
      <c r="AR2784" s="27">
        <f t="shared" si="110"/>
        <v>0</v>
      </c>
      <c r="AS2784" s="13" t="s">
        <v>111</v>
      </c>
      <c r="AT2784" s="13">
        <v>2015</v>
      </c>
      <c r="AU2784" s="13" t="s">
        <v>156</v>
      </c>
    </row>
    <row r="2785" spans="2:47" ht="13.15" customHeight="1" x14ac:dyDescent="0.2">
      <c r="B2785" s="13" t="s">
        <v>7979</v>
      </c>
      <c r="C2785" s="13" t="s">
        <v>100</v>
      </c>
      <c r="D2785" s="13" t="s">
        <v>3967</v>
      </c>
      <c r="E2785" s="13" t="s">
        <v>3968</v>
      </c>
      <c r="F2785" s="13" t="s">
        <v>3969</v>
      </c>
      <c r="G2785" s="13" t="s">
        <v>3963</v>
      </c>
      <c r="H2785" s="13" t="s">
        <v>197</v>
      </c>
      <c r="I2785" s="13">
        <v>45</v>
      </c>
      <c r="J2785" s="13" t="s">
        <v>579</v>
      </c>
      <c r="K2785" s="13" t="s">
        <v>107</v>
      </c>
      <c r="L2785" s="13" t="s">
        <v>108</v>
      </c>
      <c r="M2785" s="13" t="s">
        <v>122</v>
      </c>
      <c r="N2785" s="13" t="s">
        <v>3503</v>
      </c>
      <c r="O2785" s="39"/>
      <c r="P2785" s="39"/>
      <c r="Q2785" s="39"/>
      <c r="R2785" s="39">
        <v>2880</v>
      </c>
      <c r="S2785" s="39">
        <v>2880</v>
      </c>
      <c r="T2785" s="39">
        <v>2880</v>
      </c>
      <c r="U2785" s="39">
        <v>36836</v>
      </c>
      <c r="V2785" s="39">
        <v>34220</v>
      </c>
      <c r="W2785" s="39">
        <v>34220</v>
      </c>
      <c r="X2785" s="171"/>
      <c r="Y2785" s="171"/>
      <c r="Z2785" s="171"/>
      <c r="AA2785" s="171"/>
      <c r="AB2785" s="171"/>
      <c r="AC2785" s="171"/>
      <c r="AD2785" s="171"/>
      <c r="AE2785" s="171"/>
      <c r="AF2785" s="171"/>
      <c r="AG2785" s="171"/>
      <c r="AH2785" s="171"/>
      <c r="AI2785" s="171"/>
      <c r="AJ2785" s="171"/>
      <c r="AK2785" s="171"/>
      <c r="AL2785" s="171"/>
      <c r="AM2785" s="171"/>
      <c r="AN2785" s="171"/>
      <c r="AO2785" s="171"/>
      <c r="AP2785" s="39">
        <v>429.46</v>
      </c>
      <c r="AQ2785" s="39">
        <f t="shared" ref="AQ2785" si="116">(O2785+P2785+Q2785+R2785+S2785+T2785+U2785+V2785+W2785)*AP2785</f>
        <v>48922365.359999999</v>
      </c>
      <c r="AR2785" s="27">
        <f t="shared" si="110"/>
        <v>54793049.203200005</v>
      </c>
      <c r="AS2785" s="13" t="s">
        <v>111</v>
      </c>
      <c r="AT2785" s="13" t="s">
        <v>7980</v>
      </c>
      <c r="AU2785" s="300"/>
    </row>
    <row r="2786" spans="2:47" ht="13.15" customHeight="1" x14ac:dyDescent="0.2">
      <c r="B2786" s="7" t="s">
        <v>3973</v>
      </c>
      <c r="C2786" s="7" t="s">
        <v>100</v>
      </c>
      <c r="D2786" s="13" t="s">
        <v>3974</v>
      </c>
      <c r="E2786" s="7" t="s">
        <v>3961</v>
      </c>
      <c r="F2786" s="7" t="s">
        <v>3975</v>
      </c>
      <c r="G2786" s="7" t="s">
        <v>3976</v>
      </c>
      <c r="H2786" s="8" t="s">
        <v>197</v>
      </c>
      <c r="I2786" s="9">
        <v>45</v>
      </c>
      <c r="J2786" s="10" t="s">
        <v>238</v>
      </c>
      <c r="K2786" s="8" t="s">
        <v>107</v>
      </c>
      <c r="L2786" s="10" t="s">
        <v>108</v>
      </c>
      <c r="M2786" s="10" t="s">
        <v>109</v>
      </c>
      <c r="N2786" s="10" t="s">
        <v>3503</v>
      </c>
      <c r="O2786" s="27"/>
      <c r="P2786" s="27"/>
      <c r="Q2786" s="74"/>
      <c r="R2786" s="27">
        <v>17300</v>
      </c>
      <c r="S2786" s="27">
        <v>17300</v>
      </c>
      <c r="T2786" s="27">
        <v>17300</v>
      </c>
      <c r="U2786" s="27">
        <v>17300</v>
      </c>
      <c r="V2786" s="27">
        <v>17300</v>
      </c>
      <c r="W2786" s="27"/>
      <c r="X2786" s="27"/>
      <c r="Y2786" s="27"/>
      <c r="Z2786" s="27"/>
      <c r="AA2786" s="27"/>
      <c r="AB2786" s="27"/>
      <c r="AC2786" s="27"/>
      <c r="AD2786" s="27"/>
      <c r="AE2786" s="27"/>
      <c r="AF2786" s="27"/>
      <c r="AG2786" s="27"/>
      <c r="AH2786" s="27"/>
      <c r="AI2786" s="27"/>
      <c r="AJ2786" s="27"/>
      <c r="AK2786" s="27"/>
      <c r="AL2786" s="27"/>
      <c r="AM2786" s="27"/>
      <c r="AN2786" s="27"/>
      <c r="AO2786" s="27"/>
      <c r="AP2786" s="27">
        <v>357.48</v>
      </c>
      <c r="AQ2786" s="39">
        <v>0</v>
      </c>
      <c r="AR2786" s="27">
        <f t="shared" si="110"/>
        <v>0</v>
      </c>
      <c r="AS2786" s="10" t="s">
        <v>111</v>
      </c>
      <c r="AT2786" s="43" t="s">
        <v>241</v>
      </c>
      <c r="AU2786" s="10" t="s">
        <v>1339</v>
      </c>
    </row>
    <row r="2787" spans="2:47" ht="13.15" customHeight="1" x14ac:dyDescent="0.2">
      <c r="B2787" s="12" t="s">
        <v>3977</v>
      </c>
      <c r="C2787" s="7" t="s">
        <v>100</v>
      </c>
      <c r="D2787" s="13" t="s">
        <v>3974</v>
      </c>
      <c r="E2787" s="7" t="s">
        <v>3961</v>
      </c>
      <c r="F2787" s="7" t="s">
        <v>3975</v>
      </c>
      <c r="G2787" s="7" t="s">
        <v>3976</v>
      </c>
      <c r="H2787" s="8" t="s">
        <v>197</v>
      </c>
      <c r="I2787" s="9">
        <v>45</v>
      </c>
      <c r="J2787" s="10" t="s">
        <v>579</v>
      </c>
      <c r="K2787" s="8" t="s">
        <v>107</v>
      </c>
      <c r="L2787" s="10" t="s">
        <v>108</v>
      </c>
      <c r="M2787" s="10" t="s">
        <v>109</v>
      </c>
      <c r="N2787" s="10" t="s">
        <v>3503</v>
      </c>
      <c r="O2787" s="74"/>
      <c r="P2787" s="27"/>
      <c r="Q2787" s="27"/>
      <c r="R2787" s="27">
        <v>17300</v>
      </c>
      <c r="S2787" s="27">
        <v>17300</v>
      </c>
      <c r="T2787" s="27">
        <v>17300</v>
      </c>
      <c r="U2787" s="27">
        <v>17300</v>
      </c>
      <c r="V2787" s="27">
        <v>17300</v>
      </c>
      <c r="W2787" s="27"/>
      <c r="X2787" s="27"/>
      <c r="Y2787" s="27"/>
      <c r="Z2787" s="27"/>
      <c r="AA2787" s="27"/>
      <c r="AB2787" s="27"/>
      <c r="AC2787" s="27"/>
      <c r="AD2787" s="27"/>
      <c r="AE2787" s="27"/>
      <c r="AF2787" s="27"/>
      <c r="AG2787" s="27"/>
      <c r="AH2787" s="27"/>
      <c r="AI2787" s="27"/>
      <c r="AJ2787" s="27"/>
      <c r="AK2787" s="27"/>
      <c r="AL2787" s="27"/>
      <c r="AM2787" s="27"/>
      <c r="AN2787" s="27"/>
      <c r="AO2787" s="27"/>
      <c r="AP2787" s="27">
        <v>357.48</v>
      </c>
      <c r="AQ2787" s="39">
        <v>0</v>
      </c>
      <c r="AR2787" s="27">
        <f t="shared" si="110"/>
        <v>0</v>
      </c>
      <c r="AS2787" s="10" t="s">
        <v>111</v>
      </c>
      <c r="AT2787" s="43" t="s">
        <v>241</v>
      </c>
      <c r="AU2787" s="88"/>
    </row>
    <row r="2788" spans="2:47" ht="13.15" customHeight="1" x14ac:dyDescent="0.2">
      <c r="B2788" s="12" t="s">
        <v>3978</v>
      </c>
      <c r="C2788" s="7" t="s">
        <v>100</v>
      </c>
      <c r="D2788" s="13" t="s">
        <v>3974</v>
      </c>
      <c r="E2788" s="7" t="s">
        <v>3961</v>
      </c>
      <c r="F2788" s="7" t="s">
        <v>3975</v>
      </c>
      <c r="G2788" s="7" t="s">
        <v>3976</v>
      </c>
      <c r="H2788" s="8" t="s">
        <v>197</v>
      </c>
      <c r="I2788" s="9">
        <v>45</v>
      </c>
      <c r="J2788" s="10" t="s">
        <v>579</v>
      </c>
      <c r="K2788" s="8" t="s">
        <v>107</v>
      </c>
      <c r="L2788" s="10" t="s">
        <v>108</v>
      </c>
      <c r="M2788" s="10" t="s">
        <v>109</v>
      </c>
      <c r="N2788" s="10" t="s">
        <v>3503</v>
      </c>
      <c r="O2788" s="74"/>
      <c r="P2788" s="27"/>
      <c r="Q2788" s="27"/>
      <c r="R2788" s="27">
        <v>17300</v>
      </c>
      <c r="S2788" s="27">
        <v>17300</v>
      </c>
      <c r="T2788" s="27">
        <v>17300</v>
      </c>
      <c r="U2788" s="27">
        <v>17300</v>
      </c>
      <c r="V2788" s="27">
        <v>17300</v>
      </c>
      <c r="W2788" s="27"/>
      <c r="X2788" s="27"/>
      <c r="Y2788" s="27"/>
      <c r="Z2788" s="27"/>
      <c r="AA2788" s="27"/>
      <c r="AB2788" s="27"/>
      <c r="AC2788" s="27"/>
      <c r="AD2788" s="27"/>
      <c r="AE2788" s="27"/>
      <c r="AF2788" s="27"/>
      <c r="AG2788" s="27"/>
      <c r="AH2788" s="27"/>
      <c r="AI2788" s="27"/>
      <c r="AJ2788" s="27"/>
      <c r="AK2788" s="27"/>
      <c r="AL2788" s="27"/>
      <c r="AM2788" s="27"/>
      <c r="AN2788" s="27"/>
      <c r="AO2788" s="27"/>
      <c r="AP2788" s="27">
        <v>286</v>
      </c>
      <c r="AQ2788" s="39">
        <v>0</v>
      </c>
      <c r="AR2788" s="27">
        <f t="shared" si="110"/>
        <v>0</v>
      </c>
      <c r="AS2788" s="10" t="s">
        <v>111</v>
      </c>
      <c r="AT2788" s="43" t="s">
        <v>241</v>
      </c>
      <c r="AU2788" s="13" t="s">
        <v>115</v>
      </c>
    </row>
    <row r="2789" spans="2:47" ht="13.15" customHeight="1" x14ac:dyDescent="0.2">
      <c r="B2789" s="13" t="s">
        <v>3979</v>
      </c>
      <c r="C2789" s="13" t="s">
        <v>100</v>
      </c>
      <c r="D2789" s="13" t="s">
        <v>3980</v>
      </c>
      <c r="E2789" s="13" t="s">
        <v>3968</v>
      </c>
      <c r="F2789" s="13" t="s">
        <v>3981</v>
      </c>
      <c r="G2789" s="13" t="s">
        <v>3976</v>
      </c>
      <c r="H2789" s="13" t="s">
        <v>197</v>
      </c>
      <c r="I2789" s="13">
        <v>45</v>
      </c>
      <c r="J2789" s="13" t="s">
        <v>579</v>
      </c>
      <c r="K2789" s="13" t="s">
        <v>107</v>
      </c>
      <c r="L2789" s="13" t="s">
        <v>108</v>
      </c>
      <c r="M2789" s="13" t="s">
        <v>109</v>
      </c>
      <c r="N2789" s="13" t="s">
        <v>3503</v>
      </c>
      <c r="O2789" s="39"/>
      <c r="P2789" s="39"/>
      <c r="Q2789" s="39"/>
      <c r="R2789" s="39">
        <v>17300</v>
      </c>
      <c r="S2789" s="39">
        <v>0</v>
      </c>
      <c r="T2789" s="39">
        <v>34704</v>
      </c>
      <c r="U2789" s="39">
        <v>34704</v>
      </c>
      <c r="V2789" s="39">
        <v>34704</v>
      </c>
      <c r="W2789" s="39"/>
      <c r="X2789" s="39"/>
      <c r="Y2789" s="39"/>
      <c r="Z2789" s="39"/>
      <c r="AA2789" s="39"/>
      <c r="AB2789" s="39"/>
      <c r="AC2789" s="39"/>
      <c r="AD2789" s="39"/>
      <c r="AE2789" s="39"/>
      <c r="AF2789" s="39"/>
      <c r="AG2789" s="39"/>
      <c r="AH2789" s="39"/>
      <c r="AI2789" s="39"/>
      <c r="AJ2789" s="39"/>
      <c r="AK2789" s="39"/>
      <c r="AL2789" s="39"/>
      <c r="AM2789" s="39"/>
      <c r="AN2789" s="39"/>
      <c r="AO2789" s="39"/>
      <c r="AP2789" s="39">
        <v>286</v>
      </c>
      <c r="AQ2789" s="39">
        <v>0</v>
      </c>
      <c r="AR2789" s="27">
        <f t="shared" si="110"/>
        <v>0</v>
      </c>
      <c r="AS2789" s="13" t="s">
        <v>111</v>
      </c>
      <c r="AT2789" s="13">
        <v>2015</v>
      </c>
      <c r="AU2789" s="13">
        <v>14</v>
      </c>
    </row>
    <row r="2790" spans="2:47" ht="13.15" customHeight="1" x14ac:dyDescent="0.2">
      <c r="B2790" s="13" t="s">
        <v>3982</v>
      </c>
      <c r="C2790" s="13" t="s">
        <v>100</v>
      </c>
      <c r="D2790" s="13" t="s">
        <v>3980</v>
      </c>
      <c r="E2790" s="13" t="s">
        <v>3968</v>
      </c>
      <c r="F2790" s="13" t="s">
        <v>3981</v>
      </c>
      <c r="G2790" s="13" t="s">
        <v>3976</v>
      </c>
      <c r="H2790" s="13" t="s">
        <v>197</v>
      </c>
      <c r="I2790" s="13">
        <v>45</v>
      </c>
      <c r="J2790" s="13" t="s">
        <v>579</v>
      </c>
      <c r="K2790" s="13" t="s">
        <v>107</v>
      </c>
      <c r="L2790" s="13" t="s">
        <v>108</v>
      </c>
      <c r="M2790" s="13" t="s">
        <v>122</v>
      </c>
      <c r="N2790" s="13" t="s">
        <v>3503</v>
      </c>
      <c r="O2790" s="39"/>
      <c r="P2790" s="39"/>
      <c r="Q2790" s="39"/>
      <c r="R2790" s="39">
        <v>17300</v>
      </c>
      <c r="S2790" s="39">
        <v>3460</v>
      </c>
      <c r="T2790" s="39">
        <v>17300</v>
      </c>
      <c r="U2790" s="39">
        <v>17300</v>
      </c>
      <c r="V2790" s="39">
        <v>17300</v>
      </c>
      <c r="W2790" s="39"/>
      <c r="X2790" s="39"/>
      <c r="Y2790" s="39"/>
      <c r="Z2790" s="39"/>
      <c r="AA2790" s="39"/>
      <c r="AB2790" s="39"/>
      <c r="AC2790" s="39"/>
      <c r="AD2790" s="39"/>
      <c r="AE2790" s="39"/>
      <c r="AF2790" s="39"/>
      <c r="AG2790" s="39"/>
      <c r="AH2790" s="39"/>
      <c r="AI2790" s="39"/>
      <c r="AJ2790" s="39"/>
      <c r="AK2790" s="39"/>
      <c r="AL2790" s="39"/>
      <c r="AM2790" s="39"/>
      <c r="AN2790" s="39"/>
      <c r="AO2790" s="39"/>
      <c r="AP2790" s="39">
        <v>286</v>
      </c>
      <c r="AQ2790" s="39">
        <v>0</v>
      </c>
      <c r="AR2790" s="27">
        <f t="shared" si="110"/>
        <v>0</v>
      </c>
      <c r="AS2790" s="13" t="s">
        <v>111</v>
      </c>
      <c r="AT2790" s="13">
        <v>2015</v>
      </c>
      <c r="AU2790" s="13" t="s">
        <v>115</v>
      </c>
    </row>
    <row r="2791" spans="2:47" ht="13.15" customHeight="1" x14ac:dyDescent="0.2">
      <c r="B2791" s="13" t="s">
        <v>3983</v>
      </c>
      <c r="C2791" s="13" t="s">
        <v>100</v>
      </c>
      <c r="D2791" s="13" t="s">
        <v>3980</v>
      </c>
      <c r="E2791" s="13" t="s">
        <v>3968</v>
      </c>
      <c r="F2791" s="13" t="s">
        <v>3981</v>
      </c>
      <c r="G2791" s="13" t="s">
        <v>3976</v>
      </c>
      <c r="H2791" s="13" t="s">
        <v>197</v>
      </c>
      <c r="I2791" s="13">
        <v>45</v>
      </c>
      <c r="J2791" s="13" t="s">
        <v>579</v>
      </c>
      <c r="K2791" s="13" t="s">
        <v>107</v>
      </c>
      <c r="L2791" s="13" t="s">
        <v>108</v>
      </c>
      <c r="M2791" s="13" t="s">
        <v>122</v>
      </c>
      <c r="N2791" s="13" t="s">
        <v>3503</v>
      </c>
      <c r="O2791" s="39"/>
      <c r="P2791" s="39"/>
      <c r="Q2791" s="39"/>
      <c r="R2791" s="39">
        <v>17300</v>
      </c>
      <c r="S2791" s="39">
        <v>0</v>
      </c>
      <c r="T2791" s="39">
        <v>17300</v>
      </c>
      <c r="U2791" s="39">
        <v>17300</v>
      </c>
      <c r="V2791" s="39">
        <v>17300</v>
      </c>
      <c r="W2791" s="39"/>
      <c r="X2791" s="39"/>
      <c r="Y2791" s="39"/>
      <c r="Z2791" s="39"/>
      <c r="AA2791" s="39"/>
      <c r="AB2791" s="39"/>
      <c r="AC2791" s="39"/>
      <c r="AD2791" s="39"/>
      <c r="AE2791" s="39"/>
      <c r="AF2791" s="39"/>
      <c r="AG2791" s="39"/>
      <c r="AH2791" s="39"/>
      <c r="AI2791" s="39"/>
      <c r="AJ2791" s="39"/>
      <c r="AK2791" s="39"/>
      <c r="AL2791" s="39"/>
      <c r="AM2791" s="39"/>
      <c r="AN2791" s="39"/>
      <c r="AO2791" s="39"/>
      <c r="AP2791" s="39">
        <v>286</v>
      </c>
      <c r="AQ2791" s="39">
        <v>0</v>
      </c>
      <c r="AR2791" s="27">
        <f t="shared" si="110"/>
        <v>0</v>
      </c>
      <c r="AS2791" s="13" t="s">
        <v>111</v>
      </c>
      <c r="AT2791" s="13">
        <v>2015</v>
      </c>
      <c r="AU2791" s="13" t="s">
        <v>156</v>
      </c>
    </row>
    <row r="2792" spans="2:47" ht="13.15" customHeight="1" x14ac:dyDescent="0.2">
      <c r="B2792" s="13" t="s">
        <v>7981</v>
      </c>
      <c r="C2792" s="13" t="s">
        <v>100</v>
      </c>
      <c r="D2792" s="13" t="s">
        <v>3980</v>
      </c>
      <c r="E2792" s="13" t="s">
        <v>3968</v>
      </c>
      <c r="F2792" s="13" t="s">
        <v>3981</v>
      </c>
      <c r="G2792" s="13" t="s">
        <v>3976</v>
      </c>
      <c r="H2792" s="13" t="s">
        <v>197</v>
      </c>
      <c r="I2792" s="13">
        <v>45</v>
      </c>
      <c r="J2792" s="13" t="s">
        <v>579</v>
      </c>
      <c r="K2792" s="13" t="s">
        <v>107</v>
      </c>
      <c r="L2792" s="13" t="s">
        <v>108</v>
      </c>
      <c r="M2792" s="13" t="s">
        <v>122</v>
      </c>
      <c r="N2792" s="13" t="s">
        <v>3503</v>
      </c>
      <c r="O2792" s="39"/>
      <c r="P2792" s="39"/>
      <c r="Q2792" s="39"/>
      <c r="R2792" s="39">
        <v>17300</v>
      </c>
      <c r="S2792" s="39">
        <v>0</v>
      </c>
      <c r="T2792" s="39">
        <v>17300</v>
      </c>
      <c r="U2792" s="39">
        <v>32870</v>
      </c>
      <c r="V2792" s="39">
        <v>32870</v>
      </c>
      <c r="W2792" s="39">
        <v>32870</v>
      </c>
      <c r="X2792" s="171"/>
      <c r="Y2792" s="171"/>
      <c r="Z2792" s="171"/>
      <c r="AA2792" s="171"/>
      <c r="AB2792" s="171"/>
      <c r="AC2792" s="171"/>
      <c r="AD2792" s="171"/>
      <c r="AE2792" s="171"/>
      <c r="AF2792" s="171"/>
      <c r="AG2792" s="171"/>
      <c r="AH2792" s="171"/>
      <c r="AI2792" s="171"/>
      <c r="AJ2792" s="171"/>
      <c r="AK2792" s="171"/>
      <c r="AL2792" s="171"/>
      <c r="AM2792" s="171"/>
      <c r="AN2792" s="171"/>
      <c r="AO2792" s="171"/>
      <c r="AP2792" s="39">
        <v>280</v>
      </c>
      <c r="AQ2792" s="39">
        <f t="shared" ref="AQ2792" si="117">(O2792+P2792+Q2792+R2792+S2792+T2792+U2792+V2792+W2792)*AP2792</f>
        <v>37298800</v>
      </c>
      <c r="AR2792" s="27">
        <f t="shared" si="110"/>
        <v>41774656.000000007</v>
      </c>
      <c r="AS2792" s="13" t="s">
        <v>111</v>
      </c>
      <c r="AT2792" s="13" t="s">
        <v>7980</v>
      </c>
      <c r="AU2792" s="300"/>
    </row>
    <row r="2793" spans="2:47" ht="13.15" customHeight="1" x14ac:dyDescent="0.2">
      <c r="B2793" s="7" t="s">
        <v>3984</v>
      </c>
      <c r="C2793" s="7" t="s">
        <v>100</v>
      </c>
      <c r="D2793" s="13" t="s">
        <v>3960</v>
      </c>
      <c r="E2793" s="7" t="s">
        <v>3961</v>
      </c>
      <c r="F2793" s="7" t="s">
        <v>3962</v>
      </c>
      <c r="G2793" s="7" t="s">
        <v>3985</v>
      </c>
      <c r="H2793" s="8" t="s">
        <v>197</v>
      </c>
      <c r="I2793" s="9">
        <v>45</v>
      </c>
      <c r="J2793" s="10" t="s">
        <v>238</v>
      </c>
      <c r="K2793" s="8" t="s">
        <v>107</v>
      </c>
      <c r="L2793" s="10" t="s">
        <v>108</v>
      </c>
      <c r="M2793" s="10" t="s">
        <v>109</v>
      </c>
      <c r="N2793" s="10" t="s">
        <v>3503</v>
      </c>
      <c r="O2793" s="27"/>
      <c r="P2793" s="27"/>
      <c r="Q2793" s="74"/>
      <c r="R2793" s="27">
        <v>29598</v>
      </c>
      <c r="S2793" s="27">
        <v>29598</v>
      </c>
      <c r="T2793" s="27">
        <v>29598</v>
      </c>
      <c r="U2793" s="27">
        <v>29598</v>
      </c>
      <c r="V2793" s="27">
        <v>29598</v>
      </c>
      <c r="W2793" s="27"/>
      <c r="X2793" s="27"/>
      <c r="Y2793" s="27"/>
      <c r="Z2793" s="27"/>
      <c r="AA2793" s="27"/>
      <c r="AB2793" s="27"/>
      <c r="AC2793" s="27"/>
      <c r="AD2793" s="27"/>
      <c r="AE2793" s="27"/>
      <c r="AF2793" s="27"/>
      <c r="AG2793" s="27"/>
      <c r="AH2793" s="27"/>
      <c r="AI2793" s="27"/>
      <c r="AJ2793" s="27"/>
      <c r="AK2793" s="27"/>
      <c r="AL2793" s="27"/>
      <c r="AM2793" s="27"/>
      <c r="AN2793" s="27"/>
      <c r="AO2793" s="27"/>
      <c r="AP2793" s="27">
        <v>2127.84</v>
      </c>
      <c r="AQ2793" s="39">
        <v>0</v>
      </c>
      <c r="AR2793" s="27">
        <f t="shared" si="110"/>
        <v>0</v>
      </c>
      <c r="AS2793" s="10" t="s">
        <v>111</v>
      </c>
      <c r="AT2793" s="43" t="s">
        <v>241</v>
      </c>
      <c r="AU2793" s="10" t="s">
        <v>1339</v>
      </c>
    </row>
    <row r="2794" spans="2:47" ht="13.15" customHeight="1" x14ac:dyDescent="0.2">
      <c r="B2794" s="12" t="s">
        <v>3986</v>
      </c>
      <c r="C2794" s="7" t="s">
        <v>100</v>
      </c>
      <c r="D2794" s="13" t="s">
        <v>3960</v>
      </c>
      <c r="E2794" s="7" t="s">
        <v>3961</v>
      </c>
      <c r="F2794" s="7" t="s">
        <v>3962</v>
      </c>
      <c r="G2794" s="7" t="s">
        <v>3985</v>
      </c>
      <c r="H2794" s="8" t="s">
        <v>197</v>
      </c>
      <c r="I2794" s="9">
        <v>45</v>
      </c>
      <c r="J2794" s="10" t="s">
        <v>579</v>
      </c>
      <c r="K2794" s="8" t="s">
        <v>107</v>
      </c>
      <c r="L2794" s="10" t="s">
        <v>108</v>
      </c>
      <c r="M2794" s="10" t="s">
        <v>109</v>
      </c>
      <c r="N2794" s="10" t="s">
        <v>3503</v>
      </c>
      <c r="O2794" s="74"/>
      <c r="P2794" s="27"/>
      <c r="Q2794" s="27"/>
      <c r="R2794" s="27">
        <v>29598</v>
      </c>
      <c r="S2794" s="27">
        <v>29598</v>
      </c>
      <c r="T2794" s="27">
        <v>29598</v>
      </c>
      <c r="U2794" s="27">
        <v>29598</v>
      </c>
      <c r="V2794" s="27">
        <v>29598</v>
      </c>
      <c r="W2794" s="27"/>
      <c r="X2794" s="27"/>
      <c r="Y2794" s="27"/>
      <c r="Z2794" s="27"/>
      <c r="AA2794" s="27"/>
      <c r="AB2794" s="27"/>
      <c r="AC2794" s="27"/>
      <c r="AD2794" s="27"/>
      <c r="AE2794" s="27"/>
      <c r="AF2794" s="27"/>
      <c r="AG2794" s="27"/>
      <c r="AH2794" s="27"/>
      <c r="AI2794" s="27"/>
      <c r="AJ2794" s="27"/>
      <c r="AK2794" s="27"/>
      <c r="AL2794" s="27"/>
      <c r="AM2794" s="27"/>
      <c r="AN2794" s="27"/>
      <c r="AO2794" s="27"/>
      <c r="AP2794" s="27">
        <v>2127.84</v>
      </c>
      <c r="AQ2794" s="39">
        <v>0</v>
      </c>
      <c r="AR2794" s="27">
        <f t="shared" si="110"/>
        <v>0</v>
      </c>
      <c r="AS2794" s="10" t="s">
        <v>111</v>
      </c>
      <c r="AT2794" s="43" t="s">
        <v>241</v>
      </c>
      <c r="AU2794" s="88"/>
    </row>
    <row r="2795" spans="2:47" ht="13.15" customHeight="1" x14ac:dyDescent="0.2">
      <c r="B2795" s="12" t="s">
        <v>3987</v>
      </c>
      <c r="C2795" s="7" t="s">
        <v>100</v>
      </c>
      <c r="D2795" s="13" t="s">
        <v>3960</v>
      </c>
      <c r="E2795" s="7" t="s">
        <v>3961</v>
      </c>
      <c r="F2795" s="7" t="s">
        <v>3962</v>
      </c>
      <c r="G2795" s="7" t="s">
        <v>3985</v>
      </c>
      <c r="H2795" s="8" t="s">
        <v>197</v>
      </c>
      <c r="I2795" s="9">
        <v>45</v>
      </c>
      <c r="J2795" s="10" t="s">
        <v>579</v>
      </c>
      <c r="K2795" s="8" t="s">
        <v>107</v>
      </c>
      <c r="L2795" s="10" t="s">
        <v>108</v>
      </c>
      <c r="M2795" s="10" t="s">
        <v>109</v>
      </c>
      <c r="N2795" s="10" t="s">
        <v>3503</v>
      </c>
      <c r="O2795" s="74"/>
      <c r="P2795" s="27"/>
      <c r="Q2795" s="27"/>
      <c r="R2795" s="27">
        <v>29598</v>
      </c>
      <c r="S2795" s="27">
        <v>29598</v>
      </c>
      <c r="T2795" s="27">
        <v>29598</v>
      </c>
      <c r="U2795" s="27">
        <v>29598</v>
      </c>
      <c r="V2795" s="27">
        <v>29598</v>
      </c>
      <c r="W2795" s="27"/>
      <c r="X2795" s="27"/>
      <c r="Y2795" s="27"/>
      <c r="Z2795" s="27"/>
      <c r="AA2795" s="27"/>
      <c r="AB2795" s="27"/>
      <c r="AC2795" s="27"/>
      <c r="AD2795" s="27"/>
      <c r="AE2795" s="27"/>
      <c r="AF2795" s="27"/>
      <c r="AG2795" s="27"/>
      <c r="AH2795" s="27"/>
      <c r="AI2795" s="27"/>
      <c r="AJ2795" s="27"/>
      <c r="AK2795" s="27"/>
      <c r="AL2795" s="27"/>
      <c r="AM2795" s="27"/>
      <c r="AN2795" s="27"/>
      <c r="AO2795" s="27"/>
      <c r="AP2795" s="27">
        <v>1130</v>
      </c>
      <c r="AQ2795" s="39">
        <v>0</v>
      </c>
      <c r="AR2795" s="27">
        <f t="shared" si="110"/>
        <v>0</v>
      </c>
      <c r="AS2795" s="10" t="s">
        <v>111</v>
      </c>
      <c r="AT2795" s="43" t="s">
        <v>241</v>
      </c>
      <c r="AU2795" s="13" t="s">
        <v>115</v>
      </c>
    </row>
    <row r="2796" spans="2:47" ht="13.15" customHeight="1" x14ac:dyDescent="0.2">
      <c r="B2796" s="13" t="s">
        <v>3988</v>
      </c>
      <c r="C2796" s="13" t="s">
        <v>100</v>
      </c>
      <c r="D2796" s="13" t="s">
        <v>3967</v>
      </c>
      <c r="E2796" s="13" t="s">
        <v>3968</v>
      </c>
      <c r="F2796" s="13" t="s">
        <v>3969</v>
      </c>
      <c r="G2796" s="13" t="s">
        <v>3985</v>
      </c>
      <c r="H2796" s="13" t="s">
        <v>197</v>
      </c>
      <c r="I2796" s="13">
        <v>45</v>
      </c>
      <c r="J2796" s="13" t="s">
        <v>579</v>
      </c>
      <c r="K2796" s="13" t="s">
        <v>107</v>
      </c>
      <c r="L2796" s="13" t="s">
        <v>108</v>
      </c>
      <c r="M2796" s="13" t="s">
        <v>109</v>
      </c>
      <c r="N2796" s="13" t="s">
        <v>3503</v>
      </c>
      <c r="O2796" s="39"/>
      <c r="P2796" s="39"/>
      <c r="Q2796" s="39"/>
      <c r="R2796" s="39">
        <v>29598</v>
      </c>
      <c r="S2796" s="39">
        <v>17498</v>
      </c>
      <c r="T2796" s="39">
        <v>29459</v>
      </c>
      <c r="U2796" s="39">
        <v>29459</v>
      </c>
      <c r="V2796" s="39">
        <v>29459</v>
      </c>
      <c r="W2796" s="39"/>
      <c r="X2796" s="39"/>
      <c r="Y2796" s="39"/>
      <c r="Z2796" s="39"/>
      <c r="AA2796" s="39"/>
      <c r="AB2796" s="39"/>
      <c r="AC2796" s="39"/>
      <c r="AD2796" s="39"/>
      <c r="AE2796" s="39"/>
      <c r="AF2796" s="39"/>
      <c r="AG2796" s="39"/>
      <c r="AH2796" s="39"/>
      <c r="AI2796" s="39"/>
      <c r="AJ2796" s="39"/>
      <c r="AK2796" s="39"/>
      <c r="AL2796" s="39"/>
      <c r="AM2796" s="39"/>
      <c r="AN2796" s="39"/>
      <c r="AO2796" s="39"/>
      <c r="AP2796" s="39">
        <v>1130</v>
      </c>
      <c r="AQ2796" s="39">
        <v>0</v>
      </c>
      <c r="AR2796" s="27">
        <f t="shared" si="110"/>
        <v>0</v>
      </c>
      <c r="AS2796" s="13" t="s">
        <v>111</v>
      </c>
      <c r="AT2796" s="13">
        <v>2015</v>
      </c>
      <c r="AU2796" s="13">
        <v>14</v>
      </c>
    </row>
    <row r="2797" spans="2:47" ht="13.15" customHeight="1" x14ac:dyDescent="0.2">
      <c r="B2797" s="13" t="s">
        <v>3989</v>
      </c>
      <c r="C2797" s="13" t="s">
        <v>100</v>
      </c>
      <c r="D2797" s="13" t="s">
        <v>3967</v>
      </c>
      <c r="E2797" s="13" t="s">
        <v>3968</v>
      </c>
      <c r="F2797" s="13" t="s">
        <v>3969</v>
      </c>
      <c r="G2797" s="13" t="s">
        <v>3985</v>
      </c>
      <c r="H2797" s="13" t="s">
        <v>197</v>
      </c>
      <c r="I2797" s="13">
        <v>45</v>
      </c>
      <c r="J2797" s="13" t="s">
        <v>579</v>
      </c>
      <c r="K2797" s="13" t="s">
        <v>107</v>
      </c>
      <c r="L2797" s="13" t="s">
        <v>108</v>
      </c>
      <c r="M2797" s="13" t="s">
        <v>109</v>
      </c>
      <c r="N2797" s="13" t="s">
        <v>3503</v>
      </c>
      <c r="O2797" s="39"/>
      <c r="P2797" s="39"/>
      <c r="Q2797" s="39"/>
      <c r="R2797" s="39">
        <v>29598</v>
      </c>
      <c r="S2797" s="39">
        <v>5537</v>
      </c>
      <c r="T2797" s="39">
        <v>29459</v>
      </c>
      <c r="U2797" s="39">
        <v>29459</v>
      </c>
      <c r="V2797" s="39">
        <v>29459</v>
      </c>
      <c r="W2797" s="39"/>
      <c r="X2797" s="39"/>
      <c r="Y2797" s="39"/>
      <c r="Z2797" s="39"/>
      <c r="AA2797" s="39"/>
      <c r="AB2797" s="39"/>
      <c r="AC2797" s="39"/>
      <c r="AD2797" s="39"/>
      <c r="AE2797" s="39"/>
      <c r="AF2797" s="39"/>
      <c r="AG2797" s="39"/>
      <c r="AH2797" s="39"/>
      <c r="AI2797" s="39"/>
      <c r="AJ2797" s="39"/>
      <c r="AK2797" s="39"/>
      <c r="AL2797" s="39"/>
      <c r="AM2797" s="39"/>
      <c r="AN2797" s="39"/>
      <c r="AO2797" s="39"/>
      <c r="AP2797" s="39">
        <v>1130</v>
      </c>
      <c r="AQ2797" s="39">
        <v>0</v>
      </c>
      <c r="AR2797" s="27">
        <f t="shared" si="110"/>
        <v>0</v>
      </c>
      <c r="AS2797" s="13" t="s">
        <v>111</v>
      </c>
      <c r="AT2797" s="13">
        <v>2015</v>
      </c>
      <c r="AU2797" s="13">
        <v>14</v>
      </c>
    </row>
    <row r="2798" spans="2:47" ht="13.15" customHeight="1" x14ac:dyDescent="0.2">
      <c r="B2798" s="13" t="s">
        <v>3990</v>
      </c>
      <c r="C2798" s="13" t="s">
        <v>100</v>
      </c>
      <c r="D2798" s="13" t="s">
        <v>3967</v>
      </c>
      <c r="E2798" s="13" t="s">
        <v>3968</v>
      </c>
      <c r="F2798" s="13" t="s">
        <v>3969</v>
      </c>
      <c r="G2798" s="13" t="s">
        <v>3985</v>
      </c>
      <c r="H2798" s="13" t="s">
        <v>197</v>
      </c>
      <c r="I2798" s="13">
        <v>45</v>
      </c>
      <c r="J2798" s="13" t="s">
        <v>579</v>
      </c>
      <c r="K2798" s="13" t="s">
        <v>107</v>
      </c>
      <c r="L2798" s="13" t="s">
        <v>108</v>
      </c>
      <c r="M2798" s="13" t="s">
        <v>109</v>
      </c>
      <c r="N2798" s="13" t="s">
        <v>3503</v>
      </c>
      <c r="O2798" s="39"/>
      <c r="P2798" s="39"/>
      <c r="Q2798" s="39"/>
      <c r="R2798" s="39">
        <v>29597</v>
      </c>
      <c r="S2798" s="39">
        <v>10349</v>
      </c>
      <c r="T2798" s="39">
        <v>29488</v>
      </c>
      <c r="U2798" s="39">
        <v>29488</v>
      </c>
      <c r="V2798" s="39">
        <v>29488</v>
      </c>
      <c r="W2798" s="39"/>
      <c r="X2798" s="39"/>
      <c r="Y2798" s="39"/>
      <c r="Z2798" s="39"/>
      <c r="AA2798" s="39"/>
      <c r="AB2798" s="39"/>
      <c r="AC2798" s="39"/>
      <c r="AD2798" s="39"/>
      <c r="AE2798" s="39"/>
      <c r="AF2798" s="39"/>
      <c r="AG2798" s="39"/>
      <c r="AH2798" s="39"/>
      <c r="AI2798" s="39"/>
      <c r="AJ2798" s="39"/>
      <c r="AK2798" s="39"/>
      <c r="AL2798" s="39"/>
      <c r="AM2798" s="39"/>
      <c r="AN2798" s="39"/>
      <c r="AO2798" s="39"/>
      <c r="AP2798" s="39">
        <v>1130</v>
      </c>
      <c r="AQ2798" s="39">
        <v>0</v>
      </c>
      <c r="AR2798" s="27">
        <f t="shared" si="110"/>
        <v>0</v>
      </c>
      <c r="AS2798" s="13" t="s">
        <v>111</v>
      </c>
      <c r="AT2798" s="13">
        <v>2015</v>
      </c>
      <c r="AU2798" s="13">
        <v>14</v>
      </c>
    </row>
    <row r="2799" spans="2:47" ht="13.15" customHeight="1" x14ac:dyDescent="0.2">
      <c r="B2799" s="13" t="s">
        <v>3991</v>
      </c>
      <c r="C2799" s="13" t="s">
        <v>100</v>
      </c>
      <c r="D2799" s="13" t="s">
        <v>3967</v>
      </c>
      <c r="E2799" s="13" t="s">
        <v>3968</v>
      </c>
      <c r="F2799" s="13" t="s">
        <v>3969</v>
      </c>
      <c r="G2799" s="13" t="s">
        <v>3985</v>
      </c>
      <c r="H2799" s="13" t="s">
        <v>197</v>
      </c>
      <c r="I2799" s="13">
        <v>45</v>
      </c>
      <c r="J2799" s="13" t="s">
        <v>579</v>
      </c>
      <c r="K2799" s="13" t="s">
        <v>107</v>
      </c>
      <c r="L2799" s="13" t="s">
        <v>108</v>
      </c>
      <c r="M2799" s="13" t="s">
        <v>122</v>
      </c>
      <c r="N2799" s="13" t="s">
        <v>3503</v>
      </c>
      <c r="O2799" s="39"/>
      <c r="P2799" s="39"/>
      <c r="Q2799" s="39"/>
      <c r="R2799" s="39">
        <v>29597</v>
      </c>
      <c r="S2799" s="39">
        <v>10349</v>
      </c>
      <c r="T2799" s="39">
        <v>29459</v>
      </c>
      <c r="U2799" s="39">
        <v>29459</v>
      </c>
      <c r="V2799" s="39">
        <v>29459</v>
      </c>
      <c r="W2799" s="39"/>
      <c r="X2799" s="39"/>
      <c r="Y2799" s="39"/>
      <c r="Z2799" s="39"/>
      <c r="AA2799" s="39"/>
      <c r="AB2799" s="39"/>
      <c r="AC2799" s="39"/>
      <c r="AD2799" s="39"/>
      <c r="AE2799" s="39"/>
      <c r="AF2799" s="39"/>
      <c r="AG2799" s="39"/>
      <c r="AH2799" s="39"/>
      <c r="AI2799" s="39"/>
      <c r="AJ2799" s="39"/>
      <c r="AK2799" s="39"/>
      <c r="AL2799" s="39"/>
      <c r="AM2799" s="39"/>
      <c r="AN2799" s="39"/>
      <c r="AO2799" s="39"/>
      <c r="AP2799" s="39">
        <v>1130</v>
      </c>
      <c r="AQ2799" s="39">
        <v>0</v>
      </c>
      <c r="AR2799" s="27">
        <f t="shared" si="110"/>
        <v>0</v>
      </c>
      <c r="AS2799" s="13" t="s">
        <v>111</v>
      </c>
      <c r="AT2799" s="13">
        <v>2015</v>
      </c>
      <c r="AU2799" s="13" t="s">
        <v>115</v>
      </c>
    </row>
    <row r="2800" spans="2:47" ht="13.15" customHeight="1" x14ac:dyDescent="0.2">
      <c r="B2800" s="13" t="s">
        <v>3992</v>
      </c>
      <c r="C2800" s="13" t="s">
        <v>100</v>
      </c>
      <c r="D2800" s="13" t="s">
        <v>3967</v>
      </c>
      <c r="E2800" s="13" t="s">
        <v>3968</v>
      </c>
      <c r="F2800" s="13" t="s">
        <v>3969</v>
      </c>
      <c r="G2800" s="13" t="s">
        <v>3985</v>
      </c>
      <c r="H2800" s="13" t="s">
        <v>197</v>
      </c>
      <c r="I2800" s="13">
        <v>45</v>
      </c>
      <c r="J2800" s="13" t="s">
        <v>579</v>
      </c>
      <c r="K2800" s="13" t="s">
        <v>107</v>
      </c>
      <c r="L2800" s="13" t="s">
        <v>108</v>
      </c>
      <c r="M2800" s="13" t="s">
        <v>122</v>
      </c>
      <c r="N2800" s="13" t="s">
        <v>3503</v>
      </c>
      <c r="O2800" s="39"/>
      <c r="P2800" s="39"/>
      <c r="Q2800" s="39"/>
      <c r="R2800" s="39">
        <v>29597</v>
      </c>
      <c r="S2800" s="39">
        <v>5537</v>
      </c>
      <c r="T2800" s="39">
        <v>29459</v>
      </c>
      <c r="U2800" s="39">
        <v>29459</v>
      </c>
      <c r="V2800" s="39">
        <v>29459</v>
      </c>
      <c r="W2800" s="39"/>
      <c r="X2800" s="39"/>
      <c r="Y2800" s="39"/>
      <c r="Z2800" s="39"/>
      <c r="AA2800" s="39"/>
      <c r="AB2800" s="39"/>
      <c r="AC2800" s="39"/>
      <c r="AD2800" s="39"/>
      <c r="AE2800" s="39"/>
      <c r="AF2800" s="39"/>
      <c r="AG2800" s="39"/>
      <c r="AH2800" s="39"/>
      <c r="AI2800" s="39"/>
      <c r="AJ2800" s="39"/>
      <c r="AK2800" s="39"/>
      <c r="AL2800" s="39"/>
      <c r="AM2800" s="39"/>
      <c r="AN2800" s="39"/>
      <c r="AO2800" s="39"/>
      <c r="AP2800" s="39">
        <v>1130</v>
      </c>
      <c r="AQ2800" s="39">
        <v>0</v>
      </c>
      <c r="AR2800" s="27">
        <f t="shared" si="110"/>
        <v>0</v>
      </c>
      <c r="AS2800" s="13" t="s">
        <v>111</v>
      </c>
      <c r="AT2800" s="13">
        <v>2015</v>
      </c>
      <c r="AU2800" s="13" t="s">
        <v>156</v>
      </c>
    </row>
    <row r="2801" spans="2:47" ht="13.15" customHeight="1" x14ac:dyDescent="0.2">
      <c r="B2801" s="13" t="s">
        <v>7982</v>
      </c>
      <c r="C2801" s="13" t="s">
        <v>100</v>
      </c>
      <c r="D2801" s="13" t="s">
        <v>3967</v>
      </c>
      <c r="E2801" s="13" t="s">
        <v>3968</v>
      </c>
      <c r="F2801" s="13" t="s">
        <v>3969</v>
      </c>
      <c r="G2801" s="13" t="s">
        <v>3985</v>
      </c>
      <c r="H2801" s="13" t="s">
        <v>197</v>
      </c>
      <c r="I2801" s="13">
        <v>45</v>
      </c>
      <c r="J2801" s="13" t="s">
        <v>579</v>
      </c>
      <c r="K2801" s="13" t="s">
        <v>107</v>
      </c>
      <c r="L2801" s="13" t="s">
        <v>108</v>
      </c>
      <c r="M2801" s="13" t="s">
        <v>122</v>
      </c>
      <c r="N2801" s="13" t="s">
        <v>3503</v>
      </c>
      <c r="O2801" s="39"/>
      <c r="P2801" s="39"/>
      <c r="Q2801" s="39"/>
      <c r="R2801" s="39">
        <v>29597</v>
      </c>
      <c r="S2801" s="39">
        <v>5537</v>
      </c>
      <c r="T2801" s="39">
        <v>29459</v>
      </c>
      <c r="U2801" s="39">
        <v>21472</v>
      </c>
      <c r="V2801" s="39">
        <v>18954</v>
      </c>
      <c r="W2801" s="39">
        <v>18954</v>
      </c>
      <c r="X2801" s="171"/>
      <c r="Y2801" s="171"/>
      <c r="Z2801" s="171"/>
      <c r="AA2801" s="171"/>
      <c r="AB2801" s="171"/>
      <c r="AC2801" s="171"/>
      <c r="AD2801" s="171"/>
      <c r="AE2801" s="171"/>
      <c r="AF2801" s="171"/>
      <c r="AG2801" s="171"/>
      <c r="AH2801" s="171"/>
      <c r="AI2801" s="171"/>
      <c r="AJ2801" s="171"/>
      <c r="AK2801" s="171"/>
      <c r="AL2801" s="171"/>
      <c r="AM2801" s="171"/>
      <c r="AN2801" s="171"/>
      <c r="AO2801" s="171"/>
      <c r="AP2801" s="39">
        <v>1120</v>
      </c>
      <c r="AQ2801" s="39">
        <f t="shared" ref="AQ2801" si="118">(O2801+P2801+Q2801+R2801+S2801+T2801+U2801+V2801+W2801)*AP2801</f>
        <v>138849760</v>
      </c>
      <c r="AR2801" s="27">
        <f t="shared" si="110"/>
        <v>155511731.20000002</v>
      </c>
      <c r="AS2801" s="13" t="s">
        <v>111</v>
      </c>
      <c r="AT2801" s="13" t="s">
        <v>7980</v>
      </c>
      <c r="AU2801" s="300"/>
    </row>
    <row r="2802" spans="2:47" ht="13.15" customHeight="1" x14ac:dyDescent="0.2">
      <c r="B2802" s="7" t="s">
        <v>3993</v>
      </c>
      <c r="C2802" s="7" t="s">
        <v>100</v>
      </c>
      <c r="D2802" s="13" t="s">
        <v>3994</v>
      </c>
      <c r="E2802" s="7" t="s">
        <v>3961</v>
      </c>
      <c r="F2802" s="7" t="s">
        <v>3995</v>
      </c>
      <c r="G2802" s="7" t="s">
        <v>3996</v>
      </c>
      <c r="H2802" s="8" t="s">
        <v>197</v>
      </c>
      <c r="I2802" s="9">
        <v>45</v>
      </c>
      <c r="J2802" s="10" t="s">
        <v>238</v>
      </c>
      <c r="K2802" s="8" t="s">
        <v>107</v>
      </c>
      <c r="L2802" s="10" t="s">
        <v>108</v>
      </c>
      <c r="M2802" s="10" t="s">
        <v>109</v>
      </c>
      <c r="N2802" s="10" t="s">
        <v>3503</v>
      </c>
      <c r="O2802" s="27"/>
      <c r="P2802" s="27"/>
      <c r="Q2802" s="74"/>
      <c r="R2802" s="27">
        <v>34680</v>
      </c>
      <c r="S2802" s="27">
        <v>34680</v>
      </c>
      <c r="T2802" s="27">
        <v>34680</v>
      </c>
      <c r="U2802" s="27">
        <v>34680</v>
      </c>
      <c r="V2802" s="27">
        <v>34680</v>
      </c>
      <c r="W2802" s="27"/>
      <c r="X2802" s="27"/>
      <c r="Y2802" s="27"/>
      <c r="Z2802" s="27"/>
      <c r="AA2802" s="27"/>
      <c r="AB2802" s="27"/>
      <c r="AC2802" s="27"/>
      <c r="AD2802" s="27"/>
      <c r="AE2802" s="27"/>
      <c r="AF2802" s="27"/>
      <c r="AG2802" s="27"/>
      <c r="AH2802" s="27"/>
      <c r="AI2802" s="27"/>
      <c r="AJ2802" s="27"/>
      <c r="AK2802" s="27"/>
      <c r="AL2802" s="27"/>
      <c r="AM2802" s="27"/>
      <c r="AN2802" s="27"/>
      <c r="AO2802" s="27"/>
      <c r="AP2802" s="27">
        <v>466.18</v>
      </c>
      <c r="AQ2802" s="39">
        <v>0</v>
      </c>
      <c r="AR2802" s="27">
        <f t="shared" si="110"/>
        <v>0</v>
      </c>
      <c r="AS2802" s="10" t="s">
        <v>111</v>
      </c>
      <c r="AT2802" s="43" t="s">
        <v>241</v>
      </c>
      <c r="AU2802" s="10" t="s">
        <v>1339</v>
      </c>
    </row>
    <row r="2803" spans="2:47" ht="13.15" customHeight="1" x14ac:dyDescent="0.2">
      <c r="B2803" s="12" t="s">
        <v>3997</v>
      </c>
      <c r="C2803" s="7" t="s">
        <v>100</v>
      </c>
      <c r="D2803" s="13" t="s">
        <v>3994</v>
      </c>
      <c r="E2803" s="7" t="s">
        <v>3961</v>
      </c>
      <c r="F2803" s="7" t="s">
        <v>3995</v>
      </c>
      <c r="G2803" s="7" t="s">
        <v>3996</v>
      </c>
      <c r="H2803" s="8" t="s">
        <v>197</v>
      </c>
      <c r="I2803" s="9">
        <v>45</v>
      </c>
      <c r="J2803" s="10" t="s">
        <v>579</v>
      </c>
      <c r="K2803" s="8" t="s">
        <v>107</v>
      </c>
      <c r="L2803" s="10" t="s">
        <v>108</v>
      </c>
      <c r="M2803" s="10" t="s">
        <v>109</v>
      </c>
      <c r="N2803" s="10" t="s">
        <v>3503</v>
      </c>
      <c r="O2803" s="74"/>
      <c r="P2803" s="27"/>
      <c r="Q2803" s="27"/>
      <c r="R2803" s="27">
        <v>34680</v>
      </c>
      <c r="S2803" s="27">
        <v>34680</v>
      </c>
      <c r="T2803" s="27">
        <v>34680</v>
      </c>
      <c r="U2803" s="27">
        <v>34680</v>
      </c>
      <c r="V2803" s="27">
        <v>34680</v>
      </c>
      <c r="W2803" s="27"/>
      <c r="X2803" s="27"/>
      <c r="Y2803" s="27"/>
      <c r="Z2803" s="27"/>
      <c r="AA2803" s="27"/>
      <c r="AB2803" s="27"/>
      <c r="AC2803" s="27"/>
      <c r="AD2803" s="27"/>
      <c r="AE2803" s="27"/>
      <c r="AF2803" s="27"/>
      <c r="AG2803" s="27"/>
      <c r="AH2803" s="27"/>
      <c r="AI2803" s="27"/>
      <c r="AJ2803" s="27"/>
      <c r="AK2803" s="27"/>
      <c r="AL2803" s="27"/>
      <c r="AM2803" s="27"/>
      <c r="AN2803" s="27"/>
      <c r="AO2803" s="27"/>
      <c r="AP2803" s="27">
        <v>466.18</v>
      </c>
      <c r="AQ2803" s="39">
        <v>0</v>
      </c>
      <c r="AR2803" s="27">
        <f t="shared" si="110"/>
        <v>0</v>
      </c>
      <c r="AS2803" s="10" t="s">
        <v>111</v>
      </c>
      <c r="AT2803" s="43" t="s">
        <v>241</v>
      </c>
      <c r="AU2803" s="88"/>
    </row>
    <row r="2804" spans="2:47" ht="13.15" customHeight="1" x14ac:dyDescent="0.2">
      <c r="B2804" s="12" t="s">
        <v>3998</v>
      </c>
      <c r="C2804" s="7" t="s">
        <v>100</v>
      </c>
      <c r="D2804" s="13" t="s">
        <v>3994</v>
      </c>
      <c r="E2804" s="7" t="s">
        <v>3961</v>
      </c>
      <c r="F2804" s="7" t="s">
        <v>3995</v>
      </c>
      <c r="G2804" s="7" t="s">
        <v>3996</v>
      </c>
      <c r="H2804" s="8" t="s">
        <v>197</v>
      </c>
      <c r="I2804" s="9">
        <v>45</v>
      </c>
      <c r="J2804" s="10" t="s">
        <v>579</v>
      </c>
      <c r="K2804" s="8" t="s">
        <v>107</v>
      </c>
      <c r="L2804" s="10" t="s">
        <v>108</v>
      </c>
      <c r="M2804" s="10" t="s">
        <v>109</v>
      </c>
      <c r="N2804" s="10" t="s">
        <v>3503</v>
      </c>
      <c r="O2804" s="74"/>
      <c r="P2804" s="27"/>
      <c r="Q2804" s="27"/>
      <c r="R2804" s="27">
        <v>34680</v>
      </c>
      <c r="S2804" s="27">
        <v>34680</v>
      </c>
      <c r="T2804" s="27">
        <v>34680</v>
      </c>
      <c r="U2804" s="27">
        <v>34680</v>
      </c>
      <c r="V2804" s="27">
        <v>34680</v>
      </c>
      <c r="W2804" s="27"/>
      <c r="X2804" s="27"/>
      <c r="Y2804" s="27"/>
      <c r="Z2804" s="27"/>
      <c r="AA2804" s="27"/>
      <c r="AB2804" s="27"/>
      <c r="AC2804" s="27"/>
      <c r="AD2804" s="27"/>
      <c r="AE2804" s="27"/>
      <c r="AF2804" s="27"/>
      <c r="AG2804" s="27"/>
      <c r="AH2804" s="27"/>
      <c r="AI2804" s="27"/>
      <c r="AJ2804" s="27"/>
      <c r="AK2804" s="27"/>
      <c r="AL2804" s="27"/>
      <c r="AM2804" s="27"/>
      <c r="AN2804" s="27"/>
      <c r="AO2804" s="27"/>
      <c r="AP2804" s="27">
        <v>109</v>
      </c>
      <c r="AQ2804" s="39">
        <v>0</v>
      </c>
      <c r="AR2804" s="27">
        <f t="shared" si="110"/>
        <v>0</v>
      </c>
      <c r="AS2804" s="10" t="s">
        <v>111</v>
      </c>
      <c r="AT2804" s="43" t="s">
        <v>241</v>
      </c>
      <c r="AU2804" s="13" t="s">
        <v>115</v>
      </c>
    </row>
    <row r="2805" spans="2:47" ht="13.15" customHeight="1" x14ac:dyDescent="0.2">
      <c r="B2805" s="13" t="s">
        <v>3999</v>
      </c>
      <c r="C2805" s="13" t="s">
        <v>100</v>
      </c>
      <c r="D2805" s="13" t="s">
        <v>4000</v>
      </c>
      <c r="E2805" s="13" t="s">
        <v>3968</v>
      </c>
      <c r="F2805" s="13" t="s">
        <v>4001</v>
      </c>
      <c r="G2805" s="13" t="s">
        <v>3996</v>
      </c>
      <c r="H2805" s="13" t="s">
        <v>197</v>
      </c>
      <c r="I2805" s="13">
        <v>45</v>
      </c>
      <c r="J2805" s="13" t="s">
        <v>579</v>
      </c>
      <c r="K2805" s="13" t="s">
        <v>107</v>
      </c>
      <c r="L2805" s="13" t="s">
        <v>108</v>
      </c>
      <c r="M2805" s="13" t="s">
        <v>109</v>
      </c>
      <c r="N2805" s="13" t="s">
        <v>3503</v>
      </c>
      <c r="O2805" s="39"/>
      <c r="P2805" s="39"/>
      <c r="Q2805" s="39"/>
      <c r="R2805" s="39">
        <v>34680</v>
      </c>
      <c r="S2805" s="39">
        <v>29574</v>
      </c>
      <c r="T2805" s="39">
        <v>48577</v>
      </c>
      <c r="U2805" s="39">
        <v>48577</v>
      </c>
      <c r="V2805" s="39">
        <v>48577</v>
      </c>
      <c r="W2805" s="39"/>
      <c r="X2805" s="39"/>
      <c r="Y2805" s="39"/>
      <c r="Z2805" s="39"/>
      <c r="AA2805" s="39"/>
      <c r="AB2805" s="39"/>
      <c r="AC2805" s="39"/>
      <c r="AD2805" s="39"/>
      <c r="AE2805" s="39"/>
      <c r="AF2805" s="39"/>
      <c r="AG2805" s="39"/>
      <c r="AH2805" s="39"/>
      <c r="AI2805" s="39"/>
      <c r="AJ2805" s="39"/>
      <c r="AK2805" s="39"/>
      <c r="AL2805" s="39"/>
      <c r="AM2805" s="39"/>
      <c r="AN2805" s="39"/>
      <c r="AO2805" s="39"/>
      <c r="AP2805" s="39">
        <v>109</v>
      </c>
      <c r="AQ2805" s="39">
        <v>0</v>
      </c>
      <c r="AR2805" s="27">
        <f t="shared" si="110"/>
        <v>0</v>
      </c>
      <c r="AS2805" s="13" t="s">
        <v>111</v>
      </c>
      <c r="AT2805" s="13">
        <v>2015</v>
      </c>
      <c r="AU2805" s="13">
        <v>14</v>
      </c>
    </row>
    <row r="2806" spans="2:47" ht="13.15" customHeight="1" x14ac:dyDescent="0.2">
      <c r="B2806" s="13" t="s">
        <v>4002</v>
      </c>
      <c r="C2806" s="13" t="s">
        <v>100</v>
      </c>
      <c r="D2806" s="13" t="s">
        <v>4000</v>
      </c>
      <c r="E2806" s="13" t="s">
        <v>3968</v>
      </c>
      <c r="F2806" s="13" t="s">
        <v>4001</v>
      </c>
      <c r="G2806" s="13" t="s">
        <v>3996</v>
      </c>
      <c r="H2806" s="13" t="s">
        <v>197</v>
      </c>
      <c r="I2806" s="13">
        <v>45</v>
      </c>
      <c r="J2806" s="13" t="s">
        <v>579</v>
      </c>
      <c r="K2806" s="13" t="s">
        <v>107</v>
      </c>
      <c r="L2806" s="13" t="s">
        <v>108</v>
      </c>
      <c r="M2806" s="13" t="s">
        <v>109</v>
      </c>
      <c r="N2806" s="13" t="s">
        <v>3503</v>
      </c>
      <c r="O2806" s="39"/>
      <c r="P2806" s="39"/>
      <c r="Q2806" s="39"/>
      <c r="R2806" s="39">
        <v>34680</v>
      </c>
      <c r="S2806" s="39">
        <v>10571</v>
      </c>
      <c r="T2806" s="39">
        <v>48577</v>
      </c>
      <c r="U2806" s="39">
        <v>48577</v>
      </c>
      <c r="V2806" s="39">
        <v>48577</v>
      </c>
      <c r="W2806" s="39"/>
      <c r="X2806" s="39"/>
      <c r="Y2806" s="39"/>
      <c r="Z2806" s="39"/>
      <c r="AA2806" s="39"/>
      <c r="AB2806" s="39"/>
      <c r="AC2806" s="39"/>
      <c r="AD2806" s="39"/>
      <c r="AE2806" s="39"/>
      <c r="AF2806" s="39"/>
      <c r="AG2806" s="39"/>
      <c r="AH2806" s="39"/>
      <c r="AI2806" s="39"/>
      <c r="AJ2806" s="39"/>
      <c r="AK2806" s="39"/>
      <c r="AL2806" s="39"/>
      <c r="AM2806" s="39"/>
      <c r="AN2806" s="39"/>
      <c r="AO2806" s="39"/>
      <c r="AP2806" s="39">
        <v>109</v>
      </c>
      <c r="AQ2806" s="39">
        <v>0</v>
      </c>
      <c r="AR2806" s="27">
        <f t="shared" si="110"/>
        <v>0</v>
      </c>
      <c r="AS2806" s="13" t="s">
        <v>111</v>
      </c>
      <c r="AT2806" s="13">
        <v>2015</v>
      </c>
      <c r="AU2806" s="13">
        <v>14</v>
      </c>
    </row>
    <row r="2807" spans="2:47" ht="13.15" customHeight="1" x14ac:dyDescent="0.2">
      <c r="B2807" s="13" t="s">
        <v>4003</v>
      </c>
      <c r="C2807" s="13" t="s">
        <v>100</v>
      </c>
      <c r="D2807" s="13" t="s">
        <v>4000</v>
      </c>
      <c r="E2807" s="13" t="s">
        <v>3968</v>
      </c>
      <c r="F2807" s="13" t="s">
        <v>4001</v>
      </c>
      <c r="G2807" s="13" t="s">
        <v>3996</v>
      </c>
      <c r="H2807" s="13" t="s">
        <v>197</v>
      </c>
      <c r="I2807" s="13">
        <v>45</v>
      </c>
      <c r="J2807" s="13" t="s">
        <v>579</v>
      </c>
      <c r="K2807" s="13" t="s">
        <v>107</v>
      </c>
      <c r="L2807" s="13" t="s">
        <v>108</v>
      </c>
      <c r="M2807" s="13" t="s">
        <v>122</v>
      </c>
      <c r="N2807" s="13" t="s">
        <v>3503</v>
      </c>
      <c r="O2807" s="39"/>
      <c r="P2807" s="39"/>
      <c r="Q2807" s="39"/>
      <c r="R2807" s="39">
        <v>34680</v>
      </c>
      <c r="S2807" s="39">
        <v>15393</v>
      </c>
      <c r="T2807" s="39">
        <v>34680</v>
      </c>
      <c r="U2807" s="39">
        <v>34680</v>
      </c>
      <c r="V2807" s="39">
        <v>34680</v>
      </c>
      <c r="W2807" s="39"/>
      <c r="X2807" s="39"/>
      <c r="Y2807" s="39"/>
      <c r="Z2807" s="39"/>
      <c r="AA2807" s="39"/>
      <c r="AB2807" s="39"/>
      <c r="AC2807" s="39"/>
      <c r="AD2807" s="39"/>
      <c r="AE2807" s="39"/>
      <c r="AF2807" s="39"/>
      <c r="AG2807" s="39"/>
      <c r="AH2807" s="39"/>
      <c r="AI2807" s="39"/>
      <c r="AJ2807" s="39"/>
      <c r="AK2807" s="39"/>
      <c r="AL2807" s="39"/>
      <c r="AM2807" s="39"/>
      <c r="AN2807" s="39"/>
      <c r="AO2807" s="39"/>
      <c r="AP2807" s="39">
        <v>109</v>
      </c>
      <c r="AQ2807" s="39">
        <v>0</v>
      </c>
      <c r="AR2807" s="27">
        <f t="shared" si="110"/>
        <v>0</v>
      </c>
      <c r="AS2807" s="13" t="s">
        <v>111</v>
      </c>
      <c r="AT2807" s="13">
        <v>2015</v>
      </c>
      <c r="AU2807" s="13" t="s">
        <v>115</v>
      </c>
    </row>
    <row r="2808" spans="2:47" ht="13.15" customHeight="1" x14ac:dyDescent="0.2">
      <c r="B2808" s="13" t="s">
        <v>4004</v>
      </c>
      <c r="C2808" s="13" t="s">
        <v>100</v>
      </c>
      <c r="D2808" s="13" t="s">
        <v>4000</v>
      </c>
      <c r="E2808" s="13" t="s">
        <v>3968</v>
      </c>
      <c r="F2808" s="13" t="s">
        <v>4001</v>
      </c>
      <c r="G2808" s="13" t="s">
        <v>3996</v>
      </c>
      <c r="H2808" s="13" t="s">
        <v>197</v>
      </c>
      <c r="I2808" s="13">
        <v>45</v>
      </c>
      <c r="J2808" s="13" t="s">
        <v>579</v>
      </c>
      <c r="K2808" s="13" t="s">
        <v>107</v>
      </c>
      <c r="L2808" s="13" t="s">
        <v>108</v>
      </c>
      <c r="M2808" s="13" t="s">
        <v>122</v>
      </c>
      <c r="N2808" s="13" t="s">
        <v>3503</v>
      </c>
      <c r="O2808" s="39"/>
      <c r="P2808" s="39"/>
      <c r="Q2808" s="39"/>
      <c r="R2808" s="39">
        <v>34680</v>
      </c>
      <c r="S2808" s="39">
        <v>5286</v>
      </c>
      <c r="T2808" s="39">
        <v>34680</v>
      </c>
      <c r="U2808" s="39">
        <v>34680</v>
      </c>
      <c r="V2808" s="39">
        <v>34680</v>
      </c>
      <c r="W2808" s="39"/>
      <c r="X2808" s="39"/>
      <c r="Y2808" s="39"/>
      <c r="Z2808" s="39"/>
      <c r="AA2808" s="39"/>
      <c r="AB2808" s="39"/>
      <c r="AC2808" s="39"/>
      <c r="AD2808" s="39"/>
      <c r="AE2808" s="39"/>
      <c r="AF2808" s="39"/>
      <c r="AG2808" s="39"/>
      <c r="AH2808" s="39"/>
      <c r="AI2808" s="39"/>
      <c r="AJ2808" s="39"/>
      <c r="AK2808" s="39"/>
      <c r="AL2808" s="39"/>
      <c r="AM2808" s="39"/>
      <c r="AN2808" s="39"/>
      <c r="AO2808" s="39"/>
      <c r="AP2808" s="39">
        <v>109</v>
      </c>
      <c r="AQ2808" s="39">
        <v>0</v>
      </c>
      <c r="AR2808" s="27">
        <f t="shared" si="110"/>
        <v>0</v>
      </c>
      <c r="AS2808" s="13" t="s">
        <v>111</v>
      </c>
      <c r="AT2808" s="13">
        <v>2015</v>
      </c>
      <c r="AU2808" s="13" t="s">
        <v>156</v>
      </c>
    </row>
    <row r="2809" spans="2:47" ht="13.15" customHeight="1" x14ac:dyDescent="0.2">
      <c r="B2809" s="13" t="s">
        <v>7983</v>
      </c>
      <c r="C2809" s="13" t="s">
        <v>100</v>
      </c>
      <c r="D2809" s="13" t="s">
        <v>4000</v>
      </c>
      <c r="E2809" s="13" t="s">
        <v>3968</v>
      </c>
      <c r="F2809" s="13" t="s">
        <v>4001</v>
      </c>
      <c r="G2809" s="13" t="s">
        <v>3996</v>
      </c>
      <c r="H2809" s="13" t="s">
        <v>197</v>
      </c>
      <c r="I2809" s="13">
        <v>45</v>
      </c>
      <c r="J2809" s="13" t="s">
        <v>579</v>
      </c>
      <c r="K2809" s="13" t="s">
        <v>107</v>
      </c>
      <c r="L2809" s="13" t="s">
        <v>108</v>
      </c>
      <c r="M2809" s="13" t="s">
        <v>122</v>
      </c>
      <c r="N2809" s="13" t="s">
        <v>3503</v>
      </c>
      <c r="O2809" s="39"/>
      <c r="P2809" s="39"/>
      <c r="Q2809" s="39"/>
      <c r="R2809" s="39">
        <v>34680</v>
      </c>
      <c r="S2809" s="39">
        <v>5286</v>
      </c>
      <c r="T2809" s="39">
        <v>34680</v>
      </c>
      <c r="U2809" s="39">
        <v>50354</v>
      </c>
      <c r="V2809" s="39">
        <v>36250</v>
      </c>
      <c r="W2809" s="39">
        <v>36250</v>
      </c>
      <c r="X2809" s="171"/>
      <c r="Y2809" s="171"/>
      <c r="Z2809" s="171"/>
      <c r="AA2809" s="171"/>
      <c r="AB2809" s="171"/>
      <c r="AC2809" s="171"/>
      <c r="AD2809" s="171"/>
      <c r="AE2809" s="171"/>
      <c r="AF2809" s="171"/>
      <c r="AG2809" s="171"/>
      <c r="AH2809" s="171"/>
      <c r="AI2809" s="171"/>
      <c r="AJ2809" s="171"/>
      <c r="AK2809" s="171"/>
      <c r="AL2809" s="171"/>
      <c r="AM2809" s="171"/>
      <c r="AN2809" s="171"/>
      <c r="AO2809" s="171"/>
      <c r="AP2809" s="39">
        <v>100</v>
      </c>
      <c r="AQ2809" s="39">
        <f t="shared" ref="AQ2809" si="119">(O2809+P2809+Q2809+R2809+S2809+T2809+U2809+V2809+W2809)*AP2809</f>
        <v>19750000</v>
      </c>
      <c r="AR2809" s="27">
        <f t="shared" si="110"/>
        <v>22120000.000000004</v>
      </c>
      <c r="AS2809" s="13" t="s">
        <v>111</v>
      </c>
      <c r="AT2809" s="13" t="s">
        <v>7980</v>
      </c>
      <c r="AU2809" s="300"/>
    </row>
    <row r="2810" spans="2:47" ht="13.15" customHeight="1" x14ac:dyDescent="0.2">
      <c r="B2810" s="7" t="s">
        <v>4005</v>
      </c>
      <c r="C2810" s="7" t="s">
        <v>100</v>
      </c>
      <c r="D2810" s="13" t="s">
        <v>3994</v>
      </c>
      <c r="E2810" s="7" t="s">
        <v>3961</v>
      </c>
      <c r="F2810" s="7" t="s">
        <v>3995</v>
      </c>
      <c r="G2810" s="7" t="s">
        <v>4006</v>
      </c>
      <c r="H2810" s="8" t="s">
        <v>197</v>
      </c>
      <c r="I2810" s="9">
        <v>45</v>
      </c>
      <c r="J2810" s="10" t="s">
        <v>238</v>
      </c>
      <c r="K2810" s="8" t="s">
        <v>107</v>
      </c>
      <c r="L2810" s="10" t="s">
        <v>108</v>
      </c>
      <c r="M2810" s="10" t="s">
        <v>109</v>
      </c>
      <c r="N2810" s="10" t="s">
        <v>3503</v>
      </c>
      <c r="O2810" s="27"/>
      <c r="P2810" s="27"/>
      <c r="Q2810" s="74"/>
      <c r="R2810" s="27">
        <v>2332</v>
      </c>
      <c r="S2810" s="27">
        <v>2332</v>
      </c>
      <c r="T2810" s="27">
        <v>2332</v>
      </c>
      <c r="U2810" s="27">
        <v>2332</v>
      </c>
      <c r="V2810" s="27">
        <v>2332</v>
      </c>
      <c r="W2810" s="27"/>
      <c r="X2810" s="27"/>
      <c r="Y2810" s="27"/>
      <c r="Z2810" s="27"/>
      <c r="AA2810" s="27"/>
      <c r="AB2810" s="27"/>
      <c r="AC2810" s="27"/>
      <c r="AD2810" s="27"/>
      <c r="AE2810" s="27"/>
      <c r="AF2810" s="27"/>
      <c r="AG2810" s="27"/>
      <c r="AH2810" s="27"/>
      <c r="AI2810" s="27"/>
      <c r="AJ2810" s="27"/>
      <c r="AK2810" s="27"/>
      <c r="AL2810" s="27"/>
      <c r="AM2810" s="27"/>
      <c r="AN2810" s="27"/>
      <c r="AO2810" s="27"/>
      <c r="AP2810" s="27">
        <v>483.6</v>
      </c>
      <c r="AQ2810" s="39">
        <v>0</v>
      </c>
      <c r="AR2810" s="27">
        <f t="shared" si="110"/>
        <v>0</v>
      </c>
      <c r="AS2810" s="10" t="s">
        <v>111</v>
      </c>
      <c r="AT2810" s="43" t="s">
        <v>241</v>
      </c>
      <c r="AU2810" s="10" t="s">
        <v>1339</v>
      </c>
    </row>
    <row r="2811" spans="2:47" ht="13.15" customHeight="1" x14ac:dyDescent="0.2">
      <c r="B2811" s="12" t="s">
        <v>4007</v>
      </c>
      <c r="C2811" s="7" t="s">
        <v>100</v>
      </c>
      <c r="D2811" s="13" t="s">
        <v>3994</v>
      </c>
      <c r="E2811" s="7" t="s">
        <v>3961</v>
      </c>
      <c r="F2811" s="7" t="s">
        <v>3995</v>
      </c>
      <c r="G2811" s="7" t="s">
        <v>4006</v>
      </c>
      <c r="H2811" s="8" t="s">
        <v>197</v>
      </c>
      <c r="I2811" s="9">
        <v>45</v>
      </c>
      <c r="J2811" s="10" t="s">
        <v>579</v>
      </c>
      <c r="K2811" s="8" t="s">
        <v>107</v>
      </c>
      <c r="L2811" s="10" t="s">
        <v>108</v>
      </c>
      <c r="M2811" s="10" t="s">
        <v>109</v>
      </c>
      <c r="N2811" s="10" t="s">
        <v>3503</v>
      </c>
      <c r="O2811" s="74"/>
      <c r="P2811" s="27"/>
      <c r="Q2811" s="27"/>
      <c r="R2811" s="27">
        <v>2332</v>
      </c>
      <c r="S2811" s="27">
        <v>2332</v>
      </c>
      <c r="T2811" s="27">
        <v>2332</v>
      </c>
      <c r="U2811" s="27">
        <v>2332</v>
      </c>
      <c r="V2811" s="27">
        <v>2332</v>
      </c>
      <c r="W2811" s="27"/>
      <c r="X2811" s="27"/>
      <c r="Y2811" s="27"/>
      <c r="Z2811" s="27"/>
      <c r="AA2811" s="27"/>
      <c r="AB2811" s="27"/>
      <c r="AC2811" s="27"/>
      <c r="AD2811" s="27"/>
      <c r="AE2811" s="27"/>
      <c r="AF2811" s="27"/>
      <c r="AG2811" s="27"/>
      <c r="AH2811" s="27"/>
      <c r="AI2811" s="27"/>
      <c r="AJ2811" s="27"/>
      <c r="AK2811" s="27"/>
      <c r="AL2811" s="27"/>
      <c r="AM2811" s="27"/>
      <c r="AN2811" s="27"/>
      <c r="AO2811" s="27"/>
      <c r="AP2811" s="27">
        <v>483.6</v>
      </c>
      <c r="AQ2811" s="39">
        <v>0</v>
      </c>
      <c r="AR2811" s="27">
        <f t="shared" si="110"/>
        <v>0</v>
      </c>
      <c r="AS2811" s="10" t="s">
        <v>111</v>
      </c>
      <c r="AT2811" s="43" t="s">
        <v>241</v>
      </c>
      <c r="AU2811" s="88"/>
    </row>
    <row r="2812" spans="2:47" ht="13.15" customHeight="1" x14ac:dyDescent="0.2">
      <c r="B2812" s="12" t="s">
        <v>4008</v>
      </c>
      <c r="C2812" s="7" t="s">
        <v>100</v>
      </c>
      <c r="D2812" s="13" t="s">
        <v>3994</v>
      </c>
      <c r="E2812" s="7" t="s">
        <v>3961</v>
      </c>
      <c r="F2812" s="7" t="s">
        <v>3995</v>
      </c>
      <c r="G2812" s="7" t="s">
        <v>4006</v>
      </c>
      <c r="H2812" s="8" t="s">
        <v>197</v>
      </c>
      <c r="I2812" s="9">
        <v>45</v>
      </c>
      <c r="J2812" s="10" t="s">
        <v>579</v>
      </c>
      <c r="K2812" s="8" t="s">
        <v>107</v>
      </c>
      <c r="L2812" s="10" t="s">
        <v>108</v>
      </c>
      <c r="M2812" s="10" t="s">
        <v>109</v>
      </c>
      <c r="N2812" s="10" t="s">
        <v>3503</v>
      </c>
      <c r="O2812" s="74"/>
      <c r="P2812" s="27"/>
      <c r="Q2812" s="27"/>
      <c r="R2812" s="27">
        <v>2332</v>
      </c>
      <c r="S2812" s="27">
        <v>2332</v>
      </c>
      <c r="T2812" s="27">
        <v>2332</v>
      </c>
      <c r="U2812" s="27">
        <v>2332</v>
      </c>
      <c r="V2812" s="27">
        <v>2332</v>
      </c>
      <c r="W2812" s="27"/>
      <c r="X2812" s="27"/>
      <c r="Y2812" s="27"/>
      <c r="Z2812" s="27"/>
      <c r="AA2812" s="27"/>
      <c r="AB2812" s="27"/>
      <c r="AC2812" s="27"/>
      <c r="AD2812" s="27"/>
      <c r="AE2812" s="27"/>
      <c r="AF2812" s="27"/>
      <c r="AG2812" s="27"/>
      <c r="AH2812" s="27"/>
      <c r="AI2812" s="27"/>
      <c r="AJ2812" s="27"/>
      <c r="AK2812" s="27"/>
      <c r="AL2812" s="27"/>
      <c r="AM2812" s="27"/>
      <c r="AN2812" s="27"/>
      <c r="AO2812" s="27"/>
      <c r="AP2812" s="27">
        <v>320</v>
      </c>
      <c r="AQ2812" s="39">
        <v>0</v>
      </c>
      <c r="AR2812" s="27">
        <f t="shared" si="110"/>
        <v>0</v>
      </c>
      <c r="AS2812" s="10" t="s">
        <v>111</v>
      </c>
      <c r="AT2812" s="43" t="s">
        <v>241</v>
      </c>
      <c r="AU2812" s="13" t="s">
        <v>156</v>
      </c>
    </row>
    <row r="2813" spans="2:47" ht="13.15" customHeight="1" x14ac:dyDescent="0.2">
      <c r="B2813" s="13" t="s">
        <v>4009</v>
      </c>
      <c r="C2813" s="13" t="s">
        <v>100</v>
      </c>
      <c r="D2813" s="13" t="s">
        <v>4000</v>
      </c>
      <c r="E2813" s="13" t="s">
        <v>3968</v>
      </c>
      <c r="F2813" s="13" t="s">
        <v>4001</v>
      </c>
      <c r="G2813" s="13" t="s">
        <v>4006</v>
      </c>
      <c r="H2813" s="13" t="s">
        <v>197</v>
      </c>
      <c r="I2813" s="13">
        <v>45</v>
      </c>
      <c r="J2813" s="13" t="s">
        <v>579</v>
      </c>
      <c r="K2813" s="13" t="s">
        <v>107</v>
      </c>
      <c r="L2813" s="13" t="s">
        <v>108</v>
      </c>
      <c r="M2813" s="13" t="s">
        <v>109</v>
      </c>
      <c r="N2813" s="13" t="s">
        <v>3503</v>
      </c>
      <c r="O2813" s="39"/>
      <c r="P2813" s="39"/>
      <c r="Q2813" s="39"/>
      <c r="R2813" s="39">
        <v>2332</v>
      </c>
      <c r="S2813" s="39">
        <v>12212</v>
      </c>
      <c r="T2813" s="39">
        <v>14674</v>
      </c>
      <c r="U2813" s="39">
        <v>14674</v>
      </c>
      <c r="V2813" s="39">
        <v>14674</v>
      </c>
      <c r="W2813" s="39"/>
      <c r="X2813" s="39"/>
      <c r="Y2813" s="39"/>
      <c r="Z2813" s="39"/>
      <c r="AA2813" s="39"/>
      <c r="AB2813" s="39"/>
      <c r="AC2813" s="39"/>
      <c r="AD2813" s="39"/>
      <c r="AE2813" s="39"/>
      <c r="AF2813" s="39"/>
      <c r="AG2813" s="39"/>
      <c r="AH2813" s="39"/>
      <c r="AI2813" s="39"/>
      <c r="AJ2813" s="39"/>
      <c r="AK2813" s="39"/>
      <c r="AL2813" s="39"/>
      <c r="AM2813" s="39"/>
      <c r="AN2813" s="39"/>
      <c r="AO2813" s="39"/>
      <c r="AP2813" s="39">
        <v>957.5</v>
      </c>
      <c r="AQ2813" s="39">
        <v>0</v>
      </c>
      <c r="AR2813" s="27">
        <f t="shared" ref="AR2813:AR2885" si="120">AQ2813*1.12</f>
        <v>0</v>
      </c>
      <c r="AS2813" s="13" t="s">
        <v>111</v>
      </c>
      <c r="AT2813" s="13">
        <v>2015</v>
      </c>
      <c r="AU2813" s="13">
        <v>14</v>
      </c>
    </row>
    <row r="2814" spans="2:47" ht="13.15" customHeight="1" x14ac:dyDescent="0.2">
      <c r="B2814" s="13" t="s">
        <v>4010</v>
      </c>
      <c r="C2814" s="13" t="s">
        <v>100</v>
      </c>
      <c r="D2814" s="13" t="s">
        <v>4000</v>
      </c>
      <c r="E2814" s="13" t="s">
        <v>3968</v>
      </c>
      <c r="F2814" s="13" t="s">
        <v>4001</v>
      </c>
      <c r="G2814" s="13" t="s">
        <v>4006</v>
      </c>
      <c r="H2814" s="13" t="s">
        <v>197</v>
      </c>
      <c r="I2814" s="13">
        <v>45</v>
      </c>
      <c r="J2814" s="13" t="s">
        <v>579</v>
      </c>
      <c r="K2814" s="13" t="s">
        <v>107</v>
      </c>
      <c r="L2814" s="13" t="s">
        <v>108</v>
      </c>
      <c r="M2814" s="13" t="s">
        <v>109</v>
      </c>
      <c r="N2814" s="13" t="s">
        <v>3503</v>
      </c>
      <c r="O2814" s="39"/>
      <c r="P2814" s="39"/>
      <c r="Q2814" s="39"/>
      <c r="R2814" s="39">
        <v>2332</v>
      </c>
      <c r="S2814" s="39">
        <v>9750</v>
      </c>
      <c r="T2814" s="39">
        <v>14674</v>
      </c>
      <c r="U2814" s="39">
        <v>14674</v>
      </c>
      <c r="V2814" s="39">
        <v>14674</v>
      </c>
      <c r="W2814" s="39"/>
      <c r="X2814" s="39"/>
      <c r="Y2814" s="39"/>
      <c r="Z2814" s="39"/>
      <c r="AA2814" s="39"/>
      <c r="AB2814" s="39"/>
      <c r="AC2814" s="39"/>
      <c r="AD2814" s="39"/>
      <c r="AE2814" s="39"/>
      <c r="AF2814" s="39"/>
      <c r="AG2814" s="39"/>
      <c r="AH2814" s="39"/>
      <c r="AI2814" s="39"/>
      <c r="AJ2814" s="39"/>
      <c r="AK2814" s="39"/>
      <c r="AL2814" s="39"/>
      <c r="AM2814" s="39"/>
      <c r="AN2814" s="39"/>
      <c r="AO2814" s="39"/>
      <c r="AP2814" s="39">
        <v>957.5</v>
      </c>
      <c r="AQ2814" s="39">
        <v>0</v>
      </c>
      <c r="AR2814" s="27">
        <f t="shared" si="120"/>
        <v>0</v>
      </c>
      <c r="AS2814" s="13" t="s">
        <v>111</v>
      </c>
      <c r="AT2814" s="13">
        <v>2015</v>
      </c>
      <c r="AU2814" s="13">
        <v>14</v>
      </c>
    </row>
    <row r="2815" spans="2:47" ht="13.15" customHeight="1" x14ac:dyDescent="0.2">
      <c r="B2815" s="13" t="s">
        <v>4011</v>
      </c>
      <c r="C2815" s="13" t="s">
        <v>100</v>
      </c>
      <c r="D2815" s="13" t="s">
        <v>4000</v>
      </c>
      <c r="E2815" s="13" t="s">
        <v>3968</v>
      </c>
      <c r="F2815" s="13" t="s">
        <v>4001</v>
      </c>
      <c r="G2815" s="13" t="s">
        <v>4006</v>
      </c>
      <c r="H2815" s="13" t="s">
        <v>197</v>
      </c>
      <c r="I2815" s="13">
        <v>45</v>
      </c>
      <c r="J2815" s="13" t="s">
        <v>579</v>
      </c>
      <c r="K2815" s="13" t="s">
        <v>107</v>
      </c>
      <c r="L2815" s="13" t="s">
        <v>108</v>
      </c>
      <c r="M2815" s="13" t="s">
        <v>122</v>
      </c>
      <c r="N2815" s="13" t="s">
        <v>3503</v>
      </c>
      <c r="O2815" s="39"/>
      <c r="P2815" s="39"/>
      <c r="Q2815" s="39"/>
      <c r="R2815" s="39">
        <v>2331</v>
      </c>
      <c r="S2815" s="39">
        <v>2331</v>
      </c>
      <c r="T2815" s="39">
        <v>2332</v>
      </c>
      <c r="U2815" s="39">
        <v>2332</v>
      </c>
      <c r="V2815" s="39">
        <v>2332</v>
      </c>
      <c r="W2815" s="39"/>
      <c r="X2815" s="39"/>
      <c r="Y2815" s="39"/>
      <c r="Z2815" s="39"/>
      <c r="AA2815" s="39"/>
      <c r="AB2815" s="39"/>
      <c r="AC2815" s="39"/>
      <c r="AD2815" s="39"/>
      <c r="AE2815" s="39"/>
      <c r="AF2815" s="39"/>
      <c r="AG2815" s="39"/>
      <c r="AH2815" s="39"/>
      <c r="AI2815" s="39"/>
      <c r="AJ2815" s="39"/>
      <c r="AK2815" s="39"/>
      <c r="AL2815" s="39"/>
      <c r="AM2815" s="39"/>
      <c r="AN2815" s="39"/>
      <c r="AO2815" s="39"/>
      <c r="AP2815" s="39">
        <v>957.5</v>
      </c>
      <c r="AQ2815" s="39">
        <v>0</v>
      </c>
      <c r="AR2815" s="27">
        <f t="shared" si="120"/>
        <v>0</v>
      </c>
      <c r="AS2815" s="13" t="s">
        <v>111</v>
      </c>
      <c r="AT2815" s="13">
        <v>2015</v>
      </c>
      <c r="AU2815" s="13" t="s">
        <v>115</v>
      </c>
    </row>
    <row r="2816" spans="2:47" ht="13.15" customHeight="1" x14ac:dyDescent="0.2">
      <c r="B2816" s="13" t="s">
        <v>4012</v>
      </c>
      <c r="C2816" s="13" t="s">
        <v>100</v>
      </c>
      <c r="D2816" s="13" t="s">
        <v>4000</v>
      </c>
      <c r="E2816" s="13" t="s">
        <v>3968</v>
      </c>
      <c r="F2816" s="13" t="s">
        <v>4001</v>
      </c>
      <c r="G2816" s="13" t="s">
        <v>4006</v>
      </c>
      <c r="H2816" s="13" t="s">
        <v>197</v>
      </c>
      <c r="I2816" s="13">
        <v>45</v>
      </c>
      <c r="J2816" s="13" t="s">
        <v>579</v>
      </c>
      <c r="K2816" s="13" t="s">
        <v>107</v>
      </c>
      <c r="L2816" s="13" t="s">
        <v>108</v>
      </c>
      <c r="M2816" s="13" t="s">
        <v>122</v>
      </c>
      <c r="N2816" s="13" t="s">
        <v>3503</v>
      </c>
      <c r="O2816" s="39"/>
      <c r="P2816" s="39"/>
      <c r="Q2816" s="39"/>
      <c r="R2816" s="39">
        <v>2331</v>
      </c>
      <c r="S2816" s="39">
        <v>2331</v>
      </c>
      <c r="T2816" s="39">
        <v>0</v>
      </c>
      <c r="U2816" s="39">
        <v>2332</v>
      </c>
      <c r="V2816" s="39">
        <v>2332</v>
      </c>
      <c r="W2816" s="39"/>
      <c r="X2816" s="39"/>
      <c r="Y2816" s="39"/>
      <c r="Z2816" s="39"/>
      <c r="AA2816" s="39"/>
      <c r="AB2816" s="39"/>
      <c r="AC2816" s="39"/>
      <c r="AD2816" s="39"/>
      <c r="AE2816" s="39"/>
      <c r="AF2816" s="39"/>
      <c r="AG2816" s="39"/>
      <c r="AH2816" s="39"/>
      <c r="AI2816" s="39"/>
      <c r="AJ2816" s="39"/>
      <c r="AK2816" s="39"/>
      <c r="AL2816" s="39"/>
      <c r="AM2816" s="39"/>
      <c r="AN2816" s="39"/>
      <c r="AO2816" s="39"/>
      <c r="AP2816" s="39">
        <v>957.5</v>
      </c>
      <c r="AQ2816" s="39">
        <v>0</v>
      </c>
      <c r="AR2816" s="27">
        <f t="shared" si="120"/>
        <v>0</v>
      </c>
      <c r="AS2816" s="13" t="s">
        <v>111</v>
      </c>
      <c r="AT2816" s="13">
        <v>2015</v>
      </c>
      <c r="AU2816" s="13" t="s">
        <v>156</v>
      </c>
    </row>
    <row r="2817" spans="2:47" ht="13.15" customHeight="1" x14ac:dyDescent="0.2">
      <c r="B2817" s="13" t="s">
        <v>7984</v>
      </c>
      <c r="C2817" s="13" t="s">
        <v>100</v>
      </c>
      <c r="D2817" s="13" t="s">
        <v>4000</v>
      </c>
      <c r="E2817" s="13" t="s">
        <v>3968</v>
      </c>
      <c r="F2817" s="13" t="s">
        <v>4001</v>
      </c>
      <c r="G2817" s="13" t="s">
        <v>4006</v>
      </c>
      <c r="H2817" s="13" t="s">
        <v>197</v>
      </c>
      <c r="I2817" s="13">
        <v>45</v>
      </c>
      <c r="J2817" s="13" t="s">
        <v>579</v>
      </c>
      <c r="K2817" s="13" t="s">
        <v>107</v>
      </c>
      <c r="L2817" s="13" t="s">
        <v>108</v>
      </c>
      <c r="M2817" s="13" t="s">
        <v>122</v>
      </c>
      <c r="N2817" s="13" t="s">
        <v>3503</v>
      </c>
      <c r="O2817" s="39"/>
      <c r="P2817" s="39"/>
      <c r="Q2817" s="39"/>
      <c r="R2817" s="39">
        <v>2331</v>
      </c>
      <c r="S2817" s="39">
        <v>2331</v>
      </c>
      <c r="T2817" s="39">
        <v>0</v>
      </c>
      <c r="U2817" s="39">
        <v>6215</v>
      </c>
      <c r="V2817" s="39">
        <v>8760</v>
      </c>
      <c r="W2817" s="39">
        <v>8760</v>
      </c>
      <c r="X2817" s="171"/>
      <c r="Y2817" s="171"/>
      <c r="Z2817" s="171"/>
      <c r="AA2817" s="171"/>
      <c r="AB2817" s="171"/>
      <c r="AC2817" s="171"/>
      <c r="AD2817" s="171"/>
      <c r="AE2817" s="171"/>
      <c r="AF2817" s="171"/>
      <c r="AG2817" s="171"/>
      <c r="AH2817" s="171"/>
      <c r="AI2817" s="171"/>
      <c r="AJ2817" s="171"/>
      <c r="AK2817" s="171"/>
      <c r="AL2817" s="171"/>
      <c r="AM2817" s="171"/>
      <c r="AN2817" s="171"/>
      <c r="AO2817" s="171"/>
      <c r="AP2817" s="39">
        <v>204.76</v>
      </c>
      <c r="AQ2817" s="39">
        <f t="shared" ref="AQ2817" si="121">(O2817+P2817+Q2817+R2817+S2817+T2817+U2817+V2817+W2817)*AP2817</f>
        <v>5814569.7199999997</v>
      </c>
      <c r="AR2817" s="27">
        <f t="shared" si="120"/>
        <v>6512318.0864000004</v>
      </c>
      <c r="AS2817" s="13" t="s">
        <v>111</v>
      </c>
      <c r="AT2817" s="13" t="s">
        <v>7980</v>
      </c>
      <c r="AU2817" s="300"/>
    </row>
    <row r="2818" spans="2:47" ht="13.15" customHeight="1" x14ac:dyDescent="0.2">
      <c r="B2818" s="7" t="s">
        <v>4013</v>
      </c>
      <c r="C2818" s="7" t="s">
        <v>100</v>
      </c>
      <c r="D2818" s="13" t="s">
        <v>4014</v>
      </c>
      <c r="E2818" s="7" t="s">
        <v>3961</v>
      </c>
      <c r="F2818" s="7" t="s">
        <v>4015</v>
      </c>
      <c r="G2818" s="7" t="s">
        <v>4016</v>
      </c>
      <c r="H2818" s="8" t="s">
        <v>197</v>
      </c>
      <c r="I2818" s="9">
        <v>45</v>
      </c>
      <c r="J2818" s="10" t="s">
        <v>238</v>
      </c>
      <c r="K2818" s="8" t="s">
        <v>107</v>
      </c>
      <c r="L2818" s="10" t="s">
        <v>108</v>
      </c>
      <c r="M2818" s="10" t="s">
        <v>109</v>
      </c>
      <c r="N2818" s="10" t="s">
        <v>3503</v>
      </c>
      <c r="O2818" s="27"/>
      <c r="P2818" s="27"/>
      <c r="Q2818" s="74"/>
      <c r="R2818" s="27">
        <v>31088</v>
      </c>
      <c r="S2818" s="27">
        <v>31088</v>
      </c>
      <c r="T2818" s="27">
        <v>31088</v>
      </c>
      <c r="U2818" s="27">
        <v>31088</v>
      </c>
      <c r="V2818" s="27">
        <v>31088</v>
      </c>
      <c r="W2818" s="27"/>
      <c r="X2818" s="27"/>
      <c r="Y2818" s="27"/>
      <c r="Z2818" s="27"/>
      <c r="AA2818" s="27"/>
      <c r="AB2818" s="27"/>
      <c r="AC2818" s="27"/>
      <c r="AD2818" s="27"/>
      <c r="AE2818" s="27"/>
      <c r="AF2818" s="27"/>
      <c r="AG2818" s="27"/>
      <c r="AH2818" s="27"/>
      <c r="AI2818" s="27"/>
      <c r="AJ2818" s="27"/>
      <c r="AK2818" s="27"/>
      <c r="AL2818" s="27"/>
      <c r="AM2818" s="27"/>
      <c r="AN2818" s="27"/>
      <c r="AO2818" s="27"/>
      <c r="AP2818" s="27">
        <v>244.82</v>
      </c>
      <c r="AQ2818" s="39">
        <v>0</v>
      </c>
      <c r="AR2818" s="27">
        <f t="shared" si="120"/>
        <v>0</v>
      </c>
      <c r="AS2818" s="10" t="s">
        <v>111</v>
      </c>
      <c r="AT2818" s="43" t="s">
        <v>241</v>
      </c>
      <c r="AU2818" s="10" t="s">
        <v>1339</v>
      </c>
    </row>
    <row r="2819" spans="2:47" ht="13.15" customHeight="1" x14ac:dyDescent="0.2">
      <c r="B2819" s="12" t="s">
        <v>4017</v>
      </c>
      <c r="C2819" s="7" t="s">
        <v>100</v>
      </c>
      <c r="D2819" s="13" t="s">
        <v>4014</v>
      </c>
      <c r="E2819" s="7" t="s">
        <v>3961</v>
      </c>
      <c r="F2819" s="7" t="s">
        <v>4015</v>
      </c>
      <c r="G2819" s="7" t="s">
        <v>4016</v>
      </c>
      <c r="H2819" s="8" t="s">
        <v>197</v>
      </c>
      <c r="I2819" s="9">
        <v>45</v>
      </c>
      <c r="J2819" s="10" t="s">
        <v>579</v>
      </c>
      <c r="K2819" s="8" t="s">
        <v>107</v>
      </c>
      <c r="L2819" s="10" t="s">
        <v>108</v>
      </c>
      <c r="M2819" s="10" t="s">
        <v>109</v>
      </c>
      <c r="N2819" s="10" t="s">
        <v>3503</v>
      </c>
      <c r="O2819" s="74"/>
      <c r="P2819" s="27"/>
      <c r="Q2819" s="27"/>
      <c r="R2819" s="27">
        <v>31088</v>
      </c>
      <c r="S2819" s="27">
        <v>31088</v>
      </c>
      <c r="T2819" s="27">
        <v>31088</v>
      </c>
      <c r="U2819" s="27">
        <v>31088</v>
      </c>
      <c r="V2819" s="27">
        <v>31088</v>
      </c>
      <c r="W2819" s="27"/>
      <c r="X2819" s="27"/>
      <c r="Y2819" s="27"/>
      <c r="Z2819" s="27"/>
      <c r="AA2819" s="27"/>
      <c r="AB2819" s="27"/>
      <c r="AC2819" s="27"/>
      <c r="AD2819" s="27"/>
      <c r="AE2819" s="27"/>
      <c r="AF2819" s="27"/>
      <c r="AG2819" s="27"/>
      <c r="AH2819" s="27"/>
      <c r="AI2819" s="27"/>
      <c r="AJ2819" s="27"/>
      <c r="AK2819" s="27"/>
      <c r="AL2819" s="27"/>
      <c r="AM2819" s="27"/>
      <c r="AN2819" s="27"/>
      <c r="AO2819" s="27"/>
      <c r="AP2819" s="27">
        <v>244.82</v>
      </c>
      <c r="AQ2819" s="39">
        <v>0</v>
      </c>
      <c r="AR2819" s="27">
        <f t="shared" si="120"/>
        <v>0</v>
      </c>
      <c r="AS2819" s="10" t="s">
        <v>111</v>
      </c>
      <c r="AT2819" s="43" t="s">
        <v>241</v>
      </c>
      <c r="AU2819" s="88"/>
    </row>
    <row r="2820" spans="2:47" ht="13.15" customHeight="1" x14ac:dyDescent="0.2">
      <c r="B2820" s="12" t="s">
        <v>4018</v>
      </c>
      <c r="C2820" s="7" t="s">
        <v>100</v>
      </c>
      <c r="D2820" s="13" t="s">
        <v>4014</v>
      </c>
      <c r="E2820" s="7" t="s">
        <v>3961</v>
      </c>
      <c r="F2820" s="7" t="s">
        <v>4015</v>
      </c>
      <c r="G2820" s="7" t="s">
        <v>4016</v>
      </c>
      <c r="H2820" s="8" t="s">
        <v>197</v>
      </c>
      <c r="I2820" s="9">
        <v>45</v>
      </c>
      <c r="J2820" s="10" t="s">
        <v>579</v>
      </c>
      <c r="K2820" s="8" t="s">
        <v>107</v>
      </c>
      <c r="L2820" s="10" t="s">
        <v>108</v>
      </c>
      <c r="M2820" s="10" t="s">
        <v>109</v>
      </c>
      <c r="N2820" s="10" t="s">
        <v>3503</v>
      </c>
      <c r="O2820" s="74"/>
      <c r="P2820" s="27"/>
      <c r="Q2820" s="27"/>
      <c r="R2820" s="27">
        <v>31088</v>
      </c>
      <c r="S2820" s="27">
        <v>31088</v>
      </c>
      <c r="T2820" s="27">
        <v>31088</v>
      </c>
      <c r="U2820" s="27">
        <v>31088</v>
      </c>
      <c r="V2820" s="27">
        <v>31088</v>
      </c>
      <c r="W2820" s="27"/>
      <c r="X2820" s="27"/>
      <c r="Y2820" s="27"/>
      <c r="Z2820" s="27"/>
      <c r="AA2820" s="27"/>
      <c r="AB2820" s="27"/>
      <c r="AC2820" s="27"/>
      <c r="AD2820" s="27"/>
      <c r="AE2820" s="27"/>
      <c r="AF2820" s="27"/>
      <c r="AG2820" s="27"/>
      <c r="AH2820" s="27"/>
      <c r="AI2820" s="27"/>
      <c r="AJ2820" s="27"/>
      <c r="AK2820" s="27"/>
      <c r="AL2820" s="27"/>
      <c r="AM2820" s="27"/>
      <c r="AN2820" s="27"/>
      <c r="AO2820" s="27"/>
      <c r="AP2820" s="27">
        <v>220.42</v>
      </c>
      <c r="AQ2820" s="39">
        <v>0</v>
      </c>
      <c r="AR2820" s="27">
        <f t="shared" si="120"/>
        <v>0</v>
      </c>
      <c r="AS2820" s="10" t="s">
        <v>111</v>
      </c>
      <c r="AT2820" s="43" t="s">
        <v>241</v>
      </c>
      <c r="AU2820" s="13" t="s">
        <v>115</v>
      </c>
    </row>
    <row r="2821" spans="2:47" ht="13.15" customHeight="1" x14ac:dyDescent="0.2">
      <c r="B2821" s="13" t="s">
        <v>4019</v>
      </c>
      <c r="C2821" s="13" t="s">
        <v>100</v>
      </c>
      <c r="D2821" s="13" t="s">
        <v>4020</v>
      </c>
      <c r="E2821" s="13" t="s">
        <v>3968</v>
      </c>
      <c r="F2821" s="13" t="s">
        <v>4021</v>
      </c>
      <c r="G2821" s="13" t="s">
        <v>4016</v>
      </c>
      <c r="H2821" s="13" t="s">
        <v>197</v>
      </c>
      <c r="I2821" s="13">
        <v>45</v>
      </c>
      <c r="J2821" s="13" t="s">
        <v>579</v>
      </c>
      <c r="K2821" s="13" t="s">
        <v>107</v>
      </c>
      <c r="L2821" s="13" t="s">
        <v>108</v>
      </c>
      <c r="M2821" s="13" t="s">
        <v>109</v>
      </c>
      <c r="N2821" s="13" t="s">
        <v>3503</v>
      </c>
      <c r="O2821" s="39"/>
      <c r="P2821" s="39"/>
      <c r="Q2821" s="39"/>
      <c r="R2821" s="39">
        <v>31088</v>
      </c>
      <c r="S2821" s="39">
        <v>21658</v>
      </c>
      <c r="T2821" s="39">
        <v>37202</v>
      </c>
      <c r="U2821" s="39">
        <v>37202</v>
      </c>
      <c r="V2821" s="39">
        <v>37202</v>
      </c>
      <c r="W2821" s="39"/>
      <c r="X2821" s="39"/>
      <c r="Y2821" s="39"/>
      <c r="Z2821" s="39"/>
      <c r="AA2821" s="39"/>
      <c r="AB2821" s="39"/>
      <c r="AC2821" s="39"/>
      <c r="AD2821" s="39"/>
      <c r="AE2821" s="39"/>
      <c r="AF2821" s="39"/>
      <c r="AG2821" s="39"/>
      <c r="AH2821" s="39"/>
      <c r="AI2821" s="39"/>
      <c r="AJ2821" s="39"/>
      <c r="AK2821" s="39"/>
      <c r="AL2821" s="39"/>
      <c r="AM2821" s="39"/>
      <c r="AN2821" s="39"/>
      <c r="AO2821" s="39"/>
      <c r="AP2821" s="39">
        <v>220.42</v>
      </c>
      <c r="AQ2821" s="39">
        <v>0</v>
      </c>
      <c r="AR2821" s="27">
        <f t="shared" si="120"/>
        <v>0</v>
      </c>
      <c r="AS2821" s="13" t="s">
        <v>111</v>
      </c>
      <c r="AT2821" s="13">
        <v>2015</v>
      </c>
      <c r="AU2821" s="13">
        <v>14</v>
      </c>
    </row>
    <row r="2822" spans="2:47" ht="13.15" customHeight="1" x14ac:dyDescent="0.2">
      <c r="B2822" s="13" t="s">
        <v>4022</v>
      </c>
      <c r="C2822" s="13" t="s">
        <v>100</v>
      </c>
      <c r="D2822" s="13" t="s">
        <v>4020</v>
      </c>
      <c r="E2822" s="13" t="s">
        <v>3968</v>
      </c>
      <c r="F2822" s="13" t="s">
        <v>4021</v>
      </c>
      <c r="G2822" s="13" t="s">
        <v>4016</v>
      </c>
      <c r="H2822" s="13" t="s">
        <v>197</v>
      </c>
      <c r="I2822" s="13">
        <v>45</v>
      </c>
      <c r="J2822" s="13" t="s">
        <v>579</v>
      </c>
      <c r="K2822" s="13" t="s">
        <v>107</v>
      </c>
      <c r="L2822" s="13" t="s">
        <v>108</v>
      </c>
      <c r="M2822" s="13" t="s">
        <v>109</v>
      </c>
      <c r="N2822" s="13" t="s">
        <v>3503</v>
      </c>
      <c r="O2822" s="39"/>
      <c r="P2822" s="39"/>
      <c r="Q2822" s="39"/>
      <c r="R2822" s="39">
        <v>31088</v>
      </c>
      <c r="S2822" s="39">
        <v>6114</v>
      </c>
      <c r="T2822" s="39">
        <v>37202</v>
      </c>
      <c r="U2822" s="39">
        <v>37202</v>
      </c>
      <c r="V2822" s="39">
        <v>37202</v>
      </c>
      <c r="W2822" s="39"/>
      <c r="X2822" s="39"/>
      <c r="Y2822" s="39"/>
      <c r="Z2822" s="39"/>
      <c r="AA2822" s="39"/>
      <c r="AB2822" s="39"/>
      <c r="AC2822" s="39"/>
      <c r="AD2822" s="39"/>
      <c r="AE2822" s="39"/>
      <c r="AF2822" s="39"/>
      <c r="AG2822" s="39"/>
      <c r="AH2822" s="39"/>
      <c r="AI2822" s="39"/>
      <c r="AJ2822" s="39"/>
      <c r="AK2822" s="39"/>
      <c r="AL2822" s="39"/>
      <c r="AM2822" s="39"/>
      <c r="AN2822" s="39"/>
      <c r="AO2822" s="39"/>
      <c r="AP2822" s="39">
        <v>220.42</v>
      </c>
      <c r="AQ2822" s="39">
        <v>0</v>
      </c>
      <c r="AR2822" s="27">
        <f t="shared" si="120"/>
        <v>0</v>
      </c>
      <c r="AS2822" s="13" t="s">
        <v>111</v>
      </c>
      <c r="AT2822" s="13">
        <v>2015</v>
      </c>
      <c r="AU2822" s="13">
        <v>14</v>
      </c>
    </row>
    <row r="2823" spans="2:47" ht="13.15" customHeight="1" x14ac:dyDescent="0.2">
      <c r="B2823" s="13" t="s">
        <v>4023</v>
      </c>
      <c r="C2823" s="13" t="s">
        <v>100</v>
      </c>
      <c r="D2823" s="13" t="s">
        <v>4020</v>
      </c>
      <c r="E2823" s="13" t="s">
        <v>3968</v>
      </c>
      <c r="F2823" s="13" t="s">
        <v>4021</v>
      </c>
      <c r="G2823" s="13" t="s">
        <v>4016</v>
      </c>
      <c r="H2823" s="13" t="s">
        <v>197</v>
      </c>
      <c r="I2823" s="13">
        <v>45</v>
      </c>
      <c r="J2823" s="13" t="s">
        <v>579</v>
      </c>
      <c r="K2823" s="13" t="s">
        <v>107</v>
      </c>
      <c r="L2823" s="13" t="s">
        <v>108</v>
      </c>
      <c r="M2823" s="13" t="s">
        <v>122</v>
      </c>
      <c r="N2823" s="13" t="s">
        <v>3503</v>
      </c>
      <c r="O2823" s="39"/>
      <c r="P2823" s="39"/>
      <c r="Q2823" s="39"/>
      <c r="R2823" s="39">
        <v>31088</v>
      </c>
      <c r="S2823" s="39">
        <v>13606</v>
      </c>
      <c r="T2823" s="39">
        <v>31088</v>
      </c>
      <c r="U2823" s="39">
        <v>31089</v>
      </c>
      <c r="V2823" s="39">
        <v>31089</v>
      </c>
      <c r="W2823" s="39"/>
      <c r="X2823" s="39"/>
      <c r="Y2823" s="39"/>
      <c r="Z2823" s="39"/>
      <c r="AA2823" s="39"/>
      <c r="AB2823" s="39"/>
      <c r="AC2823" s="39"/>
      <c r="AD2823" s="39"/>
      <c r="AE2823" s="39"/>
      <c r="AF2823" s="39"/>
      <c r="AG2823" s="39"/>
      <c r="AH2823" s="39"/>
      <c r="AI2823" s="39"/>
      <c r="AJ2823" s="39"/>
      <c r="AK2823" s="39"/>
      <c r="AL2823" s="39"/>
      <c r="AM2823" s="39"/>
      <c r="AN2823" s="39"/>
      <c r="AO2823" s="39"/>
      <c r="AP2823" s="39">
        <v>220.42</v>
      </c>
      <c r="AQ2823" s="39">
        <v>0</v>
      </c>
      <c r="AR2823" s="27">
        <f t="shared" si="120"/>
        <v>0</v>
      </c>
      <c r="AS2823" s="13" t="s">
        <v>111</v>
      </c>
      <c r="AT2823" s="13">
        <v>2015</v>
      </c>
      <c r="AU2823" s="13" t="s">
        <v>115</v>
      </c>
    </row>
    <row r="2824" spans="2:47" ht="13.15" customHeight="1" x14ac:dyDescent="0.2">
      <c r="B2824" s="13" t="s">
        <v>4024</v>
      </c>
      <c r="C2824" s="13" t="s">
        <v>100</v>
      </c>
      <c r="D2824" s="13" t="s">
        <v>4020</v>
      </c>
      <c r="E2824" s="13" t="s">
        <v>3968</v>
      </c>
      <c r="F2824" s="13" t="s">
        <v>4021</v>
      </c>
      <c r="G2824" s="13" t="s">
        <v>4016</v>
      </c>
      <c r="H2824" s="13" t="s">
        <v>197</v>
      </c>
      <c r="I2824" s="13">
        <v>45</v>
      </c>
      <c r="J2824" s="13" t="s">
        <v>579</v>
      </c>
      <c r="K2824" s="13" t="s">
        <v>107</v>
      </c>
      <c r="L2824" s="13" t="s">
        <v>108</v>
      </c>
      <c r="M2824" s="13" t="s">
        <v>122</v>
      </c>
      <c r="N2824" s="13" t="s">
        <v>3503</v>
      </c>
      <c r="O2824" s="39"/>
      <c r="P2824" s="39"/>
      <c r="Q2824" s="39"/>
      <c r="R2824" s="39">
        <v>31088</v>
      </c>
      <c r="S2824" s="39">
        <v>6114</v>
      </c>
      <c r="T2824" s="39">
        <v>31088</v>
      </c>
      <c r="U2824" s="39">
        <v>31089</v>
      </c>
      <c r="V2824" s="39">
        <v>31089</v>
      </c>
      <c r="W2824" s="39"/>
      <c r="X2824" s="39"/>
      <c r="Y2824" s="39"/>
      <c r="Z2824" s="39"/>
      <c r="AA2824" s="39"/>
      <c r="AB2824" s="39"/>
      <c r="AC2824" s="39"/>
      <c r="AD2824" s="39"/>
      <c r="AE2824" s="39"/>
      <c r="AF2824" s="39"/>
      <c r="AG2824" s="39"/>
      <c r="AH2824" s="39"/>
      <c r="AI2824" s="39"/>
      <c r="AJ2824" s="39"/>
      <c r="AK2824" s="39"/>
      <c r="AL2824" s="39"/>
      <c r="AM2824" s="39"/>
      <c r="AN2824" s="39"/>
      <c r="AO2824" s="39"/>
      <c r="AP2824" s="39">
        <v>220.42</v>
      </c>
      <c r="AQ2824" s="39">
        <v>0</v>
      </c>
      <c r="AR2824" s="27">
        <f t="shared" si="120"/>
        <v>0</v>
      </c>
      <c r="AS2824" s="13" t="s">
        <v>111</v>
      </c>
      <c r="AT2824" s="13">
        <v>2015</v>
      </c>
      <c r="AU2824" s="13" t="s">
        <v>156</v>
      </c>
    </row>
    <row r="2825" spans="2:47" ht="13.15" customHeight="1" x14ac:dyDescent="0.2">
      <c r="B2825" s="13" t="s">
        <v>7985</v>
      </c>
      <c r="C2825" s="13" t="s">
        <v>100</v>
      </c>
      <c r="D2825" s="13" t="s">
        <v>4020</v>
      </c>
      <c r="E2825" s="13" t="s">
        <v>3968</v>
      </c>
      <c r="F2825" s="13" t="s">
        <v>4021</v>
      </c>
      <c r="G2825" s="13" t="s">
        <v>4016</v>
      </c>
      <c r="H2825" s="13" t="s">
        <v>197</v>
      </c>
      <c r="I2825" s="13">
        <v>45</v>
      </c>
      <c r="J2825" s="13" t="s">
        <v>579</v>
      </c>
      <c r="K2825" s="13" t="s">
        <v>107</v>
      </c>
      <c r="L2825" s="13" t="s">
        <v>108</v>
      </c>
      <c r="M2825" s="13" t="s">
        <v>122</v>
      </c>
      <c r="N2825" s="13" t="s">
        <v>3503</v>
      </c>
      <c r="O2825" s="39"/>
      <c r="P2825" s="39"/>
      <c r="Q2825" s="39"/>
      <c r="R2825" s="39">
        <v>31088</v>
      </c>
      <c r="S2825" s="39">
        <v>6114</v>
      </c>
      <c r="T2825" s="39">
        <v>31088</v>
      </c>
      <c r="U2825" s="39">
        <v>20456</v>
      </c>
      <c r="V2825" s="39">
        <v>20398</v>
      </c>
      <c r="W2825" s="39">
        <v>20398</v>
      </c>
      <c r="X2825" s="171"/>
      <c r="Y2825" s="171"/>
      <c r="Z2825" s="171"/>
      <c r="AA2825" s="171"/>
      <c r="AB2825" s="171"/>
      <c r="AC2825" s="171"/>
      <c r="AD2825" s="171"/>
      <c r="AE2825" s="171"/>
      <c r="AF2825" s="171"/>
      <c r="AG2825" s="171"/>
      <c r="AH2825" s="171"/>
      <c r="AI2825" s="171"/>
      <c r="AJ2825" s="171"/>
      <c r="AK2825" s="171"/>
      <c r="AL2825" s="171"/>
      <c r="AM2825" s="171"/>
      <c r="AN2825" s="171"/>
      <c r="AO2825" s="171"/>
      <c r="AP2825" s="39">
        <v>210</v>
      </c>
      <c r="AQ2825" s="39">
        <f t="shared" ref="AQ2825" si="122">(O2825+P2825+Q2825+R2825+S2825+T2825+U2825+V2825+W2825)*AP2825</f>
        <v>27203820</v>
      </c>
      <c r="AR2825" s="27">
        <f t="shared" si="120"/>
        <v>30468278.400000002</v>
      </c>
      <c r="AS2825" s="13" t="s">
        <v>111</v>
      </c>
      <c r="AT2825" s="13" t="s">
        <v>7980</v>
      </c>
      <c r="AU2825" s="300"/>
    </row>
    <row r="2826" spans="2:47" ht="13.15" customHeight="1" x14ac:dyDescent="0.2">
      <c r="B2826" s="7" t="s">
        <v>4025</v>
      </c>
      <c r="C2826" s="7" t="s">
        <v>100</v>
      </c>
      <c r="D2826" s="13" t="s">
        <v>4026</v>
      </c>
      <c r="E2826" s="7" t="s">
        <v>4027</v>
      </c>
      <c r="F2826" s="7" t="s">
        <v>4028</v>
      </c>
      <c r="G2826" s="7" t="s">
        <v>4029</v>
      </c>
      <c r="H2826" s="8" t="s">
        <v>197</v>
      </c>
      <c r="I2826" s="9">
        <v>45</v>
      </c>
      <c r="J2826" s="10" t="s">
        <v>238</v>
      </c>
      <c r="K2826" s="8" t="s">
        <v>107</v>
      </c>
      <c r="L2826" s="10" t="s">
        <v>108</v>
      </c>
      <c r="M2826" s="10" t="s">
        <v>109</v>
      </c>
      <c r="N2826" s="10" t="s">
        <v>3503</v>
      </c>
      <c r="O2826" s="27"/>
      <c r="P2826" s="27"/>
      <c r="Q2826" s="74"/>
      <c r="R2826" s="27">
        <v>2936</v>
      </c>
      <c r="S2826" s="27">
        <v>2936</v>
      </c>
      <c r="T2826" s="27">
        <v>2936</v>
      </c>
      <c r="U2826" s="27">
        <v>2936</v>
      </c>
      <c r="V2826" s="27">
        <v>2936</v>
      </c>
      <c r="W2826" s="27"/>
      <c r="X2826" s="27"/>
      <c r="Y2826" s="27"/>
      <c r="Z2826" s="27"/>
      <c r="AA2826" s="27"/>
      <c r="AB2826" s="27"/>
      <c r="AC2826" s="27"/>
      <c r="AD2826" s="27"/>
      <c r="AE2826" s="27"/>
      <c r="AF2826" s="27"/>
      <c r="AG2826" s="27"/>
      <c r="AH2826" s="27"/>
      <c r="AI2826" s="27"/>
      <c r="AJ2826" s="27"/>
      <c r="AK2826" s="27"/>
      <c r="AL2826" s="27"/>
      <c r="AM2826" s="27"/>
      <c r="AN2826" s="27"/>
      <c r="AO2826" s="27"/>
      <c r="AP2826" s="27">
        <v>3385.2</v>
      </c>
      <c r="AQ2826" s="39">
        <v>0</v>
      </c>
      <c r="AR2826" s="27">
        <f t="shared" si="120"/>
        <v>0</v>
      </c>
      <c r="AS2826" s="10" t="s">
        <v>111</v>
      </c>
      <c r="AT2826" s="43" t="s">
        <v>241</v>
      </c>
      <c r="AU2826" s="10" t="s">
        <v>1339</v>
      </c>
    </row>
    <row r="2827" spans="2:47" ht="13.15" customHeight="1" x14ac:dyDescent="0.2">
      <c r="B2827" s="12" t="s">
        <v>4030</v>
      </c>
      <c r="C2827" s="7" t="s">
        <v>100</v>
      </c>
      <c r="D2827" s="13" t="s">
        <v>4026</v>
      </c>
      <c r="E2827" s="7" t="s">
        <v>4027</v>
      </c>
      <c r="F2827" s="7" t="s">
        <v>4028</v>
      </c>
      <c r="G2827" s="7" t="s">
        <v>4029</v>
      </c>
      <c r="H2827" s="8" t="s">
        <v>197</v>
      </c>
      <c r="I2827" s="9">
        <v>45</v>
      </c>
      <c r="J2827" s="10" t="s">
        <v>579</v>
      </c>
      <c r="K2827" s="8" t="s">
        <v>107</v>
      </c>
      <c r="L2827" s="10" t="s">
        <v>108</v>
      </c>
      <c r="M2827" s="10" t="s">
        <v>109</v>
      </c>
      <c r="N2827" s="10" t="s">
        <v>3503</v>
      </c>
      <c r="O2827" s="74"/>
      <c r="P2827" s="27"/>
      <c r="Q2827" s="27"/>
      <c r="R2827" s="27">
        <v>2936</v>
      </c>
      <c r="S2827" s="27">
        <v>2936</v>
      </c>
      <c r="T2827" s="27">
        <v>2936</v>
      </c>
      <c r="U2827" s="27">
        <v>2936</v>
      </c>
      <c r="V2827" s="27">
        <v>2936</v>
      </c>
      <c r="W2827" s="27"/>
      <c r="X2827" s="27"/>
      <c r="Y2827" s="27"/>
      <c r="Z2827" s="27"/>
      <c r="AA2827" s="27"/>
      <c r="AB2827" s="27"/>
      <c r="AC2827" s="27"/>
      <c r="AD2827" s="27"/>
      <c r="AE2827" s="27"/>
      <c r="AF2827" s="27"/>
      <c r="AG2827" s="27"/>
      <c r="AH2827" s="27"/>
      <c r="AI2827" s="27"/>
      <c r="AJ2827" s="27"/>
      <c r="AK2827" s="27"/>
      <c r="AL2827" s="27"/>
      <c r="AM2827" s="27"/>
      <c r="AN2827" s="27"/>
      <c r="AO2827" s="27"/>
      <c r="AP2827" s="27">
        <v>3385.2</v>
      </c>
      <c r="AQ2827" s="39">
        <v>0</v>
      </c>
      <c r="AR2827" s="27">
        <f t="shared" si="120"/>
        <v>0</v>
      </c>
      <c r="AS2827" s="10" t="s">
        <v>111</v>
      </c>
      <c r="AT2827" s="43" t="s">
        <v>241</v>
      </c>
      <c r="AU2827" s="88"/>
    </row>
    <row r="2828" spans="2:47" ht="13.15" customHeight="1" x14ac:dyDescent="0.2">
      <c r="B2828" s="12" t="s">
        <v>4031</v>
      </c>
      <c r="C2828" s="7" t="s">
        <v>100</v>
      </c>
      <c r="D2828" s="13" t="s">
        <v>4026</v>
      </c>
      <c r="E2828" s="7" t="s">
        <v>4027</v>
      </c>
      <c r="F2828" s="7" t="s">
        <v>4028</v>
      </c>
      <c r="G2828" s="7" t="s">
        <v>4029</v>
      </c>
      <c r="H2828" s="8" t="s">
        <v>197</v>
      </c>
      <c r="I2828" s="9">
        <v>45</v>
      </c>
      <c r="J2828" s="10" t="s">
        <v>579</v>
      </c>
      <c r="K2828" s="8" t="s">
        <v>107</v>
      </c>
      <c r="L2828" s="10" t="s">
        <v>108</v>
      </c>
      <c r="M2828" s="10" t="s">
        <v>109</v>
      </c>
      <c r="N2828" s="10" t="s">
        <v>3503</v>
      </c>
      <c r="O2828" s="74"/>
      <c r="P2828" s="27"/>
      <c r="Q2828" s="27"/>
      <c r="R2828" s="27">
        <v>2936</v>
      </c>
      <c r="S2828" s="27">
        <v>2936</v>
      </c>
      <c r="T2828" s="27">
        <v>2936</v>
      </c>
      <c r="U2828" s="27">
        <v>2936</v>
      </c>
      <c r="V2828" s="27">
        <v>2936</v>
      </c>
      <c r="W2828" s="27"/>
      <c r="X2828" s="27"/>
      <c r="Y2828" s="27"/>
      <c r="Z2828" s="27"/>
      <c r="AA2828" s="27"/>
      <c r="AB2828" s="27"/>
      <c r="AC2828" s="27"/>
      <c r="AD2828" s="27"/>
      <c r="AE2828" s="27"/>
      <c r="AF2828" s="27"/>
      <c r="AG2828" s="27"/>
      <c r="AH2828" s="27"/>
      <c r="AI2828" s="27"/>
      <c r="AJ2828" s="27"/>
      <c r="AK2828" s="27"/>
      <c r="AL2828" s="27"/>
      <c r="AM2828" s="27"/>
      <c r="AN2828" s="27"/>
      <c r="AO2828" s="27"/>
      <c r="AP2828" s="27">
        <v>1750</v>
      </c>
      <c r="AQ2828" s="39">
        <v>0</v>
      </c>
      <c r="AR2828" s="27">
        <f t="shared" si="120"/>
        <v>0</v>
      </c>
      <c r="AS2828" s="10" t="s">
        <v>111</v>
      </c>
      <c r="AT2828" s="43" t="s">
        <v>241</v>
      </c>
      <c r="AU2828" s="13" t="s">
        <v>115</v>
      </c>
    </row>
    <row r="2829" spans="2:47" ht="13.15" customHeight="1" x14ac:dyDescent="0.2">
      <c r="B2829" s="13" t="s">
        <v>4032</v>
      </c>
      <c r="C2829" s="13" t="s">
        <v>100</v>
      </c>
      <c r="D2829" s="13" t="s">
        <v>4033</v>
      </c>
      <c r="E2829" s="13" t="s">
        <v>4027</v>
      </c>
      <c r="F2829" s="13" t="s">
        <v>4034</v>
      </c>
      <c r="G2829" s="13" t="s">
        <v>4029</v>
      </c>
      <c r="H2829" s="13" t="s">
        <v>197</v>
      </c>
      <c r="I2829" s="13">
        <v>45</v>
      </c>
      <c r="J2829" s="13" t="s">
        <v>579</v>
      </c>
      <c r="K2829" s="13" t="s">
        <v>107</v>
      </c>
      <c r="L2829" s="13" t="s">
        <v>108</v>
      </c>
      <c r="M2829" s="13" t="s">
        <v>122</v>
      </c>
      <c r="N2829" s="13" t="s">
        <v>3503</v>
      </c>
      <c r="O2829" s="39"/>
      <c r="P2829" s="39"/>
      <c r="Q2829" s="39"/>
      <c r="R2829" s="39">
        <v>2936</v>
      </c>
      <c r="S2829" s="39">
        <v>0</v>
      </c>
      <c r="T2829" s="39">
        <v>1755</v>
      </c>
      <c r="U2829" s="39">
        <v>1755</v>
      </c>
      <c r="V2829" s="39">
        <v>1755</v>
      </c>
      <c r="W2829" s="39"/>
      <c r="X2829" s="39"/>
      <c r="Y2829" s="39"/>
      <c r="Z2829" s="39"/>
      <c r="AA2829" s="39"/>
      <c r="AB2829" s="39"/>
      <c r="AC2829" s="39"/>
      <c r="AD2829" s="39"/>
      <c r="AE2829" s="39"/>
      <c r="AF2829" s="39"/>
      <c r="AG2829" s="39"/>
      <c r="AH2829" s="39"/>
      <c r="AI2829" s="39"/>
      <c r="AJ2829" s="39"/>
      <c r="AK2829" s="39"/>
      <c r="AL2829" s="39"/>
      <c r="AM2829" s="39"/>
      <c r="AN2829" s="39"/>
      <c r="AO2829" s="39"/>
      <c r="AP2829" s="39">
        <v>1750</v>
      </c>
      <c r="AQ2829" s="39">
        <v>0</v>
      </c>
      <c r="AR2829" s="27">
        <f t="shared" si="120"/>
        <v>0</v>
      </c>
      <c r="AS2829" s="13" t="s">
        <v>111</v>
      </c>
      <c r="AT2829" s="13">
        <v>2015</v>
      </c>
      <c r="AU2829" s="13" t="s">
        <v>156</v>
      </c>
    </row>
    <row r="2830" spans="2:47" ht="13.15" customHeight="1" x14ac:dyDescent="0.2">
      <c r="B2830" s="13" t="s">
        <v>7986</v>
      </c>
      <c r="C2830" s="13" t="s">
        <v>100</v>
      </c>
      <c r="D2830" s="13" t="s">
        <v>4033</v>
      </c>
      <c r="E2830" s="13" t="s">
        <v>4027</v>
      </c>
      <c r="F2830" s="13" t="s">
        <v>4034</v>
      </c>
      <c r="G2830" s="13" t="s">
        <v>4029</v>
      </c>
      <c r="H2830" s="13" t="s">
        <v>197</v>
      </c>
      <c r="I2830" s="13">
        <v>45</v>
      </c>
      <c r="J2830" s="13" t="s">
        <v>579</v>
      </c>
      <c r="K2830" s="13" t="s">
        <v>107</v>
      </c>
      <c r="L2830" s="13" t="s">
        <v>108</v>
      </c>
      <c r="M2830" s="13" t="s">
        <v>122</v>
      </c>
      <c r="N2830" s="13" t="s">
        <v>3503</v>
      </c>
      <c r="O2830" s="39"/>
      <c r="P2830" s="39"/>
      <c r="Q2830" s="39"/>
      <c r="R2830" s="39">
        <v>2936</v>
      </c>
      <c r="S2830" s="39">
        <v>0</v>
      </c>
      <c r="T2830" s="39">
        <v>1755</v>
      </c>
      <c r="U2830" s="39">
        <v>1736</v>
      </c>
      <c r="V2830" s="39">
        <v>2204</v>
      </c>
      <c r="W2830" s="39">
        <v>2204</v>
      </c>
      <c r="X2830" s="171"/>
      <c r="Y2830" s="171"/>
      <c r="Z2830" s="171"/>
      <c r="AA2830" s="171"/>
      <c r="AB2830" s="171"/>
      <c r="AC2830" s="171"/>
      <c r="AD2830" s="171"/>
      <c r="AE2830" s="171"/>
      <c r="AF2830" s="171"/>
      <c r="AG2830" s="171"/>
      <c r="AH2830" s="171"/>
      <c r="AI2830" s="171"/>
      <c r="AJ2830" s="171"/>
      <c r="AK2830" s="171"/>
      <c r="AL2830" s="171"/>
      <c r="AM2830" s="171"/>
      <c r="AN2830" s="171"/>
      <c r="AO2830" s="171"/>
      <c r="AP2830" s="39">
        <v>2300</v>
      </c>
      <c r="AQ2830" s="39">
        <f t="shared" ref="AQ2830" si="123">(O2830+P2830+Q2830+R2830+S2830+T2830+U2830+V2830+W2830)*AP2830</f>
        <v>24920500</v>
      </c>
      <c r="AR2830" s="27">
        <f t="shared" si="120"/>
        <v>27910960.000000004</v>
      </c>
      <c r="AS2830" s="13" t="s">
        <v>111</v>
      </c>
      <c r="AT2830" s="13" t="s">
        <v>7980</v>
      </c>
      <c r="AU2830" s="300"/>
    </row>
    <row r="2831" spans="2:47" ht="13.15" customHeight="1" x14ac:dyDescent="0.2">
      <c r="B2831" s="7" t="s">
        <v>4035</v>
      </c>
      <c r="C2831" s="7" t="s">
        <v>100</v>
      </c>
      <c r="D2831" s="13" t="s">
        <v>4036</v>
      </c>
      <c r="E2831" s="7" t="s">
        <v>3968</v>
      </c>
      <c r="F2831" s="7" t="s">
        <v>4037</v>
      </c>
      <c r="G2831" s="7" t="s">
        <v>4038</v>
      </c>
      <c r="H2831" s="8" t="s">
        <v>197</v>
      </c>
      <c r="I2831" s="9">
        <v>45</v>
      </c>
      <c r="J2831" s="10" t="s">
        <v>238</v>
      </c>
      <c r="K2831" s="8" t="s">
        <v>107</v>
      </c>
      <c r="L2831" s="10" t="s">
        <v>108</v>
      </c>
      <c r="M2831" s="10" t="s">
        <v>109</v>
      </c>
      <c r="N2831" s="10" t="s">
        <v>3503</v>
      </c>
      <c r="O2831" s="27"/>
      <c r="P2831" s="27"/>
      <c r="Q2831" s="74"/>
      <c r="R2831" s="27">
        <v>7568</v>
      </c>
      <c r="S2831" s="27">
        <v>7568</v>
      </c>
      <c r="T2831" s="27">
        <v>7568</v>
      </c>
      <c r="U2831" s="27">
        <v>7568</v>
      </c>
      <c r="V2831" s="27">
        <v>7568</v>
      </c>
      <c r="W2831" s="27"/>
      <c r="X2831" s="27"/>
      <c r="Y2831" s="27"/>
      <c r="Z2831" s="27"/>
      <c r="AA2831" s="27"/>
      <c r="AB2831" s="27"/>
      <c r="AC2831" s="27"/>
      <c r="AD2831" s="27"/>
      <c r="AE2831" s="27"/>
      <c r="AF2831" s="27"/>
      <c r="AG2831" s="27"/>
      <c r="AH2831" s="27"/>
      <c r="AI2831" s="27"/>
      <c r="AJ2831" s="27"/>
      <c r="AK2831" s="27"/>
      <c r="AL2831" s="27"/>
      <c r="AM2831" s="27"/>
      <c r="AN2831" s="27"/>
      <c r="AO2831" s="27"/>
      <c r="AP2831" s="27">
        <v>3351.62</v>
      </c>
      <c r="AQ2831" s="39">
        <v>0</v>
      </c>
      <c r="AR2831" s="27">
        <f t="shared" si="120"/>
        <v>0</v>
      </c>
      <c r="AS2831" s="10" t="s">
        <v>111</v>
      </c>
      <c r="AT2831" s="43" t="s">
        <v>241</v>
      </c>
      <c r="AU2831" s="10" t="s">
        <v>1339</v>
      </c>
    </row>
    <row r="2832" spans="2:47" ht="13.15" customHeight="1" x14ac:dyDescent="0.2">
      <c r="B2832" s="12" t="s">
        <v>4039</v>
      </c>
      <c r="C2832" s="7" t="s">
        <v>100</v>
      </c>
      <c r="D2832" s="13" t="s">
        <v>4036</v>
      </c>
      <c r="E2832" s="7" t="s">
        <v>3968</v>
      </c>
      <c r="F2832" s="7" t="s">
        <v>4037</v>
      </c>
      <c r="G2832" s="7" t="s">
        <v>4038</v>
      </c>
      <c r="H2832" s="8" t="s">
        <v>197</v>
      </c>
      <c r="I2832" s="9">
        <v>45</v>
      </c>
      <c r="J2832" s="10" t="s">
        <v>579</v>
      </c>
      <c r="K2832" s="8" t="s">
        <v>107</v>
      </c>
      <c r="L2832" s="10" t="s">
        <v>108</v>
      </c>
      <c r="M2832" s="10" t="s">
        <v>109</v>
      </c>
      <c r="N2832" s="10" t="s">
        <v>3503</v>
      </c>
      <c r="O2832" s="74"/>
      <c r="P2832" s="27"/>
      <c r="Q2832" s="27"/>
      <c r="R2832" s="27">
        <v>7568</v>
      </c>
      <c r="S2832" s="27">
        <v>7568</v>
      </c>
      <c r="T2832" s="27">
        <v>7568</v>
      </c>
      <c r="U2832" s="27">
        <v>7568</v>
      </c>
      <c r="V2832" s="27">
        <v>7568</v>
      </c>
      <c r="W2832" s="27"/>
      <c r="X2832" s="27"/>
      <c r="Y2832" s="27"/>
      <c r="Z2832" s="27"/>
      <c r="AA2832" s="27"/>
      <c r="AB2832" s="27"/>
      <c r="AC2832" s="27"/>
      <c r="AD2832" s="27"/>
      <c r="AE2832" s="27"/>
      <c r="AF2832" s="27"/>
      <c r="AG2832" s="27"/>
      <c r="AH2832" s="27"/>
      <c r="AI2832" s="27"/>
      <c r="AJ2832" s="27"/>
      <c r="AK2832" s="27"/>
      <c r="AL2832" s="27"/>
      <c r="AM2832" s="27"/>
      <c r="AN2832" s="27"/>
      <c r="AO2832" s="27"/>
      <c r="AP2832" s="27">
        <v>3351.62</v>
      </c>
      <c r="AQ2832" s="39">
        <v>0</v>
      </c>
      <c r="AR2832" s="27">
        <f t="shared" si="120"/>
        <v>0</v>
      </c>
      <c r="AS2832" s="10" t="s">
        <v>111</v>
      </c>
      <c r="AT2832" s="43" t="s">
        <v>241</v>
      </c>
      <c r="AU2832" s="88"/>
    </row>
    <row r="2833" spans="2:47" ht="13.15" customHeight="1" x14ac:dyDescent="0.2">
      <c r="B2833" s="12" t="s">
        <v>4040</v>
      </c>
      <c r="C2833" s="7" t="s">
        <v>100</v>
      </c>
      <c r="D2833" s="13" t="s">
        <v>4036</v>
      </c>
      <c r="E2833" s="7" t="s">
        <v>3968</v>
      </c>
      <c r="F2833" s="7" t="s">
        <v>4037</v>
      </c>
      <c r="G2833" s="7" t="s">
        <v>4038</v>
      </c>
      <c r="H2833" s="8" t="s">
        <v>197</v>
      </c>
      <c r="I2833" s="9">
        <v>45</v>
      </c>
      <c r="J2833" s="10" t="s">
        <v>579</v>
      </c>
      <c r="K2833" s="8" t="s">
        <v>107</v>
      </c>
      <c r="L2833" s="10" t="s">
        <v>108</v>
      </c>
      <c r="M2833" s="10" t="s">
        <v>109</v>
      </c>
      <c r="N2833" s="10" t="s">
        <v>3503</v>
      </c>
      <c r="O2833" s="74"/>
      <c r="P2833" s="27"/>
      <c r="Q2833" s="27"/>
      <c r="R2833" s="27">
        <v>7568</v>
      </c>
      <c r="S2833" s="27">
        <v>7568</v>
      </c>
      <c r="T2833" s="27">
        <v>7568</v>
      </c>
      <c r="U2833" s="27">
        <v>7568</v>
      </c>
      <c r="V2833" s="27">
        <v>7568</v>
      </c>
      <c r="W2833" s="27"/>
      <c r="X2833" s="27"/>
      <c r="Y2833" s="27"/>
      <c r="Z2833" s="27"/>
      <c r="AA2833" s="27"/>
      <c r="AB2833" s="27"/>
      <c r="AC2833" s="27"/>
      <c r="AD2833" s="27"/>
      <c r="AE2833" s="27"/>
      <c r="AF2833" s="27"/>
      <c r="AG2833" s="27"/>
      <c r="AH2833" s="27"/>
      <c r="AI2833" s="27"/>
      <c r="AJ2833" s="27"/>
      <c r="AK2833" s="27"/>
      <c r="AL2833" s="27"/>
      <c r="AM2833" s="27"/>
      <c r="AN2833" s="27"/>
      <c r="AO2833" s="27"/>
      <c r="AP2833" s="27">
        <v>792.14</v>
      </c>
      <c r="AQ2833" s="39">
        <v>0</v>
      </c>
      <c r="AR2833" s="27">
        <f t="shared" si="120"/>
        <v>0</v>
      </c>
      <c r="AS2833" s="10" t="s">
        <v>111</v>
      </c>
      <c r="AT2833" s="43" t="s">
        <v>241</v>
      </c>
      <c r="AU2833" s="13" t="s">
        <v>115</v>
      </c>
    </row>
    <row r="2834" spans="2:47" ht="13.15" customHeight="1" x14ac:dyDescent="0.2">
      <c r="B2834" s="13" t="s">
        <v>4041</v>
      </c>
      <c r="C2834" s="13" t="s">
        <v>100</v>
      </c>
      <c r="D2834" s="13" t="s">
        <v>4042</v>
      </c>
      <c r="E2834" s="13" t="s">
        <v>3968</v>
      </c>
      <c r="F2834" s="13" t="s">
        <v>4043</v>
      </c>
      <c r="G2834" s="13" t="s">
        <v>4038</v>
      </c>
      <c r="H2834" s="13" t="s">
        <v>197</v>
      </c>
      <c r="I2834" s="13">
        <v>45</v>
      </c>
      <c r="J2834" s="13" t="s">
        <v>579</v>
      </c>
      <c r="K2834" s="13" t="s">
        <v>107</v>
      </c>
      <c r="L2834" s="13" t="s">
        <v>108</v>
      </c>
      <c r="M2834" s="13" t="s">
        <v>109</v>
      </c>
      <c r="N2834" s="13" t="s">
        <v>3503</v>
      </c>
      <c r="O2834" s="39"/>
      <c r="P2834" s="39"/>
      <c r="Q2834" s="39"/>
      <c r="R2834" s="39">
        <v>7568</v>
      </c>
      <c r="S2834" s="39">
        <v>0</v>
      </c>
      <c r="T2834" s="39">
        <v>8334</v>
      </c>
      <c r="U2834" s="39">
        <v>8334</v>
      </c>
      <c r="V2834" s="39">
        <v>8334</v>
      </c>
      <c r="W2834" s="39"/>
      <c r="X2834" s="39"/>
      <c r="Y2834" s="39"/>
      <c r="Z2834" s="39"/>
      <c r="AA2834" s="39"/>
      <c r="AB2834" s="39"/>
      <c r="AC2834" s="39"/>
      <c r="AD2834" s="39"/>
      <c r="AE2834" s="39"/>
      <c r="AF2834" s="39"/>
      <c r="AG2834" s="39"/>
      <c r="AH2834" s="39"/>
      <c r="AI2834" s="39"/>
      <c r="AJ2834" s="39"/>
      <c r="AK2834" s="39"/>
      <c r="AL2834" s="39"/>
      <c r="AM2834" s="39"/>
      <c r="AN2834" s="39"/>
      <c r="AO2834" s="39"/>
      <c r="AP2834" s="39">
        <v>792.14</v>
      </c>
      <c r="AQ2834" s="39">
        <v>0</v>
      </c>
      <c r="AR2834" s="27">
        <f t="shared" si="120"/>
        <v>0</v>
      </c>
      <c r="AS2834" s="13" t="s">
        <v>111</v>
      </c>
      <c r="AT2834" s="13">
        <v>2015</v>
      </c>
      <c r="AU2834" s="13">
        <v>14</v>
      </c>
    </row>
    <row r="2835" spans="2:47" ht="13.15" customHeight="1" x14ac:dyDescent="0.2">
      <c r="B2835" s="13" t="s">
        <v>4044</v>
      </c>
      <c r="C2835" s="13" t="s">
        <v>100</v>
      </c>
      <c r="D2835" s="13" t="s">
        <v>4042</v>
      </c>
      <c r="E2835" s="13" t="s">
        <v>3968</v>
      </c>
      <c r="F2835" s="13" t="s">
        <v>4043</v>
      </c>
      <c r="G2835" s="13" t="s">
        <v>4038</v>
      </c>
      <c r="H2835" s="13" t="s">
        <v>197</v>
      </c>
      <c r="I2835" s="13">
        <v>45</v>
      </c>
      <c r="J2835" s="13" t="s">
        <v>579</v>
      </c>
      <c r="K2835" s="13" t="s">
        <v>107</v>
      </c>
      <c r="L2835" s="13" t="s">
        <v>108</v>
      </c>
      <c r="M2835" s="13" t="s">
        <v>122</v>
      </c>
      <c r="N2835" s="13" t="s">
        <v>3503</v>
      </c>
      <c r="O2835" s="39"/>
      <c r="P2835" s="39"/>
      <c r="Q2835" s="39"/>
      <c r="R2835" s="39">
        <v>7567</v>
      </c>
      <c r="S2835" s="39">
        <v>0</v>
      </c>
      <c r="T2835" s="39">
        <v>7568</v>
      </c>
      <c r="U2835" s="39">
        <v>7568</v>
      </c>
      <c r="V2835" s="39">
        <v>7568</v>
      </c>
      <c r="W2835" s="39"/>
      <c r="X2835" s="39"/>
      <c r="Y2835" s="39"/>
      <c r="Z2835" s="39"/>
      <c r="AA2835" s="39"/>
      <c r="AB2835" s="39"/>
      <c r="AC2835" s="39"/>
      <c r="AD2835" s="39"/>
      <c r="AE2835" s="39"/>
      <c r="AF2835" s="39"/>
      <c r="AG2835" s="39"/>
      <c r="AH2835" s="39"/>
      <c r="AI2835" s="39"/>
      <c r="AJ2835" s="39"/>
      <c r="AK2835" s="39"/>
      <c r="AL2835" s="39"/>
      <c r="AM2835" s="39"/>
      <c r="AN2835" s="39"/>
      <c r="AO2835" s="39"/>
      <c r="AP2835" s="39">
        <v>792.14</v>
      </c>
      <c r="AQ2835" s="39">
        <v>0</v>
      </c>
      <c r="AR2835" s="27">
        <f t="shared" si="120"/>
        <v>0</v>
      </c>
      <c r="AS2835" s="13" t="s">
        <v>111</v>
      </c>
      <c r="AT2835" s="13">
        <v>2015</v>
      </c>
      <c r="AU2835" s="13" t="s">
        <v>156</v>
      </c>
    </row>
    <row r="2836" spans="2:47" ht="13.15" customHeight="1" x14ac:dyDescent="0.2">
      <c r="B2836" s="13" t="s">
        <v>7987</v>
      </c>
      <c r="C2836" s="13" t="s">
        <v>100</v>
      </c>
      <c r="D2836" s="13" t="s">
        <v>4042</v>
      </c>
      <c r="E2836" s="13" t="s">
        <v>3968</v>
      </c>
      <c r="F2836" s="13" t="s">
        <v>4043</v>
      </c>
      <c r="G2836" s="13" t="s">
        <v>4038</v>
      </c>
      <c r="H2836" s="13" t="s">
        <v>197</v>
      </c>
      <c r="I2836" s="13">
        <v>45</v>
      </c>
      <c r="J2836" s="13" t="s">
        <v>579</v>
      </c>
      <c r="K2836" s="13" t="s">
        <v>107</v>
      </c>
      <c r="L2836" s="13" t="s">
        <v>108</v>
      </c>
      <c r="M2836" s="13" t="s">
        <v>122</v>
      </c>
      <c r="N2836" s="13" t="s">
        <v>3503</v>
      </c>
      <c r="O2836" s="39"/>
      <c r="P2836" s="39"/>
      <c r="Q2836" s="39"/>
      <c r="R2836" s="39">
        <v>7567</v>
      </c>
      <c r="S2836" s="39">
        <v>0</v>
      </c>
      <c r="T2836" s="39">
        <v>7568</v>
      </c>
      <c r="U2836" s="39">
        <v>3267</v>
      </c>
      <c r="V2836" s="39">
        <v>4482</v>
      </c>
      <c r="W2836" s="39">
        <v>4482</v>
      </c>
      <c r="X2836" s="171"/>
      <c r="Y2836" s="171"/>
      <c r="Z2836" s="171"/>
      <c r="AA2836" s="171"/>
      <c r="AB2836" s="171"/>
      <c r="AC2836" s="171"/>
      <c r="AD2836" s="171"/>
      <c r="AE2836" s="171"/>
      <c r="AF2836" s="171"/>
      <c r="AG2836" s="171"/>
      <c r="AH2836" s="171"/>
      <c r="AI2836" s="171"/>
      <c r="AJ2836" s="171"/>
      <c r="AK2836" s="171"/>
      <c r="AL2836" s="171"/>
      <c r="AM2836" s="171"/>
      <c r="AN2836" s="171"/>
      <c r="AO2836" s="171"/>
      <c r="AP2836" s="39">
        <v>1200</v>
      </c>
      <c r="AQ2836" s="39">
        <f t="shared" ref="AQ2836" si="124">(O2836+P2836+Q2836+R2836+S2836+T2836+U2836+V2836+W2836)*AP2836</f>
        <v>32839200</v>
      </c>
      <c r="AR2836" s="27">
        <f t="shared" si="120"/>
        <v>36779904</v>
      </c>
      <c r="AS2836" s="13" t="s">
        <v>111</v>
      </c>
      <c r="AT2836" s="13" t="s">
        <v>7980</v>
      </c>
      <c r="AU2836" s="300"/>
    </row>
    <row r="2837" spans="2:47" ht="13.15" customHeight="1" x14ac:dyDescent="0.2">
      <c r="B2837" s="7" t="s">
        <v>4045</v>
      </c>
      <c r="C2837" s="7" t="s">
        <v>100</v>
      </c>
      <c r="D2837" s="13" t="s">
        <v>4026</v>
      </c>
      <c r="E2837" s="7" t="s">
        <v>4027</v>
      </c>
      <c r="F2837" s="7" t="s">
        <v>4028</v>
      </c>
      <c r="G2837" s="22" t="s">
        <v>4029</v>
      </c>
      <c r="H2837" s="8" t="s">
        <v>197</v>
      </c>
      <c r="I2837" s="9">
        <v>45</v>
      </c>
      <c r="J2837" s="10" t="s">
        <v>238</v>
      </c>
      <c r="K2837" s="8" t="s">
        <v>107</v>
      </c>
      <c r="L2837" s="10" t="s">
        <v>108</v>
      </c>
      <c r="M2837" s="10" t="s">
        <v>109</v>
      </c>
      <c r="N2837" s="10" t="s">
        <v>3503</v>
      </c>
      <c r="O2837" s="27"/>
      <c r="P2837" s="27"/>
      <c r="Q2837" s="74"/>
      <c r="R2837" s="27">
        <v>336</v>
      </c>
      <c r="S2837" s="27">
        <v>336</v>
      </c>
      <c r="T2837" s="27">
        <v>336</v>
      </c>
      <c r="U2837" s="27">
        <v>336</v>
      </c>
      <c r="V2837" s="27">
        <v>336</v>
      </c>
      <c r="W2837" s="27"/>
      <c r="X2837" s="27"/>
      <c r="Y2837" s="27"/>
      <c r="Z2837" s="27"/>
      <c r="AA2837" s="27"/>
      <c r="AB2837" s="27"/>
      <c r="AC2837" s="27"/>
      <c r="AD2837" s="27"/>
      <c r="AE2837" s="27"/>
      <c r="AF2837" s="27"/>
      <c r="AG2837" s="27"/>
      <c r="AH2837" s="27"/>
      <c r="AI2837" s="27"/>
      <c r="AJ2837" s="27"/>
      <c r="AK2837" s="27"/>
      <c r="AL2837" s="27"/>
      <c r="AM2837" s="27"/>
      <c r="AN2837" s="27"/>
      <c r="AO2837" s="27"/>
      <c r="AP2837" s="27">
        <v>3622.17</v>
      </c>
      <c r="AQ2837" s="39">
        <v>0</v>
      </c>
      <c r="AR2837" s="27">
        <f t="shared" si="120"/>
        <v>0</v>
      </c>
      <c r="AS2837" s="10" t="s">
        <v>111</v>
      </c>
      <c r="AT2837" s="43" t="s">
        <v>241</v>
      </c>
      <c r="AU2837" s="89" t="s">
        <v>212</v>
      </c>
    </row>
    <row r="2838" spans="2:47" ht="13.15" customHeight="1" x14ac:dyDescent="0.2">
      <c r="B2838" s="12" t="s">
        <v>4046</v>
      </c>
      <c r="C2838" s="7" t="s">
        <v>100</v>
      </c>
      <c r="D2838" s="13" t="s">
        <v>4026</v>
      </c>
      <c r="E2838" s="7" t="s">
        <v>4027</v>
      </c>
      <c r="F2838" s="7" t="s">
        <v>4028</v>
      </c>
      <c r="G2838" s="7" t="s">
        <v>4029</v>
      </c>
      <c r="H2838" s="8" t="s">
        <v>197</v>
      </c>
      <c r="I2838" s="9">
        <v>45</v>
      </c>
      <c r="J2838" s="10" t="s">
        <v>579</v>
      </c>
      <c r="K2838" s="8" t="s">
        <v>107</v>
      </c>
      <c r="L2838" s="10" t="s">
        <v>108</v>
      </c>
      <c r="M2838" s="10" t="s">
        <v>109</v>
      </c>
      <c r="N2838" s="10" t="s">
        <v>3503</v>
      </c>
      <c r="O2838" s="74"/>
      <c r="P2838" s="27"/>
      <c r="Q2838" s="27"/>
      <c r="R2838" s="27">
        <v>2936</v>
      </c>
      <c r="S2838" s="27">
        <v>2936</v>
      </c>
      <c r="T2838" s="27">
        <v>2936</v>
      </c>
      <c r="U2838" s="27">
        <v>2936</v>
      </c>
      <c r="V2838" s="27">
        <v>2936</v>
      </c>
      <c r="W2838" s="27"/>
      <c r="X2838" s="27"/>
      <c r="Y2838" s="27"/>
      <c r="Z2838" s="27"/>
      <c r="AA2838" s="27"/>
      <c r="AB2838" s="27"/>
      <c r="AC2838" s="27"/>
      <c r="AD2838" s="27"/>
      <c r="AE2838" s="27"/>
      <c r="AF2838" s="27"/>
      <c r="AG2838" s="27"/>
      <c r="AH2838" s="27"/>
      <c r="AI2838" s="27"/>
      <c r="AJ2838" s="27"/>
      <c r="AK2838" s="27"/>
      <c r="AL2838" s="27"/>
      <c r="AM2838" s="27"/>
      <c r="AN2838" s="27"/>
      <c r="AO2838" s="27"/>
      <c r="AP2838" s="27">
        <v>3622.17</v>
      </c>
      <c r="AQ2838" s="39">
        <v>0</v>
      </c>
      <c r="AR2838" s="27">
        <f t="shared" si="120"/>
        <v>0</v>
      </c>
      <c r="AS2838" s="10" t="s">
        <v>111</v>
      </c>
      <c r="AT2838" s="7" t="s">
        <v>375</v>
      </c>
      <c r="AU2838" s="89" t="s">
        <v>212</v>
      </c>
    </row>
    <row r="2839" spans="2:47" ht="13.15" customHeight="1" x14ac:dyDescent="0.2">
      <c r="B2839" s="7" t="s">
        <v>4047</v>
      </c>
      <c r="C2839" s="7" t="s">
        <v>100</v>
      </c>
      <c r="D2839" s="13" t="s">
        <v>4036</v>
      </c>
      <c r="E2839" s="7" t="s">
        <v>3968</v>
      </c>
      <c r="F2839" s="7" t="s">
        <v>4037</v>
      </c>
      <c r="G2839" s="22" t="s">
        <v>4038</v>
      </c>
      <c r="H2839" s="8" t="s">
        <v>197</v>
      </c>
      <c r="I2839" s="9">
        <v>45</v>
      </c>
      <c r="J2839" s="10" t="s">
        <v>238</v>
      </c>
      <c r="K2839" s="8" t="s">
        <v>107</v>
      </c>
      <c r="L2839" s="10" t="s">
        <v>108</v>
      </c>
      <c r="M2839" s="10" t="s">
        <v>109</v>
      </c>
      <c r="N2839" s="10" t="s">
        <v>3503</v>
      </c>
      <c r="O2839" s="27"/>
      <c r="P2839" s="27"/>
      <c r="Q2839" s="74"/>
      <c r="R2839" s="27">
        <v>793</v>
      </c>
      <c r="S2839" s="27">
        <v>793</v>
      </c>
      <c r="T2839" s="27">
        <v>793</v>
      </c>
      <c r="U2839" s="27">
        <v>793</v>
      </c>
      <c r="V2839" s="27">
        <v>793</v>
      </c>
      <c r="W2839" s="27"/>
      <c r="X2839" s="27"/>
      <c r="Y2839" s="27"/>
      <c r="Z2839" s="27"/>
      <c r="AA2839" s="27"/>
      <c r="AB2839" s="27"/>
      <c r="AC2839" s="27"/>
      <c r="AD2839" s="27"/>
      <c r="AE2839" s="27"/>
      <c r="AF2839" s="27"/>
      <c r="AG2839" s="27"/>
      <c r="AH2839" s="27"/>
      <c r="AI2839" s="27"/>
      <c r="AJ2839" s="27"/>
      <c r="AK2839" s="27"/>
      <c r="AL2839" s="27"/>
      <c r="AM2839" s="27"/>
      <c r="AN2839" s="27"/>
      <c r="AO2839" s="27"/>
      <c r="AP2839" s="27">
        <v>792.14</v>
      </c>
      <c r="AQ2839" s="39">
        <v>0</v>
      </c>
      <c r="AR2839" s="27">
        <f t="shared" si="120"/>
        <v>0</v>
      </c>
      <c r="AS2839" s="10" t="s">
        <v>111</v>
      </c>
      <c r="AT2839" s="43" t="s">
        <v>241</v>
      </c>
      <c r="AU2839" s="89" t="s">
        <v>212</v>
      </c>
    </row>
    <row r="2840" spans="2:47" ht="13.15" customHeight="1" x14ac:dyDescent="0.2">
      <c r="B2840" s="12" t="s">
        <v>4048</v>
      </c>
      <c r="C2840" s="7" t="s">
        <v>100</v>
      </c>
      <c r="D2840" s="13" t="s">
        <v>4036</v>
      </c>
      <c r="E2840" s="7" t="s">
        <v>3968</v>
      </c>
      <c r="F2840" s="7" t="s">
        <v>4037</v>
      </c>
      <c r="G2840" s="7" t="s">
        <v>4038</v>
      </c>
      <c r="H2840" s="8" t="s">
        <v>197</v>
      </c>
      <c r="I2840" s="9">
        <v>45</v>
      </c>
      <c r="J2840" s="10" t="s">
        <v>579</v>
      </c>
      <c r="K2840" s="8" t="s">
        <v>107</v>
      </c>
      <c r="L2840" s="10" t="s">
        <v>108</v>
      </c>
      <c r="M2840" s="10" t="s">
        <v>109</v>
      </c>
      <c r="N2840" s="10" t="s">
        <v>3503</v>
      </c>
      <c r="O2840" s="74"/>
      <c r="P2840" s="27"/>
      <c r="Q2840" s="27"/>
      <c r="R2840" s="27">
        <v>7568</v>
      </c>
      <c r="S2840" s="27">
        <v>7568</v>
      </c>
      <c r="T2840" s="27">
        <v>7568</v>
      </c>
      <c r="U2840" s="27">
        <v>7568</v>
      </c>
      <c r="V2840" s="27">
        <v>7568</v>
      </c>
      <c r="W2840" s="27"/>
      <c r="X2840" s="27"/>
      <c r="Y2840" s="27"/>
      <c r="Z2840" s="27"/>
      <c r="AA2840" s="27"/>
      <c r="AB2840" s="27"/>
      <c r="AC2840" s="27"/>
      <c r="AD2840" s="27"/>
      <c r="AE2840" s="27"/>
      <c r="AF2840" s="27"/>
      <c r="AG2840" s="27"/>
      <c r="AH2840" s="27"/>
      <c r="AI2840" s="27"/>
      <c r="AJ2840" s="27"/>
      <c r="AK2840" s="27"/>
      <c r="AL2840" s="27"/>
      <c r="AM2840" s="27"/>
      <c r="AN2840" s="27"/>
      <c r="AO2840" s="27"/>
      <c r="AP2840" s="27">
        <v>792.14</v>
      </c>
      <c r="AQ2840" s="39">
        <v>0</v>
      </c>
      <c r="AR2840" s="27">
        <f t="shared" si="120"/>
        <v>0</v>
      </c>
      <c r="AS2840" s="10" t="s">
        <v>111</v>
      </c>
      <c r="AT2840" s="7" t="s">
        <v>375</v>
      </c>
      <c r="AU2840" s="89" t="s">
        <v>212</v>
      </c>
    </row>
    <row r="2841" spans="2:47" ht="13.15" customHeight="1" x14ac:dyDescent="0.2">
      <c r="B2841" s="7" t="s">
        <v>4049</v>
      </c>
      <c r="C2841" s="7" t="s">
        <v>100</v>
      </c>
      <c r="D2841" s="13" t="s">
        <v>706</v>
      </c>
      <c r="E2841" s="7" t="s">
        <v>707</v>
      </c>
      <c r="F2841" s="7" t="s">
        <v>708</v>
      </c>
      <c r="G2841" s="7" t="s">
        <v>4050</v>
      </c>
      <c r="H2841" s="8" t="s">
        <v>197</v>
      </c>
      <c r="I2841" s="9">
        <v>45</v>
      </c>
      <c r="J2841" s="10" t="s">
        <v>238</v>
      </c>
      <c r="K2841" s="8" t="s">
        <v>107</v>
      </c>
      <c r="L2841" s="10" t="s">
        <v>108</v>
      </c>
      <c r="M2841" s="10" t="s">
        <v>109</v>
      </c>
      <c r="N2841" s="10" t="s">
        <v>110</v>
      </c>
      <c r="O2841" s="27"/>
      <c r="P2841" s="27"/>
      <c r="Q2841" s="74"/>
      <c r="R2841" s="27">
        <v>5429</v>
      </c>
      <c r="S2841" s="27">
        <v>5429</v>
      </c>
      <c r="T2841" s="27">
        <v>5429</v>
      </c>
      <c r="U2841" s="27">
        <v>5429</v>
      </c>
      <c r="V2841" s="27">
        <v>5429</v>
      </c>
      <c r="W2841" s="27"/>
      <c r="X2841" s="27"/>
      <c r="Y2841" s="27"/>
      <c r="Z2841" s="27"/>
      <c r="AA2841" s="27"/>
      <c r="AB2841" s="27"/>
      <c r="AC2841" s="27"/>
      <c r="AD2841" s="27"/>
      <c r="AE2841" s="27"/>
      <c r="AF2841" s="27"/>
      <c r="AG2841" s="27"/>
      <c r="AH2841" s="27"/>
      <c r="AI2841" s="27"/>
      <c r="AJ2841" s="27"/>
      <c r="AK2841" s="27"/>
      <c r="AL2841" s="27"/>
      <c r="AM2841" s="27"/>
      <c r="AN2841" s="27"/>
      <c r="AO2841" s="27"/>
      <c r="AP2841" s="27">
        <v>1859.72</v>
      </c>
      <c r="AQ2841" s="39">
        <v>0</v>
      </c>
      <c r="AR2841" s="27">
        <f t="shared" si="120"/>
        <v>0</v>
      </c>
      <c r="AS2841" s="10" t="s">
        <v>111</v>
      </c>
      <c r="AT2841" s="43" t="s">
        <v>241</v>
      </c>
      <c r="AU2841" s="88" t="s">
        <v>212</v>
      </c>
    </row>
    <row r="2842" spans="2:47" ht="13.15" customHeight="1" x14ac:dyDescent="0.2">
      <c r="B2842" s="12" t="s">
        <v>4051</v>
      </c>
      <c r="C2842" s="7" t="s">
        <v>100</v>
      </c>
      <c r="D2842" s="13" t="s">
        <v>706</v>
      </c>
      <c r="E2842" s="7" t="s">
        <v>707</v>
      </c>
      <c r="F2842" s="7" t="s">
        <v>708</v>
      </c>
      <c r="G2842" s="7" t="s">
        <v>4050</v>
      </c>
      <c r="H2842" s="8" t="s">
        <v>197</v>
      </c>
      <c r="I2842" s="9">
        <v>45</v>
      </c>
      <c r="J2842" s="10" t="s">
        <v>579</v>
      </c>
      <c r="K2842" s="8" t="s">
        <v>107</v>
      </c>
      <c r="L2842" s="10" t="s">
        <v>108</v>
      </c>
      <c r="M2842" s="10" t="s">
        <v>109</v>
      </c>
      <c r="N2842" s="10" t="s">
        <v>110</v>
      </c>
      <c r="O2842" s="74"/>
      <c r="P2842" s="27"/>
      <c r="Q2842" s="27"/>
      <c r="R2842" s="27">
        <v>5429</v>
      </c>
      <c r="S2842" s="27">
        <v>5429</v>
      </c>
      <c r="T2842" s="27">
        <v>5429</v>
      </c>
      <c r="U2842" s="27">
        <v>5429</v>
      </c>
      <c r="V2842" s="27">
        <v>5429</v>
      </c>
      <c r="W2842" s="27"/>
      <c r="X2842" s="27"/>
      <c r="Y2842" s="27"/>
      <c r="Z2842" s="27"/>
      <c r="AA2842" s="27"/>
      <c r="AB2842" s="27"/>
      <c r="AC2842" s="27"/>
      <c r="AD2842" s="27"/>
      <c r="AE2842" s="27"/>
      <c r="AF2842" s="27"/>
      <c r="AG2842" s="27"/>
      <c r="AH2842" s="27"/>
      <c r="AI2842" s="27"/>
      <c r="AJ2842" s="27"/>
      <c r="AK2842" s="27"/>
      <c r="AL2842" s="27"/>
      <c r="AM2842" s="27"/>
      <c r="AN2842" s="27"/>
      <c r="AO2842" s="27"/>
      <c r="AP2842" s="27">
        <v>1859.72</v>
      </c>
      <c r="AQ2842" s="39">
        <v>0</v>
      </c>
      <c r="AR2842" s="27">
        <f t="shared" si="120"/>
        <v>0</v>
      </c>
      <c r="AS2842" s="10" t="s">
        <v>111</v>
      </c>
      <c r="AT2842" s="7" t="s">
        <v>375</v>
      </c>
      <c r="AU2842" s="89" t="s">
        <v>212</v>
      </c>
    </row>
    <row r="2843" spans="2:47" ht="13.15" customHeight="1" x14ac:dyDescent="0.2">
      <c r="B2843" s="7" t="s">
        <v>4052</v>
      </c>
      <c r="C2843" s="7" t="s">
        <v>100</v>
      </c>
      <c r="D2843" s="13" t="s">
        <v>683</v>
      </c>
      <c r="E2843" s="7" t="s">
        <v>684</v>
      </c>
      <c r="F2843" s="7" t="s">
        <v>685</v>
      </c>
      <c r="G2843" s="7" t="s">
        <v>4053</v>
      </c>
      <c r="H2843" s="8" t="s">
        <v>197</v>
      </c>
      <c r="I2843" s="9">
        <v>57</v>
      </c>
      <c r="J2843" s="10" t="s">
        <v>238</v>
      </c>
      <c r="K2843" s="8" t="s">
        <v>107</v>
      </c>
      <c r="L2843" s="10" t="s">
        <v>108</v>
      </c>
      <c r="M2843" s="10" t="s">
        <v>109</v>
      </c>
      <c r="N2843" s="10" t="s">
        <v>110</v>
      </c>
      <c r="O2843" s="27"/>
      <c r="P2843" s="27"/>
      <c r="Q2843" s="74"/>
      <c r="R2843" s="27">
        <v>6084</v>
      </c>
      <c r="S2843" s="27">
        <v>6084</v>
      </c>
      <c r="T2843" s="27">
        <v>6084</v>
      </c>
      <c r="U2843" s="27">
        <v>6084</v>
      </c>
      <c r="V2843" s="27">
        <v>6084</v>
      </c>
      <c r="W2843" s="27"/>
      <c r="X2843" s="27"/>
      <c r="Y2843" s="27"/>
      <c r="Z2843" s="27"/>
      <c r="AA2843" s="27"/>
      <c r="AB2843" s="27"/>
      <c r="AC2843" s="27"/>
      <c r="AD2843" s="27"/>
      <c r="AE2843" s="27"/>
      <c r="AF2843" s="27"/>
      <c r="AG2843" s="27"/>
      <c r="AH2843" s="27"/>
      <c r="AI2843" s="27"/>
      <c r="AJ2843" s="27"/>
      <c r="AK2843" s="27"/>
      <c r="AL2843" s="27"/>
      <c r="AM2843" s="27"/>
      <c r="AN2843" s="27"/>
      <c r="AO2843" s="27"/>
      <c r="AP2843" s="27">
        <v>978.81</v>
      </c>
      <c r="AQ2843" s="39">
        <v>0</v>
      </c>
      <c r="AR2843" s="27">
        <f t="shared" si="120"/>
        <v>0</v>
      </c>
      <c r="AS2843" s="10" t="s">
        <v>111</v>
      </c>
      <c r="AT2843" s="43" t="s">
        <v>241</v>
      </c>
      <c r="AU2843" s="88" t="s">
        <v>212</v>
      </c>
    </row>
    <row r="2844" spans="2:47" ht="13.15" customHeight="1" x14ac:dyDescent="0.2">
      <c r="B2844" s="12" t="s">
        <v>4054</v>
      </c>
      <c r="C2844" s="7" t="s">
        <v>100</v>
      </c>
      <c r="D2844" s="13" t="s">
        <v>683</v>
      </c>
      <c r="E2844" s="7" t="s">
        <v>684</v>
      </c>
      <c r="F2844" s="7" t="s">
        <v>685</v>
      </c>
      <c r="G2844" s="7" t="s">
        <v>4053</v>
      </c>
      <c r="H2844" s="8" t="s">
        <v>197</v>
      </c>
      <c r="I2844" s="9">
        <v>57</v>
      </c>
      <c r="J2844" s="10" t="s">
        <v>579</v>
      </c>
      <c r="K2844" s="8" t="s">
        <v>107</v>
      </c>
      <c r="L2844" s="10" t="s">
        <v>108</v>
      </c>
      <c r="M2844" s="10" t="s">
        <v>109</v>
      </c>
      <c r="N2844" s="10" t="s">
        <v>110</v>
      </c>
      <c r="O2844" s="74"/>
      <c r="P2844" s="27"/>
      <c r="Q2844" s="27"/>
      <c r="R2844" s="27">
        <v>6084</v>
      </c>
      <c r="S2844" s="27">
        <v>6084</v>
      </c>
      <c r="T2844" s="27">
        <v>6084</v>
      </c>
      <c r="U2844" s="27">
        <v>6084</v>
      </c>
      <c r="V2844" s="27">
        <v>6084</v>
      </c>
      <c r="W2844" s="27"/>
      <c r="X2844" s="27"/>
      <c r="Y2844" s="27"/>
      <c r="Z2844" s="27"/>
      <c r="AA2844" s="27"/>
      <c r="AB2844" s="27"/>
      <c r="AC2844" s="27"/>
      <c r="AD2844" s="27"/>
      <c r="AE2844" s="27"/>
      <c r="AF2844" s="27"/>
      <c r="AG2844" s="27"/>
      <c r="AH2844" s="27"/>
      <c r="AI2844" s="27"/>
      <c r="AJ2844" s="27"/>
      <c r="AK2844" s="27"/>
      <c r="AL2844" s="27"/>
      <c r="AM2844" s="27"/>
      <c r="AN2844" s="27"/>
      <c r="AO2844" s="27"/>
      <c r="AP2844" s="27">
        <v>978.81</v>
      </c>
      <c r="AQ2844" s="39">
        <v>0</v>
      </c>
      <c r="AR2844" s="27">
        <f t="shared" si="120"/>
        <v>0</v>
      </c>
      <c r="AS2844" s="10" t="s">
        <v>111</v>
      </c>
      <c r="AT2844" s="7" t="s">
        <v>375</v>
      </c>
      <c r="AU2844" s="89" t="s">
        <v>212</v>
      </c>
    </row>
    <row r="2845" spans="2:47" ht="13.15" customHeight="1" x14ac:dyDescent="0.2">
      <c r="B2845" s="7" t="s">
        <v>4055</v>
      </c>
      <c r="C2845" s="7" t="s">
        <v>100</v>
      </c>
      <c r="D2845" s="13" t="s">
        <v>4056</v>
      </c>
      <c r="E2845" s="7" t="s">
        <v>4057</v>
      </c>
      <c r="F2845" s="7" t="s">
        <v>4058</v>
      </c>
      <c r="G2845" s="7" t="s">
        <v>4059</v>
      </c>
      <c r="H2845" s="8" t="s">
        <v>197</v>
      </c>
      <c r="I2845" s="9">
        <v>57</v>
      </c>
      <c r="J2845" s="10" t="s">
        <v>238</v>
      </c>
      <c r="K2845" s="8" t="s">
        <v>107</v>
      </c>
      <c r="L2845" s="10" t="s">
        <v>108</v>
      </c>
      <c r="M2845" s="10" t="s">
        <v>109</v>
      </c>
      <c r="N2845" s="10" t="s">
        <v>110</v>
      </c>
      <c r="O2845" s="27"/>
      <c r="P2845" s="27"/>
      <c r="Q2845" s="74"/>
      <c r="R2845" s="27">
        <v>840</v>
      </c>
      <c r="S2845" s="27">
        <v>840</v>
      </c>
      <c r="T2845" s="27">
        <v>840</v>
      </c>
      <c r="U2845" s="27">
        <v>840</v>
      </c>
      <c r="V2845" s="27">
        <v>840</v>
      </c>
      <c r="W2845" s="27"/>
      <c r="X2845" s="27"/>
      <c r="Y2845" s="27"/>
      <c r="Z2845" s="27"/>
      <c r="AA2845" s="27"/>
      <c r="AB2845" s="27"/>
      <c r="AC2845" s="27"/>
      <c r="AD2845" s="27"/>
      <c r="AE2845" s="27"/>
      <c r="AF2845" s="27"/>
      <c r="AG2845" s="27"/>
      <c r="AH2845" s="27"/>
      <c r="AI2845" s="27"/>
      <c r="AJ2845" s="27"/>
      <c r="AK2845" s="27"/>
      <c r="AL2845" s="27"/>
      <c r="AM2845" s="27"/>
      <c r="AN2845" s="27"/>
      <c r="AO2845" s="27"/>
      <c r="AP2845" s="27">
        <v>2720.25</v>
      </c>
      <c r="AQ2845" s="39">
        <v>0</v>
      </c>
      <c r="AR2845" s="27">
        <f t="shared" si="120"/>
        <v>0</v>
      </c>
      <c r="AS2845" s="10" t="s">
        <v>111</v>
      </c>
      <c r="AT2845" s="43" t="s">
        <v>241</v>
      </c>
      <c r="AU2845" s="10" t="s">
        <v>1339</v>
      </c>
    </row>
    <row r="2846" spans="2:47" ht="13.15" customHeight="1" x14ac:dyDescent="0.2">
      <c r="B2846" s="12" t="s">
        <v>4060</v>
      </c>
      <c r="C2846" s="7" t="s">
        <v>100</v>
      </c>
      <c r="D2846" s="13" t="s">
        <v>4056</v>
      </c>
      <c r="E2846" s="7" t="s">
        <v>4057</v>
      </c>
      <c r="F2846" s="7" t="s">
        <v>4058</v>
      </c>
      <c r="G2846" s="7" t="s">
        <v>4059</v>
      </c>
      <c r="H2846" s="8" t="s">
        <v>197</v>
      </c>
      <c r="I2846" s="9">
        <v>57</v>
      </c>
      <c r="J2846" s="10" t="s">
        <v>579</v>
      </c>
      <c r="K2846" s="8" t="s">
        <v>107</v>
      </c>
      <c r="L2846" s="10" t="s">
        <v>108</v>
      </c>
      <c r="M2846" s="10" t="s">
        <v>109</v>
      </c>
      <c r="N2846" s="10" t="s">
        <v>110</v>
      </c>
      <c r="O2846" s="74"/>
      <c r="P2846" s="27"/>
      <c r="Q2846" s="27"/>
      <c r="R2846" s="27">
        <v>840</v>
      </c>
      <c r="S2846" s="27">
        <v>840</v>
      </c>
      <c r="T2846" s="27">
        <v>840</v>
      </c>
      <c r="U2846" s="27">
        <v>840</v>
      </c>
      <c r="V2846" s="27">
        <v>840</v>
      </c>
      <c r="W2846" s="27"/>
      <c r="X2846" s="27"/>
      <c r="Y2846" s="27"/>
      <c r="Z2846" s="27"/>
      <c r="AA2846" s="27"/>
      <c r="AB2846" s="27"/>
      <c r="AC2846" s="27"/>
      <c r="AD2846" s="27"/>
      <c r="AE2846" s="27"/>
      <c r="AF2846" s="27"/>
      <c r="AG2846" s="27"/>
      <c r="AH2846" s="27"/>
      <c r="AI2846" s="27"/>
      <c r="AJ2846" s="27"/>
      <c r="AK2846" s="27"/>
      <c r="AL2846" s="27"/>
      <c r="AM2846" s="27"/>
      <c r="AN2846" s="27"/>
      <c r="AO2846" s="27"/>
      <c r="AP2846" s="27">
        <v>2720.25</v>
      </c>
      <c r="AQ2846" s="39">
        <v>0</v>
      </c>
      <c r="AR2846" s="27">
        <f t="shared" si="120"/>
        <v>0</v>
      </c>
      <c r="AS2846" s="10" t="s">
        <v>111</v>
      </c>
      <c r="AT2846" s="43" t="s">
        <v>241</v>
      </c>
      <c r="AU2846" s="89" t="s">
        <v>661</v>
      </c>
    </row>
    <row r="2847" spans="2:47" ht="13.15" customHeight="1" x14ac:dyDescent="0.2">
      <c r="B2847" s="12" t="s">
        <v>4061</v>
      </c>
      <c r="C2847" s="7" t="s">
        <v>100</v>
      </c>
      <c r="D2847" s="13" t="s">
        <v>4056</v>
      </c>
      <c r="E2847" s="7" t="s">
        <v>4057</v>
      </c>
      <c r="F2847" s="7" t="s">
        <v>4058</v>
      </c>
      <c r="G2847" s="7" t="s">
        <v>4059</v>
      </c>
      <c r="H2847" s="8" t="s">
        <v>197</v>
      </c>
      <c r="I2847" s="9">
        <v>57</v>
      </c>
      <c r="J2847" s="10" t="s">
        <v>579</v>
      </c>
      <c r="K2847" s="8" t="s">
        <v>107</v>
      </c>
      <c r="L2847" s="10" t="s">
        <v>108</v>
      </c>
      <c r="M2847" s="10" t="s">
        <v>109</v>
      </c>
      <c r="N2847" s="10" t="s">
        <v>110</v>
      </c>
      <c r="O2847" s="74"/>
      <c r="P2847" s="27"/>
      <c r="Q2847" s="27"/>
      <c r="R2847" s="27">
        <v>840</v>
      </c>
      <c r="S2847" s="27">
        <v>840</v>
      </c>
      <c r="T2847" s="27">
        <v>840</v>
      </c>
      <c r="U2847" s="27">
        <v>840</v>
      </c>
      <c r="V2847" s="27">
        <v>840</v>
      </c>
      <c r="W2847" s="27"/>
      <c r="X2847" s="27"/>
      <c r="Y2847" s="27"/>
      <c r="Z2847" s="27"/>
      <c r="AA2847" s="27"/>
      <c r="AB2847" s="27"/>
      <c r="AC2847" s="27"/>
      <c r="AD2847" s="27"/>
      <c r="AE2847" s="27"/>
      <c r="AF2847" s="27"/>
      <c r="AG2847" s="27"/>
      <c r="AH2847" s="27"/>
      <c r="AI2847" s="27"/>
      <c r="AJ2847" s="27"/>
      <c r="AK2847" s="27"/>
      <c r="AL2847" s="27"/>
      <c r="AM2847" s="27"/>
      <c r="AN2847" s="27"/>
      <c r="AO2847" s="27"/>
      <c r="AP2847" s="27">
        <v>1582.8</v>
      </c>
      <c r="AQ2847" s="39">
        <v>0</v>
      </c>
      <c r="AR2847" s="27">
        <f t="shared" si="120"/>
        <v>0</v>
      </c>
      <c r="AS2847" s="10" t="s">
        <v>111</v>
      </c>
      <c r="AT2847" s="43" t="s">
        <v>241</v>
      </c>
      <c r="AU2847" s="89" t="s">
        <v>661</v>
      </c>
    </row>
    <row r="2848" spans="2:47" ht="13.15" customHeight="1" x14ac:dyDescent="0.2">
      <c r="B2848" s="12" t="s">
        <v>4062</v>
      </c>
      <c r="C2848" s="7" t="s">
        <v>100</v>
      </c>
      <c r="D2848" s="13" t="s">
        <v>4056</v>
      </c>
      <c r="E2848" s="7" t="s">
        <v>4057</v>
      </c>
      <c r="F2848" s="7" t="s">
        <v>4058</v>
      </c>
      <c r="G2848" s="7" t="s">
        <v>4059</v>
      </c>
      <c r="H2848" s="8" t="s">
        <v>197</v>
      </c>
      <c r="I2848" s="8">
        <v>57</v>
      </c>
      <c r="J2848" s="10" t="s">
        <v>244</v>
      </c>
      <c r="K2848" s="8" t="s">
        <v>107</v>
      </c>
      <c r="L2848" s="10" t="s">
        <v>108</v>
      </c>
      <c r="M2848" s="10" t="s">
        <v>109</v>
      </c>
      <c r="N2848" s="10" t="s">
        <v>110</v>
      </c>
      <c r="O2848" s="74"/>
      <c r="P2848" s="27"/>
      <c r="Q2848" s="27"/>
      <c r="R2848" s="27">
        <v>345</v>
      </c>
      <c r="S2848" s="27">
        <v>840</v>
      </c>
      <c r="T2848" s="27">
        <v>840</v>
      </c>
      <c r="U2848" s="27">
        <v>840</v>
      </c>
      <c r="V2848" s="27">
        <v>840</v>
      </c>
      <c r="W2848" s="27"/>
      <c r="X2848" s="27"/>
      <c r="Y2848" s="27"/>
      <c r="Z2848" s="27"/>
      <c r="AA2848" s="27"/>
      <c r="AB2848" s="27"/>
      <c r="AC2848" s="27"/>
      <c r="AD2848" s="27"/>
      <c r="AE2848" s="27"/>
      <c r="AF2848" s="27"/>
      <c r="AG2848" s="27"/>
      <c r="AH2848" s="27"/>
      <c r="AI2848" s="27"/>
      <c r="AJ2848" s="27"/>
      <c r="AK2848" s="27"/>
      <c r="AL2848" s="27"/>
      <c r="AM2848" s="27"/>
      <c r="AN2848" s="27"/>
      <c r="AO2848" s="27"/>
      <c r="AP2848" s="27">
        <v>1582.8</v>
      </c>
      <c r="AQ2848" s="39">
        <v>0</v>
      </c>
      <c r="AR2848" s="27">
        <f t="shared" si="120"/>
        <v>0</v>
      </c>
      <c r="AS2848" s="10" t="s">
        <v>111</v>
      </c>
      <c r="AT2848" s="7" t="s">
        <v>375</v>
      </c>
      <c r="AU2848" s="13" t="s">
        <v>1163</v>
      </c>
    </row>
    <row r="2849" spans="2:47" ht="13.15" customHeight="1" x14ac:dyDescent="0.2">
      <c r="B2849" s="13" t="s">
        <v>4063</v>
      </c>
      <c r="C2849" s="13" t="s">
        <v>100</v>
      </c>
      <c r="D2849" s="13" t="s">
        <v>4064</v>
      </c>
      <c r="E2849" s="13" t="s">
        <v>4057</v>
      </c>
      <c r="F2849" s="13" t="s">
        <v>4065</v>
      </c>
      <c r="G2849" s="13" t="s">
        <v>4059</v>
      </c>
      <c r="H2849" s="13" t="s">
        <v>1475</v>
      </c>
      <c r="I2849" s="13">
        <v>57</v>
      </c>
      <c r="J2849" s="13" t="s">
        <v>614</v>
      </c>
      <c r="K2849" s="13" t="s">
        <v>107</v>
      </c>
      <c r="L2849" s="13" t="s">
        <v>108</v>
      </c>
      <c r="M2849" s="13" t="s">
        <v>109</v>
      </c>
      <c r="N2849" s="13" t="s">
        <v>110</v>
      </c>
      <c r="O2849" s="39"/>
      <c r="P2849" s="39"/>
      <c r="Q2849" s="39"/>
      <c r="R2849" s="39"/>
      <c r="S2849" s="39">
        <v>1233</v>
      </c>
      <c r="T2849" s="39">
        <v>1650</v>
      </c>
      <c r="U2849" s="39">
        <v>1650</v>
      </c>
      <c r="V2849" s="39">
        <v>1650</v>
      </c>
      <c r="W2849" s="39">
        <v>1650</v>
      </c>
      <c r="X2849" s="39"/>
      <c r="Y2849" s="39"/>
      <c r="Z2849" s="39"/>
      <c r="AA2849" s="39"/>
      <c r="AB2849" s="39"/>
      <c r="AC2849" s="39"/>
      <c r="AD2849" s="39"/>
      <c r="AE2849" s="39"/>
      <c r="AF2849" s="39"/>
      <c r="AG2849" s="39"/>
      <c r="AH2849" s="39"/>
      <c r="AI2849" s="39"/>
      <c r="AJ2849" s="39"/>
      <c r="AK2849" s="39"/>
      <c r="AL2849" s="39"/>
      <c r="AM2849" s="39"/>
      <c r="AN2849" s="39"/>
      <c r="AO2849" s="39"/>
      <c r="AP2849" s="39">
        <v>1582.8</v>
      </c>
      <c r="AQ2849" s="39">
        <v>0</v>
      </c>
      <c r="AR2849" s="27">
        <f t="shared" si="120"/>
        <v>0</v>
      </c>
      <c r="AS2849" s="13" t="s">
        <v>111</v>
      </c>
      <c r="AT2849" s="13">
        <v>2016</v>
      </c>
      <c r="AU2849" s="13">
        <v>14</v>
      </c>
    </row>
    <row r="2850" spans="2:47" ht="13.15" customHeight="1" x14ac:dyDescent="0.2">
      <c r="B2850" s="13" t="s">
        <v>4066</v>
      </c>
      <c r="C2850" s="13" t="s">
        <v>100</v>
      </c>
      <c r="D2850" s="13" t="s">
        <v>4064</v>
      </c>
      <c r="E2850" s="13" t="s">
        <v>4057</v>
      </c>
      <c r="F2850" s="13" t="s">
        <v>4065</v>
      </c>
      <c r="G2850" s="13" t="s">
        <v>4059</v>
      </c>
      <c r="H2850" s="13" t="s">
        <v>1475</v>
      </c>
      <c r="I2850" s="13">
        <v>57</v>
      </c>
      <c r="J2850" s="13" t="s">
        <v>614</v>
      </c>
      <c r="K2850" s="13" t="s">
        <v>107</v>
      </c>
      <c r="L2850" s="13" t="s">
        <v>108</v>
      </c>
      <c r="M2850" s="13" t="s">
        <v>109</v>
      </c>
      <c r="N2850" s="13" t="s">
        <v>110</v>
      </c>
      <c r="O2850" s="39"/>
      <c r="P2850" s="39"/>
      <c r="Q2850" s="39"/>
      <c r="R2850" s="39"/>
      <c r="S2850" s="39">
        <v>816</v>
      </c>
      <c r="T2850" s="39">
        <v>1650</v>
      </c>
      <c r="U2850" s="39">
        <v>1650</v>
      </c>
      <c r="V2850" s="39">
        <v>1650</v>
      </c>
      <c r="W2850" s="39">
        <v>1650</v>
      </c>
      <c r="X2850" s="39"/>
      <c r="Y2850" s="39"/>
      <c r="Z2850" s="39"/>
      <c r="AA2850" s="39"/>
      <c r="AB2850" s="39"/>
      <c r="AC2850" s="39"/>
      <c r="AD2850" s="39"/>
      <c r="AE2850" s="39"/>
      <c r="AF2850" s="39"/>
      <c r="AG2850" s="39"/>
      <c r="AH2850" s="39"/>
      <c r="AI2850" s="39"/>
      <c r="AJ2850" s="39"/>
      <c r="AK2850" s="39"/>
      <c r="AL2850" s="39"/>
      <c r="AM2850" s="39"/>
      <c r="AN2850" s="39"/>
      <c r="AO2850" s="39"/>
      <c r="AP2850" s="39">
        <v>1582.8</v>
      </c>
      <c r="AQ2850" s="39">
        <v>0</v>
      </c>
      <c r="AR2850" s="27">
        <f t="shared" si="120"/>
        <v>0</v>
      </c>
      <c r="AS2850" s="13" t="s">
        <v>111</v>
      </c>
      <c r="AT2850" s="13">
        <v>2016</v>
      </c>
      <c r="AU2850" s="13">
        <v>15</v>
      </c>
    </row>
    <row r="2851" spans="2:47" ht="13.15" customHeight="1" x14ac:dyDescent="0.2">
      <c r="B2851" s="13" t="s">
        <v>4067</v>
      </c>
      <c r="C2851" s="13" t="s">
        <v>100</v>
      </c>
      <c r="D2851" s="13" t="s">
        <v>4064</v>
      </c>
      <c r="E2851" s="13" t="s">
        <v>4057</v>
      </c>
      <c r="F2851" s="13" t="s">
        <v>4065</v>
      </c>
      <c r="G2851" s="13" t="s">
        <v>4059</v>
      </c>
      <c r="H2851" s="13" t="s">
        <v>1475</v>
      </c>
      <c r="I2851" s="13">
        <v>57</v>
      </c>
      <c r="J2851" s="13" t="s">
        <v>614</v>
      </c>
      <c r="K2851" s="13" t="s">
        <v>107</v>
      </c>
      <c r="L2851" s="13" t="s">
        <v>108</v>
      </c>
      <c r="M2851" s="13" t="s">
        <v>109</v>
      </c>
      <c r="N2851" s="13" t="s">
        <v>110</v>
      </c>
      <c r="O2851" s="39"/>
      <c r="P2851" s="39"/>
      <c r="Q2851" s="39"/>
      <c r="R2851" s="39"/>
      <c r="S2851" s="39">
        <v>816</v>
      </c>
      <c r="T2851" s="39">
        <v>1650</v>
      </c>
      <c r="U2851" s="39">
        <v>1650</v>
      </c>
      <c r="V2851" s="39">
        <v>1650</v>
      </c>
      <c r="W2851" s="39">
        <v>1650</v>
      </c>
      <c r="X2851" s="39"/>
      <c r="Y2851" s="39"/>
      <c r="Z2851" s="39"/>
      <c r="AA2851" s="39"/>
      <c r="AB2851" s="39"/>
      <c r="AC2851" s="39"/>
      <c r="AD2851" s="39"/>
      <c r="AE2851" s="39"/>
      <c r="AF2851" s="39"/>
      <c r="AG2851" s="39"/>
      <c r="AH2851" s="39"/>
      <c r="AI2851" s="39"/>
      <c r="AJ2851" s="39"/>
      <c r="AK2851" s="39"/>
      <c r="AL2851" s="39"/>
      <c r="AM2851" s="39"/>
      <c r="AN2851" s="39"/>
      <c r="AO2851" s="39"/>
      <c r="AP2851" s="39">
        <v>1651.78</v>
      </c>
      <c r="AQ2851" s="39">
        <v>0</v>
      </c>
      <c r="AR2851" s="27">
        <f t="shared" si="120"/>
        <v>0</v>
      </c>
      <c r="AS2851" s="13" t="s">
        <v>111</v>
      </c>
      <c r="AT2851" s="13">
        <v>2016</v>
      </c>
      <c r="AU2851" s="13">
        <v>14</v>
      </c>
    </row>
    <row r="2852" spans="2:47" ht="13.15" customHeight="1" x14ac:dyDescent="0.2">
      <c r="B2852" s="13" t="s">
        <v>4068</v>
      </c>
      <c r="C2852" s="13" t="s">
        <v>100</v>
      </c>
      <c r="D2852" s="13" t="s">
        <v>4064</v>
      </c>
      <c r="E2852" s="13" t="s">
        <v>4057</v>
      </c>
      <c r="F2852" s="13" t="s">
        <v>4065</v>
      </c>
      <c r="G2852" s="13" t="s">
        <v>4059</v>
      </c>
      <c r="H2852" s="13" t="s">
        <v>1475</v>
      </c>
      <c r="I2852" s="13">
        <v>57</v>
      </c>
      <c r="J2852" s="13" t="s">
        <v>614</v>
      </c>
      <c r="K2852" s="13" t="s">
        <v>107</v>
      </c>
      <c r="L2852" s="13" t="s">
        <v>108</v>
      </c>
      <c r="M2852" s="13" t="s">
        <v>109</v>
      </c>
      <c r="N2852" s="13" t="s">
        <v>110</v>
      </c>
      <c r="O2852" s="39"/>
      <c r="P2852" s="39"/>
      <c r="Q2852" s="39"/>
      <c r="R2852" s="39"/>
      <c r="S2852" s="39">
        <v>1233</v>
      </c>
      <c r="T2852" s="39">
        <v>1650</v>
      </c>
      <c r="U2852" s="39">
        <v>1650</v>
      </c>
      <c r="V2852" s="39">
        <v>1650</v>
      </c>
      <c r="W2852" s="39">
        <v>1650</v>
      </c>
      <c r="X2852" s="39"/>
      <c r="Y2852" s="39"/>
      <c r="Z2852" s="39"/>
      <c r="AA2852" s="39"/>
      <c r="AB2852" s="39"/>
      <c r="AC2852" s="39"/>
      <c r="AD2852" s="39"/>
      <c r="AE2852" s="39"/>
      <c r="AF2852" s="39"/>
      <c r="AG2852" s="39"/>
      <c r="AH2852" s="39"/>
      <c r="AI2852" s="39"/>
      <c r="AJ2852" s="39"/>
      <c r="AK2852" s="39"/>
      <c r="AL2852" s="39"/>
      <c r="AM2852" s="39"/>
      <c r="AN2852" s="39"/>
      <c r="AO2852" s="39"/>
      <c r="AP2852" s="39">
        <v>1651.78</v>
      </c>
      <c r="AQ2852" s="39">
        <v>0</v>
      </c>
      <c r="AR2852" s="27">
        <f t="shared" si="120"/>
        <v>0</v>
      </c>
      <c r="AS2852" s="13" t="s">
        <v>111</v>
      </c>
      <c r="AT2852" s="13">
        <v>2016</v>
      </c>
      <c r="AU2852" s="13">
        <v>14</v>
      </c>
    </row>
    <row r="2853" spans="2:47" ht="13.15" customHeight="1" x14ac:dyDescent="0.2">
      <c r="B2853" s="13" t="s">
        <v>4069</v>
      </c>
      <c r="C2853" s="13" t="s">
        <v>100</v>
      </c>
      <c r="D2853" s="13" t="s">
        <v>4064</v>
      </c>
      <c r="E2853" s="13" t="s">
        <v>4057</v>
      </c>
      <c r="F2853" s="13" t="s">
        <v>4065</v>
      </c>
      <c r="G2853" s="13" t="s">
        <v>4059</v>
      </c>
      <c r="H2853" s="13" t="s">
        <v>1475</v>
      </c>
      <c r="I2853" s="13">
        <v>57</v>
      </c>
      <c r="J2853" s="13" t="s">
        <v>614</v>
      </c>
      <c r="K2853" s="13" t="s">
        <v>107</v>
      </c>
      <c r="L2853" s="13" t="s">
        <v>108</v>
      </c>
      <c r="M2853" s="13" t="s">
        <v>122</v>
      </c>
      <c r="N2853" s="13" t="s">
        <v>110</v>
      </c>
      <c r="O2853" s="39"/>
      <c r="P2853" s="39"/>
      <c r="Q2853" s="39"/>
      <c r="R2853" s="39"/>
      <c r="S2853" s="39">
        <v>1800</v>
      </c>
      <c r="T2853" s="39">
        <v>1650</v>
      </c>
      <c r="U2853" s="39">
        <v>1650</v>
      </c>
      <c r="V2853" s="39">
        <v>1650</v>
      </c>
      <c r="W2853" s="39">
        <v>1650</v>
      </c>
      <c r="X2853" s="39"/>
      <c r="Y2853" s="39"/>
      <c r="Z2853" s="39"/>
      <c r="AA2853" s="39"/>
      <c r="AB2853" s="39"/>
      <c r="AC2853" s="39"/>
      <c r="AD2853" s="39"/>
      <c r="AE2853" s="39"/>
      <c r="AF2853" s="39"/>
      <c r="AG2853" s="39"/>
      <c r="AH2853" s="39"/>
      <c r="AI2853" s="39"/>
      <c r="AJ2853" s="39"/>
      <c r="AK2853" s="39"/>
      <c r="AL2853" s="39"/>
      <c r="AM2853" s="39"/>
      <c r="AN2853" s="39"/>
      <c r="AO2853" s="39"/>
      <c r="AP2853" s="39">
        <v>1651.78</v>
      </c>
      <c r="AQ2853" s="39">
        <v>0</v>
      </c>
      <c r="AR2853" s="27">
        <f t="shared" si="120"/>
        <v>0</v>
      </c>
      <c r="AS2853" s="13" t="s">
        <v>111</v>
      </c>
      <c r="AT2853" s="13">
        <v>2016</v>
      </c>
      <c r="AU2853" s="13" t="s">
        <v>115</v>
      </c>
    </row>
    <row r="2854" spans="2:47" ht="13.15" customHeight="1" x14ac:dyDescent="0.2">
      <c r="B2854" s="13" t="s">
        <v>4070</v>
      </c>
      <c r="C2854" s="13" t="s">
        <v>100</v>
      </c>
      <c r="D2854" s="13" t="s">
        <v>4064</v>
      </c>
      <c r="E2854" s="13" t="s">
        <v>4057</v>
      </c>
      <c r="F2854" s="13" t="s">
        <v>4065</v>
      </c>
      <c r="G2854" s="13" t="s">
        <v>4059</v>
      </c>
      <c r="H2854" s="13" t="s">
        <v>1475</v>
      </c>
      <c r="I2854" s="13">
        <v>57</v>
      </c>
      <c r="J2854" s="13" t="s">
        <v>106</v>
      </c>
      <c r="K2854" s="13" t="s">
        <v>107</v>
      </c>
      <c r="L2854" s="13" t="s">
        <v>108</v>
      </c>
      <c r="M2854" s="13" t="s">
        <v>122</v>
      </c>
      <c r="N2854" s="13" t="s">
        <v>110</v>
      </c>
      <c r="O2854" s="39"/>
      <c r="P2854" s="39"/>
      <c r="Q2854" s="39"/>
      <c r="R2854" s="39"/>
      <c r="S2854" s="39">
        <v>1233</v>
      </c>
      <c r="T2854" s="39">
        <v>1650</v>
      </c>
      <c r="U2854" s="39">
        <v>1650</v>
      </c>
      <c r="V2854" s="39">
        <v>1650</v>
      </c>
      <c r="W2854" s="39">
        <v>1650</v>
      </c>
      <c r="X2854" s="39"/>
      <c r="Y2854" s="39"/>
      <c r="Z2854" s="39"/>
      <c r="AA2854" s="39"/>
      <c r="AB2854" s="39"/>
      <c r="AC2854" s="39"/>
      <c r="AD2854" s="39"/>
      <c r="AE2854" s="39"/>
      <c r="AF2854" s="39"/>
      <c r="AG2854" s="39"/>
      <c r="AH2854" s="39"/>
      <c r="AI2854" s="39"/>
      <c r="AJ2854" s="39"/>
      <c r="AK2854" s="39"/>
      <c r="AL2854" s="39"/>
      <c r="AM2854" s="39"/>
      <c r="AN2854" s="39"/>
      <c r="AO2854" s="39"/>
      <c r="AP2854" s="39">
        <v>1651.78</v>
      </c>
      <c r="AQ2854" s="39">
        <v>0</v>
      </c>
      <c r="AR2854" s="27">
        <f t="shared" si="120"/>
        <v>0</v>
      </c>
      <c r="AS2854" s="13" t="s">
        <v>111</v>
      </c>
      <c r="AT2854" s="13">
        <v>2016</v>
      </c>
      <c r="AU2854" s="13" t="s">
        <v>156</v>
      </c>
    </row>
    <row r="2855" spans="2:47" ht="13.15" customHeight="1" x14ac:dyDescent="0.2">
      <c r="B2855" s="13" t="s">
        <v>7988</v>
      </c>
      <c r="C2855" s="13" t="s">
        <v>100</v>
      </c>
      <c r="D2855" s="13" t="s">
        <v>4064</v>
      </c>
      <c r="E2855" s="13" t="s">
        <v>4057</v>
      </c>
      <c r="F2855" s="13" t="s">
        <v>4065</v>
      </c>
      <c r="G2855" s="13" t="s">
        <v>4059</v>
      </c>
      <c r="H2855" s="13" t="s">
        <v>1475</v>
      </c>
      <c r="I2855" s="13">
        <v>57</v>
      </c>
      <c r="J2855" s="13" t="s">
        <v>106</v>
      </c>
      <c r="K2855" s="13" t="s">
        <v>107</v>
      </c>
      <c r="L2855" s="13" t="s">
        <v>108</v>
      </c>
      <c r="M2855" s="13" t="s">
        <v>122</v>
      </c>
      <c r="N2855" s="13" t="s">
        <v>110</v>
      </c>
      <c r="O2855" s="39"/>
      <c r="P2855" s="39"/>
      <c r="Q2855" s="39"/>
      <c r="R2855" s="39"/>
      <c r="S2855" s="39">
        <v>1233</v>
      </c>
      <c r="T2855" s="39">
        <v>1650</v>
      </c>
      <c r="U2855" s="39">
        <v>3526</v>
      </c>
      <c r="V2855" s="39">
        <v>3410</v>
      </c>
      <c r="W2855" s="39">
        <v>3410</v>
      </c>
      <c r="X2855" s="171"/>
      <c r="Y2855" s="171"/>
      <c r="Z2855" s="171"/>
      <c r="AA2855" s="171"/>
      <c r="AB2855" s="171"/>
      <c r="AC2855" s="171"/>
      <c r="AD2855" s="171"/>
      <c r="AE2855" s="171"/>
      <c r="AF2855" s="171"/>
      <c r="AG2855" s="171"/>
      <c r="AH2855" s="171"/>
      <c r="AI2855" s="171"/>
      <c r="AJ2855" s="171"/>
      <c r="AK2855" s="171"/>
      <c r="AL2855" s="171"/>
      <c r="AM2855" s="171"/>
      <c r="AN2855" s="171"/>
      <c r="AO2855" s="171"/>
      <c r="AP2855" s="39">
        <v>1582</v>
      </c>
      <c r="AQ2855" s="39">
        <f t="shared" ref="AQ2855" si="125">(O2855+P2855+Q2855+R2855+S2855+T2855+U2855+V2855+W2855)*AP2855</f>
        <v>20928278</v>
      </c>
      <c r="AR2855" s="27">
        <f t="shared" si="120"/>
        <v>23439671.360000003</v>
      </c>
      <c r="AS2855" s="13" t="s">
        <v>111</v>
      </c>
      <c r="AT2855" s="13" t="s">
        <v>7937</v>
      </c>
      <c r="AU2855" s="300"/>
    </row>
    <row r="2856" spans="2:47" ht="13.15" customHeight="1" x14ac:dyDescent="0.2">
      <c r="B2856" s="7" t="s">
        <v>4071</v>
      </c>
      <c r="C2856" s="7" t="s">
        <v>100</v>
      </c>
      <c r="D2856" s="13" t="s">
        <v>4056</v>
      </c>
      <c r="E2856" s="7" t="s">
        <v>4057</v>
      </c>
      <c r="F2856" s="7" t="s">
        <v>4058</v>
      </c>
      <c r="G2856" s="7" t="s">
        <v>4072</v>
      </c>
      <c r="H2856" s="8" t="s">
        <v>197</v>
      </c>
      <c r="I2856" s="9">
        <v>57</v>
      </c>
      <c r="J2856" s="10" t="s">
        <v>238</v>
      </c>
      <c r="K2856" s="8" t="s">
        <v>107</v>
      </c>
      <c r="L2856" s="10" t="s">
        <v>108</v>
      </c>
      <c r="M2856" s="10" t="s">
        <v>109</v>
      </c>
      <c r="N2856" s="10" t="s">
        <v>110</v>
      </c>
      <c r="O2856" s="27"/>
      <c r="P2856" s="27"/>
      <c r="Q2856" s="74"/>
      <c r="R2856" s="27">
        <v>160</v>
      </c>
      <c r="S2856" s="27">
        <v>160</v>
      </c>
      <c r="T2856" s="27">
        <v>160</v>
      </c>
      <c r="U2856" s="27">
        <v>160</v>
      </c>
      <c r="V2856" s="27">
        <v>160</v>
      </c>
      <c r="W2856" s="27"/>
      <c r="X2856" s="27"/>
      <c r="Y2856" s="27"/>
      <c r="Z2856" s="27"/>
      <c r="AA2856" s="27"/>
      <c r="AB2856" s="27"/>
      <c r="AC2856" s="27"/>
      <c r="AD2856" s="27"/>
      <c r="AE2856" s="27"/>
      <c r="AF2856" s="27"/>
      <c r="AG2856" s="27"/>
      <c r="AH2856" s="27"/>
      <c r="AI2856" s="27"/>
      <c r="AJ2856" s="27"/>
      <c r="AK2856" s="27"/>
      <c r="AL2856" s="27"/>
      <c r="AM2856" s="27"/>
      <c r="AN2856" s="27"/>
      <c r="AO2856" s="27"/>
      <c r="AP2856" s="27">
        <v>4836</v>
      </c>
      <c r="AQ2856" s="39">
        <v>0</v>
      </c>
      <c r="AR2856" s="27">
        <f t="shared" si="120"/>
        <v>0</v>
      </c>
      <c r="AS2856" s="10" t="s">
        <v>111</v>
      </c>
      <c r="AT2856" s="43" t="s">
        <v>241</v>
      </c>
      <c r="AU2856" s="88" t="s">
        <v>212</v>
      </c>
    </row>
    <row r="2857" spans="2:47" ht="13.15" customHeight="1" x14ac:dyDescent="0.2">
      <c r="B2857" s="12" t="s">
        <v>4073</v>
      </c>
      <c r="C2857" s="7" t="s">
        <v>100</v>
      </c>
      <c r="D2857" s="13" t="s">
        <v>4056</v>
      </c>
      <c r="E2857" s="7" t="s">
        <v>4057</v>
      </c>
      <c r="F2857" s="7" t="s">
        <v>4058</v>
      </c>
      <c r="G2857" s="7" t="s">
        <v>4072</v>
      </c>
      <c r="H2857" s="8" t="s">
        <v>197</v>
      </c>
      <c r="I2857" s="9">
        <v>57</v>
      </c>
      <c r="J2857" s="10" t="s">
        <v>579</v>
      </c>
      <c r="K2857" s="8" t="s">
        <v>107</v>
      </c>
      <c r="L2857" s="10" t="s">
        <v>108</v>
      </c>
      <c r="M2857" s="10" t="s">
        <v>109</v>
      </c>
      <c r="N2857" s="10" t="s">
        <v>110</v>
      </c>
      <c r="O2857" s="74"/>
      <c r="P2857" s="27"/>
      <c r="Q2857" s="27"/>
      <c r="R2857" s="27">
        <v>160</v>
      </c>
      <c r="S2857" s="27">
        <v>160</v>
      </c>
      <c r="T2857" s="27">
        <v>160</v>
      </c>
      <c r="U2857" s="27">
        <v>160</v>
      </c>
      <c r="V2857" s="27">
        <v>160</v>
      </c>
      <c r="W2857" s="27"/>
      <c r="X2857" s="27"/>
      <c r="Y2857" s="27"/>
      <c r="Z2857" s="27"/>
      <c r="AA2857" s="27"/>
      <c r="AB2857" s="27"/>
      <c r="AC2857" s="27"/>
      <c r="AD2857" s="27"/>
      <c r="AE2857" s="27"/>
      <c r="AF2857" s="27"/>
      <c r="AG2857" s="27"/>
      <c r="AH2857" s="27"/>
      <c r="AI2857" s="27"/>
      <c r="AJ2857" s="27"/>
      <c r="AK2857" s="27"/>
      <c r="AL2857" s="27"/>
      <c r="AM2857" s="27"/>
      <c r="AN2857" s="27"/>
      <c r="AO2857" s="27"/>
      <c r="AP2857" s="27">
        <v>4836</v>
      </c>
      <c r="AQ2857" s="39">
        <v>0</v>
      </c>
      <c r="AR2857" s="27">
        <f t="shared" si="120"/>
        <v>0</v>
      </c>
      <c r="AS2857" s="10" t="s">
        <v>111</v>
      </c>
      <c r="AT2857" s="7" t="s">
        <v>375</v>
      </c>
      <c r="AU2857" s="89" t="s">
        <v>212</v>
      </c>
    </row>
    <row r="2858" spans="2:47" ht="13.15" customHeight="1" x14ac:dyDescent="0.2">
      <c r="B2858" s="7" t="s">
        <v>4074</v>
      </c>
      <c r="C2858" s="7" t="s">
        <v>100</v>
      </c>
      <c r="D2858" s="13" t="s">
        <v>4075</v>
      </c>
      <c r="E2858" s="7" t="s">
        <v>4076</v>
      </c>
      <c r="F2858" s="7" t="s">
        <v>4077</v>
      </c>
      <c r="G2858" s="7" t="s">
        <v>4078</v>
      </c>
      <c r="H2858" s="8" t="s">
        <v>197</v>
      </c>
      <c r="I2858" s="9">
        <v>45</v>
      </c>
      <c r="J2858" s="10" t="s">
        <v>238</v>
      </c>
      <c r="K2858" s="8" t="s">
        <v>107</v>
      </c>
      <c r="L2858" s="10" t="s">
        <v>108</v>
      </c>
      <c r="M2858" s="10" t="s">
        <v>109</v>
      </c>
      <c r="N2858" s="10" t="s">
        <v>110</v>
      </c>
      <c r="O2858" s="27"/>
      <c r="P2858" s="27"/>
      <c r="Q2858" s="74"/>
      <c r="R2858" s="27">
        <v>12500</v>
      </c>
      <c r="S2858" s="27">
        <v>12500</v>
      </c>
      <c r="T2858" s="27">
        <v>12500</v>
      </c>
      <c r="U2858" s="27">
        <v>12500</v>
      </c>
      <c r="V2858" s="27">
        <v>12500</v>
      </c>
      <c r="W2858" s="27"/>
      <c r="X2858" s="27"/>
      <c r="Y2858" s="27"/>
      <c r="Z2858" s="27"/>
      <c r="AA2858" s="27"/>
      <c r="AB2858" s="27"/>
      <c r="AC2858" s="27"/>
      <c r="AD2858" s="27"/>
      <c r="AE2858" s="27"/>
      <c r="AF2858" s="27"/>
      <c r="AG2858" s="27"/>
      <c r="AH2858" s="27"/>
      <c r="AI2858" s="27"/>
      <c r="AJ2858" s="27"/>
      <c r="AK2858" s="27"/>
      <c r="AL2858" s="27"/>
      <c r="AM2858" s="27"/>
      <c r="AN2858" s="27"/>
      <c r="AO2858" s="27"/>
      <c r="AP2858" s="27">
        <v>693.39</v>
      </c>
      <c r="AQ2858" s="39">
        <v>0</v>
      </c>
      <c r="AR2858" s="27">
        <f t="shared" si="120"/>
        <v>0</v>
      </c>
      <c r="AS2858" s="10" t="s">
        <v>111</v>
      </c>
      <c r="AT2858" s="43" t="s">
        <v>241</v>
      </c>
      <c r="AU2858" s="88"/>
    </row>
    <row r="2859" spans="2:47" ht="13.15" customHeight="1" x14ac:dyDescent="0.2">
      <c r="B2859" s="12" t="s">
        <v>4079</v>
      </c>
      <c r="C2859" s="7" t="s">
        <v>100</v>
      </c>
      <c r="D2859" s="13" t="s">
        <v>4075</v>
      </c>
      <c r="E2859" s="7" t="s">
        <v>4076</v>
      </c>
      <c r="F2859" s="7" t="s">
        <v>4077</v>
      </c>
      <c r="G2859" s="7" t="s">
        <v>4078</v>
      </c>
      <c r="H2859" s="8" t="s">
        <v>197</v>
      </c>
      <c r="I2859" s="9">
        <v>45</v>
      </c>
      <c r="J2859" s="10" t="s">
        <v>579</v>
      </c>
      <c r="K2859" s="8" t="s">
        <v>107</v>
      </c>
      <c r="L2859" s="10" t="s">
        <v>108</v>
      </c>
      <c r="M2859" s="10" t="s">
        <v>109</v>
      </c>
      <c r="N2859" s="10" t="s">
        <v>110</v>
      </c>
      <c r="O2859" s="74"/>
      <c r="P2859" s="27"/>
      <c r="Q2859" s="27"/>
      <c r="R2859" s="27">
        <v>9418</v>
      </c>
      <c r="S2859" s="27">
        <v>12500</v>
      </c>
      <c r="T2859" s="27">
        <v>12500</v>
      </c>
      <c r="U2859" s="27">
        <v>12500</v>
      </c>
      <c r="V2859" s="27">
        <v>12500</v>
      </c>
      <c r="W2859" s="27"/>
      <c r="X2859" s="27"/>
      <c r="Y2859" s="27"/>
      <c r="Z2859" s="27"/>
      <c r="AA2859" s="27"/>
      <c r="AB2859" s="27"/>
      <c r="AC2859" s="27"/>
      <c r="AD2859" s="27"/>
      <c r="AE2859" s="27"/>
      <c r="AF2859" s="27"/>
      <c r="AG2859" s="27"/>
      <c r="AH2859" s="27"/>
      <c r="AI2859" s="27"/>
      <c r="AJ2859" s="27"/>
      <c r="AK2859" s="27"/>
      <c r="AL2859" s="27"/>
      <c r="AM2859" s="27"/>
      <c r="AN2859" s="27"/>
      <c r="AO2859" s="27"/>
      <c r="AP2859" s="27">
        <v>658.02</v>
      </c>
      <c r="AQ2859" s="39">
        <v>0</v>
      </c>
      <c r="AR2859" s="27">
        <f t="shared" si="120"/>
        <v>0</v>
      </c>
      <c r="AS2859" s="10" t="s">
        <v>111</v>
      </c>
      <c r="AT2859" s="43" t="s">
        <v>241</v>
      </c>
      <c r="AU2859" s="88" t="s">
        <v>4080</v>
      </c>
    </row>
    <row r="2860" spans="2:47" ht="13.15" customHeight="1" x14ac:dyDescent="0.2">
      <c r="B2860" s="12" t="s">
        <v>4081</v>
      </c>
      <c r="C2860" s="7" t="s">
        <v>100</v>
      </c>
      <c r="D2860" s="13" t="s">
        <v>4075</v>
      </c>
      <c r="E2860" s="7" t="s">
        <v>4076</v>
      </c>
      <c r="F2860" s="7" t="s">
        <v>4077</v>
      </c>
      <c r="G2860" s="7" t="s">
        <v>4078</v>
      </c>
      <c r="H2860" s="8" t="s">
        <v>197</v>
      </c>
      <c r="I2860" s="9">
        <v>45</v>
      </c>
      <c r="J2860" s="10" t="s">
        <v>238</v>
      </c>
      <c r="K2860" s="8" t="s">
        <v>107</v>
      </c>
      <c r="L2860" s="10" t="s">
        <v>108</v>
      </c>
      <c r="M2860" s="10" t="s">
        <v>109</v>
      </c>
      <c r="N2860" s="10" t="s">
        <v>110</v>
      </c>
      <c r="O2860" s="74"/>
      <c r="P2860" s="27"/>
      <c r="Q2860" s="27"/>
      <c r="R2860" s="27"/>
      <c r="S2860" s="80">
        <v>12500</v>
      </c>
      <c r="T2860" s="80">
        <v>12500</v>
      </c>
      <c r="U2860" s="80">
        <v>12500</v>
      </c>
      <c r="V2860" s="80">
        <v>12500</v>
      </c>
      <c r="W2860" s="80"/>
      <c r="X2860" s="80"/>
      <c r="Y2860" s="80"/>
      <c r="Z2860" s="80"/>
      <c r="AA2860" s="80"/>
      <c r="AB2860" s="80"/>
      <c r="AC2860" s="80"/>
      <c r="AD2860" s="80"/>
      <c r="AE2860" s="80"/>
      <c r="AF2860" s="80"/>
      <c r="AG2860" s="80"/>
      <c r="AH2860" s="80"/>
      <c r="AI2860" s="80"/>
      <c r="AJ2860" s="80"/>
      <c r="AK2860" s="80"/>
      <c r="AL2860" s="80"/>
      <c r="AM2860" s="80"/>
      <c r="AN2860" s="80"/>
      <c r="AO2860" s="80"/>
      <c r="AP2860" s="80">
        <v>658.02</v>
      </c>
      <c r="AQ2860" s="39">
        <v>0</v>
      </c>
      <c r="AR2860" s="27">
        <f t="shared" si="120"/>
        <v>0</v>
      </c>
      <c r="AS2860" s="10" t="s">
        <v>111</v>
      </c>
      <c r="AT2860" s="43" t="s">
        <v>241</v>
      </c>
      <c r="AU2860" s="86" t="s">
        <v>4082</v>
      </c>
    </row>
    <row r="2861" spans="2:47" ht="13.15" customHeight="1" x14ac:dyDescent="0.2">
      <c r="B2861" s="12" t="s">
        <v>4083</v>
      </c>
      <c r="C2861" s="7" t="s">
        <v>100</v>
      </c>
      <c r="D2861" s="13" t="s">
        <v>4084</v>
      </c>
      <c r="E2861" s="7" t="s">
        <v>4076</v>
      </c>
      <c r="F2861" s="7" t="s">
        <v>4085</v>
      </c>
      <c r="G2861" s="7" t="s">
        <v>4078</v>
      </c>
      <c r="H2861" s="8" t="s">
        <v>197</v>
      </c>
      <c r="I2861" s="9">
        <v>45</v>
      </c>
      <c r="J2861" s="10" t="s">
        <v>4086</v>
      </c>
      <c r="K2861" s="8" t="s">
        <v>107</v>
      </c>
      <c r="L2861" s="10" t="s">
        <v>108</v>
      </c>
      <c r="M2861" s="10" t="s">
        <v>109</v>
      </c>
      <c r="N2861" s="10" t="s">
        <v>4087</v>
      </c>
      <c r="O2861" s="27"/>
      <c r="P2861" s="80"/>
      <c r="Q2861" s="80"/>
      <c r="R2861" s="80"/>
      <c r="S2861" s="80">
        <v>12500</v>
      </c>
      <c r="T2861" s="80">
        <v>12500</v>
      </c>
      <c r="U2861" s="80">
        <v>12500</v>
      </c>
      <c r="V2861" s="80">
        <v>12500</v>
      </c>
      <c r="W2861" s="80"/>
      <c r="X2861" s="80"/>
      <c r="Y2861" s="80"/>
      <c r="Z2861" s="80"/>
      <c r="AA2861" s="80"/>
      <c r="AB2861" s="80"/>
      <c r="AC2861" s="80"/>
      <c r="AD2861" s="80"/>
      <c r="AE2861" s="80"/>
      <c r="AF2861" s="80"/>
      <c r="AG2861" s="80"/>
      <c r="AH2861" s="80"/>
      <c r="AI2861" s="80"/>
      <c r="AJ2861" s="80"/>
      <c r="AK2861" s="80"/>
      <c r="AL2861" s="80"/>
      <c r="AM2861" s="80"/>
      <c r="AN2861" s="80"/>
      <c r="AO2861" s="80"/>
      <c r="AP2861" s="80">
        <v>658.02</v>
      </c>
      <c r="AQ2861" s="39">
        <v>0</v>
      </c>
      <c r="AR2861" s="27">
        <f t="shared" si="120"/>
        <v>0</v>
      </c>
      <c r="AS2861" s="10" t="s">
        <v>111</v>
      </c>
      <c r="AT2861" s="43" t="s">
        <v>241</v>
      </c>
      <c r="AU2861" s="10" t="s">
        <v>212</v>
      </c>
    </row>
    <row r="2862" spans="2:47" ht="13.15" customHeight="1" x14ac:dyDescent="0.2">
      <c r="B2862" s="7" t="s">
        <v>4088</v>
      </c>
      <c r="C2862" s="7" t="s">
        <v>100</v>
      </c>
      <c r="D2862" s="13" t="s">
        <v>4089</v>
      </c>
      <c r="E2862" s="7" t="s">
        <v>4090</v>
      </c>
      <c r="F2862" s="7" t="s">
        <v>4091</v>
      </c>
      <c r="G2862" s="7" t="s">
        <v>4092</v>
      </c>
      <c r="H2862" s="8" t="s">
        <v>197</v>
      </c>
      <c r="I2862" s="9">
        <v>45</v>
      </c>
      <c r="J2862" s="10" t="s">
        <v>238</v>
      </c>
      <c r="K2862" s="8" t="s">
        <v>107</v>
      </c>
      <c r="L2862" s="10" t="s">
        <v>108</v>
      </c>
      <c r="M2862" s="10" t="s">
        <v>109</v>
      </c>
      <c r="N2862" s="10" t="s">
        <v>110</v>
      </c>
      <c r="O2862" s="27"/>
      <c r="P2862" s="27"/>
      <c r="Q2862" s="74"/>
      <c r="R2862" s="27">
        <v>101340</v>
      </c>
      <c r="S2862" s="27">
        <v>101340</v>
      </c>
      <c r="T2862" s="27">
        <v>101340</v>
      </c>
      <c r="U2862" s="27">
        <v>101340</v>
      </c>
      <c r="V2862" s="27">
        <v>101340</v>
      </c>
      <c r="W2862" s="27"/>
      <c r="X2862" s="27"/>
      <c r="Y2862" s="27"/>
      <c r="Z2862" s="27"/>
      <c r="AA2862" s="27"/>
      <c r="AB2862" s="27"/>
      <c r="AC2862" s="27"/>
      <c r="AD2862" s="27"/>
      <c r="AE2862" s="27"/>
      <c r="AF2862" s="27"/>
      <c r="AG2862" s="27"/>
      <c r="AH2862" s="27"/>
      <c r="AI2862" s="27"/>
      <c r="AJ2862" s="27"/>
      <c r="AK2862" s="27"/>
      <c r="AL2862" s="27"/>
      <c r="AM2862" s="27"/>
      <c r="AN2862" s="27"/>
      <c r="AO2862" s="27"/>
      <c r="AP2862" s="27">
        <v>87.05</v>
      </c>
      <c r="AQ2862" s="39">
        <v>0</v>
      </c>
      <c r="AR2862" s="27">
        <f t="shared" si="120"/>
        <v>0</v>
      </c>
      <c r="AS2862" s="10" t="s">
        <v>111</v>
      </c>
      <c r="AT2862" s="43" t="s">
        <v>241</v>
      </c>
      <c r="AU2862" s="88"/>
    </row>
    <row r="2863" spans="2:47" ht="13.15" customHeight="1" x14ac:dyDescent="0.2">
      <c r="B2863" s="12" t="s">
        <v>4093</v>
      </c>
      <c r="C2863" s="7" t="s">
        <v>100</v>
      </c>
      <c r="D2863" s="13" t="s">
        <v>4089</v>
      </c>
      <c r="E2863" s="7" t="s">
        <v>4090</v>
      </c>
      <c r="F2863" s="7" t="s">
        <v>4091</v>
      </c>
      <c r="G2863" s="7" t="s">
        <v>4092</v>
      </c>
      <c r="H2863" s="8" t="s">
        <v>197</v>
      </c>
      <c r="I2863" s="9">
        <v>45</v>
      </c>
      <c r="J2863" s="10" t="s">
        <v>579</v>
      </c>
      <c r="K2863" s="8" t="s">
        <v>107</v>
      </c>
      <c r="L2863" s="10" t="s">
        <v>108</v>
      </c>
      <c r="M2863" s="10" t="s">
        <v>109</v>
      </c>
      <c r="N2863" s="10" t="s">
        <v>110</v>
      </c>
      <c r="O2863" s="74"/>
      <c r="P2863" s="27"/>
      <c r="Q2863" s="27"/>
      <c r="R2863" s="27">
        <v>64880</v>
      </c>
      <c r="S2863" s="27">
        <v>80000</v>
      </c>
      <c r="T2863" s="27">
        <v>80000</v>
      </c>
      <c r="U2863" s="27">
        <v>80000</v>
      </c>
      <c r="V2863" s="27">
        <v>80000</v>
      </c>
      <c r="W2863" s="27"/>
      <c r="X2863" s="27"/>
      <c r="Y2863" s="27"/>
      <c r="Z2863" s="27"/>
      <c r="AA2863" s="27"/>
      <c r="AB2863" s="27"/>
      <c r="AC2863" s="27"/>
      <c r="AD2863" s="27"/>
      <c r="AE2863" s="27"/>
      <c r="AF2863" s="27"/>
      <c r="AG2863" s="27"/>
      <c r="AH2863" s="27"/>
      <c r="AI2863" s="27"/>
      <c r="AJ2863" s="27"/>
      <c r="AK2863" s="27"/>
      <c r="AL2863" s="27"/>
      <c r="AM2863" s="27"/>
      <c r="AN2863" s="27"/>
      <c r="AO2863" s="27"/>
      <c r="AP2863" s="27">
        <v>65.37</v>
      </c>
      <c r="AQ2863" s="39">
        <v>0</v>
      </c>
      <c r="AR2863" s="27">
        <f t="shared" si="120"/>
        <v>0</v>
      </c>
      <c r="AS2863" s="10" t="s">
        <v>111</v>
      </c>
      <c r="AT2863" s="43" t="s">
        <v>241</v>
      </c>
      <c r="AU2863" s="88" t="s">
        <v>4080</v>
      </c>
    </row>
    <row r="2864" spans="2:47" ht="13.15" customHeight="1" x14ac:dyDescent="0.2">
      <c r="B2864" s="12" t="s">
        <v>4094</v>
      </c>
      <c r="C2864" s="7" t="s">
        <v>100</v>
      </c>
      <c r="D2864" s="13" t="s">
        <v>4089</v>
      </c>
      <c r="E2864" s="7" t="s">
        <v>4090</v>
      </c>
      <c r="F2864" s="7" t="s">
        <v>4091</v>
      </c>
      <c r="G2864" s="7" t="s">
        <v>4092</v>
      </c>
      <c r="H2864" s="8" t="s">
        <v>197</v>
      </c>
      <c r="I2864" s="9">
        <v>45</v>
      </c>
      <c r="J2864" s="10" t="s">
        <v>238</v>
      </c>
      <c r="K2864" s="8" t="s">
        <v>107</v>
      </c>
      <c r="L2864" s="10" t="s">
        <v>108</v>
      </c>
      <c r="M2864" s="10" t="s">
        <v>109</v>
      </c>
      <c r="N2864" s="10" t="s">
        <v>110</v>
      </c>
      <c r="O2864" s="74"/>
      <c r="P2864" s="27"/>
      <c r="Q2864" s="27"/>
      <c r="R2864" s="27"/>
      <c r="S2864" s="80">
        <v>80000</v>
      </c>
      <c r="T2864" s="80">
        <v>80000</v>
      </c>
      <c r="U2864" s="80">
        <v>80000</v>
      </c>
      <c r="V2864" s="80">
        <v>80000</v>
      </c>
      <c r="W2864" s="80"/>
      <c r="X2864" s="80"/>
      <c r="Y2864" s="80"/>
      <c r="Z2864" s="80"/>
      <c r="AA2864" s="80"/>
      <c r="AB2864" s="80"/>
      <c r="AC2864" s="80"/>
      <c r="AD2864" s="80"/>
      <c r="AE2864" s="80"/>
      <c r="AF2864" s="80"/>
      <c r="AG2864" s="80"/>
      <c r="AH2864" s="80"/>
      <c r="AI2864" s="80"/>
      <c r="AJ2864" s="80"/>
      <c r="AK2864" s="80"/>
      <c r="AL2864" s="80"/>
      <c r="AM2864" s="80"/>
      <c r="AN2864" s="80"/>
      <c r="AO2864" s="80"/>
      <c r="AP2864" s="80">
        <v>65.37</v>
      </c>
      <c r="AQ2864" s="39">
        <v>0</v>
      </c>
      <c r="AR2864" s="27">
        <f t="shared" si="120"/>
        <v>0</v>
      </c>
      <c r="AS2864" s="10" t="s">
        <v>111</v>
      </c>
      <c r="AT2864" s="43" t="s">
        <v>241</v>
      </c>
      <c r="AU2864" s="13" t="s">
        <v>1163</v>
      </c>
    </row>
    <row r="2865" spans="2:47" ht="13.15" customHeight="1" x14ac:dyDescent="0.2">
      <c r="B2865" s="13" t="s">
        <v>4095</v>
      </c>
      <c r="C2865" s="13" t="s">
        <v>100</v>
      </c>
      <c r="D2865" s="13" t="s">
        <v>4096</v>
      </c>
      <c r="E2865" s="13" t="s">
        <v>4097</v>
      </c>
      <c r="F2865" s="13" t="s">
        <v>4098</v>
      </c>
      <c r="G2865" s="13" t="s">
        <v>4092</v>
      </c>
      <c r="H2865" s="13" t="s">
        <v>1475</v>
      </c>
      <c r="I2865" s="13">
        <v>45</v>
      </c>
      <c r="J2865" s="13" t="s">
        <v>614</v>
      </c>
      <c r="K2865" s="13" t="s">
        <v>107</v>
      </c>
      <c r="L2865" s="13" t="s">
        <v>108</v>
      </c>
      <c r="M2865" s="13" t="s">
        <v>109</v>
      </c>
      <c r="N2865" s="13" t="s">
        <v>110</v>
      </c>
      <c r="O2865" s="39"/>
      <c r="P2865" s="39"/>
      <c r="Q2865" s="39"/>
      <c r="R2865" s="39"/>
      <c r="S2865" s="39">
        <v>59709</v>
      </c>
      <c r="T2865" s="39">
        <v>77750</v>
      </c>
      <c r="U2865" s="39">
        <v>77750</v>
      </c>
      <c r="V2865" s="39">
        <v>77750</v>
      </c>
      <c r="W2865" s="39">
        <v>77750</v>
      </c>
      <c r="X2865" s="39"/>
      <c r="Y2865" s="39"/>
      <c r="Z2865" s="39"/>
      <c r="AA2865" s="39"/>
      <c r="AB2865" s="39"/>
      <c r="AC2865" s="39"/>
      <c r="AD2865" s="39"/>
      <c r="AE2865" s="39"/>
      <c r="AF2865" s="39"/>
      <c r="AG2865" s="39"/>
      <c r="AH2865" s="39"/>
      <c r="AI2865" s="39"/>
      <c r="AJ2865" s="39"/>
      <c r="AK2865" s="39"/>
      <c r="AL2865" s="39"/>
      <c r="AM2865" s="39"/>
      <c r="AN2865" s="39"/>
      <c r="AO2865" s="39"/>
      <c r="AP2865" s="39">
        <v>65.37</v>
      </c>
      <c r="AQ2865" s="39">
        <v>0</v>
      </c>
      <c r="AR2865" s="27">
        <f t="shared" si="120"/>
        <v>0</v>
      </c>
      <c r="AS2865" s="13" t="s">
        <v>111</v>
      </c>
      <c r="AT2865" s="13">
        <v>2016</v>
      </c>
      <c r="AU2865" s="13">
        <v>14</v>
      </c>
    </row>
    <row r="2866" spans="2:47" ht="13.15" customHeight="1" x14ac:dyDescent="0.2">
      <c r="B2866" s="13" t="s">
        <v>4099</v>
      </c>
      <c r="C2866" s="13" t="s">
        <v>100</v>
      </c>
      <c r="D2866" s="13" t="s">
        <v>4096</v>
      </c>
      <c r="E2866" s="13" t="s">
        <v>4097</v>
      </c>
      <c r="F2866" s="13" t="s">
        <v>4098</v>
      </c>
      <c r="G2866" s="13" t="s">
        <v>4092</v>
      </c>
      <c r="H2866" s="13" t="s">
        <v>1475</v>
      </c>
      <c r="I2866" s="13">
        <v>45</v>
      </c>
      <c r="J2866" s="13" t="s">
        <v>614</v>
      </c>
      <c r="K2866" s="13" t="s">
        <v>107</v>
      </c>
      <c r="L2866" s="13" t="s">
        <v>108</v>
      </c>
      <c r="M2866" s="13" t="s">
        <v>109</v>
      </c>
      <c r="N2866" s="13" t="s">
        <v>110</v>
      </c>
      <c r="O2866" s="39"/>
      <c r="P2866" s="39"/>
      <c r="Q2866" s="39"/>
      <c r="R2866" s="39"/>
      <c r="S2866" s="39">
        <v>41668</v>
      </c>
      <c r="T2866" s="39">
        <v>77750</v>
      </c>
      <c r="U2866" s="39">
        <v>77750</v>
      </c>
      <c r="V2866" s="39">
        <v>77750</v>
      </c>
      <c r="W2866" s="39">
        <v>77750</v>
      </c>
      <c r="X2866" s="39"/>
      <c r="Y2866" s="39"/>
      <c r="Z2866" s="39"/>
      <c r="AA2866" s="39"/>
      <c r="AB2866" s="39"/>
      <c r="AC2866" s="39"/>
      <c r="AD2866" s="39"/>
      <c r="AE2866" s="39"/>
      <c r="AF2866" s="39"/>
      <c r="AG2866" s="39"/>
      <c r="AH2866" s="39"/>
      <c r="AI2866" s="39"/>
      <c r="AJ2866" s="39"/>
      <c r="AK2866" s="39"/>
      <c r="AL2866" s="39"/>
      <c r="AM2866" s="39"/>
      <c r="AN2866" s="39"/>
      <c r="AO2866" s="39"/>
      <c r="AP2866" s="39">
        <v>65.37</v>
      </c>
      <c r="AQ2866" s="39">
        <v>0</v>
      </c>
      <c r="AR2866" s="27">
        <f t="shared" si="120"/>
        <v>0</v>
      </c>
      <c r="AS2866" s="13" t="s">
        <v>111</v>
      </c>
      <c r="AT2866" s="13">
        <v>2016</v>
      </c>
      <c r="AU2866" s="13" t="s">
        <v>212</v>
      </c>
    </row>
    <row r="2867" spans="2:47" ht="13.15" customHeight="1" x14ac:dyDescent="0.2">
      <c r="B2867" s="7" t="s">
        <v>4100</v>
      </c>
      <c r="C2867" s="7" t="s">
        <v>100</v>
      </c>
      <c r="D2867" s="13" t="s">
        <v>4101</v>
      </c>
      <c r="E2867" s="7" t="s">
        <v>532</v>
      </c>
      <c r="F2867" s="7" t="s">
        <v>4102</v>
      </c>
      <c r="G2867" s="7" t="s">
        <v>4103</v>
      </c>
      <c r="H2867" s="8" t="s">
        <v>197</v>
      </c>
      <c r="I2867" s="9">
        <v>45</v>
      </c>
      <c r="J2867" s="10" t="s">
        <v>238</v>
      </c>
      <c r="K2867" s="8" t="s">
        <v>107</v>
      </c>
      <c r="L2867" s="10" t="s">
        <v>108</v>
      </c>
      <c r="M2867" s="10" t="s">
        <v>109</v>
      </c>
      <c r="N2867" s="10" t="s">
        <v>110</v>
      </c>
      <c r="O2867" s="27"/>
      <c r="P2867" s="27"/>
      <c r="Q2867" s="74"/>
      <c r="R2867" s="27"/>
      <c r="S2867" s="27"/>
      <c r="T2867" s="27"/>
      <c r="U2867" s="27"/>
      <c r="V2867" s="27"/>
      <c r="W2867" s="27"/>
      <c r="X2867" s="27"/>
      <c r="Y2867" s="27"/>
      <c r="Z2867" s="27"/>
      <c r="AA2867" s="27"/>
      <c r="AB2867" s="27"/>
      <c r="AC2867" s="27"/>
      <c r="AD2867" s="27"/>
      <c r="AE2867" s="27"/>
      <c r="AF2867" s="27"/>
      <c r="AG2867" s="27"/>
      <c r="AH2867" s="27"/>
      <c r="AI2867" s="27"/>
      <c r="AJ2867" s="27"/>
      <c r="AK2867" s="27"/>
      <c r="AL2867" s="27"/>
      <c r="AM2867" s="27"/>
      <c r="AN2867" s="27"/>
      <c r="AO2867" s="27"/>
      <c r="AP2867" s="27">
        <v>24180011.43</v>
      </c>
      <c r="AQ2867" s="39">
        <f>AP2867*(P2867+Q2867+R2867+S2867+T2867+U2867+V2867)</f>
        <v>0</v>
      </c>
      <c r="AR2867" s="27">
        <f t="shared" si="120"/>
        <v>0</v>
      </c>
      <c r="AS2867" s="10" t="s">
        <v>111</v>
      </c>
      <c r="AT2867" s="7" t="s">
        <v>375</v>
      </c>
      <c r="AU2867" s="89" t="s">
        <v>212</v>
      </c>
    </row>
    <row r="2868" spans="2:47" ht="13.15" customHeight="1" x14ac:dyDescent="0.2">
      <c r="B2868" s="7" t="s">
        <v>4104</v>
      </c>
      <c r="C2868" s="7" t="s">
        <v>100</v>
      </c>
      <c r="D2868" s="13" t="s">
        <v>4105</v>
      </c>
      <c r="E2868" s="7" t="s">
        <v>4106</v>
      </c>
      <c r="F2868" s="7" t="s">
        <v>4107</v>
      </c>
      <c r="G2868" s="7" t="s">
        <v>542</v>
      </c>
      <c r="H2868" s="8" t="s">
        <v>197</v>
      </c>
      <c r="I2868" s="9">
        <v>45</v>
      </c>
      <c r="J2868" s="10" t="s">
        <v>238</v>
      </c>
      <c r="K2868" s="8" t="s">
        <v>107</v>
      </c>
      <c r="L2868" s="10" t="s">
        <v>108</v>
      </c>
      <c r="M2868" s="10" t="s">
        <v>109</v>
      </c>
      <c r="N2868" s="10" t="s">
        <v>110</v>
      </c>
      <c r="O2868" s="27"/>
      <c r="P2868" s="27"/>
      <c r="Q2868" s="74"/>
      <c r="R2868" s="27"/>
      <c r="S2868" s="27"/>
      <c r="T2868" s="27"/>
      <c r="U2868" s="27"/>
      <c r="V2868" s="27"/>
      <c r="W2868" s="27"/>
      <c r="X2868" s="27"/>
      <c r="Y2868" s="27"/>
      <c r="Z2868" s="27"/>
      <c r="AA2868" s="27"/>
      <c r="AB2868" s="27"/>
      <c r="AC2868" s="27"/>
      <c r="AD2868" s="27"/>
      <c r="AE2868" s="27"/>
      <c r="AF2868" s="27"/>
      <c r="AG2868" s="27"/>
      <c r="AH2868" s="27"/>
      <c r="AI2868" s="27"/>
      <c r="AJ2868" s="27"/>
      <c r="AK2868" s="27"/>
      <c r="AL2868" s="27"/>
      <c r="AM2868" s="27"/>
      <c r="AN2868" s="27"/>
      <c r="AO2868" s="27"/>
      <c r="AP2868" s="27">
        <v>11759919.539999999</v>
      </c>
      <c r="AQ2868" s="39">
        <f>AP2868*(P2868+Q2868+R2868+S2868+T2868+U2868+V2868)</f>
        <v>0</v>
      </c>
      <c r="AR2868" s="27">
        <f t="shared" si="120"/>
        <v>0</v>
      </c>
      <c r="AS2868" s="10" t="s">
        <v>111</v>
      </c>
      <c r="AT2868" s="7" t="s">
        <v>375</v>
      </c>
      <c r="AU2868" s="89" t="s">
        <v>212</v>
      </c>
    </row>
    <row r="2869" spans="2:47" ht="13.15" customHeight="1" x14ac:dyDescent="0.2">
      <c r="B2869" s="7" t="s">
        <v>4108</v>
      </c>
      <c r="C2869" s="7" t="s">
        <v>100</v>
      </c>
      <c r="D2869" s="13" t="s">
        <v>4101</v>
      </c>
      <c r="E2869" s="7" t="s">
        <v>532</v>
      </c>
      <c r="F2869" s="7" t="s">
        <v>4102</v>
      </c>
      <c r="G2869" s="7" t="s">
        <v>4109</v>
      </c>
      <c r="H2869" s="8" t="s">
        <v>197</v>
      </c>
      <c r="I2869" s="9">
        <v>45</v>
      </c>
      <c r="J2869" s="10" t="s">
        <v>238</v>
      </c>
      <c r="K2869" s="8" t="s">
        <v>107</v>
      </c>
      <c r="L2869" s="10" t="s">
        <v>108</v>
      </c>
      <c r="M2869" s="10" t="s">
        <v>109</v>
      </c>
      <c r="N2869" s="10" t="s">
        <v>110</v>
      </c>
      <c r="O2869" s="27"/>
      <c r="P2869" s="27"/>
      <c r="Q2869" s="74"/>
      <c r="R2869" s="27"/>
      <c r="S2869" s="27"/>
      <c r="T2869" s="27"/>
      <c r="U2869" s="27"/>
      <c r="V2869" s="27"/>
      <c r="W2869" s="27"/>
      <c r="X2869" s="27"/>
      <c r="Y2869" s="27"/>
      <c r="Z2869" s="27"/>
      <c r="AA2869" s="27"/>
      <c r="AB2869" s="27"/>
      <c r="AC2869" s="27"/>
      <c r="AD2869" s="27"/>
      <c r="AE2869" s="27"/>
      <c r="AF2869" s="27"/>
      <c r="AG2869" s="27"/>
      <c r="AH2869" s="27"/>
      <c r="AI2869" s="27"/>
      <c r="AJ2869" s="27"/>
      <c r="AK2869" s="27"/>
      <c r="AL2869" s="27"/>
      <c r="AM2869" s="27"/>
      <c r="AN2869" s="27"/>
      <c r="AO2869" s="27"/>
      <c r="AP2869" s="27">
        <v>26197668.960000001</v>
      </c>
      <c r="AQ2869" s="39">
        <f>AP2869*(P2869+Q2869+R2869+S2869+T2869+U2869+V2869)</f>
        <v>0</v>
      </c>
      <c r="AR2869" s="27">
        <f t="shared" si="120"/>
        <v>0</v>
      </c>
      <c r="AS2869" s="10" t="s">
        <v>111</v>
      </c>
      <c r="AT2869" s="7" t="s">
        <v>375</v>
      </c>
      <c r="AU2869" s="89" t="s">
        <v>212</v>
      </c>
    </row>
    <row r="2870" spans="2:47" ht="13.15" customHeight="1" x14ac:dyDescent="0.2">
      <c r="B2870" s="7" t="s">
        <v>4110</v>
      </c>
      <c r="C2870" s="7" t="s">
        <v>100</v>
      </c>
      <c r="D2870" s="13" t="s">
        <v>4111</v>
      </c>
      <c r="E2870" s="7" t="s">
        <v>4112</v>
      </c>
      <c r="F2870" s="7" t="s">
        <v>4113</v>
      </c>
      <c r="G2870" s="7" t="s">
        <v>4114</v>
      </c>
      <c r="H2870" s="8" t="s">
        <v>197</v>
      </c>
      <c r="I2870" s="9">
        <v>45</v>
      </c>
      <c r="J2870" s="10" t="s">
        <v>238</v>
      </c>
      <c r="K2870" s="8" t="s">
        <v>107</v>
      </c>
      <c r="L2870" s="10" t="s">
        <v>108</v>
      </c>
      <c r="M2870" s="10" t="s">
        <v>109</v>
      </c>
      <c r="N2870" s="10" t="s">
        <v>4115</v>
      </c>
      <c r="O2870" s="27"/>
      <c r="P2870" s="27"/>
      <c r="Q2870" s="74"/>
      <c r="R2870" s="27">
        <v>0.5</v>
      </c>
      <c r="S2870" s="27">
        <v>0.5</v>
      </c>
      <c r="T2870" s="27">
        <v>0.5</v>
      </c>
      <c r="U2870" s="27">
        <v>0.5</v>
      </c>
      <c r="V2870" s="27">
        <v>0.5</v>
      </c>
      <c r="W2870" s="27"/>
      <c r="X2870" s="27"/>
      <c r="Y2870" s="27"/>
      <c r="Z2870" s="27"/>
      <c r="AA2870" s="27"/>
      <c r="AB2870" s="27"/>
      <c r="AC2870" s="27"/>
      <c r="AD2870" s="27"/>
      <c r="AE2870" s="27"/>
      <c r="AF2870" s="27"/>
      <c r="AG2870" s="27"/>
      <c r="AH2870" s="27"/>
      <c r="AI2870" s="27"/>
      <c r="AJ2870" s="27"/>
      <c r="AK2870" s="27"/>
      <c r="AL2870" s="27"/>
      <c r="AM2870" s="27"/>
      <c r="AN2870" s="27"/>
      <c r="AO2870" s="27"/>
      <c r="AP2870" s="27">
        <v>627934.39</v>
      </c>
      <c r="AQ2870" s="39">
        <v>0</v>
      </c>
      <c r="AR2870" s="27">
        <f t="shared" si="120"/>
        <v>0</v>
      </c>
      <c r="AS2870" s="10" t="s">
        <v>111</v>
      </c>
      <c r="AT2870" s="7">
        <v>2015</v>
      </c>
      <c r="AU2870" s="89" t="s">
        <v>242</v>
      </c>
    </row>
    <row r="2871" spans="2:47" ht="13.15" customHeight="1" x14ac:dyDescent="0.2">
      <c r="B2871" s="7" t="s">
        <v>4116</v>
      </c>
      <c r="C2871" s="7" t="s">
        <v>100</v>
      </c>
      <c r="D2871" s="13" t="s">
        <v>4111</v>
      </c>
      <c r="E2871" s="7" t="s">
        <v>4112</v>
      </c>
      <c r="F2871" s="7" t="s">
        <v>4113</v>
      </c>
      <c r="G2871" s="7" t="s">
        <v>4114</v>
      </c>
      <c r="H2871" s="8" t="s">
        <v>197</v>
      </c>
      <c r="I2871" s="9">
        <v>45</v>
      </c>
      <c r="J2871" s="10" t="s">
        <v>4117</v>
      </c>
      <c r="K2871" s="8" t="s">
        <v>107</v>
      </c>
      <c r="L2871" s="10" t="s">
        <v>108</v>
      </c>
      <c r="M2871" s="10" t="s">
        <v>109</v>
      </c>
      <c r="N2871" s="10" t="s">
        <v>4115</v>
      </c>
      <c r="O2871" s="27"/>
      <c r="P2871" s="27"/>
      <c r="Q2871" s="74"/>
      <c r="R2871" s="27">
        <v>0.5</v>
      </c>
      <c r="S2871" s="27">
        <v>0.5</v>
      </c>
      <c r="T2871" s="27">
        <v>0.5</v>
      </c>
      <c r="U2871" s="27">
        <v>0.5</v>
      </c>
      <c r="V2871" s="27">
        <v>0.5</v>
      </c>
      <c r="W2871" s="27"/>
      <c r="X2871" s="27"/>
      <c r="Y2871" s="27"/>
      <c r="Z2871" s="27"/>
      <c r="AA2871" s="27"/>
      <c r="AB2871" s="27"/>
      <c r="AC2871" s="27"/>
      <c r="AD2871" s="27"/>
      <c r="AE2871" s="27"/>
      <c r="AF2871" s="27"/>
      <c r="AG2871" s="27"/>
      <c r="AH2871" s="27"/>
      <c r="AI2871" s="27"/>
      <c r="AJ2871" s="27"/>
      <c r="AK2871" s="27"/>
      <c r="AL2871" s="27"/>
      <c r="AM2871" s="27"/>
      <c r="AN2871" s="27"/>
      <c r="AO2871" s="27"/>
      <c r="AP2871" s="27">
        <v>627934.39215030859</v>
      </c>
      <c r="AQ2871" s="39">
        <v>0</v>
      </c>
      <c r="AR2871" s="27">
        <f t="shared" si="120"/>
        <v>0</v>
      </c>
      <c r="AS2871" s="10" t="s">
        <v>111</v>
      </c>
      <c r="AT2871" s="43">
        <v>2015</v>
      </c>
      <c r="AU2871" s="10" t="s">
        <v>1339</v>
      </c>
    </row>
    <row r="2872" spans="2:47" ht="13.15" customHeight="1" x14ac:dyDescent="0.2">
      <c r="B2872" s="12" t="s">
        <v>4118</v>
      </c>
      <c r="C2872" s="7" t="s">
        <v>100</v>
      </c>
      <c r="D2872" s="13" t="s">
        <v>4111</v>
      </c>
      <c r="E2872" s="7" t="s">
        <v>4112</v>
      </c>
      <c r="F2872" s="7" t="s">
        <v>4113</v>
      </c>
      <c r="G2872" s="7" t="s">
        <v>4114</v>
      </c>
      <c r="H2872" s="8" t="s">
        <v>197</v>
      </c>
      <c r="I2872" s="9">
        <v>45</v>
      </c>
      <c r="J2872" s="10" t="s">
        <v>579</v>
      </c>
      <c r="K2872" s="8" t="s">
        <v>107</v>
      </c>
      <c r="L2872" s="10" t="s">
        <v>108</v>
      </c>
      <c r="M2872" s="10" t="s">
        <v>109</v>
      </c>
      <c r="N2872" s="10" t="s">
        <v>4115</v>
      </c>
      <c r="O2872" s="74"/>
      <c r="P2872" s="27"/>
      <c r="Q2872" s="27"/>
      <c r="R2872" s="27">
        <v>0.5</v>
      </c>
      <c r="S2872" s="27">
        <v>0.5</v>
      </c>
      <c r="T2872" s="27">
        <v>0.5</v>
      </c>
      <c r="U2872" s="27">
        <v>0.5</v>
      </c>
      <c r="V2872" s="27">
        <v>0.5</v>
      </c>
      <c r="W2872" s="27"/>
      <c r="X2872" s="27"/>
      <c r="Y2872" s="27"/>
      <c r="Z2872" s="27"/>
      <c r="AA2872" s="27"/>
      <c r="AB2872" s="27"/>
      <c r="AC2872" s="27"/>
      <c r="AD2872" s="27"/>
      <c r="AE2872" s="27"/>
      <c r="AF2872" s="27"/>
      <c r="AG2872" s="27"/>
      <c r="AH2872" s="27"/>
      <c r="AI2872" s="27"/>
      <c r="AJ2872" s="27"/>
      <c r="AK2872" s="27"/>
      <c r="AL2872" s="27"/>
      <c r="AM2872" s="27"/>
      <c r="AN2872" s="27"/>
      <c r="AO2872" s="27"/>
      <c r="AP2872" s="27">
        <v>627934.39215030859</v>
      </c>
      <c r="AQ2872" s="39">
        <v>0</v>
      </c>
      <c r="AR2872" s="27">
        <f t="shared" si="120"/>
        <v>0</v>
      </c>
      <c r="AS2872" s="10" t="s">
        <v>111</v>
      </c>
      <c r="AT2872" s="43">
        <v>2015</v>
      </c>
      <c r="AU2872" s="88"/>
    </row>
    <row r="2873" spans="2:47" ht="13.15" customHeight="1" x14ac:dyDescent="0.2">
      <c r="B2873" s="12" t="s">
        <v>4119</v>
      </c>
      <c r="C2873" s="7" t="s">
        <v>100</v>
      </c>
      <c r="D2873" s="13" t="s">
        <v>4111</v>
      </c>
      <c r="E2873" s="7" t="s">
        <v>4112</v>
      </c>
      <c r="F2873" s="7" t="s">
        <v>4113</v>
      </c>
      <c r="G2873" s="7" t="s">
        <v>4114</v>
      </c>
      <c r="H2873" s="8" t="s">
        <v>197</v>
      </c>
      <c r="I2873" s="9">
        <v>45</v>
      </c>
      <c r="J2873" s="10" t="s">
        <v>579</v>
      </c>
      <c r="K2873" s="8" t="s">
        <v>107</v>
      </c>
      <c r="L2873" s="10" t="s">
        <v>108</v>
      </c>
      <c r="M2873" s="10" t="s">
        <v>109</v>
      </c>
      <c r="N2873" s="10" t="s">
        <v>4115</v>
      </c>
      <c r="O2873" s="74"/>
      <c r="P2873" s="27"/>
      <c r="Q2873" s="27"/>
      <c r="R2873" s="27">
        <v>0.5</v>
      </c>
      <c r="S2873" s="27">
        <v>0.5</v>
      </c>
      <c r="T2873" s="27">
        <v>0.5</v>
      </c>
      <c r="U2873" s="27">
        <v>0.5</v>
      </c>
      <c r="V2873" s="27">
        <v>0.5</v>
      </c>
      <c r="W2873" s="27"/>
      <c r="X2873" s="27"/>
      <c r="Y2873" s="27"/>
      <c r="Z2873" s="27"/>
      <c r="AA2873" s="27"/>
      <c r="AB2873" s="27"/>
      <c r="AC2873" s="27"/>
      <c r="AD2873" s="27"/>
      <c r="AE2873" s="27"/>
      <c r="AF2873" s="27"/>
      <c r="AG2873" s="27"/>
      <c r="AH2873" s="27"/>
      <c r="AI2873" s="27"/>
      <c r="AJ2873" s="27"/>
      <c r="AK2873" s="27"/>
      <c r="AL2873" s="27"/>
      <c r="AM2873" s="27"/>
      <c r="AN2873" s="27"/>
      <c r="AO2873" s="27"/>
      <c r="AP2873" s="27">
        <v>424732</v>
      </c>
      <c r="AQ2873" s="39">
        <v>0</v>
      </c>
      <c r="AR2873" s="27">
        <f t="shared" si="120"/>
        <v>0</v>
      </c>
      <c r="AS2873" s="10" t="s">
        <v>111</v>
      </c>
      <c r="AT2873" s="43">
        <v>2015</v>
      </c>
      <c r="AU2873" s="13" t="s">
        <v>156</v>
      </c>
    </row>
    <row r="2874" spans="2:47" ht="13.15" customHeight="1" x14ac:dyDescent="0.2">
      <c r="B2874" s="13" t="s">
        <v>4120</v>
      </c>
      <c r="C2874" s="13" t="s">
        <v>100</v>
      </c>
      <c r="D2874" s="13" t="s">
        <v>4121</v>
      </c>
      <c r="E2874" s="13" t="s">
        <v>4112</v>
      </c>
      <c r="F2874" s="13" t="s">
        <v>4122</v>
      </c>
      <c r="G2874" s="13" t="s">
        <v>4114</v>
      </c>
      <c r="H2874" s="13" t="s">
        <v>197</v>
      </c>
      <c r="I2874" s="13">
        <v>45</v>
      </c>
      <c r="J2874" s="13" t="s">
        <v>579</v>
      </c>
      <c r="K2874" s="13" t="s">
        <v>107</v>
      </c>
      <c r="L2874" s="13" t="s">
        <v>108</v>
      </c>
      <c r="M2874" s="13" t="s">
        <v>109</v>
      </c>
      <c r="N2874" s="13" t="s">
        <v>4115</v>
      </c>
      <c r="O2874" s="39"/>
      <c r="P2874" s="39"/>
      <c r="Q2874" s="39"/>
      <c r="R2874" s="39">
        <v>0.5</v>
      </c>
      <c r="S2874" s="39">
        <v>0</v>
      </c>
      <c r="T2874" s="39">
        <v>0.60000000000000009</v>
      </c>
      <c r="U2874" s="39">
        <v>0.60000000000000009</v>
      </c>
      <c r="V2874" s="39">
        <v>0.60000000000000009</v>
      </c>
      <c r="W2874" s="39"/>
      <c r="X2874" s="39"/>
      <c r="Y2874" s="39"/>
      <c r="Z2874" s="39"/>
      <c r="AA2874" s="39"/>
      <c r="AB2874" s="39"/>
      <c r="AC2874" s="39"/>
      <c r="AD2874" s="39"/>
      <c r="AE2874" s="39"/>
      <c r="AF2874" s="39"/>
      <c r="AG2874" s="39"/>
      <c r="AH2874" s="39"/>
      <c r="AI2874" s="39"/>
      <c r="AJ2874" s="39"/>
      <c r="AK2874" s="39"/>
      <c r="AL2874" s="39"/>
      <c r="AM2874" s="39"/>
      <c r="AN2874" s="39"/>
      <c r="AO2874" s="39"/>
      <c r="AP2874" s="39">
        <v>566468.76</v>
      </c>
      <c r="AQ2874" s="39">
        <v>0</v>
      </c>
      <c r="AR2874" s="27">
        <f t="shared" si="120"/>
        <v>0</v>
      </c>
      <c r="AS2874" s="13" t="s">
        <v>111</v>
      </c>
      <c r="AT2874" s="13">
        <v>2015</v>
      </c>
      <c r="AU2874" s="13">
        <v>14</v>
      </c>
    </row>
    <row r="2875" spans="2:47" ht="13.15" customHeight="1" x14ac:dyDescent="0.2">
      <c r="B2875" s="13" t="s">
        <v>4123</v>
      </c>
      <c r="C2875" s="13" t="s">
        <v>100</v>
      </c>
      <c r="D2875" s="13" t="s">
        <v>4121</v>
      </c>
      <c r="E2875" s="13" t="s">
        <v>4112</v>
      </c>
      <c r="F2875" s="13" t="s">
        <v>4122</v>
      </c>
      <c r="G2875" s="13" t="s">
        <v>4114</v>
      </c>
      <c r="H2875" s="13" t="s">
        <v>197</v>
      </c>
      <c r="I2875" s="13">
        <v>45</v>
      </c>
      <c r="J2875" s="13" t="s">
        <v>579</v>
      </c>
      <c r="K2875" s="13" t="s">
        <v>107</v>
      </c>
      <c r="L2875" s="13" t="s">
        <v>108</v>
      </c>
      <c r="M2875" s="13" t="s">
        <v>122</v>
      </c>
      <c r="N2875" s="13" t="s">
        <v>4115</v>
      </c>
      <c r="O2875" s="39"/>
      <c r="P2875" s="39"/>
      <c r="Q2875" s="39"/>
      <c r="R2875" s="39">
        <v>0.5</v>
      </c>
      <c r="S2875" s="39">
        <v>0</v>
      </c>
      <c r="T2875" s="39">
        <v>0.5</v>
      </c>
      <c r="U2875" s="39">
        <v>0.5</v>
      </c>
      <c r="V2875" s="39">
        <v>0.5</v>
      </c>
      <c r="W2875" s="39"/>
      <c r="X2875" s="39"/>
      <c r="Y2875" s="39"/>
      <c r="Z2875" s="39"/>
      <c r="AA2875" s="39"/>
      <c r="AB2875" s="39"/>
      <c r="AC2875" s="39"/>
      <c r="AD2875" s="39"/>
      <c r="AE2875" s="39"/>
      <c r="AF2875" s="39"/>
      <c r="AG2875" s="39"/>
      <c r="AH2875" s="39"/>
      <c r="AI2875" s="39"/>
      <c r="AJ2875" s="39"/>
      <c r="AK2875" s="39"/>
      <c r="AL2875" s="39"/>
      <c r="AM2875" s="39"/>
      <c r="AN2875" s="39"/>
      <c r="AO2875" s="39"/>
      <c r="AP2875" s="39">
        <v>566468.76</v>
      </c>
      <c r="AQ2875" s="39">
        <v>0</v>
      </c>
      <c r="AR2875" s="27">
        <f t="shared" si="120"/>
        <v>0</v>
      </c>
      <c r="AS2875" s="13" t="s">
        <v>111</v>
      </c>
      <c r="AT2875" s="13">
        <v>2015</v>
      </c>
      <c r="AU2875" s="13" t="s">
        <v>115</v>
      </c>
    </row>
    <row r="2876" spans="2:47" ht="13.15" customHeight="1" x14ac:dyDescent="0.2">
      <c r="B2876" s="13" t="s">
        <v>4124</v>
      </c>
      <c r="C2876" s="13" t="s">
        <v>100</v>
      </c>
      <c r="D2876" s="13" t="s">
        <v>4121</v>
      </c>
      <c r="E2876" s="13" t="s">
        <v>4112</v>
      </c>
      <c r="F2876" s="13" t="s">
        <v>4122</v>
      </c>
      <c r="G2876" s="13" t="s">
        <v>4114</v>
      </c>
      <c r="H2876" s="13" t="s">
        <v>197</v>
      </c>
      <c r="I2876" s="13">
        <v>45</v>
      </c>
      <c r="J2876" s="13" t="s">
        <v>579</v>
      </c>
      <c r="K2876" s="13" t="s">
        <v>107</v>
      </c>
      <c r="L2876" s="13" t="s">
        <v>108</v>
      </c>
      <c r="M2876" s="13" t="s">
        <v>122</v>
      </c>
      <c r="N2876" s="13" t="s">
        <v>4125</v>
      </c>
      <c r="O2876" s="39"/>
      <c r="P2876" s="39"/>
      <c r="Q2876" s="39"/>
      <c r="R2876" s="39">
        <v>0.5</v>
      </c>
      <c r="S2876" s="39">
        <v>0</v>
      </c>
      <c r="T2876" s="39">
        <v>0</v>
      </c>
      <c r="U2876" s="39">
        <v>0.5</v>
      </c>
      <c r="V2876" s="39">
        <v>0.5</v>
      </c>
      <c r="W2876" s="39"/>
      <c r="X2876" s="39"/>
      <c r="Y2876" s="39"/>
      <c r="Z2876" s="39"/>
      <c r="AA2876" s="39"/>
      <c r="AB2876" s="39"/>
      <c r="AC2876" s="39"/>
      <c r="AD2876" s="39"/>
      <c r="AE2876" s="39"/>
      <c r="AF2876" s="39"/>
      <c r="AG2876" s="39"/>
      <c r="AH2876" s="39"/>
      <c r="AI2876" s="39"/>
      <c r="AJ2876" s="39"/>
      <c r="AK2876" s="39"/>
      <c r="AL2876" s="39"/>
      <c r="AM2876" s="39"/>
      <c r="AN2876" s="39"/>
      <c r="AO2876" s="39"/>
      <c r="AP2876" s="39">
        <v>566468.76</v>
      </c>
      <c r="AQ2876" s="39">
        <f>(R2876+S2876+T2876+U2876+V2876)*AP2876</f>
        <v>849703.14</v>
      </c>
      <c r="AR2876" s="27">
        <f t="shared" si="120"/>
        <v>951667.5168000001</v>
      </c>
      <c r="AS2876" s="13" t="s">
        <v>111</v>
      </c>
      <c r="AT2876" s="13">
        <v>2015</v>
      </c>
      <c r="AU2876" s="13"/>
    </row>
    <row r="2877" spans="2:47" ht="13.15" customHeight="1" x14ac:dyDescent="0.2">
      <c r="B2877" s="7" t="s">
        <v>4126</v>
      </c>
      <c r="C2877" s="7" t="s">
        <v>100</v>
      </c>
      <c r="D2877" s="13" t="s">
        <v>4127</v>
      </c>
      <c r="E2877" s="7" t="s">
        <v>4112</v>
      </c>
      <c r="F2877" s="7" t="s">
        <v>4128</v>
      </c>
      <c r="G2877" s="7" t="s">
        <v>4129</v>
      </c>
      <c r="H2877" s="8" t="s">
        <v>197</v>
      </c>
      <c r="I2877" s="9">
        <v>45</v>
      </c>
      <c r="J2877" s="10" t="s">
        <v>238</v>
      </c>
      <c r="K2877" s="8" t="s">
        <v>107</v>
      </c>
      <c r="L2877" s="10" t="s">
        <v>108</v>
      </c>
      <c r="M2877" s="10" t="s">
        <v>109</v>
      </c>
      <c r="N2877" s="10" t="s">
        <v>4115</v>
      </c>
      <c r="O2877" s="27"/>
      <c r="P2877" s="27"/>
      <c r="Q2877" s="74"/>
      <c r="R2877" s="27">
        <v>1.1000000000000001</v>
      </c>
      <c r="S2877" s="27">
        <v>1.5000000000000002</v>
      </c>
      <c r="T2877" s="27">
        <v>1.5000000000000002</v>
      </c>
      <c r="U2877" s="27">
        <v>1.5000000000000002</v>
      </c>
      <c r="V2877" s="27">
        <v>1.5000000000000002</v>
      </c>
      <c r="W2877" s="27"/>
      <c r="X2877" s="27"/>
      <c r="Y2877" s="27"/>
      <c r="Z2877" s="27"/>
      <c r="AA2877" s="27"/>
      <c r="AB2877" s="27"/>
      <c r="AC2877" s="27"/>
      <c r="AD2877" s="27"/>
      <c r="AE2877" s="27"/>
      <c r="AF2877" s="27"/>
      <c r="AG2877" s="27"/>
      <c r="AH2877" s="27"/>
      <c r="AI2877" s="27"/>
      <c r="AJ2877" s="27"/>
      <c r="AK2877" s="27"/>
      <c r="AL2877" s="27"/>
      <c r="AM2877" s="27"/>
      <c r="AN2877" s="27"/>
      <c r="AO2877" s="27"/>
      <c r="AP2877" s="27">
        <v>111791.35</v>
      </c>
      <c r="AQ2877" s="39">
        <v>0</v>
      </c>
      <c r="AR2877" s="27">
        <f t="shared" si="120"/>
        <v>0</v>
      </c>
      <c r="AS2877" s="10" t="s">
        <v>111</v>
      </c>
      <c r="AT2877" s="7">
        <v>2015</v>
      </c>
      <c r="AU2877" s="89" t="s">
        <v>242</v>
      </c>
    </row>
    <row r="2878" spans="2:47" ht="13.15" customHeight="1" x14ac:dyDescent="0.2">
      <c r="B2878" s="7" t="s">
        <v>4130</v>
      </c>
      <c r="C2878" s="7" t="s">
        <v>100</v>
      </c>
      <c r="D2878" s="13" t="s">
        <v>4127</v>
      </c>
      <c r="E2878" s="7" t="s">
        <v>4112</v>
      </c>
      <c r="F2878" s="7" t="s">
        <v>4128</v>
      </c>
      <c r="G2878" s="7" t="s">
        <v>4129</v>
      </c>
      <c r="H2878" s="8" t="s">
        <v>197</v>
      </c>
      <c r="I2878" s="9">
        <v>45</v>
      </c>
      <c r="J2878" s="10" t="s">
        <v>4117</v>
      </c>
      <c r="K2878" s="8" t="s">
        <v>107</v>
      </c>
      <c r="L2878" s="10" t="s">
        <v>108</v>
      </c>
      <c r="M2878" s="10" t="s">
        <v>109</v>
      </c>
      <c r="N2878" s="10" t="s">
        <v>4115</v>
      </c>
      <c r="O2878" s="27"/>
      <c r="P2878" s="27"/>
      <c r="Q2878" s="74"/>
      <c r="R2878" s="27">
        <v>1.1000000000000001</v>
      </c>
      <c r="S2878" s="27">
        <v>1.5000000000000002</v>
      </c>
      <c r="T2878" s="27">
        <v>1.5000000000000002</v>
      </c>
      <c r="U2878" s="27">
        <v>1.5000000000000002</v>
      </c>
      <c r="V2878" s="27">
        <v>1.5000000000000002</v>
      </c>
      <c r="W2878" s="27"/>
      <c r="X2878" s="27"/>
      <c r="Y2878" s="27"/>
      <c r="Z2878" s="27"/>
      <c r="AA2878" s="27"/>
      <c r="AB2878" s="27"/>
      <c r="AC2878" s="27"/>
      <c r="AD2878" s="27"/>
      <c r="AE2878" s="27"/>
      <c r="AF2878" s="27"/>
      <c r="AG2878" s="27"/>
      <c r="AH2878" s="27"/>
      <c r="AI2878" s="27"/>
      <c r="AJ2878" s="27"/>
      <c r="AK2878" s="27"/>
      <c r="AL2878" s="27"/>
      <c r="AM2878" s="27"/>
      <c r="AN2878" s="27"/>
      <c r="AO2878" s="27"/>
      <c r="AP2878" s="27">
        <v>112275.45032550505</v>
      </c>
      <c r="AQ2878" s="39">
        <v>0</v>
      </c>
      <c r="AR2878" s="27">
        <f t="shared" si="120"/>
        <v>0</v>
      </c>
      <c r="AS2878" s="10" t="s">
        <v>111</v>
      </c>
      <c r="AT2878" s="43">
        <v>2015</v>
      </c>
      <c r="AU2878" s="10" t="s">
        <v>1339</v>
      </c>
    </row>
    <row r="2879" spans="2:47" ht="13.15" customHeight="1" x14ac:dyDescent="0.2">
      <c r="B2879" s="12" t="s">
        <v>4131</v>
      </c>
      <c r="C2879" s="7" t="s">
        <v>100</v>
      </c>
      <c r="D2879" s="13" t="s">
        <v>4127</v>
      </c>
      <c r="E2879" s="7" t="s">
        <v>4112</v>
      </c>
      <c r="F2879" s="7" t="s">
        <v>4128</v>
      </c>
      <c r="G2879" s="7" t="s">
        <v>4129</v>
      </c>
      <c r="H2879" s="8" t="s">
        <v>197</v>
      </c>
      <c r="I2879" s="9">
        <v>45</v>
      </c>
      <c r="J2879" s="10" t="s">
        <v>579</v>
      </c>
      <c r="K2879" s="8" t="s">
        <v>107</v>
      </c>
      <c r="L2879" s="10" t="s">
        <v>108</v>
      </c>
      <c r="M2879" s="10" t="s">
        <v>109</v>
      </c>
      <c r="N2879" s="10" t="s">
        <v>4115</v>
      </c>
      <c r="O2879" s="74"/>
      <c r="P2879" s="27"/>
      <c r="Q2879" s="27"/>
      <c r="R2879" s="27">
        <v>1.1000000000000001</v>
      </c>
      <c r="S2879" s="27">
        <v>1.5000000000000002</v>
      </c>
      <c r="T2879" s="27">
        <v>1.5000000000000002</v>
      </c>
      <c r="U2879" s="27">
        <v>1.5000000000000002</v>
      </c>
      <c r="V2879" s="27">
        <v>1.5000000000000002</v>
      </c>
      <c r="W2879" s="27"/>
      <c r="X2879" s="27"/>
      <c r="Y2879" s="27"/>
      <c r="Z2879" s="27"/>
      <c r="AA2879" s="27"/>
      <c r="AB2879" s="27"/>
      <c r="AC2879" s="27"/>
      <c r="AD2879" s="27"/>
      <c r="AE2879" s="27"/>
      <c r="AF2879" s="27"/>
      <c r="AG2879" s="27"/>
      <c r="AH2879" s="27"/>
      <c r="AI2879" s="27"/>
      <c r="AJ2879" s="27"/>
      <c r="AK2879" s="27"/>
      <c r="AL2879" s="27"/>
      <c r="AM2879" s="27"/>
      <c r="AN2879" s="27"/>
      <c r="AO2879" s="27"/>
      <c r="AP2879" s="27">
        <v>112275.45032550505</v>
      </c>
      <c r="AQ2879" s="39">
        <v>0</v>
      </c>
      <c r="AR2879" s="27">
        <f t="shared" si="120"/>
        <v>0</v>
      </c>
      <c r="AS2879" s="10" t="s">
        <v>111</v>
      </c>
      <c r="AT2879" s="43">
        <v>2015</v>
      </c>
      <c r="AU2879" s="88"/>
    </row>
    <row r="2880" spans="2:47" ht="13.15" customHeight="1" x14ac:dyDescent="0.2">
      <c r="B2880" s="12" t="s">
        <v>4132</v>
      </c>
      <c r="C2880" s="7" t="s">
        <v>100</v>
      </c>
      <c r="D2880" s="13" t="s">
        <v>4127</v>
      </c>
      <c r="E2880" s="7" t="s">
        <v>4112</v>
      </c>
      <c r="F2880" s="7" t="s">
        <v>4128</v>
      </c>
      <c r="G2880" s="7" t="s">
        <v>4129</v>
      </c>
      <c r="H2880" s="8" t="s">
        <v>197</v>
      </c>
      <c r="I2880" s="9">
        <v>45</v>
      </c>
      <c r="J2880" s="10" t="s">
        <v>579</v>
      </c>
      <c r="K2880" s="8" t="s">
        <v>107</v>
      </c>
      <c r="L2880" s="10" t="s">
        <v>108</v>
      </c>
      <c r="M2880" s="10" t="s">
        <v>109</v>
      </c>
      <c r="N2880" s="10" t="s">
        <v>4115</v>
      </c>
      <c r="O2880" s="74"/>
      <c r="P2880" s="27"/>
      <c r="Q2880" s="27"/>
      <c r="R2880" s="27">
        <v>1.1000000000000001</v>
      </c>
      <c r="S2880" s="27">
        <v>1.5000000000000002</v>
      </c>
      <c r="T2880" s="27">
        <v>1.5000000000000002</v>
      </c>
      <c r="U2880" s="27">
        <v>1.5000000000000002</v>
      </c>
      <c r="V2880" s="27">
        <v>1.5000000000000002</v>
      </c>
      <c r="W2880" s="27"/>
      <c r="X2880" s="27"/>
      <c r="Y2880" s="27"/>
      <c r="Z2880" s="27"/>
      <c r="AA2880" s="27"/>
      <c r="AB2880" s="27"/>
      <c r="AC2880" s="27"/>
      <c r="AD2880" s="27"/>
      <c r="AE2880" s="27"/>
      <c r="AF2880" s="27"/>
      <c r="AG2880" s="27"/>
      <c r="AH2880" s="27"/>
      <c r="AI2880" s="27"/>
      <c r="AJ2880" s="27"/>
      <c r="AK2880" s="27"/>
      <c r="AL2880" s="27"/>
      <c r="AM2880" s="27"/>
      <c r="AN2880" s="27"/>
      <c r="AO2880" s="27"/>
      <c r="AP2880" s="27">
        <v>89360.18</v>
      </c>
      <c r="AQ2880" s="39">
        <v>0</v>
      </c>
      <c r="AR2880" s="27">
        <f t="shared" si="120"/>
        <v>0</v>
      </c>
      <c r="AS2880" s="10" t="s">
        <v>111</v>
      </c>
      <c r="AT2880" s="43">
        <v>2015</v>
      </c>
      <c r="AU2880" s="13" t="s">
        <v>115</v>
      </c>
    </row>
    <row r="2881" spans="2:47" ht="13.15" customHeight="1" x14ac:dyDescent="0.2">
      <c r="B2881" s="13" t="s">
        <v>4133</v>
      </c>
      <c r="C2881" s="13" t="s">
        <v>100</v>
      </c>
      <c r="D2881" s="13" t="s">
        <v>4134</v>
      </c>
      <c r="E2881" s="13" t="s">
        <v>4112</v>
      </c>
      <c r="F2881" s="13" t="s">
        <v>4135</v>
      </c>
      <c r="G2881" s="13" t="s">
        <v>4129</v>
      </c>
      <c r="H2881" s="13" t="s">
        <v>197</v>
      </c>
      <c r="I2881" s="13">
        <v>45</v>
      </c>
      <c r="J2881" s="13" t="s">
        <v>579</v>
      </c>
      <c r="K2881" s="13" t="s">
        <v>107</v>
      </c>
      <c r="L2881" s="13" t="s">
        <v>108</v>
      </c>
      <c r="M2881" s="13" t="s">
        <v>109</v>
      </c>
      <c r="N2881" s="13" t="s">
        <v>4115</v>
      </c>
      <c r="O2881" s="39"/>
      <c r="P2881" s="39"/>
      <c r="Q2881" s="39"/>
      <c r="R2881" s="39">
        <v>1.1000000000000001</v>
      </c>
      <c r="S2881" s="39">
        <v>0</v>
      </c>
      <c r="T2881" s="39">
        <v>1.6</v>
      </c>
      <c r="U2881" s="39">
        <v>1.6</v>
      </c>
      <c r="V2881" s="39">
        <v>1.6</v>
      </c>
      <c r="W2881" s="39"/>
      <c r="X2881" s="39"/>
      <c r="Y2881" s="39"/>
      <c r="Z2881" s="39"/>
      <c r="AA2881" s="39"/>
      <c r="AB2881" s="39"/>
      <c r="AC2881" s="39"/>
      <c r="AD2881" s="39"/>
      <c r="AE2881" s="39"/>
      <c r="AF2881" s="39"/>
      <c r="AG2881" s="39"/>
      <c r="AH2881" s="39"/>
      <c r="AI2881" s="39"/>
      <c r="AJ2881" s="39"/>
      <c r="AK2881" s="39"/>
      <c r="AL2881" s="39"/>
      <c r="AM2881" s="39"/>
      <c r="AN2881" s="39"/>
      <c r="AO2881" s="39"/>
      <c r="AP2881" s="39">
        <v>89360.18</v>
      </c>
      <c r="AQ2881" s="39">
        <v>0</v>
      </c>
      <c r="AR2881" s="27">
        <f t="shared" si="120"/>
        <v>0</v>
      </c>
      <c r="AS2881" s="13" t="s">
        <v>111</v>
      </c>
      <c r="AT2881" s="13">
        <v>2015</v>
      </c>
      <c r="AU2881" s="13">
        <v>14</v>
      </c>
    </row>
    <row r="2882" spans="2:47" ht="13.15" customHeight="1" x14ac:dyDescent="0.2">
      <c r="B2882" s="13" t="s">
        <v>4136</v>
      </c>
      <c r="C2882" s="13" t="s">
        <v>100</v>
      </c>
      <c r="D2882" s="13" t="s">
        <v>4134</v>
      </c>
      <c r="E2882" s="13" t="s">
        <v>4112</v>
      </c>
      <c r="F2882" s="13" t="s">
        <v>4135</v>
      </c>
      <c r="G2882" s="13" t="s">
        <v>4129</v>
      </c>
      <c r="H2882" s="13" t="s">
        <v>197</v>
      </c>
      <c r="I2882" s="13">
        <v>45</v>
      </c>
      <c r="J2882" s="13" t="s">
        <v>579</v>
      </c>
      <c r="K2882" s="13" t="s">
        <v>107</v>
      </c>
      <c r="L2882" s="13" t="s">
        <v>108</v>
      </c>
      <c r="M2882" s="13" t="s">
        <v>109</v>
      </c>
      <c r="N2882" s="13" t="s">
        <v>4115</v>
      </c>
      <c r="O2882" s="39"/>
      <c r="P2882" s="39"/>
      <c r="Q2882" s="39"/>
      <c r="R2882" s="39">
        <v>1.4</v>
      </c>
      <c r="S2882" s="39">
        <v>0</v>
      </c>
      <c r="T2882" s="39">
        <v>1.4</v>
      </c>
      <c r="U2882" s="39">
        <v>1.4</v>
      </c>
      <c r="V2882" s="39">
        <v>1.4</v>
      </c>
      <c r="W2882" s="39"/>
      <c r="X2882" s="39"/>
      <c r="Y2882" s="39"/>
      <c r="Z2882" s="39"/>
      <c r="AA2882" s="39"/>
      <c r="AB2882" s="39"/>
      <c r="AC2882" s="39"/>
      <c r="AD2882" s="39"/>
      <c r="AE2882" s="39"/>
      <c r="AF2882" s="39"/>
      <c r="AG2882" s="39"/>
      <c r="AH2882" s="39"/>
      <c r="AI2882" s="39"/>
      <c r="AJ2882" s="39"/>
      <c r="AK2882" s="39"/>
      <c r="AL2882" s="39"/>
      <c r="AM2882" s="39"/>
      <c r="AN2882" s="39"/>
      <c r="AO2882" s="39"/>
      <c r="AP2882" s="39">
        <v>89360.18</v>
      </c>
      <c r="AQ2882" s="39">
        <v>0</v>
      </c>
      <c r="AR2882" s="27">
        <f t="shared" si="120"/>
        <v>0</v>
      </c>
      <c r="AS2882" s="13" t="s">
        <v>111</v>
      </c>
      <c r="AT2882" s="13">
        <v>2015</v>
      </c>
      <c r="AU2882" s="13">
        <v>14</v>
      </c>
    </row>
    <row r="2883" spans="2:47" ht="13.15" customHeight="1" x14ac:dyDescent="0.2">
      <c r="B2883" s="13" t="s">
        <v>4137</v>
      </c>
      <c r="C2883" s="13" t="s">
        <v>100</v>
      </c>
      <c r="D2883" s="13" t="s">
        <v>4134</v>
      </c>
      <c r="E2883" s="13" t="s">
        <v>4112</v>
      </c>
      <c r="F2883" s="13" t="s">
        <v>4135</v>
      </c>
      <c r="G2883" s="13" t="s">
        <v>4129</v>
      </c>
      <c r="H2883" s="15" t="s">
        <v>197</v>
      </c>
      <c r="I2883" s="13">
        <v>45</v>
      </c>
      <c r="J2883" s="13" t="s">
        <v>579</v>
      </c>
      <c r="K2883" s="13" t="s">
        <v>107</v>
      </c>
      <c r="L2883" s="13" t="s">
        <v>108</v>
      </c>
      <c r="M2883" s="13" t="s">
        <v>122</v>
      </c>
      <c r="N2883" s="13" t="s">
        <v>4125</v>
      </c>
      <c r="O2883" s="39"/>
      <c r="P2883" s="39"/>
      <c r="Q2883" s="39"/>
      <c r="R2883" s="39">
        <v>1.1000000000000001</v>
      </c>
      <c r="S2883" s="39">
        <v>0</v>
      </c>
      <c r="T2883" s="39">
        <v>1.4</v>
      </c>
      <c r="U2883" s="39">
        <v>1.4</v>
      </c>
      <c r="V2883" s="39">
        <v>1.4</v>
      </c>
      <c r="W2883" s="39"/>
      <c r="X2883" s="39"/>
      <c r="Y2883" s="39"/>
      <c r="Z2883" s="39"/>
      <c r="AA2883" s="39"/>
      <c r="AB2883" s="39"/>
      <c r="AC2883" s="39"/>
      <c r="AD2883" s="39"/>
      <c r="AE2883" s="39"/>
      <c r="AF2883" s="39"/>
      <c r="AG2883" s="39"/>
      <c r="AH2883" s="39"/>
      <c r="AI2883" s="39"/>
      <c r="AJ2883" s="39"/>
      <c r="AK2883" s="39"/>
      <c r="AL2883" s="39"/>
      <c r="AM2883" s="39"/>
      <c r="AN2883" s="39"/>
      <c r="AO2883" s="39"/>
      <c r="AP2883" s="39">
        <v>89360.18</v>
      </c>
      <c r="AQ2883" s="39">
        <v>0</v>
      </c>
      <c r="AR2883" s="27">
        <f t="shared" si="120"/>
        <v>0</v>
      </c>
      <c r="AS2883" s="13" t="s">
        <v>111</v>
      </c>
      <c r="AT2883" s="13">
        <v>2015</v>
      </c>
      <c r="AU2883" s="13" t="s">
        <v>115</v>
      </c>
    </row>
    <row r="2884" spans="2:47" ht="13.15" customHeight="1" x14ac:dyDescent="0.2">
      <c r="B2884" s="13" t="s">
        <v>4138</v>
      </c>
      <c r="C2884" s="13" t="s">
        <v>100</v>
      </c>
      <c r="D2884" s="13" t="s">
        <v>4134</v>
      </c>
      <c r="E2884" s="13" t="s">
        <v>4112</v>
      </c>
      <c r="F2884" s="13" t="s">
        <v>4135</v>
      </c>
      <c r="G2884" s="13" t="s">
        <v>4129</v>
      </c>
      <c r="H2884" s="15" t="s">
        <v>197</v>
      </c>
      <c r="I2884" s="13">
        <v>45</v>
      </c>
      <c r="J2884" s="13" t="s">
        <v>579</v>
      </c>
      <c r="K2884" s="13" t="s">
        <v>107</v>
      </c>
      <c r="L2884" s="13" t="s">
        <v>108</v>
      </c>
      <c r="M2884" s="13" t="s">
        <v>122</v>
      </c>
      <c r="N2884" s="13" t="s">
        <v>4125</v>
      </c>
      <c r="O2884" s="39"/>
      <c r="P2884" s="39"/>
      <c r="Q2884" s="39"/>
      <c r="R2884" s="39">
        <v>1.1000000000000001</v>
      </c>
      <c r="S2884" s="39">
        <v>0</v>
      </c>
      <c r="T2884" s="39">
        <v>0</v>
      </c>
      <c r="U2884" s="39">
        <v>1.4</v>
      </c>
      <c r="V2884" s="39">
        <v>1.4</v>
      </c>
      <c r="W2884" s="39"/>
      <c r="X2884" s="39"/>
      <c r="Y2884" s="39"/>
      <c r="Z2884" s="39"/>
      <c r="AA2884" s="39"/>
      <c r="AB2884" s="39"/>
      <c r="AC2884" s="39"/>
      <c r="AD2884" s="39"/>
      <c r="AE2884" s="39"/>
      <c r="AF2884" s="39"/>
      <c r="AG2884" s="39"/>
      <c r="AH2884" s="39"/>
      <c r="AI2884" s="39"/>
      <c r="AJ2884" s="39"/>
      <c r="AK2884" s="39"/>
      <c r="AL2884" s="39"/>
      <c r="AM2884" s="39"/>
      <c r="AN2884" s="39"/>
      <c r="AO2884" s="39"/>
      <c r="AP2884" s="39">
        <v>89360.18</v>
      </c>
      <c r="AQ2884" s="39">
        <f>(R2884+S2884+T2884+U2884+V2884)*AP2884</f>
        <v>348504.70199999999</v>
      </c>
      <c r="AR2884" s="27">
        <f t="shared" si="120"/>
        <v>390325.26624000003</v>
      </c>
      <c r="AS2884" s="13" t="s">
        <v>111</v>
      </c>
      <c r="AT2884" s="13">
        <v>2015</v>
      </c>
      <c r="AU2884" s="13"/>
    </row>
    <row r="2885" spans="2:47" ht="13.15" customHeight="1" x14ac:dyDescent="0.2">
      <c r="B2885" s="7" t="s">
        <v>4139</v>
      </c>
      <c r="C2885" s="7" t="s">
        <v>100</v>
      </c>
      <c r="D2885" s="13" t="s">
        <v>4140</v>
      </c>
      <c r="E2885" s="7" t="s">
        <v>4112</v>
      </c>
      <c r="F2885" s="7" t="s">
        <v>4141</v>
      </c>
      <c r="G2885" s="7" t="s">
        <v>4142</v>
      </c>
      <c r="H2885" s="8" t="s">
        <v>197</v>
      </c>
      <c r="I2885" s="9">
        <v>45</v>
      </c>
      <c r="J2885" s="10" t="s">
        <v>238</v>
      </c>
      <c r="K2885" s="8" t="s">
        <v>107</v>
      </c>
      <c r="L2885" s="10" t="s">
        <v>108</v>
      </c>
      <c r="M2885" s="10" t="s">
        <v>109</v>
      </c>
      <c r="N2885" s="10" t="s">
        <v>4115</v>
      </c>
      <c r="O2885" s="27"/>
      <c r="P2885" s="27"/>
      <c r="Q2885" s="74"/>
      <c r="R2885" s="27">
        <v>0.2</v>
      </c>
      <c r="S2885" s="27">
        <v>0.2</v>
      </c>
      <c r="T2885" s="27">
        <v>0.2</v>
      </c>
      <c r="U2885" s="27">
        <v>0.2</v>
      </c>
      <c r="V2885" s="27">
        <v>0.2</v>
      </c>
      <c r="W2885" s="27"/>
      <c r="X2885" s="27"/>
      <c r="Y2885" s="27"/>
      <c r="Z2885" s="27"/>
      <c r="AA2885" s="27"/>
      <c r="AB2885" s="27"/>
      <c r="AC2885" s="27"/>
      <c r="AD2885" s="27"/>
      <c r="AE2885" s="27"/>
      <c r="AF2885" s="27"/>
      <c r="AG2885" s="27"/>
      <c r="AH2885" s="27"/>
      <c r="AI2885" s="27"/>
      <c r="AJ2885" s="27"/>
      <c r="AK2885" s="27"/>
      <c r="AL2885" s="27"/>
      <c r="AM2885" s="27"/>
      <c r="AN2885" s="27"/>
      <c r="AO2885" s="27"/>
      <c r="AP2885" s="27">
        <v>2099060.9900000002</v>
      </c>
      <c r="AQ2885" s="39">
        <v>0</v>
      </c>
      <c r="AR2885" s="27">
        <f t="shared" si="120"/>
        <v>0</v>
      </c>
      <c r="AS2885" s="10" t="s">
        <v>111</v>
      </c>
      <c r="AT2885" s="7">
        <v>2015</v>
      </c>
      <c r="AU2885" s="89" t="s">
        <v>661</v>
      </c>
    </row>
    <row r="2886" spans="2:47" ht="13.15" customHeight="1" x14ac:dyDescent="0.2">
      <c r="B2886" s="7" t="s">
        <v>4143</v>
      </c>
      <c r="C2886" s="7" t="s">
        <v>100</v>
      </c>
      <c r="D2886" s="13" t="s">
        <v>4140</v>
      </c>
      <c r="E2886" s="7" t="s">
        <v>4112</v>
      </c>
      <c r="F2886" s="7" t="s">
        <v>4141</v>
      </c>
      <c r="G2886" s="7" t="s">
        <v>4142</v>
      </c>
      <c r="H2886" s="8" t="s">
        <v>197</v>
      </c>
      <c r="I2886" s="9">
        <v>45</v>
      </c>
      <c r="J2886" s="10" t="s">
        <v>4117</v>
      </c>
      <c r="K2886" s="8" t="s">
        <v>107</v>
      </c>
      <c r="L2886" s="10" t="s">
        <v>108</v>
      </c>
      <c r="M2886" s="10" t="s">
        <v>109</v>
      </c>
      <c r="N2886" s="10" t="s">
        <v>4115</v>
      </c>
      <c r="O2886" s="27"/>
      <c r="P2886" s="27"/>
      <c r="Q2886" s="74"/>
      <c r="R2886" s="27">
        <v>0.2</v>
      </c>
      <c r="S2886" s="27">
        <v>0.2</v>
      </c>
      <c r="T2886" s="27">
        <v>0.2</v>
      </c>
      <c r="U2886" s="27">
        <v>0.2</v>
      </c>
      <c r="V2886" s="27">
        <v>0.2</v>
      </c>
      <c r="W2886" s="27"/>
      <c r="X2886" s="27"/>
      <c r="Y2886" s="27"/>
      <c r="Z2886" s="27"/>
      <c r="AA2886" s="27"/>
      <c r="AB2886" s="27"/>
      <c r="AC2886" s="27"/>
      <c r="AD2886" s="27"/>
      <c r="AE2886" s="27"/>
      <c r="AF2886" s="27"/>
      <c r="AG2886" s="27"/>
      <c r="AH2886" s="27"/>
      <c r="AI2886" s="27"/>
      <c r="AJ2886" s="27"/>
      <c r="AK2886" s="27"/>
      <c r="AL2886" s="27"/>
      <c r="AM2886" s="27"/>
      <c r="AN2886" s="27"/>
      <c r="AO2886" s="27"/>
      <c r="AP2886" s="27">
        <v>2099060.988911543</v>
      </c>
      <c r="AQ2886" s="39">
        <v>0</v>
      </c>
      <c r="AR2886" s="27">
        <f t="shared" ref="AR2886:AR2953" si="126">AQ2886*1.12</f>
        <v>0</v>
      </c>
      <c r="AS2886" s="10" t="s">
        <v>111</v>
      </c>
      <c r="AT2886" s="43">
        <v>2015</v>
      </c>
      <c r="AU2886" s="10" t="s">
        <v>1339</v>
      </c>
    </row>
    <row r="2887" spans="2:47" ht="13.15" customHeight="1" x14ac:dyDescent="0.2">
      <c r="B2887" s="12" t="s">
        <v>4144</v>
      </c>
      <c r="C2887" s="7" t="s">
        <v>100</v>
      </c>
      <c r="D2887" s="13" t="s">
        <v>4140</v>
      </c>
      <c r="E2887" s="7" t="s">
        <v>4112</v>
      </c>
      <c r="F2887" s="7" t="s">
        <v>4141</v>
      </c>
      <c r="G2887" s="7" t="s">
        <v>4142</v>
      </c>
      <c r="H2887" s="8" t="s">
        <v>197</v>
      </c>
      <c r="I2887" s="9">
        <v>45</v>
      </c>
      <c r="J2887" s="10" t="s">
        <v>579</v>
      </c>
      <c r="K2887" s="8" t="s">
        <v>107</v>
      </c>
      <c r="L2887" s="10" t="s">
        <v>108</v>
      </c>
      <c r="M2887" s="10" t="s">
        <v>109</v>
      </c>
      <c r="N2887" s="10" t="s">
        <v>4115</v>
      </c>
      <c r="O2887" s="74"/>
      <c r="P2887" s="27"/>
      <c r="Q2887" s="27"/>
      <c r="R2887" s="27">
        <v>0.2</v>
      </c>
      <c r="S2887" s="27"/>
      <c r="T2887" s="27"/>
      <c r="U2887" s="27"/>
      <c r="V2887" s="27"/>
      <c r="W2887" s="27"/>
      <c r="X2887" s="27"/>
      <c r="Y2887" s="27"/>
      <c r="Z2887" s="27"/>
      <c r="AA2887" s="27"/>
      <c r="AB2887" s="27"/>
      <c r="AC2887" s="27"/>
      <c r="AD2887" s="27"/>
      <c r="AE2887" s="27"/>
      <c r="AF2887" s="27"/>
      <c r="AG2887" s="27"/>
      <c r="AH2887" s="27"/>
      <c r="AI2887" s="27"/>
      <c r="AJ2887" s="27"/>
      <c r="AK2887" s="27"/>
      <c r="AL2887" s="27"/>
      <c r="AM2887" s="27"/>
      <c r="AN2887" s="27"/>
      <c r="AO2887" s="27"/>
      <c r="AP2887" s="27">
        <v>2099060.988911543</v>
      </c>
      <c r="AQ2887" s="39">
        <v>0</v>
      </c>
      <c r="AR2887" s="27">
        <f t="shared" si="126"/>
        <v>0</v>
      </c>
      <c r="AS2887" s="10" t="s">
        <v>111</v>
      </c>
      <c r="AT2887" s="43">
        <v>2015</v>
      </c>
      <c r="AU2887" s="88"/>
    </row>
    <row r="2888" spans="2:47" ht="13.15" customHeight="1" x14ac:dyDescent="0.2">
      <c r="B2888" s="12" t="s">
        <v>4145</v>
      </c>
      <c r="C2888" s="7" t="s">
        <v>100</v>
      </c>
      <c r="D2888" s="13" t="s">
        <v>4140</v>
      </c>
      <c r="E2888" s="7" t="s">
        <v>4112</v>
      </c>
      <c r="F2888" s="7" t="s">
        <v>4141</v>
      </c>
      <c r="G2888" s="7" t="s">
        <v>4142</v>
      </c>
      <c r="H2888" s="8" t="s">
        <v>197</v>
      </c>
      <c r="I2888" s="9">
        <v>45</v>
      </c>
      <c r="J2888" s="10" t="s">
        <v>579</v>
      </c>
      <c r="K2888" s="8" t="s">
        <v>107</v>
      </c>
      <c r="L2888" s="10" t="s">
        <v>108</v>
      </c>
      <c r="M2888" s="13" t="s">
        <v>122</v>
      </c>
      <c r="N2888" s="10" t="s">
        <v>4115</v>
      </c>
      <c r="O2888" s="74"/>
      <c r="P2888" s="27"/>
      <c r="Q2888" s="27"/>
      <c r="R2888" s="27">
        <v>0.2</v>
      </c>
      <c r="S2888" s="27"/>
      <c r="T2888" s="27"/>
      <c r="U2888" s="27"/>
      <c r="V2888" s="27"/>
      <c r="W2888" s="27"/>
      <c r="X2888" s="27"/>
      <c r="Y2888" s="27"/>
      <c r="Z2888" s="27"/>
      <c r="AA2888" s="27"/>
      <c r="AB2888" s="27"/>
      <c r="AC2888" s="27"/>
      <c r="AD2888" s="27"/>
      <c r="AE2888" s="27"/>
      <c r="AF2888" s="27"/>
      <c r="AG2888" s="27"/>
      <c r="AH2888" s="27"/>
      <c r="AI2888" s="27"/>
      <c r="AJ2888" s="27"/>
      <c r="AK2888" s="27"/>
      <c r="AL2888" s="27"/>
      <c r="AM2888" s="27"/>
      <c r="AN2888" s="27"/>
      <c r="AO2888" s="27"/>
      <c r="AP2888" s="27">
        <v>1723376</v>
      </c>
      <c r="AQ2888" s="39">
        <v>0</v>
      </c>
      <c r="AR2888" s="27">
        <f t="shared" si="126"/>
        <v>0</v>
      </c>
      <c r="AS2888" s="10" t="s">
        <v>111</v>
      </c>
      <c r="AT2888" s="43">
        <v>2015</v>
      </c>
      <c r="AU2888" s="13" t="s">
        <v>115</v>
      </c>
    </row>
    <row r="2889" spans="2:47" ht="13.15" customHeight="1" x14ac:dyDescent="0.2">
      <c r="B2889" s="12" t="s">
        <v>4146</v>
      </c>
      <c r="C2889" s="7" t="s">
        <v>100</v>
      </c>
      <c r="D2889" s="13" t="s">
        <v>4140</v>
      </c>
      <c r="E2889" s="7" t="s">
        <v>4112</v>
      </c>
      <c r="F2889" s="7" t="s">
        <v>4141</v>
      </c>
      <c r="G2889" s="7" t="s">
        <v>4142</v>
      </c>
      <c r="H2889" s="8" t="s">
        <v>197</v>
      </c>
      <c r="I2889" s="9">
        <v>45</v>
      </c>
      <c r="J2889" s="10" t="s">
        <v>579</v>
      </c>
      <c r="K2889" s="8" t="s">
        <v>107</v>
      </c>
      <c r="L2889" s="10" t="s">
        <v>108</v>
      </c>
      <c r="M2889" s="13" t="s">
        <v>122</v>
      </c>
      <c r="N2889" s="13" t="s">
        <v>4125</v>
      </c>
      <c r="O2889" s="74"/>
      <c r="P2889" s="27"/>
      <c r="Q2889" s="27"/>
      <c r="R2889" s="27">
        <v>0.2</v>
      </c>
      <c r="S2889" s="39">
        <v>0</v>
      </c>
      <c r="T2889" s="39">
        <v>0</v>
      </c>
      <c r="U2889" s="39">
        <v>0</v>
      </c>
      <c r="V2889" s="39">
        <v>0</v>
      </c>
      <c r="W2889" s="27"/>
      <c r="X2889" s="27"/>
      <c r="Y2889" s="27"/>
      <c r="Z2889" s="27"/>
      <c r="AA2889" s="27"/>
      <c r="AB2889" s="27"/>
      <c r="AC2889" s="27"/>
      <c r="AD2889" s="27"/>
      <c r="AE2889" s="27"/>
      <c r="AF2889" s="27"/>
      <c r="AG2889" s="27"/>
      <c r="AH2889" s="27"/>
      <c r="AI2889" s="27"/>
      <c r="AJ2889" s="27"/>
      <c r="AK2889" s="27"/>
      <c r="AL2889" s="27"/>
      <c r="AM2889" s="27"/>
      <c r="AN2889" s="27"/>
      <c r="AO2889" s="27"/>
      <c r="AP2889" s="27">
        <v>1723376</v>
      </c>
      <c r="AQ2889" s="39">
        <f>(R2889+S2889+T2889+U2889+V2889)*AP2889</f>
        <v>344675.2</v>
      </c>
      <c r="AR2889" s="27">
        <f t="shared" si="126"/>
        <v>386036.22400000005</v>
      </c>
      <c r="AS2889" s="10" t="s">
        <v>111</v>
      </c>
      <c r="AT2889" s="43">
        <v>2015</v>
      </c>
      <c r="AU2889" s="88"/>
    </row>
    <row r="2890" spans="2:47" ht="13.15" customHeight="1" x14ac:dyDescent="0.2">
      <c r="B2890" s="7" t="s">
        <v>4147</v>
      </c>
      <c r="C2890" s="7" t="s">
        <v>100</v>
      </c>
      <c r="D2890" s="13" t="s">
        <v>4148</v>
      </c>
      <c r="E2890" s="7" t="s">
        <v>4112</v>
      </c>
      <c r="F2890" s="7" t="s">
        <v>4149</v>
      </c>
      <c r="G2890" s="7" t="s">
        <v>4150</v>
      </c>
      <c r="H2890" s="8" t="s">
        <v>197</v>
      </c>
      <c r="I2890" s="9">
        <v>45</v>
      </c>
      <c r="J2890" s="10" t="s">
        <v>238</v>
      </c>
      <c r="K2890" s="8" t="s">
        <v>107</v>
      </c>
      <c r="L2890" s="10" t="s">
        <v>108</v>
      </c>
      <c r="M2890" s="10" t="s">
        <v>109</v>
      </c>
      <c r="N2890" s="10" t="s">
        <v>4115</v>
      </c>
      <c r="O2890" s="27"/>
      <c r="P2890" s="27"/>
      <c r="Q2890" s="74"/>
      <c r="R2890" s="27">
        <v>0.2</v>
      </c>
      <c r="S2890" s="27">
        <v>0.2</v>
      </c>
      <c r="T2890" s="27">
        <v>0.2</v>
      </c>
      <c r="U2890" s="27">
        <v>0.2</v>
      </c>
      <c r="V2890" s="27">
        <v>0.2</v>
      </c>
      <c r="W2890" s="27"/>
      <c r="X2890" s="27"/>
      <c r="Y2890" s="27"/>
      <c r="Z2890" s="27"/>
      <c r="AA2890" s="27"/>
      <c r="AB2890" s="27"/>
      <c r="AC2890" s="27"/>
      <c r="AD2890" s="27"/>
      <c r="AE2890" s="27"/>
      <c r="AF2890" s="27"/>
      <c r="AG2890" s="27"/>
      <c r="AH2890" s="27"/>
      <c r="AI2890" s="27"/>
      <c r="AJ2890" s="27"/>
      <c r="AK2890" s="27"/>
      <c r="AL2890" s="27"/>
      <c r="AM2890" s="27"/>
      <c r="AN2890" s="27"/>
      <c r="AO2890" s="27"/>
      <c r="AP2890" s="27">
        <v>1022771.93</v>
      </c>
      <c r="AQ2890" s="39">
        <v>0</v>
      </c>
      <c r="AR2890" s="27">
        <f t="shared" si="126"/>
        <v>0</v>
      </c>
      <c r="AS2890" s="10" t="s">
        <v>111</v>
      </c>
      <c r="AT2890" s="7">
        <v>2015</v>
      </c>
      <c r="AU2890" s="89" t="s">
        <v>242</v>
      </c>
    </row>
    <row r="2891" spans="2:47" ht="13.15" customHeight="1" x14ac:dyDescent="0.2">
      <c r="B2891" s="7" t="s">
        <v>4151</v>
      </c>
      <c r="C2891" s="7" t="s">
        <v>100</v>
      </c>
      <c r="D2891" s="13" t="s">
        <v>4148</v>
      </c>
      <c r="E2891" s="7" t="s">
        <v>4112</v>
      </c>
      <c r="F2891" s="7" t="s">
        <v>4149</v>
      </c>
      <c r="G2891" s="7" t="s">
        <v>4150</v>
      </c>
      <c r="H2891" s="8" t="s">
        <v>197</v>
      </c>
      <c r="I2891" s="9">
        <v>45</v>
      </c>
      <c r="J2891" s="10" t="s">
        <v>4117</v>
      </c>
      <c r="K2891" s="8" t="s">
        <v>107</v>
      </c>
      <c r="L2891" s="10" t="s">
        <v>108</v>
      </c>
      <c r="M2891" s="10" t="s">
        <v>109</v>
      </c>
      <c r="N2891" s="10" t="s">
        <v>4115</v>
      </c>
      <c r="O2891" s="27"/>
      <c r="P2891" s="27"/>
      <c r="Q2891" s="74"/>
      <c r="R2891" s="27">
        <v>0.2</v>
      </c>
      <c r="S2891" s="27">
        <v>0.2</v>
      </c>
      <c r="T2891" s="27">
        <v>0.2</v>
      </c>
      <c r="U2891" s="27">
        <v>0.2</v>
      </c>
      <c r="V2891" s="27">
        <v>0.2</v>
      </c>
      <c r="W2891" s="27"/>
      <c r="X2891" s="27"/>
      <c r="Y2891" s="27"/>
      <c r="Z2891" s="27"/>
      <c r="AA2891" s="27"/>
      <c r="AB2891" s="27"/>
      <c r="AC2891" s="27"/>
      <c r="AD2891" s="27"/>
      <c r="AE2891" s="27"/>
      <c r="AF2891" s="27"/>
      <c r="AG2891" s="27"/>
      <c r="AH2891" s="27"/>
      <c r="AI2891" s="27"/>
      <c r="AJ2891" s="27"/>
      <c r="AK2891" s="27"/>
      <c r="AL2891" s="27"/>
      <c r="AM2891" s="27"/>
      <c r="AN2891" s="27"/>
      <c r="AO2891" s="27"/>
      <c r="AP2891" s="27">
        <v>1022771.9266084572</v>
      </c>
      <c r="AQ2891" s="39">
        <v>0</v>
      </c>
      <c r="AR2891" s="27">
        <f t="shared" si="126"/>
        <v>0</v>
      </c>
      <c r="AS2891" s="10" t="s">
        <v>111</v>
      </c>
      <c r="AT2891" s="43">
        <v>2015</v>
      </c>
      <c r="AU2891" s="10" t="s">
        <v>1339</v>
      </c>
    </row>
    <row r="2892" spans="2:47" ht="13.15" customHeight="1" x14ac:dyDescent="0.2">
      <c r="B2892" s="12" t="s">
        <v>4152</v>
      </c>
      <c r="C2892" s="7" t="s">
        <v>100</v>
      </c>
      <c r="D2892" s="13" t="s">
        <v>4148</v>
      </c>
      <c r="E2892" s="7" t="s">
        <v>4112</v>
      </c>
      <c r="F2892" s="7" t="s">
        <v>4149</v>
      </c>
      <c r="G2892" s="7" t="s">
        <v>4150</v>
      </c>
      <c r="H2892" s="8" t="s">
        <v>197</v>
      </c>
      <c r="I2892" s="9">
        <v>45</v>
      </c>
      <c r="J2892" s="10" t="s">
        <v>579</v>
      </c>
      <c r="K2892" s="8" t="s">
        <v>107</v>
      </c>
      <c r="L2892" s="10" t="s">
        <v>108</v>
      </c>
      <c r="M2892" s="10" t="s">
        <v>109</v>
      </c>
      <c r="N2892" s="10" t="s">
        <v>4115</v>
      </c>
      <c r="O2892" s="74"/>
      <c r="P2892" s="27"/>
      <c r="Q2892" s="27"/>
      <c r="R2892" s="27">
        <v>0.2</v>
      </c>
      <c r="S2892" s="27">
        <v>0.2</v>
      </c>
      <c r="T2892" s="27">
        <v>0.2</v>
      </c>
      <c r="U2892" s="27">
        <v>0.2</v>
      </c>
      <c r="V2892" s="27">
        <v>0.2</v>
      </c>
      <c r="W2892" s="27"/>
      <c r="X2892" s="27"/>
      <c r="Y2892" s="27"/>
      <c r="Z2892" s="27"/>
      <c r="AA2892" s="27"/>
      <c r="AB2892" s="27"/>
      <c r="AC2892" s="27"/>
      <c r="AD2892" s="27"/>
      <c r="AE2892" s="27"/>
      <c r="AF2892" s="27"/>
      <c r="AG2892" s="27"/>
      <c r="AH2892" s="27"/>
      <c r="AI2892" s="27"/>
      <c r="AJ2892" s="27"/>
      <c r="AK2892" s="27"/>
      <c r="AL2892" s="27"/>
      <c r="AM2892" s="27"/>
      <c r="AN2892" s="27"/>
      <c r="AO2892" s="27"/>
      <c r="AP2892" s="27">
        <v>1022771.9266084572</v>
      </c>
      <c r="AQ2892" s="39">
        <v>0</v>
      </c>
      <c r="AR2892" s="27">
        <f t="shared" si="126"/>
        <v>0</v>
      </c>
      <c r="AS2892" s="10" t="s">
        <v>111</v>
      </c>
      <c r="AT2892" s="43">
        <v>2015</v>
      </c>
      <c r="AU2892" s="88"/>
    </row>
    <row r="2893" spans="2:47" ht="13.15" customHeight="1" x14ac:dyDescent="0.2">
      <c r="B2893" s="12" t="s">
        <v>4153</v>
      </c>
      <c r="C2893" s="7" t="s">
        <v>100</v>
      </c>
      <c r="D2893" s="13" t="s">
        <v>4148</v>
      </c>
      <c r="E2893" s="7" t="s">
        <v>4112</v>
      </c>
      <c r="F2893" s="7" t="s">
        <v>4149</v>
      </c>
      <c r="G2893" s="7" t="s">
        <v>4150</v>
      </c>
      <c r="H2893" s="8" t="s">
        <v>197</v>
      </c>
      <c r="I2893" s="9">
        <v>45</v>
      </c>
      <c r="J2893" s="10" t="s">
        <v>579</v>
      </c>
      <c r="K2893" s="8" t="s">
        <v>107</v>
      </c>
      <c r="L2893" s="10" t="s">
        <v>108</v>
      </c>
      <c r="M2893" s="10" t="s">
        <v>109</v>
      </c>
      <c r="N2893" s="10" t="s">
        <v>4115</v>
      </c>
      <c r="O2893" s="74"/>
      <c r="P2893" s="27"/>
      <c r="Q2893" s="27"/>
      <c r="R2893" s="27">
        <v>0.2</v>
      </c>
      <c r="S2893" s="27">
        <v>0.2</v>
      </c>
      <c r="T2893" s="27">
        <v>0.2</v>
      </c>
      <c r="U2893" s="27">
        <v>0.2</v>
      </c>
      <c r="V2893" s="27">
        <v>0.2</v>
      </c>
      <c r="W2893" s="27"/>
      <c r="X2893" s="27"/>
      <c r="Y2893" s="27"/>
      <c r="Z2893" s="27"/>
      <c r="AA2893" s="27"/>
      <c r="AB2893" s="27"/>
      <c r="AC2893" s="27"/>
      <c r="AD2893" s="27"/>
      <c r="AE2893" s="27"/>
      <c r="AF2893" s="27"/>
      <c r="AG2893" s="27"/>
      <c r="AH2893" s="27"/>
      <c r="AI2893" s="27"/>
      <c r="AJ2893" s="27"/>
      <c r="AK2893" s="27"/>
      <c r="AL2893" s="27"/>
      <c r="AM2893" s="27"/>
      <c r="AN2893" s="27"/>
      <c r="AO2893" s="27"/>
      <c r="AP2893" s="27">
        <v>765232</v>
      </c>
      <c r="AQ2893" s="39">
        <v>0</v>
      </c>
      <c r="AR2893" s="27">
        <f t="shared" si="126"/>
        <v>0</v>
      </c>
      <c r="AS2893" s="10" t="s">
        <v>111</v>
      </c>
      <c r="AT2893" s="43">
        <v>2015</v>
      </c>
      <c r="AU2893" s="13" t="s">
        <v>115</v>
      </c>
    </row>
    <row r="2894" spans="2:47" ht="13.15" customHeight="1" x14ac:dyDescent="0.2">
      <c r="B2894" s="13" t="s">
        <v>4154</v>
      </c>
      <c r="C2894" s="13" t="s">
        <v>100</v>
      </c>
      <c r="D2894" s="13" t="s">
        <v>4155</v>
      </c>
      <c r="E2894" s="13" t="s">
        <v>4112</v>
      </c>
      <c r="F2894" s="13" t="s">
        <v>4156</v>
      </c>
      <c r="G2894" s="13" t="s">
        <v>4150</v>
      </c>
      <c r="H2894" s="13" t="s">
        <v>197</v>
      </c>
      <c r="I2894" s="13">
        <v>45</v>
      </c>
      <c r="J2894" s="13" t="s">
        <v>579</v>
      </c>
      <c r="K2894" s="13" t="s">
        <v>107</v>
      </c>
      <c r="L2894" s="13" t="s">
        <v>108</v>
      </c>
      <c r="M2894" s="13" t="s">
        <v>109</v>
      </c>
      <c r="N2894" s="13" t="s">
        <v>4115</v>
      </c>
      <c r="O2894" s="39"/>
      <c r="P2894" s="39"/>
      <c r="Q2894" s="39"/>
      <c r="R2894" s="39">
        <v>0.2</v>
      </c>
      <c r="S2894" s="39">
        <v>0</v>
      </c>
      <c r="T2894" s="39">
        <v>0.60000000000000009</v>
      </c>
      <c r="U2894" s="39">
        <v>0.60000000000000009</v>
      </c>
      <c r="V2894" s="39">
        <v>0.60000000000000009</v>
      </c>
      <c r="W2894" s="39"/>
      <c r="X2894" s="39"/>
      <c r="Y2894" s="39"/>
      <c r="Z2894" s="39"/>
      <c r="AA2894" s="39"/>
      <c r="AB2894" s="39"/>
      <c r="AC2894" s="39"/>
      <c r="AD2894" s="39"/>
      <c r="AE2894" s="39"/>
      <c r="AF2894" s="39"/>
      <c r="AG2894" s="39"/>
      <c r="AH2894" s="39"/>
      <c r="AI2894" s="39"/>
      <c r="AJ2894" s="39"/>
      <c r="AK2894" s="39"/>
      <c r="AL2894" s="39"/>
      <c r="AM2894" s="39"/>
      <c r="AN2894" s="39"/>
      <c r="AO2894" s="39"/>
      <c r="AP2894" s="39">
        <v>765232</v>
      </c>
      <c r="AQ2894" s="39">
        <v>0</v>
      </c>
      <c r="AR2894" s="27">
        <f t="shared" si="126"/>
        <v>0</v>
      </c>
      <c r="AS2894" s="13" t="s">
        <v>111</v>
      </c>
      <c r="AT2894" s="13">
        <v>2015</v>
      </c>
      <c r="AU2894" s="13">
        <v>14</v>
      </c>
    </row>
    <row r="2895" spans="2:47" ht="13.15" customHeight="1" x14ac:dyDescent="0.2">
      <c r="B2895" s="13" t="s">
        <v>4157</v>
      </c>
      <c r="C2895" s="13" t="s">
        <v>100</v>
      </c>
      <c r="D2895" s="13" t="s">
        <v>4155</v>
      </c>
      <c r="E2895" s="13" t="s">
        <v>4112</v>
      </c>
      <c r="F2895" s="13" t="s">
        <v>4156</v>
      </c>
      <c r="G2895" s="13" t="s">
        <v>4150</v>
      </c>
      <c r="H2895" s="13" t="s">
        <v>197</v>
      </c>
      <c r="I2895" s="13">
        <v>45</v>
      </c>
      <c r="J2895" s="13" t="s">
        <v>579</v>
      </c>
      <c r="K2895" s="13" t="s">
        <v>107</v>
      </c>
      <c r="L2895" s="13" t="s">
        <v>108</v>
      </c>
      <c r="M2895" s="13" t="s">
        <v>122</v>
      </c>
      <c r="N2895" s="13" t="s">
        <v>4115</v>
      </c>
      <c r="O2895" s="39"/>
      <c r="P2895" s="39"/>
      <c r="Q2895" s="39"/>
      <c r="R2895" s="39">
        <v>0.2</v>
      </c>
      <c r="S2895" s="39">
        <v>0</v>
      </c>
      <c r="T2895" s="39">
        <v>0.2</v>
      </c>
      <c r="U2895" s="39">
        <v>0.2</v>
      </c>
      <c r="V2895" s="39">
        <v>0.2</v>
      </c>
      <c r="W2895" s="39"/>
      <c r="X2895" s="39"/>
      <c r="Y2895" s="39"/>
      <c r="Z2895" s="39"/>
      <c r="AA2895" s="39"/>
      <c r="AB2895" s="39"/>
      <c r="AC2895" s="39"/>
      <c r="AD2895" s="39"/>
      <c r="AE2895" s="39"/>
      <c r="AF2895" s="39"/>
      <c r="AG2895" s="39"/>
      <c r="AH2895" s="39"/>
      <c r="AI2895" s="39"/>
      <c r="AJ2895" s="39"/>
      <c r="AK2895" s="39"/>
      <c r="AL2895" s="39"/>
      <c r="AM2895" s="39"/>
      <c r="AN2895" s="39"/>
      <c r="AO2895" s="39"/>
      <c r="AP2895" s="39">
        <v>765232</v>
      </c>
      <c r="AQ2895" s="39">
        <v>0</v>
      </c>
      <c r="AR2895" s="27">
        <f t="shared" si="126"/>
        <v>0</v>
      </c>
      <c r="AS2895" s="13" t="s">
        <v>111</v>
      </c>
      <c r="AT2895" s="13">
        <v>2015</v>
      </c>
      <c r="AU2895" s="13" t="s">
        <v>115</v>
      </c>
    </row>
    <row r="2896" spans="2:47" ht="13.15" customHeight="1" x14ac:dyDescent="0.2">
      <c r="B2896" s="13" t="s">
        <v>4158</v>
      </c>
      <c r="C2896" s="13" t="s">
        <v>100</v>
      </c>
      <c r="D2896" s="13" t="s">
        <v>4155</v>
      </c>
      <c r="E2896" s="13" t="s">
        <v>4112</v>
      </c>
      <c r="F2896" s="13" t="s">
        <v>4156</v>
      </c>
      <c r="G2896" s="13" t="s">
        <v>4150</v>
      </c>
      <c r="H2896" s="13" t="s">
        <v>197</v>
      </c>
      <c r="I2896" s="13">
        <v>45</v>
      </c>
      <c r="J2896" s="13" t="s">
        <v>579</v>
      </c>
      <c r="K2896" s="13" t="s">
        <v>107</v>
      </c>
      <c r="L2896" s="13" t="s">
        <v>108</v>
      </c>
      <c r="M2896" s="13" t="s">
        <v>122</v>
      </c>
      <c r="N2896" s="13" t="s">
        <v>4115</v>
      </c>
      <c r="O2896" s="39"/>
      <c r="P2896" s="39"/>
      <c r="Q2896" s="39"/>
      <c r="R2896" s="39">
        <v>0.2</v>
      </c>
      <c r="S2896" s="39">
        <v>0</v>
      </c>
      <c r="T2896" s="39">
        <v>0</v>
      </c>
      <c r="U2896" s="39">
        <v>0.2</v>
      </c>
      <c r="V2896" s="39">
        <v>0.2</v>
      </c>
      <c r="W2896" s="39"/>
      <c r="X2896" s="39"/>
      <c r="Y2896" s="39"/>
      <c r="Z2896" s="39"/>
      <c r="AA2896" s="39"/>
      <c r="AB2896" s="39"/>
      <c r="AC2896" s="39"/>
      <c r="AD2896" s="39"/>
      <c r="AE2896" s="39"/>
      <c r="AF2896" s="39"/>
      <c r="AG2896" s="39"/>
      <c r="AH2896" s="39"/>
      <c r="AI2896" s="39"/>
      <c r="AJ2896" s="39"/>
      <c r="AK2896" s="39"/>
      <c r="AL2896" s="39"/>
      <c r="AM2896" s="39"/>
      <c r="AN2896" s="39"/>
      <c r="AO2896" s="39"/>
      <c r="AP2896" s="39">
        <v>765232</v>
      </c>
      <c r="AQ2896" s="39">
        <v>0</v>
      </c>
      <c r="AR2896" s="27">
        <f t="shared" si="126"/>
        <v>0</v>
      </c>
      <c r="AS2896" s="13" t="s">
        <v>111</v>
      </c>
      <c r="AT2896" s="13">
        <v>2015</v>
      </c>
      <c r="AU2896" s="13" t="s">
        <v>115</v>
      </c>
    </row>
    <row r="2897" spans="2:47" ht="13.15" customHeight="1" x14ac:dyDescent="0.2">
      <c r="B2897" s="13" t="s">
        <v>4159</v>
      </c>
      <c r="C2897" s="13" t="s">
        <v>100</v>
      </c>
      <c r="D2897" s="13" t="s">
        <v>4155</v>
      </c>
      <c r="E2897" s="13" t="s">
        <v>4112</v>
      </c>
      <c r="F2897" s="13" t="s">
        <v>4156</v>
      </c>
      <c r="G2897" s="13" t="s">
        <v>4150</v>
      </c>
      <c r="H2897" s="13" t="s">
        <v>197</v>
      </c>
      <c r="I2897" s="13">
        <v>45</v>
      </c>
      <c r="J2897" s="13" t="s">
        <v>579</v>
      </c>
      <c r="K2897" s="13" t="s">
        <v>107</v>
      </c>
      <c r="L2897" s="13" t="s">
        <v>108</v>
      </c>
      <c r="M2897" s="13" t="s">
        <v>122</v>
      </c>
      <c r="N2897" s="13" t="s">
        <v>4125</v>
      </c>
      <c r="O2897" s="39"/>
      <c r="P2897" s="39"/>
      <c r="Q2897" s="39"/>
      <c r="R2897" s="39">
        <v>0.2</v>
      </c>
      <c r="S2897" s="39">
        <v>0</v>
      </c>
      <c r="T2897" s="39">
        <v>0</v>
      </c>
      <c r="U2897" s="39">
        <v>0.2</v>
      </c>
      <c r="V2897" s="39">
        <v>0.2</v>
      </c>
      <c r="W2897" s="39"/>
      <c r="X2897" s="39"/>
      <c r="Y2897" s="39"/>
      <c r="Z2897" s="39"/>
      <c r="AA2897" s="39"/>
      <c r="AB2897" s="39"/>
      <c r="AC2897" s="39"/>
      <c r="AD2897" s="39"/>
      <c r="AE2897" s="39"/>
      <c r="AF2897" s="39"/>
      <c r="AG2897" s="39"/>
      <c r="AH2897" s="39"/>
      <c r="AI2897" s="39"/>
      <c r="AJ2897" s="39"/>
      <c r="AK2897" s="39"/>
      <c r="AL2897" s="39"/>
      <c r="AM2897" s="39"/>
      <c r="AN2897" s="39"/>
      <c r="AO2897" s="39"/>
      <c r="AP2897" s="39">
        <v>765232</v>
      </c>
      <c r="AQ2897" s="39">
        <f>(R2897+S2897+T2897+U2897+V2897)*AP2897</f>
        <v>459139.20000000007</v>
      </c>
      <c r="AR2897" s="27">
        <f t="shared" si="126"/>
        <v>514235.90400000016</v>
      </c>
      <c r="AS2897" s="13" t="s">
        <v>111</v>
      </c>
      <c r="AT2897" s="13">
        <v>2015</v>
      </c>
      <c r="AU2897" s="13"/>
    </row>
    <row r="2898" spans="2:47" ht="13.15" customHeight="1" x14ac:dyDescent="0.2">
      <c r="B2898" s="7" t="s">
        <v>4160</v>
      </c>
      <c r="C2898" s="7" t="s">
        <v>100</v>
      </c>
      <c r="D2898" s="13" t="s">
        <v>4161</v>
      </c>
      <c r="E2898" s="7" t="s">
        <v>4112</v>
      </c>
      <c r="F2898" s="7" t="s">
        <v>4162</v>
      </c>
      <c r="G2898" s="7" t="s">
        <v>4163</v>
      </c>
      <c r="H2898" s="8" t="s">
        <v>197</v>
      </c>
      <c r="I2898" s="9">
        <v>45</v>
      </c>
      <c r="J2898" s="10" t="s">
        <v>238</v>
      </c>
      <c r="K2898" s="8" t="s">
        <v>107</v>
      </c>
      <c r="L2898" s="10" t="s">
        <v>108</v>
      </c>
      <c r="M2898" s="10" t="s">
        <v>109</v>
      </c>
      <c r="N2898" s="10" t="s">
        <v>4115</v>
      </c>
      <c r="O2898" s="27"/>
      <c r="P2898" s="27"/>
      <c r="Q2898" s="74"/>
      <c r="R2898" s="27">
        <v>0.5</v>
      </c>
      <c r="S2898" s="27">
        <v>0.5</v>
      </c>
      <c r="T2898" s="27">
        <v>0.5</v>
      </c>
      <c r="U2898" s="27">
        <v>0.5</v>
      </c>
      <c r="V2898" s="27">
        <v>0.5</v>
      </c>
      <c r="W2898" s="27"/>
      <c r="X2898" s="27"/>
      <c r="Y2898" s="27"/>
      <c r="Z2898" s="27"/>
      <c r="AA2898" s="27"/>
      <c r="AB2898" s="27"/>
      <c r="AC2898" s="27"/>
      <c r="AD2898" s="27"/>
      <c r="AE2898" s="27"/>
      <c r="AF2898" s="27"/>
      <c r="AG2898" s="27"/>
      <c r="AH2898" s="27"/>
      <c r="AI2898" s="27"/>
      <c r="AJ2898" s="27"/>
      <c r="AK2898" s="27"/>
      <c r="AL2898" s="27"/>
      <c r="AM2898" s="27"/>
      <c r="AN2898" s="27"/>
      <c r="AO2898" s="27"/>
      <c r="AP2898" s="27">
        <v>282779.7</v>
      </c>
      <c r="AQ2898" s="39">
        <v>0</v>
      </c>
      <c r="AR2898" s="27">
        <f t="shared" si="126"/>
        <v>0</v>
      </c>
      <c r="AS2898" s="10" t="s">
        <v>111</v>
      </c>
      <c r="AT2898" s="7" t="s">
        <v>375</v>
      </c>
      <c r="AU2898" s="89" t="s">
        <v>212</v>
      </c>
    </row>
    <row r="2899" spans="2:47" ht="13.15" customHeight="1" x14ac:dyDescent="0.2">
      <c r="B2899" s="7" t="s">
        <v>4164</v>
      </c>
      <c r="C2899" s="7" t="s">
        <v>100</v>
      </c>
      <c r="D2899" s="13" t="s">
        <v>4165</v>
      </c>
      <c r="E2899" s="7" t="s">
        <v>4112</v>
      </c>
      <c r="F2899" s="7" t="s">
        <v>4166</v>
      </c>
      <c r="G2899" s="7" t="s">
        <v>4167</v>
      </c>
      <c r="H2899" s="8" t="s">
        <v>197</v>
      </c>
      <c r="I2899" s="9">
        <v>45</v>
      </c>
      <c r="J2899" s="10" t="s">
        <v>238</v>
      </c>
      <c r="K2899" s="8" t="s">
        <v>107</v>
      </c>
      <c r="L2899" s="10" t="s">
        <v>108</v>
      </c>
      <c r="M2899" s="10" t="s">
        <v>109</v>
      </c>
      <c r="N2899" s="10" t="s">
        <v>4115</v>
      </c>
      <c r="O2899" s="27"/>
      <c r="P2899" s="27"/>
      <c r="Q2899" s="74"/>
      <c r="R2899" s="27">
        <v>0.8</v>
      </c>
      <c r="S2899" s="27">
        <v>0.8</v>
      </c>
      <c r="T2899" s="27">
        <v>0.8</v>
      </c>
      <c r="U2899" s="27">
        <v>0.8</v>
      </c>
      <c r="V2899" s="27">
        <v>0.8</v>
      </c>
      <c r="W2899" s="27"/>
      <c r="X2899" s="27"/>
      <c r="Y2899" s="27"/>
      <c r="Z2899" s="27"/>
      <c r="AA2899" s="27"/>
      <c r="AB2899" s="27"/>
      <c r="AC2899" s="27"/>
      <c r="AD2899" s="27"/>
      <c r="AE2899" s="27"/>
      <c r="AF2899" s="27"/>
      <c r="AG2899" s="27"/>
      <c r="AH2899" s="27"/>
      <c r="AI2899" s="27"/>
      <c r="AJ2899" s="27"/>
      <c r="AK2899" s="27"/>
      <c r="AL2899" s="27"/>
      <c r="AM2899" s="27"/>
      <c r="AN2899" s="27"/>
      <c r="AO2899" s="27"/>
      <c r="AP2899" s="27">
        <v>1268719.3999999999</v>
      </c>
      <c r="AQ2899" s="39">
        <v>0</v>
      </c>
      <c r="AR2899" s="27">
        <f t="shared" si="126"/>
        <v>0</v>
      </c>
      <c r="AS2899" s="10" t="s">
        <v>111</v>
      </c>
      <c r="AT2899" s="7" t="s">
        <v>375</v>
      </c>
      <c r="AU2899" s="89" t="s">
        <v>212</v>
      </c>
    </row>
    <row r="2900" spans="2:47" ht="13.15" customHeight="1" x14ac:dyDescent="0.2">
      <c r="B2900" s="7" t="s">
        <v>4168</v>
      </c>
      <c r="C2900" s="7" t="s">
        <v>100</v>
      </c>
      <c r="D2900" s="13" t="s">
        <v>4169</v>
      </c>
      <c r="E2900" s="7" t="s">
        <v>4112</v>
      </c>
      <c r="F2900" s="7" t="s">
        <v>4170</v>
      </c>
      <c r="G2900" s="7" t="s">
        <v>4171</v>
      </c>
      <c r="H2900" s="8" t="s">
        <v>197</v>
      </c>
      <c r="I2900" s="9">
        <v>45</v>
      </c>
      <c r="J2900" s="10" t="s">
        <v>238</v>
      </c>
      <c r="K2900" s="8" t="s">
        <v>107</v>
      </c>
      <c r="L2900" s="10" t="s">
        <v>108</v>
      </c>
      <c r="M2900" s="10" t="s">
        <v>109</v>
      </c>
      <c r="N2900" s="10" t="s">
        <v>4115</v>
      </c>
      <c r="O2900" s="27"/>
      <c r="P2900" s="27"/>
      <c r="Q2900" s="74"/>
      <c r="R2900" s="27">
        <v>600.5</v>
      </c>
      <c r="S2900" s="27">
        <v>600.5</v>
      </c>
      <c r="T2900" s="27">
        <v>600.5</v>
      </c>
      <c r="U2900" s="27">
        <v>600.5</v>
      </c>
      <c r="V2900" s="27">
        <v>600.5</v>
      </c>
      <c r="W2900" s="27"/>
      <c r="X2900" s="27"/>
      <c r="Y2900" s="27"/>
      <c r="Z2900" s="27"/>
      <c r="AA2900" s="27"/>
      <c r="AB2900" s="27"/>
      <c r="AC2900" s="27"/>
      <c r="AD2900" s="27"/>
      <c r="AE2900" s="27"/>
      <c r="AF2900" s="27"/>
      <c r="AG2900" s="27"/>
      <c r="AH2900" s="27"/>
      <c r="AI2900" s="27"/>
      <c r="AJ2900" s="27"/>
      <c r="AK2900" s="27"/>
      <c r="AL2900" s="27"/>
      <c r="AM2900" s="27"/>
      <c r="AN2900" s="27"/>
      <c r="AO2900" s="27"/>
      <c r="AP2900" s="27">
        <v>654.21</v>
      </c>
      <c r="AQ2900" s="39">
        <v>0</v>
      </c>
      <c r="AR2900" s="27">
        <f t="shared" si="126"/>
        <v>0</v>
      </c>
      <c r="AS2900" s="10" t="s">
        <v>111</v>
      </c>
      <c r="AT2900" s="9" t="s">
        <v>375</v>
      </c>
      <c r="AU2900" s="10" t="s">
        <v>212</v>
      </c>
    </row>
    <row r="2901" spans="2:47" ht="13.15" customHeight="1" x14ac:dyDescent="0.2">
      <c r="B2901" s="10" t="s">
        <v>4172</v>
      </c>
      <c r="C2901" s="16" t="s">
        <v>100</v>
      </c>
      <c r="D2901" s="13" t="s">
        <v>4169</v>
      </c>
      <c r="E2901" s="15" t="s">
        <v>4112</v>
      </c>
      <c r="F2901" s="15" t="s">
        <v>4170</v>
      </c>
      <c r="G2901" s="15" t="s">
        <v>4171</v>
      </c>
      <c r="H2901" s="15" t="s">
        <v>197</v>
      </c>
      <c r="I2901" s="15">
        <v>45</v>
      </c>
      <c r="J2901" s="15" t="s">
        <v>238</v>
      </c>
      <c r="K2901" s="15" t="s">
        <v>107</v>
      </c>
      <c r="L2901" s="15" t="s">
        <v>108</v>
      </c>
      <c r="M2901" s="15" t="s">
        <v>109</v>
      </c>
      <c r="N2901" s="10" t="s">
        <v>4173</v>
      </c>
      <c r="O2901" s="27"/>
      <c r="P2901" s="27"/>
      <c r="Q2901" s="27"/>
      <c r="R2901" s="27">
        <v>600.5</v>
      </c>
      <c r="S2901" s="27">
        <v>600.5</v>
      </c>
      <c r="T2901" s="27">
        <v>600.5</v>
      </c>
      <c r="U2901" s="27">
        <v>600.5</v>
      </c>
      <c r="V2901" s="27">
        <v>600.5</v>
      </c>
      <c r="W2901" s="27"/>
      <c r="X2901" s="27"/>
      <c r="Y2901" s="27"/>
      <c r="Z2901" s="27"/>
      <c r="AA2901" s="27"/>
      <c r="AB2901" s="27"/>
      <c r="AC2901" s="27"/>
      <c r="AD2901" s="27"/>
      <c r="AE2901" s="27"/>
      <c r="AF2901" s="27"/>
      <c r="AG2901" s="27"/>
      <c r="AH2901" s="27"/>
      <c r="AI2901" s="27"/>
      <c r="AJ2901" s="27"/>
      <c r="AK2901" s="27"/>
      <c r="AL2901" s="27"/>
      <c r="AM2901" s="27"/>
      <c r="AN2901" s="27"/>
      <c r="AO2901" s="27"/>
      <c r="AP2901" s="27">
        <v>654.21</v>
      </c>
      <c r="AQ2901" s="39">
        <v>0</v>
      </c>
      <c r="AR2901" s="27">
        <f t="shared" si="126"/>
        <v>0</v>
      </c>
      <c r="AS2901" s="10" t="s">
        <v>111</v>
      </c>
      <c r="AT2901" s="7" t="s">
        <v>375</v>
      </c>
      <c r="AU2901" s="89" t="s">
        <v>212</v>
      </c>
    </row>
    <row r="2902" spans="2:47" ht="13.15" customHeight="1" x14ac:dyDescent="0.2">
      <c r="B2902" s="7" t="s">
        <v>4174</v>
      </c>
      <c r="C2902" s="7" t="s">
        <v>100</v>
      </c>
      <c r="D2902" s="13" t="s">
        <v>4175</v>
      </c>
      <c r="E2902" s="7" t="s">
        <v>4112</v>
      </c>
      <c r="F2902" s="7" t="s">
        <v>4176</v>
      </c>
      <c r="G2902" s="7" t="s">
        <v>4177</v>
      </c>
      <c r="H2902" s="8" t="s">
        <v>197</v>
      </c>
      <c r="I2902" s="9">
        <v>45</v>
      </c>
      <c r="J2902" s="10" t="s">
        <v>238</v>
      </c>
      <c r="K2902" s="8" t="s">
        <v>107</v>
      </c>
      <c r="L2902" s="10" t="s">
        <v>108</v>
      </c>
      <c r="M2902" s="10" t="s">
        <v>109</v>
      </c>
      <c r="N2902" s="10" t="s">
        <v>4115</v>
      </c>
      <c r="O2902" s="27"/>
      <c r="P2902" s="27"/>
      <c r="Q2902" s="74"/>
      <c r="R2902" s="27">
        <v>0.2</v>
      </c>
      <c r="S2902" s="27">
        <v>0.2</v>
      </c>
      <c r="T2902" s="27">
        <v>0.2</v>
      </c>
      <c r="U2902" s="27">
        <v>0.2</v>
      </c>
      <c r="V2902" s="27">
        <v>0.2</v>
      </c>
      <c r="W2902" s="27"/>
      <c r="X2902" s="27"/>
      <c r="Y2902" s="27"/>
      <c r="Z2902" s="27"/>
      <c r="AA2902" s="27"/>
      <c r="AB2902" s="27"/>
      <c r="AC2902" s="27"/>
      <c r="AD2902" s="27"/>
      <c r="AE2902" s="27"/>
      <c r="AF2902" s="27"/>
      <c r="AG2902" s="27"/>
      <c r="AH2902" s="27"/>
      <c r="AI2902" s="27"/>
      <c r="AJ2902" s="27"/>
      <c r="AK2902" s="27"/>
      <c r="AL2902" s="27"/>
      <c r="AM2902" s="27"/>
      <c r="AN2902" s="27"/>
      <c r="AO2902" s="27"/>
      <c r="AP2902" s="27">
        <v>91573.57</v>
      </c>
      <c r="AQ2902" s="39">
        <v>0</v>
      </c>
      <c r="AR2902" s="27">
        <f t="shared" si="126"/>
        <v>0</v>
      </c>
      <c r="AS2902" s="10" t="s">
        <v>111</v>
      </c>
      <c r="AT2902" s="7">
        <v>2015</v>
      </c>
      <c r="AU2902" s="89" t="s">
        <v>242</v>
      </c>
    </row>
    <row r="2903" spans="2:47" ht="13.15" customHeight="1" x14ac:dyDescent="0.2">
      <c r="B2903" s="7" t="s">
        <v>4178</v>
      </c>
      <c r="C2903" s="7" t="s">
        <v>100</v>
      </c>
      <c r="D2903" s="13" t="s">
        <v>4175</v>
      </c>
      <c r="E2903" s="7" t="s">
        <v>4112</v>
      </c>
      <c r="F2903" s="7" t="s">
        <v>4176</v>
      </c>
      <c r="G2903" s="7" t="s">
        <v>4177</v>
      </c>
      <c r="H2903" s="8" t="s">
        <v>197</v>
      </c>
      <c r="I2903" s="9">
        <v>45</v>
      </c>
      <c r="J2903" s="10" t="s">
        <v>4117</v>
      </c>
      <c r="K2903" s="8" t="s">
        <v>107</v>
      </c>
      <c r="L2903" s="10" t="s">
        <v>108</v>
      </c>
      <c r="M2903" s="10" t="s">
        <v>109</v>
      </c>
      <c r="N2903" s="10" t="s">
        <v>4115</v>
      </c>
      <c r="O2903" s="27"/>
      <c r="P2903" s="27"/>
      <c r="Q2903" s="74"/>
      <c r="R2903" s="27">
        <v>0.2</v>
      </c>
      <c r="S2903" s="27">
        <v>0.2</v>
      </c>
      <c r="T2903" s="27">
        <v>0.2</v>
      </c>
      <c r="U2903" s="27">
        <v>0.2</v>
      </c>
      <c r="V2903" s="27">
        <v>0.2</v>
      </c>
      <c r="W2903" s="27"/>
      <c r="X2903" s="27"/>
      <c r="Y2903" s="27"/>
      <c r="Z2903" s="27"/>
      <c r="AA2903" s="27"/>
      <c r="AB2903" s="27"/>
      <c r="AC2903" s="27"/>
      <c r="AD2903" s="27"/>
      <c r="AE2903" s="27"/>
      <c r="AF2903" s="27"/>
      <c r="AG2903" s="27"/>
      <c r="AH2903" s="27"/>
      <c r="AI2903" s="27"/>
      <c r="AJ2903" s="27"/>
      <c r="AK2903" s="27"/>
      <c r="AL2903" s="27"/>
      <c r="AM2903" s="27"/>
      <c r="AN2903" s="27"/>
      <c r="AO2903" s="27"/>
      <c r="AP2903" s="27">
        <v>91573.572081828548</v>
      </c>
      <c r="AQ2903" s="39">
        <v>0</v>
      </c>
      <c r="AR2903" s="27">
        <f t="shared" si="126"/>
        <v>0</v>
      </c>
      <c r="AS2903" s="10" t="s">
        <v>111</v>
      </c>
      <c r="AT2903" s="43">
        <v>2015</v>
      </c>
      <c r="AU2903" s="10" t="s">
        <v>1339</v>
      </c>
    </row>
    <row r="2904" spans="2:47" ht="13.15" customHeight="1" x14ac:dyDescent="0.2">
      <c r="B2904" s="12" t="s">
        <v>4179</v>
      </c>
      <c r="C2904" s="7" t="s">
        <v>100</v>
      </c>
      <c r="D2904" s="13" t="s">
        <v>4175</v>
      </c>
      <c r="E2904" s="7" t="s">
        <v>4112</v>
      </c>
      <c r="F2904" s="7" t="s">
        <v>4176</v>
      </c>
      <c r="G2904" s="7" t="s">
        <v>4177</v>
      </c>
      <c r="H2904" s="8" t="s">
        <v>197</v>
      </c>
      <c r="I2904" s="9">
        <v>45</v>
      </c>
      <c r="J2904" s="10" t="s">
        <v>579</v>
      </c>
      <c r="K2904" s="8" t="s">
        <v>107</v>
      </c>
      <c r="L2904" s="10" t="s">
        <v>108</v>
      </c>
      <c r="M2904" s="10" t="s">
        <v>109</v>
      </c>
      <c r="N2904" s="10" t="s">
        <v>4115</v>
      </c>
      <c r="O2904" s="74"/>
      <c r="P2904" s="27"/>
      <c r="Q2904" s="27"/>
      <c r="R2904" s="27">
        <v>0.2</v>
      </c>
      <c r="S2904" s="27">
        <v>0.2</v>
      </c>
      <c r="T2904" s="27">
        <v>0.2</v>
      </c>
      <c r="U2904" s="27">
        <v>0.2</v>
      </c>
      <c r="V2904" s="27">
        <v>0.2</v>
      </c>
      <c r="W2904" s="27"/>
      <c r="X2904" s="27"/>
      <c r="Y2904" s="27"/>
      <c r="Z2904" s="27"/>
      <c r="AA2904" s="27"/>
      <c r="AB2904" s="27"/>
      <c r="AC2904" s="27"/>
      <c r="AD2904" s="27"/>
      <c r="AE2904" s="27"/>
      <c r="AF2904" s="27"/>
      <c r="AG2904" s="27"/>
      <c r="AH2904" s="27"/>
      <c r="AI2904" s="27"/>
      <c r="AJ2904" s="27"/>
      <c r="AK2904" s="27"/>
      <c r="AL2904" s="27"/>
      <c r="AM2904" s="27"/>
      <c r="AN2904" s="27"/>
      <c r="AO2904" s="27"/>
      <c r="AP2904" s="27">
        <v>91573.572081828548</v>
      </c>
      <c r="AQ2904" s="39">
        <v>0</v>
      </c>
      <c r="AR2904" s="27">
        <f t="shared" si="126"/>
        <v>0</v>
      </c>
      <c r="AS2904" s="10" t="s">
        <v>111</v>
      </c>
      <c r="AT2904" s="43">
        <v>2015</v>
      </c>
      <c r="AU2904" s="88"/>
    </row>
    <row r="2905" spans="2:47" ht="13.15" customHeight="1" x14ac:dyDescent="0.2">
      <c r="B2905" s="12" t="s">
        <v>4180</v>
      </c>
      <c r="C2905" s="7" t="s">
        <v>100</v>
      </c>
      <c r="D2905" s="13" t="s">
        <v>4175</v>
      </c>
      <c r="E2905" s="7" t="s">
        <v>4112</v>
      </c>
      <c r="F2905" s="7" t="s">
        <v>4176</v>
      </c>
      <c r="G2905" s="7" t="s">
        <v>4177</v>
      </c>
      <c r="H2905" s="8" t="s">
        <v>197</v>
      </c>
      <c r="I2905" s="9">
        <v>45</v>
      </c>
      <c r="J2905" s="10" t="s">
        <v>579</v>
      </c>
      <c r="K2905" s="8" t="s">
        <v>107</v>
      </c>
      <c r="L2905" s="10" t="s">
        <v>108</v>
      </c>
      <c r="M2905" s="10" t="s">
        <v>109</v>
      </c>
      <c r="N2905" s="10" t="s">
        <v>4115</v>
      </c>
      <c r="O2905" s="74"/>
      <c r="P2905" s="27"/>
      <c r="Q2905" s="27"/>
      <c r="R2905" s="27">
        <v>0.2</v>
      </c>
      <c r="S2905" s="27">
        <v>0.2</v>
      </c>
      <c r="T2905" s="27">
        <v>0.2</v>
      </c>
      <c r="U2905" s="27">
        <v>0.2</v>
      </c>
      <c r="V2905" s="27">
        <v>0.2</v>
      </c>
      <c r="W2905" s="27"/>
      <c r="X2905" s="27"/>
      <c r="Y2905" s="27"/>
      <c r="Z2905" s="27"/>
      <c r="AA2905" s="27"/>
      <c r="AB2905" s="27"/>
      <c r="AC2905" s="27"/>
      <c r="AD2905" s="27"/>
      <c r="AE2905" s="27"/>
      <c r="AF2905" s="27"/>
      <c r="AG2905" s="27"/>
      <c r="AH2905" s="27"/>
      <c r="AI2905" s="27"/>
      <c r="AJ2905" s="27"/>
      <c r="AK2905" s="27"/>
      <c r="AL2905" s="27"/>
      <c r="AM2905" s="27"/>
      <c r="AN2905" s="27"/>
      <c r="AO2905" s="27"/>
      <c r="AP2905" s="27">
        <v>60390</v>
      </c>
      <c r="AQ2905" s="39">
        <v>0</v>
      </c>
      <c r="AR2905" s="27">
        <f t="shared" si="126"/>
        <v>0</v>
      </c>
      <c r="AS2905" s="10" t="s">
        <v>111</v>
      </c>
      <c r="AT2905" s="43">
        <v>2015</v>
      </c>
      <c r="AU2905" s="88">
        <v>14</v>
      </c>
    </row>
    <row r="2906" spans="2:47" ht="13.15" customHeight="1" x14ac:dyDescent="0.2">
      <c r="B2906" s="12" t="s">
        <v>4181</v>
      </c>
      <c r="C2906" s="7" t="s">
        <v>100</v>
      </c>
      <c r="D2906" s="13" t="s">
        <v>4175</v>
      </c>
      <c r="E2906" s="7" t="s">
        <v>4112</v>
      </c>
      <c r="F2906" s="7" t="s">
        <v>4176</v>
      </c>
      <c r="G2906" s="7" t="s">
        <v>4177</v>
      </c>
      <c r="H2906" s="8" t="s">
        <v>197</v>
      </c>
      <c r="I2906" s="9">
        <v>45</v>
      </c>
      <c r="J2906" s="10" t="s">
        <v>579</v>
      </c>
      <c r="K2906" s="8" t="s">
        <v>107</v>
      </c>
      <c r="L2906" s="10" t="s">
        <v>108</v>
      </c>
      <c r="M2906" s="13" t="s">
        <v>122</v>
      </c>
      <c r="N2906" s="10" t="s">
        <v>4115</v>
      </c>
      <c r="O2906" s="74"/>
      <c r="P2906" s="27"/>
      <c r="Q2906" s="27"/>
      <c r="R2906" s="27">
        <v>0.2</v>
      </c>
      <c r="S2906" s="27">
        <v>0</v>
      </c>
      <c r="T2906" s="27">
        <v>0.2</v>
      </c>
      <c r="U2906" s="27">
        <v>0.2</v>
      </c>
      <c r="V2906" s="27">
        <v>0.2</v>
      </c>
      <c r="W2906" s="27"/>
      <c r="X2906" s="27"/>
      <c r="Y2906" s="27"/>
      <c r="Z2906" s="27"/>
      <c r="AA2906" s="27"/>
      <c r="AB2906" s="27"/>
      <c r="AC2906" s="27"/>
      <c r="AD2906" s="27"/>
      <c r="AE2906" s="27"/>
      <c r="AF2906" s="27"/>
      <c r="AG2906" s="27"/>
      <c r="AH2906" s="27"/>
      <c r="AI2906" s="27"/>
      <c r="AJ2906" s="27"/>
      <c r="AK2906" s="27"/>
      <c r="AL2906" s="27"/>
      <c r="AM2906" s="27"/>
      <c r="AN2906" s="27"/>
      <c r="AO2906" s="27"/>
      <c r="AP2906" s="27">
        <v>60390</v>
      </c>
      <c r="AQ2906" s="39">
        <v>0</v>
      </c>
      <c r="AR2906" s="27">
        <f t="shared" si="126"/>
        <v>0</v>
      </c>
      <c r="AS2906" s="10" t="s">
        <v>111</v>
      </c>
      <c r="AT2906" s="43">
        <v>2015</v>
      </c>
      <c r="AU2906" s="13" t="s">
        <v>115</v>
      </c>
    </row>
    <row r="2907" spans="2:47" ht="13.15" customHeight="1" x14ac:dyDescent="0.2">
      <c r="B2907" s="12" t="s">
        <v>4182</v>
      </c>
      <c r="C2907" s="7" t="s">
        <v>100</v>
      </c>
      <c r="D2907" s="13" t="s">
        <v>4175</v>
      </c>
      <c r="E2907" s="7" t="s">
        <v>4112</v>
      </c>
      <c r="F2907" s="7" t="s">
        <v>4176</v>
      </c>
      <c r="G2907" s="7" t="s">
        <v>4177</v>
      </c>
      <c r="H2907" s="8" t="s">
        <v>197</v>
      </c>
      <c r="I2907" s="9">
        <v>45</v>
      </c>
      <c r="J2907" s="10" t="s">
        <v>579</v>
      </c>
      <c r="K2907" s="8" t="s">
        <v>107</v>
      </c>
      <c r="L2907" s="10" t="s">
        <v>108</v>
      </c>
      <c r="M2907" s="13" t="s">
        <v>122</v>
      </c>
      <c r="N2907" s="10" t="s">
        <v>4115</v>
      </c>
      <c r="O2907" s="74"/>
      <c r="P2907" s="27"/>
      <c r="Q2907" s="27"/>
      <c r="R2907" s="27">
        <v>0.2</v>
      </c>
      <c r="S2907" s="27">
        <v>0</v>
      </c>
      <c r="T2907" s="27">
        <v>0</v>
      </c>
      <c r="U2907" s="27">
        <v>0.2</v>
      </c>
      <c r="V2907" s="27">
        <v>0.2</v>
      </c>
      <c r="W2907" s="27"/>
      <c r="X2907" s="27"/>
      <c r="Y2907" s="27"/>
      <c r="Z2907" s="27"/>
      <c r="AA2907" s="27"/>
      <c r="AB2907" s="27"/>
      <c r="AC2907" s="27"/>
      <c r="AD2907" s="27"/>
      <c r="AE2907" s="27"/>
      <c r="AF2907" s="27"/>
      <c r="AG2907" s="27"/>
      <c r="AH2907" s="27"/>
      <c r="AI2907" s="27"/>
      <c r="AJ2907" s="27"/>
      <c r="AK2907" s="27"/>
      <c r="AL2907" s="27"/>
      <c r="AM2907" s="27"/>
      <c r="AN2907" s="27"/>
      <c r="AO2907" s="27"/>
      <c r="AP2907" s="27">
        <v>60390</v>
      </c>
      <c r="AQ2907" s="39">
        <v>0</v>
      </c>
      <c r="AR2907" s="27">
        <f t="shared" si="126"/>
        <v>0</v>
      </c>
      <c r="AS2907" s="10" t="s">
        <v>111</v>
      </c>
      <c r="AT2907" s="43">
        <v>2015</v>
      </c>
      <c r="AU2907" s="13" t="s">
        <v>115</v>
      </c>
    </row>
    <row r="2908" spans="2:47" ht="13.15" customHeight="1" x14ac:dyDescent="0.2">
      <c r="B2908" s="12" t="s">
        <v>4183</v>
      </c>
      <c r="C2908" s="7" t="s">
        <v>100</v>
      </c>
      <c r="D2908" s="13" t="s">
        <v>4175</v>
      </c>
      <c r="E2908" s="7" t="s">
        <v>4112</v>
      </c>
      <c r="F2908" s="7" t="s">
        <v>4176</v>
      </c>
      <c r="G2908" s="7" t="s">
        <v>4177</v>
      </c>
      <c r="H2908" s="8" t="s">
        <v>197</v>
      </c>
      <c r="I2908" s="9">
        <v>45</v>
      </c>
      <c r="J2908" s="10" t="s">
        <v>579</v>
      </c>
      <c r="K2908" s="8" t="s">
        <v>107</v>
      </c>
      <c r="L2908" s="10" t="s">
        <v>108</v>
      </c>
      <c r="M2908" s="13" t="s">
        <v>122</v>
      </c>
      <c r="N2908" s="13" t="s">
        <v>4125</v>
      </c>
      <c r="O2908" s="74"/>
      <c r="P2908" s="27"/>
      <c r="Q2908" s="27"/>
      <c r="R2908" s="27">
        <v>0.2</v>
      </c>
      <c r="S2908" s="27">
        <v>0</v>
      </c>
      <c r="T2908" s="27">
        <v>0</v>
      </c>
      <c r="U2908" s="27">
        <v>0.2</v>
      </c>
      <c r="V2908" s="27">
        <v>0.2</v>
      </c>
      <c r="W2908" s="27"/>
      <c r="X2908" s="27"/>
      <c r="Y2908" s="27"/>
      <c r="Z2908" s="27"/>
      <c r="AA2908" s="27"/>
      <c r="AB2908" s="27"/>
      <c r="AC2908" s="27"/>
      <c r="AD2908" s="27"/>
      <c r="AE2908" s="27"/>
      <c r="AF2908" s="27"/>
      <c r="AG2908" s="27"/>
      <c r="AH2908" s="27"/>
      <c r="AI2908" s="27"/>
      <c r="AJ2908" s="27"/>
      <c r="AK2908" s="27"/>
      <c r="AL2908" s="27"/>
      <c r="AM2908" s="27"/>
      <c r="AN2908" s="27"/>
      <c r="AO2908" s="27"/>
      <c r="AP2908" s="27">
        <v>60390</v>
      </c>
      <c r="AQ2908" s="39">
        <f>(R2908+S2908+T2908+U2908+V2908)*AP2908</f>
        <v>36234.000000000007</v>
      </c>
      <c r="AR2908" s="27">
        <f t="shared" si="126"/>
        <v>40582.080000000009</v>
      </c>
      <c r="AS2908" s="10" t="s">
        <v>111</v>
      </c>
      <c r="AT2908" s="43">
        <v>2015</v>
      </c>
      <c r="AU2908" s="88"/>
    </row>
    <row r="2909" spans="2:47" ht="13.15" customHeight="1" x14ac:dyDescent="0.2">
      <c r="B2909" s="7" t="s">
        <v>4184</v>
      </c>
      <c r="C2909" s="7" t="s">
        <v>100</v>
      </c>
      <c r="D2909" s="13" t="s">
        <v>4185</v>
      </c>
      <c r="E2909" s="7" t="s">
        <v>4112</v>
      </c>
      <c r="F2909" s="7" t="s">
        <v>4186</v>
      </c>
      <c r="G2909" s="7" t="s">
        <v>4187</v>
      </c>
      <c r="H2909" s="8" t="s">
        <v>197</v>
      </c>
      <c r="I2909" s="9">
        <v>45</v>
      </c>
      <c r="J2909" s="10" t="s">
        <v>238</v>
      </c>
      <c r="K2909" s="8" t="s">
        <v>107</v>
      </c>
      <c r="L2909" s="10" t="s">
        <v>108</v>
      </c>
      <c r="M2909" s="10" t="s">
        <v>109</v>
      </c>
      <c r="N2909" s="10" t="s">
        <v>4115</v>
      </c>
      <c r="O2909" s="27"/>
      <c r="P2909" s="27"/>
      <c r="Q2909" s="74"/>
      <c r="R2909" s="27">
        <v>1.5</v>
      </c>
      <c r="S2909" s="27">
        <v>1.5</v>
      </c>
      <c r="T2909" s="27">
        <v>1.5</v>
      </c>
      <c r="U2909" s="27">
        <v>1.5</v>
      </c>
      <c r="V2909" s="27">
        <v>1.5</v>
      </c>
      <c r="W2909" s="27"/>
      <c r="X2909" s="27"/>
      <c r="Y2909" s="27"/>
      <c r="Z2909" s="27"/>
      <c r="AA2909" s="27"/>
      <c r="AB2909" s="27"/>
      <c r="AC2909" s="27"/>
      <c r="AD2909" s="27"/>
      <c r="AE2909" s="27"/>
      <c r="AF2909" s="27"/>
      <c r="AG2909" s="27"/>
      <c r="AH2909" s="27"/>
      <c r="AI2909" s="27"/>
      <c r="AJ2909" s="27"/>
      <c r="AK2909" s="27"/>
      <c r="AL2909" s="27"/>
      <c r="AM2909" s="27"/>
      <c r="AN2909" s="27"/>
      <c r="AO2909" s="27"/>
      <c r="AP2909" s="27">
        <v>35678.089999999997</v>
      </c>
      <c r="AQ2909" s="39">
        <v>0</v>
      </c>
      <c r="AR2909" s="27">
        <f t="shared" si="126"/>
        <v>0</v>
      </c>
      <c r="AS2909" s="10" t="s">
        <v>111</v>
      </c>
      <c r="AT2909" s="7">
        <v>2015</v>
      </c>
      <c r="AU2909" s="89" t="s">
        <v>661</v>
      </c>
    </row>
    <row r="2910" spans="2:47" ht="13.15" customHeight="1" x14ac:dyDescent="0.2">
      <c r="B2910" s="7" t="s">
        <v>4188</v>
      </c>
      <c r="C2910" s="7" t="s">
        <v>100</v>
      </c>
      <c r="D2910" s="13" t="s">
        <v>4185</v>
      </c>
      <c r="E2910" s="7" t="s">
        <v>4112</v>
      </c>
      <c r="F2910" s="7" t="s">
        <v>4186</v>
      </c>
      <c r="G2910" s="7" t="s">
        <v>4187</v>
      </c>
      <c r="H2910" s="8" t="s">
        <v>197</v>
      </c>
      <c r="I2910" s="9">
        <v>45</v>
      </c>
      <c r="J2910" s="10" t="s">
        <v>4117</v>
      </c>
      <c r="K2910" s="8" t="s">
        <v>107</v>
      </c>
      <c r="L2910" s="10" t="s">
        <v>108</v>
      </c>
      <c r="M2910" s="10" t="s">
        <v>109</v>
      </c>
      <c r="N2910" s="10" t="s">
        <v>4115</v>
      </c>
      <c r="O2910" s="27"/>
      <c r="P2910" s="27"/>
      <c r="Q2910" s="74"/>
      <c r="R2910" s="27">
        <v>1.5</v>
      </c>
      <c r="S2910" s="27">
        <v>1.5</v>
      </c>
      <c r="T2910" s="27">
        <v>1.5</v>
      </c>
      <c r="U2910" s="27">
        <v>1.5</v>
      </c>
      <c r="V2910" s="27">
        <v>1.5</v>
      </c>
      <c r="W2910" s="27"/>
      <c r="X2910" s="27"/>
      <c r="Y2910" s="27"/>
      <c r="Z2910" s="27"/>
      <c r="AA2910" s="27"/>
      <c r="AB2910" s="27"/>
      <c r="AC2910" s="27"/>
      <c r="AD2910" s="27"/>
      <c r="AE2910" s="27"/>
      <c r="AF2910" s="27"/>
      <c r="AG2910" s="27"/>
      <c r="AH2910" s="27"/>
      <c r="AI2910" s="27"/>
      <c r="AJ2910" s="27"/>
      <c r="AK2910" s="27"/>
      <c r="AL2910" s="27"/>
      <c r="AM2910" s="27"/>
      <c r="AN2910" s="27"/>
      <c r="AO2910" s="27"/>
      <c r="AP2910" s="27">
        <v>35678.090463085711</v>
      </c>
      <c r="AQ2910" s="39">
        <v>0</v>
      </c>
      <c r="AR2910" s="27">
        <f t="shared" si="126"/>
        <v>0</v>
      </c>
      <c r="AS2910" s="10" t="s">
        <v>111</v>
      </c>
      <c r="AT2910" s="43">
        <v>2015</v>
      </c>
      <c r="AU2910" s="10" t="s">
        <v>1339</v>
      </c>
    </row>
    <row r="2911" spans="2:47" ht="13.15" customHeight="1" x14ac:dyDescent="0.2">
      <c r="B2911" s="12" t="s">
        <v>4189</v>
      </c>
      <c r="C2911" s="7" t="s">
        <v>100</v>
      </c>
      <c r="D2911" s="13" t="s">
        <v>4185</v>
      </c>
      <c r="E2911" s="7" t="s">
        <v>4112</v>
      </c>
      <c r="F2911" s="7" t="s">
        <v>4186</v>
      </c>
      <c r="G2911" s="7" t="s">
        <v>4187</v>
      </c>
      <c r="H2911" s="8" t="s">
        <v>197</v>
      </c>
      <c r="I2911" s="9">
        <v>45</v>
      </c>
      <c r="J2911" s="10" t="s">
        <v>579</v>
      </c>
      <c r="K2911" s="8" t="s">
        <v>107</v>
      </c>
      <c r="L2911" s="10" t="s">
        <v>108</v>
      </c>
      <c r="M2911" s="10" t="s">
        <v>109</v>
      </c>
      <c r="N2911" s="10" t="s">
        <v>4115</v>
      </c>
      <c r="O2911" s="74"/>
      <c r="P2911" s="27"/>
      <c r="Q2911" s="27"/>
      <c r="R2911" s="27">
        <v>1.5</v>
      </c>
      <c r="S2911" s="27">
        <v>0.5</v>
      </c>
      <c r="T2911" s="27">
        <v>0.5</v>
      </c>
      <c r="U2911" s="27">
        <v>0.5</v>
      </c>
      <c r="V2911" s="27">
        <v>0.5</v>
      </c>
      <c r="W2911" s="27"/>
      <c r="X2911" s="27"/>
      <c r="Y2911" s="27"/>
      <c r="Z2911" s="27"/>
      <c r="AA2911" s="27"/>
      <c r="AB2911" s="27"/>
      <c r="AC2911" s="27"/>
      <c r="AD2911" s="27"/>
      <c r="AE2911" s="27"/>
      <c r="AF2911" s="27"/>
      <c r="AG2911" s="27"/>
      <c r="AH2911" s="27"/>
      <c r="AI2911" s="27"/>
      <c r="AJ2911" s="27"/>
      <c r="AK2911" s="27"/>
      <c r="AL2911" s="27"/>
      <c r="AM2911" s="27"/>
      <c r="AN2911" s="27"/>
      <c r="AO2911" s="27"/>
      <c r="AP2911" s="27">
        <v>35678.090463085711</v>
      </c>
      <c r="AQ2911" s="39">
        <v>0</v>
      </c>
      <c r="AR2911" s="27">
        <f t="shared" si="126"/>
        <v>0</v>
      </c>
      <c r="AS2911" s="10" t="s">
        <v>111</v>
      </c>
      <c r="AT2911" s="43">
        <v>2015</v>
      </c>
      <c r="AU2911" s="88"/>
    </row>
    <row r="2912" spans="2:47" ht="13.15" customHeight="1" x14ac:dyDescent="0.2">
      <c r="B2912" s="12" t="s">
        <v>4190</v>
      </c>
      <c r="C2912" s="7" t="s">
        <v>100</v>
      </c>
      <c r="D2912" s="13" t="s">
        <v>4185</v>
      </c>
      <c r="E2912" s="7" t="s">
        <v>4112</v>
      </c>
      <c r="F2912" s="7" t="s">
        <v>4186</v>
      </c>
      <c r="G2912" s="7" t="s">
        <v>4187</v>
      </c>
      <c r="H2912" s="8" t="s">
        <v>197</v>
      </c>
      <c r="I2912" s="9">
        <v>45</v>
      </c>
      <c r="J2912" s="10" t="s">
        <v>579</v>
      </c>
      <c r="K2912" s="8" t="s">
        <v>107</v>
      </c>
      <c r="L2912" s="10" t="s">
        <v>108</v>
      </c>
      <c r="M2912" s="10" t="s">
        <v>109</v>
      </c>
      <c r="N2912" s="10" t="s">
        <v>4115</v>
      </c>
      <c r="O2912" s="74"/>
      <c r="P2912" s="27"/>
      <c r="Q2912" s="27"/>
      <c r="R2912" s="27">
        <v>1.5</v>
      </c>
      <c r="S2912" s="27">
        <v>0.5</v>
      </c>
      <c r="T2912" s="27">
        <v>0.5</v>
      </c>
      <c r="U2912" s="27">
        <v>0.5</v>
      </c>
      <c r="V2912" s="27">
        <v>0.5</v>
      </c>
      <c r="W2912" s="27"/>
      <c r="X2912" s="27"/>
      <c r="Y2912" s="27"/>
      <c r="Z2912" s="27"/>
      <c r="AA2912" s="27"/>
      <c r="AB2912" s="27"/>
      <c r="AC2912" s="27"/>
      <c r="AD2912" s="27"/>
      <c r="AE2912" s="27"/>
      <c r="AF2912" s="27"/>
      <c r="AG2912" s="27"/>
      <c r="AH2912" s="27"/>
      <c r="AI2912" s="27"/>
      <c r="AJ2912" s="27"/>
      <c r="AK2912" s="27"/>
      <c r="AL2912" s="27"/>
      <c r="AM2912" s="27"/>
      <c r="AN2912" s="27"/>
      <c r="AO2912" s="27"/>
      <c r="AP2912" s="27">
        <v>23108</v>
      </c>
      <c r="AQ2912" s="39">
        <v>0</v>
      </c>
      <c r="AR2912" s="27">
        <f t="shared" si="126"/>
        <v>0</v>
      </c>
      <c r="AS2912" s="10" t="s">
        <v>111</v>
      </c>
      <c r="AT2912" s="43">
        <v>2015</v>
      </c>
      <c r="AU2912" s="13" t="s">
        <v>115</v>
      </c>
    </row>
    <row r="2913" spans="2:47" ht="13.15" customHeight="1" x14ac:dyDescent="0.2">
      <c r="B2913" s="13" t="s">
        <v>4191</v>
      </c>
      <c r="C2913" s="13" t="s">
        <v>100</v>
      </c>
      <c r="D2913" s="13" t="s">
        <v>4192</v>
      </c>
      <c r="E2913" s="13" t="s">
        <v>4112</v>
      </c>
      <c r="F2913" s="13" t="s">
        <v>4193</v>
      </c>
      <c r="G2913" s="13" t="s">
        <v>4187</v>
      </c>
      <c r="H2913" s="13" t="s">
        <v>197</v>
      </c>
      <c r="I2913" s="13">
        <v>45</v>
      </c>
      <c r="J2913" s="13" t="s">
        <v>579</v>
      </c>
      <c r="K2913" s="13" t="s">
        <v>107</v>
      </c>
      <c r="L2913" s="13" t="s">
        <v>108</v>
      </c>
      <c r="M2913" s="13" t="s">
        <v>109</v>
      </c>
      <c r="N2913" s="13" t="s">
        <v>4115</v>
      </c>
      <c r="O2913" s="39"/>
      <c r="P2913" s="39"/>
      <c r="Q2913" s="39"/>
      <c r="R2913" s="39">
        <v>1.5</v>
      </c>
      <c r="S2913" s="39">
        <v>0.22099999999999986</v>
      </c>
      <c r="T2913" s="39">
        <v>1.45</v>
      </c>
      <c r="U2913" s="39">
        <v>1.45</v>
      </c>
      <c r="V2913" s="39">
        <v>1.45</v>
      </c>
      <c r="W2913" s="39"/>
      <c r="X2913" s="39"/>
      <c r="Y2913" s="39"/>
      <c r="Z2913" s="39"/>
      <c r="AA2913" s="39"/>
      <c r="AB2913" s="39"/>
      <c r="AC2913" s="39"/>
      <c r="AD2913" s="39"/>
      <c r="AE2913" s="39"/>
      <c r="AF2913" s="39"/>
      <c r="AG2913" s="39"/>
      <c r="AH2913" s="39"/>
      <c r="AI2913" s="39"/>
      <c r="AJ2913" s="39"/>
      <c r="AK2913" s="39"/>
      <c r="AL2913" s="39"/>
      <c r="AM2913" s="39"/>
      <c r="AN2913" s="39"/>
      <c r="AO2913" s="39"/>
      <c r="AP2913" s="39">
        <v>23108</v>
      </c>
      <c r="AQ2913" s="39">
        <v>0</v>
      </c>
      <c r="AR2913" s="27">
        <f t="shared" si="126"/>
        <v>0</v>
      </c>
      <c r="AS2913" s="13" t="s">
        <v>111</v>
      </c>
      <c r="AT2913" s="13">
        <v>2015</v>
      </c>
      <c r="AU2913" s="13">
        <v>14</v>
      </c>
    </row>
    <row r="2914" spans="2:47" ht="13.15" customHeight="1" x14ac:dyDescent="0.2">
      <c r="B2914" s="13" t="s">
        <v>4194</v>
      </c>
      <c r="C2914" s="13" t="s">
        <v>100</v>
      </c>
      <c r="D2914" s="13" t="s">
        <v>4192</v>
      </c>
      <c r="E2914" s="13" t="s">
        <v>4112</v>
      </c>
      <c r="F2914" s="13" t="s">
        <v>4193</v>
      </c>
      <c r="G2914" s="13" t="s">
        <v>4187</v>
      </c>
      <c r="H2914" s="13" t="s">
        <v>197</v>
      </c>
      <c r="I2914" s="13">
        <v>45</v>
      </c>
      <c r="J2914" s="13" t="s">
        <v>579</v>
      </c>
      <c r="K2914" s="13" t="s">
        <v>107</v>
      </c>
      <c r="L2914" s="13" t="s">
        <v>108</v>
      </c>
      <c r="M2914" s="13" t="s">
        <v>109</v>
      </c>
      <c r="N2914" s="13" t="s">
        <v>4115</v>
      </c>
      <c r="O2914" s="39"/>
      <c r="P2914" s="39"/>
      <c r="Q2914" s="39"/>
      <c r="R2914" s="39">
        <v>1.5</v>
      </c>
      <c r="S2914" s="39">
        <v>0</v>
      </c>
      <c r="T2914" s="39">
        <v>1.45</v>
      </c>
      <c r="U2914" s="39">
        <v>1.45</v>
      </c>
      <c r="V2914" s="39">
        <v>1.45</v>
      </c>
      <c r="W2914" s="39"/>
      <c r="X2914" s="39"/>
      <c r="Y2914" s="39"/>
      <c r="Z2914" s="39"/>
      <c r="AA2914" s="39"/>
      <c r="AB2914" s="39"/>
      <c r="AC2914" s="39"/>
      <c r="AD2914" s="39"/>
      <c r="AE2914" s="39"/>
      <c r="AF2914" s="39"/>
      <c r="AG2914" s="39"/>
      <c r="AH2914" s="39"/>
      <c r="AI2914" s="39"/>
      <c r="AJ2914" s="39"/>
      <c r="AK2914" s="39"/>
      <c r="AL2914" s="39"/>
      <c r="AM2914" s="39"/>
      <c r="AN2914" s="39"/>
      <c r="AO2914" s="39"/>
      <c r="AP2914" s="39">
        <v>23108</v>
      </c>
      <c r="AQ2914" s="39">
        <v>0</v>
      </c>
      <c r="AR2914" s="27">
        <f t="shared" si="126"/>
        <v>0</v>
      </c>
      <c r="AS2914" s="13" t="s">
        <v>111</v>
      </c>
      <c r="AT2914" s="13">
        <v>2015</v>
      </c>
      <c r="AU2914" s="13">
        <v>14</v>
      </c>
    </row>
    <row r="2915" spans="2:47" ht="13.15" customHeight="1" x14ac:dyDescent="0.2">
      <c r="B2915" s="13" t="s">
        <v>4195</v>
      </c>
      <c r="C2915" s="13" t="s">
        <v>100</v>
      </c>
      <c r="D2915" s="13" t="s">
        <v>4192</v>
      </c>
      <c r="E2915" s="13" t="s">
        <v>4112</v>
      </c>
      <c r="F2915" s="13" t="s">
        <v>4193</v>
      </c>
      <c r="G2915" s="13" t="s">
        <v>4187</v>
      </c>
      <c r="H2915" s="13" t="s">
        <v>197</v>
      </c>
      <c r="I2915" s="13">
        <v>45</v>
      </c>
      <c r="J2915" s="13" t="s">
        <v>579</v>
      </c>
      <c r="K2915" s="13" t="s">
        <v>107</v>
      </c>
      <c r="L2915" s="13" t="s">
        <v>108</v>
      </c>
      <c r="M2915" s="13" t="s">
        <v>109</v>
      </c>
      <c r="N2915" s="13" t="s">
        <v>4115</v>
      </c>
      <c r="O2915" s="39"/>
      <c r="P2915" s="39"/>
      <c r="Q2915" s="39"/>
      <c r="R2915" s="39">
        <v>1.5</v>
      </c>
      <c r="S2915" s="39">
        <v>0.5</v>
      </c>
      <c r="T2915" s="39">
        <v>0.5</v>
      </c>
      <c r="U2915" s="39">
        <v>0.5</v>
      </c>
      <c r="V2915" s="39">
        <v>0.5</v>
      </c>
      <c r="W2915" s="39"/>
      <c r="X2915" s="39"/>
      <c r="Y2915" s="39"/>
      <c r="Z2915" s="39"/>
      <c r="AA2915" s="39"/>
      <c r="AB2915" s="39"/>
      <c r="AC2915" s="39"/>
      <c r="AD2915" s="39"/>
      <c r="AE2915" s="39"/>
      <c r="AF2915" s="39"/>
      <c r="AG2915" s="39"/>
      <c r="AH2915" s="39"/>
      <c r="AI2915" s="39"/>
      <c r="AJ2915" s="39"/>
      <c r="AK2915" s="39"/>
      <c r="AL2915" s="39"/>
      <c r="AM2915" s="39"/>
      <c r="AN2915" s="39"/>
      <c r="AO2915" s="39"/>
      <c r="AP2915" s="39">
        <v>23108</v>
      </c>
      <c r="AQ2915" s="39">
        <v>0</v>
      </c>
      <c r="AR2915" s="27">
        <f t="shared" si="126"/>
        <v>0</v>
      </c>
      <c r="AS2915" s="13" t="s">
        <v>111</v>
      </c>
      <c r="AT2915" s="13">
        <v>2015</v>
      </c>
      <c r="AU2915" s="13">
        <v>14</v>
      </c>
    </row>
    <row r="2916" spans="2:47" ht="13.15" customHeight="1" x14ac:dyDescent="0.2">
      <c r="B2916" s="13" t="s">
        <v>4196</v>
      </c>
      <c r="C2916" s="13" t="s">
        <v>100</v>
      </c>
      <c r="D2916" s="13" t="s">
        <v>4192</v>
      </c>
      <c r="E2916" s="13" t="s">
        <v>4112</v>
      </c>
      <c r="F2916" s="13" t="s">
        <v>4193</v>
      </c>
      <c r="G2916" s="13" t="s">
        <v>4187</v>
      </c>
      <c r="H2916" s="13" t="s">
        <v>197</v>
      </c>
      <c r="I2916" s="13">
        <v>45</v>
      </c>
      <c r="J2916" s="13" t="s">
        <v>579</v>
      </c>
      <c r="K2916" s="13" t="s">
        <v>107</v>
      </c>
      <c r="L2916" s="13" t="s">
        <v>108</v>
      </c>
      <c r="M2916" s="13" t="s">
        <v>122</v>
      </c>
      <c r="N2916" s="13" t="s">
        <v>4115</v>
      </c>
      <c r="O2916" s="39"/>
      <c r="P2916" s="39"/>
      <c r="Q2916" s="39"/>
      <c r="R2916" s="39">
        <v>1.5</v>
      </c>
      <c r="S2916" s="39">
        <v>0</v>
      </c>
      <c r="T2916" s="39">
        <v>0.5</v>
      </c>
      <c r="U2916" s="39">
        <v>0.5</v>
      </c>
      <c r="V2916" s="39">
        <v>0.5</v>
      </c>
      <c r="W2916" s="39"/>
      <c r="X2916" s="39"/>
      <c r="Y2916" s="39"/>
      <c r="Z2916" s="39"/>
      <c r="AA2916" s="39"/>
      <c r="AB2916" s="39"/>
      <c r="AC2916" s="39"/>
      <c r="AD2916" s="39"/>
      <c r="AE2916" s="39"/>
      <c r="AF2916" s="39"/>
      <c r="AG2916" s="39"/>
      <c r="AH2916" s="39"/>
      <c r="AI2916" s="39"/>
      <c r="AJ2916" s="39"/>
      <c r="AK2916" s="39"/>
      <c r="AL2916" s="39"/>
      <c r="AM2916" s="39"/>
      <c r="AN2916" s="39"/>
      <c r="AO2916" s="39"/>
      <c r="AP2916" s="39">
        <v>23108</v>
      </c>
      <c r="AQ2916" s="39">
        <v>0</v>
      </c>
      <c r="AR2916" s="27">
        <f t="shared" si="126"/>
        <v>0</v>
      </c>
      <c r="AS2916" s="13" t="s">
        <v>111</v>
      </c>
      <c r="AT2916" s="13">
        <v>2015</v>
      </c>
      <c r="AU2916" s="13" t="s">
        <v>115</v>
      </c>
    </row>
    <row r="2917" spans="2:47" ht="13.15" customHeight="1" x14ac:dyDescent="0.2">
      <c r="B2917" s="13" t="s">
        <v>4197</v>
      </c>
      <c r="C2917" s="13" t="s">
        <v>100</v>
      </c>
      <c r="D2917" s="13" t="s">
        <v>4192</v>
      </c>
      <c r="E2917" s="13" t="s">
        <v>4112</v>
      </c>
      <c r="F2917" s="13" t="s">
        <v>4193</v>
      </c>
      <c r="G2917" s="13" t="s">
        <v>4187</v>
      </c>
      <c r="H2917" s="13" t="s">
        <v>197</v>
      </c>
      <c r="I2917" s="13">
        <v>45</v>
      </c>
      <c r="J2917" s="13" t="s">
        <v>579</v>
      </c>
      <c r="K2917" s="13" t="s">
        <v>107</v>
      </c>
      <c r="L2917" s="13" t="s">
        <v>108</v>
      </c>
      <c r="M2917" s="13" t="s">
        <v>122</v>
      </c>
      <c r="N2917" s="13" t="s">
        <v>4125</v>
      </c>
      <c r="O2917" s="39"/>
      <c r="P2917" s="39"/>
      <c r="Q2917" s="39"/>
      <c r="R2917" s="39">
        <v>1.5</v>
      </c>
      <c r="S2917" s="39">
        <v>0</v>
      </c>
      <c r="T2917" s="39">
        <v>0.5</v>
      </c>
      <c r="U2917" s="39">
        <v>0.5</v>
      </c>
      <c r="V2917" s="39">
        <v>0.5</v>
      </c>
      <c r="W2917" s="39"/>
      <c r="X2917" s="39"/>
      <c r="Y2917" s="39"/>
      <c r="Z2917" s="39"/>
      <c r="AA2917" s="39"/>
      <c r="AB2917" s="39"/>
      <c r="AC2917" s="39"/>
      <c r="AD2917" s="39"/>
      <c r="AE2917" s="39"/>
      <c r="AF2917" s="39"/>
      <c r="AG2917" s="39"/>
      <c r="AH2917" s="39"/>
      <c r="AI2917" s="39"/>
      <c r="AJ2917" s="39"/>
      <c r="AK2917" s="39"/>
      <c r="AL2917" s="39"/>
      <c r="AM2917" s="39"/>
      <c r="AN2917" s="39"/>
      <c r="AO2917" s="39"/>
      <c r="AP2917" s="39">
        <v>23108</v>
      </c>
      <c r="AQ2917" s="39">
        <f>(R2917+S2917+T2917+U2917+V2917)*AP2917</f>
        <v>69324</v>
      </c>
      <c r="AR2917" s="27">
        <f t="shared" si="126"/>
        <v>77642.880000000005</v>
      </c>
      <c r="AS2917" s="13" t="s">
        <v>111</v>
      </c>
      <c r="AT2917" s="13">
        <v>2015</v>
      </c>
      <c r="AU2917" s="13"/>
    </row>
    <row r="2918" spans="2:47" ht="13.15" customHeight="1" x14ac:dyDescent="0.2">
      <c r="B2918" s="7" t="s">
        <v>4198</v>
      </c>
      <c r="C2918" s="7" t="s">
        <v>100</v>
      </c>
      <c r="D2918" s="13" t="s">
        <v>4199</v>
      </c>
      <c r="E2918" s="7" t="s">
        <v>4112</v>
      </c>
      <c r="F2918" s="7" t="s">
        <v>4200</v>
      </c>
      <c r="G2918" s="7" t="s">
        <v>4201</v>
      </c>
      <c r="H2918" s="8" t="s">
        <v>197</v>
      </c>
      <c r="I2918" s="9">
        <v>45</v>
      </c>
      <c r="J2918" s="10" t="s">
        <v>238</v>
      </c>
      <c r="K2918" s="8" t="s">
        <v>107</v>
      </c>
      <c r="L2918" s="10" t="s">
        <v>108</v>
      </c>
      <c r="M2918" s="10" t="s">
        <v>109</v>
      </c>
      <c r="N2918" s="10" t="s">
        <v>4115</v>
      </c>
      <c r="O2918" s="27"/>
      <c r="P2918" s="27"/>
      <c r="Q2918" s="74"/>
      <c r="R2918" s="27">
        <v>0.8</v>
      </c>
      <c r="S2918" s="27">
        <v>0.8</v>
      </c>
      <c r="T2918" s="27">
        <v>0.8</v>
      </c>
      <c r="U2918" s="27">
        <v>0.8</v>
      </c>
      <c r="V2918" s="27">
        <v>0.8</v>
      </c>
      <c r="W2918" s="27"/>
      <c r="X2918" s="27"/>
      <c r="Y2918" s="27"/>
      <c r="Z2918" s="27"/>
      <c r="AA2918" s="27"/>
      <c r="AB2918" s="27"/>
      <c r="AC2918" s="27"/>
      <c r="AD2918" s="27"/>
      <c r="AE2918" s="27"/>
      <c r="AF2918" s="27"/>
      <c r="AG2918" s="27"/>
      <c r="AH2918" s="27"/>
      <c r="AI2918" s="27"/>
      <c r="AJ2918" s="27"/>
      <c r="AK2918" s="27"/>
      <c r="AL2918" s="27"/>
      <c r="AM2918" s="27"/>
      <c r="AN2918" s="27"/>
      <c r="AO2918" s="27"/>
      <c r="AP2918" s="27">
        <v>790349.79</v>
      </c>
      <c r="AQ2918" s="39">
        <v>0</v>
      </c>
      <c r="AR2918" s="27">
        <f t="shared" si="126"/>
        <v>0</v>
      </c>
      <c r="AS2918" s="10" t="s">
        <v>111</v>
      </c>
      <c r="AT2918" s="7" t="s">
        <v>375</v>
      </c>
      <c r="AU2918" s="89" t="s">
        <v>212</v>
      </c>
    </row>
    <row r="2919" spans="2:47" ht="13.15" customHeight="1" x14ac:dyDescent="0.2">
      <c r="B2919" s="7" t="s">
        <v>4202</v>
      </c>
      <c r="C2919" s="7" t="s">
        <v>100</v>
      </c>
      <c r="D2919" s="13" t="s">
        <v>4127</v>
      </c>
      <c r="E2919" s="7" t="s">
        <v>4112</v>
      </c>
      <c r="F2919" s="7" t="s">
        <v>4128</v>
      </c>
      <c r="G2919" s="7" t="s">
        <v>4203</v>
      </c>
      <c r="H2919" s="8" t="s">
        <v>197</v>
      </c>
      <c r="I2919" s="9">
        <v>60</v>
      </c>
      <c r="J2919" s="10" t="s">
        <v>238</v>
      </c>
      <c r="K2919" s="8" t="s">
        <v>107</v>
      </c>
      <c r="L2919" s="10" t="s">
        <v>108</v>
      </c>
      <c r="M2919" s="10" t="s">
        <v>109</v>
      </c>
      <c r="N2919" s="10" t="s">
        <v>4115</v>
      </c>
      <c r="O2919" s="27"/>
      <c r="P2919" s="27"/>
      <c r="Q2919" s="74"/>
      <c r="R2919" s="27">
        <v>1.4</v>
      </c>
      <c r="S2919" s="27">
        <v>1.4</v>
      </c>
      <c r="T2919" s="27">
        <v>1.4</v>
      </c>
      <c r="U2919" s="27">
        <v>1.4</v>
      </c>
      <c r="V2919" s="27">
        <v>1.4</v>
      </c>
      <c r="W2919" s="27"/>
      <c r="X2919" s="27"/>
      <c r="Y2919" s="27"/>
      <c r="Z2919" s="27"/>
      <c r="AA2919" s="27"/>
      <c r="AB2919" s="27"/>
      <c r="AC2919" s="27"/>
      <c r="AD2919" s="27"/>
      <c r="AE2919" s="27"/>
      <c r="AF2919" s="27"/>
      <c r="AG2919" s="27"/>
      <c r="AH2919" s="27"/>
      <c r="AI2919" s="27"/>
      <c r="AJ2919" s="27"/>
      <c r="AK2919" s="27"/>
      <c r="AL2919" s="27"/>
      <c r="AM2919" s="27"/>
      <c r="AN2919" s="27"/>
      <c r="AO2919" s="27"/>
      <c r="AP2919" s="27">
        <v>103466.46</v>
      </c>
      <c r="AQ2919" s="39">
        <v>0</v>
      </c>
      <c r="AR2919" s="27">
        <f t="shared" si="126"/>
        <v>0</v>
      </c>
      <c r="AS2919" s="10" t="s">
        <v>111</v>
      </c>
      <c r="AT2919" s="7">
        <v>2015</v>
      </c>
      <c r="AU2919" s="89" t="s">
        <v>242</v>
      </c>
    </row>
    <row r="2920" spans="2:47" ht="13.15" customHeight="1" x14ac:dyDescent="0.2">
      <c r="B2920" s="7" t="s">
        <v>4204</v>
      </c>
      <c r="C2920" s="7" t="s">
        <v>100</v>
      </c>
      <c r="D2920" s="13" t="s">
        <v>4127</v>
      </c>
      <c r="E2920" s="7" t="s">
        <v>4112</v>
      </c>
      <c r="F2920" s="7" t="s">
        <v>4128</v>
      </c>
      <c r="G2920" s="7" t="s">
        <v>4203</v>
      </c>
      <c r="H2920" s="8" t="s">
        <v>197</v>
      </c>
      <c r="I2920" s="9">
        <v>60</v>
      </c>
      <c r="J2920" s="10" t="s">
        <v>4117</v>
      </c>
      <c r="K2920" s="8" t="s">
        <v>107</v>
      </c>
      <c r="L2920" s="10" t="s">
        <v>108</v>
      </c>
      <c r="M2920" s="10" t="s">
        <v>109</v>
      </c>
      <c r="N2920" s="10" t="s">
        <v>4115</v>
      </c>
      <c r="O2920" s="27"/>
      <c r="P2920" s="27"/>
      <c r="Q2920" s="74"/>
      <c r="R2920" s="27">
        <v>1.4</v>
      </c>
      <c r="S2920" s="27">
        <v>1.4</v>
      </c>
      <c r="T2920" s="27">
        <v>1.4</v>
      </c>
      <c r="U2920" s="27">
        <v>1.4</v>
      </c>
      <c r="V2920" s="27">
        <v>1.4</v>
      </c>
      <c r="W2920" s="27"/>
      <c r="X2920" s="27"/>
      <c r="Y2920" s="27"/>
      <c r="Z2920" s="27"/>
      <c r="AA2920" s="27"/>
      <c r="AB2920" s="27"/>
      <c r="AC2920" s="27"/>
      <c r="AD2920" s="27"/>
      <c r="AE2920" s="27"/>
      <c r="AF2920" s="27"/>
      <c r="AG2920" s="27"/>
      <c r="AH2920" s="27"/>
      <c r="AI2920" s="27"/>
      <c r="AJ2920" s="27"/>
      <c r="AK2920" s="27"/>
      <c r="AL2920" s="27"/>
      <c r="AM2920" s="27"/>
      <c r="AN2920" s="27"/>
      <c r="AO2920" s="27"/>
      <c r="AP2920" s="27">
        <v>103466.46234294858</v>
      </c>
      <c r="AQ2920" s="39">
        <v>0</v>
      </c>
      <c r="AR2920" s="27">
        <f t="shared" si="126"/>
        <v>0</v>
      </c>
      <c r="AS2920" s="10" t="s">
        <v>111</v>
      </c>
      <c r="AT2920" s="43">
        <v>2015</v>
      </c>
      <c r="AU2920" s="10" t="s">
        <v>1339</v>
      </c>
    </row>
    <row r="2921" spans="2:47" ht="13.15" customHeight="1" x14ac:dyDescent="0.2">
      <c r="B2921" s="12" t="s">
        <v>4205</v>
      </c>
      <c r="C2921" s="7" t="s">
        <v>100</v>
      </c>
      <c r="D2921" s="13" t="s">
        <v>4127</v>
      </c>
      <c r="E2921" s="7" t="s">
        <v>4112</v>
      </c>
      <c r="F2921" s="7" t="s">
        <v>4128</v>
      </c>
      <c r="G2921" s="7" t="s">
        <v>4203</v>
      </c>
      <c r="H2921" s="8" t="s">
        <v>197</v>
      </c>
      <c r="I2921" s="9">
        <v>60</v>
      </c>
      <c r="J2921" s="10" t="s">
        <v>579</v>
      </c>
      <c r="K2921" s="8" t="s">
        <v>107</v>
      </c>
      <c r="L2921" s="10" t="s">
        <v>108</v>
      </c>
      <c r="M2921" s="10" t="s">
        <v>109</v>
      </c>
      <c r="N2921" s="10" t="s">
        <v>4115</v>
      </c>
      <c r="O2921" s="74"/>
      <c r="P2921" s="27"/>
      <c r="Q2921" s="27"/>
      <c r="R2921" s="27">
        <v>1.4</v>
      </c>
      <c r="S2921" s="27">
        <v>1.4</v>
      </c>
      <c r="T2921" s="27">
        <v>1.4</v>
      </c>
      <c r="U2921" s="27">
        <v>1.4</v>
      </c>
      <c r="V2921" s="27">
        <v>1.4</v>
      </c>
      <c r="W2921" s="27"/>
      <c r="X2921" s="27"/>
      <c r="Y2921" s="27"/>
      <c r="Z2921" s="27"/>
      <c r="AA2921" s="27"/>
      <c r="AB2921" s="27"/>
      <c r="AC2921" s="27"/>
      <c r="AD2921" s="27"/>
      <c r="AE2921" s="27"/>
      <c r="AF2921" s="27"/>
      <c r="AG2921" s="27"/>
      <c r="AH2921" s="27"/>
      <c r="AI2921" s="27"/>
      <c r="AJ2921" s="27"/>
      <c r="AK2921" s="27"/>
      <c r="AL2921" s="27"/>
      <c r="AM2921" s="27"/>
      <c r="AN2921" s="27"/>
      <c r="AO2921" s="27"/>
      <c r="AP2921" s="27">
        <v>103466.46234294858</v>
      </c>
      <c r="AQ2921" s="39">
        <v>0</v>
      </c>
      <c r="AR2921" s="27">
        <f t="shared" si="126"/>
        <v>0</v>
      </c>
      <c r="AS2921" s="10" t="s">
        <v>111</v>
      </c>
      <c r="AT2921" s="43">
        <v>2015</v>
      </c>
      <c r="AU2921" s="88"/>
    </row>
    <row r="2922" spans="2:47" ht="13.15" customHeight="1" x14ac:dyDescent="0.2">
      <c r="B2922" s="12" t="s">
        <v>4206</v>
      </c>
      <c r="C2922" s="7" t="s">
        <v>100</v>
      </c>
      <c r="D2922" s="13" t="s">
        <v>4127</v>
      </c>
      <c r="E2922" s="7" t="s">
        <v>4112</v>
      </c>
      <c r="F2922" s="7" t="s">
        <v>4128</v>
      </c>
      <c r="G2922" s="7" t="s">
        <v>4203</v>
      </c>
      <c r="H2922" s="8" t="s">
        <v>197</v>
      </c>
      <c r="I2922" s="9">
        <v>60</v>
      </c>
      <c r="J2922" s="10" t="s">
        <v>579</v>
      </c>
      <c r="K2922" s="8" t="s">
        <v>107</v>
      </c>
      <c r="L2922" s="10" t="s">
        <v>108</v>
      </c>
      <c r="M2922" s="10" t="s">
        <v>109</v>
      </c>
      <c r="N2922" s="10" t="s">
        <v>4115</v>
      </c>
      <c r="O2922" s="74"/>
      <c r="P2922" s="27"/>
      <c r="Q2922" s="27"/>
      <c r="R2922" s="27">
        <v>1.4</v>
      </c>
      <c r="S2922" s="27">
        <v>1.4</v>
      </c>
      <c r="T2922" s="27">
        <v>1.4</v>
      </c>
      <c r="U2922" s="27">
        <v>1.4</v>
      </c>
      <c r="V2922" s="27">
        <v>1.4</v>
      </c>
      <c r="W2922" s="27"/>
      <c r="X2922" s="27"/>
      <c r="Y2922" s="27"/>
      <c r="Z2922" s="27"/>
      <c r="AA2922" s="27"/>
      <c r="AB2922" s="27"/>
      <c r="AC2922" s="27"/>
      <c r="AD2922" s="27"/>
      <c r="AE2922" s="27"/>
      <c r="AF2922" s="27"/>
      <c r="AG2922" s="27"/>
      <c r="AH2922" s="27"/>
      <c r="AI2922" s="27"/>
      <c r="AJ2922" s="27"/>
      <c r="AK2922" s="27"/>
      <c r="AL2922" s="27"/>
      <c r="AM2922" s="27"/>
      <c r="AN2922" s="27"/>
      <c r="AO2922" s="27"/>
      <c r="AP2922" s="27">
        <v>74148</v>
      </c>
      <c r="AQ2922" s="39">
        <v>0</v>
      </c>
      <c r="AR2922" s="27">
        <f t="shared" si="126"/>
        <v>0</v>
      </c>
      <c r="AS2922" s="10" t="s">
        <v>111</v>
      </c>
      <c r="AT2922" s="43">
        <v>2015</v>
      </c>
      <c r="AU2922" s="13" t="s">
        <v>156</v>
      </c>
    </row>
    <row r="2923" spans="2:47" ht="13.15" customHeight="1" x14ac:dyDescent="0.2">
      <c r="B2923" s="13" t="s">
        <v>4207</v>
      </c>
      <c r="C2923" s="13" t="s">
        <v>100</v>
      </c>
      <c r="D2923" s="13" t="s">
        <v>4134</v>
      </c>
      <c r="E2923" s="13" t="s">
        <v>4112</v>
      </c>
      <c r="F2923" s="13" t="s">
        <v>4135</v>
      </c>
      <c r="G2923" s="13" t="s">
        <v>4203</v>
      </c>
      <c r="H2923" s="13" t="s">
        <v>197</v>
      </c>
      <c r="I2923" s="13">
        <v>60</v>
      </c>
      <c r="J2923" s="13" t="s">
        <v>579</v>
      </c>
      <c r="K2923" s="13" t="s">
        <v>107</v>
      </c>
      <c r="L2923" s="13" t="s">
        <v>108</v>
      </c>
      <c r="M2923" s="13" t="s">
        <v>109</v>
      </c>
      <c r="N2923" s="13" t="s">
        <v>4115</v>
      </c>
      <c r="O2923" s="39"/>
      <c r="P2923" s="39"/>
      <c r="Q2923" s="39"/>
      <c r="R2923" s="39">
        <v>1.4</v>
      </c>
      <c r="S2923" s="39">
        <v>0</v>
      </c>
      <c r="T2923" s="39">
        <v>1.1000000000000001</v>
      </c>
      <c r="U2923" s="39">
        <v>1.1000000000000001</v>
      </c>
      <c r="V2923" s="39">
        <v>1.1000000000000001</v>
      </c>
      <c r="W2923" s="39"/>
      <c r="X2923" s="39"/>
      <c r="Y2923" s="39"/>
      <c r="Z2923" s="39"/>
      <c r="AA2923" s="39"/>
      <c r="AB2923" s="39"/>
      <c r="AC2923" s="39"/>
      <c r="AD2923" s="39"/>
      <c r="AE2923" s="39"/>
      <c r="AF2923" s="39"/>
      <c r="AG2923" s="39"/>
      <c r="AH2923" s="39"/>
      <c r="AI2923" s="39"/>
      <c r="AJ2923" s="39"/>
      <c r="AK2923" s="39"/>
      <c r="AL2923" s="39"/>
      <c r="AM2923" s="39"/>
      <c r="AN2923" s="39"/>
      <c r="AO2923" s="39"/>
      <c r="AP2923" s="39">
        <v>89360.18</v>
      </c>
      <c r="AQ2923" s="39">
        <v>0</v>
      </c>
      <c r="AR2923" s="27">
        <f t="shared" si="126"/>
        <v>0</v>
      </c>
      <c r="AS2923" s="13" t="s">
        <v>111</v>
      </c>
      <c r="AT2923" s="13">
        <v>2015</v>
      </c>
      <c r="AU2923" s="13">
        <v>14</v>
      </c>
    </row>
    <row r="2924" spans="2:47" ht="13.15" customHeight="1" x14ac:dyDescent="0.2">
      <c r="B2924" s="13" t="s">
        <v>4208</v>
      </c>
      <c r="C2924" s="13" t="s">
        <v>100</v>
      </c>
      <c r="D2924" s="13" t="s">
        <v>4134</v>
      </c>
      <c r="E2924" s="13" t="s">
        <v>4112</v>
      </c>
      <c r="F2924" s="13" t="s">
        <v>4135</v>
      </c>
      <c r="G2924" s="13" t="s">
        <v>4203</v>
      </c>
      <c r="H2924" s="13" t="s">
        <v>197</v>
      </c>
      <c r="I2924" s="13">
        <v>60</v>
      </c>
      <c r="J2924" s="13" t="s">
        <v>579</v>
      </c>
      <c r="K2924" s="13" t="s">
        <v>107</v>
      </c>
      <c r="L2924" s="13" t="s">
        <v>108</v>
      </c>
      <c r="M2924" s="13" t="s">
        <v>109</v>
      </c>
      <c r="N2924" s="13" t="s">
        <v>4115</v>
      </c>
      <c r="O2924" s="39"/>
      <c r="P2924" s="39"/>
      <c r="Q2924" s="39"/>
      <c r="R2924" s="39">
        <v>1.1000000000000001</v>
      </c>
      <c r="S2924" s="39">
        <v>1.1000000000000001</v>
      </c>
      <c r="T2924" s="39">
        <v>1.1000000000000001</v>
      </c>
      <c r="U2924" s="39">
        <v>1.1000000000000001</v>
      </c>
      <c r="V2924" s="39">
        <v>1.1000000000000001</v>
      </c>
      <c r="W2924" s="39"/>
      <c r="X2924" s="39"/>
      <c r="Y2924" s="39"/>
      <c r="Z2924" s="39"/>
      <c r="AA2924" s="39"/>
      <c r="AB2924" s="39"/>
      <c r="AC2924" s="39"/>
      <c r="AD2924" s="39"/>
      <c r="AE2924" s="39"/>
      <c r="AF2924" s="39"/>
      <c r="AG2924" s="39"/>
      <c r="AH2924" s="39"/>
      <c r="AI2924" s="39"/>
      <c r="AJ2924" s="39"/>
      <c r="AK2924" s="39"/>
      <c r="AL2924" s="39"/>
      <c r="AM2924" s="39"/>
      <c r="AN2924" s="39"/>
      <c r="AO2924" s="39"/>
      <c r="AP2924" s="39">
        <v>89360.18</v>
      </c>
      <c r="AQ2924" s="39">
        <v>0</v>
      </c>
      <c r="AR2924" s="27">
        <f t="shared" si="126"/>
        <v>0</v>
      </c>
      <c r="AS2924" s="13" t="s">
        <v>111</v>
      </c>
      <c r="AT2924" s="13">
        <v>2015</v>
      </c>
      <c r="AU2924" s="13">
        <v>14</v>
      </c>
    </row>
    <row r="2925" spans="2:47" ht="13.15" customHeight="1" x14ac:dyDescent="0.2">
      <c r="B2925" s="13" t="s">
        <v>4209</v>
      </c>
      <c r="C2925" s="13" t="s">
        <v>100</v>
      </c>
      <c r="D2925" s="13" t="s">
        <v>4134</v>
      </c>
      <c r="E2925" s="13" t="s">
        <v>4112</v>
      </c>
      <c r="F2925" s="13" t="s">
        <v>4135</v>
      </c>
      <c r="G2925" s="13" t="s">
        <v>4203</v>
      </c>
      <c r="H2925" s="13" t="s">
        <v>197</v>
      </c>
      <c r="I2925" s="13">
        <v>60</v>
      </c>
      <c r="J2925" s="13" t="s">
        <v>579</v>
      </c>
      <c r="K2925" s="13" t="s">
        <v>107</v>
      </c>
      <c r="L2925" s="13" t="s">
        <v>108</v>
      </c>
      <c r="M2925" s="13" t="s">
        <v>109</v>
      </c>
      <c r="N2925" s="13" t="s">
        <v>4115</v>
      </c>
      <c r="O2925" s="39"/>
      <c r="P2925" s="39"/>
      <c r="Q2925" s="39"/>
      <c r="R2925" s="39">
        <v>1.1000000000000001</v>
      </c>
      <c r="S2925" s="39">
        <v>0</v>
      </c>
      <c r="T2925" s="39">
        <v>1.1000000000000001</v>
      </c>
      <c r="U2925" s="39">
        <v>1.1000000000000001</v>
      </c>
      <c r="V2925" s="39">
        <v>1.1000000000000001</v>
      </c>
      <c r="W2925" s="39"/>
      <c r="X2925" s="39"/>
      <c r="Y2925" s="39"/>
      <c r="Z2925" s="39"/>
      <c r="AA2925" s="39"/>
      <c r="AB2925" s="39"/>
      <c r="AC2925" s="39"/>
      <c r="AD2925" s="39"/>
      <c r="AE2925" s="39"/>
      <c r="AF2925" s="39"/>
      <c r="AG2925" s="39"/>
      <c r="AH2925" s="39"/>
      <c r="AI2925" s="39"/>
      <c r="AJ2925" s="39"/>
      <c r="AK2925" s="39"/>
      <c r="AL2925" s="39"/>
      <c r="AM2925" s="39"/>
      <c r="AN2925" s="39"/>
      <c r="AO2925" s="39"/>
      <c r="AP2925" s="39">
        <v>89360.18</v>
      </c>
      <c r="AQ2925" s="39">
        <v>0</v>
      </c>
      <c r="AR2925" s="27">
        <f t="shared" si="126"/>
        <v>0</v>
      </c>
      <c r="AS2925" s="13" t="s">
        <v>111</v>
      </c>
      <c r="AT2925" s="13">
        <v>2015</v>
      </c>
      <c r="AU2925" s="13">
        <v>14</v>
      </c>
    </row>
    <row r="2926" spans="2:47" ht="13.15" customHeight="1" x14ac:dyDescent="0.2">
      <c r="B2926" s="13" t="s">
        <v>4210</v>
      </c>
      <c r="C2926" s="13" t="s">
        <v>100</v>
      </c>
      <c r="D2926" s="13" t="s">
        <v>4134</v>
      </c>
      <c r="E2926" s="13" t="s">
        <v>4112</v>
      </c>
      <c r="F2926" s="13" t="s">
        <v>4135</v>
      </c>
      <c r="G2926" s="13" t="s">
        <v>4203</v>
      </c>
      <c r="H2926" s="15" t="s">
        <v>197</v>
      </c>
      <c r="I2926" s="13">
        <v>60</v>
      </c>
      <c r="J2926" s="13" t="s">
        <v>579</v>
      </c>
      <c r="K2926" s="13" t="s">
        <v>107</v>
      </c>
      <c r="L2926" s="13" t="s">
        <v>108</v>
      </c>
      <c r="M2926" s="13" t="s">
        <v>122</v>
      </c>
      <c r="N2926" s="13" t="s">
        <v>4125</v>
      </c>
      <c r="O2926" s="39"/>
      <c r="P2926" s="39"/>
      <c r="Q2926" s="39"/>
      <c r="R2926" s="39">
        <v>1.4</v>
      </c>
      <c r="S2926" s="39">
        <v>0</v>
      </c>
      <c r="T2926" s="39">
        <v>1.1000000000000001</v>
      </c>
      <c r="U2926" s="39">
        <v>1.1000000000000001</v>
      </c>
      <c r="V2926" s="39">
        <v>1.1000000000000001</v>
      </c>
      <c r="W2926" s="39"/>
      <c r="X2926" s="39"/>
      <c r="Y2926" s="39"/>
      <c r="Z2926" s="39"/>
      <c r="AA2926" s="39"/>
      <c r="AB2926" s="39"/>
      <c r="AC2926" s="39"/>
      <c r="AD2926" s="39"/>
      <c r="AE2926" s="39"/>
      <c r="AF2926" s="39"/>
      <c r="AG2926" s="39"/>
      <c r="AH2926" s="39"/>
      <c r="AI2926" s="39"/>
      <c r="AJ2926" s="39"/>
      <c r="AK2926" s="39"/>
      <c r="AL2926" s="39"/>
      <c r="AM2926" s="39"/>
      <c r="AN2926" s="39"/>
      <c r="AO2926" s="39"/>
      <c r="AP2926" s="39">
        <v>89360.18</v>
      </c>
      <c r="AQ2926" s="39">
        <v>0</v>
      </c>
      <c r="AR2926" s="27">
        <f t="shared" si="126"/>
        <v>0</v>
      </c>
      <c r="AS2926" s="13" t="s">
        <v>111</v>
      </c>
      <c r="AT2926" s="13">
        <v>2015</v>
      </c>
      <c r="AU2926" s="13" t="s">
        <v>115</v>
      </c>
    </row>
    <row r="2927" spans="2:47" ht="13.15" customHeight="1" x14ac:dyDescent="0.2">
      <c r="B2927" s="13" t="s">
        <v>4211</v>
      </c>
      <c r="C2927" s="13" t="s">
        <v>100</v>
      </c>
      <c r="D2927" s="13" t="s">
        <v>4134</v>
      </c>
      <c r="E2927" s="13" t="s">
        <v>4112</v>
      </c>
      <c r="F2927" s="13" t="s">
        <v>4135</v>
      </c>
      <c r="G2927" s="13" t="s">
        <v>4203</v>
      </c>
      <c r="H2927" s="15" t="s">
        <v>197</v>
      </c>
      <c r="I2927" s="13">
        <v>60</v>
      </c>
      <c r="J2927" s="13" t="s">
        <v>579</v>
      </c>
      <c r="K2927" s="13" t="s">
        <v>107</v>
      </c>
      <c r="L2927" s="13" t="s">
        <v>108</v>
      </c>
      <c r="M2927" s="13" t="s">
        <v>122</v>
      </c>
      <c r="N2927" s="13" t="s">
        <v>4125</v>
      </c>
      <c r="O2927" s="39"/>
      <c r="P2927" s="39"/>
      <c r="Q2927" s="39"/>
      <c r="R2927" s="39">
        <v>1.4</v>
      </c>
      <c r="S2927" s="39">
        <v>0</v>
      </c>
      <c r="T2927" s="39">
        <v>0</v>
      </c>
      <c r="U2927" s="39">
        <v>1.1000000000000001</v>
      </c>
      <c r="V2927" s="39">
        <v>1.1000000000000001</v>
      </c>
      <c r="W2927" s="39"/>
      <c r="X2927" s="39"/>
      <c r="Y2927" s="39"/>
      <c r="Z2927" s="39"/>
      <c r="AA2927" s="39"/>
      <c r="AB2927" s="39"/>
      <c r="AC2927" s="39"/>
      <c r="AD2927" s="39"/>
      <c r="AE2927" s="39"/>
      <c r="AF2927" s="39"/>
      <c r="AG2927" s="39"/>
      <c r="AH2927" s="39"/>
      <c r="AI2927" s="39"/>
      <c r="AJ2927" s="39"/>
      <c r="AK2927" s="39"/>
      <c r="AL2927" s="39"/>
      <c r="AM2927" s="39"/>
      <c r="AN2927" s="39"/>
      <c r="AO2927" s="39"/>
      <c r="AP2927" s="39">
        <v>89360.18</v>
      </c>
      <c r="AQ2927" s="39">
        <v>0</v>
      </c>
      <c r="AR2927" s="27">
        <f t="shared" si="126"/>
        <v>0</v>
      </c>
      <c r="AS2927" s="13" t="s">
        <v>111</v>
      </c>
      <c r="AT2927" s="13">
        <v>2015</v>
      </c>
      <c r="AU2927" s="13" t="s">
        <v>115</v>
      </c>
    </row>
    <row r="2928" spans="2:47" ht="13.15" customHeight="1" x14ac:dyDescent="0.2">
      <c r="B2928" s="13" t="s">
        <v>4212</v>
      </c>
      <c r="C2928" s="13" t="s">
        <v>100</v>
      </c>
      <c r="D2928" s="13" t="s">
        <v>4134</v>
      </c>
      <c r="E2928" s="13" t="s">
        <v>4112</v>
      </c>
      <c r="F2928" s="13" t="s">
        <v>4135</v>
      </c>
      <c r="G2928" s="13" t="s">
        <v>4203</v>
      </c>
      <c r="H2928" s="15" t="s">
        <v>197</v>
      </c>
      <c r="I2928" s="13">
        <v>60</v>
      </c>
      <c r="J2928" s="13" t="s">
        <v>579</v>
      </c>
      <c r="K2928" s="13" t="s">
        <v>107</v>
      </c>
      <c r="L2928" s="13" t="s">
        <v>108</v>
      </c>
      <c r="M2928" s="13" t="s">
        <v>122</v>
      </c>
      <c r="N2928" s="13" t="s">
        <v>4125</v>
      </c>
      <c r="O2928" s="39"/>
      <c r="P2928" s="39"/>
      <c r="Q2928" s="39"/>
      <c r="R2928" s="39">
        <v>1.4</v>
      </c>
      <c r="S2928" s="39">
        <v>0</v>
      </c>
      <c r="T2928" s="39">
        <v>0</v>
      </c>
      <c r="U2928" s="39">
        <v>1.1000000000000001</v>
      </c>
      <c r="V2928" s="39">
        <v>1.1000000000000001</v>
      </c>
      <c r="W2928" s="39"/>
      <c r="X2928" s="39"/>
      <c r="Y2928" s="39"/>
      <c r="Z2928" s="39"/>
      <c r="AA2928" s="39"/>
      <c r="AB2928" s="39"/>
      <c r="AC2928" s="39"/>
      <c r="AD2928" s="39"/>
      <c r="AE2928" s="39"/>
      <c r="AF2928" s="39"/>
      <c r="AG2928" s="39"/>
      <c r="AH2928" s="39"/>
      <c r="AI2928" s="39"/>
      <c r="AJ2928" s="39"/>
      <c r="AK2928" s="39"/>
      <c r="AL2928" s="39"/>
      <c r="AM2928" s="39"/>
      <c r="AN2928" s="39"/>
      <c r="AO2928" s="39"/>
      <c r="AP2928" s="39">
        <v>89360.18</v>
      </c>
      <c r="AQ2928" s="39">
        <f>(R2928+S2928+T2928+U2928+V2928)*AP2928</f>
        <v>321696.64799999999</v>
      </c>
      <c r="AR2928" s="27">
        <f t="shared" si="126"/>
        <v>360300.24576000002</v>
      </c>
      <c r="AS2928" s="13" t="s">
        <v>111</v>
      </c>
      <c r="AT2928" s="13">
        <v>2015</v>
      </c>
      <c r="AU2928" s="13"/>
    </row>
    <row r="2929" spans="2:47" ht="13.15" customHeight="1" x14ac:dyDescent="0.2">
      <c r="B2929" s="7" t="s">
        <v>4213</v>
      </c>
      <c r="C2929" s="7" t="s">
        <v>100</v>
      </c>
      <c r="D2929" s="13" t="s">
        <v>4214</v>
      </c>
      <c r="E2929" s="7" t="s">
        <v>4112</v>
      </c>
      <c r="F2929" s="7" t="s">
        <v>4215</v>
      </c>
      <c r="G2929" s="7" t="s">
        <v>4216</v>
      </c>
      <c r="H2929" s="8" t="s">
        <v>197</v>
      </c>
      <c r="I2929" s="9">
        <v>85</v>
      </c>
      <c r="J2929" s="10" t="s">
        <v>238</v>
      </c>
      <c r="K2929" s="8" t="s">
        <v>107</v>
      </c>
      <c r="L2929" s="10" t="s">
        <v>108</v>
      </c>
      <c r="M2929" s="10" t="s">
        <v>109</v>
      </c>
      <c r="N2929" s="10" t="s">
        <v>4115</v>
      </c>
      <c r="O2929" s="27"/>
      <c r="P2929" s="27"/>
      <c r="Q2929" s="74"/>
      <c r="R2929" s="27">
        <v>0.1</v>
      </c>
      <c r="S2929" s="27">
        <v>0.1</v>
      </c>
      <c r="T2929" s="27">
        <v>0.1</v>
      </c>
      <c r="U2929" s="27">
        <v>0.1</v>
      </c>
      <c r="V2929" s="27">
        <v>0.1</v>
      </c>
      <c r="W2929" s="27"/>
      <c r="X2929" s="27"/>
      <c r="Y2929" s="27"/>
      <c r="Z2929" s="27"/>
      <c r="AA2929" s="27"/>
      <c r="AB2929" s="27"/>
      <c r="AC2929" s="27"/>
      <c r="AD2929" s="27"/>
      <c r="AE2929" s="27"/>
      <c r="AF2929" s="27"/>
      <c r="AG2929" s="27"/>
      <c r="AH2929" s="27"/>
      <c r="AI2929" s="27"/>
      <c r="AJ2929" s="27"/>
      <c r="AK2929" s="27"/>
      <c r="AL2929" s="27"/>
      <c r="AM2929" s="27"/>
      <c r="AN2929" s="27"/>
      <c r="AO2929" s="27"/>
      <c r="AP2929" s="27">
        <v>1858360.09</v>
      </c>
      <c r="AQ2929" s="39">
        <v>0</v>
      </c>
      <c r="AR2929" s="27">
        <f t="shared" si="126"/>
        <v>0</v>
      </c>
      <c r="AS2929" s="10" t="s">
        <v>111</v>
      </c>
      <c r="AT2929" s="7" t="s">
        <v>375</v>
      </c>
      <c r="AU2929" s="89" t="s">
        <v>212</v>
      </c>
    </row>
    <row r="2930" spans="2:47" ht="13.15" customHeight="1" x14ac:dyDescent="0.2">
      <c r="B2930" s="7" t="s">
        <v>4217</v>
      </c>
      <c r="C2930" s="7" t="s">
        <v>100</v>
      </c>
      <c r="D2930" s="13" t="s">
        <v>4218</v>
      </c>
      <c r="E2930" s="7" t="s">
        <v>4112</v>
      </c>
      <c r="F2930" s="7" t="s">
        <v>4219</v>
      </c>
      <c r="G2930" s="7" t="s">
        <v>4220</v>
      </c>
      <c r="H2930" s="8" t="s">
        <v>197</v>
      </c>
      <c r="I2930" s="9">
        <v>60</v>
      </c>
      <c r="J2930" s="10" t="s">
        <v>238</v>
      </c>
      <c r="K2930" s="8" t="s">
        <v>107</v>
      </c>
      <c r="L2930" s="10" t="s">
        <v>108</v>
      </c>
      <c r="M2930" s="10" t="s">
        <v>109</v>
      </c>
      <c r="N2930" s="10" t="s">
        <v>4115</v>
      </c>
      <c r="O2930" s="27"/>
      <c r="P2930" s="27"/>
      <c r="Q2930" s="74"/>
      <c r="R2930" s="27">
        <v>0.4</v>
      </c>
      <c r="S2930" s="27">
        <v>0.4</v>
      </c>
      <c r="T2930" s="27">
        <v>0.4</v>
      </c>
      <c r="U2930" s="27">
        <v>0.4</v>
      </c>
      <c r="V2930" s="27">
        <v>0.4</v>
      </c>
      <c r="W2930" s="27"/>
      <c r="X2930" s="27"/>
      <c r="Y2930" s="27"/>
      <c r="Z2930" s="27"/>
      <c r="AA2930" s="27"/>
      <c r="AB2930" s="27"/>
      <c r="AC2930" s="27"/>
      <c r="AD2930" s="27"/>
      <c r="AE2930" s="27"/>
      <c r="AF2930" s="27"/>
      <c r="AG2930" s="27"/>
      <c r="AH2930" s="27"/>
      <c r="AI2930" s="27"/>
      <c r="AJ2930" s="27"/>
      <c r="AK2930" s="27"/>
      <c r="AL2930" s="27"/>
      <c r="AM2930" s="27"/>
      <c r="AN2930" s="27"/>
      <c r="AO2930" s="27"/>
      <c r="AP2930" s="27">
        <v>3083404.11</v>
      </c>
      <c r="AQ2930" s="39">
        <v>0</v>
      </c>
      <c r="AR2930" s="27">
        <f t="shared" si="126"/>
        <v>0</v>
      </c>
      <c r="AS2930" s="10" t="s">
        <v>111</v>
      </c>
      <c r="AT2930" s="7" t="s">
        <v>375</v>
      </c>
      <c r="AU2930" s="89" t="s">
        <v>212</v>
      </c>
    </row>
    <row r="2931" spans="2:47" ht="13.15" customHeight="1" x14ac:dyDescent="0.2">
      <c r="B2931" s="7" t="s">
        <v>4221</v>
      </c>
      <c r="C2931" s="7" t="s">
        <v>100</v>
      </c>
      <c r="D2931" s="13" t="s">
        <v>4222</v>
      </c>
      <c r="E2931" s="7" t="s">
        <v>4112</v>
      </c>
      <c r="F2931" s="7" t="s">
        <v>4223</v>
      </c>
      <c r="G2931" s="7" t="s">
        <v>4224</v>
      </c>
      <c r="H2931" s="8" t="s">
        <v>197</v>
      </c>
      <c r="I2931" s="9">
        <v>60</v>
      </c>
      <c r="J2931" s="10" t="s">
        <v>238</v>
      </c>
      <c r="K2931" s="8" t="s">
        <v>107</v>
      </c>
      <c r="L2931" s="10" t="s">
        <v>108</v>
      </c>
      <c r="M2931" s="10" t="s">
        <v>109</v>
      </c>
      <c r="N2931" s="10" t="s">
        <v>4115</v>
      </c>
      <c r="O2931" s="27"/>
      <c r="P2931" s="27"/>
      <c r="Q2931" s="74"/>
      <c r="R2931" s="27">
        <v>2.2599999999999998</v>
      </c>
      <c r="S2931" s="27">
        <v>2.2599999999999998</v>
      </c>
      <c r="T2931" s="27">
        <v>2.2599999999999998</v>
      </c>
      <c r="U2931" s="27">
        <v>2.2599999999999998</v>
      </c>
      <c r="V2931" s="27">
        <v>2.2599999999999998</v>
      </c>
      <c r="W2931" s="27"/>
      <c r="X2931" s="27"/>
      <c r="Y2931" s="27"/>
      <c r="Z2931" s="27"/>
      <c r="AA2931" s="27"/>
      <c r="AB2931" s="27"/>
      <c r="AC2931" s="27"/>
      <c r="AD2931" s="27"/>
      <c r="AE2931" s="27"/>
      <c r="AF2931" s="27"/>
      <c r="AG2931" s="27"/>
      <c r="AH2931" s="27"/>
      <c r="AI2931" s="27"/>
      <c r="AJ2931" s="27"/>
      <c r="AK2931" s="27"/>
      <c r="AL2931" s="27"/>
      <c r="AM2931" s="27"/>
      <c r="AN2931" s="27"/>
      <c r="AO2931" s="27"/>
      <c r="AP2931" s="27">
        <v>166497.76</v>
      </c>
      <c r="AQ2931" s="39">
        <v>0</v>
      </c>
      <c r="AR2931" s="27">
        <f t="shared" si="126"/>
        <v>0</v>
      </c>
      <c r="AS2931" s="10" t="s">
        <v>111</v>
      </c>
      <c r="AT2931" s="7">
        <v>2015</v>
      </c>
      <c r="AU2931" s="89" t="s">
        <v>242</v>
      </c>
    </row>
    <row r="2932" spans="2:47" ht="13.15" customHeight="1" x14ac:dyDescent="0.2">
      <c r="B2932" s="7" t="s">
        <v>4225</v>
      </c>
      <c r="C2932" s="7" t="s">
        <v>100</v>
      </c>
      <c r="D2932" s="13" t="s">
        <v>4222</v>
      </c>
      <c r="E2932" s="7" t="s">
        <v>4112</v>
      </c>
      <c r="F2932" s="7" t="s">
        <v>4223</v>
      </c>
      <c r="G2932" s="7" t="s">
        <v>4224</v>
      </c>
      <c r="H2932" s="8" t="s">
        <v>197</v>
      </c>
      <c r="I2932" s="9">
        <v>60</v>
      </c>
      <c r="J2932" s="10" t="s">
        <v>4117</v>
      </c>
      <c r="K2932" s="8" t="s">
        <v>107</v>
      </c>
      <c r="L2932" s="10" t="s">
        <v>108</v>
      </c>
      <c r="M2932" s="10" t="s">
        <v>109</v>
      </c>
      <c r="N2932" s="10" t="s">
        <v>4115</v>
      </c>
      <c r="O2932" s="27"/>
      <c r="P2932" s="27"/>
      <c r="Q2932" s="74"/>
      <c r="R2932" s="27">
        <v>2.2599999999999998</v>
      </c>
      <c r="S2932" s="27">
        <v>2.2599999999999998</v>
      </c>
      <c r="T2932" s="27">
        <v>2.2599999999999998</v>
      </c>
      <c r="U2932" s="27">
        <v>2.2599999999999998</v>
      </c>
      <c r="V2932" s="27">
        <v>2.2599999999999998</v>
      </c>
      <c r="W2932" s="27"/>
      <c r="X2932" s="27"/>
      <c r="Y2932" s="27"/>
      <c r="Z2932" s="27"/>
      <c r="AA2932" s="27"/>
      <c r="AB2932" s="27"/>
      <c r="AC2932" s="27"/>
      <c r="AD2932" s="27"/>
      <c r="AE2932" s="27"/>
      <c r="AF2932" s="27"/>
      <c r="AG2932" s="27"/>
      <c r="AH2932" s="27"/>
      <c r="AI2932" s="27"/>
      <c r="AJ2932" s="27"/>
      <c r="AK2932" s="27"/>
      <c r="AL2932" s="27"/>
      <c r="AM2932" s="27"/>
      <c r="AN2932" s="27"/>
      <c r="AO2932" s="27"/>
      <c r="AP2932" s="27">
        <v>166497.75549440001</v>
      </c>
      <c r="AQ2932" s="39">
        <v>0</v>
      </c>
      <c r="AR2932" s="27">
        <f t="shared" si="126"/>
        <v>0</v>
      </c>
      <c r="AS2932" s="10" t="s">
        <v>111</v>
      </c>
      <c r="AT2932" s="43">
        <v>2015</v>
      </c>
      <c r="AU2932" s="10" t="s">
        <v>1339</v>
      </c>
    </row>
    <row r="2933" spans="2:47" ht="13.15" customHeight="1" x14ac:dyDescent="0.2">
      <c r="B2933" s="12" t="s">
        <v>4226</v>
      </c>
      <c r="C2933" s="7" t="s">
        <v>100</v>
      </c>
      <c r="D2933" s="13" t="s">
        <v>4222</v>
      </c>
      <c r="E2933" s="7" t="s">
        <v>4112</v>
      </c>
      <c r="F2933" s="7" t="s">
        <v>4223</v>
      </c>
      <c r="G2933" s="7" t="s">
        <v>4224</v>
      </c>
      <c r="H2933" s="8" t="s">
        <v>197</v>
      </c>
      <c r="I2933" s="9">
        <v>60</v>
      </c>
      <c r="J2933" s="10" t="s">
        <v>579</v>
      </c>
      <c r="K2933" s="8" t="s">
        <v>107</v>
      </c>
      <c r="L2933" s="10" t="s">
        <v>108</v>
      </c>
      <c r="M2933" s="10" t="s">
        <v>109</v>
      </c>
      <c r="N2933" s="10" t="s">
        <v>4115</v>
      </c>
      <c r="O2933" s="74"/>
      <c r="P2933" s="27"/>
      <c r="Q2933" s="27"/>
      <c r="R2933" s="27">
        <v>2.2599999999999998</v>
      </c>
      <c r="S2933" s="27">
        <v>2.2599999999999998</v>
      </c>
      <c r="T2933" s="27">
        <v>2.2599999999999998</v>
      </c>
      <c r="U2933" s="27">
        <v>2.2599999999999998</v>
      </c>
      <c r="V2933" s="27">
        <v>2.2599999999999998</v>
      </c>
      <c r="W2933" s="27"/>
      <c r="X2933" s="27"/>
      <c r="Y2933" s="27"/>
      <c r="Z2933" s="27"/>
      <c r="AA2933" s="27"/>
      <c r="AB2933" s="27"/>
      <c r="AC2933" s="27"/>
      <c r="AD2933" s="27"/>
      <c r="AE2933" s="27"/>
      <c r="AF2933" s="27"/>
      <c r="AG2933" s="27"/>
      <c r="AH2933" s="27"/>
      <c r="AI2933" s="27"/>
      <c r="AJ2933" s="27"/>
      <c r="AK2933" s="27"/>
      <c r="AL2933" s="27"/>
      <c r="AM2933" s="27"/>
      <c r="AN2933" s="27"/>
      <c r="AO2933" s="27"/>
      <c r="AP2933" s="27">
        <v>166497.75549440001</v>
      </c>
      <c r="AQ2933" s="39">
        <v>0</v>
      </c>
      <c r="AR2933" s="27">
        <f t="shared" si="126"/>
        <v>0</v>
      </c>
      <c r="AS2933" s="10" t="s">
        <v>111</v>
      </c>
      <c r="AT2933" s="43">
        <v>2015</v>
      </c>
      <c r="AU2933" s="88"/>
    </row>
    <row r="2934" spans="2:47" ht="13.15" customHeight="1" x14ac:dyDescent="0.2">
      <c r="B2934" s="12" t="s">
        <v>4227</v>
      </c>
      <c r="C2934" s="7" t="s">
        <v>100</v>
      </c>
      <c r="D2934" s="13" t="s">
        <v>4222</v>
      </c>
      <c r="E2934" s="7" t="s">
        <v>4112</v>
      </c>
      <c r="F2934" s="7" t="s">
        <v>4223</v>
      </c>
      <c r="G2934" s="7" t="s">
        <v>4224</v>
      </c>
      <c r="H2934" s="8" t="s">
        <v>197</v>
      </c>
      <c r="I2934" s="9">
        <v>60</v>
      </c>
      <c r="J2934" s="10" t="s">
        <v>579</v>
      </c>
      <c r="K2934" s="8" t="s">
        <v>107</v>
      </c>
      <c r="L2934" s="10" t="s">
        <v>108</v>
      </c>
      <c r="M2934" s="10" t="s">
        <v>109</v>
      </c>
      <c r="N2934" s="10" t="s">
        <v>4115</v>
      </c>
      <c r="O2934" s="74"/>
      <c r="P2934" s="27"/>
      <c r="Q2934" s="27"/>
      <c r="R2934" s="27">
        <v>2.2599999999999998</v>
      </c>
      <c r="S2934" s="27">
        <v>2.2599999999999998</v>
      </c>
      <c r="T2934" s="27">
        <v>2.2599999999999998</v>
      </c>
      <c r="U2934" s="27">
        <v>2.2599999999999998</v>
      </c>
      <c r="V2934" s="27">
        <v>2.2599999999999998</v>
      </c>
      <c r="W2934" s="27"/>
      <c r="X2934" s="27"/>
      <c r="Y2934" s="27"/>
      <c r="Z2934" s="27"/>
      <c r="AA2934" s="27"/>
      <c r="AB2934" s="27"/>
      <c r="AC2934" s="27"/>
      <c r="AD2934" s="27"/>
      <c r="AE2934" s="27"/>
      <c r="AF2934" s="27"/>
      <c r="AG2934" s="27"/>
      <c r="AH2934" s="27"/>
      <c r="AI2934" s="27"/>
      <c r="AJ2934" s="27"/>
      <c r="AK2934" s="27"/>
      <c r="AL2934" s="27"/>
      <c r="AM2934" s="27"/>
      <c r="AN2934" s="27"/>
      <c r="AO2934" s="27"/>
      <c r="AP2934" s="27">
        <v>107142.86</v>
      </c>
      <c r="AQ2934" s="39">
        <v>0</v>
      </c>
      <c r="AR2934" s="27">
        <f t="shared" si="126"/>
        <v>0</v>
      </c>
      <c r="AS2934" s="10" t="s">
        <v>111</v>
      </c>
      <c r="AT2934" s="43">
        <v>2015</v>
      </c>
      <c r="AU2934" s="13" t="s">
        <v>156</v>
      </c>
    </row>
    <row r="2935" spans="2:47" ht="13.15" customHeight="1" x14ac:dyDescent="0.2">
      <c r="B2935" s="13" t="s">
        <v>4228</v>
      </c>
      <c r="C2935" s="13" t="s">
        <v>100</v>
      </c>
      <c r="D2935" s="13" t="s">
        <v>4229</v>
      </c>
      <c r="E2935" s="13" t="s">
        <v>4112</v>
      </c>
      <c r="F2935" s="13" t="s">
        <v>4230</v>
      </c>
      <c r="G2935" s="13" t="s">
        <v>4224</v>
      </c>
      <c r="H2935" s="13" t="s">
        <v>197</v>
      </c>
      <c r="I2935" s="13">
        <v>60</v>
      </c>
      <c r="J2935" s="13" t="s">
        <v>579</v>
      </c>
      <c r="K2935" s="13" t="s">
        <v>107</v>
      </c>
      <c r="L2935" s="13" t="s">
        <v>108</v>
      </c>
      <c r="M2935" s="13" t="s">
        <v>109</v>
      </c>
      <c r="N2935" s="13" t="s">
        <v>4115</v>
      </c>
      <c r="O2935" s="39"/>
      <c r="P2935" s="39"/>
      <c r="Q2935" s="39"/>
      <c r="R2935" s="39">
        <v>2.2599999999999998</v>
      </c>
      <c r="S2935" s="39">
        <v>0.39500000000000002</v>
      </c>
      <c r="T2935" s="39">
        <v>2.2000000000000002</v>
      </c>
      <c r="U2935" s="39">
        <v>2.2000000000000002</v>
      </c>
      <c r="V2935" s="39">
        <v>2.2000000000000002</v>
      </c>
      <c r="W2935" s="39"/>
      <c r="X2935" s="39"/>
      <c r="Y2935" s="39"/>
      <c r="Z2935" s="39"/>
      <c r="AA2935" s="39"/>
      <c r="AB2935" s="39"/>
      <c r="AC2935" s="39"/>
      <c r="AD2935" s="39"/>
      <c r="AE2935" s="39"/>
      <c r="AF2935" s="39"/>
      <c r="AG2935" s="39"/>
      <c r="AH2935" s="39"/>
      <c r="AI2935" s="39"/>
      <c r="AJ2935" s="39"/>
      <c r="AK2935" s="39"/>
      <c r="AL2935" s="39"/>
      <c r="AM2935" s="39"/>
      <c r="AN2935" s="39"/>
      <c r="AO2935" s="39"/>
      <c r="AP2935" s="39">
        <v>141108.99999999997</v>
      </c>
      <c r="AQ2935" s="39">
        <v>0</v>
      </c>
      <c r="AR2935" s="27">
        <f t="shared" si="126"/>
        <v>0</v>
      </c>
      <c r="AS2935" s="13" t="s">
        <v>111</v>
      </c>
      <c r="AT2935" s="13">
        <v>2015</v>
      </c>
      <c r="AU2935" s="13">
        <v>14</v>
      </c>
    </row>
    <row r="2936" spans="2:47" ht="13.15" customHeight="1" x14ac:dyDescent="0.2">
      <c r="B2936" s="13" t="s">
        <v>4231</v>
      </c>
      <c r="C2936" s="13" t="s">
        <v>100</v>
      </c>
      <c r="D2936" s="13" t="s">
        <v>4229</v>
      </c>
      <c r="E2936" s="13" t="s">
        <v>4112</v>
      </c>
      <c r="F2936" s="13" t="s">
        <v>4230</v>
      </c>
      <c r="G2936" s="13" t="s">
        <v>4224</v>
      </c>
      <c r="H2936" s="13" t="s">
        <v>197</v>
      </c>
      <c r="I2936" s="13">
        <v>60</v>
      </c>
      <c r="J2936" s="13" t="s">
        <v>579</v>
      </c>
      <c r="K2936" s="13" t="s">
        <v>107</v>
      </c>
      <c r="L2936" s="13" t="s">
        <v>108</v>
      </c>
      <c r="M2936" s="13" t="s">
        <v>109</v>
      </c>
      <c r="N2936" s="13" t="s">
        <v>4115</v>
      </c>
      <c r="O2936" s="39"/>
      <c r="P2936" s="39"/>
      <c r="Q2936" s="39"/>
      <c r="R2936" s="39">
        <v>2.2599999999999998</v>
      </c>
      <c r="S2936" s="39">
        <v>0</v>
      </c>
      <c r="T2936" s="39">
        <v>2.2000000000000002</v>
      </c>
      <c r="U2936" s="39">
        <v>2.2000000000000002</v>
      </c>
      <c r="V2936" s="39">
        <v>2.2000000000000002</v>
      </c>
      <c r="W2936" s="39"/>
      <c r="X2936" s="39"/>
      <c r="Y2936" s="39"/>
      <c r="Z2936" s="39"/>
      <c r="AA2936" s="39"/>
      <c r="AB2936" s="39"/>
      <c r="AC2936" s="39"/>
      <c r="AD2936" s="39"/>
      <c r="AE2936" s="39"/>
      <c r="AF2936" s="39"/>
      <c r="AG2936" s="39"/>
      <c r="AH2936" s="39"/>
      <c r="AI2936" s="39"/>
      <c r="AJ2936" s="39"/>
      <c r="AK2936" s="39"/>
      <c r="AL2936" s="39"/>
      <c r="AM2936" s="39"/>
      <c r="AN2936" s="39"/>
      <c r="AO2936" s="39"/>
      <c r="AP2936" s="39">
        <v>141108.99999999997</v>
      </c>
      <c r="AQ2936" s="39">
        <v>0</v>
      </c>
      <c r="AR2936" s="27">
        <f t="shared" si="126"/>
        <v>0</v>
      </c>
      <c r="AS2936" s="13" t="s">
        <v>111</v>
      </c>
      <c r="AT2936" s="13">
        <v>2015</v>
      </c>
      <c r="AU2936" s="13">
        <v>14</v>
      </c>
    </row>
    <row r="2937" spans="2:47" ht="13.15" customHeight="1" x14ac:dyDescent="0.2">
      <c r="B2937" s="13" t="s">
        <v>4232</v>
      </c>
      <c r="C2937" s="13" t="s">
        <v>100</v>
      </c>
      <c r="D2937" s="13" t="s">
        <v>4229</v>
      </c>
      <c r="E2937" s="13" t="s">
        <v>4112</v>
      </c>
      <c r="F2937" s="13" t="s">
        <v>4230</v>
      </c>
      <c r="G2937" s="13" t="s">
        <v>4224</v>
      </c>
      <c r="H2937" s="13" t="s">
        <v>197</v>
      </c>
      <c r="I2937" s="13">
        <v>60</v>
      </c>
      <c r="J2937" s="13" t="s">
        <v>579</v>
      </c>
      <c r="K2937" s="13" t="s">
        <v>107</v>
      </c>
      <c r="L2937" s="13" t="s">
        <v>108</v>
      </c>
      <c r="M2937" s="13" t="s">
        <v>109</v>
      </c>
      <c r="N2937" s="13" t="s">
        <v>4115</v>
      </c>
      <c r="O2937" s="39"/>
      <c r="P2937" s="39"/>
      <c r="Q2937" s="39"/>
      <c r="R2937" s="39">
        <v>2.2599999999999998</v>
      </c>
      <c r="S2937" s="39">
        <v>2.2000000000000002</v>
      </c>
      <c r="T2937" s="39">
        <v>2.2000000000000002</v>
      </c>
      <c r="U2937" s="39">
        <v>2.2000000000000002</v>
      </c>
      <c r="V2937" s="39">
        <v>2.2000000000000002</v>
      </c>
      <c r="W2937" s="39"/>
      <c r="X2937" s="39"/>
      <c r="Y2937" s="39"/>
      <c r="Z2937" s="39"/>
      <c r="AA2937" s="39"/>
      <c r="AB2937" s="39"/>
      <c r="AC2937" s="39"/>
      <c r="AD2937" s="39"/>
      <c r="AE2937" s="39"/>
      <c r="AF2937" s="39"/>
      <c r="AG2937" s="39"/>
      <c r="AH2937" s="39"/>
      <c r="AI2937" s="39"/>
      <c r="AJ2937" s="39"/>
      <c r="AK2937" s="39"/>
      <c r="AL2937" s="39"/>
      <c r="AM2937" s="39"/>
      <c r="AN2937" s="39"/>
      <c r="AO2937" s="39"/>
      <c r="AP2937" s="39">
        <v>141108.99999999997</v>
      </c>
      <c r="AQ2937" s="39">
        <v>0</v>
      </c>
      <c r="AR2937" s="27">
        <f t="shared" si="126"/>
        <v>0</v>
      </c>
      <c r="AS2937" s="13" t="s">
        <v>111</v>
      </c>
      <c r="AT2937" s="13">
        <v>2015</v>
      </c>
      <c r="AU2937" s="13">
        <v>14.15</v>
      </c>
    </row>
    <row r="2938" spans="2:47" ht="13.15" customHeight="1" x14ac:dyDescent="0.2">
      <c r="B2938" s="13" t="s">
        <v>4233</v>
      </c>
      <c r="C2938" s="13" t="s">
        <v>100</v>
      </c>
      <c r="D2938" s="13" t="s">
        <v>4229</v>
      </c>
      <c r="E2938" s="13" t="s">
        <v>4112</v>
      </c>
      <c r="F2938" s="13" t="s">
        <v>4230</v>
      </c>
      <c r="G2938" s="13" t="s">
        <v>4224</v>
      </c>
      <c r="H2938" s="13" t="s">
        <v>197</v>
      </c>
      <c r="I2938" s="13">
        <v>60</v>
      </c>
      <c r="J2938" s="13" t="s">
        <v>579</v>
      </c>
      <c r="K2938" s="13" t="s">
        <v>107</v>
      </c>
      <c r="L2938" s="13" t="s">
        <v>108</v>
      </c>
      <c r="M2938" s="13" t="s">
        <v>122</v>
      </c>
      <c r="N2938" s="13" t="s">
        <v>4115</v>
      </c>
      <c r="O2938" s="39"/>
      <c r="P2938" s="39"/>
      <c r="Q2938" s="39"/>
      <c r="R2938" s="39">
        <v>2.2599999999999998</v>
      </c>
      <c r="S2938" s="39">
        <v>0.98</v>
      </c>
      <c r="T2938" s="39">
        <v>2.2000000000000002</v>
      </c>
      <c r="U2938" s="39">
        <v>2.2000000000000002</v>
      </c>
      <c r="V2938" s="39">
        <v>2.2000000000000002</v>
      </c>
      <c r="W2938" s="39"/>
      <c r="X2938" s="39"/>
      <c r="Y2938" s="39"/>
      <c r="Z2938" s="39"/>
      <c r="AA2938" s="39"/>
      <c r="AB2938" s="39"/>
      <c r="AC2938" s="39"/>
      <c r="AD2938" s="39"/>
      <c r="AE2938" s="39"/>
      <c r="AF2938" s="39"/>
      <c r="AG2938" s="39"/>
      <c r="AH2938" s="39"/>
      <c r="AI2938" s="39"/>
      <c r="AJ2938" s="39"/>
      <c r="AK2938" s="39"/>
      <c r="AL2938" s="39"/>
      <c r="AM2938" s="39"/>
      <c r="AN2938" s="39"/>
      <c r="AO2938" s="39"/>
      <c r="AP2938" s="39">
        <v>243888.78571428568</v>
      </c>
      <c r="AQ2938" s="39">
        <v>0</v>
      </c>
      <c r="AR2938" s="27">
        <f t="shared" si="126"/>
        <v>0</v>
      </c>
      <c r="AS2938" s="13" t="s">
        <v>111</v>
      </c>
      <c r="AT2938" s="13">
        <v>2015</v>
      </c>
      <c r="AU2938" s="13" t="s">
        <v>115</v>
      </c>
    </row>
    <row r="2939" spans="2:47" ht="13.15" customHeight="1" x14ac:dyDescent="0.2">
      <c r="B2939" s="13" t="s">
        <v>4234</v>
      </c>
      <c r="C2939" s="13" t="s">
        <v>100</v>
      </c>
      <c r="D2939" s="13" t="s">
        <v>4229</v>
      </c>
      <c r="E2939" s="13" t="s">
        <v>4112</v>
      </c>
      <c r="F2939" s="13" t="s">
        <v>4230</v>
      </c>
      <c r="G2939" s="13" t="s">
        <v>4224</v>
      </c>
      <c r="H2939" s="13" t="s">
        <v>197</v>
      </c>
      <c r="I2939" s="13">
        <v>60</v>
      </c>
      <c r="J2939" s="13" t="s">
        <v>579</v>
      </c>
      <c r="K2939" s="13" t="s">
        <v>107</v>
      </c>
      <c r="L2939" s="13" t="s">
        <v>108</v>
      </c>
      <c r="M2939" s="13" t="s">
        <v>122</v>
      </c>
      <c r="N2939" s="13" t="s">
        <v>4125</v>
      </c>
      <c r="O2939" s="39"/>
      <c r="P2939" s="39"/>
      <c r="Q2939" s="39"/>
      <c r="R2939" s="39">
        <v>2.2599999999999998</v>
      </c>
      <c r="S2939" s="39">
        <v>0.98</v>
      </c>
      <c r="T2939" s="92">
        <v>0.42499999999999999</v>
      </c>
      <c r="U2939" s="39">
        <v>2.2000000000000002</v>
      </c>
      <c r="V2939" s="39">
        <v>2.2000000000000002</v>
      </c>
      <c r="W2939" s="39"/>
      <c r="X2939" s="39"/>
      <c r="Y2939" s="39"/>
      <c r="Z2939" s="39"/>
      <c r="AA2939" s="39"/>
      <c r="AB2939" s="39"/>
      <c r="AC2939" s="39"/>
      <c r="AD2939" s="39"/>
      <c r="AE2939" s="39"/>
      <c r="AF2939" s="39"/>
      <c r="AG2939" s="39"/>
      <c r="AH2939" s="39"/>
      <c r="AI2939" s="39"/>
      <c r="AJ2939" s="39"/>
      <c r="AK2939" s="39"/>
      <c r="AL2939" s="39"/>
      <c r="AM2939" s="39"/>
      <c r="AN2939" s="39"/>
      <c r="AO2939" s="39"/>
      <c r="AP2939" s="39">
        <v>243888.78571428568</v>
      </c>
      <c r="AQ2939" s="39">
        <f>(R2939+S2939+T2939+U2939+V2939)*AP2939</f>
        <v>1966963.0567857143</v>
      </c>
      <c r="AR2939" s="27">
        <f t="shared" si="126"/>
        <v>2202998.6236</v>
      </c>
      <c r="AS2939" s="13" t="s">
        <v>111</v>
      </c>
      <c r="AT2939" s="13">
        <v>2015</v>
      </c>
      <c r="AU2939" s="13"/>
    </row>
    <row r="2940" spans="2:47" ht="13.15" customHeight="1" x14ac:dyDescent="0.2">
      <c r="B2940" s="7" t="s">
        <v>4235</v>
      </c>
      <c r="C2940" s="7" t="s">
        <v>100</v>
      </c>
      <c r="D2940" s="13" t="s">
        <v>4236</v>
      </c>
      <c r="E2940" s="7" t="s">
        <v>4112</v>
      </c>
      <c r="F2940" s="7" t="s">
        <v>4237</v>
      </c>
      <c r="G2940" s="7" t="s">
        <v>4238</v>
      </c>
      <c r="H2940" s="8" t="s">
        <v>197</v>
      </c>
      <c r="I2940" s="9">
        <v>62.3</v>
      </c>
      <c r="J2940" s="10" t="s">
        <v>238</v>
      </c>
      <c r="K2940" s="8" t="s">
        <v>107</v>
      </c>
      <c r="L2940" s="10" t="s">
        <v>108</v>
      </c>
      <c r="M2940" s="10" t="s">
        <v>109</v>
      </c>
      <c r="N2940" s="10" t="s">
        <v>4115</v>
      </c>
      <c r="O2940" s="27"/>
      <c r="P2940" s="27"/>
      <c r="Q2940" s="74"/>
      <c r="R2940" s="27">
        <v>2.5</v>
      </c>
      <c r="S2940" s="27">
        <v>2.5</v>
      </c>
      <c r="T2940" s="27">
        <v>2.5</v>
      </c>
      <c r="U2940" s="27">
        <v>2.5</v>
      </c>
      <c r="V2940" s="27">
        <v>2.5</v>
      </c>
      <c r="W2940" s="27"/>
      <c r="X2940" s="27"/>
      <c r="Y2940" s="27"/>
      <c r="Z2940" s="27"/>
      <c r="AA2940" s="27"/>
      <c r="AB2940" s="27"/>
      <c r="AC2940" s="27"/>
      <c r="AD2940" s="27"/>
      <c r="AE2940" s="27"/>
      <c r="AF2940" s="27"/>
      <c r="AG2940" s="27"/>
      <c r="AH2940" s="27"/>
      <c r="AI2940" s="27"/>
      <c r="AJ2940" s="27"/>
      <c r="AK2940" s="27"/>
      <c r="AL2940" s="27"/>
      <c r="AM2940" s="27"/>
      <c r="AN2940" s="27"/>
      <c r="AO2940" s="27"/>
      <c r="AP2940" s="27">
        <v>234286.13</v>
      </c>
      <c r="AQ2940" s="39">
        <v>0</v>
      </c>
      <c r="AR2940" s="27">
        <f t="shared" si="126"/>
        <v>0</v>
      </c>
      <c r="AS2940" s="10" t="s">
        <v>111</v>
      </c>
      <c r="AT2940" s="7">
        <v>2015</v>
      </c>
      <c r="AU2940" s="89" t="s">
        <v>242</v>
      </c>
    </row>
    <row r="2941" spans="2:47" ht="13.15" customHeight="1" x14ac:dyDescent="0.2">
      <c r="B2941" s="7" t="s">
        <v>4239</v>
      </c>
      <c r="C2941" s="7" t="s">
        <v>100</v>
      </c>
      <c r="D2941" s="13" t="s">
        <v>4236</v>
      </c>
      <c r="E2941" s="7" t="s">
        <v>4112</v>
      </c>
      <c r="F2941" s="7" t="s">
        <v>4237</v>
      </c>
      <c r="G2941" s="7" t="s">
        <v>4238</v>
      </c>
      <c r="H2941" s="8" t="s">
        <v>197</v>
      </c>
      <c r="I2941" s="9">
        <v>62.3</v>
      </c>
      <c r="J2941" s="10" t="s">
        <v>4117</v>
      </c>
      <c r="K2941" s="8" t="s">
        <v>107</v>
      </c>
      <c r="L2941" s="10" t="s">
        <v>108</v>
      </c>
      <c r="M2941" s="10" t="s">
        <v>109</v>
      </c>
      <c r="N2941" s="10" t="s">
        <v>4115</v>
      </c>
      <c r="O2941" s="27"/>
      <c r="P2941" s="27"/>
      <c r="Q2941" s="74"/>
      <c r="R2941" s="27">
        <v>2.5</v>
      </c>
      <c r="S2941" s="27">
        <v>2.5</v>
      </c>
      <c r="T2941" s="27">
        <v>2.5</v>
      </c>
      <c r="U2941" s="27">
        <v>2.5</v>
      </c>
      <c r="V2941" s="27">
        <v>2.5</v>
      </c>
      <c r="W2941" s="27"/>
      <c r="X2941" s="27"/>
      <c r="Y2941" s="27"/>
      <c r="Z2941" s="27"/>
      <c r="AA2941" s="27"/>
      <c r="AB2941" s="27"/>
      <c r="AC2941" s="27"/>
      <c r="AD2941" s="27"/>
      <c r="AE2941" s="27"/>
      <c r="AF2941" s="27"/>
      <c r="AG2941" s="27"/>
      <c r="AH2941" s="27"/>
      <c r="AI2941" s="27"/>
      <c r="AJ2941" s="27"/>
      <c r="AK2941" s="27"/>
      <c r="AL2941" s="27"/>
      <c r="AM2941" s="27"/>
      <c r="AN2941" s="27"/>
      <c r="AO2941" s="27"/>
      <c r="AP2941" s="27">
        <v>234286.1273742629</v>
      </c>
      <c r="AQ2941" s="39">
        <v>0</v>
      </c>
      <c r="AR2941" s="27">
        <f t="shared" si="126"/>
        <v>0</v>
      </c>
      <c r="AS2941" s="10" t="s">
        <v>111</v>
      </c>
      <c r="AT2941" s="43">
        <v>2015</v>
      </c>
      <c r="AU2941" s="10" t="s">
        <v>1339</v>
      </c>
    </row>
    <row r="2942" spans="2:47" ht="13.15" customHeight="1" x14ac:dyDescent="0.2">
      <c r="B2942" s="12" t="s">
        <v>4240</v>
      </c>
      <c r="C2942" s="7" t="s">
        <v>100</v>
      </c>
      <c r="D2942" s="13" t="s">
        <v>4236</v>
      </c>
      <c r="E2942" s="7" t="s">
        <v>4112</v>
      </c>
      <c r="F2942" s="7" t="s">
        <v>4237</v>
      </c>
      <c r="G2942" s="7" t="s">
        <v>4238</v>
      </c>
      <c r="H2942" s="8" t="s">
        <v>197</v>
      </c>
      <c r="I2942" s="9">
        <v>62.3</v>
      </c>
      <c r="J2942" s="10" t="s">
        <v>579</v>
      </c>
      <c r="K2942" s="8" t="s">
        <v>107</v>
      </c>
      <c r="L2942" s="10" t="s">
        <v>108</v>
      </c>
      <c r="M2942" s="10" t="s">
        <v>109</v>
      </c>
      <c r="N2942" s="10" t="s">
        <v>4115</v>
      </c>
      <c r="O2942" s="74"/>
      <c r="P2942" s="27"/>
      <c r="Q2942" s="27"/>
      <c r="R2942" s="27">
        <v>2.5</v>
      </c>
      <c r="S2942" s="27">
        <v>2.5</v>
      </c>
      <c r="T2942" s="27">
        <v>2.5</v>
      </c>
      <c r="U2942" s="27">
        <v>2.5</v>
      </c>
      <c r="V2942" s="27">
        <v>2.5</v>
      </c>
      <c r="W2942" s="27"/>
      <c r="X2942" s="27"/>
      <c r="Y2942" s="27"/>
      <c r="Z2942" s="27"/>
      <c r="AA2942" s="27"/>
      <c r="AB2942" s="27"/>
      <c r="AC2942" s="27"/>
      <c r="AD2942" s="27"/>
      <c r="AE2942" s="27"/>
      <c r="AF2942" s="27"/>
      <c r="AG2942" s="27"/>
      <c r="AH2942" s="27"/>
      <c r="AI2942" s="27"/>
      <c r="AJ2942" s="27"/>
      <c r="AK2942" s="27"/>
      <c r="AL2942" s="27"/>
      <c r="AM2942" s="27"/>
      <c r="AN2942" s="27"/>
      <c r="AO2942" s="27"/>
      <c r="AP2942" s="27">
        <v>234286.1273742629</v>
      </c>
      <c r="AQ2942" s="39">
        <v>0</v>
      </c>
      <c r="AR2942" s="27">
        <f t="shared" si="126"/>
        <v>0</v>
      </c>
      <c r="AS2942" s="10" t="s">
        <v>111</v>
      </c>
      <c r="AT2942" s="43">
        <v>2015</v>
      </c>
      <c r="AU2942" s="88"/>
    </row>
    <row r="2943" spans="2:47" ht="13.15" customHeight="1" x14ac:dyDescent="0.2">
      <c r="B2943" s="12" t="s">
        <v>4241</v>
      </c>
      <c r="C2943" s="7" t="s">
        <v>100</v>
      </c>
      <c r="D2943" s="13" t="s">
        <v>4236</v>
      </c>
      <c r="E2943" s="7" t="s">
        <v>4112</v>
      </c>
      <c r="F2943" s="7" t="s">
        <v>4237</v>
      </c>
      <c r="G2943" s="7" t="s">
        <v>4238</v>
      </c>
      <c r="H2943" s="8" t="s">
        <v>197</v>
      </c>
      <c r="I2943" s="9">
        <v>62.3</v>
      </c>
      <c r="J2943" s="10" t="s">
        <v>579</v>
      </c>
      <c r="K2943" s="8" t="s">
        <v>107</v>
      </c>
      <c r="L2943" s="10" t="s">
        <v>108</v>
      </c>
      <c r="M2943" s="10" t="s">
        <v>109</v>
      </c>
      <c r="N2943" s="10" t="s">
        <v>4115</v>
      </c>
      <c r="O2943" s="74"/>
      <c r="P2943" s="27"/>
      <c r="Q2943" s="27"/>
      <c r="R2943" s="27">
        <v>2.5</v>
      </c>
      <c r="S2943" s="27">
        <v>2.5</v>
      </c>
      <c r="T2943" s="27">
        <v>2.5</v>
      </c>
      <c r="U2943" s="27">
        <v>2.5</v>
      </c>
      <c r="V2943" s="27">
        <v>2.5</v>
      </c>
      <c r="W2943" s="27"/>
      <c r="X2943" s="27"/>
      <c r="Y2943" s="27"/>
      <c r="Z2943" s="27"/>
      <c r="AA2943" s="27"/>
      <c r="AB2943" s="27"/>
      <c r="AC2943" s="27"/>
      <c r="AD2943" s="27"/>
      <c r="AE2943" s="27"/>
      <c r="AF2943" s="27"/>
      <c r="AG2943" s="27"/>
      <c r="AH2943" s="27"/>
      <c r="AI2943" s="27"/>
      <c r="AJ2943" s="27"/>
      <c r="AK2943" s="27"/>
      <c r="AL2943" s="27"/>
      <c r="AM2943" s="27"/>
      <c r="AN2943" s="27"/>
      <c r="AO2943" s="27"/>
      <c r="AP2943" s="27">
        <v>153940</v>
      </c>
      <c r="AQ2943" s="39">
        <v>0</v>
      </c>
      <c r="AR2943" s="27">
        <f t="shared" si="126"/>
        <v>0</v>
      </c>
      <c r="AS2943" s="10" t="s">
        <v>111</v>
      </c>
      <c r="AT2943" s="43">
        <v>2015</v>
      </c>
      <c r="AU2943" s="13" t="s">
        <v>115</v>
      </c>
    </row>
    <row r="2944" spans="2:47" ht="13.15" customHeight="1" x14ac:dyDescent="0.2">
      <c r="B2944" s="13" t="s">
        <v>4242</v>
      </c>
      <c r="C2944" s="13" t="s">
        <v>100</v>
      </c>
      <c r="D2944" s="13" t="s">
        <v>4243</v>
      </c>
      <c r="E2944" s="13" t="s">
        <v>4112</v>
      </c>
      <c r="F2944" s="13" t="s">
        <v>4244</v>
      </c>
      <c r="G2944" s="13" t="s">
        <v>4238</v>
      </c>
      <c r="H2944" s="13" t="s">
        <v>197</v>
      </c>
      <c r="I2944" s="13">
        <v>62.3</v>
      </c>
      <c r="J2944" s="13" t="s">
        <v>579</v>
      </c>
      <c r="K2944" s="13" t="s">
        <v>107</v>
      </c>
      <c r="L2944" s="13" t="s">
        <v>108</v>
      </c>
      <c r="M2944" s="13" t="s">
        <v>109</v>
      </c>
      <c r="N2944" s="13" t="s">
        <v>4115</v>
      </c>
      <c r="O2944" s="39"/>
      <c r="P2944" s="39"/>
      <c r="Q2944" s="39"/>
      <c r="R2944" s="39">
        <v>2.5</v>
      </c>
      <c r="S2944" s="39">
        <v>1.585</v>
      </c>
      <c r="T2944" s="39">
        <v>3.5</v>
      </c>
      <c r="U2944" s="39">
        <v>3.5</v>
      </c>
      <c r="V2944" s="39">
        <v>3.5</v>
      </c>
      <c r="W2944" s="39"/>
      <c r="X2944" s="39"/>
      <c r="Y2944" s="39"/>
      <c r="Z2944" s="39"/>
      <c r="AA2944" s="39"/>
      <c r="AB2944" s="39"/>
      <c r="AC2944" s="39"/>
      <c r="AD2944" s="39"/>
      <c r="AE2944" s="39"/>
      <c r="AF2944" s="39"/>
      <c r="AG2944" s="39"/>
      <c r="AH2944" s="39"/>
      <c r="AI2944" s="39"/>
      <c r="AJ2944" s="39"/>
      <c r="AK2944" s="39"/>
      <c r="AL2944" s="39"/>
      <c r="AM2944" s="39"/>
      <c r="AN2944" s="39"/>
      <c r="AO2944" s="39"/>
      <c r="AP2944" s="39">
        <v>153940</v>
      </c>
      <c r="AQ2944" s="39">
        <v>0</v>
      </c>
      <c r="AR2944" s="27">
        <f t="shared" si="126"/>
        <v>0</v>
      </c>
      <c r="AS2944" s="13" t="s">
        <v>111</v>
      </c>
      <c r="AT2944" s="13">
        <v>2015</v>
      </c>
      <c r="AU2944" s="13">
        <v>14</v>
      </c>
    </row>
    <row r="2945" spans="2:47" ht="13.15" customHeight="1" x14ac:dyDescent="0.2">
      <c r="B2945" s="13" t="s">
        <v>4245</v>
      </c>
      <c r="C2945" s="13" t="s">
        <v>100</v>
      </c>
      <c r="D2945" s="13" t="s">
        <v>4243</v>
      </c>
      <c r="E2945" s="13" t="s">
        <v>4112</v>
      </c>
      <c r="F2945" s="13" t="s">
        <v>4244</v>
      </c>
      <c r="G2945" s="13" t="s">
        <v>4238</v>
      </c>
      <c r="H2945" s="13" t="s">
        <v>197</v>
      </c>
      <c r="I2945" s="13">
        <v>62.3</v>
      </c>
      <c r="J2945" s="13" t="s">
        <v>579</v>
      </c>
      <c r="K2945" s="13" t="s">
        <v>107</v>
      </c>
      <c r="L2945" s="13" t="s">
        <v>108</v>
      </c>
      <c r="M2945" s="13" t="s">
        <v>109</v>
      </c>
      <c r="N2945" s="13" t="s">
        <v>4115</v>
      </c>
      <c r="O2945" s="39"/>
      <c r="P2945" s="39"/>
      <c r="Q2945" s="39"/>
      <c r="R2945" s="39">
        <v>2.5</v>
      </c>
      <c r="S2945" s="39">
        <v>0</v>
      </c>
      <c r="T2945" s="39">
        <v>3.5</v>
      </c>
      <c r="U2945" s="39">
        <v>3.5</v>
      </c>
      <c r="V2945" s="39">
        <v>3.5</v>
      </c>
      <c r="W2945" s="39"/>
      <c r="X2945" s="39"/>
      <c r="Y2945" s="39"/>
      <c r="Z2945" s="39"/>
      <c r="AA2945" s="39"/>
      <c r="AB2945" s="39"/>
      <c r="AC2945" s="39"/>
      <c r="AD2945" s="39"/>
      <c r="AE2945" s="39"/>
      <c r="AF2945" s="39"/>
      <c r="AG2945" s="39"/>
      <c r="AH2945" s="39"/>
      <c r="AI2945" s="39"/>
      <c r="AJ2945" s="39"/>
      <c r="AK2945" s="39"/>
      <c r="AL2945" s="39"/>
      <c r="AM2945" s="39"/>
      <c r="AN2945" s="39"/>
      <c r="AO2945" s="39"/>
      <c r="AP2945" s="39">
        <v>153940</v>
      </c>
      <c r="AQ2945" s="39">
        <v>0</v>
      </c>
      <c r="AR2945" s="27">
        <f t="shared" si="126"/>
        <v>0</v>
      </c>
      <c r="AS2945" s="13" t="s">
        <v>111</v>
      </c>
      <c r="AT2945" s="13">
        <v>2015</v>
      </c>
      <c r="AU2945" s="13">
        <v>14</v>
      </c>
    </row>
    <row r="2946" spans="2:47" ht="13.15" customHeight="1" x14ac:dyDescent="0.2">
      <c r="B2946" s="13" t="s">
        <v>4246</v>
      </c>
      <c r="C2946" s="13" t="s">
        <v>100</v>
      </c>
      <c r="D2946" s="13" t="s">
        <v>4243</v>
      </c>
      <c r="E2946" s="13" t="s">
        <v>4112</v>
      </c>
      <c r="F2946" s="13" t="s">
        <v>4244</v>
      </c>
      <c r="G2946" s="13" t="s">
        <v>4238</v>
      </c>
      <c r="H2946" s="13" t="s">
        <v>197</v>
      </c>
      <c r="I2946" s="13">
        <v>62.3</v>
      </c>
      <c r="J2946" s="13" t="s">
        <v>579</v>
      </c>
      <c r="K2946" s="13" t="s">
        <v>107</v>
      </c>
      <c r="L2946" s="13" t="s">
        <v>108</v>
      </c>
      <c r="M2946" s="13" t="s">
        <v>109</v>
      </c>
      <c r="N2946" s="13" t="s">
        <v>4115</v>
      </c>
      <c r="O2946" s="39"/>
      <c r="P2946" s="39"/>
      <c r="Q2946" s="39"/>
      <c r="R2946" s="39">
        <v>2.5</v>
      </c>
      <c r="S2946" s="39">
        <v>2.5</v>
      </c>
      <c r="T2946" s="39">
        <v>2.5</v>
      </c>
      <c r="U2946" s="39">
        <v>2.5</v>
      </c>
      <c r="V2946" s="39">
        <v>2.5</v>
      </c>
      <c r="W2946" s="39"/>
      <c r="X2946" s="39"/>
      <c r="Y2946" s="39"/>
      <c r="Z2946" s="39"/>
      <c r="AA2946" s="39"/>
      <c r="AB2946" s="39"/>
      <c r="AC2946" s="39"/>
      <c r="AD2946" s="39"/>
      <c r="AE2946" s="39"/>
      <c r="AF2946" s="39"/>
      <c r="AG2946" s="39"/>
      <c r="AH2946" s="39"/>
      <c r="AI2946" s="39"/>
      <c r="AJ2946" s="39"/>
      <c r="AK2946" s="39"/>
      <c r="AL2946" s="39"/>
      <c r="AM2946" s="39"/>
      <c r="AN2946" s="39"/>
      <c r="AO2946" s="39"/>
      <c r="AP2946" s="39">
        <v>153940</v>
      </c>
      <c r="AQ2946" s="39">
        <v>0</v>
      </c>
      <c r="AR2946" s="27">
        <f t="shared" si="126"/>
        <v>0</v>
      </c>
      <c r="AS2946" s="13" t="s">
        <v>111</v>
      </c>
      <c r="AT2946" s="13">
        <v>2015</v>
      </c>
      <c r="AU2946" s="13">
        <v>14.15</v>
      </c>
    </row>
    <row r="2947" spans="2:47" ht="13.15" customHeight="1" x14ac:dyDescent="0.2">
      <c r="B2947" s="13" t="s">
        <v>4247</v>
      </c>
      <c r="C2947" s="13" t="s">
        <v>100</v>
      </c>
      <c r="D2947" s="13" t="s">
        <v>4243</v>
      </c>
      <c r="E2947" s="13" t="s">
        <v>4112</v>
      </c>
      <c r="F2947" s="13" t="s">
        <v>4244</v>
      </c>
      <c r="G2947" s="13" t="s">
        <v>4238</v>
      </c>
      <c r="H2947" s="13" t="s">
        <v>197</v>
      </c>
      <c r="I2947" s="13">
        <v>62.3</v>
      </c>
      <c r="J2947" s="13" t="s">
        <v>579</v>
      </c>
      <c r="K2947" s="13" t="s">
        <v>107</v>
      </c>
      <c r="L2947" s="13" t="s">
        <v>108</v>
      </c>
      <c r="M2947" s="13" t="s">
        <v>122</v>
      </c>
      <c r="N2947" s="13" t="s">
        <v>4115</v>
      </c>
      <c r="O2947" s="39"/>
      <c r="P2947" s="39"/>
      <c r="Q2947" s="39"/>
      <c r="R2947" s="39">
        <v>2.5</v>
      </c>
      <c r="S2947" s="39">
        <v>1.0900000000000001</v>
      </c>
      <c r="T2947" s="39">
        <v>2.5</v>
      </c>
      <c r="U2947" s="39">
        <v>2.5</v>
      </c>
      <c r="V2947" s="39">
        <v>2.5</v>
      </c>
      <c r="W2947" s="39"/>
      <c r="X2947" s="39"/>
      <c r="Y2947" s="39"/>
      <c r="Z2947" s="39"/>
      <c r="AA2947" s="39"/>
      <c r="AB2947" s="39"/>
      <c r="AC2947" s="39"/>
      <c r="AD2947" s="39"/>
      <c r="AE2947" s="39"/>
      <c r="AF2947" s="39"/>
      <c r="AG2947" s="39"/>
      <c r="AH2947" s="39"/>
      <c r="AI2947" s="39"/>
      <c r="AJ2947" s="39"/>
      <c r="AK2947" s="39"/>
      <c r="AL2947" s="39"/>
      <c r="AM2947" s="39"/>
      <c r="AN2947" s="39"/>
      <c r="AO2947" s="39"/>
      <c r="AP2947" s="39">
        <v>347312.08928571426</v>
      </c>
      <c r="AQ2947" s="39">
        <v>0</v>
      </c>
      <c r="AR2947" s="27">
        <f t="shared" si="126"/>
        <v>0</v>
      </c>
      <c r="AS2947" s="13" t="s">
        <v>111</v>
      </c>
      <c r="AT2947" s="13">
        <v>2015</v>
      </c>
      <c r="AU2947" s="13" t="s">
        <v>115</v>
      </c>
    </row>
    <row r="2948" spans="2:47" ht="13.15" customHeight="1" x14ac:dyDescent="0.2">
      <c r="B2948" s="13" t="s">
        <v>4248</v>
      </c>
      <c r="C2948" s="13" t="s">
        <v>100</v>
      </c>
      <c r="D2948" s="13" t="s">
        <v>4243</v>
      </c>
      <c r="E2948" s="13" t="s">
        <v>4112</v>
      </c>
      <c r="F2948" s="13" t="s">
        <v>4244</v>
      </c>
      <c r="G2948" s="13" t="s">
        <v>4238</v>
      </c>
      <c r="H2948" s="13" t="s">
        <v>197</v>
      </c>
      <c r="I2948" s="13">
        <v>62.3</v>
      </c>
      <c r="J2948" s="13" t="s">
        <v>579</v>
      </c>
      <c r="K2948" s="13" t="s">
        <v>107</v>
      </c>
      <c r="L2948" s="13" t="s">
        <v>108</v>
      </c>
      <c r="M2948" s="13" t="s">
        <v>122</v>
      </c>
      <c r="N2948" s="13" t="s">
        <v>4125</v>
      </c>
      <c r="O2948" s="39"/>
      <c r="P2948" s="39"/>
      <c r="Q2948" s="39"/>
      <c r="R2948" s="39">
        <v>2.5</v>
      </c>
      <c r="S2948" s="39">
        <v>1.0900000000000001</v>
      </c>
      <c r="T2948" s="39">
        <v>2.5</v>
      </c>
      <c r="U2948" s="39">
        <v>2.5</v>
      </c>
      <c r="V2948" s="39">
        <v>2.5</v>
      </c>
      <c r="W2948" s="39"/>
      <c r="X2948" s="39"/>
      <c r="Y2948" s="39"/>
      <c r="Z2948" s="39"/>
      <c r="AA2948" s="39"/>
      <c r="AB2948" s="39"/>
      <c r="AC2948" s="39"/>
      <c r="AD2948" s="39"/>
      <c r="AE2948" s="39"/>
      <c r="AF2948" s="39"/>
      <c r="AG2948" s="39"/>
      <c r="AH2948" s="39"/>
      <c r="AI2948" s="39"/>
      <c r="AJ2948" s="39"/>
      <c r="AK2948" s="39"/>
      <c r="AL2948" s="39"/>
      <c r="AM2948" s="39"/>
      <c r="AN2948" s="39"/>
      <c r="AO2948" s="39"/>
      <c r="AP2948" s="39">
        <v>347312.08928571426</v>
      </c>
      <c r="AQ2948" s="39">
        <f>(R2948+S2948+T2948+U2948+V2948)*AP2948</f>
        <v>3851691.0701785712</v>
      </c>
      <c r="AR2948" s="27">
        <f t="shared" si="126"/>
        <v>4313893.9986000005</v>
      </c>
      <c r="AS2948" s="13" t="s">
        <v>111</v>
      </c>
      <c r="AT2948" s="13">
        <v>2015</v>
      </c>
      <c r="AU2948" s="13"/>
    </row>
    <row r="2949" spans="2:47" ht="13.15" customHeight="1" x14ac:dyDescent="0.2">
      <c r="B2949" s="7" t="s">
        <v>4249</v>
      </c>
      <c r="C2949" s="7" t="s">
        <v>100</v>
      </c>
      <c r="D2949" s="13" t="s">
        <v>4250</v>
      </c>
      <c r="E2949" s="7" t="s">
        <v>4112</v>
      </c>
      <c r="F2949" s="7" t="s">
        <v>4251</v>
      </c>
      <c r="G2949" s="7" t="s">
        <v>4252</v>
      </c>
      <c r="H2949" s="8" t="s">
        <v>197</v>
      </c>
      <c r="I2949" s="9">
        <v>62.3</v>
      </c>
      <c r="J2949" s="10" t="s">
        <v>238</v>
      </c>
      <c r="K2949" s="8" t="s">
        <v>107</v>
      </c>
      <c r="L2949" s="10" t="s">
        <v>108</v>
      </c>
      <c r="M2949" s="10" t="s">
        <v>109</v>
      </c>
      <c r="N2949" s="10" t="s">
        <v>4115</v>
      </c>
      <c r="O2949" s="27"/>
      <c r="P2949" s="27"/>
      <c r="Q2949" s="74"/>
      <c r="R2949" s="27">
        <v>1.2</v>
      </c>
      <c r="S2949" s="27">
        <v>1.2</v>
      </c>
      <c r="T2949" s="27">
        <v>1.2</v>
      </c>
      <c r="U2949" s="27">
        <v>1.2</v>
      </c>
      <c r="V2949" s="27">
        <v>1.2</v>
      </c>
      <c r="W2949" s="27"/>
      <c r="X2949" s="27"/>
      <c r="Y2949" s="27"/>
      <c r="Z2949" s="27"/>
      <c r="AA2949" s="27"/>
      <c r="AB2949" s="27"/>
      <c r="AC2949" s="27"/>
      <c r="AD2949" s="27"/>
      <c r="AE2949" s="27"/>
      <c r="AF2949" s="27"/>
      <c r="AG2949" s="27"/>
      <c r="AH2949" s="27"/>
      <c r="AI2949" s="27"/>
      <c r="AJ2949" s="27"/>
      <c r="AK2949" s="27"/>
      <c r="AL2949" s="27"/>
      <c r="AM2949" s="27"/>
      <c r="AN2949" s="27"/>
      <c r="AO2949" s="27"/>
      <c r="AP2949" s="27">
        <v>306831.58</v>
      </c>
      <c r="AQ2949" s="39">
        <v>0</v>
      </c>
      <c r="AR2949" s="27">
        <f t="shared" si="126"/>
        <v>0</v>
      </c>
      <c r="AS2949" s="10" t="s">
        <v>111</v>
      </c>
      <c r="AT2949" s="7">
        <v>2015</v>
      </c>
      <c r="AU2949" s="89" t="s">
        <v>242</v>
      </c>
    </row>
    <row r="2950" spans="2:47" ht="13.15" customHeight="1" x14ac:dyDescent="0.2">
      <c r="B2950" s="7" t="s">
        <v>4253</v>
      </c>
      <c r="C2950" s="7" t="s">
        <v>100</v>
      </c>
      <c r="D2950" s="13" t="s">
        <v>4250</v>
      </c>
      <c r="E2950" s="7" t="s">
        <v>4112</v>
      </c>
      <c r="F2950" s="7" t="s">
        <v>4251</v>
      </c>
      <c r="G2950" s="7" t="s">
        <v>4252</v>
      </c>
      <c r="H2950" s="8" t="s">
        <v>197</v>
      </c>
      <c r="I2950" s="9">
        <v>62.3</v>
      </c>
      <c r="J2950" s="10" t="s">
        <v>4117</v>
      </c>
      <c r="K2950" s="8" t="s">
        <v>107</v>
      </c>
      <c r="L2950" s="10" t="s">
        <v>108</v>
      </c>
      <c r="M2950" s="10" t="s">
        <v>109</v>
      </c>
      <c r="N2950" s="10" t="s">
        <v>4115</v>
      </c>
      <c r="O2950" s="27"/>
      <c r="P2950" s="27"/>
      <c r="Q2950" s="74"/>
      <c r="R2950" s="27">
        <v>1.2</v>
      </c>
      <c r="S2950" s="27">
        <v>1.2</v>
      </c>
      <c r="T2950" s="27">
        <v>1.2</v>
      </c>
      <c r="U2950" s="27">
        <v>1.2</v>
      </c>
      <c r="V2950" s="27">
        <v>1.2</v>
      </c>
      <c r="W2950" s="27"/>
      <c r="X2950" s="27"/>
      <c r="Y2950" s="27"/>
      <c r="Z2950" s="27"/>
      <c r="AA2950" s="27"/>
      <c r="AB2950" s="27"/>
      <c r="AC2950" s="27"/>
      <c r="AD2950" s="27"/>
      <c r="AE2950" s="27"/>
      <c r="AF2950" s="27"/>
      <c r="AG2950" s="27"/>
      <c r="AH2950" s="27"/>
      <c r="AI2950" s="27"/>
      <c r="AJ2950" s="27"/>
      <c r="AK2950" s="27"/>
      <c r="AL2950" s="27"/>
      <c r="AM2950" s="27"/>
      <c r="AN2950" s="27"/>
      <c r="AO2950" s="27"/>
      <c r="AP2950" s="27">
        <v>306831.57798253716</v>
      </c>
      <c r="AQ2950" s="39">
        <v>0</v>
      </c>
      <c r="AR2950" s="27">
        <f t="shared" si="126"/>
        <v>0</v>
      </c>
      <c r="AS2950" s="10" t="s">
        <v>111</v>
      </c>
      <c r="AT2950" s="43">
        <v>2015</v>
      </c>
      <c r="AU2950" s="10" t="s">
        <v>1339</v>
      </c>
    </row>
    <row r="2951" spans="2:47" ht="13.15" customHeight="1" x14ac:dyDescent="0.2">
      <c r="B2951" s="12" t="s">
        <v>4254</v>
      </c>
      <c r="C2951" s="7" t="s">
        <v>100</v>
      </c>
      <c r="D2951" s="13" t="s">
        <v>4250</v>
      </c>
      <c r="E2951" s="7" t="s">
        <v>4112</v>
      </c>
      <c r="F2951" s="7" t="s">
        <v>4251</v>
      </c>
      <c r="G2951" s="7" t="s">
        <v>4252</v>
      </c>
      <c r="H2951" s="8" t="s">
        <v>197</v>
      </c>
      <c r="I2951" s="9">
        <v>62.3</v>
      </c>
      <c r="J2951" s="10" t="s">
        <v>579</v>
      </c>
      <c r="K2951" s="8" t="s">
        <v>107</v>
      </c>
      <c r="L2951" s="10" t="s">
        <v>108</v>
      </c>
      <c r="M2951" s="10" t="s">
        <v>109</v>
      </c>
      <c r="N2951" s="10" t="s">
        <v>4115</v>
      </c>
      <c r="O2951" s="74"/>
      <c r="P2951" s="27"/>
      <c r="Q2951" s="27"/>
      <c r="R2951" s="27">
        <v>1.2</v>
      </c>
      <c r="S2951" s="27">
        <v>1.2</v>
      </c>
      <c r="T2951" s="27">
        <v>1.2</v>
      </c>
      <c r="U2951" s="27">
        <v>1.2</v>
      </c>
      <c r="V2951" s="27">
        <v>1.2</v>
      </c>
      <c r="W2951" s="27"/>
      <c r="X2951" s="27"/>
      <c r="Y2951" s="27"/>
      <c r="Z2951" s="27"/>
      <c r="AA2951" s="27"/>
      <c r="AB2951" s="27"/>
      <c r="AC2951" s="27"/>
      <c r="AD2951" s="27"/>
      <c r="AE2951" s="27"/>
      <c r="AF2951" s="27"/>
      <c r="AG2951" s="27"/>
      <c r="AH2951" s="27"/>
      <c r="AI2951" s="27"/>
      <c r="AJ2951" s="27"/>
      <c r="AK2951" s="27"/>
      <c r="AL2951" s="27"/>
      <c r="AM2951" s="27"/>
      <c r="AN2951" s="27"/>
      <c r="AO2951" s="27"/>
      <c r="AP2951" s="27">
        <v>306831.57798253716</v>
      </c>
      <c r="AQ2951" s="39">
        <v>0</v>
      </c>
      <c r="AR2951" s="27">
        <f t="shared" si="126"/>
        <v>0</v>
      </c>
      <c r="AS2951" s="10" t="s">
        <v>111</v>
      </c>
      <c r="AT2951" s="43">
        <v>2015</v>
      </c>
      <c r="AU2951" s="88"/>
    </row>
    <row r="2952" spans="2:47" ht="13.15" customHeight="1" x14ac:dyDescent="0.2">
      <c r="B2952" s="12" t="s">
        <v>4255</v>
      </c>
      <c r="C2952" s="7" t="s">
        <v>100</v>
      </c>
      <c r="D2952" s="13" t="s">
        <v>4250</v>
      </c>
      <c r="E2952" s="7" t="s">
        <v>4112</v>
      </c>
      <c r="F2952" s="7" t="s">
        <v>4251</v>
      </c>
      <c r="G2952" s="7" t="s">
        <v>4252</v>
      </c>
      <c r="H2952" s="8" t="s">
        <v>197</v>
      </c>
      <c r="I2952" s="9">
        <v>62.3</v>
      </c>
      <c r="J2952" s="10" t="s">
        <v>579</v>
      </c>
      <c r="K2952" s="8" t="s">
        <v>107</v>
      </c>
      <c r="L2952" s="10" t="s">
        <v>108</v>
      </c>
      <c r="M2952" s="10" t="s">
        <v>109</v>
      </c>
      <c r="N2952" s="10" t="s">
        <v>4115</v>
      </c>
      <c r="O2952" s="74"/>
      <c r="P2952" s="27"/>
      <c r="Q2952" s="27"/>
      <c r="R2952" s="27">
        <v>1.2</v>
      </c>
      <c r="S2952" s="27">
        <v>1.2</v>
      </c>
      <c r="T2952" s="27">
        <v>1.2</v>
      </c>
      <c r="U2952" s="27">
        <v>1.2</v>
      </c>
      <c r="V2952" s="27">
        <v>1.2</v>
      </c>
      <c r="W2952" s="27"/>
      <c r="X2952" s="27"/>
      <c r="Y2952" s="27"/>
      <c r="Z2952" s="27"/>
      <c r="AA2952" s="27"/>
      <c r="AB2952" s="27"/>
      <c r="AC2952" s="27"/>
      <c r="AD2952" s="27"/>
      <c r="AE2952" s="27"/>
      <c r="AF2952" s="27"/>
      <c r="AG2952" s="27"/>
      <c r="AH2952" s="27"/>
      <c r="AI2952" s="27"/>
      <c r="AJ2952" s="27"/>
      <c r="AK2952" s="27"/>
      <c r="AL2952" s="27"/>
      <c r="AM2952" s="27"/>
      <c r="AN2952" s="27"/>
      <c r="AO2952" s="27"/>
      <c r="AP2952" s="27">
        <v>225664</v>
      </c>
      <c r="AQ2952" s="39">
        <v>0</v>
      </c>
      <c r="AR2952" s="27">
        <f t="shared" si="126"/>
        <v>0</v>
      </c>
      <c r="AS2952" s="10" t="s">
        <v>111</v>
      </c>
      <c r="AT2952" s="43">
        <v>2015</v>
      </c>
      <c r="AU2952" s="13" t="s">
        <v>115</v>
      </c>
    </row>
    <row r="2953" spans="2:47" ht="13.15" customHeight="1" x14ac:dyDescent="0.2">
      <c r="B2953" s="13" t="s">
        <v>4256</v>
      </c>
      <c r="C2953" s="13" t="s">
        <v>100</v>
      </c>
      <c r="D2953" s="13" t="s">
        <v>4257</v>
      </c>
      <c r="E2953" s="13" t="s">
        <v>4112</v>
      </c>
      <c r="F2953" s="13" t="s">
        <v>4258</v>
      </c>
      <c r="G2953" s="13" t="s">
        <v>4252</v>
      </c>
      <c r="H2953" s="13" t="s">
        <v>197</v>
      </c>
      <c r="I2953" s="13">
        <v>62.3</v>
      </c>
      <c r="J2953" s="13" t="s">
        <v>579</v>
      </c>
      <c r="K2953" s="13" t="s">
        <v>107</v>
      </c>
      <c r="L2953" s="13" t="s">
        <v>108</v>
      </c>
      <c r="M2953" s="13" t="s">
        <v>109</v>
      </c>
      <c r="N2953" s="13" t="s">
        <v>4115</v>
      </c>
      <c r="O2953" s="39"/>
      <c r="P2953" s="39"/>
      <c r="Q2953" s="39"/>
      <c r="R2953" s="39">
        <v>1.2</v>
      </c>
      <c r="S2953" s="39">
        <v>3.0000000000000027E-2</v>
      </c>
      <c r="T2953" s="39">
        <v>1</v>
      </c>
      <c r="U2953" s="39">
        <v>1</v>
      </c>
      <c r="V2953" s="39">
        <v>1</v>
      </c>
      <c r="W2953" s="39"/>
      <c r="X2953" s="39"/>
      <c r="Y2953" s="39"/>
      <c r="Z2953" s="39"/>
      <c r="AA2953" s="39"/>
      <c r="AB2953" s="39"/>
      <c r="AC2953" s="39"/>
      <c r="AD2953" s="39"/>
      <c r="AE2953" s="39"/>
      <c r="AF2953" s="39"/>
      <c r="AG2953" s="39"/>
      <c r="AH2953" s="39"/>
      <c r="AI2953" s="39"/>
      <c r="AJ2953" s="39"/>
      <c r="AK2953" s="39"/>
      <c r="AL2953" s="39"/>
      <c r="AM2953" s="39"/>
      <c r="AN2953" s="39"/>
      <c r="AO2953" s="39"/>
      <c r="AP2953" s="39">
        <v>225664</v>
      </c>
      <c r="AQ2953" s="39">
        <v>0</v>
      </c>
      <c r="AR2953" s="27">
        <f t="shared" si="126"/>
        <v>0</v>
      </c>
      <c r="AS2953" s="13" t="s">
        <v>111</v>
      </c>
      <c r="AT2953" s="13">
        <v>2015</v>
      </c>
      <c r="AU2953" s="13">
        <v>14</v>
      </c>
    </row>
    <row r="2954" spans="2:47" ht="13.15" customHeight="1" x14ac:dyDescent="0.2">
      <c r="B2954" s="13" t="s">
        <v>4259</v>
      </c>
      <c r="C2954" s="13" t="s">
        <v>100</v>
      </c>
      <c r="D2954" s="13" t="s">
        <v>4257</v>
      </c>
      <c r="E2954" s="13" t="s">
        <v>4112</v>
      </c>
      <c r="F2954" s="13" t="s">
        <v>4258</v>
      </c>
      <c r="G2954" s="13" t="s">
        <v>4252</v>
      </c>
      <c r="H2954" s="13" t="s">
        <v>197</v>
      </c>
      <c r="I2954" s="13">
        <v>62.3</v>
      </c>
      <c r="J2954" s="13" t="s">
        <v>579</v>
      </c>
      <c r="K2954" s="13" t="s">
        <v>107</v>
      </c>
      <c r="L2954" s="13" t="s">
        <v>108</v>
      </c>
      <c r="M2954" s="13" t="s">
        <v>109</v>
      </c>
      <c r="N2954" s="13" t="s">
        <v>4115</v>
      </c>
      <c r="O2954" s="39"/>
      <c r="P2954" s="39"/>
      <c r="Q2954" s="39"/>
      <c r="R2954" s="39">
        <v>1.2</v>
      </c>
      <c r="S2954" s="39">
        <v>0</v>
      </c>
      <c r="T2954" s="39">
        <v>1</v>
      </c>
      <c r="U2954" s="39">
        <v>1</v>
      </c>
      <c r="V2954" s="39">
        <v>1</v>
      </c>
      <c r="W2954" s="39"/>
      <c r="X2954" s="39"/>
      <c r="Y2954" s="39"/>
      <c r="Z2954" s="39"/>
      <c r="AA2954" s="39"/>
      <c r="AB2954" s="39"/>
      <c r="AC2954" s="39"/>
      <c r="AD2954" s="39"/>
      <c r="AE2954" s="39"/>
      <c r="AF2954" s="39"/>
      <c r="AG2954" s="39"/>
      <c r="AH2954" s="39"/>
      <c r="AI2954" s="39"/>
      <c r="AJ2954" s="39"/>
      <c r="AK2954" s="39"/>
      <c r="AL2954" s="39"/>
      <c r="AM2954" s="39"/>
      <c r="AN2954" s="39"/>
      <c r="AO2954" s="39"/>
      <c r="AP2954" s="39">
        <v>225664</v>
      </c>
      <c r="AQ2954" s="39">
        <v>0</v>
      </c>
      <c r="AR2954" s="27">
        <f t="shared" ref="AR2954:AR3017" si="127">AQ2954*1.12</f>
        <v>0</v>
      </c>
      <c r="AS2954" s="13" t="s">
        <v>111</v>
      </c>
      <c r="AT2954" s="13">
        <v>2015</v>
      </c>
      <c r="AU2954" s="13">
        <v>14.15</v>
      </c>
    </row>
    <row r="2955" spans="2:47" ht="13.15" customHeight="1" x14ac:dyDescent="0.2">
      <c r="B2955" s="13" t="s">
        <v>4260</v>
      </c>
      <c r="C2955" s="13" t="s">
        <v>100</v>
      </c>
      <c r="D2955" s="13" t="s">
        <v>4257</v>
      </c>
      <c r="E2955" s="13" t="s">
        <v>4112</v>
      </c>
      <c r="F2955" s="13" t="s">
        <v>4258</v>
      </c>
      <c r="G2955" s="13" t="s">
        <v>4252</v>
      </c>
      <c r="H2955" s="13" t="s">
        <v>197</v>
      </c>
      <c r="I2955" s="13">
        <v>62.3</v>
      </c>
      <c r="J2955" s="13" t="s">
        <v>579</v>
      </c>
      <c r="K2955" s="13" t="s">
        <v>107</v>
      </c>
      <c r="L2955" s="13" t="s">
        <v>108</v>
      </c>
      <c r="M2955" s="13" t="s">
        <v>122</v>
      </c>
      <c r="N2955" s="13" t="s">
        <v>4115</v>
      </c>
      <c r="O2955" s="39"/>
      <c r="P2955" s="39"/>
      <c r="Q2955" s="39"/>
      <c r="R2955" s="39">
        <v>1.2</v>
      </c>
      <c r="S2955" s="39">
        <v>0.57999999999999996</v>
      </c>
      <c r="T2955" s="39">
        <v>1</v>
      </c>
      <c r="U2955" s="39">
        <v>1</v>
      </c>
      <c r="V2955" s="39">
        <v>1</v>
      </c>
      <c r="W2955" s="39"/>
      <c r="X2955" s="39"/>
      <c r="Y2955" s="39"/>
      <c r="Z2955" s="39"/>
      <c r="AA2955" s="39"/>
      <c r="AB2955" s="39"/>
      <c r="AC2955" s="39"/>
      <c r="AD2955" s="39"/>
      <c r="AE2955" s="39"/>
      <c r="AF2955" s="39"/>
      <c r="AG2955" s="39"/>
      <c r="AH2955" s="39"/>
      <c r="AI2955" s="39"/>
      <c r="AJ2955" s="39"/>
      <c r="AK2955" s="39"/>
      <c r="AL2955" s="39"/>
      <c r="AM2955" s="39"/>
      <c r="AN2955" s="39"/>
      <c r="AO2955" s="39"/>
      <c r="AP2955" s="39">
        <v>461019.42857142852</v>
      </c>
      <c r="AQ2955" s="39">
        <v>0</v>
      </c>
      <c r="AR2955" s="27">
        <f t="shared" si="127"/>
        <v>0</v>
      </c>
      <c r="AS2955" s="13" t="s">
        <v>111</v>
      </c>
      <c r="AT2955" s="13">
        <v>2015</v>
      </c>
      <c r="AU2955" s="13" t="s">
        <v>115</v>
      </c>
    </row>
    <row r="2956" spans="2:47" ht="13.15" customHeight="1" x14ac:dyDescent="0.2">
      <c r="B2956" s="13" t="s">
        <v>4261</v>
      </c>
      <c r="C2956" s="13" t="s">
        <v>100</v>
      </c>
      <c r="D2956" s="13" t="s">
        <v>4257</v>
      </c>
      <c r="E2956" s="13" t="s">
        <v>4112</v>
      </c>
      <c r="F2956" s="13" t="s">
        <v>4258</v>
      </c>
      <c r="G2956" s="13" t="s">
        <v>4252</v>
      </c>
      <c r="H2956" s="13" t="s">
        <v>197</v>
      </c>
      <c r="I2956" s="13">
        <v>62.3</v>
      </c>
      <c r="J2956" s="13" t="s">
        <v>579</v>
      </c>
      <c r="K2956" s="13" t="s">
        <v>107</v>
      </c>
      <c r="L2956" s="13" t="s">
        <v>108</v>
      </c>
      <c r="M2956" s="13" t="s">
        <v>122</v>
      </c>
      <c r="N2956" s="13" t="s">
        <v>4125</v>
      </c>
      <c r="O2956" s="39"/>
      <c r="P2956" s="39"/>
      <c r="Q2956" s="39"/>
      <c r="R2956" s="39">
        <v>1.2</v>
      </c>
      <c r="S2956" s="39">
        <v>0.57999999999999996</v>
      </c>
      <c r="T2956" s="92">
        <v>0.27500000000000002</v>
      </c>
      <c r="U2956" s="39">
        <v>1</v>
      </c>
      <c r="V2956" s="39">
        <v>1</v>
      </c>
      <c r="W2956" s="39"/>
      <c r="X2956" s="39"/>
      <c r="Y2956" s="39"/>
      <c r="Z2956" s="39"/>
      <c r="AA2956" s="39"/>
      <c r="AB2956" s="39"/>
      <c r="AC2956" s="39"/>
      <c r="AD2956" s="39"/>
      <c r="AE2956" s="39"/>
      <c r="AF2956" s="39"/>
      <c r="AG2956" s="39"/>
      <c r="AH2956" s="39"/>
      <c r="AI2956" s="39"/>
      <c r="AJ2956" s="39"/>
      <c r="AK2956" s="39"/>
      <c r="AL2956" s="39"/>
      <c r="AM2956" s="39"/>
      <c r="AN2956" s="39"/>
      <c r="AO2956" s="39"/>
      <c r="AP2956" s="39">
        <v>461019.42857142852</v>
      </c>
      <c r="AQ2956" s="39">
        <f>(R2956+S2956+T2956+U2956+V2956)*AP2956</f>
        <v>1869433.7828571426</v>
      </c>
      <c r="AR2956" s="27">
        <f t="shared" si="127"/>
        <v>2093765.8367999999</v>
      </c>
      <c r="AS2956" s="13" t="s">
        <v>111</v>
      </c>
      <c r="AT2956" s="13">
        <v>2015</v>
      </c>
      <c r="AU2956" s="13"/>
    </row>
    <row r="2957" spans="2:47" ht="13.15" customHeight="1" x14ac:dyDescent="0.2">
      <c r="B2957" s="7" t="s">
        <v>4262</v>
      </c>
      <c r="C2957" s="7" t="s">
        <v>100</v>
      </c>
      <c r="D2957" s="13" t="s">
        <v>4263</v>
      </c>
      <c r="E2957" s="7" t="s">
        <v>4112</v>
      </c>
      <c r="F2957" s="7" t="s">
        <v>4264</v>
      </c>
      <c r="G2957" s="7" t="s">
        <v>4265</v>
      </c>
      <c r="H2957" s="8" t="s">
        <v>197</v>
      </c>
      <c r="I2957" s="9">
        <v>45</v>
      </c>
      <c r="J2957" s="10" t="s">
        <v>238</v>
      </c>
      <c r="K2957" s="8" t="s">
        <v>107</v>
      </c>
      <c r="L2957" s="10" t="s">
        <v>108</v>
      </c>
      <c r="M2957" s="10" t="s">
        <v>109</v>
      </c>
      <c r="N2957" s="10" t="s">
        <v>4115</v>
      </c>
      <c r="O2957" s="27"/>
      <c r="P2957" s="27"/>
      <c r="Q2957" s="74"/>
      <c r="R2957" s="27">
        <v>0.8</v>
      </c>
      <c r="S2957" s="27">
        <v>0.8</v>
      </c>
      <c r="T2957" s="27">
        <v>0.8</v>
      </c>
      <c r="U2957" s="27">
        <v>0.8</v>
      </c>
      <c r="V2957" s="27">
        <v>0.8</v>
      </c>
      <c r="W2957" s="27"/>
      <c r="X2957" s="27"/>
      <c r="Y2957" s="27"/>
      <c r="Z2957" s="27"/>
      <c r="AA2957" s="27"/>
      <c r="AB2957" s="27"/>
      <c r="AC2957" s="27"/>
      <c r="AD2957" s="27"/>
      <c r="AE2957" s="27"/>
      <c r="AF2957" s="27"/>
      <c r="AG2957" s="27"/>
      <c r="AH2957" s="27"/>
      <c r="AI2957" s="27"/>
      <c r="AJ2957" s="27"/>
      <c r="AK2957" s="27"/>
      <c r="AL2957" s="27"/>
      <c r="AM2957" s="27"/>
      <c r="AN2957" s="27"/>
      <c r="AO2957" s="27"/>
      <c r="AP2957" s="27">
        <v>416244.39</v>
      </c>
      <c r="AQ2957" s="39">
        <v>0</v>
      </c>
      <c r="AR2957" s="27">
        <f t="shared" si="127"/>
        <v>0</v>
      </c>
      <c r="AS2957" s="10" t="s">
        <v>111</v>
      </c>
      <c r="AT2957" s="7">
        <v>2015</v>
      </c>
      <c r="AU2957" s="89" t="s">
        <v>242</v>
      </c>
    </row>
    <row r="2958" spans="2:47" ht="13.15" customHeight="1" x14ac:dyDescent="0.2">
      <c r="B2958" s="7" t="s">
        <v>4266</v>
      </c>
      <c r="C2958" s="7" t="s">
        <v>100</v>
      </c>
      <c r="D2958" s="13" t="s">
        <v>4263</v>
      </c>
      <c r="E2958" s="7" t="s">
        <v>4112</v>
      </c>
      <c r="F2958" s="7" t="s">
        <v>4264</v>
      </c>
      <c r="G2958" s="7" t="s">
        <v>4265</v>
      </c>
      <c r="H2958" s="8" t="s">
        <v>197</v>
      </c>
      <c r="I2958" s="9">
        <v>45</v>
      </c>
      <c r="J2958" s="10" t="s">
        <v>4117</v>
      </c>
      <c r="K2958" s="8" t="s">
        <v>107</v>
      </c>
      <c r="L2958" s="10" t="s">
        <v>108</v>
      </c>
      <c r="M2958" s="10" t="s">
        <v>109</v>
      </c>
      <c r="N2958" s="10" t="s">
        <v>4115</v>
      </c>
      <c r="O2958" s="27"/>
      <c r="P2958" s="27"/>
      <c r="Q2958" s="74"/>
      <c r="R2958" s="27">
        <v>0.8</v>
      </c>
      <c r="S2958" s="27">
        <v>0.8</v>
      </c>
      <c r="T2958" s="27">
        <v>0.8</v>
      </c>
      <c r="U2958" s="27">
        <v>0.8</v>
      </c>
      <c r="V2958" s="27">
        <v>0.8</v>
      </c>
      <c r="W2958" s="27"/>
      <c r="X2958" s="27"/>
      <c r="Y2958" s="27"/>
      <c r="Z2958" s="27"/>
      <c r="AA2958" s="27"/>
      <c r="AB2958" s="27"/>
      <c r="AC2958" s="27"/>
      <c r="AD2958" s="27"/>
      <c r="AE2958" s="27"/>
      <c r="AF2958" s="27"/>
      <c r="AG2958" s="27"/>
      <c r="AH2958" s="27"/>
      <c r="AI2958" s="27"/>
      <c r="AJ2958" s="27"/>
      <c r="AK2958" s="27"/>
      <c r="AL2958" s="27"/>
      <c r="AM2958" s="27"/>
      <c r="AN2958" s="27"/>
      <c r="AO2958" s="27"/>
      <c r="AP2958" s="27">
        <v>416244.38873599999</v>
      </c>
      <c r="AQ2958" s="39">
        <v>0</v>
      </c>
      <c r="AR2958" s="27">
        <f t="shared" si="127"/>
        <v>0</v>
      </c>
      <c r="AS2958" s="10" t="s">
        <v>111</v>
      </c>
      <c r="AT2958" s="43">
        <v>2015</v>
      </c>
      <c r="AU2958" s="10" t="s">
        <v>1339</v>
      </c>
    </row>
    <row r="2959" spans="2:47" ht="13.15" customHeight="1" x14ac:dyDescent="0.2">
      <c r="B2959" s="12" t="s">
        <v>4267</v>
      </c>
      <c r="C2959" s="7" t="s">
        <v>100</v>
      </c>
      <c r="D2959" s="13" t="s">
        <v>4263</v>
      </c>
      <c r="E2959" s="7" t="s">
        <v>4112</v>
      </c>
      <c r="F2959" s="7" t="s">
        <v>4264</v>
      </c>
      <c r="G2959" s="7" t="s">
        <v>4265</v>
      </c>
      <c r="H2959" s="8" t="s">
        <v>197</v>
      </c>
      <c r="I2959" s="9">
        <v>45</v>
      </c>
      <c r="J2959" s="10" t="s">
        <v>579</v>
      </c>
      <c r="K2959" s="8" t="s">
        <v>107</v>
      </c>
      <c r="L2959" s="10" t="s">
        <v>108</v>
      </c>
      <c r="M2959" s="10" t="s">
        <v>109</v>
      </c>
      <c r="N2959" s="10" t="s">
        <v>4115</v>
      </c>
      <c r="O2959" s="74"/>
      <c r="P2959" s="27"/>
      <c r="Q2959" s="27"/>
      <c r="R2959" s="27">
        <v>0.8</v>
      </c>
      <c r="S2959" s="27">
        <v>0.8</v>
      </c>
      <c r="T2959" s="27">
        <v>0.8</v>
      </c>
      <c r="U2959" s="27">
        <v>0.8</v>
      </c>
      <c r="V2959" s="27">
        <v>0.8</v>
      </c>
      <c r="W2959" s="27"/>
      <c r="X2959" s="27"/>
      <c r="Y2959" s="27"/>
      <c r="Z2959" s="27"/>
      <c r="AA2959" s="27"/>
      <c r="AB2959" s="27"/>
      <c r="AC2959" s="27"/>
      <c r="AD2959" s="27"/>
      <c r="AE2959" s="27"/>
      <c r="AF2959" s="27"/>
      <c r="AG2959" s="27"/>
      <c r="AH2959" s="27"/>
      <c r="AI2959" s="27"/>
      <c r="AJ2959" s="27"/>
      <c r="AK2959" s="27"/>
      <c r="AL2959" s="27"/>
      <c r="AM2959" s="27"/>
      <c r="AN2959" s="27"/>
      <c r="AO2959" s="27"/>
      <c r="AP2959" s="27">
        <v>416244.38873599999</v>
      </c>
      <c r="AQ2959" s="39">
        <v>0</v>
      </c>
      <c r="AR2959" s="27">
        <f t="shared" si="127"/>
        <v>0</v>
      </c>
      <c r="AS2959" s="10" t="s">
        <v>111</v>
      </c>
      <c r="AT2959" s="43">
        <v>2015</v>
      </c>
      <c r="AU2959" s="88"/>
    </row>
    <row r="2960" spans="2:47" ht="13.15" customHeight="1" x14ac:dyDescent="0.2">
      <c r="B2960" s="12" t="s">
        <v>4268</v>
      </c>
      <c r="C2960" s="7" t="s">
        <v>100</v>
      </c>
      <c r="D2960" s="13" t="s">
        <v>4263</v>
      </c>
      <c r="E2960" s="7" t="s">
        <v>4112</v>
      </c>
      <c r="F2960" s="7" t="s">
        <v>4264</v>
      </c>
      <c r="G2960" s="7" t="s">
        <v>4265</v>
      </c>
      <c r="H2960" s="8" t="s">
        <v>197</v>
      </c>
      <c r="I2960" s="9">
        <v>45</v>
      </c>
      <c r="J2960" s="10" t="s">
        <v>579</v>
      </c>
      <c r="K2960" s="8" t="s">
        <v>107</v>
      </c>
      <c r="L2960" s="10" t="s">
        <v>108</v>
      </c>
      <c r="M2960" s="10" t="s">
        <v>109</v>
      </c>
      <c r="N2960" s="10" t="s">
        <v>4115</v>
      </c>
      <c r="O2960" s="74"/>
      <c r="P2960" s="27"/>
      <c r="Q2960" s="27"/>
      <c r="R2960" s="27">
        <v>0.8</v>
      </c>
      <c r="S2960" s="27">
        <v>0.8</v>
      </c>
      <c r="T2960" s="27">
        <v>0.8</v>
      </c>
      <c r="U2960" s="27">
        <v>0.8</v>
      </c>
      <c r="V2960" s="27">
        <v>0.8</v>
      </c>
      <c r="W2960" s="27"/>
      <c r="X2960" s="27"/>
      <c r="Y2960" s="27"/>
      <c r="Z2960" s="27"/>
      <c r="AA2960" s="27"/>
      <c r="AB2960" s="27"/>
      <c r="AC2960" s="27"/>
      <c r="AD2960" s="27"/>
      <c r="AE2960" s="27"/>
      <c r="AF2960" s="27"/>
      <c r="AG2960" s="27"/>
      <c r="AH2960" s="27"/>
      <c r="AI2960" s="27"/>
      <c r="AJ2960" s="27"/>
      <c r="AK2960" s="27"/>
      <c r="AL2960" s="27"/>
      <c r="AM2960" s="27"/>
      <c r="AN2960" s="27"/>
      <c r="AO2960" s="27"/>
      <c r="AP2960" s="27">
        <v>323673</v>
      </c>
      <c r="AQ2960" s="39">
        <v>0</v>
      </c>
      <c r="AR2960" s="27">
        <f t="shared" si="127"/>
        <v>0</v>
      </c>
      <c r="AS2960" s="10" t="s">
        <v>111</v>
      </c>
      <c r="AT2960" s="43">
        <v>2015</v>
      </c>
      <c r="AU2960" s="13" t="s">
        <v>115</v>
      </c>
    </row>
    <row r="2961" spans="2:47" ht="13.15" customHeight="1" x14ac:dyDescent="0.2">
      <c r="B2961" s="13" t="s">
        <v>4269</v>
      </c>
      <c r="C2961" s="13" t="s">
        <v>100</v>
      </c>
      <c r="D2961" s="13" t="s">
        <v>4270</v>
      </c>
      <c r="E2961" s="13" t="s">
        <v>4112</v>
      </c>
      <c r="F2961" s="13" t="s">
        <v>4271</v>
      </c>
      <c r="G2961" s="13" t="s">
        <v>4265</v>
      </c>
      <c r="H2961" s="13" t="s">
        <v>197</v>
      </c>
      <c r="I2961" s="13">
        <v>45</v>
      </c>
      <c r="J2961" s="13" t="s">
        <v>579</v>
      </c>
      <c r="K2961" s="13" t="s">
        <v>107</v>
      </c>
      <c r="L2961" s="13" t="s">
        <v>108</v>
      </c>
      <c r="M2961" s="13" t="s">
        <v>109</v>
      </c>
      <c r="N2961" s="13" t="s">
        <v>4115</v>
      </c>
      <c r="O2961" s="39"/>
      <c r="P2961" s="39"/>
      <c r="Q2961" s="39"/>
      <c r="R2961" s="39">
        <v>0.8</v>
      </c>
      <c r="S2961" s="39">
        <v>0</v>
      </c>
      <c r="T2961" s="39">
        <v>0.30000000000000004</v>
      </c>
      <c r="U2961" s="39">
        <v>0.30000000000000004</v>
      </c>
      <c r="V2961" s="39">
        <v>0.30000000000000004</v>
      </c>
      <c r="W2961" s="39"/>
      <c r="X2961" s="39"/>
      <c r="Y2961" s="39"/>
      <c r="Z2961" s="39"/>
      <c r="AA2961" s="39"/>
      <c r="AB2961" s="39"/>
      <c r="AC2961" s="39"/>
      <c r="AD2961" s="39"/>
      <c r="AE2961" s="39"/>
      <c r="AF2961" s="39"/>
      <c r="AG2961" s="39"/>
      <c r="AH2961" s="39"/>
      <c r="AI2961" s="39"/>
      <c r="AJ2961" s="39"/>
      <c r="AK2961" s="39"/>
      <c r="AL2961" s="39"/>
      <c r="AM2961" s="39"/>
      <c r="AN2961" s="39"/>
      <c r="AO2961" s="39"/>
      <c r="AP2961" s="39">
        <v>323673</v>
      </c>
      <c r="AQ2961" s="39">
        <v>0</v>
      </c>
      <c r="AR2961" s="27">
        <f t="shared" si="127"/>
        <v>0</v>
      </c>
      <c r="AS2961" s="13" t="s">
        <v>111</v>
      </c>
      <c r="AT2961" s="13">
        <v>2015</v>
      </c>
      <c r="AU2961" s="13">
        <v>14.15</v>
      </c>
    </row>
    <row r="2962" spans="2:47" ht="13.15" customHeight="1" x14ac:dyDescent="0.2">
      <c r="B2962" s="13" t="s">
        <v>4272</v>
      </c>
      <c r="C2962" s="13" t="s">
        <v>100</v>
      </c>
      <c r="D2962" s="13" t="s">
        <v>4270</v>
      </c>
      <c r="E2962" s="13" t="s">
        <v>4112</v>
      </c>
      <c r="F2962" s="13" t="s">
        <v>4271</v>
      </c>
      <c r="G2962" s="13" t="s">
        <v>4265</v>
      </c>
      <c r="H2962" s="13" t="s">
        <v>197</v>
      </c>
      <c r="I2962" s="13">
        <v>45</v>
      </c>
      <c r="J2962" s="13" t="s">
        <v>579</v>
      </c>
      <c r="K2962" s="13" t="s">
        <v>107</v>
      </c>
      <c r="L2962" s="13" t="s">
        <v>108</v>
      </c>
      <c r="M2962" s="13" t="s">
        <v>122</v>
      </c>
      <c r="N2962" s="13" t="s">
        <v>4115</v>
      </c>
      <c r="O2962" s="39"/>
      <c r="P2962" s="39"/>
      <c r="Q2962" s="39"/>
      <c r="R2962" s="39">
        <v>0.8</v>
      </c>
      <c r="S2962" s="39">
        <v>0.37</v>
      </c>
      <c r="T2962" s="39">
        <v>0.30000000000000004</v>
      </c>
      <c r="U2962" s="39">
        <v>0.30000000000000004</v>
      </c>
      <c r="V2962" s="39">
        <v>0.30000000000000004</v>
      </c>
      <c r="W2962" s="39"/>
      <c r="X2962" s="39"/>
      <c r="Y2962" s="39"/>
      <c r="Z2962" s="39"/>
      <c r="AA2962" s="39"/>
      <c r="AB2962" s="39"/>
      <c r="AC2962" s="39"/>
      <c r="AD2962" s="39"/>
      <c r="AE2962" s="39"/>
      <c r="AF2962" s="39"/>
      <c r="AG2962" s="39"/>
      <c r="AH2962" s="39"/>
      <c r="AI2962" s="39"/>
      <c r="AJ2962" s="39"/>
      <c r="AK2962" s="39"/>
      <c r="AL2962" s="39"/>
      <c r="AM2962" s="39"/>
      <c r="AN2962" s="39"/>
      <c r="AO2962" s="39"/>
      <c r="AP2962" s="39">
        <v>686911.61</v>
      </c>
      <c r="AQ2962" s="39">
        <v>0</v>
      </c>
      <c r="AR2962" s="27">
        <f t="shared" si="127"/>
        <v>0</v>
      </c>
      <c r="AS2962" s="13" t="s">
        <v>111</v>
      </c>
      <c r="AT2962" s="13">
        <v>2015</v>
      </c>
      <c r="AU2962" s="13" t="s">
        <v>115</v>
      </c>
    </row>
    <row r="2963" spans="2:47" ht="13.15" customHeight="1" x14ac:dyDescent="0.2">
      <c r="B2963" s="13" t="s">
        <v>4273</v>
      </c>
      <c r="C2963" s="13" t="s">
        <v>100</v>
      </c>
      <c r="D2963" s="13" t="s">
        <v>4270</v>
      </c>
      <c r="E2963" s="13" t="s">
        <v>4112</v>
      </c>
      <c r="F2963" s="13" t="s">
        <v>4271</v>
      </c>
      <c r="G2963" s="13" t="s">
        <v>4265</v>
      </c>
      <c r="H2963" s="13" t="s">
        <v>197</v>
      </c>
      <c r="I2963" s="13">
        <v>45</v>
      </c>
      <c r="J2963" s="13" t="s">
        <v>579</v>
      </c>
      <c r="K2963" s="13" t="s">
        <v>107</v>
      </c>
      <c r="L2963" s="13" t="s">
        <v>108</v>
      </c>
      <c r="M2963" s="13" t="s">
        <v>122</v>
      </c>
      <c r="N2963" s="13" t="s">
        <v>4125</v>
      </c>
      <c r="O2963" s="39"/>
      <c r="P2963" s="39"/>
      <c r="Q2963" s="39"/>
      <c r="R2963" s="39">
        <v>0.8</v>
      </c>
      <c r="S2963" s="39">
        <v>0.37</v>
      </c>
      <c r="T2963" s="39">
        <v>0</v>
      </c>
      <c r="U2963" s="39">
        <v>0.30000000000000004</v>
      </c>
      <c r="V2963" s="39">
        <v>0.30000000000000004</v>
      </c>
      <c r="W2963" s="39"/>
      <c r="X2963" s="39"/>
      <c r="Y2963" s="39"/>
      <c r="Z2963" s="39"/>
      <c r="AA2963" s="39"/>
      <c r="AB2963" s="39"/>
      <c r="AC2963" s="39"/>
      <c r="AD2963" s="39"/>
      <c r="AE2963" s="39"/>
      <c r="AF2963" s="39"/>
      <c r="AG2963" s="39"/>
      <c r="AH2963" s="39"/>
      <c r="AI2963" s="39"/>
      <c r="AJ2963" s="39"/>
      <c r="AK2963" s="39"/>
      <c r="AL2963" s="39"/>
      <c r="AM2963" s="39"/>
      <c r="AN2963" s="39"/>
      <c r="AO2963" s="39"/>
      <c r="AP2963" s="39">
        <v>686911.61</v>
      </c>
      <c r="AQ2963" s="39">
        <f>(R2963+S2963+T2963+U2963+V2963)*AP2963</f>
        <v>1215833.5497000001</v>
      </c>
      <c r="AR2963" s="27">
        <f t="shared" si="127"/>
        <v>1361733.5756640001</v>
      </c>
      <c r="AS2963" s="13" t="s">
        <v>111</v>
      </c>
      <c r="AT2963" s="13">
        <v>2015</v>
      </c>
      <c r="AU2963" s="13"/>
    </row>
    <row r="2964" spans="2:47" ht="13.15" customHeight="1" x14ac:dyDescent="0.2">
      <c r="B2964" s="7" t="s">
        <v>4274</v>
      </c>
      <c r="C2964" s="7" t="s">
        <v>100</v>
      </c>
      <c r="D2964" s="13" t="s">
        <v>4275</v>
      </c>
      <c r="E2964" s="7" t="s">
        <v>4112</v>
      </c>
      <c r="F2964" s="7" t="s">
        <v>4276</v>
      </c>
      <c r="G2964" s="7" t="s">
        <v>4277</v>
      </c>
      <c r="H2964" s="8" t="s">
        <v>197</v>
      </c>
      <c r="I2964" s="9">
        <v>62.3</v>
      </c>
      <c r="J2964" s="10" t="s">
        <v>238</v>
      </c>
      <c r="K2964" s="8" t="s">
        <v>107</v>
      </c>
      <c r="L2964" s="10" t="s">
        <v>108</v>
      </c>
      <c r="M2964" s="10" t="s">
        <v>109</v>
      </c>
      <c r="N2964" s="10" t="s">
        <v>4115</v>
      </c>
      <c r="O2964" s="27"/>
      <c r="P2964" s="27"/>
      <c r="Q2964" s="74"/>
      <c r="R2964" s="27">
        <v>1.3</v>
      </c>
      <c r="S2964" s="27">
        <v>1.3</v>
      </c>
      <c r="T2964" s="27">
        <v>1.3</v>
      </c>
      <c r="U2964" s="27">
        <v>1.3</v>
      </c>
      <c r="V2964" s="27">
        <v>1.3</v>
      </c>
      <c r="W2964" s="27"/>
      <c r="X2964" s="27"/>
      <c r="Y2964" s="27"/>
      <c r="Z2964" s="27"/>
      <c r="AA2964" s="27"/>
      <c r="AB2964" s="27"/>
      <c r="AC2964" s="27"/>
      <c r="AD2964" s="27"/>
      <c r="AE2964" s="27"/>
      <c r="AF2964" s="27"/>
      <c r="AG2964" s="27"/>
      <c r="AH2964" s="27"/>
      <c r="AI2964" s="27"/>
      <c r="AJ2964" s="27"/>
      <c r="AK2964" s="27"/>
      <c r="AL2964" s="27"/>
      <c r="AM2964" s="27"/>
      <c r="AN2964" s="27"/>
      <c r="AO2964" s="27"/>
      <c r="AP2964" s="27">
        <v>88005.96</v>
      </c>
      <c r="AQ2964" s="39">
        <v>0</v>
      </c>
      <c r="AR2964" s="27">
        <f t="shared" si="127"/>
        <v>0</v>
      </c>
      <c r="AS2964" s="10" t="s">
        <v>111</v>
      </c>
      <c r="AT2964" s="7">
        <v>2015</v>
      </c>
      <c r="AU2964" s="89" t="s">
        <v>242</v>
      </c>
    </row>
    <row r="2965" spans="2:47" ht="13.15" customHeight="1" x14ac:dyDescent="0.2">
      <c r="B2965" s="7" t="s">
        <v>4278</v>
      </c>
      <c r="C2965" s="7" t="s">
        <v>100</v>
      </c>
      <c r="D2965" s="13" t="s">
        <v>4275</v>
      </c>
      <c r="E2965" s="7" t="s">
        <v>4112</v>
      </c>
      <c r="F2965" s="7" t="s">
        <v>4276</v>
      </c>
      <c r="G2965" s="7" t="s">
        <v>4277</v>
      </c>
      <c r="H2965" s="8" t="s">
        <v>197</v>
      </c>
      <c r="I2965" s="9">
        <v>62.3</v>
      </c>
      <c r="J2965" s="10" t="s">
        <v>4117</v>
      </c>
      <c r="K2965" s="8" t="s">
        <v>107</v>
      </c>
      <c r="L2965" s="10" t="s">
        <v>108</v>
      </c>
      <c r="M2965" s="10" t="s">
        <v>109</v>
      </c>
      <c r="N2965" s="10" t="s">
        <v>4115</v>
      </c>
      <c r="O2965" s="27"/>
      <c r="P2965" s="27"/>
      <c r="Q2965" s="74"/>
      <c r="R2965" s="27">
        <v>1.3</v>
      </c>
      <c r="S2965" s="27">
        <v>1.3</v>
      </c>
      <c r="T2965" s="27">
        <v>1.3</v>
      </c>
      <c r="U2965" s="27">
        <v>1.3</v>
      </c>
      <c r="V2965" s="27">
        <v>1.3</v>
      </c>
      <c r="W2965" s="27"/>
      <c r="X2965" s="27"/>
      <c r="Y2965" s="27"/>
      <c r="Z2965" s="27"/>
      <c r="AA2965" s="27"/>
      <c r="AB2965" s="27"/>
      <c r="AC2965" s="27"/>
      <c r="AD2965" s="27"/>
      <c r="AE2965" s="27"/>
      <c r="AF2965" s="27"/>
      <c r="AG2965" s="27"/>
      <c r="AH2965" s="27"/>
      <c r="AI2965" s="27"/>
      <c r="AJ2965" s="27"/>
      <c r="AK2965" s="27"/>
      <c r="AL2965" s="27"/>
      <c r="AM2965" s="27"/>
      <c r="AN2965" s="27"/>
      <c r="AO2965" s="27"/>
      <c r="AP2965" s="27">
        <v>88005.956475611441</v>
      </c>
      <c r="AQ2965" s="39">
        <v>0</v>
      </c>
      <c r="AR2965" s="27">
        <f t="shared" si="127"/>
        <v>0</v>
      </c>
      <c r="AS2965" s="10" t="s">
        <v>111</v>
      </c>
      <c r="AT2965" s="43">
        <v>2015</v>
      </c>
      <c r="AU2965" s="10" t="s">
        <v>1339</v>
      </c>
    </row>
    <row r="2966" spans="2:47" ht="13.15" customHeight="1" x14ac:dyDescent="0.2">
      <c r="B2966" s="12" t="s">
        <v>4279</v>
      </c>
      <c r="C2966" s="7" t="s">
        <v>100</v>
      </c>
      <c r="D2966" s="13" t="s">
        <v>4275</v>
      </c>
      <c r="E2966" s="7" t="s">
        <v>4112</v>
      </c>
      <c r="F2966" s="7" t="s">
        <v>4276</v>
      </c>
      <c r="G2966" s="7" t="s">
        <v>4277</v>
      </c>
      <c r="H2966" s="8" t="s">
        <v>197</v>
      </c>
      <c r="I2966" s="9">
        <v>62.3</v>
      </c>
      <c r="J2966" s="10" t="s">
        <v>579</v>
      </c>
      <c r="K2966" s="8" t="s">
        <v>107</v>
      </c>
      <c r="L2966" s="10" t="s">
        <v>108</v>
      </c>
      <c r="M2966" s="10" t="s">
        <v>109</v>
      </c>
      <c r="N2966" s="10" t="s">
        <v>4115</v>
      </c>
      <c r="O2966" s="74"/>
      <c r="P2966" s="27"/>
      <c r="Q2966" s="27"/>
      <c r="R2966" s="27">
        <v>1.3</v>
      </c>
      <c r="S2966" s="27">
        <v>1.3</v>
      </c>
      <c r="T2966" s="27">
        <v>1.3</v>
      </c>
      <c r="U2966" s="27">
        <v>1.3</v>
      </c>
      <c r="V2966" s="27">
        <v>1.3</v>
      </c>
      <c r="W2966" s="27"/>
      <c r="X2966" s="27"/>
      <c r="Y2966" s="27"/>
      <c r="Z2966" s="27"/>
      <c r="AA2966" s="27"/>
      <c r="AB2966" s="27"/>
      <c r="AC2966" s="27"/>
      <c r="AD2966" s="27"/>
      <c r="AE2966" s="27"/>
      <c r="AF2966" s="27"/>
      <c r="AG2966" s="27"/>
      <c r="AH2966" s="27"/>
      <c r="AI2966" s="27"/>
      <c r="AJ2966" s="27"/>
      <c r="AK2966" s="27"/>
      <c r="AL2966" s="27"/>
      <c r="AM2966" s="27"/>
      <c r="AN2966" s="27"/>
      <c r="AO2966" s="27"/>
      <c r="AP2966" s="27">
        <v>88005.956475611441</v>
      </c>
      <c r="AQ2966" s="39">
        <v>0</v>
      </c>
      <c r="AR2966" s="27">
        <f t="shared" si="127"/>
        <v>0</v>
      </c>
      <c r="AS2966" s="10" t="s">
        <v>111</v>
      </c>
      <c r="AT2966" s="43">
        <v>2015</v>
      </c>
      <c r="AU2966" s="88"/>
    </row>
    <row r="2967" spans="2:47" ht="13.15" customHeight="1" x14ac:dyDescent="0.2">
      <c r="B2967" s="12" t="s">
        <v>4280</v>
      </c>
      <c r="C2967" s="7" t="s">
        <v>100</v>
      </c>
      <c r="D2967" s="13" t="s">
        <v>4275</v>
      </c>
      <c r="E2967" s="7" t="s">
        <v>4112</v>
      </c>
      <c r="F2967" s="7" t="s">
        <v>4276</v>
      </c>
      <c r="G2967" s="7" t="s">
        <v>4277</v>
      </c>
      <c r="H2967" s="8" t="s">
        <v>197</v>
      </c>
      <c r="I2967" s="9">
        <v>62.3</v>
      </c>
      <c r="J2967" s="10" t="s">
        <v>579</v>
      </c>
      <c r="K2967" s="8" t="s">
        <v>107</v>
      </c>
      <c r="L2967" s="10" t="s">
        <v>108</v>
      </c>
      <c r="M2967" s="10" t="s">
        <v>109</v>
      </c>
      <c r="N2967" s="10" t="s">
        <v>4115</v>
      </c>
      <c r="O2967" s="74"/>
      <c r="P2967" s="27"/>
      <c r="Q2967" s="27"/>
      <c r="R2967" s="27">
        <v>1.3</v>
      </c>
      <c r="S2967" s="27">
        <v>1.3</v>
      </c>
      <c r="T2967" s="27">
        <v>1.3</v>
      </c>
      <c r="U2967" s="27">
        <v>1.3</v>
      </c>
      <c r="V2967" s="27">
        <v>1.3</v>
      </c>
      <c r="W2967" s="27"/>
      <c r="X2967" s="27"/>
      <c r="Y2967" s="27"/>
      <c r="Z2967" s="27"/>
      <c r="AA2967" s="27"/>
      <c r="AB2967" s="27"/>
      <c r="AC2967" s="27"/>
      <c r="AD2967" s="27"/>
      <c r="AE2967" s="27"/>
      <c r="AF2967" s="27"/>
      <c r="AG2967" s="27"/>
      <c r="AH2967" s="27"/>
      <c r="AI2967" s="27"/>
      <c r="AJ2967" s="27"/>
      <c r="AK2967" s="27"/>
      <c r="AL2967" s="27"/>
      <c r="AM2967" s="27"/>
      <c r="AN2967" s="27"/>
      <c r="AO2967" s="27"/>
      <c r="AP2967" s="27">
        <v>57787</v>
      </c>
      <c r="AQ2967" s="39">
        <v>0</v>
      </c>
      <c r="AR2967" s="27">
        <f t="shared" si="127"/>
        <v>0</v>
      </c>
      <c r="AS2967" s="10" t="s">
        <v>111</v>
      </c>
      <c r="AT2967" s="43">
        <v>2015</v>
      </c>
      <c r="AU2967" s="13" t="s">
        <v>156</v>
      </c>
    </row>
    <row r="2968" spans="2:47" ht="13.15" customHeight="1" x14ac:dyDescent="0.2">
      <c r="B2968" s="13" t="s">
        <v>4281</v>
      </c>
      <c r="C2968" s="13" t="s">
        <v>100</v>
      </c>
      <c r="D2968" s="13" t="s">
        <v>4282</v>
      </c>
      <c r="E2968" s="13" t="s">
        <v>4112</v>
      </c>
      <c r="F2968" s="13" t="s">
        <v>4283</v>
      </c>
      <c r="G2968" s="13" t="s">
        <v>4277</v>
      </c>
      <c r="H2968" s="13" t="s">
        <v>197</v>
      </c>
      <c r="I2968" s="13">
        <v>62.3</v>
      </c>
      <c r="J2968" s="13" t="s">
        <v>579</v>
      </c>
      <c r="K2968" s="13" t="s">
        <v>107</v>
      </c>
      <c r="L2968" s="13" t="s">
        <v>108</v>
      </c>
      <c r="M2968" s="13" t="s">
        <v>109</v>
      </c>
      <c r="N2968" s="13" t="s">
        <v>4115</v>
      </c>
      <c r="O2968" s="39"/>
      <c r="P2968" s="39"/>
      <c r="Q2968" s="39"/>
      <c r="R2968" s="39">
        <v>1.3</v>
      </c>
      <c r="S2968" s="39">
        <v>0</v>
      </c>
      <c r="T2968" s="39">
        <v>1.1000000000000001</v>
      </c>
      <c r="U2968" s="39">
        <v>1.1000000000000001</v>
      </c>
      <c r="V2968" s="39">
        <v>1.1000000000000001</v>
      </c>
      <c r="W2968" s="39"/>
      <c r="X2968" s="39"/>
      <c r="Y2968" s="39"/>
      <c r="Z2968" s="39"/>
      <c r="AA2968" s="39"/>
      <c r="AB2968" s="39"/>
      <c r="AC2968" s="39"/>
      <c r="AD2968" s="39"/>
      <c r="AE2968" s="39"/>
      <c r="AF2968" s="39"/>
      <c r="AG2968" s="39"/>
      <c r="AH2968" s="39"/>
      <c r="AI2968" s="39"/>
      <c r="AJ2968" s="39"/>
      <c r="AK2968" s="39"/>
      <c r="AL2968" s="39"/>
      <c r="AM2968" s="39"/>
      <c r="AN2968" s="39"/>
      <c r="AO2968" s="39"/>
      <c r="AP2968" s="39">
        <v>73375.53</v>
      </c>
      <c r="AQ2968" s="39">
        <v>0</v>
      </c>
      <c r="AR2968" s="27">
        <f t="shared" si="127"/>
        <v>0</v>
      </c>
      <c r="AS2968" s="13" t="s">
        <v>111</v>
      </c>
      <c r="AT2968" s="13">
        <v>2015</v>
      </c>
      <c r="AU2968" s="13">
        <v>14.15</v>
      </c>
    </row>
    <row r="2969" spans="2:47" ht="13.15" customHeight="1" x14ac:dyDescent="0.2">
      <c r="B2969" s="13" t="s">
        <v>4284</v>
      </c>
      <c r="C2969" s="13" t="s">
        <v>100</v>
      </c>
      <c r="D2969" s="13" t="s">
        <v>4282</v>
      </c>
      <c r="E2969" s="13" t="s">
        <v>4112</v>
      </c>
      <c r="F2969" s="13" t="s">
        <v>4283</v>
      </c>
      <c r="G2969" s="13" t="s">
        <v>4277</v>
      </c>
      <c r="H2969" s="13" t="s">
        <v>197</v>
      </c>
      <c r="I2969" s="13">
        <v>62.3</v>
      </c>
      <c r="J2969" s="13" t="s">
        <v>579</v>
      </c>
      <c r="K2969" s="13" t="s">
        <v>107</v>
      </c>
      <c r="L2969" s="13" t="s">
        <v>108</v>
      </c>
      <c r="M2969" s="13" t="s">
        <v>109</v>
      </c>
      <c r="N2969" s="13" t="s">
        <v>4115</v>
      </c>
      <c r="O2969" s="39"/>
      <c r="P2969" s="39"/>
      <c r="Q2969" s="39"/>
      <c r="R2969" s="39">
        <v>1.3</v>
      </c>
      <c r="S2969" s="39">
        <v>1.1000000000000001</v>
      </c>
      <c r="T2969" s="39">
        <v>1.1000000000000001</v>
      </c>
      <c r="U2969" s="39">
        <v>1.1000000000000001</v>
      </c>
      <c r="V2969" s="39">
        <v>1.1000000000000001</v>
      </c>
      <c r="W2969" s="39"/>
      <c r="X2969" s="39"/>
      <c r="Y2969" s="39"/>
      <c r="Z2969" s="39"/>
      <c r="AA2969" s="39"/>
      <c r="AB2969" s="39"/>
      <c r="AC2969" s="39"/>
      <c r="AD2969" s="39"/>
      <c r="AE2969" s="39"/>
      <c r="AF2969" s="39"/>
      <c r="AG2969" s="39"/>
      <c r="AH2969" s="39"/>
      <c r="AI2969" s="39"/>
      <c r="AJ2969" s="39"/>
      <c r="AK2969" s="39"/>
      <c r="AL2969" s="39"/>
      <c r="AM2969" s="39"/>
      <c r="AN2969" s="39"/>
      <c r="AO2969" s="39"/>
      <c r="AP2969" s="39">
        <v>68946.25</v>
      </c>
      <c r="AQ2969" s="39">
        <v>0</v>
      </c>
      <c r="AR2969" s="27">
        <f t="shared" si="127"/>
        <v>0</v>
      </c>
      <c r="AS2969" s="13" t="s">
        <v>111</v>
      </c>
      <c r="AT2969" s="13">
        <v>2015</v>
      </c>
      <c r="AU2969" s="13">
        <v>14</v>
      </c>
    </row>
    <row r="2970" spans="2:47" ht="13.15" customHeight="1" x14ac:dyDescent="0.2">
      <c r="B2970" s="13" t="s">
        <v>4285</v>
      </c>
      <c r="C2970" s="13" t="s">
        <v>100</v>
      </c>
      <c r="D2970" s="13" t="s">
        <v>4282</v>
      </c>
      <c r="E2970" s="13" t="s">
        <v>4112</v>
      </c>
      <c r="F2970" s="13" t="s">
        <v>4283</v>
      </c>
      <c r="G2970" s="13" t="s">
        <v>4277</v>
      </c>
      <c r="H2970" s="13" t="s">
        <v>197</v>
      </c>
      <c r="I2970" s="13">
        <v>62.3</v>
      </c>
      <c r="J2970" s="13" t="s">
        <v>579</v>
      </c>
      <c r="K2970" s="13" t="s">
        <v>107</v>
      </c>
      <c r="L2970" s="13" t="s">
        <v>108</v>
      </c>
      <c r="M2970" s="13" t="s">
        <v>122</v>
      </c>
      <c r="N2970" s="13" t="s">
        <v>4115</v>
      </c>
      <c r="O2970" s="39"/>
      <c r="P2970" s="39"/>
      <c r="Q2970" s="39"/>
      <c r="R2970" s="39">
        <v>1.3</v>
      </c>
      <c r="S2970" s="39">
        <v>0</v>
      </c>
      <c r="T2970" s="39">
        <v>1.1000000000000001</v>
      </c>
      <c r="U2970" s="39">
        <v>1.1000000000000001</v>
      </c>
      <c r="V2970" s="39">
        <v>1.1000000000000001</v>
      </c>
      <c r="W2970" s="39"/>
      <c r="X2970" s="39"/>
      <c r="Y2970" s="39"/>
      <c r="Z2970" s="39"/>
      <c r="AA2970" s="39"/>
      <c r="AB2970" s="39"/>
      <c r="AC2970" s="39"/>
      <c r="AD2970" s="39"/>
      <c r="AE2970" s="39"/>
      <c r="AF2970" s="39"/>
      <c r="AG2970" s="39"/>
      <c r="AH2970" s="39"/>
      <c r="AI2970" s="39"/>
      <c r="AJ2970" s="39"/>
      <c r="AK2970" s="39"/>
      <c r="AL2970" s="39"/>
      <c r="AM2970" s="39"/>
      <c r="AN2970" s="39"/>
      <c r="AO2970" s="39"/>
      <c r="AP2970" s="39">
        <v>68946.25</v>
      </c>
      <c r="AQ2970" s="39">
        <v>0</v>
      </c>
      <c r="AR2970" s="27">
        <f t="shared" si="127"/>
        <v>0</v>
      </c>
      <c r="AS2970" s="13" t="s">
        <v>111</v>
      </c>
      <c r="AT2970" s="13">
        <v>2015</v>
      </c>
      <c r="AU2970" s="13" t="s">
        <v>115</v>
      </c>
    </row>
    <row r="2971" spans="2:47" ht="13.15" customHeight="1" x14ac:dyDescent="0.2">
      <c r="B2971" s="13" t="s">
        <v>4286</v>
      </c>
      <c r="C2971" s="13" t="s">
        <v>100</v>
      </c>
      <c r="D2971" s="13" t="s">
        <v>4282</v>
      </c>
      <c r="E2971" s="13" t="s">
        <v>4112</v>
      </c>
      <c r="F2971" s="13" t="s">
        <v>4283</v>
      </c>
      <c r="G2971" s="13" t="s">
        <v>4277</v>
      </c>
      <c r="H2971" s="13" t="s">
        <v>197</v>
      </c>
      <c r="I2971" s="13">
        <v>62.3</v>
      </c>
      <c r="J2971" s="13" t="s">
        <v>579</v>
      </c>
      <c r="K2971" s="13" t="s">
        <v>107</v>
      </c>
      <c r="L2971" s="13" t="s">
        <v>108</v>
      </c>
      <c r="M2971" s="13" t="s">
        <v>122</v>
      </c>
      <c r="N2971" s="13" t="s">
        <v>4125</v>
      </c>
      <c r="O2971" s="39"/>
      <c r="P2971" s="39"/>
      <c r="Q2971" s="39"/>
      <c r="R2971" s="39">
        <v>1.3</v>
      </c>
      <c r="S2971" s="39">
        <v>0</v>
      </c>
      <c r="T2971" s="39">
        <v>0</v>
      </c>
      <c r="U2971" s="39">
        <v>1.1000000000000001</v>
      </c>
      <c r="V2971" s="39">
        <v>1.1000000000000001</v>
      </c>
      <c r="W2971" s="39"/>
      <c r="X2971" s="39"/>
      <c r="Y2971" s="39"/>
      <c r="Z2971" s="39"/>
      <c r="AA2971" s="39"/>
      <c r="AB2971" s="39"/>
      <c r="AC2971" s="39"/>
      <c r="AD2971" s="39"/>
      <c r="AE2971" s="39"/>
      <c r="AF2971" s="39"/>
      <c r="AG2971" s="39"/>
      <c r="AH2971" s="39"/>
      <c r="AI2971" s="39"/>
      <c r="AJ2971" s="39"/>
      <c r="AK2971" s="39"/>
      <c r="AL2971" s="39"/>
      <c r="AM2971" s="39"/>
      <c r="AN2971" s="39"/>
      <c r="AO2971" s="39"/>
      <c r="AP2971" s="39">
        <v>68946.25</v>
      </c>
      <c r="AQ2971" s="39">
        <f>(R2971+S2971+T2971+U2971+V2971)*AP2971</f>
        <v>241311.87500000003</v>
      </c>
      <c r="AR2971" s="27">
        <f t="shared" si="127"/>
        <v>270269.30000000005</v>
      </c>
      <c r="AS2971" s="13" t="s">
        <v>111</v>
      </c>
      <c r="AT2971" s="13">
        <v>2015</v>
      </c>
      <c r="AU2971" s="13"/>
    </row>
    <row r="2972" spans="2:47" ht="13.15" customHeight="1" x14ac:dyDescent="0.2">
      <c r="B2972" s="7" t="s">
        <v>4287</v>
      </c>
      <c r="C2972" s="7" t="s">
        <v>100</v>
      </c>
      <c r="D2972" s="13" t="s">
        <v>4288</v>
      </c>
      <c r="E2972" s="7" t="s">
        <v>4112</v>
      </c>
      <c r="F2972" s="7" t="s">
        <v>4289</v>
      </c>
      <c r="G2972" s="7" t="s">
        <v>4290</v>
      </c>
      <c r="H2972" s="8" t="s">
        <v>197</v>
      </c>
      <c r="I2972" s="9">
        <v>45</v>
      </c>
      <c r="J2972" s="10" t="s">
        <v>238</v>
      </c>
      <c r="K2972" s="8" t="s">
        <v>107</v>
      </c>
      <c r="L2972" s="10" t="s">
        <v>108</v>
      </c>
      <c r="M2972" s="10" t="s">
        <v>109</v>
      </c>
      <c r="N2972" s="10" t="s">
        <v>4115</v>
      </c>
      <c r="O2972" s="27"/>
      <c r="P2972" s="27"/>
      <c r="Q2972" s="74"/>
      <c r="R2972" s="27">
        <v>0.1</v>
      </c>
      <c r="S2972" s="27">
        <v>0.1</v>
      </c>
      <c r="T2972" s="27">
        <v>0.1</v>
      </c>
      <c r="U2972" s="27">
        <v>0.1</v>
      </c>
      <c r="V2972" s="27">
        <v>0.1</v>
      </c>
      <c r="W2972" s="27"/>
      <c r="X2972" s="27"/>
      <c r="Y2972" s="27"/>
      <c r="Z2972" s="27"/>
      <c r="AA2972" s="27"/>
      <c r="AB2972" s="27"/>
      <c r="AC2972" s="27"/>
      <c r="AD2972" s="27"/>
      <c r="AE2972" s="27"/>
      <c r="AF2972" s="27"/>
      <c r="AG2972" s="27"/>
      <c r="AH2972" s="27"/>
      <c r="AI2972" s="27"/>
      <c r="AJ2972" s="27"/>
      <c r="AK2972" s="27"/>
      <c r="AL2972" s="27"/>
      <c r="AM2972" s="27"/>
      <c r="AN2972" s="27"/>
      <c r="AO2972" s="27"/>
      <c r="AP2972" s="27">
        <v>824163.89</v>
      </c>
      <c r="AQ2972" s="39">
        <v>0</v>
      </c>
      <c r="AR2972" s="27">
        <f t="shared" si="127"/>
        <v>0</v>
      </c>
      <c r="AS2972" s="10" t="s">
        <v>111</v>
      </c>
      <c r="AT2972" s="7">
        <v>2015</v>
      </c>
      <c r="AU2972" s="89" t="s">
        <v>661</v>
      </c>
    </row>
    <row r="2973" spans="2:47" ht="13.15" customHeight="1" x14ac:dyDescent="0.2">
      <c r="B2973" s="7" t="s">
        <v>4291</v>
      </c>
      <c r="C2973" s="7" t="s">
        <v>100</v>
      </c>
      <c r="D2973" s="13" t="s">
        <v>4288</v>
      </c>
      <c r="E2973" s="7" t="s">
        <v>4112</v>
      </c>
      <c r="F2973" s="7" t="s">
        <v>4289</v>
      </c>
      <c r="G2973" s="7" t="s">
        <v>4290</v>
      </c>
      <c r="H2973" s="8" t="s">
        <v>197</v>
      </c>
      <c r="I2973" s="9">
        <v>45</v>
      </c>
      <c r="J2973" s="10" t="s">
        <v>4117</v>
      </c>
      <c r="K2973" s="8" t="s">
        <v>107</v>
      </c>
      <c r="L2973" s="10" t="s">
        <v>108</v>
      </c>
      <c r="M2973" s="10" t="s">
        <v>109</v>
      </c>
      <c r="N2973" s="10" t="s">
        <v>4115</v>
      </c>
      <c r="O2973" s="27"/>
      <c r="P2973" s="27"/>
      <c r="Q2973" s="74"/>
      <c r="R2973" s="27">
        <v>0.1</v>
      </c>
      <c r="S2973" s="27">
        <v>0.1</v>
      </c>
      <c r="T2973" s="27">
        <v>0.1</v>
      </c>
      <c r="U2973" s="27">
        <v>0.1</v>
      </c>
      <c r="V2973" s="27">
        <v>0.1</v>
      </c>
      <c r="W2973" s="27"/>
      <c r="X2973" s="27"/>
      <c r="Y2973" s="27"/>
      <c r="Z2973" s="27"/>
      <c r="AA2973" s="27"/>
      <c r="AB2973" s="27"/>
      <c r="AC2973" s="27"/>
      <c r="AD2973" s="27"/>
      <c r="AE2973" s="27"/>
      <c r="AF2973" s="27"/>
      <c r="AG2973" s="27"/>
      <c r="AH2973" s="27"/>
      <c r="AI2973" s="27"/>
      <c r="AJ2973" s="27"/>
      <c r="AK2973" s="27"/>
      <c r="AL2973" s="27"/>
      <c r="AM2973" s="27"/>
      <c r="AN2973" s="27"/>
      <c r="AO2973" s="27"/>
      <c r="AP2973" s="27">
        <v>824163.88969728001</v>
      </c>
      <c r="AQ2973" s="39">
        <v>0</v>
      </c>
      <c r="AR2973" s="27">
        <f t="shared" si="127"/>
        <v>0</v>
      </c>
      <c r="AS2973" s="10" t="s">
        <v>111</v>
      </c>
      <c r="AT2973" s="43">
        <v>2015</v>
      </c>
      <c r="AU2973" s="10" t="s">
        <v>1339</v>
      </c>
    </row>
    <row r="2974" spans="2:47" ht="13.15" customHeight="1" x14ac:dyDescent="0.2">
      <c r="B2974" s="12" t="s">
        <v>4292</v>
      </c>
      <c r="C2974" s="7" t="s">
        <v>100</v>
      </c>
      <c r="D2974" s="13" t="s">
        <v>4288</v>
      </c>
      <c r="E2974" s="7" t="s">
        <v>4112</v>
      </c>
      <c r="F2974" s="7" t="s">
        <v>4289</v>
      </c>
      <c r="G2974" s="7" t="s">
        <v>4290</v>
      </c>
      <c r="H2974" s="8" t="s">
        <v>197</v>
      </c>
      <c r="I2974" s="9">
        <v>45</v>
      </c>
      <c r="J2974" s="10" t="s">
        <v>579</v>
      </c>
      <c r="K2974" s="8" t="s">
        <v>107</v>
      </c>
      <c r="L2974" s="10" t="s">
        <v>108</v>
      </c>
      <c r="M2974" s="10" t="s">
        <v>109</v>
      </c>
      <c r="N2974" s="10" t="s">
        <v>4115</v>
      </c>
      <c r="O2974" s="74"/>
      <c r="P2974" s="27"/>
      <c r="Q2974" s="27"/>
      <c r="R2974" s="27">
        <v>0.1</v>
      </c>
      <c r="S2974" s="27"/>
      <c r="T2974" s="27"/>
      <c r="U2974" s="27"/>
      <c r="V2974" s="27"/>
      <c r="W2974" s="27"/>
      <c r="X2974" s="27"/>
      <c r="Y2974" s="27"/>
      <c r="Z2974" s="27"/>
      <c r="AA2974" s="27"/>
      <c r="AB2974" s="27"/>
      <c r="AC2974" s="27"/>
      <c r="AD2974" s="27"/>
      <c r="AE2974" s="27"/>
      <c r="AF2974" s="27"/>
      <c r="AG2974" s="27"/>
      <c r="AH2974" s="27"/>
      <c r="AI2974" s="27"/>
      <c r="AJ2974" s="27"/>
      <c r="AK2974" s="27"/>
      <c r="AL2974" s="27"/>
      <c r="AM2974" s="27"/>
      <c r="AN2974" s="27"/>
      <c r="AO2974" s="27"/>
      <c r="AP2974" s="27">
        <v>824163.88969728001</v>
      </c>
      <c r="AQ2974" s="39">
        <v>0</v>
      </c>
      <c r="AR2974" s="27">
        <f t="shared" si="127"/>
        <v>0</v>
      </c>
      <c r="AS2974" s="10" t="s">
        <v>111</v>
      </c>
      <c r="AT2974" s="43">
        <v>2015</v>
      </c>
      <c r="AU2974" s="88"/>
    </row>
    <row r="2975" spans="2:47" ht="13.15" customHeight="1" x14ac:dyDescent="0.2">
      <c r="B2975" s="12" t="s">
        <v>4293</v>
      </c>
      <c r="C2975" s="7" t="s">
        <v>100</v>
      </c>
      <c r="D2975" s="13" t="s">
        <v>4288</v>
      </c>
      <c r="E2975" s="7" t="s">
        <v>4112</v>
      </c>
      <c r="F2975" s="7" t="s">
        <v>4289</v>
      </c>
      <c r="G2975" s="7" t="s">
        <v>4290</v>
      </c>
      <c r="H2975" s="8" t="s">
        <v>197</v>
      </c>
      <c r="I2975" s="9">
        <v>45</v>
      </c>
      <c r="J2975" s="10" t="s">
        <v>579</v>
      </c>
      <c r="K2975" s="8" t="s">
        <v>107</v>
      </c>
      <c r="L2975" s="10" t="s">
        <v>108</v>
      </c>
      <c r="M2975" s="13" t="s">
        <v>122</v>
      </c>
      <c r="N2975" s="10" t="s">
        <v>4115</v>
      </c>
      <c r="O2975" s="74"/>
      <c r="P2975" s="27"/>
      <c r="Q2975" s="27"/>
      <c r="R2975" s="27">
        <v>0.1</v>
      </c>
      <c r="S2975" s="27"/>
      <c r="T2975" s="27"/>
      <c r="U2975" s="27"/>
      <c r="V2975" s="27"/>
      <c r="W2975" s="27"/>
      <c r="X2975" s="27"/>
      <c r="Y2975" s="27"/>
      <c r="Z2975" s="27"/>
      <c r="AA2975" s="27"/>
      <c r="AB2975" s="27"/>
      <c r="AC2975" s="27"/>
      <c r="AD2975" s="27"/>
      <c r="AE2975" s="27"/>
      <c r="AF2975" s="27"/>
      <c r="AG2975" s="27"/>
      <c r="AH2975" s="27"/>
      <c r="AI2975" s="27"/>
      <c r="AJ2975" s="27"/>
      <c r="AK2975" s="27"/>
      <c r="AL2975" s="27"/>
      <c r="AM2975" s="27"/>
      <c r="AN2975" s="27"/>
      <c r="AO2975" s="27"/>
      <c r="AP2975" s="27">
        <v>555102</v>
      </c>
      <c r="AQ2975" s="39">
        <f>(O2975+P2975+Q2975+R2975+S2975+T2975+U2975+V2975)*AP2975</f>
        <v>55510.200000000004</v>
      </c>
      <c r="AR2975" s="27">
        <f t="shared" si="127"/>
        <v>62171.424000000014</v>
      </c>
      <c r="AS2975" s="10" t="s">
        <v>111</v>
      </c>
      <c r="AT2975" s="43">
        <v>2015</v>
      </c>
      <c r="AU2975" s="88"/>
    </row>
    <row r="2976" spans="2:47" ht="13.15" customHeight="1" x14ac:dyDescent="0.2">
      <c r="B2976" s="7" t="s">
        <v>4294</v>
      </c>
      <c r="C2976" s="7" t="s">
        <v>100</v>
      </c>
      <c r="D2976" s="13" t="s">
        <v>4295</v>
      </c>
      <c r="E2976" s="7" t="s">
        <v>4112</v>
      </c>
      <c r="F2976" s="7" t="s">
        <v>4296</v>
      </c>
      <c r="G2976" s="7" t="s">
        <v>4297</v>
      </c>
      <c r="H2976" s="8" t="s">
        <v>197</v>
      </c>
      <c r="I2976" s="9">
        <v>45</v>
      </c>
      <c r="J2976" s="10" t="s">
        <v>238</v>
      </c>
      <c r="K2976" s="8" t="s">
        <v>107</v>
      </c>
      <c r="L2976" s="10" t="s">
        <v>108</v>
      </c>
      <c r="M2976" s="10" t="s">
        <v>109</v>
      </c>
      <c r="N2976" s="10" t="s">
        <v>4115</v>
      </c>
      <c r="O2976" s="27"/>
      <c r="P2976" s="27"/>
      <c r="Q2976" s="74"/>
      <c r="R2976" s="27">
        <v>0.2</v>
      </c>
      <c r="S2976" s="27">
        <v>0.2</v>
      </c>
      <c r="T2976" s="27">
        <v>0.2</v>
      </c>
      <c r="U2976" s="27">
        <v>0.2</v>
      </c>
      <c r="V2976" s="27">
        <v>0.2</v>
      </c>
      <c r="W2976" s="27"/>
      <c r="X2976" s="27"/>
      <c r="Y2976" s="27"/>
      <c r="Z2976" s="27"/>
      <c r="AA2976" s="27"/>
      <c r="AB2976" s="27"/>
      <c r="AC2976" s="27"/>
      <c r="AD2976" s="27"/>
      <c r="AE2976" s="27"/>
      <c r="AF2976" s="27"/>
      <c r="AG2976" s="27"/>
      <c r="AH2976" s="27"/>
      <c r="AI2976" s="27"/>
      <c r="AJ2976" s="27"/>
      <c r="AK2976" s="27"/>
      <c r="AL2976" s="27"/>
      <c r="AM2976" s="27"/>
      <c r="AN2976" s="27"/>
      <c r="AO2976" s="27"/>
      <c r="AP2976" s="27">
        <v>965686.98</v>
      </c>
      <c r="AQ2976" s="39">
        <v>0</v>
      </c>
      <c r="AR2976" s="27">
        <f t="shared" si="127"/>
        <v>0</v>
      </c>
      <c r="AS2976" s="10" t="s">
        <v>111</v>
      </c>
      <c r="AT2976" s="7">
        <v>2015</v>
      </c>
      <c r="AU2976" s="89" t="s">
        <v>661</v>
      </c>
    </row>
    <row r="2977" spans="2:47" ht="13.15" customHeight="1" x14ac:dyDescent="0.2">
      <c r="B2977" s="7" t="s">
        <v>4298</v>
      </c>
      <c r="C2977" s="7" t="s">
        <v>100</v>
      </c>
      <c r="D2977" s="13" t="s">
        <v>4295</v>
      </c>
      <c r="E2977" s="7" t="s">
        <v>4112</v>
      </c>
      <c r="F2977" s="7" t="s">
        <v>4296</v>
      </c>
      <c r="G2977" s="7" t="s">
        <v>4297</v>
      </c>
      <c r="H2977" s="8" t="s">
        <v>197</v>
      </c>
      <c r="I2977" s="9">
        <v>45</v>
      </c>
      <c r="J2977" s="10" t="s">
        <v>4117</v>
      </c>
      <c r="K2977" s="8" t="s">
        <v>107</v>
      </c>
      <c r="L2977" s="10" t="s">
        <v>108</v>
      </c>
      <c r="M2977" s="10" t="s">
        <v>109</v>
      </c>
      <c r="N2977" s="10" t="s">
        <v>4115</v>
      </c>
      <c r="O2977" s="27"/>
      <c r="P2977" s="27"/>
      <c r="Q2977" s="74"/>
      <c r="R2977" s="27">
        <v>0.2</v>
      </c>
      <c r="S2977" s="27">
        <v>0.2</v>
      </c>
      <c r="T2977" s="27">
        <v>0.2</v>
      </c>
      <c r="U2977" s="27">
        <v>0.2</v>
      </c>
      <c r="V2977" s="27">
        <v>0.2</v>
      </c>
      <c r="W2977" s="27"/>
      <c r="X2977" s="27"/>
      <c r="Y2977" s="27"/>
      <c r="Z2977" s="27"/>
      <c r="AA2977" s="27"/>
      <c r="AB2977" s="27"/>
      <c r="AC2977" s="27"/>
      <c r="AD2977" s="27"/>
      <c r="AE2977" s="27"/>
      <c r="AF2977" s="27"/>
      <c r="AG2977" s="27"/>
      <c r="AH2977" s="27"/>
      <c r="AI2977" s="27"/>
      <c r="AJ2977" s="27"/>
      <c r="AK2977" s="27"/>
      <c r="AL2977" s="27"/>
      <c r="AM2977" s="27"/>
      <c r="AN2977" s="27"/>
      <c r="AO2977" s="27"/>
      <c r="AP2977" s="27">
        <v>965686.98186751991</v>
      </c>
      <c r="AQ2977" s="39">
        <v>0</v>
      </c>
      <c r="AR2977" s="27">
        <f t="shared" si="127"/>
        <v>0</v>
      </c>
      <c r="AS2977" s="10" t="s">
        <v>111</v>
      </c>
      <c r="AT2977" s="43">
        <v>2015</v>
      </c>
      <c r="AU2977" s="10" t="s">
        <v>1339</v>
      </c>
    </row>
    <row r="2978" spans="2:47" ht="13.15" customHeight="1" x14ac:dyDescent="0.2">
      <c r="B2978" s="12" t="s">
        <v>4299</v>
      </c>
      <c r="C2978" s="7" t="s">
        <v>100</v>
      </c>
      <c r="D2978" s="13" t="s">
        <v>4295</v>
      </c>
      <c r="E2978" s="7" t="s">
        <v>4112</v>
      </c>
      <c r="F2978" s="7" t="s">
        <v>4296</v>
      </c>
      <c r="G2978" s="7" t="s">
        <v>4297</v>
      </c>
      <c r="H2978" s="8" t="s">
        <v>197</v>
      </c>
      <c r="I2978" s="9">
        <v>45</v>
      </c>
      <c r="J2978" s="10" t="s">
        <v>579</v>
      </c>
      <c r="K2978" s="8" t="s">
        <v>107</v>
      </c>
      <c r="L2978" s="10" t="s">
        <v>108</v>
      </c>
      <c r="M2978" s="10" t="s">
        <v>109</v>
      </c>
      <c r="N2978" s="10" t="s">
        <v>4115</v>
      </c>
      <c r="O2978" s="74"/>
      <c r="P2978" s="27"/>
      <c r="Q2978" s="27"/>
      <c r="R2978" s="27">
        <v>0.2</v>
      </c>
      <c r="S2978" s="27"/>
      <c r="T2978" s="27"/>
      <c r="U2978" s="27"/>
      <c r="V2978" s="27"/>
      <c r="W2978" s="27"/>
      <c r="X2978" s="27"/>
      <c r="Y2978" s="27"/>
      <c r="Z2978" s="27"/>
      <c r="AA2978" s="27"/>
      <c r="AB2978" s="27"/>
      <c r="AC2978" s="27"/>
      <c r="AD2978" s="27"/>
      <c r="AE2978" s="27"/>
      <c r="AF2978" s="27"/>
      <c r="AG2978" s="27"/>
      <c r="AH2978" s="27"/>
      <c r="AI2978" s="27"/>
      <c r="AJ2978" s="27"/>
      <c r="AK2978" s="27"/>
      <c r="AL2978" s="27"/>
      <c r="AM2978" s="27"/>
      <c r="AN2978" s="27"/>
      <c r="AO2978" s="27"/>
      <c r="AP2978" s="27">
        <v>965686.98186751991</v>
      </c>
      <c r="AQ2978" s="39">
        <v>0</v>
      </c>
      <c r="AR2978" s="27">
        <f t="shared" si="127"/>
        <v>0</v>
      </c>
      <c r="AS2978" s="10" t="s">
        <v>111</v>
      </c>
      <c r="AT2978" s="43">
        <v>2015</v>
      </c>
      <c r="AU2978" s="88"/>
    </row>
    <row r="2979" spans="2:47" ht="13.15" customHeight="1" x14ac:dyDescent="0.2">
      <c r="B2979" s="12" t="s">
        <v>4300</v>
      </c>
      <c r="C2979" s="7" t="s">
        <v>100</v>
      </c>
      <c r="D2979" s="13" t="s">
        <v>4295</v>
      </c>
      <c r="E2979" s="7" t="s">
        <v>4112</v>
      </c>
      <c r="F2979" s="7" t="s">
        <v>4296</v>
      </c>
      <c r="G2979" s="7" t="s">
        <v>4297</v>
      </c>
      <c r="H2979" s="8" t="s">
        <v>197</v>
      </c>
      <c r="I2979" s="9">
        <v>45</v>
      </c>
      <c r="J2979" s="10" t="s">
        <v>579</v>
      </c>
      <c r="K2979" s="8" t="s">
        <v>107</v>
      </c>
      <c r="L2979" s="10" t="s">
        <v>108</v>
      </c>
      <c r="M2979" s="10" t="s">
        <v>109</v>
      </c>
      <c r="N2979" s="10" t="s">
        <v>4115</v>
      </c>
      <c r="O2979" s="74"/>
      <c r="P2979" s="27"/>
      <c r="Q2979" s="27"/>
      <c r="R2979" s="27">
        <v>0.2</v>
      </c>
      <c r="S2979" s="27"/>
      <c r="T2979" s="27"/>
      <c r="U2979" s="27"/>
      <c r="V2979" s="27"/>
      <c r="W2979" s="27"/>
      <c r="X2979" s="27"/>
      <c r="Y2979" s="27"/>
      <c r="Z2979" s="27"/>
      <c r="AA2979" s="27"/>
      <c r="AB2979" s="27"/>
      <c r="AC2979" s="27"/>
      <c r="AD2979" s="27"/>
      <c r="AE2979" s="27"/>
      <c r="AF2979" s="27"/>
      <c r="AG2979" s="27"/>
      <c r="AH2979" s="27"/>
      <c r="AI2979" s="27"/>
      <c r="AJ2979" s="27"/>
      <c r="AK2979" s="27"/>
      <c r="AL2979" s="27"/>
      <c r="AM2979" s="27"/>
      <c r="AN2979" s="27"/>
      <c r="AO2979" s="27"/>
      <c r="AP2979" s="27">
        <v>718109</v>
      </c>
      <c r="AQ2979" s="39">
        <v>0</v>
      </c>
      <c r="AR2979" s="27">
        <f t="shared" si="127"/>
        <v>0</v>
      </c>
      <c r="AS2979" s="10" t="s">
        <v>111</v>
      </c>
      <c r="AT2979" s="43">
        <v>2015</v>
      </c>
      <c r="AU2979" s="88" t="s">
        <v>212</v>
      </c>
    </row>
    <row r="2980" spans="2:47" ht="13.15" customHeight="1" x14ac:dyDescent="0.2">
      <c r="B2980" s="7" t="s">
        <v>4301</v>
      </c>
      <c r="C2980" s="7" t="s">
        <v>100</v>
      </c>
      <c r="D2980" s="13" t="s">
        <v>4302</v>
      </c>
      <c r="E2980" s="7" t="s">
        <v>4112</v>
      </c>
      <c r="F2980" s="7" t="s">
        <v>4303</v>
      </c>
      <c r="G2980" s="7" t="s">
        <v>4304</v>
      </c>
      <c r="H2980" s="8" t="s">
        <v>197</v>
      </c>
      <c r="I2980" s="9">
        <v>60</v>
      </c>
      <c r="J2980" s="10" t="s">
        <v>238</v>
      </c>
      <c r="K2980" s="8" t="s">
        <v>107</v>
      </c>
      <c r="L2980" s="10" t="s">
        <v>108</v>
      </c>
      <c r="M2980" s="10" t="s">
        <v>109</v>
      </c>
      <c r="N2980" s="10" t="s">
        <v>4115</v>
      </c>
      <c r="O2980" s="27"/>
      <c r="P2980" s="27"/>
      <c r="Q2980" s="74"/>
      <c r="R2980" s="27">
        <v>1</v>
      </c>
      <c r="S2980" s="27">
        <v>1</v>
      </c>
      <c r="T2980" s="27">
        <v>1</v>
      </c>
      <c r="U2980" s="27">
        <v>1</v>
      </c>
      <c r="V2980" s="27">
        <v>1</v>
      </c>
      <c r="W2980" s="27"/>
      <c r="X2980" s="27"/>
      <c r="Y2980" s="27"/>
      <c r="Z2980" s="27"/>
      <c r="AA2980" s="27"/>
      <c r="AB2980" s="27"/>
      <c r="AC2980" s="27"/>
      <c r="AD2980" s="27"/>
      <c r="AE2980" s="27"/>
      <c r="AF2980" s="27"/>
      <c r="AG2980" s="27"/>
      <c r="AH2980" s="27"/>
      <c r="AI2980" s="27"/>
      <c r="AJ2980" s="27"/>
      <c r="AK2980" s="27"/>
      <c r="AL2980" s="27"/>
      <c r="AM2980" s="27"/>
      <c r="AN2980" s="27"/>
      <c r="AO2980" s="27"/>
      <c r="AP2980" s="27">
        <v>47808.639999999999</v>
      </c>
      <c r="AQ2980" s="39">
        <v>0</v>
      </c>
      <c r="AR2980" s="27">
        <f t="shared" si="127"/>
        <v>0</v>
      </c>
      <c r="AS2980" s="10" t="s">
        <v>111</v>
      </c>
      <c r="AT2980" s="7">
        <v>2015</v>
      </c>
      <c r="AU2980" s="89" t="s">
        <v>242</v>
      </c>
    </row>
    <row r="2981" spans="2:47" ht="13.15" customHeight="1" x14ac:dyDescent="0.2">
      <c r="B2981" s="7" t="s">
        <v>4305</v>
      </c>
      <c r="C2981" s="7" t="s">
        <v>100</v>
      </c>
      <c r="D2981" s="13" t="s">
        <v>4302</v>
      </c>
      <c r="E2981" s="7" t="s">
        <v>4112</v>
      </c>
      <c r="F2981" s="7" t="s">
        <v>4303</v>
      </c>
      <c r="G2981" s="7" t="s">
        <v>4304</v>
      </c>
      <c r="H2981" s="8" t="s">
        <v>197</v>
      </c>
      <c r="I2981" s="9">
        <v>60</v>
      </c>
      <c r="J2981" s="10" t="s">
        <v>4117</v>
      </c>
      <c r="K2981" s="8" t="s">
        <v>107</v>
      </c>
      <c r="L2981" s="10" t="s">
        <v>108</v>
      </c>
      <c r="M2981" s="10" t="s">
        <v>109</v>
      </c>
      <c r="N2981" s="10" t="s">
        <v>4115</v>
      </c>
      <c r="O2981" s="27"/>
      <c r="P2981" s="27"/>
      <c r="Q2981" s="74"/>
      <c r="R2981" s="27">
        <v>1</v>
      </c>
      <c r="S2981" s="27">
        <v>1</v>
      </c>
      <c r="T2981" s="27">
        <v>1</v>
      </c>
      <c r="U2981" s="27">
        <v>1</v>
      </c>
      <c r="V2981" s="27">
        <v>1</v>
      </c>
      <c r="W2981" s="27"/>
      <c r="X2981" s="27"/>
      <c r="Y2981" s="27"/>
      <c r="Z2981" s="27"/>
      <c r="AA2981" s="27"/>
      <c r="AB2981" s="27"/>
      <c r="AC2981" s="27"/>
      <c r="AD2981" s="27"/>
      <c r="AE2981" s="27"/>
      <c r="AF2981" s="27"/>
      <c r="AG2981" s="27"/>
      <c r="AH2981" s="27"/>
      <c r="AI2981" s="27"/>
      <c r="AJ2981" s="27"/>
      <c r="AK2981" s="27"/>
      <c r="AL2981" s="27"/>
      <c r="AM2981" s="27"/>
      <c r="AN2981" s="27"/>
      <c r="AO2981" s="27"/>
      <c r="AP2981" s="27">
        <v>47808.641220534861</v>
      </c>
      <c r="AQ2981" s="39">
        <v>0</v>
      </c>
      <c r="AR2981" s="27">
        <f t="shared" si="127"/>
        <v>0</v>
      </c>
      <c r="AS2981" s="10" t="s">
        <v>111</v>
      </c>
      <c r="AT2981" s="43">
        <v>2015</v>
      </c>
      <c r="AU2981" s="10" t="s">
        <v>1339</v>
      </c>
    </row>
    <row r="2982" spans="2:47" ht="13.15" customHeight="1" x14ac:dyDescent="0.2">
      <c r="B2982" s="12" t="s">
        <v>4306</v>
      </c>
      <c r="C2982" s="7" t="s">
        <v>100</v>
      </c>
      <c r="D2982" s="13" t="s">
        <v>4302</v>
      </c>
      <c r="E2982" s="7" t="s">
        <v>4112</v>
      </c>
      <c r="F2982" s="7" t="s">
        <v>4303</v>
      </c>
      <c r="G2982" s="7" t="s">
        <v>4304</v>
      </c>
      <c r="H2982" s="8" t="s">
        <v>197</v>
      </c>
      <c r="I2982" s="9">
        <v>60</v>
      </c>
      <c r="J2982" s="10" t="s">
        <v>579</v>
      </c>
      <c r="K2982" s="8" t="s">
        <v>107</v>
      </c>
      <c r="L2982" s="10" t="s">
        <v>108</v>
      </c>
      <c r="M2982" s="10" t="s">
        <v>109</v>
      </c>
      <c r="N2982" s="10" t="s">
        <v>4115</v>
      </c>
      <c r="O2982" s="74"/>
      <c r="P2982" s="27"/>
      <c r="Q2982" s="27"/>
      <c r="R2982" s="27">
        <v>1</v>
      </c>
      <c r="S2982" s="27">
        <v>1</v>
      </c>
      <c r="T2982" s="27">
        <v>1</v>
      </c>
      <c r="U2982" s="27">
        <v>1</v>
      </c>
      <c r="V2982" s="27">
        <v>1</v>
      </c>
      <c r="W2982" s="27"/>
      <c r="X2982" s="27"/>
      <c r="Y2982" s="27"/>
      <c r="Z2982" s="27"/>
      <c r="AA2982" s="27"/>
      <c r="AB2982" s="27"/>
      <c r="AC2982" s="27"/>
      <c r="AD2982" s="27"/>
      <c r="AE2982" s="27"/>
      <c r="AF2982" s="27"/>
      <c r="AG2982" s="27"/>
      <c r="AH2982" s="27"/>
      <c r="AI2982" s="27"/>
      <c r="AJ2982" s="27"/>
      <c r="AK2982" s="27"/>
      <c r="AL2982" s="27"/>
      <c r="AM2982" s="27"/>
      <c r="AN2982" s="27"/>
      <c r="AO2982" s="27"/>
      <c r="AP2982" s="27">
        <v>47808.641220534861</v>
      </c>
      <c r="AQ2982" s="39">
        <v>0</v>
      </c>
      <c r="AR2982" s="27">
        <f t="shared" si="127"/>
        <v>0</v>
      </c>
      <c r="AS2982" s="10" t="s">
        <v>111</v>
      </c>
      <c r="AT2982" s="43">
        <v>2015</v>
      </c>
      <c r="AU2982" s="88"/>
    </row>
    <row r="2983" spans="2:47" ht="13.15" customHeight="1" x14ac:dyDescent="0.2">
      <c r="B2983" s="12" t="s">
        <v>4307</v>
      </c>
      <c r="C2983" s="7" t="s">
        <v>100</v>
      </c>
      <c r="D2983" s="13" t="s">
        <v>4302</v>
      </c>
      <c r="E2983" s="7" t="s">
        <v>4112</v>
      </c>
      <c r="F2983" s="7" t="s">
        <v>4303</v>
      </c>
      <c r="G2983" s="7" t="s">
        <v>4304</v>
      </c>
      <c r="H2983" s="8" t="s">
        <v>197</v>
      </c>
      <c r="I2983" s="9">
        <v>60</v>
      </c>
      <c r="J2983" s="10" t="s">
        <v>579</v>
      </c>
      <c r="K2983" s="8" t="s">
        <v>107</v>
      </c>
      <c r="L2983" s="10" t="s">
        <v>108</v>
      </c>
      <c r="M2983" s="10" t="s">
        <v>109</v>
      </c>
      <c r="N2983" s="10" t="s">
        <v>4115</v>
      </c>
      <c r="O2983" s="74"/>
      <c r="P2983" s="27"/>
      <c r="Q2983" s="27"/>
      <c r="R2983" s="27">
        <v>1</v>
      </c>
      <c r="S2983" s="27">
        <v>1</v>
      </c>
      <c r="T2983" s="27">
        <v>1</v>
      </c>
      <c r="U2983" s="27">
        <v>1</v>
      </c>
      <c r="V2983" s="27">
        <v>1</v>
      </c>
      <c r="W2983" s="27"/>
      <c r="X2983" s="27"/>
      <c r="Y2983" s="27"/>
      <c r="Z2983" s="27"/>
      <c r="AA2983" s="27"/>
      <c r="AB2983" s="27"/>
      <c r="AC2983" s="27"/>
      <c r="AD2983" s="27"/>
      <c r="AE2983" s="27"/>
      <c r="AF2983" s="27"/>
      <c r="AG2983" s="27"/>
      <c r="AH2983" s="27"/>
      <c r="AI2983" s="27"/>
      <c r="AJ2983" s="27"/>
      <c r="AK2983" s="27"/>
      <c r="AL2983" s="27"/>
      <c r="AM2983" s="27"/>
      <c r="AN2983" s="27"/>
      <c r="AO2983" s="27"/>
      <c r="AP2983" s="27">
        <v>32156</v>
      </c>
      <c r="AQ2983" s="39">
        <v>0</v>
      </c>
      <c r="AR2983" s="27">
        <f t="shared" si="127"/>
        <v>0</v>
      </c>
      <c r="AS2983" s="10" t="s">
        <v>111</v>
      </c>
      <c r="AT2983" s="43">
        <v>2015</v>
      </c>
      <c r="AU2983" s="13" t="s">
        <v>115</v>
      </c>
    </row>
    <row r="2984" spans="2:47" ht="13.15" customHeight="1" x14ac:dyDescent="0.2">
      <c r="B2984" s="13" t="s">
        <v>4308</v>
      </c>
      <c r="C2984" s="13" t="s">
        <v>100</v>
      </c>
      <c r="D2984" s="13" t="s">
        <v>4309</v>
      </c>
      <c r="E2984" s="13" t="s">
        <v>4112</v>
      </c>
      <c r="F2984" s="13" t="s">
        <v>4310</v>
      </c>
      <c r="G2984" s="13" t="s">
        <v>4304</v>
      </c>
      <c r="H2984" s="13" t="s">
        <v>197</v>
      </c>
      <c r="I2984" s="13">
        <v>60</v>
      </c>
      <c r="J2984" s="13" t="s">
        <v>579</v>
      </c>
      <c r="K2984" s="13" t="s">
        <v>107</v>
      </c>
      <c r="L2984" s="13" t="s">
        <v>108</v>
      </c>
      <c r="M2984" s="13" t="s">
        <v>122</v>
      </c>
      <c r="N2984" s="13" t="s">
        <v>4115</v>
      </c>
      <c r="O2984" s="39"/>
      <c r="P2984" s="39"/>
      <c r="Q2984" s="39"/>
      <c r="R2984" s="39">
        <v>1</v>
      </c>
      <c r="S2984" s="39">
        <v>0</v>
      </c>
      <c r="T2984" s="39">
        <v>0.75</v>
      </c>
      <c r="U2984" s="39">
        <v>0.75</v>
      </c>
      <c r="V2984" s="39">
        <v>0.75</v>
      </c>
      <c r="W2984" s="39"/>
      <c r="X2984" s="39"/>
      <c r="Y2984" s="39"/>
      <c r="Z2984" s="39"/>
      <c r="AA2984" s="39"/>
      <c r="AB2984" s="39"/>
      <c r="AC2984" s="39"/>
      <c r="AD2984" s="39"/>
      <c r="AE2984" s="39"/>
      <c r="AF2984" s="39"/>
      <c r="AG2984" s="39"/>
      <c r="AH2984" s="39"/>
      <c r="AI2984" s="39"/>
      <c r="AJ2984" s="39"/>
      <c r="AK2984" s="39"/>
      <c r="AL2984" s="39"/>
      <c r="AM2984" s="39"/>
      <c r="AN2984" s="39"/>
      <c r="AO2984" s="39"/>
      <c r="AP2984" s="39">
        <v>32156</v>
      </c>
      <c r="AQ2984" s="39">
        <v>0</v>
      </c>
      <c r="AR2984" s="27">
        <f t="shared" si="127"/>
        <v>0</v>
      </c>
      <c r="AS2984" s="13" t="s">
        <v>111</v>
      </c>
      <c r="AT2984" s="13">
        <v>2015</v>
      </c>
      <c r="AU2984" s="13" t="s">
        <v>115</v>
      </c>
    </row>
    <row r="2985" spans="2:47" ht="13.15" customHeight="1" x14ac:dyDescent="0.2">
      <c r="B2985" s="13" t="s">
        <v>4311</v>
      </c>
      <c r="C2985" s="13" t="s">
        <v>100</v>
      </c>
      <c r="D2985" s="13" t="s">
        <v>4309</v>
      </c>
      <c r="E2985" s="13" t="s">
        <v>4112</v>
      </c>
      <c r="F2985" s="13" t="s">
        <v>4310</v>
      </c>
      <c r="G2985" s="13" t="s">
        <v>4304</v>
      </c>
      <c r="H2985" s="13" t="s">
        <v>197</v>
      </c>
      <c r="I2985" s="13">
        <v>60</v>
      </c>
      <c r="J2985" s="13" t="s">
        <v>579</v>
      </c>
      <c r="K2985" s="13" t="s">
        <v>107</v>
      </c>
      <c r="L2985" s="13" t="s">
        <v>108</v>
      </c>
      <c r="M2985" s="13" t="s">
        <v>122</v>
      </c>
      <c r="N2985" s="13" t="s">
        <v>4115</v>
      </c>
      <c r="O2985" s="39"/>
      <c r="P2985" s="39"/>
      <c r="Q2985" s="39"/>
      <c r="R2985" s="39">
        <v>1</v>
      </c>
      <c r="S2985" s="39">
        <v>0</v>
      </c>
      <c r="T2985" s="39">
        <v>0</v>
      </c>
      <c r="U2985" s="39">
        <v>0.75</v>
      </c>
      <c r="V2985" s="39">
        <v>0.75</v>
      </c>
      <c r="W2985" s="39"/>
      <c r="X2985" s="39"/>
      <c r="Y2985" s="39"/>
      <c r="Z2985" s="39"/>
      <c r="AA2985" s="39"/>
      <c r="AB2985" s="39"/>
      <c r="AC2985" s="39"/>
      <c r="AD2985" s="39"/>
      <c r="AE2985" s="39"/>
      <c r="AF2985" s="39"/>
      <c r="AG2985" s="39"/>
      <c r="AH2985" s="39"/>
      <c r="AI2985" s="39"/>
      <c r="AJ2985" s="39"/>
      <c r="AK2985" s="39"/>
      <c r="AL2985" s="39"/>
      <c r="AM2985" s="39"/>
      <c r="AN2985" s="39"/>
      <c r="AO2985" s="39"/>
      <c r="AP2985" s="39">
        <v>32156</v>
      </c>
      <c r="AQ2985" s="39">
        <v>0</v>
      </c>
      <c r="AR2985" s="27">
        <f t="shared" si="127"/>
        <v>0</v>
      </c>
      <c r="AS2985" s="13" t="s">
        <v>111</v>
      </c>
      <c r="AT2985" s="13">
        <v>2015</v>
      </c>
      <c r="AU2985" s="13" t="s">
        <v>115</v>
      </c>
    </row>
    <row r="2986" spans="2:47" ht="13.15" customHeight="1" x14ac:dyDescent="0.2">
      <c r="B2986" s="13" t="s">
        <v>4312</v>
      </c>
      <c r="C2986" s="13" t="s">
        <v>100</v>
      </c>
      <c r="D2986" s="13" t="s">
        <v>4309</v>
      </c>
      <c r="E2986" s="13" t="s">
        <v>4112</v>
      </c>
      <c r="F2986" s="13" t="s">
        <v>4310</v>
      </c>
      <c r="G2986" s="13" t="s">
        <v>4304</v>
      </c>
      <c r="H2986" s="13" t="s">
        <v>197</v>
      </c>
      <c r="I2986" s="13">
        <v>60</v>
      </c>
      <c r="J2986" s="13" t="s">
        <v>579</v>
      </c>
      <c r="K2986" s="13" t="s">
        <v>107</v>
      </c>
      <c r="L2986" s="13" t="s">
        <v>108</v>
      </c>
      <c r="M2986" s="13" t="s">
        <v>122</v>
      </c>
      <c r="N2986" s="13" t="s">
        <v>4125</v>
      </c>
      <c r="O2986" s="39"/>
      <c r="P2986" s="39"/>
      <c r="Q2986" s="39"/>
      <c r="R2986" s="39">
        <v>1</v>
      </c>
      <c r="S2986" s="39">
        <v>0</v>
      </c>
      <c r="T2986" s="39">
        <v>0</v>
      </c>
      <c r="U2986" s="39">
        <v>0.75</v>
      </c>
      <c r="V2986" s="39">
        <v>0.75</v>
      </c>
      <c r="W2986" s="39"/>
      <c r="X2986" s="39"/>
      <c r="Y2986" s="39"/>
      <c r="Z2986" s="39"/>
      <c r="AA2986" s="39"/>
      <c r="AB2986" s="39"/>
      <c r="AC2986" s="39"/>
      <c r="AD2986" s="39"/>
      <c r="AE2986" s="39"/>
      <c r="AF2986" s="39"/>
      <c r="AG2986" s="39"/>
      <c r="AH2986" s="39"/>
      <c r="AI2986" s="39"/>
      <c r="AJ2986" s="39"/>
      <c r="AK2986" s="39"/>
      <c r="AL2986" s="39"/>
      <c r="AM2986" s="39"/>
      <c r="AN2986" s="39"/>
      <c r="AO2986" s="39"/>
      <c r="AP2986" s="39">
        <v>32156</v>
      </c>
      <c r="AQ2986" s="39">
        <f>(R2986+S2986+T2986+U2986+V2986)*AP2986</f>
        <v>80390</v>
      </c>
      <c r="AR2986" s="27">
        <f t="shared" si="127"/>
        <v>90036.800000000003</v>
      </c>
      <c r="AS2986" s="13" t="s">
        <v>111</v>
      </c>
      <c r="AT2986" s="13">
        <v>2015</v>
      </c>
      <c r="AU2986" s="13"/>
    </row>
    <row r="2987" spans="2:47" ht="13.15" customHeight="1" x14ac:dyDescent="0.2">
      <c r="B2987" s="7" t="s">
        <v>4313</v>
      </c>
      <c r="C2987" s="7" t="s">
        <v>100</v>
      </c>
      <c r="D2987" s="13" t="s">
        <v>4314</v>
      </c>
      <c r="E2987" s="7" t="s">
        <v>4112</v>
      </c>
      <c r="F2987" s="7" t="s">
        <v>4315</v>
      </c>
      <c r="G2987" s="7" t="s">
        <v>4316</v>
      </c>
      <c r="H2987" s="8" t="s">
        <v>197</v>
      </c>
      <c r="I2987" s="9">
        <v>92.1</v>
      </c>
      <c r="J2987" s="10" t="s">
        <v>238</v>
      </c>
      <c r="K2987" s="8" t="s">
        <v>107</v>
      </c>
      <c r="L2987" s="10" t="s">
        <v>108</v>
      </c>
      <c r="M2987" s="10" t="s">
        <v>109</v>
      </c>
      <c r="N2987" s="10" t="s">
        <v>4115</v>
      </c>
      <c r="O2987" s="27"/>
      <c r="P2987" s="27"/>
      <c r="Q2987" s="74"/>
      <c r="R2987" s="27">
        <v>0.8</v>
      </c>
      <c r="S2987" s="27">
        <v>0.8</v>
      </c>
      <c r="T2987" s="27">
        <v>0.8</v>
      </c>
      <c r="U2987" s="27">
        <v>0.8</v>
      </c>
      <c r="V2987" s="27">
        <v>0.8</v>
      </c>
      <c r="W2987" s="27"/>
      <c r="X2987" s="27"/>
      <c r="Y2987" s="27"/>
      <c r="Z2987" s="27"/>
      <c r="AA2987" s="27"/>
      <c r="AB2987" s="27"/>
      <c r="AC2987" s="27"/>
      <c r="AD2987" s="27"/>
      <c r="AE2987" s="27"/>
      <c r="AF2987" s="27"/>
      <c r="AG2987" s="27"/>
      <c r="AH2987" s="27"/>
      <c r="AI2987" s="27"/>
      <c r="AJ2987" s="27"/>
      <c r="AK2987" s="27"/>
      <c r="AL2987" s="27"/>
      <c r="AM2987" s="27"/>
      <c r="AN2987" s="27"/>
      <c r="AO2987" s="27"/>
      <c r="AP2987" s="27">
        <v>346077.48</v>
      </c>
      <c r="AQ2987" s="39">
        <v>0</v>
      </c>
      <c r="AR2987" s="27">
        <f t="shared" si="127"/>
        <v>0</v>
      </c>
      <c r="AS2987" s="10" t="s">
        <v>111</v>
      </c>
      <c r="AT2987" s="7">
        <v>2015</v>
      </c>
      <c r="AU2987" s="89" t="s">
        <v>242</v>
      </c>
    </row>
    <row r="2988" spans="2:47" ht="13.15" customHeight="1" x14ac:dyDescent="0.2">
      <c r="B2988" s="7" t="s">
        <v>4317</v>
      </c>
      <c r="C2988" s="7" t="s">
        <v>100</v>
      </c>
      <c r="D2988" s="13" t="s">
        <v>4314</v>
      </c>
      <c r="E2988" s="7" t="s">
        <v>4112</v>
      </c>
      <c r="F2988" s="7" t="s">
        <v>4315</v>
      </c>
      <c r="G2988" s="7" t="s">
        <v>4316</v>
      </c>
      <c r="H2988" s="8" t="s">
        <v>197</v>
      </c>
      <c r="I2988" s="9">
        <v>92.1</v>
      </c>
      <c r="J2988" s="10" t="s">
        <v>4117</v>
      </c>
      <c r="K2988" s="8" t="s">
        <v>107</v>
      </c>
      <c r="L2988" s="10" t="s">
        <v>108</v>
      </c>
      <c r="M2988" s="10" t="s">
        <v>109</v>
      </c>
      <c r="N2988" s="10" t="s">
        <v>4115</v>
      </c>
      <c r="O2988" s="27"/>
      <c r="P2988" s="27"/>
      <c r="Q2988" s="74"/>
      <c r="R2988" s="27">
        <v>0.8</v>
      </c>
      <c r="S2988" s="27">
        <v>0.8</v>
      </c>
      <c r="T2988" s="27">
        <v>0.8</v>
      </c>
      <c r="U2988" s="27">
        <v>0.8</v>
      </c>
      <c r="V2988" s="27">
        <v>0.8</v>
      </c>
      <c r="W2988" s="27"/>
      <c r="X2988" s="27"/>
      <c r="Y2988" s="27"/>
      <c r="Z2988" s="27"/>
      <c r="AA2988" s="27"/>
      <c r="AB2988" s="27"/>
      <c r="AC2988" s="27"/>
      <c r="AD2988" s="27"/>
      <c r="AE2988" s="27"/>
      <c r="AF2988" s="27"/>
      <c r="AG2988" s="27"/>
      <c r="AH2988" s="27"/>
      <c r="AI2988" s="27"/>
      <c r="AJ2988" s="27"/>
      <c r="AK2988" s="27"/>
      <c r="AL2988" s="27"/>
      <c r="AM2988" s="27"/>
      <c r="AN2988" s="27"/>
      <c r="AO2988" s="27"/>
      <c r="AP2988" s="27">
        <v>346077.47749193147</v>
      </c>
      <c r="AQ2988" s="39">
        <v>0</v>
      </c>
      <c r="AR2988" s="27">
        <f t="shared" si="127"/>
        <v>0</v>
      </c>
      <c r="AS2988" s="10" t="s">
        <v>111</v>
      </c>
      <c r="AT2988" s="43">
        <v>2015</v>
      </c>
      <c r="AU2988" s="10" t="s">
        <v>1339</v>
      </c>
    </row>
    <row r="2989" spans="2:47" ht="13.15" customHeight="1" x14ac:dyDescent="0.2">
      <c r="B2989" s="12" t="s">
        <v>4318</v>
      </c>
      <c r="C2989" s="7" t="s">
        <v>100</v>
      </c>
      <c r="D2989" s="13" t="s">
        <v>4314</v>
      </c>
      <c r="E2989" s="7" t="s">
        <v>4112</v>
      </c>
      <c r="F2989" s="7" t="s">
        <v>4315</v>
      </c>
      <c r="G2989" s="7" t="s">
        <v>4316</v>
      </c>
      <c r="H2989" s="8" t="s">
        <v>197</v>
      </c>
      <c r="I2989" s="9">
        <v>92.1</v>
      </c>
      <c r="J2989" s="10" t="s">
        <v>579</v>
      </c>
      <c r="K2989" s="8" t="s">
        <v>107</v>
      </c>
      <c r="L2989" s="10" t="s">
        <v>108</v>
      </c>
      <c r="M2989" s="10" t="s">
        <v>109</v>
      </c>
      <c r="N2989" s="10" t="s">
        <v>4115</v>
      </c>
      <c r="O2989" s="74"/>
      <c r="P2989" s="27"/>
      <c r="Q2989" s="27"/>
      <c r="R2989" s="27">
        <v>0.8</v>
      </c>
      <c r="S2989" s="27">
        <v>0.8</v>
      </c>
      <c r="T2989" s="27">
        <v>0.8</v>
      </c>
      <c r="U2989" s="27">
        <v>0.8</v>
      </c>
      <c r="V2989" s="27">
        <v>0.8</v>
      </c>
      <c r="W2989" s="27"/>
      <c r="X2989" s="27"/>
      <c r="Y2989" s="27"/>
      <c r="Z2989" s="27"/>
      <c r="AA2989" s="27"/>
      <c r="AB2989" s="27"/>
      <c r="AC2989" s="27"/>
      <c r="AD2989" s="27"/>
      <c r="AE2989" s="27"/>
      <c r="AF2989" s="27"/>
      <c r="AG2989" s="27"/>
      <c r="AH2989" s="27"/>
      <c r="AI2989" s="27"/>
      <c r="AJ2989" s="27"/>
      <c r="AK2989" s="27"/>
      <c r="AL2989" s="27"/>
      <c r="AM2989" s="27"/>
      <c r="AN2989" s="27"/>
      <c r="AO2989" s="27"/>
      <c r="AP2989" s="27">
        <v>346077.47749193147</v>
      </c>
      <c r="AQ2989" s="39">
        <v>0</v>
      </c>
      <c r="AR2989" s="27">
        <f t="shared" si="127"/>
        <v>0</v>
      </c>
      <c r="AS2989" s="10" t="s">
        <v>111</v>
      </c>
      <c r="AT2989" s="43">
        <v>2015</v>
      </c>
      <c r="AU2989" s="88"/>
    </row>
    <row r="2990" spans="2:47" ht="13.15" customHeight="1" x14ac:dyDescent="0.2">
      <c r="B2990" s="12" t="s">
        <v>4319</v>
      </c>
      <c r="C2990" s="7" t="s">
        <v>100</v>
      </c>
      <c r="D2990" s="13" t="s">
        <v>4314</v>
      </c>
      <c r="E2990" s="7" t="s">
        <v>4112</v>
      </c>
      <c r="F2990" s="7" t="s">
        <v>4315</v>
      </c>
      <c r="G2990" s="7" t="s">
        <v>4316</v>
      </c>
      <c r="H2990" s="8" t="s">
        <v>197</v>
      </c>
      <c r="I2990" s="9">
        <v>92.1</v>
      </c>
      <c r="J2990" s="10" t="s">
        <v>579</v>
      </c>
      <c r="K2990" s="8" t="s">
        <v>107</v>
      </c>
      <c r="L2990" s="10" t="s">
        <v>108</v>
      </c>
      <c r="M2990" s="10" t="s">
        <v>109</v>
      </c>
      <c r="N2990" s="10" t="s">
        <v>4115</v>
      </c>
      <c r="O2990" s="74"/>
      <c r="P2990" s="27"/>
      <c r="Q2990" s="27"/>
      <c r="R2990" s="27">
        <v>0.8</v>
      </c>
      <c r="S2990" s="27">
        <v>0.8</v>
      </c>
      <c r="T2990" s="27">
        <v>0.8</v>
      </c>
      <c r="U2990" s="27">
        <v>0.8</v>
      </c>
      <c r="V2990" s="27">
        <v>0.8</v>
      </c>
      <c r="W2990" s="27"/>
      <c r="X2990" s="27"/>
      <c r="Y2990" s="27"/>
      <c r="Z2990" s="27"/>
      <c r="AA2990" s="27"/>
      <c r="AB2990" s="27"/>
      <c r="AC2990" s="27"/>
      <c r="AD2990" s="27"/>
      <c r="AE2990" s="27"/>
      <c r="AF2990" s="27"/>
      <c r="AG2990" s="27"/>
      <c r="AH2990" s="27"/>
      <c r="AI2990" s="27"/>
      <c r="AJ2990" s="27"/>
      <c r="AK2990" s="27"/>
      <c r="AL2990" s="27"/>
      <c r="AM2990" s="27"/>
      <c r="AN2990" s="27"/>
      <c r="AO2990" s="27"/>
      <c r="AP2990" s="27">
        <v>248003.31</v>
      </c>
      <c r="AQ2990" s="39">
        <v>0</v>
      </c>
      <c r="AR2990" s="27">
        <f t="shared" si="127"/>
        <v>0</v>
      </c>
      <c r="AS2990" s="10" t="s">
        <v>111</v>
      </c>
      <c r="AT2990" s="43">
        <v>2015</v>
      </c>
      <c r="AU2990" s="13" t="s">
        <v>115</v>
      </c>
    </row>
    <row r="2991" spans="2:47" ht="13.15" customHeight="1" x14ac:dyDescent="0.2">
      <c r="B2991" s="13" t="s">
        <v>4320</v>
      </c>
      <c r="C2991" s="13" t="s">
        <v>100</v>
      </c>
      <c r="D2991" s="13" t="s">
        <v>4321</v>
      </c>
      <c r="E2991" s="13" t="s">
        <v>4112</v>
      </c>
      <c r="F2991" s="13" t="s">
        <v>4322</v>
      </c>
      <c r="G2991" s="13" t="s">
        <v>4316</v>
      </c>
      <c r="H2991" s="13" t="s">
        <v>197</v>
      </c>
      <c r="I2991" s="13">
        <v>92.1</v>
      </c>
      <c r="J2991" s="13" t="s">
        <v>579</v>
      </c>
      <c r="K2991" s="13" t="s">
        <v>107</v>
      </c>
      <c r="L2991" s="13" t="s">
        <v>108</v>
      </c>
      <c r="M2991" s="13" t="s">
        <v>109</v>
      </c>
      <c r="N2991" s="13" t="s">
        <v>4115</v>
      </c>
      <c r="O2991" s="39"/>
      <c r="P2991" s="39"/>
      <c r="Q2991" s="39"/>
      <c r="R2991" s="39">
        <v>0.8</v>
      </c>
      <c r="S2991" s="39">
        <v>0</v>
      </c>
      <c r="T2991" s="39">
        <v>0.4</v>
      </c>
      <c r="U2991" s="39">
        <v>0.4</v>
      </c>
      <c r="V2991" s="39">
        <v>0.4</v>
      </c>
      <c r="W2991" s="39"/>
      <c r="X2991" s="39"/>
      <c r="Y2991" s="39"/>
      <c r="Z2991" s="39"/>
      <c r="AA2991" s="39"/>
      <c r="AB2991" s="39"/>
      <c r="AC2991" s="39"/>
      <c r="AD2991" s="39"/>
      <c r="AE2991" s="39"/>
      <c r="AF2991" s="39"/>
      <c r="AG2991" s="39"/>
      <c r="AH2991" s="39"/>
      <c r="AI2991" s="39"/>
      <c r="AJ2991" s="39"/>
      <c r="AK2991" s="39"/>
      <c r="AL2991" s="39"/>
      <c r="AM2991" s="39"/>
      <c r="AN2991" s="39"/>
      <c r="AO2991" s="39"/>
      <c r="AP2991" s="39">
        <v>248003.31</v>
      </c>
      <c r="AQ2991" s="39">
        <v>0</v>
      </c>
      <c r="AR2991" s="27">
        <f t="shared" si="127"/>
        <v>0</v>
      </c>
      <c r="AS2991" s="13" t="s">
        <v>111</v>
      </c>
      <c r="AT2991" s="13">
        <v>2015</v>
      </c>
      <c r="AU2991" s="13">
        <v>14.15</v>
      </c>
    </row>
    <row r="2992" spans="2:47" ht="13.15" customHeight="1" x14ac:dyDescent="0.2">
      <c r="B2992" s="13" t="s">
        <v>4323</v>
      </c>
      <c r="C2992" s="13" t="s">
        <v>100</v>
      </c>
      <c r="D2992" s="13" t="s">
        <v>4321</v>
      </c>
      <c r="E2992" s="13" t="s">
        <v>4112</v>
      </c>
      <c r="F2992" s="13" t="s">
        <v>4322</v>
      </c>
      <c r="G2992" s="13" t="s">
        <v>4316</v>
      </c>
      <c r="H2992" s="13" t="s">
        <v>197</v>
      </c>
      <c r="I2992" s="13">
        <v>92.1</v>
      </c>
      <c r="J2992" s="13" t="s">
        <v>579</v>
      </c>
      <c r="K2992" s="13" t="s">
        <v>107</v>
      </c>
      <c r="L2992" s="13" t="s">
        <v>108</v>
      </c>
      <c r="M2992" s="13" t="s">
        <v>122</v>
      </c>
      <c r="N2992" s="13" t="s">
        <v>4115</v>
      </c>
      <c r="O2992" s="39"/>
      <c r="P2992" s="39"/>
      <c r="Q2992" s="39"/>
      <c r="R2992" s="39">
        <v>0.8</v>
      </c>
      <c r="S2992" s="39">
        <v>0.42</v>
      </c>
      <c r="T2992" s="39">
        <v>0.4</v>
      </c>
      <c r="U2992" s="39">
        <v>0.4</v>
      </c>
      <c r="V2992" s="39">
        <v>0.4</v>
      </c>
      <c r="W2992" s="39"/>
      <c r="X2992" s="39"/>
      <c r="Y2992" s="39"/>
      <c r="Z2992" s="39"/>
      <c r="AA2992" s="39"/>
      <c r="AB2992" s="39"/>
      <c r="AC2992" s="39"/>
      <c r="AD2992" s="39"/>
      <c r="AE2992" s="39"/>
      <c r="AF2992" s="39"/>
      <c r="AG2992" s="39"/>
      <c r="AH2992" s="39"/>
      <c r="AI2992" s="39"/>
      <c r="AJ2992" s="39"/>
      <c r="AK2992" s="39"/>
      <c r="AL2992" s="39"/>
      <c r="AM2992" s="39"/>
      <c r="AN2992" s="39"/>
      <c r="AO2992" s="39"/>
      <c r="AP2992" s="39">
        <v>466862.5</v>
      </c>
      <c r="AQ2992" s="39">
        <v>0</v>
      </c>
      <c r="AR2992" s="27">
        <f t="shared" si="127"/>
        <v>0</v>
      </c>
      <c r="AS2992" s="13" t="s">
        <v>111</v>
      </c>
      <c r="AT2992" s="13">
        <v>2015</v>
      </c>
      <c r="AU2992" s="13" t="s">
        <v>115</v>
      </c>
    </row>
    <row r="2993" spans="2:47" ht="13.15" customHeight="1" x14ac:dyDescent="0.2">
      <c r="B2993" s="13" t="s">
        <v>4324</v>
      </c>
      <c r="C2993" s="13" t="s">
        <v>100</v>
      </c>
      <c r="D2993" s="13" t="s">
        <v>4321</v>
      </c>
      <c r="E2993" s="13" t="s">
        <v>4112</v>
      </c>
      <c r="F2993" s="13" t="s">
        <v>4322</v>
      </c>
      <c r="G2993" s="13" t="s">
        <v>4316</v>
      </c>
      <c r="H2993" s="13" t="s">
        <v>197</v>
      </c>
      <c r="I2993" s="13">
        <v>92.1</v>
      </c>
      <c r="J2993" s="13" t="s">
        <v>579</v>
      </c>
      <c r="K2993" s="13" t="s">
        <v>107</v>
      </c>
      <c r="L2993" s="13" t="s">
        <v>108</v>
      </c>
      <c r="M2993" s="13" t="s">
        <v>122</v>
      </c>
      <c r="N2993" s="13" t="s">
        <v>4115</v>
      </c>
      <c r="O2993" s="39"/>
      <c r="P2993" s="39"/>
      <c r="Q2993" s="39"/>
      <c r="R2993" s="39">
        <v>0.8</v>
      </c>
      <c r="S2993" s="39">
        <v>0.42</v>
      </c>
      <c r="T2993" s="39">
        <v>0</v>
      </c>
      <c r="U2993" s="39">
        <v>0.4</v>
      </c>
      <c r="V2993" s="39">
        <v>0.4</v>
      </c>
      <c r="W2993" s="39"/>
      <c r="X2993" s="39"/>
      <c r="Y2993" s="39"/>
      <c r="Z2993" s="39"/>
      <c r="AA2993" s="39"/>
      <c r="AB2993" s="39"/>
      <c r="AC2993" s="39"/>
      <c r="AD2993" s="39"/>
      <c r="AE2993" s="39"/>
      <c r="AF2993" s="39"/>
      <c r="AG2993" s="39"/>
      <c r="AH2993" s="39"/>
      <c r="AI2993" s="39"/>
      <c r="AJ2993" s="39"/>
      <c r="AK2993" s="39"/>
      <c r="AL2993" s="39"/>
      <c r="AM2993" s="39"/>
      <c r="AN2993" s="39"/>
      <c r="AO2993" s="39"/>
      <c r="AP2993" s="39">
        <v>466862.5</v>
      </c>
      <c r="AQ2993" s="39">
        <v>0</v>
      </c>
      <c r="AR2993" s="27">
        <f t="shared" si="127"/>
        <v>0</v>
      </c>
      <c r="AS2993" s="13" t="s">
        <v>111</v>
      </c>
      <c r="AT2993" s="13">
        <v>2015</v>
      </c>
      <c r="AU2993" s="13" t="s">
        <v>115</v>
      </c>
    </row>
    <row r="2994" spans="2:47" ht="13.15" customHeight="1" x14ac:dyDescent="0.2">
      <c r="B2994" s="13" t="s">
        <v>4325</v>
      </c>
      <c r="C2994" s="13" t="s">
        <v>100</v>
      </c>
      <c r="D2994" s="13" t="s">
        <v>4321</v>
      </c>
      <c r="E2994" s="13" t="s">
        <v>4112</v>
      </c>
      <c r="F2994" s="13" t="s">
        <v>4322</v>
      </c>
      <c r="G2994" s="13" t="s">
        <v>4316</v>
      </c>
      <c r="H2994" s="13" t="s">
        <v>197</v>
      </c>
      <c r="I2994" s="13">
        <v>92.1</v>
      </c>
      <c r="J2994" s="13" t="s">
        <v>579</v>
      </c>
      <c r="K2994" s="13" t="s">
        <v>107</v>
      </c>
      <c r="L2994" s="13" t="s">
        <v>108</v>
      </c>
      <c r="M2994" s="13" t="s">
        <v>122</v>
      </c>
      <c r="N2994" s="13" t="s">
        <v>4125</v>
      </c>
      <c r="O2994" s="39"/>
      <c r="P2994" s="39"/>
      <c r="Q2994" s="39"/>
      <c r="R2994" s="39">
        <v>0.8</v>
      </c>
      <c r="S2994" s="39">
        <v>0.42</v>
      </c>
      <c r="T2994" s="39">
        <v>0</v>
      </c>
      <c r="U2994" s="39">
        <v>0.4</v>
      </c>
      <c r="V2994" s="39">
        <v>0.4</v>
      </c>
      <c r="W2994" s="39"/>
      <c r="X2994" s="39"/>
      <c r="Y2994" s="39"/>
      <c r="Z2994" s="39"/>
      <c r="AA2994" s="39"/>
      <c r="AB2994" s="39"/>
      <c r="AC2994" s="39"/>
      <c r="AD2994" s="39"/>
      <c r="AE2994" s="39"/>
      <c r="AF2994" s="39"/>
      <c r="AG2994" s="39"/>
      <c r="AH2994" s="39"/>
      <c r="AI2994" s="39"/>
      <c r="AJ2994" s="39"/>
      <c r="AK2994" s="39"/>
      <c r="AL2994" s="39"/>
      <c r="AM2994" s="39"/>
      <c r="AN2994" s="39"/>
      <c r="AO2994" s="39"/>
      <c r="AP2994" s="39">
        <v>466862.5</v>
      </c>
      <c r="AQ2994" s="39">
        <f>(R2994+S2994+T2994+U2994+V2994)*AP2994</f>
        <v>943062.25</v>
      </c>
      <c r="AR2994" s="27">
        <f t="shared" si="127"/>
        <v>1056229.7200000002</v>
      </c>
      <c r="AS2994" s="13" t="s">
        <v>111</v>
      </c>
      <c r="AT2994" s="13">
        <v>2015</v>
      </c>
      <c r="AU2994" s="13"/>
    </row>
    <row r="2995" spans="2:47" ht="13.15" customHeight="1" x14ac:dyDescent="0.2">
      <c r="B2995" s="7" t="s">
        <v>4326</v>
      </c>
      <c r="C2995" s="7" t="s">
        <v>100</v>
      </c>
      <c r="D2995" s="13" t="s">
        <v>4327</v>
      </c>
      <c r="E2995" s="7" t="s">
        <v>4112</v>
      </c>
      <c r="F2995" s="7" t="s">
        <v>4328</v>
      </c>
      <c r="G2995" s="7" t="s">
        <v>4329</v>
      </c>
      <c r="H2995" s="8" t="s">
        <v>197</v>
      </c>
      <c r="I2995" s="9">
        <v>92.1</v>
      </c>
      <c r="J2995" s="10" t="s">
        <v>238</v>
      </c>
      <c r="K2995" s="8" t="s">
        <v>107</v>
      </c>
      <c r="L2995" s="10" t="s">
        <v>108</v>
      </c>
      <c r="M2995" s="10" t="s">
        <v>109</v>
      </c>
      <c r="N2995" s="10" t="s">
        <v>4115</v>
      </c>
      <c r="O2995" s="27"/>
      <c r="P2995" s="27"/>
      <c r="Q2995" s="74"/>
      <c r="R2995" s="27">
        <v>0.8</v>
      </c>
      <c r="S2995" s="27">
        <v>0.8</v>
      </c>
      <c r="T2995" s="27">
        <v>0.8</v>
      </c>
      <c r="U2995" s="27">
        <v>0.8</v>
      </c>
      <c r="V2995" s="27">
        <v>0.8</v>
      </c>
      <c r="W2995" s="27"/>
      <c r="X2995" s="27"/>
      <c r="Y2995" s="27"/>
      <c r="Z2995" s="27"/>
      <c r="AA2995" s="27"/>
      <c r="AB2995" s="27"/>
      <c r="AC2995" s="27"/>
      <c r="AD2995" s="27"/>
      <c r="AE2995" s="27"/>
      <c r="AF2995" s="27"/>
      <c r="AG2995" s="27"/>
      <c r="AH2995" s="27"/>
      <c r="AI2995" s="27"/>
      <c r="AJ2995" s="27"/>
      <c r="AK2995" s="27"/>
      <c r="AL2995" s="27"/>
      <c r="AM2995" s="27"/>
      <c r="AN2995" s="27"/>
      <c r="AO2995" s="27"/>
      <c r="AP2995" s="27">
        <v>178390.45</v>
      </c>
      <c r="AQ2995" s="39">
        <v>0</v>
      </c>
      <c r="AR2995" s="27">
        <f t="shared" si="127"/>
        <v>0</v>
      </c>
      <c r="AS2995" s="10" t="s">
        <v>111</v>
      </c>
      <c r="AT2995" s="7">
        <v>2015</v>
      </c>
      <c r="AU2995" s="89" t="s">
        <v>242</v>
      </c>
    </row>
    <row r="2996" spans="2:47" ht="13.15" customHeight="1" x14ac:dyDescent="0.2">
      <c r="B2996" s="7" t="s">
        <v>4330</v>
      </c>
      <c r="C2996" s="7" t="s">
        <v>100</v>
      </c>
      <c r="D2996" s="13" t="s">
        <v>4327</v>
      </c>
      <c r="E2996" s="7" t="s">
        <v>4112</v>
      </c>
      <c r="F2996" s="7" t="s">
        <v>4328</v>
      </c>
      <c r="G2996" s="7" t="s">
        <v>4329</v>
      </c>
      <c r="H2996" s="8" t="s">
        <v>197</v>
      </c>
      <c r="I2996" s="9">
        <v>92.1</v>
      </c>
      <c r="J2996" s="10" t="s">
        <v>4117</v>
      </c>
      <c r="K2996" s="8" t="s">
        <v>107</v>
      </c>
      <c r="L2996" s="10" t="s">
        <v>108</v>
      </c>
      <c r="M2996" s="10" t="s">
        <v>109</v>
      </c>
      <c r="N2996" s="10" t="s">
        <v>4115</v>
      </c>
      <c r="O2996" s="27"/>
      <c r="P2996" s="27"/>
      <c r="Q2996" s="74"/>
      <c r="R2996" s="27">
        <v>0.8</v>
      </c>
      <c r="S2996" s="27">
        <v>0.8</v>
      </c>
      <c r="T2996" s="27">
        <v>0.8</v>
      </c>
      <c r="U2996" s="27">
        <v>0.8</v>
      </c>
      <c r="V2996" s="27">
        <v>0.8</v>
      </c>
      <c r="W2996" s="27"/>
      <c r="X2996" s="27"/>
      <c r="Y2996" s="27"/>
      <c r="Z2996" s="27"/>
      <c r="AA2996" s="27"/>
      <c r="AB2996" s="27"/>
      <c r="AC2996" s="27"/>
      <c r="AD2996" s="27"/>
      <c r="AE2996" s="27"/>
      <c r="AF2996" s="27"/>
      <c r="AG2996" s="27"/>
      <c r="AH2996" s="27"/>
      <c r="AI2996" s="27"/>
      <c r="AJ2996" s="27"/>
      <c r="AK2996" s="27"/>
      <c r="AL2996" s="27"/>
      <c r="AM2996" s="27"/>
      <c r="AN2996" s="27"/>
      <c r="AO2996" s="27"/>
      <c r="AP2996" s="27">
        <v>178390.45231542859</v>
      </c>
      <c r="AQ2996" s="39">
        <v>0</v>
      </c>
      <c r="AR2996" s="27">
        <f t="shared" si="127"/>
        <v>0</v>
      </c>
      <c r="AS2996" s="10" t="s">
        <v>111</v>
      </c>
      <c r="AT2996" s="43">
        <v>2015</v>
      </c>
      <c r="AU2996" s="10" t="s">
        <v>1339</v>
      </c>
    </row>
    <row r="2997" spans="2:47" ht="13.15" customHeight="1" x14ac:dyDescent="0.2">
      <c r="B2997" s="12" t="s">
        <v>4331</v>
      </c>
      <c r="C2997" s="7" t="s">
        <v>100</v>
      </c>
      <c r="D2997" s="13" t="s">
        <v>4327</v>
      </c>
      <c r="E2997" s="7" t="s">
        <v>4112</v>
      </c>
      <c r="F2997" s="7" t="s">
        <v>4328</v>
      </c>
      <c r="G2997" s="7" t="s">
        <v>4329</v>
      </c>
      <c r="H2997" s="8" t="s">
        <v>197</v>
      </c>
      <c r="I2997" s="9">
        <v>92.1</v>
      </c>
      <c r="J2997" s="10" t="s">
        <v>579</v>
      </c>
      <c r="K2997" s="8" t="s">
        <v>107</v>
      </c>
      <c r="L2997" s="10" t="s">
        <v>108</v>
      </c>
      <c r="M2997" s="10" t="s">
        <v>109</v>
      </c>
      <c r="N2997" s="10" t="s">
        <v>4115</v>
      </c>
      <c r="O2997" s="74"/>
      <c r="P2997" s="27"/>
      <c r="Q2997" s="27"/>
      <c r="R2997" s="27">
        <v>0.8</v>
      </c>
      <c r="S2997" s="27">
        <v>0.8</v>
      </c>
      <c r="T2997" s="27">
        <v>0.8</v>
      </c>
      <c r="U2997" s="27">
        <v>0.8</v>
      </c>
      <c r="V2997" s="27">
        <v>0.8</v>
      </c>
      <c r="W2997" s="27"/>
      <c r="X2997" s="27"/>
      <c r="Y2997" s="27"/>
      <c r="Z2997" s="27"/>
      <c r="AA2997" s="27"/>
      <c r="AB2997" s="27"/>
      <c r="AC2997" s="27"/>
      <c r="AD2997" s="27"/>
      <c r="AE2997" s="27"/>
      <c r="AF2997" s="27"/>
      <c r="AG2997" s="27"/>
      <c r="AH2997" s="27"/>
      <c r="AI2997" s="27"/>
      <c r="AJ2997" s="27"/>
      <c r="AK2997" s="27"/>
      <c r="AL2997" s="27"/>
      <c r="AM2997" s="27"/>
      <c r="AN2997" s="27"/>
      <c r="AO2997" s="27"/>
      <c r="AP2997" s="27">
        <v>178390.45231542859</v>
      </c>
      <c r="AQ2997" s="39">
        <v>0</v>
      </c>
      <c r="AR2997" s="27">
        <f t="shared" si="127"/>
        <v>0</v>
      </c>
      <c r="AS2997" s="10" t="s">
        <v>111</v>
      </c>
      <c r="AT2997" s="43">
        <v>2015</v>
      </c>
      <c r="AU2997" s="88"/>
    </row>
    <row r="2998" spans="2:47" ht="13.15" customHeight="1" x14ac:dyDescent="0.2">
      <c r="B2998" s="12" t="s">
        <v>4332</v>
      </c>
      <c r="C2998" s="7" t="s">
        <v>100</v>
      </c>
      <c r="D2998" s="13" t="s">
        <v>4327</v>
      </c>
      <c r="E2998" s="7" t="s">
        <v>4112</v>
      </c>
      <c r="F2998" s="7" t="s">
        <v>4328</v>
      </c>
      <c r="G2998" s="7" t="s">
        <v>4329</v>
      </c>
      <c r="H2998" s="8" t="s">
        <v>197</v>
      </c>
      <c r="I2998" s="9">
        <v>92.1</v>
      </c>
      <c r="J2998" s="10" t="s">
        <v>579</v>
      </c>
      <c r="K2998" s="8" t="s">
        <v>107</v>
      </c>
      <c r="L2998" s="10" t="s">
        <v>108</v>
      </c>
      <c r="M2998" s="10" t="s">
        <v>109</v>
      </c>
      <c r="N2998" s="10" t="s">
        <v>4115</v>
      </c>
      <c r="O2998" s="74"/>
      <c r="P2998" s="27"/>
      <c r="Q2998" s="27"/>
      <c r="R2998" s="27">
        <v>0.8</v>
      </c>
      <c r="S2998" s="27">
        <v>0.8</v>
      </c>
      <c r="T2998" s="27">
        <v>0.8</v>
      </c>
      <c r="U2998" s="27">
        <v>0.8</v>
      </c>
      <c r="V2998" s="27">
        <v>0.8</v>
      </c>
      <c r="W2998" s="27"/>
      <c r="X2998" s="27"/>
      <c r="Y2998" s="27"/>
      <c r="Z2998" s="27"/>
      <c r="AA2998" s="27"/>
      <c r="AB2998" s="27"/>
      <c r="AC2998" s="27"/>
      <c r="AD2998" s="27"/>
      <c r="AE2998" s="27"/>
      <c r="AF2998" s="27"/>
      <c r="AG2998" s="27"/>
      <c r="AH2998" s="27"/>
      <c r="AI2998" s="27"/>
      <c r="AJ2998" s="27"/>
      <c r="AK2998" s="27"/>
      <c r="AL2998" s="27"/>
      <c r="AM2998" s="27"/>
      <c r="AN2998" s="27"/>
      <c r="AO2998" s="27"/>
      <c r="AP2998" s="27">
        <v>144635</v>
      </c>
      <c r="AQ2998" s="39">
        <v>0</v>
      </c>
      <c r="AR2998" s="27">
        <f t="shared" si="127"/>
        <v>0</v>
      </c>
      <c r="AS2998" s="10" t="s">
        <v>111</v>
      </c>
      <c r="AT2998" s="43">
        <v>2015</v>
      </c>
      <c r="AU2998" s="13" t="s">
        <v>115</v>
      </c>
    </row>
    <row r="2999" spans="2:47" ht="13.15" customHeight="1" x14ac:dyDescent="0.2">
      <c r="B2999" s="13" t="s">
        <v>4333</v>
      </c>
      <c r="C2999" s="13" t="s">
        <v>100</v>
      </c>
      <c r="D2999" s="13" t="s">
        <v>4334</v>
      </c>
      <c r="E2999" s="13" t="s">
        <v>4112</v>
      </c>
      <c r="F2999" s="13" t="s">
        <v>4335</v>
      </c>
      <c r="G2999" s="13" t="s">
        <v>4329</v>
      </c>
      <c r="H2999" s="13" t="s">
        <v>197</v>
      </c>
      <c r="I2999" s="13">
        <v>92.1</v>
      </c>
      <c r="J2999" s="13" t="s">
        <v>579</v>
      </c>
      <c r="K2999" s="13" t="s">
        <v>107</v>
      </c>
      <c r="L2999" s="13" t="s">
        <v>108</v>
      </c>
      <c r="M2999" s="13" t="s">
        <v>109</v>
      </c>
      <c r="N2999" s="13" t="s">
        <v>4115</v>
      </c>
      <c r="O2999" s="39"/>
      <c r="P2999" s="39"/>
      <c r="Q2999" s="39"/>
      <c r="R2999" s="39">
        <v>0.8</v>
      </c>
      <c r="S2999" s="39">
        <v>0.44999999999999996</v>
      </c>
      <c r="T2999" s="39">
        <v>0.89999999999999991</v>
      </c>
      <c r="U2999" s="39">
        <v>0.89999999999999991</v>
      </c>
      <c r="V2999" s="39">
        <v>0.89999999999999991</v>
      </c>
      <c r="W2999" s="39"/>
      <c r="X2999" s="39"/>
      <c r="Y2999" s="39"/>
      <c r="Z2999" s="39"/>
      <c r="AA2999" s="39"/>
      <c r="AB2999" s="39"/>
      <c r="AC2999" s="39"/>
      <c r="AD2999" s="39"/>
      <c r="AE2999" s="39"/>
      <c r="AF2999" s="39"/>
      <c r="AG2999" s="39"/>
      <c r="AH2999" s="39"/>
      <c r="AI2999" s="39"/>
      <c r="AJ2999" s="39"/>
      <c r="AK2999" s="39"/>
      <c r="AL2999" s="39"/>
      <c r="AM2999" s="39"/>
      <c r="AN2999" s="39"/>
      <c r="AO2999" s="39"/>
      <c r="AP2999" s="39">
        <v>144635</v>
      </c>
      <c r="AQ2999" s="39">
        <v>0</v>
      </c>
      <c r="AR2999" s="27">
        <f t="shared" si="127"/>
        <v>0</v>
      </c>
      <c r="AS2999" s="13" t="s">
        <v>111</v>
      </c>
      <c r="AT2999" s="13">
        <v>2015</v>
      </c>
      <c r="AU2999" s="13">
        <v>14</v>
      </c>
    </row>
    <row r="3000" spans="2:47" ht="13.15" customHeight="1" x14ac:dyDescent="0.2">
      <c r="B3000" s="13" t="s">
        <v>4336</v>
      </c>
      <c r="C3000" s="13" t="s">
        <v>100</v>
      </c>
      <c r="D3000" s="13" t="s">
        <v>4334</v>
      </c>
      <c r="E3000" s="13" t="s">
        <v>4112</v>
      </c>
      <c r="F3000" s="13" t="s">
        <v>4335</v>
      </c>
      <c r="G3000" s="13" t="s">
        <v>4329</v>
      </c>
      <c r="H3000" s="13" t="s">
        <v>197</v>
      </c>
      <c r="I3000" s="13">
        <v>92.1</v>
      </c>
      <c r="J3000" s="13" t="s">
        <v>579</v>
      </c>
      <c r="K3000" s="13" t="s">
        <v>107</v>
      </c>
      <c r="L3000" s="13" t="s">
        <v>108</v>
      </c>
      <c r="M3000" s="13" t="s">
        <v>109</v>
      </c>
      <c r="N3000" s="13" t="s">
        <v>4115</v>
      </c>
      <c r="O3000" s="39"/>
      <c r="P3000" s="39"/>
      <c r="Q3000" s="39"/>
      <c r="R3000" s="39">
        <v>0.8</v>
      </c>
      <c r="S3000" s="39">
        <v>0</v>
      </c>
      <c r="T3000" s="39">
        <v>0.89999999999999991</v>
      </c>
      <c r="U3000" s="39">
        <v>0.89999999999999991</v>
      </c>
      <c r="V3000" s="39">
        <v>0.89999999999999991</v>
      </c>
      <c r="W3000" s="39"/>
      <c r="X3000" s="39"/>
      <c r="Y3000" s="39"/>
      <c r="Z3000" s="39"/>
      <c r="AA3000" s="39"/>
      <c r="AB3000" s="39"/>
      <c r="AC3000" s="39"/>
      <c r="AD3000" s="39"/>
      <c r="AE3000" s="39"/>
      <c r="AF3000" s="39"/>
      <c r="AG3000" s="39"/>
      <c r="AH3000" s="39"/>
      <c r="AI3000" s="39"/>
      <c r="AJ3000" s="39"/>
      <c r="AK3000" s="39"/>
      <c r="AL3000" s="39"/>
      <c r="AM3000" s="39"/>
      <c r="AN3000" s="39"/>
      <c r="AO3000" s="39"/>
      <c r="AP3000" s="39">
        <v>144635</v>
      </c>
      <c r="AQ3000" s="39">
        <v>0</v>
      </c>
      <c r="AR3000" s="27">
        <f t="shared" si="127"/>
        <v>0</v>
      </c>
      <c r="AS3000" s="13" t="s">
        <v>111</v>
      </c>
      <c r="AT3000" s="13">
        <v>2015</v>
      </c>
      <c r="AU3000" s="13">
        <v>14.15</v>
      </c>
    </row>
    <row r="3001" spans="2:47" ht="13.15" customHeight="1" x14ac:dyDescent="0.2">
      <c r="B3001" s="13" t="s">
        <v>4337</v>
      </c>
      <c r="C3001" s="13" t="s">
        <v>100</v>
      </c>
      <c r="D3001" s="13" t="s">
        <v>4334</v>
      </c>
      <c r="E3001" s="13" t="s">
        <v>4112</v>
      </c>
      <c r="F3001" s="13" t="s">
        <v>4335</v>
      </c>
      <c r="G3001" s="13" t="s">
        <v>4329</v>
      </c>
      <c r="H3001" s="13" t="s">
        <v>197</v>
      </c>
      <c r="I3001" s="13">
        <v>92.1</v>
      </c>
      <c r="J3001" s="13" t="s">
        <v>579</v>
      </c>
      <c r="K3001" s="13" t="s">
        <v>107</v>
      </c>
      <c r="L3001" s="13" t="s">
        <v>108</v>
      </c>
      <c r="M3001" s="13" t="s">
        <v>109</v>
      </c>
      <c r="N3001" s="13" t="s">
        <v>4115</v>
      </c>
      <c r="O3001" s="39"/>
      <c r="P3001" s="39"/>
      <c r="Q3001" s="39"/>
      <c r="R3001" s="39">
        <v>0.8</v>
      </c>
      <c r="S3001" s="39">
        <v>0.8</v>
      </c>
      <c r="T3001" s="39">
        <v>0.8</v>
      </c>
      <c r="U3001" s="39">
        <v>0.8</v>
      </c>
      <c r="V3001" s="39">
        <v>0.8</v>
      </c>
      <c r="W3001" s="39"/>
      <c r="X3001" s="39"/>
      <c r="Y3001" s="39"/>
      <c r="Z3001" s="39"/>
      <c r="AA3001" s="39"/>
      <c r="AB3001" s="39"/>
      <c r="AC3001" s="39"/>
      <c r="AD3001" s="39"/>
      <c r="AE3001" s="39"/>
      <c r="AF3001" s="39"/>
      <c r="AG3001" s="39"/>
      <c r="AH3001" s="39"/>
      <c r="AI3001" s="39"/>
      <c r="AJ3001" s="39"/>
      <c r="AK3001" s="39"/>
      <c r="AL3001" s="39"/>
      <c r="AM3001" s="39"/>
      <c r="AN3001" s="39"/>
      <c r="AO3001" s="39"/>
      <c r="AP3001" s="39">
        <v>121106.80357142855</v>
      </c>
      <c r="AQ3001" s="39">
        <v>0</v>
      </c>
      <c r="AR3001" s="27">
        <f t="shared" si="127"/>
        <v>0</v>
      </c>
      <c r="AS3001" s="13" t="s">
        <v>111</v>
      </c>
      <c r="AT3001" s="13">
        <v>2015</v>
      </c>
      <c r="AU3001" s="13">
        <v>14.15</v>
      </c>
    </row>
    <row r="3002" spans="2:47" ht="13.15" customHeight="1" x14ac:dyDescent="0.2">
      <c r="B3002" s="13" t="s">
        <v>4338</v>
      </c>
      <c r="C3002" s="13" t="s">
        <v>100</v>
      </c>
      <c r="D3002" s="13" t="s">
        <v>4334</v>
      </c>
      <c r="E3002" s="13" t="s">
        <v>4112</v>
      </c>
      <c r="F3002" s="13" t="s">
        <v>4335</v>
      </c>
      <c r="G3002" s="13" t="s">
        <v>4329</v>
      </c>
      <c r="H3002" s="13" t="s">
        <v>197</v>
      </c>
      <c r="I3002" s="13">
        <v>92.1</v>
      </c>
      <c r="J3002" s="13" t="s">
        <v>579</v>
      </c>
      <c r="K3002" s="13" t="s">
        <v>107</v>
      </c>
      <c r="L3002" s="13" t="s">
        <v>108</v>
      </c>
      <c r="M3002" s="13" t="s">
        <v>122</v>
      </c>
      <c r="N3002" s="13" t="s">
        <v>4115</v>
      </c>
      <c r="O3002" s="39"/>
      <c r="P3002" s="39"/>
      <c r="Q3002" s="39"/>
      <c r="R3002" s="39">
        <v>0.8</v>
      </c>
      <c r="S3002" s="39">
        <v>0.45</v>
      </c>
      <c r="T3002" s="39">
        <v>0.8</v>
      </c>
      <c r="U3002" s="39">
        <v>0.8</v>
      </c>
      <c r="V3002" s="39">
        <v>0.8</v>
      </c>
      <c r="W3002" s="39"/>
      <c r="X3002" s="39"/>
      <c r="Y3002" s="39"/>
      <c r="Z3002" s="39"/>
      <c r="AA3002" s="39"/>
      <c r="AB3002" s="39"/>
      <c r="AC3002" s="39"/>
      <c r="AD3002" s="39"/>
      <c r="AE3002" s="39"/>
      <c r="AF3002" s="39"/>
      <c r="AG3002" s="39"/>
      <c r="AH3002" s="39"/>
      <c r="AI3002" s="39"/>
      <c r="AJ3002" s="39"/>
      <c r="AK3002" s="39"/>
      <c r="AL3002" s="39"/>
      <c r="AM3002" s="39"/>
      <c r="AN3002" s="39"/>
      <c r="AO3002" s="39"/>
      <c r="AP3002" s="39">
        <v>255359.82</v>
      </c>
      <c r="AQ3002" s="39">
        <v>0</v>
      </c>
      <c r="AR3002" s="27">
        <f t="shared" si="127"/>
        <v>0</v>
      </c>
      <c r="AS3002" s="13" t="s">
        <v>111</v>
      </c>
      <c r="AT3002" s="13">
        <v>2015</v>
      </c>
      <c r="AU3002" s="13" t="s">
        <v>115</v>
      </c>
    </row>
    <row r="3003" spans="2:47" ht="13.15" customHeight="1" x14ac:dyDescent="0.2">
      <c r="B3003" s="13" t="s">
        <v>4339</v>
      </c>
      <c r="C3003" s="13" t="s">
        <v>100</v>
      </c>
      <c r="D3003" s="13" t="s">
        <v>4334</v>
      </c>
      <c r="E3003" s="13" t="s">
        <v>4112</v>
      </c>
      <c r="F3003" s="13" t="s">
        <v>4335</v>
      </c>
      <c r="G3003" s="13" t="s">
        <v>4329</v>
      </c>
      <c r="H3003" s="13" t="s">
        <v>197</v>
      </c>
      <c r="I3003" s="13">
        <v>92.1</v>
      </c>
      <c r="J3003" s="13" t="s">
        <v>579</v>
      </c>
      <c r="K3003" s="13" t="s">
        <v>107</v>
      </c>
      <c r="L3003" s="13" t="s">
        <v>108</v>
      </c>
      <c r="M3003" s="13" t="s">
        <v>122</v>
      </c>
      <c r="N3003" s="13" t="s">
        <v>4115</v>
      </c>
      <c r="O3003" s="39"/>
      <c r="P3003" s="39"/>
      <c r="Q3003" s="39"/>
      <c r="R3003" s="39">
        <v>0.8</v>
      </c>
      <c r="S3003" s="39">
        <v>0.45</v>
      </c>
      <c r="T3003" s="39">
        <v>0</v>
      </c>
      <c r="U3003" s="39">
        <v>0.8</v>
      </c>
      <c r="V3003" s="39">
        <v>0.8</v>
      </c>
      <c r="W3003" s="39"/>
      <c r="X3003" s="39"/>
      <c r="Y3003" s="39"/>
      <c r="Z3003" s="39"/>
      <c r="AA3003" s="39"/>
      <c r="AB3003" s="39"/>
      <c r="AC3003" s="39"/>
      <c r="AD3003" s="39"/>
      <c r="AE3003" s="39"/>
      <c r="AF3003" s="39"/>
      <c r="AG3003" s="39"/>
      <c r="AH3003" s="39"/>
      <c r="AI3003" s="39"/>
      <c r="AJ3003" s="39"/>
      <c r="AK3003" s="39"/>
      <c r="AL3003" s="39"/>
      <c r="AM3003" s="39"/>
      <c r="AN3003" s="39"/>
      <c r="AO3003" s="39"/>
      <c r="AP3003" s="39">
        <v>255359.82</v>
      </c>
      <c r="AQ3003" s="39">
        <v>0</v>
      </c>
      <c r="AR3003" s="27">
        <f t="shared" si="127"/>
        <v>0</v>
      </c>
      <c r="AS3003" s="13" t="s">
        <v>111</v>
      </c>
      <c r="AT3003" s="13">
        <v>2015</v>
      </c>
      <c r="AU3003" s="13" t="s">
        <v>115</v>
      </c>
    </row>
    <row r="3004" spans="2:47" ht="13.15" customHeight="1" x14ac:dyDescent="0.2">
      <c r="B3004" s="13" t="s">
        <v>4340</v>
      </c>
      <c r="C3004" s="13" t="s">
        <v>100</v>
      </c>
      <c r="D3004" s="13" t="s">
        <v>4334</v>
      </c>
      <c r="E3004" s="13" t="s">
        <v>4112</v>
      </c>
      <c r="F3004" s="13" t="s">
        <v>4335</v>
      </c>
      <c r="G3004" s="13" t="s">
        <v>4329</v>
      </c>
      <c r="H3004" s="13" t="s">
        <v>197</v>
      </c>
      <c r="I3004" s="13">
        <v>92.1</v>
      </c>
      <c r="J3004" s="13" t="s">
        <v>579</v>
      </c>
      <c r="K3004" s="13" t="s">
        <v>107</v>
      </c>
      <c r="L3004" s="13" t="s">
        <v>108</v>
      </c>
      <c r="M3004" s="13" t="s">
        <v>122</v>
      </c>
      <c r="N3004" s="13" t="s">
        <v>4125</v>
      </c>
      <c r="O3004" s="39"/>
      <c r="P3004" s="39"/>
      <c r="Q3004" s="39"/>
      <c r="R3004" s="39">
        <v>0.8</v>
      </c>
      <c r="S3004" s="39">
        <v>0.45</v>
      </c>
      <c r="T3004" s="39">
        <v>0</v>
      </c>
      <c r="U3004" s="39">
        <v>0.8</v>
      </c>
      <c r="V3004" s="39">
        <v>0.8</v>
      </c>
      <c r="W3004" s="39"/>
      <c r="X3004" s="39"/>
      <c r="Y3004" s="39"/>
      <c r="Z3004" s="39"/>
      <c r="AA3004" s="39"/>
      <c r="AB3004" s="39"/>
      <c r="AC3004" s="39"/>
      <c r="AD3004" s="39"/>
      <c r="AE3004" s="39"/>
      <c r="AF3004" s="39"/>
      <c r="AG3004" s="39"/>
      <c r="AH3004" s="39"/>
      <c r="AI3004" s="39"/>
      <c r="AJ3004" s="39"/>
      <c r="AK3004" s="39"/>
      <c r="AL3004" s="39"/>
      <c r="AM3004" s="39"/>
      <c r="AN3004" s="39"/>
      <c r="AO3004" s="39"/>
      <c r="AP3004" s="39">
        <v>255359.82</v>
      </c>
      <c r="AQ3004" s="39">
        <f>(R3004+S3004+T3004+U3004+V3004)*AP3004</f>
        <v>727775.48699999996</v>
      </c>
      <c r="AR3004" s="27">
        <f t="shared" si="127"/>
        <v>815108.54544000002</v>
      </c>
      <c r="AS3004" s="13" t="s">
        <v>111</v>
      </c>
      <c r="AT3004" s="13">
        <v>2015</v>
      </c>
      <c r="AU3004" s="13"/>
    </row>
    <row r="3005" spans="2:47" ht="13.15" customHeight="1" x14ac:dyDescent="0.2">
      <c r="B3005" s="7" t="s">
        <v>4341</v>
      </c>
      <c r="C3005" s="7" t="s">
        <v>100</v>
      </c>
      <c r="D3005" s="13" t="s">
        <v>4342</v>
      </c>
      <c r="E3005" s="7" t="s">
        <v>4343</v>
      </c>
      <c r="F3005" s="7" t="s">
        <v>4344</v>
      </c>
      <c r="G3005" s="7" t="s">
        <v>4345</v>
      </c>
      <c r="H3005" s="8" t="s">
        <v>197</v>
      </c>
      <c r="I3005" s="9">
        <v>55</v>
      </c>
      <c r="J3005" s="10" t="s">
        <v>238</v>
      </c>
      <c r="K3005" s="8" t="s">
        <v>107</v>
      </c>
      <c r="L3005" s="10" t="s">
        <v>108</v>
      </c>
      <c r="M3005" s="10" t="s">
        <v>109</v>
      </c>
      <c r="N3005" s="10" t="s">
        <v>4115</v>
      </c>
      <c r="O3005" s="27"/>
      <c r="P3005" s="27"/>
      <c r="Q3005" s="74"/>
      <c r="R3005" s="27">
        <v>0.9</v>
      </c>
      <c r="S3005" s="27">
        <v>0.9</v>
      </c>
      <c r="T3005" s="27">
        <v>0.9</v>
      </c>
      <c r="U3005" s="27">
        <v>0.9</v>
      </c>
      <c r="V3005" s="27">
        <v>0.9</v>
      </c>
      <c r="W3005" s="27"/>
      <c r="X3005" s="27"/>
      <c r="Y3005" s="27"/>
      <c r="Z3005" s="27"/>
      <c r="AA3005" s="27"/>
      <c r="AB3005" s="27"/>
      <c r="AC3005" s="27"/>
      <c r="AD3005" s="27"/>
      <c r="AE3005" s="27"/>
      <c r="AF3005" s="27"/>
      <c r="AG3005" s="27"/>
      <c r="AH3005" s="27"/>
      <c r="AI3005" s="27"/>
      <c r="AJ3005" s="27"/>
      <c r="AK3005" s="27"/>
      <c r="AL3005" s="27"/>
      <c r="AM3005" s="27"/>
      <c r="AN3005" s="27"/>
      <c r="AO3005" s="27"/>
      <c r="AP3005" s="27">
        <v>67788.37</v>
      </c>
      <c r="AQ3005" s="39">
        <v>0</v>
      </c>
      <c r="AR3005" s="27">
        <f t="shared" si="127"/>
        <v>0</v>
      </c>
      <c r="AS3005" s="10" t="s">
        <v>111</v>
      </c>
      <c r="AT3005" s="7">
        <v>2015</v>
      </c>
      <c r="AU3005" s="89" t="s">
        <v>661</v>
      </c>
    </row>
    <row r="3006" spans="2:47" ht="13.15" customHeight="1" x14ac:dyDescent="0.2">
      <c r="B3006" s="7" t="s">
        <v>4346</v>
      </c>
      <c r="C3006" s="7" t="s">
        <v>100</v>
      </c>
      <c r="D3006" s="13" t="s">
        <v>4342</v>
      </c>
      <c r="E3006" s="7" t="s">
        <v>4343</v>
      </c>
      <c r="F3006" s="7" t="s">
        <v>4344</v>
      </c>
      <c r="G3006" s="7" t="s">
        <v>4345</v>
      </c>
      <c r="H3006" s="8" t="s">
        <v>197</v>
      </c>
      <c r="I3006" s="9">
        <v>55</v>
      </c>
      <c r="J3006" s="10" t="s">
        <v>4117</v>
      </c>
      <c r="K3006" s="8" t="s">
        <v>107</v>
      </c>
      <c r="L3006" s="10" t="s">
        <v>108</v>
      </c>
      <c r="M3006" s="10" t="s">
        <v>109</v>
      </c>
      <c r="N3006" s="10" t="s">
        <v>4115</v>
      </c>
      <c r="O3006" s="27"/>
      <c r="P3006" s="27"/>
      <c r="Q3006" s="74"/>
      <c r="R3006" s="27">
        <v>0.9</v>
      </c>
      <c r="S3006" s="27">
        <v>0.9</v>
      </c>
      <c r="T3006" s="27">
        <v>0.9</v>
      </c>
      <c r="U3006" s="27">
        <v>0.9</v>
      </c>
      <c r="V3006" s="27">
        <v>0.9</v>
      </c>
      <c r="W3006" s="27"/>
      <c r="X3006" s="27"/>
      <c r="Y3006" s="27"/>
      <c r="Z3006" s="27"/>
      <c r="AA3006" s="27"/>
      <c r="AB3006" s="27"/>
      <c r="AC3006" s="27"/>
      <c r="AD3006" s="27"/>
      <c r="AE3006" s="27"/>
      <c r="AF3006" s="27"/>
      <c r="AG3006" s="27"/>
      <c r="AH3006" s="27"/>
      <c r="AI3006" s="27"/>
      <c r="AJ3006" s="27"/>
      <c r="AK3006" s="27"/>
      <c r="AL3006" s="27"/>
      <c r="AM3006" s="27"/>
      <c r="AN3006" s="27"/>
      <c r="AO3006" s="27"/>
      <c r="AP3006" s="27">
        <v>67788.371879862854</v>
      </c>
      <c r="AQ3006" s="39">
        <v>0</v>
      </c>
      <c r="AR3006" s="27">
        <f t="shared" si="127"/>
        <v>0</v>
      </c>
      <c r="AS3006" s="10" t="s">
        <v>111</v>
      </c>
      <c r="AT3006" s="43">
        <v>2015</v>
      </c>
      <c r="AU3006" s="10" t="s">
        <v>1339</v>
      </c>
    </row>
    <row r="3007" spans="2:47" ht="13.15" customHeight="1" x14ac:dyDescent="0.2">
      <c r="B3007" s="12" t="s">
        <v>4347</v>
      </c>
      <c r="C3007" s="7" t="s">
        <v>100</v>
      </c>
      <c r="D3007" s="13" t="s">
        <v>4342</v>
      </c>
      <c r="E3007" s="7" t="s">
        <v>4343</v>
      </c>
      <c r="F3007" s="7" t="s">
        <v>4344</v>
      </c>
      <c r="G3007" s="7" t="s">
        <v>4345</v>
      </c>
      <c r="H3007" s="8" t="s">
        <v>197</v>
      </c>
      <c r="I3007" s="9">
        <v>55</v>
      </c>
      <c r="J3007" s="10" t="s">
        <v>579</v>
      </c>
      <c r="K3007" s="8" t="s">
        <v>107</v>
      </c>
      <c r="L3007" s="10" t="s">
        <v>108</v>
      </c>
      <c r="M3007" s="10" t="s">
        <v>109</v>
      </c>
      <c r="N3007" s="10" t="s">
        <v>4115</v>
      </c>
      <c r="O3007" s="74"/>
      <c r="P3007" s="27"/>
      <c r="Q3007" s="27"/>
      <c r="R3007" s="27">
        <v>0.9</v>
      </c>
      <c r="S3007" s="27"/>
      <c r="T3007" s="27"/>
      <c r="U3007" s="27"/>
      <c r="V3007" s="27"/>
      <c r="W3007" s="27"/>
      <c r="X3007" s="27"/>
      <c r="Y3007" s="27"/>
      <c r="Z3007" s="27"/>
      <c r="AA3007" s="27"/>
      <c r="AB3007" s="27"/>
      <c r="AC3007" s="27"/>
      <c r="AD3007" s="27"/>
      <c r="AE3007" s="27"/>
      <c r="AF3007" s="27"/>
      <c r="AG3007" s="27"/>
      <c r="AH3007" s="27"/>
      <c r="AI3007" s="27"/>
      <c r="AJ3007" s="27"/>
      <c r="AK3007" s="27"/>
      <c r="AL3007" s="27"/>
      <c r="AM3007" s="27"/>
      <c r="AN3007" s="27"/>
      <c r="AO3007" s="27"/>
      <c r="AP3007" s="27">
        <v>67788.371879862854</v>
      </c>
      <c r="AQ3007" s="39">
        <v>0</v>
      </c>
      <c r="AR3007" s="27">
        <f t="shared" si="127"/>
        <v>0</v>
      </c>
      <c r="AS3007" s="10" t="s">
        <v>111</v>
      </c>
      <c r="AT3007" s="43">
        <v>2015</v>
      </c>
      <c r="AU3007" s="88"/>
    </row>
    <row r="3008" spans="2:47" ht="13.15" customHeight="1" x14ac:dyDescent="0.2">
      <c r="B3008" s="12" t="s">
        <v>4348</v>
      </c>
      <c r="C3008" s="7" t="s">
        <v>100</v>
      </c>
      <c r="D3008" s="13" t="s">
        <v>4342</v>
      </c>
      <c r="E3008" s="7" t="s">
        <v>4343</v>
      </c>
      <c r="F3008" s="7" t="s">
        <v>4344</v>
      </c>
      <c r="G3008" s="7" t="s">
        <v>4345</v>
      </c>
      <c r="H3008" s="8" t="s">
        <v>197</v>
      </c>
      <c r="I3008" s="9">
        <v>55</v>
      </c>
      <c r="J3008" s="10" t="s">
        <v>579</v>
      </c>
      <c r="K3008" s="8" t="s">
        <v>107</v>
      </c>
      <c r="L3008" s="10" t="s">
        <v>108</v>
      </c>
      <c r="M3008" s="10" t="s">
        <v>109</v>
      </c>
      <c r="N3008" s="10" t="s">
        <v>4115</v>
      </c>
      <c r="O3008" s="74"/>
      <c r="P3008" s="27"/>
      <c r="Q3008" s="27"/>
      <c r="R3008" s="27">
        <v>0.9</v>
      </c>
      <c r="S3008" s="27"/>
      <c r="T3008" s="27"/>
      <c r="U3008" s="27"/>
      <c r="V3008" s="27"/>
      <c r="W3008" s="27"/>
      <c r="X3008" s="27"/>
      <c r="Y3008" s="27"/>
      <c r="Z3008" s="27"/>
      <c r="AA3008" s="27"/>
      <c r="AB3008" s="27"/>
      <c r="AC3008" s="27"/>
      <c r="AD3008" s="27"/>
      <c r="AE3008" s="27"/>
      <c r="AF3008" s="27"/>
      <c r="AG3008" s="27"/>
      <c r="AH3008" s="27"/>
      <c r="AI3008" s="27"/>
      <c r="AJ3008" s="27"/>
      <c r="AK3008" s="27"/>
      <c r="AL3008" s="27"/>
      <c r="AM3008" s="27"/>
      <c r="AN3008" s="27"/>
      <c r="AO3008" s="27"/>
      <c r="AP3008" s="27">
        <v>30072</v>
      </c>
      <c r="AQ3008" s="39">
        <v>0</v>
      </c>
      <c r="AR3008" s="27">
        <f t="shared" si="127"/>
        <v>0</v>
      </c>
      <c r="AS3008" s="10" t="s">
        <v>111</v>
      </c>
      <c r="AT3008" s="43">
        <v>2015</v>
      </c>
      <c r="AU3008" s="88" t="s">
        <v>212</v>
      </c>
    </row>
    <row r="3009" spans="2:47" ht="13.15" customHeight="1" x14ac:dyDescent="0.2">
      <c r="B3009" s="7" t="s">
        <v>4349</v>
      </c>
      <c r="C3009" s="7" t="s">
        <v>100</v>
      </c>
      <c r="D3009" s="13" t="s">
        <v>4350</v>
      </c>
      <c r="E3009" s="7" t="s">
        <v>4112</v>
      </c>
      <c r="F3009" s="7" t="s">
        <v>4351</v>
      </c>
      <c r="G3009" s="7" t="s">
        <v>4352</v>
      </c>
      <c r="H3009" s="8" t="s">
        <v>197</v>
      </c>
      <c r="I3009" s="9">
        <v>85</v>
      </c>
      <c r="J3009" s="10" t="s">
        <v>238</v>
      </c>
      <c r="K3009" s="8" t="s">
        <v>107</v>
      </c>
      <c r="L3009" s="10" t="s">
        <v>108</v>
      </c>
      <c r="M3009" s="10" t="s">
        <v>109</v>
      </c>
      <c r="N3009" s="10" t="s">
        <v>4115</v>
      </c>
      <c r="O3009" s="27"/>
      <c r="P3009" s="27"/>
      <c r="Q3009" s="74"/>
      <c r="R3009" s="27">
        <v>0.1</v>
      </c>
      <c r="S3009" s="27">
        <v>0.1</v>
      </c>
      <c r="T3009" s="27">
        <v>0.1</v>
      </c>
      <c r="U3009" s="27">
        <v>0.1</v>
      </c>
      <c r="V3009" s="27">
        <v>0.1</v>
      </c>
      <c r="W3009" s="27"/>
      <c r="X3009" s="27"/>
      <c r="Y3009" s="27"/>
      <c r="Z3009" s="27"/>
      <c r="AA3009" s="27"/>
      <c r="AB3009" s="27"/>
      <c r="AC3009" s="27"/>
      <c r="AD3009" s="27"/>
      <c r="AE3009" s="27"/>
      <c r="AF3009" s="27"/>
      <c r="AG3009" s="27"/>
      <c r="AH3009" s="27"/>
      <c r="AI3009" s="27"/>
      <c r="AJ3009" s="27"/>
      <c r="AK3009" s="27"/>
      <c r="AL3009" s="27"/>
      <c r="AM3009" s="27"/>
      <c r="AN3009" s="27"/>
      <c r="AO3009" s="27"/>
      <c r="AP3009" s="27">
        <v>504573.59</v>
      </c>
      <c r="AQ3009" s="39">
        <v>0</v>
      </c>
      <c r="AR3009" s="27">
        <f t="shared" si="127"/>
        <v>0</v>
      </c>
      <c r="AS3009" s="10" t="s">
        <v>111</v>
      </c>
      <c r="AT3009" s="7" t="s">
        <v>375</v>
      </c>
      <c r="AU3009" s="89" t="s">
        <v>212</v>
      </c>
    </row>
    <row r="3010" spans="2:47" ht="13.15" customHeight="1" x14ac:dyDescent="0.2">
      <c r="B3010" s="7" t="s">
        <v>4353</v>
      </c>
      <c r="C3010" s="7" t="s">
        <v>100</v>
      </c>
      <c r="D3010" s="13" t="s">
        <v>4354</v>
      </c>
      <c r="E3010" s="7" t="s">
        <v>4112</v>
      </c>
      <c r="F3010" s="7" t="s">
        <v>4355</v>
      </c>
      <c r="G3010" s="7" t="s">
        <v>4356</v>
      </c>
      <c r="H3010" s="8" t="s">
        <v>197</v>
      </c>
      <c r="I3010" s="9">
        <v>85</v>
      </c>
      <c r="J3010" s="10" t="s">
        <v>238</v>
      </c>
      <c r="K3010" s="8" t="s">
        <v>107</v>
      </c>
      <c r="L3010" s="10" t="s">
        <v>108</v>
      </c>
      <c r="M3010" s="10" t="s">
        <v>109</v>
      </c>
      <c r="N3010" s="10" t="s">
        <v>4115</v>
      </c>
      <c r="O3010" s="27"/>
      <c r="P3010" s="27"/>
      <c r="Q3010" s="74"/>
      <c r="R3010" s="27">
        <v>0.1</v>
      </c>
      <c r="S3010" s="27">
        <v>0.1</v>
      </c>
      <c r="T3010" s="27">
        <v>0.1</v>
      </c>
      <c r="U3010" s="27">
        <v>0.1</v>
      </c>
      <c r="V3010" s="27">
        <v>0.1</v>
      </c>
      <c r="W3010" s="27"/>
      <c r="X3010" s="27"/>
      <c r="Y3010" s="27"/>
      <c r="Z3010" s="27"/>
      <c r="AA3010" s="27"/>
      <c r="AB3010" s="27"/>
      <c r="AC3010" s="27"/>
      <c r="AD3010" s="27"/>
      <c r="AE3010" s="27"/>
      <c r="AF3010" s="27"/>
      <c r="AG3010" s="27"/>
      <c r="AH3010" s="27"/>
      <c r="AI3010" s="27"/>
      <c r="AJ3010" s="27"/>
      <c r="AK3010" s="27"/>
      <c r="AL3010" s="27"/>
      <c r="AM3010" s="27"/>
      <c r="AN3010" s="27"/>
      <c r="AO3010" s="27"/>
      <c r="AP3010" s="27">
        <v>6924482.2999999998</v>
      </c>
      <c r="AQ3010" s="39">
        <v>0</v>
      </c>
      <c r="AR3010" s="27">
        <f t="shared" si="127"/>
        <v>0</v>
      </c>
      <c r="AS3010" s="10" t="s">
        <v>111</v>
      </c>
      <c r="AT3010" s="7" t="s">
        <v>375</v>
      </c>
      <c r="AU3010" s="89" t="s">
        <v>212</v>
      </c>
    </row>
    <row r="3011" spans="2:47" ht="13.15" customHeight="1" x14ac:dyDescent="0.2">
      <c r="B3011" s="7" t="s">
        <v>4357</v>
      </c>
      <c r="C3011" s="7" t="s">
        <v>100</v>
      </c>
      <c r="D3011" s="13" t="s">
        <v>4358</v>
      </c>
      <c r="E3011" s="7" t="s">
        <v>4112</v>
      </c>
      <c r="F3011" s="7" t="s">
        <v>4359</v>
      </c>
      <c r="G3011" s="7" t="s">
        <v>4360</v>
      </c>
      <c r="H3011" s="8" t="s">
        <v>197</v>
      </c>
      <c r="I3011" s="9">
        <v>89.1</v>
      </c>
      <c r="J3011" s="10" t="s">
        <v>238</v>
      </c>
      <c r="K3011" s="8" t="s">
        <v>107</v>
      </c>
      <c r="L3011" s="10" t="s">
        <v>108</v>
      </c>
      <c r="M3011" s="10" t="s">
        <v>109</v>
      </c>
      <c r="N3011" s="10" t="s">
        <v>4115</v>
      </c>
      <c r="O3011" s="27"/>
      <c r="P3011" s="27"/>
      <c r="Q3011" s="74"/>
      <c r="R3011" s="27">
        <v>0.51</v>
      </c>
      <c r="S3011" s="27">
        <v>51</v>
      </c>
      <c r="T3011" s="27">
        <v>51</v>
      </c>
      <c r="U3011" s="27">
        <v>51</v>
      </c>
      <c r="V3011" s="27">
        <v>51</v>
      </c>
      <c r="W3011" s="27"/>
      <c r="X3011" s="27"/>
      <c r="Y3011" s="27"/>
      <c r="Z3011" s="27"/>
      <c r="AA3011" s="27"/>
      <c r="AB3011" s="27"/>
      <c r="AC3011" s="27"/>
      <c r="AD3011" s="27"/>
      <c r="AE3011" s="27"/>
      <c r="AF3011" s="27"/>
      <c r="AG3011" s="27"/>
      <c r="AH3011" s="27"/>
      <c r="AI3011" s="27"/>
      <c r="AJ3011" s="27"/>
      <c r="AK3011" s="27"/>
      <c r="AL3011" s="27"/>
      <c r="AM3011" s="27"/>
      <c r="AN3011" s="27"/>
      <c r="AO3011" s="27"/>
      <c r="AP3011" s="27">
        <v>424747.85</v>
      </c>
      <c r="AQ3011" s="39">
        <v>0</v>
      </c>
      <c r="AR3011" s="27">
        <f t="shared" si="127"/>
        <v>0</v>
      </c>
      <c r="AS3011" s="10" t="s">
        <v>111</v>
      </c>
      <c r="AT3011" s="9" t="s">
        <v>375</v>
      </c>
      <c r="AU3011" s="89" t="s">
        <v>239</v>
      </c>
    </row>
    <row r="3012" spans="2:47" ht="13.15" customHeight="1" x14ac:dyDescent="0.2">
      <c r="B3012" s="10" t="s">
        <v>4361</v>
      </c>
      <c r="C3012" s="16" t="s">
        <v>100</v>
      </c>
      <c r="D3012" s="13" t="s">
        <v>4358</v>
      </c>
      <c r="E3012" s="15" t="s">
        <v>4112</v>
      </c>
      <c r="F3012" s="15" t="s">
        <v>4359</v>
      </c>
      <c r="G3012" s="15" t="s">
        <v>4360</v>
      </c>
      <c r="H3012" s="15" t="s">
        <v>197</v>
      </c>
      <c r="I3012" s="15">
        <v>89.1</v>
      </c>
      <c r="J3012" s="15" t="s">
        <v>238</v>
      </c>
      <c r="K3012" s="15" t="s">
        <v>107</v>
      </c>
      <c r="L3012" s="15" t="s">
        <v>108</v>
      </c>
      <c r="M3012" s="15" t="s">
        <v>109</v>
      </c>
      <c r="N3012" s="10" t="s">
        <v>4115</v>
      </c>
      <c r="O3012" s="27"/>
      <c r="P3012" s="27"/>
      <c r="Q3012" s="27"/>
      <c r="R3012" s="27">
        <v>0.51</v>
      </c>
      <c r="S3012" s="27">
        <v>0.51</v>
      </c>
      <c r="T3012" s="27">
        <v>0.51</v>
      </c>
      <c r="U3012" s="27">
        <v>0.51</v>
      </c>
      <c r="V3012" s="27">
        <v>0.51</v>
      </c>
      <c r="W3012" s="27"/>
      <c r="X3012" s="27"/>
      <c r="Y3012" s="27"/>
      <c r="Z3012" s="27"/>
      <c r="AA3012" s="27"/>
      <c r="AB3012" s="27"/>
      <c r="AC3012" s="27"/>
      <c r="AD3012" s="27"/>
      <c r="AE3012" s="27"/>
      <c r="AF3012" s="27"/>
      <c r="AG3012" s="27"/>
      <c r="AH3012" s="27"/>
      <c r="AI3012" s="27"/>
      <c r="AJ3012" s="27"/>
      <c r="AK3012" s="27"/>
      <c r="AL3012" s="27"/>
      <c r="AM3012" s="27"/>
      <c r="AN3012" s="27"/>
      <c r="AO3012" s="27"/>
      <c r="AP3012" s="27">
        <v>424747.85</v>
      </c>
      <c r="AQ3012" s="39">
        <v>0</v>
      </c>
      <c r="AR3012" s="27">
        <f t="shared" si="127"/>
        <v>0</v>
      </c>
      <c r="AS3012" s="10" t="s">
        <v>111</v>
      </c>
      <c r="AT3012" s="43" t="s">
        <v>241</v>
      </c>
      <c r="AU3012" s="10" t="s">
        <v>1339</v>
      </c>
    </row>
    <row r="3013" spans="2:47" ht="13.15" customHeight="1" x14ac:dyDescent="0.2">
      <c r="B3013" s="12" t="s">
        <v>4362</v>
      </c>
      <c r="C3013" s="7" t="s">
        <v>100</v>
      </c>
      <c r="D3013" s="13" t="s">
        <v>4358</v>
      </c>
      <c r="E3013" s="7" t="s">
        <v>4112</v>
      </c>
      <c r="F3013" s="7" t="s">
        <v>4359</v>
      </c>
      <c r="G3013" s="7" t="s">
        <v>4360</v>
      </c>
      <c r="H3013" s="8" t="s">
        <v>197</v>
      </c>
      <c r="I3013" s="9">
        <v>89.1</v>
      </c>
      <c r="J3013" s="10" t="s">
        <v>579</v>
      </c>
      <c r="K3013" s="8" t="s">
        <v>107</v>
      </c>
      <c r="L3013" s="10" t="s">
        <v>108</v>
      </c>
      <c r="M3013" s="10" t="s">
        <v>109</v>
      </c>
      <c r="N3013" s="10" t="s">
        <v>4115</v>
      </c>
      <c r="O3013" s="74"/>
      <c r="P3013" s="27"/>
      <c r="Q3013" s="27"/>
      <c r="R3013" s="27">
        <v>0.51</v>
      </c>
      <c r="S3013" s="27">
        <v>0.51</v>
      </c>
      <c r="T3013" s="27">
        <v>0.51</v>
      </c>
      <c r="U3013" s="27">
        <v>0.51</v>
      </c>
      <c r="V3013" s="27">
        <v>0.51</v>
      </c>
      <c r="W3013" s="27"/>
      <c r="X3013" s="27"/>
      <c r="Y3013" s="27"/>
      <c r="Z3013" s="27"/>
      <c r="AA3013" s="27"/>
      <c r="AB3013" s="27"/>
      <c r="AC3013" s="27"/>
      <c r="AD3013" s="27"/>
      <c r="AE3013" s="27"/>
      <c r="AF3013" s="27"/>
      <c r="AG3013" s="27"/>
      <c r="AH3013" s="27"/>
      <c r="AI3013" s="27"/>
      <c r="AJ3013" s="27"/>
      <c r="AK3013" s="27"/>
      <c r="AL3013" s="27"/>
      <c r="AM3013" s="27"/>
      <c r="AN3013" s="27"/>
      <c r="AO3013" s="27"/>
      <c r="AP3013" s="27">
        <v>424747.85</v>
      </c>
      <c r="AQ3013" s="39">
        <v>0</v>
      </c>
      <c r="AR3013" s="27">
        <f t="shared" si="127"/>
        <v>0</v>
      </c>
      <c r="AS3013" s="10" t="s">
        <v>111</v>
      </c>
      <c r="AT3013" s="43" t="s">
        <v>241</v>
      </c>
      <c r="AU3013" s="88"/>
    </row>
    <row r="3014" spans="2:47" ht="13.15" customHeight="1" x14ac:dyDescent="0.2">
      <c r="B3014" s="12" t="s">
        <v>4363</v>
      </c>
      <c r="C3014" s="7" t="s">
        <v>100</v>
      </c>
      <c r="D3014" s="13" t="s">
        <v>4358</v>
      </c>
      <c r="E3014" s="7" t="s">
        <v>4112</v>
      </c>
      <c r="F3014" s="7" t="s">
        <v>4359</v>
      </c>
      <c r="G3014" s="7" t="s">
        <v>4360</v>
      </c>
      <c r="H3014" s="8" t="s">
        <v>197</v>
      </c>
      <c r="I3014" s="9">
        <v>89.1</v>
      </c>
      <c r="J3014" s="10" t="s">
        <v>579</v>
      </c>
      <c r="K3014" s="8" t="s">
        <v>107</v>
      </c>
      <c r="L3014" s="10" t="s">
        <v>108</v>
      </c>
      <c r="M3014" s="10" t="s">
        <v>109</v>
      </c>
      <c r="N3014" s="10" t="s">
        <v>4115</v>
      </c>
      <c r="O3014" s="74"/>
      <c r="P3014" s="27"/>
      <c r="Q3014" s="27"/>
      <c r="R3014" s="27">
        <v>0.51</v>
      </c>
      <c r="S3014" s="27">
        <v>0.51</v>
      </c>
      <c r="T3014" s="27">
        <v>0.51</v>
      </c>
      <c r="U3014" s="27">
        <v>0.51</v>
      </c>
      <c r="V3014" s="27">
        <v>0.51</v>
      </c>
      <c r="W3014" s="27"/>
      <c r="X3014" s="27"/>
      <c r="Y3014" s="27"/>
      <c r="Z3014" s="27"/>
      <c r="AA3014" s="27"/>
      <c r="AB3014" s="27"/>
      <c r="AC3014" s="27"/>
      <c r="AD3014" s="27"/>
      <c r="AE3014" s="27"/>
      <c r="AF3014" s="27"/>
      <c r="AG3014" s="27"/>
      <c r="AH3014" s="27"/>
      <c r="AI3014" s="27"/>
      <c r="AJ3014" s="27"/>
      <c r="AK3014" s="27"/>
      <c r="AL3014" s="27"/>
      <c r="AM3014" s="27"/>
      <c r="AN3014" s="27"/>
      <c r="AO3014" s="27"/>
      <c r="AP3014" s="27">
        <v>334356</v>
      </c>
      <c r="AQ3014" s="39">
        <v>0</v>
      </c>
      <c r="AR3014" s="27">
        <f t="shared" si="127"/>
        <v>0</v>
      </c>
      <c r="AS3014" s="10" t="s">
        <v>111</v>
      </c>
      <c r="AT3014" s="43" t="s">
        <v>241</v>
      </c>
      <c r="AU3014" s="13" t="s">
        <v>115</v>
      </c>
    </row>
    <row r="3015" spans="2:47" ht="13.15" customHeight="1" x14ac:dyDescent="0.2">
      <c r="B3015" s="13" t="s">
        <v>4364</v>
      </c>
      <c r="C3015" s="13" t="s">
        <v>100</v>
      </c>
      <c r="D3015" s="13" t="s">
        <v>4365</v>
      </c>
      <c r="E3015" s="13" t="s">
        <v>4112</v>
      </c>
      <c r="F3015" s="13" t="s">
        <v>4366</v>
      </c>
      <c r="G3015" s="13" t="s">
        <v>4360</v>
      </c>
      <c r="H3015" s="13" t="s">
        <v>197</v>
      </c>
      <c r="I3015" s="13">
        <v>89.1</v>
      </c>
      <c r="J3015" s="13" t="s">
        <v>579</v>
      </c>
      <c r="K3015" s="13" t="s">
        <v>107</v>
      </c>
      <c r="L3015" s="13" t="s">
        <v>108</v>
      </c>
      <c r="M3015" s="13" t="s">
        <v>122</v>
      </c>
      <c r="N3015" s="13" t="s">
        <v>4115</v>
      </c>
      <c r="O3015" s="39"/>
      <c r="P3015" s="39"/>
      <c r="Q3015" s="39"/>
      <c r="R3015" s="39">
        <v>0.51</v>
      </c>
      <c r="S3015" s="39">
        <v>0</v>
      </c>
      <c r="T3015" s="39">
        <v>0.3</v>
      </c>
      <c r="U3015" s="39">
        <v>0.3</v>
      </c>
      <c r="V3015" s="39">
        <v>0.3</v>
      </c>
      <c r="W3015" s="39"/>
      <c r="X3015" s="39"/>
      <c r="Y3015" s="39"/>
      <c r="Z3015" s="39"/>
      <c r="AA3015" s="39"/>
      <c r="AB3015" s="39"/>
      <c r="AC3015" s="39"/>
      <c r="AD3015" s="39"/>
      <c r="AE3015" s="39"/>
      <c r="AF3015" s="39"/>
      <c r="AG3015" s="39"/>
      <c r="AH3015" s="39"/>
      <c r="AI3015" s="39"/>
      <c r="AJ3015" s="39"/>
      <c r="AK3015" s="39"/>
      <c r="AL3015" s="39"/>
      <c r="AM3015" s="39"/>
      <c r="AN3015" s="39"/>
      <c r="AO3015" s="39"/>
      <c r="AP3015" s="39">
        <v>334356</v>
      </c>
      <c r="AQ3015" s="39">
        <v>0</v>
      </c>
      <c r="AR3015" s="27">
        <f t="shared" si="127"/>
        <v>0</v>
      </c>
      <c r="AS3015" s="13" t="s">
        <v>111</v>
      </c>
      <c r="AT3015" s="13">
        <v>2015</v>
      </c>
      <c r="AU3015" s="13" t="s">
        <v>115</v>
      </c>
    </row>
    <row r="3016" spans="2:47" ht="13.15" customHeight="1" x14ac:dyDescent="0.2">
      <c r="B3016" s="13" t="s">
        <v>4367</v>
      </c>
      <c r="C3016" s="13" t="s">
        <v>100</v>
      </c>
      <c r="D3016" s="13" t="s">
        <v>4365</v>
      </c>
      <c r="E3016" s="13" t="s">
        <v>4112</v>
      </c>
      <c r="F3016" s="13" t="s">
        <v>4366</v>
      </c>
      <c r="G3016" s="13" t="s">
        <v>4360</v>
      </c>
      <c r="H3016" s="13" t="s">
        <v>197</v>
      </c>
      <c r="I3016" s="13">
        <v>89.1</v>
      </c>
      <c r="J3016" s="13" t="s">
        <v>579</v>
      </c>
      <c r="K3016" s="13" t="s">
        <v>107</v>
      </c>
      <c r="L3016" s="13" t="s">
        <v>108</v>
      </c>
      <c r="M3016" s="13" t="s">
        <v>122</v>
      </c>
      <c r="N3016" s="13" t="s">
        <v>4115</v>
      </c>
      <c r="O3016" s="39"/>
      <c r="P3016" s="39"/>
      <c r="Q3016" s="39"/>
      <c r="R3016" s="39">
        <v>0.51</v>
      </c>
      <c r="S3016" s="39">
        <v>0</v>
      </c>
      <c r="T3016" s="39">
        <v>0</v>
      </c>
      <c r="U3016" s="39">
        <v>0.3</v>
      </c>
      <c r="V3016" s="39">
        <v>0.3</v>
      </c>
      <c r="W3016" s="39"/>
      <c r="X3016" s="39"/>
      <c r="Y3016" s="39"/>
      <c r="Z3016" s="39"/>
      <c r="AA3016" s="39"/>
      <c r="AB3016" s="39"/>
      <c r="AC3016" s="39"/>
      <c r="AD3016" s="39"/>
      <c r="AE3016" s="39"/>
      <c r="AF3016" s="39"/>
      <c r="AG3016" s="39"/>
      <c r="AH3016" s="39"/>
      <c r="AI3016" s="39"/>
      <c r="AJ3016" s="39"/>
      <c r="AK3016" s="39"/>
      <c r="AL3016" s="39"/>
      <c r="AM3016" s="39"/>
      <c r="AN3016" s="39"/>
      <c r="AO3016" s="39"/>
      <c r="AP3016" s="39">
        <v>334356</v>
      </c>
      <c r="AQ3016" s="39">
        <v>0</v>
      </c>
      <c r="AR3016" s="27">
        <f t="shared" si="127"/>
        <v>0</v>
      </c>
      <c r="AS3016" s="13" t="s">
        <v>111</v>
      </c>
      <c r="AT3016" s="13">
        <v>2015</v>
      </c>
      <c r="AU3016" s="13" t="s">
        <v>115</v>
      </c>
    </row>
    <row r="3017" spans="2:47" ht="13.15" customHeight="1" x14ac:dyDescent="0.2">
      <c r="B3017" s="13" t="s">
        <v>4368</v>
      </c>
      <c r="C3017" s="13" t="s">
        <v>100</v>
      </c>
      <c r="D3017" s="13" t="s">
        <v>4365</v>
      </c>
      <c r="E3017" s="13" t="s">
        <v>4112</v>
      </c>
      <c r="F3017" s="13" t="s">
        <v>4366</v>
      </c>
      <c r="G3017" s="13" t="s">
        <v>4360</v>
      </c>
      <c r="H3017" s="13" t="s">
        <v>197</v>
      </c>
      <c r="I3017" s="13">
        <v>89.1</v>
      </c>
      <c r="J3017" s="13" t="s">
        <v>579</v>
      </c>
      <c r="K3017" s="13" t="s">
        <v>107</v>
      </c>
      <c r="L3017" s="13" t="s">
        <v>108</v>
      </c>
      <c r="M3017" s="13" t="s">
        <v>122</v>
      </c>
      <c r="N3017" s="13" t="s">
        <v>4125</v>
      </c>
      <c r="O3017" s="39"/>
      <c r="P3017" s="39"/>
      <c r="Q3017" s="39"/>
      <c r="R3017" s="39">
        <v>0.51</v>
      </c>
      <c r="S3017" s="39">
        <v>0</v>
      </c>
      <c r="T3017" s="39">
        <v>0</v>
      </c>
      <c r="U3017" s="39">
        <v>0.3</v>
      </c>
      <c r="V3017" s="39">
        <v>0.3</v>
      </c>
      <c r="W3017" s="39"/>
      <c r="X3017" s="39"/>
      <c r="Y3017" s="39"/>
      <c r="Z3017" s="39"/>
      <c r="AA3017" s="39"/>
      <c r="AB3017" s="39"/>
      <c r="AC3017" s="39"/>
      <c r="AD3017" s="39"/>
      <c r="AE3017" s="39"/>
      <c r="AF3017" s="39"/>
      <c r="AG3017" s="39"/>
      <c r="AH3017" s="39"/>
      <c r="AI3017" s="39"/>
      <c r="AJ3017" s="39"/>
      <c r="AK3017" s="39"/>
      <c r="AL3017" s="39"/>
      <c r="AM3017" s="39"/>
      <c r="AN3017" s="39"/>
      <c r="AO3017" s="39"/>
      <c r="AP3017" s="39">
        <v>334356</v>
      </c>
      <c r="AQ3017" s="39">
        <f>(R3017+S3017+T3017+U3017+V3017)*AP3017</f>
        <v>371135.16000000003</v>
      </c>
      <c r="AR3017" s="27">
        <f t="shared" si="127"/>
        <v>415671.37920000008</v>
      </c>
      <c r="AS3017" s="13" t="s">
        <v>111</v>
      </c>
      <c r="AT3017" s="13">
        <v>2015</v>
      </c>
      <c r="AU3017" s="13"/>
    </row>
    <row r="3018" spans="2:47" ht="13.15" customHeight="1" x14ac:dyDescent="0.2">
      <c r="B3018" s="7" t="s">
        <v>4369</v>
      </c>
      <c r="C3018" s="7" t="s">
        <v>100</v>
      </c>
      <c r="D3018" s="13" t="s">
        <v>4358</v>
      </c>
      <c r="E3018" s="7" t="s">
        <v>4112</v>
      </c>
      <c r="F3018" s="7" t="s">
        <v>4359</v>
      </c>
      <c r="G3018" s="7" t="s">
        <v>4370</v>
      </c>
      <c r="H3018" s="8" t="s">
        <v>197</v>
      </c>
      <c r="I3018" s="9">
        <v>89.1</v>
      </c>
      <c r="J3018" s="10" t="s">
        <v>238</v>
      </c>
      <c r="K3018" s="8" t="s">
        <v>107</v>
      </c>
      <c r="L3018" s="10" t="s">
        <v>108</v>
      </c>
      <c r="M3018" s="10" t="s">
        <v>109</v>
      </c>
      <c r="N3018" s="10" t="s">
        <v>4115</v>
      </c>
      <c r="O3018" s="27"/>
      <c r="P3018" s="27"/>
      <c r="Q3018" s="74"/>
      <c r="R3018" s="27">
        <v>1.3</v>
      </c>
      <c r="S3018" s="27">
        <v>1.3</v>
      </c>
      <c r="T3018" s="27">
        <v>1.3</v>
      </c>
      <c r="U3018" s="27">
        <v>1.3</v>
      </c>
      <c r="V3018" s="27">
        <v>1.3</v>
      </c>
      <c r="W3018" s="27"/>
      <c r="X3018" s="27"/>
      <c r="Y3018" s="27"/>
      <c r="Z3018" s="27"/>
      <c r="AA3018" s="27"/>
      <c r="AB3018" s="27"/>
      <c r="AC3018" s="27"/>
      <c r="AD3018" s="27"/>
      <c r="AE3018" s="27"/>
      <c r="AF3018" s="27"/>
      <c r="AG3018" s="27"/>
      <c r="AH3018" s="27"/>
      <c r="AI3018" s="27"/>
      <c r="AJ3018" s="27"/>
      <c r="AK3018" s="27"/>
      <c r="AL3018" s="27"/>
      <c r="AM3018" s="27"/>
      <c r="AN3018" s="27"/>
      <c r="AO3018" s="27"/>
      <c r="AP3018" s="27">
        <v>669558.82999999996</v>
      </c>
      <c r="AQ3018" s="39">
        <v>0</v>
      </c>
      <c r="AR3018" s="27">
        <f t="shared" ref="AR3018:AR3081" si="128">AQ3018*1.12</f>
        <v>0</v>
      </c>
      <c r="AS3018" s="10" t="s">
        <v>111</v>
      </c>
      <c r="AT3018" s="43" t="s">
        <v>241</v>
      </c>
      <c r="AU3018" s="10" t="s">
        <v>1339</v>
      </c>
    </row>
    <row r="3019" spans="2:47" ht="13.15" customHeight="1" x14ac:dyDescent="0.2">
      <c r="B3019" s="12" t="s">
        <v>4371</v>
      </c>
      <c r="C3019" s="7" t="s">
        <v>100</v>
      </c>
      <c r="D3019" s="13" t="s">
        <v>4358</v>
      </c>
      <c r="E3019" s="7" t="s">
        <v>4112</v>
      </c>
      <c r="F3019" s="7" t="s">
        <v>4359</v>
      </c>
      <c r="G3019" s="7" t="s">
        <v>4370</v>
      </c>
      <c r="H3019" s="8" t="s">
        <v>197</v>
      </c>
      <c r="I3019" s="9">
        <v>89.1</v>
      </c>
      <c r="J3019" s="10" t="s">
        <v>579</v>
      </c>
      <c r="K3019" s="8" t="s">
        <v>107</v>
      </c>
      <c r="L3019" s="10" t="s">
        <v>108</v>
      </c>
      <c r="M3019" s="10" t="s">
        <v>109</v>
      </c>
      <c r="N3019" s="10" t="s">
        <v>4115</v>
      </c>
      <c r="O3019" s="74"/>
      <c r="P3019" s="27"/>
      <c r="Q3019" s="27"/>
      <c r="R3019" s="27">
        <v>1.3</v>
      </c>
      <c r="S3019" s="27">
        <v>1.3</v>
      </c>
      <c r="T3019" s="27">
        <v>1.3</v>
      </c>
      <c r="U3019" s="27">
        <v>1.3</v>
      </c>
      <c r="V3019" s="27">
        <v>1.3</v>
      </c>
      <c r="W3019" s="27"/>
      <c r="X3019" s="27"/>
      <c r="Y3019" s="27"/>
      <c r="Z3019" s="27"/>
      <c r="AA3019" s="27"/>
      <c r="AB3019" s="27"/>
      <c r="AC3019" s="27"/>
      <c r="AD3019" s="27"/>
      <c r="AE3019" s="27"/>
      <c r="AF3019" s="27"/>
      <c r="AG3019" s="27"/>
      <c r="AH3019" s="27"/>
      <c r="AI3019" s="27"/>
      <c r="AJ3019" s="27"/>
      <c r="AK3019" s="27"/>
      <c r="AL3019" s="27"/>
      <c r="AM3019" s="27"/>
      <c r="AN3019" s="27"/>
      <c r="AO3019" s="27"/>
      <c r="AP3019" s="27">
        <v>669558.82999999996</v>
      </c>
      <c r="AQ3019" s="39">
        <v>0</v>
      </c>
      <c r="AR3019" s="27">
        <f t="shared" si="128"/>
        <v>0</v>
      </c>
      <c r="AS3019" s="10" t="s">
        <v>111</v>
      </c>
      <c r="AT3019" s="43" t="s">
        <v>241</v>
      </c>
      <c r="AU3019" s="88"/>
    </row>
    <row r="3020" spans="2:47" ht="13.15" customHeight="1" x14ac:dyDescent="0.2">
      <c r="B3020" s="12" t="s">
        <v>4372</v>
      </c>
      <c r="C3020" s="7" t="s">
        <v>100</v>
      </c>
      <c r="D3020" s="13" t="s">
        <v>4358</v>
      </c>
      <c r="E3020" s="7" t="s">
        <v>4112</v>
      </c>
      <c r="F3020" s="7" t="s">
        <v>4359</v>
      </c>
      <c r="G3020" s="7" t="s">
        <v>4370</v>
      </c>
      <c r="H3020" s="8" t="s">
        <v>197</v>
      </c>
      <c r="I3020" s="9">
        <v>89.1</v>
      </c>
      <c r="J3020" s="10" t="s">
        <v>579</v>
      </c>
      <c r="K3020" s="8" t="s">
        <v>107</v>
      </c>
      <c r="L3020" s="10" t="s">
        <v>108</v>
      </c>
      <c r="M3020" s="10" t="s">
        <v>109</v>
      </c>
      <c r="N3020" s="10" t="s">
        <v>4115</v>
      </c>
      <c r="O3020" s="74"/>
      <c r="P3020" s="27"/>
      <c r="Q3020" s="27"/>
      <c r="R3020" s="27">
        <v>1.3</v>
      </c>
      <c r="S3020" s="27">
        <v>1.3</v>
      </c>
      <c r="T3020" s="27">
        <v>1.3</v>
      </c>
      <c r="U3020" s="27">
        <v>1.3</v>
      </c>
      <c r="V3020" s="27">
        <v>1.3</v>
      </c>
      <c r="W3020" s="27"/>
      <c r="X3020" s="27"/>
      <c r="Y3020" s="27"/>
      <c r="Z3020" s="27"/>
      <c r="AA3020" s="27"/>
      <c r="AB3020" s="27"/>
      <c r="AC3020" s="27"/>
      <c r="AD3020" s="27"/>
      <c r="AE3020" s="27"/>
      <c r="AF3020" s="27"/>
      <c r="AG3020" s="27"/>
      <c r="AH3020" s="27"/>
      <c r="AI3020" s="27"/>
      <c r="AJ3020" s="27"/>
      <c r="AK3020" s="27"/>
      <c r="AL3020" s="27"/>
      <c r="AM3020" s="27"/>
      <c r="AN3020" s="27"/>
      <c r="AO3020" s="27"/>
      <c r="AP3020" s="27">
        <v>533438</v>
      </c>
      <c r="AQ3020" s="39">
        <v>0</v>
      </c>
      <c r="AR3020" s="27">
        <f t="shared" si="128"/>
        <v>0</v>
      </c>
      <c r="AS3020" s="10" t="s">
        <v>111</v>
      </c>
      <c r="AT3020" s="43" t="s">
        <v>241</v>
      </c>
      <c r="AU3020" s="13" t="s">
        <v>115</v>
      </c>
    </row>
    <row r="3021" spans="2:47" ht="13.15" customHeight="1" x14ac:dyDescent="0.2">
      <c r="B3021" s="13" t="s">
        <v>4373</v>
      </c>
      <c r="C3021" s="13" t="s">
        <v>100</v>
      </c>
      <c r="D3021" s="13" t="s">
        <v>4374</v>
      </c>
      <c r="E3021" s="13" t="s">
        <v>4112</v>
      </c>
      <c r="F3021" s="13" t="s">
        <v>4375</v>
      </c>
      <c r="G3021" s="13" t="s">
        <v>4370</v>
      </c>
      <c r="H3021" s="13" t="s">
        <v>197</v>
      </c>
      <c r="I3021" s="13">
        <v>89.1</v>
      </c>
      <c r="J3021" s="13" t="s">
        <v>579</v>
      </c>
      <c r="K3021" s="13" t="s">
        <v>107</v>
      </c>
      <c r="L3021" s="13" t="s">
        <v>108</v>
      </c>
      <c r="M3021" s="13" t="s">
        <v>109</v>
      </c>
      <c r="N3021" s="13" t="s">
        <v>4115</v>
      </c>
      <c r="O3021" s="39"/>
      <c r="P3021" s="39"/>
      <c r="Q3021" s="39"/>
      <c r="R3021" s="39">
        <v>1.3</v>
      </c>
      <c r="S3021" s="39">
        <v>0</v>
      </c>
      <c r="T3021" s="39">
        <v>0.4</v>
      </c>
      <c r="U3021" s="39">
        <v>0.4</v>
      </c>
      <c r="V3021" s="39">
        <v>0.4</v>
      </c>
      <c r="W3021" s="39"/>
      <c r="X3021" s="39"/>
      <c r="Y3021" s="39"/>
      <c r="Z3021" s="39"/>
      <c r="AA3021" s="39"/>
      <c r="AB3021" s="39"/>
      <c r="AC3021" s="39"/>
      <c r="AD3021" s="39"/>
      <c r="AE3021" s="39"/>
      <c r="AF3021" s="39"/>
      <c r="AG3021" s="39"/>
      <c r="AH3021" s="39"/>
      <c r="AI3021" s="39"/>
      <c r="AJ3021" s="39"/>
      <c r="AK3021" s="39"/>
      <c r="AL3021" s="39"/>
      <c r="AM3021" s="39"/>
      <c r="AN3021" s="39"/>
      <c r="AO3021" s="39"/>
      <c r="AP3021" s="39">
        <v>533438</v>
      </c>
      <c r="AQ3021" s="39">
        <v>0</v>
      </c>
      <c r="AR3021" s="27">
        <f t="shared" si="128"/>
        <v>0</v>
      </c>
      <c r="AS3021" s="13" t="s">
        <v>111</v>
      </c>
      <c r="AT3021" s="13">
        <v>2015</v>
      </c>
      <c r="AU3021" s="13">
        <v>14.15</v>
      </c>
    </row>
    <row r="3022" spans="2:47" ht="13.15" customHeight="1" x14ac:dyDescent="0.2">
      <c r="B3022" s="13" t="s">
        <v>4376</v>
      </c>
      <c r="C3022" s="13" t="s">
        <v>100</v>
      </c>
      <c r="D3022" s="13" t="s">
        <v>4374</v>
      </c>
      <c r="E3022" s="13" t="s">
        <v>4112</v>
      </c>
      <c r="F3022" s="13" t="s">
        <v>4375</v>
      </c>
      <c r="G3022" s="13" t="s">
        <v>4370</v>
      </c>
      <c r="H3022" s="13" t="s">
        <v>197</v>
      </c>
      <c r="I3022" s="13">
        <v>89.1</v>
      </c>
      <c r="J3022" s="13" t="s">
        <v>579</v>
      </c>
      <c r="K3022" s="13" t="s">
        <v>107</v>
      </c>
      <c r="L3022" s="13" t="s">
        <v>108</v>
      </c>
      <c r="M3022" s="13" t="s">
        <v>122</v>
      </c>
      <c r="N3022" s="13" t="s">
        <v>4115</v>
      </c>
      <c r="O3022" s="39"/>
      <c r="P3022" s="39"/>
      <c r="Q3022" s="39"/>
      <c r="R3022" s="39">
        <v>1.3</v>
      </c>
      <c r="S3022" s="39">
        <v>0.79</v>
      </c>
      <c r="T3022" s="39">
        <v>0.4</v>
      </c>
      <c r="U3022" s="39">
        <v>0.4</v>
      </c>
      <c r="V3022" s="39">
        <v>0.4</v>
      </c>
      <c r="W3022" s="39"/>
      <c r="X3022" s="39"/>
      <c r="Y3022" s="39"/>
      <c r="Z3022" s="39"/>
      <c r="AA3022" s="39"/>
      <c r="AB3022" s="39"/>
      <c r="AC3022" s="39"/>
      <c r="AD3022" s="39"/>
      <c r="AE3022" s="39"/>
      <c r="AF3022" s="39"/>
      <c r="AG3022" s="39"/>
      <c r="AH3022" s="39"/>
      <c r="AI3022" s="39"/>
      <c r="AJ3022" s="39"/>
      <c r="AK3022" s="39"/>
      <c r="AL3022" s="39"/>
      <c r="AM3022" s="39"/>
      <c r="AN3022" s="39"/>
      <c r="AO3022" s="39"/>
      <c r="AP3022" s="39">
        <v>868919.63392857136</v>
      </c>
      <c r="AQ3022" s="39">
        <v>0</v>
      </c>
      <c r="AR3022" s="27">
        <f t="shared" si="128"/>
        <v>0</v>
      </c>
      <c r="AS3022" s="13" t="s">
        <v>111</v>
      </c>
      <c r="AT3022" s="13">
        <v>2015</v>
      </c>
      <c r="AU3022" s="13" t="s">
        <v>115</v>
      </c>
    </row>
    <row r="3023" spans="2:47" ht="13.15" customHeight="1" x14ac:dyDescent="0.2">
      <c r="B3023" s="13" t="s">
        <v>4377</v>
      </c>
      <c r="C3023" s="13" t="s">
        <v>100</v>
      </c>
      <c r="D3023" s="13" t="s">
        <v>4374</v>
      </c>
      <c r="E3023" s="13" t="s">
        <v>4112</v>
      </c>
      <c r="F3023" s="13" t="s">
        <v>4375</v>
      </c>
      <c r="G3023" s="13" t="s">
        <v>4370</v>
      </c>
      <c r="H3023" s="13" t="s">
        <v>197</v>
      </c>
      <c r="I3023" s="13">
        <v>89.1</v>
      </c>
      <c r="J3023" s="13" t="s">
        <v>579</v>
      </c>
      <c r="K3023" s="13" t="s">
        <v>107</v>
      </c>
      <c r="L3023" s="13" t="s">
        <v>108</v>
      </c>
      <c r="M3023" s="13" t="s">
        <v>122</v>
      </c>
      <c r="N3023" s="13" t="s">
        <v>4115</v>
      </c>
      <c r="O3023" s="39"/>
      <c r="P3023" s="39"/>
      <c r="Q3023" s="39"/>
      <c r="R3023" s="39">
        <v>1.3</v>
      </c>
      <c r="S3023" s="39">
        <v>0.79</v>
      </c>
      <c r="T3023" s="39">
        <v>0</v>
      </c>
      <c r="U3023" s="39">
        <v>0.4</v>
      </c>
      <c r="V3023" s="39">
        <v>0.4</v>
      </c>
      <c r="W3023" s="39"/>
      <c r="X3023" s="39"/>
      <c r="Y3023" s="39"/>
      <c r="Z3023" s="39"/>
      <c r="AA3023" s="39"/>
      <c r="AB3023" s="39"/>
      <c r="AC3023" s="39"/>
      <c r="AD3023" s="39"/>
      <c r="AE3023" s="39"/>
      <c r="AF3023" s="39"/>
      <c r="AG3023" s="39"/>
      <c r="AH3023" s="39"/>
      <c r="AI3023" s="39"/>
      <c r="AJ3023" s="39"/>
      <c r="AK3023" s="39"/>
      <c r="AL3023" s="39"/>
      <c r="AM3023" s="39"/>
      <c r="AN3023" s="39"/>
      <c r="AO3023" s="39"/>
      <c r="AP3023" s="39">
        <v>868919.63392857136</v>
      </c>
      <c r="AQ3023" s="39">
        <v>0</v>
      </c>
      <c r="AR3023" s="27">
        <f t="shared" si="128"/>
        <v>0</v>
      </c>
      <c r="AS3023" s="13" t="s">
        <v>111</v>
      </c>
      <c r="AT3023" s="13">
        <v>2015</v>
      </c>
      <c r="AU3023" s="13" t="s">
        <v>115</v>
      </c>
    </row>
    <row r="3024" spans="2:47" ht="13.15" customHeight="1" x14ac:dyDescent="0.2">
      <c r="B3024" s="13" t="s">
        <v>4378</v>
      </c>
      <c r="C3024" s="13" t="s">
        <v>100</v>
      </c>
      <c r="D3024" s="13" t="s">
        <v>4374</v>
      </c>
      <c r="E3024" s="13" t="s">
        <v>4112</v>
      </c>
      <c r="F3024" s="13" t="s">
        <v>4375</v>
      </c>
      <c r="G3024" s="13" t="s">
        <v>4370</v>
      </c>
      <c r="H3024" s="13" t="s">
        <v>197</v>
      </c>
      <c r="I3024" s="13">
        <v>89.1</v>
      </c>
      <c r="J3024" s="13" t="s">
        <v>579</v>
      </c>
      <c r="K3024" s="13" t="s">
        <v>107</v>
      </c>
      <c r="L3024" s="13" t="s">
        <v>108</v>
      </c>
      <c r="M3024" s="13" t="s">
        <v>122</v>
      </c>
      <c r="N3024" s="13" t="s">
        <v>4125</v>
      </c>
      <c r="O3024" s="39"/>
      <c r="P3024" s="39"/>
      <c r="Q3024" s="39"/>
      <c r="R3024" s="39">
        <v>1.3</v>
      </c>
      <c r="S3024" s="39">
        <v>0.79</v>
      </c>
      <c r="T3024" s="39">
        <v>0</v>
      </c>
      <c r="U3024" s="39">
        <v>0.4</v>
      </c>
      <c r="V3024" s="39">
        <v>0.4</v>
      </c>
      <c r="W3024" s="39"/>
      <c r="X3024" s="39"/>
      <c r="Y3024" s="39"/>
      <c r="Z3024" s="39"/>
      <c r="AA3024" s="39"/>
      <c r="AB3024" s="39"/>
      <c r="AC3024" s="39"/>
      <c r="AD3024" s="39"/>
      <c r="AE3024" s="39"/>
      <c r="AF3024" s="39"/>
      <c r="AG3024" s="39"/>
      <c r="AH3024" s="39"/>
      <c r="AI3024" s="39"/>
      <c r="AJ3024" s="39"/>
      <c r="AK3024" s="39"/>
      <c r="AL3024" s="39"/>
      <c r="AM3024" s="39"/>
      <c r="AN3024" s="39"/>
      <c r="AO3024" s="39"/>
      <c r="AP3024" s="39">
        <v>868919.63392857136</v>
      </c>
      <c r="AQ3024" s="39">
        <f>(R3024+S3024+T3024+U3024+V3024)*AP3024</f>
        <v>2511177.7420535712</v>
      </c>
      <c r="AR3024" s="27">
        <f t="shared" si="128"/>
        <v>2812519.0710999998</v>
      </c>
      <c r="AS3024" s="13" t="s">
        <v>111</v>
      </c>
      <c r="AT3024" s="13">
        <v>2015</v>
      </c>
      <c r="AU3024" s="13"/>
    </row>
    <row r="3025" spans="2:47" ht="13.15" customHeight="1" x14ac:dyDescent="0.2">
      <c r="B3025" s="7" t="s">
        <v>4379</v>
      </c>
      <c r="C3025" s="7" t="s">
        <v>100</v>
      </c>
      <c r="D3025" s="13" t="s">
        <v>4380</v>
      </c>
      <c r="E3025" s="7" t="s">
        <v>4381</v>
      </c>
      <c r="F3025" s="7" t="s">
        <v>4382</v>
      </c>
      <c r="G3025" s="7" t="s">
        <v>4383</v>
      </c>
      <c r="H3025" s="8" t="s">
        <v>197</v>
      </c>
      <c r="I3025" s="9">
        <v>85</v>
      </c>
      <c r="J3025" s="10" t="s">
        <v>238</v>
      </c>
      <c r="K3025" s="8" t="s">
        <v>107</v>
      </c>
      <c r="L3025" s="10" t="s">
        <v>108</v>
      </c>
      <c r="M3025" s="10" t="s">
        <v>109</v>
      </c>
      <c r="N3025" s="10" t="s">
        <v>4384</v>
      </c>
      <c r="O3025" s="27"/>
      <c r="P3025" s="27"/>
      <c r="Q3025" s="74"/>
      <c r="R3025" s="27">
        <v>500</v>
      </c>
      <c r="S3025" s="27">
        <v>500</v>
      </c>
      <c r="T3025" s="27">
        <v>500</v>
      </c>
      <c r="U3025" s="27">
        <v>500</v>
      </c>
      <c r="V3025" s="27">
        <v>500</v>
      </c>
      <c r="W3025" s="27"/>
      <c r="X3025" s="27"/>
      <c r="Y3025" s="27"/>
      <c r="Z3025" s="27"/>
      <c r="AA3025" s="27"/>
      <c r="AB3025" s="27"/>
      <c r="AC3025" s="27"/>
      <c r="AD3025" s="27"/>
      <c r="AE3025" s="27"/>
      <c r="AF3025" s="27"/>
      <c r="AG3025" s="27"/>
      <c r="AH3025" s="27"/>
      <c r="AI3025" s="27"/>
      <c r="AJ3025" s="27"/>
      <c r="AK3025" s="27"/>
      <c r="AL3025" s="27"/>
      <c r="AM3025" s="27"/>
      <c r="AN3025" s="27"/>
      <c r="AO3025" s="27"/>
      <c r="AP3025" s="27">
        <v>84.84</v>
      </c>
      <c r="AQ3025" s="39">
        <v>0</v>
      </c>
      <c r="AR3025" s="27">
        <f t="shared" si="128"/>
        <v>0</v>
      </c>
      <c r="AS3025" s="10" t="s">
        <v>111</v>
      </c>
      <c r="AT3025" s="43" t="s">
        <v>241</v>
      </c>
      <c r="AU3025" s="10" t="s">
        <v>1339</v>
      </c>
    </row>
    <row r="3026" spans="2:47" ht="13.15" customHeight="1" x14ac:dyDescent="0.2">
      <c r="B3026" s="12" t="s">
        <v>4385</v>
      </c>
      <c r="C3026" s="7" t="s">
        <v>100</v>
      </c>
      <c r="D3026" s="13" t="s">
        <v>4380</v>
      </c>
      <c r="E3026" s="7" t="s">
        <v>4381</v>
      </c>
      <c r="F3026" s="7" t="s">
        <v>4382</v>
      </c>
      <c r="G3026" s="7" t="s">
        <v>4383</v>
      </c>
      <c r="H3026" s="8" t="s">
        <v>197</v>
      </c>
      <c r="I3026" s="9">
        <v>85</v>
      </c>
      <c r="J3026" s="10" t="s">
        <v>579</v>
      </c>
      <c r="K3026" s="8" t="s">
        <v>107</v>
      </c>
      <c r="L3026" s="10" t="s">
        <v>108</v>
      </c>
      <c r="M3026" s="10" t="s">
        <v>109</v>
      </c>
      <c r="N3026" s="10" t="s">
        <v>4384</v>
      </c>
      <c r="O3026" s="74"/>
      <c r="P3026" s="27"/>
      <c r="Q3026" s="27"/>
      <c r="R3026" s="27">
        <v>500</v>
      </c>
      <c r="S3026" s="27">
        <v>500</v>
      </c>
      <c r="T3026" s="27">
        <v>500</v>
      </c>
      <c r="U3026" s="27">
        <v>500</v>
      </c>
      <c r="V3026" s="27">
        <v>500</v>
      </c>
      <c r="W3026" s="27"/>
      <c r="X3026" s="27"/>
      <c r="Y3026" s="27"/>
      <c r="Z3026" s="27"/>
      <c r="AA3026" s="27"/>
      <c r="AB3026" s="27"/>
      <c r="AC3026" s="27"/>
      <c r="AD3026" s="27"/>
      <c r="AE3026" s="27"/>
      <c r="AF3026" s="27"/>
      <c r="AG3026" s="27"/>
      <c r="AH3026" s="27"/>
      <c r="AI3026" s="27"/>
      <c r="AJ3026" s="27"/>
      <c r="AK3026" s="27"/>
      <c r="AL3026" s="27"/>
      <c r="AM3026" s="27"/>
      <c r="AN3026" s="27"/>
      <c r="AO3026" s="27"/>
      <c r="AP3026" s="27">
        <v>84.84</v>
      </c>
      <c r="AQ3026" s="39">
        <v>0</v>
      </c>
      <c r="AR3026" s="27">
        <f t="shared" si="128"/>
        <v>0</v>
      </c>
      <c r="AS3026" s="10" t="s">
        <v>111</v>
      </c>
      <c r="AT3026" s="43" t="s">
        <v>241</v>
      </c>
      <c r="AU3026" s="88" t="s">
        <v>212</v>
      </c>
    </row>
    <row r="3027" spans="2:47" ht="13.15" customHeight="1" x14ac:dyDescent="0.2">
      <c r="B3027" s="12" t="s">
        <v>4386</v>
      </c>
      <c r="C3027" s="7" t="s">
        <v>100</v>
      </c>
      <c r="D3027" s="13" t="s">
        <v>4380</v>
      </c>
      <c r="E3027" s="7" t="s">
        <v>4381</v>
      </c>
      <c r="F3027" s="7" t="s">
        <v>4382</v>
      </c>
      <c r="G3027" s="7" t="s">
        <v>4383</v>
      </c>
      <c r="H3027" s="8" t="s">
        <v>197</v>
      </c>
      <c r="I3027" s="9">
        <v>85</v>
      </c>
      <c r="J3027" s="10" t="s">
        <v>579</v>
      </c>
      <c r="K3027" s="8" t="s">
        <v>107</v>
      </c>
      <c r="L3027" s="10" t="s">
        <v>108</v>
      </c>
      <c r="M3027" s="10" t="s">
        <v>109</v>
      </c>
      <c r="N3027" s="10" t="s">
        <v>4384</v>
      </c>
      <c r="O3027" s="74"/>
      <c r="P3027" s="27"/>
      <c r="Q3027" s="27"/>
      <c r="R3027" s="27">
        <v>500</v>
      </c>
      <c r="S3027" s="27">
        <v>500</v>
      </c>
      <c r="T3027" s="27">
        <v>500</v>
      </c>
      <c r="U3027" s="27">
        <v>500</v>
      </c>
      <c r="V3027" s="27">
        <v>500</v>
      </c>
      <c r="W3027" s="27"/>
      <c r="X3027" s="27"/>
      <c r="Y3027" s="27"/>
      <c r="Z3027" s="27"/>
      <c r="AA3027" s="27"/>
      <c r="AB3027" s="27"/>
      <c r="AC3027" s="27"/>
      <c r="AD3027" s="27"/>
      <c r="AE3027" s="27"/>
      <c r="AF3027" s="27"/>
      <c r="AG3027" s="27"/>
      <c r="AH3027" s="27"/>
      <c r="AI3027" s="27"/>
      <c r="AJ3027" s="27"/>
      <c r="AK3027" s="27"/>
      <c r="AL3027" s="27"/>
      <c r="AM3027" s="27"/>
      <c r="AN3027" s="27"/>
      <c r="AO3027" s="27"/>
      <c r="AP3027" s="27">
        <v>75.05</v>
      </c>
      <c r="AQ3027" s="39">
        <v>0</v>
      </c>
      <c r="AR3027" s="27">
        <f t="shared" si="128"/>
        <v>0</v>
      </c>
      <c r="AS3027" s="10" t="s">
        <v>111</v>
      </c>
      <c r="AT3027" s="7" t="s">
        <v>375</v>
      </c>
      <c r="AU3027" s="89" t="s">
        <v>212</v>
      </c>
    </row>
    <row r="3028" spans="2:47" ht="13.15" customHeight="1" x14ac:dyDescent="0.2">
      <c r="B3028" s="7" t="s">
        <v>4387</v>
      </c>
      <c r="C3028" s="7" t="s">
        <v>100</v>
      </c>
      <c r="D3028" s="13" t="s">
        <v>4388</v>
      </c>
      <c r="E3028" s="7" t="s">
        <v>4112</v>
      </c>
      <c r="F3028" s="7" t="s">
        <v>4389</v>
      </c>
      <c r="G3028" s="7" t="s">
        <v>4390</v>
      </c>
      <c r="H3028" s="8" t="s">
        <v>197</v>
      </c>
      <c r="I3028" s="9">
        <v>85</v>
      </c>
      <c r="J3028" s="10" t="s">
        <v>238</v>
      </c>
      <c r="K3028" s="8" t="s">
        <v>107</v>
      </c>
      <c r="L3028" s="10" t="s">
        <v>108</v>
      </c>
      <c r="M3028" s="10" t="s">
        <v>109</v>
      </c>
      <c r="N3028" s="10" t="s">
        <v>4384</v>
      </c>
      <c r="O3028" s="27"/>
      <c r="P3028" s="27"/>
      <c r="Q3028" s="74"/>
      <c r="R3028" s="27">
        <v>601.29999999999995</v>
      </c>
      <c r="S3028" s="27">
        <v>601.29999999999995</v>
      </c>
      <c r="T3028" s="27">
        <v>601.29999999999995</v>
      </c>
      <c r="U3028" s="27">
        <v>601.29999999999995</v>
      </c>
      <c r="V3028" s="27">
        <v>601.29999999999995</v>
      </c>
      <c r="W3028" s="27"/>
      <c r="X3028" s="27"/>
      <c r="Y3028" s="27"/>
      <c r="Z3028" s="27"/>
      <c r="AA3028" s="27"/>
      <c r="AB3028" s="27"/>
      <c r="AC3028" s="27"/>
      <c r="AD3028" s="27"/>
      <c r="AE3028" s="27"/>
      <c r="AF3028" s="27"/>
      <c r="AG3028" s="27"/>
      <c r="AH3028" s="27"/>
      <c r="AI3028" s="27"/>
      <c r="AJ3028" s="27"/>
      <c r="AK3028" s="27"/>
      <c r="AL3028" s="27"/>
      <c r="AM3028" s="27"/>
      <c r="AN3028" s="27"/>
      <c r="AO3028" s="27"/>
      <c r="AP3028" s="27">
        <v>1118.6500000000001</v>
      </c>
      <c r="AQ3028" s="39">
        <v>0</v>
      </c>
      <c r="AR3028" s="27">
        <f t="shared" si="128"/>
        <v>0</v>
      </c>
      <c r="AS3028" s="10" t="s">
        <v>111</v>
      </c>
      <c r="AT3028" s="7" t="s">
        <v>375</v>
      </c>
      <c r="AU3028" s="89" t="s">
        <v>212</v>
      </c>
    </row>
    <row r="3029" spans="2:47" ht="13.15" customHeight="1" x14ac:dyDescent="0.2">
      <c r="B3029" s="7" t="s">
        <v>4391</v>
      </c>
      <c r="C3029" s="7" t="s">
        <v>100</v>
      </c>
      <c r="D3029" s="13" t="s">
        <v>4392</v>
      </c>
      <c r="E3029" s="7" t="s">
        <v>4112</v>
      </c>
      <c r="F3029" s="7" t="s">
        <v>4393</v>
      </c>
      <c r="G3029" s="7" t="s">
        <v>4394</v>
      </c>
      <c r="H3029" s="8" t="s">
        <v>197</v>
      </c>
      <c r="I3029" s="9">
        <v>45</v>
      </c>
      <c r="J3029" s="10" t="s">
        <v>238</v>
      </c>
      <c r="K3029" s="8" t="s">
        <v>107</v>
      </c>
      <c r="L3029" s="10" t="s">
        <v>108</v>
      </c>
      <c r="M3029" s="10" t="s">
        <v>109</v>
      </c>
      <c r="N3029" s="10" t="s">
        <v>4115</v>
      </c>
      <c r="O3029" s="27"/>
      <c r="P3029" s="27"/>
      <c r="Q3029" s="74"/>
      <c r="R3029" s="27">
        <v>1.6</v>
      </c>
      <c r="S3029" s="27">
        <v>1.6</v>
      </c>
      <c r="T3029" s="27">
        <v>1.6</v>
      </c>
      <c r="U3029" s="27">
        <v>1.6</v>
      </c>
      <c r="V3029" s="27">
        <v>1.6</v>
      </c>
      <c r="W3029" s="27"/>
      <c r="X3029" s="27"/>
      <c r="Y3029" s="27"/>
      <c r="Z3029" s="27"/>
      <c r="AA3029" s="27"/>
      <c r="AB3029" s="27"/>
      <c r="AC3029" s="27"/>
      <c r="AD3029" s="27"/>
      <c r="AE3029" s="27"/>
      <c r="AF3029" s="27"/>
      <c r="AG3029" s="27"/>
      <c r="AH3029" s="27"/>
      <c r="AI3029" s="27"/>
      <c r="AJ3029" s="27"/>
      <c r="AK3029" s="27"/>
      <c r="AL3029" s="27"/>
      <c r="AM3029" s="27"/>
      <c r="AN3029" s="27"/>
      <c r="AO3029" s="27"/>
      <c r="AP3029" s="27">
        <v>1335272.57</v>
      </c>
      <c r="AQ3029" s="39">
        <v>0</v>
      </c>
      <c r="AR3029" s="27">
        <f t="shared" si="128"/>
        <v>0</v>
      </c>
      <c r="AS3029" s="10" t="s">
        <v>111</v>
      </c>
      <c r="AT3029" s="7" t="s">
        <v>375</v>
      </c>
      <c r="AU3029" s="89" t="s">
        <v>212</v>
      </c>
    </row>
    <row r="3030" spans="2:47" ht="13.15" customHeight="1" x14ac:dyDescent="0.2">
      <c r="B3030" s="7" t="s">
        <v>4395</v>
      </c>
      <c r="C3030" s="7" t="s">
        <v>100</v>
      </c>
      <c r="D3030" s="13" t="s">
        <v>4396</v>
      </c>
      <c r="E3030" s="7" t="s">
        <v>4112</v>
      </c>
      <c r="F3030" s="7" t="s">
        <v>4397</v>
      </c>
      <c r="G3030" s="7" t="s">
        <v>4398</v>
      </c>
      <c r="H3030" s="8" t="s">
        <v>197</v>
      </c>
      <c r="I3030" s="9">
        <v>45</v>
      </c>
      <c r="J3030" s="10" t="s">
        <v>238</v>
      </c>
      <c r="K3030" s="8" t="s">
        <v>107</v>
      </c>
      <c r="L3030" s="10" t="s">
        <v>108</v>
      </c>
      <c r="M3030" s="10" t="s">
        <v>109</v>
      </c>
      <c r="N3030" s="10" t="s">
        <v>4115</v>
      </c>
      <c r="O3030" s="27"/>
      <c r="P3030" s="27"/>
      <c r="Q3030" s="74"/>
      <c r="R3030" s="27">
        <v>1.5</v>
      </c>
      <c r="S3030" s="27">
        <v>1.5</v>
      </c>
      <c r="T3030" s="27">
        <v>1.5</v>
      </c>
      <c r="U3030" s="27">
        <v>1.5</v>
      </c>
      <c r="V3030" s="27">
        <v>1.5</v>
      </c>
      <c r="W3030" s="27"/>
      <c r="X3030" s="27"/>
      <c r="Y3030" s="27"/>
      <c r="Z3030" s="27"/>
      <c r="AA3030" s="27"/>
      <c r="AB3030" s="27"/>
      <c r="AC3030" s="27"/>
      <c r="AD3030" s="27"/>
      <c r="AE3030" s="27"/>
      <c r="AF3030" s="27"/>
      <c r="AG3030" s="27"/>
      <c r="AH3030" s="27"/>
      <c r="AI3030" s="27"/>
      <c r="AJ3030" s="27"/>
      <c r="AK3030" s="27"/>
      <c r="AL3030" s="27"/>
      <c r="AM3030" s="27"/>
      <c r="AN3030" s="27"/>
      <c r="AO3030" s="27"/>
      <c r="AP3030" s="27">
        <v>193440.09</v>
      </c>
      <c r="AQ3030" s="39">
        <v>0</v>
      </c>
      <c r="AR3030" s="27">
        <f t="shared" si="128"/>
        <v>0</v>
      </c>
      <c r="AS3030" s="10" t="s">
        <v>111</v>
      </c>
      <c r="AT3030" s="7" t="s">
        <v>375</v>
      </c>
      <c r="AU3030" s="89" t="s">
        <v>212</v>
      </c>
    </row>
    <row r="3031" spans="2:47" ht="13.15" customHeight="1" x14ac:dyDescent="0.2">
      <c r="B3031" s="7" t="s">
        <v>4399</v>
      </c>
      <c r="C3031" s="7" t="s">
        <v>100</v>
      </c>
      <c r="D3031" s="13" t="s">
        <v>4400</v>
      </c>
      <c r="E3031" s="7" t="s">
        <v>4112</v>
      </c>
      <c r="F3031" s="7" t="s">
        <v>4401</v>
      </c>
      <c r="G3031" s="7" t="s">
        <v>4402</v>
      </c>
      <c r="H3031" s="8" t="s">
        <v>197</v>
      </c>
      <c r="I3031" s="9">
        <v>45</v>
      </c>
      <c r="J3031" s="10" t="s">
        <v>238</v>
      </c>
      <c r="K3031" s="8" t="s">
        <v>107</v>
      </c>
      <c r="L3031" s="10" t="s">
        <v>108</v>
      </c>
      <c r="M3031" s="10" t="s">
        <v>109</v>
      </c>
      <c r="N3031" s="10" t="s">
        <v>4115</v>
      </c>
      <c r="O3031" s="27"/>
      <c r="P3031" s="27"/>
      <c r="Q3031" s="74"/>
      <c r="R3031" s="27">
        <v>1.5</v>
      </c>
      <c r="S3031" s="27">
        <v>1.5</v>
      </c>
      <c r="T3031" s="27">
        <v>1.5</v>
      </c>
      <c r="U3031" s="27">
        <v>1.5</v>
      </c>
      <c r="V3031" s="27">
        <v>1.5</v>
      </c>
      <c r="W3031" s="27"/>
      <c r="X3031" s="27"/>
      <c r="Y3031" s="27"/>
      <c r="Z3031" s="27"/>
      <c r="AA3031" s="27"/>
      <c r="AB3031" s="27"/>
      <c r="AC3031" s="27"/>
      <c r="AD3031" s="27"/>
      <c r="AE3031" s="27"/>
      <c r="AF3031" s="27"/>
      <c r="AG3031" s="27"/>
      <c r="AH3031" s="27"/>
      <c r="AI3031" s="27"/>
      <c r="AJ3031" s="27"/>
      <c r="AK3031" s="27"/>
      <c r="AL3031" s="27"/>
      <c r="AM3031" s="27"/>
      <c r="AN3031" s="27"/>
      <c r="AO3031" s="27"/>
      <c r="AP3031" s="27">
        <v>2495864.7599999998</v>
      </c>
      <c r="AQ3031" s="39">
        <v>0</v>
      </c>
      <c r="AR3031" s="27">
        <f t="shared" si="128"/>
        <v>0</v>
      </c>
      <c r="AS3031" s="10" t="s">
        <v>111</v>
      </c>
      <c r="AT3031" s="7" t="s">
        <v>375</v>
      </c>
      <c r="AU3031" s="89" t="s">
        <v>212</v>
      </c>
    </row>
    <row r="3032" spans="2:47" ht="13.15" customHeight="1" x14ac:dyDescent="0.2">
      <c r="B3032" s="7" t="s">
        <v>4403</v>
      </c>
      <c r="C3032" s="7" t="s">
        <v>100</v>
      </c>
      <c r="D3032" s="13" t="s">
        <v>4404</v>
      </c>
      <c r="E3032" s="7" t="s">
        <v>4112</v>
      </c>
      <c r="F3032" s="7" t="s">
        <v>4405</v>
      </c>
      <c r="G3032" s="7" t="s">
        <v>4406</v>
      </c>
      <c r="H3032" s="8" t="s">
        <v>197</v>
      </c>
      <c r="I3032" s="9">
        <v>45</v>
      </c>
      <c r="J3032" s="10" t="s">
        <v>238</v>
      </c>
      <c r="K3032" s="8" t="s">
        <v>107</v>
      </c>
      <c r="L3032" s="10" t="s">
        <v>108</v>
      </c>
      <c r="M3032" s="10" t="s">
        <v>109</v>
      </c>
      <c r="N3032" s="10" t="s">
        <v>4115</v>
      </c>
      <c r="O3032" s="27"/>
      <c r="P3032" s="27"/>
      <c r="Q3032" s="74"/>
      <c r="R3032" s="27">
        <v>1.1000000000000001</v>
      </c>
      <c r="S3032" s="27">
        <v>1.1000000000000001</v>
      </c>
      <c r="T3032" s="27">
        <v>1.1000000000000001</v>
      </c>
      <c r="U3032" s="27">
        <v>1.1000000000000001</v>
      </c>
      <c r="V3032" s="27">
        <v>1.1000000000000001</v>
      </c>
      <c r="W3032" s="27"/>
      <c r="X3032" s="27"/>
      <c r="Y3032" s="27"/>
      <c r="Z3032" s="27"/>
      <c r="AA3032" s="27"/>
      <c r="AB3032" s="27"/>
      <c r="AC3032" s="27"/>
      <c r="AD3032" s="27"/>
      <c r="AE3032" s="27"/>
      <c r="AF3032" s="27"/>
      <c r="AG3032" s="27"/>
      <c r="AH3032" s="27"/>
      <c r="AI3032" s="27"/>
      <c r="AJ3032" s="27"/>
      <c r="AK3032" s="27"/>
      <c r="AL3032" s="27"/>
      <c r="AM3032" s="27"/>
      <c r="AN3032" s="27"/>
      <c r="AO3032" s="27"/>
      <c r="AP3032" s="27">
        <v>390004.35</v>
      </c>
      <c r="AQ3032" s="39">
        <v>0</v>
      </c>
      <c r="AR3032" s="27">
        <f t="shared" si="128"/>
        <v>0</v>
      </c>
      <c r="AS3032" s="10" t="s">
        <v>111</v>
      </c>
      <c r="AT3032" s="7" t="s">
        <v>375</v>
      </c>
      <c r="AU3032" s="89" t="s">
        <v>212</v>
      </c>
    </row>
    <row r="3033" spans="2:47" ht="13.15" customHeight="1" x14ac:dyDescent="0.2">
      <c r="B3033" s="7" t="s">
        <v>4407</v>
      </c>
      <c r="C3033" s="7" t="s">
        <v>100</v>
      </c>
      <c r="D3033" s="13" t="s">
        <v>4218</v>
      </c>
      <c r="E3033" s="7" t="s">
        <v>4112</v>
      </c>
      <c r="F3033" s="7" t="s">
        <v>4219</v>
      </c>
      <c r="G3033" s="7" t="s">
        <v>4408</v>
      </c>
      <c r="H3033" s="8" t="s">
        <v>197</v>
      </c>
      <c r="I3033" s="9">
        <v>45</v>
      </c>
      <c r="J3033" s="10" t="s">
        <v>238</v>
      </c>
      <c r="K3033" s="8" t="s">
        <v>107</v>
      </c>
      <c r="L3033" s="10" t="s">
        <v>108</v>
      </c>
      <c r="M3033" s="10" t="s">
        <v>109</v>
      </c>
      <c r="N3033" s="10" t="s">
        <v>4115</v>
      </c>
      <c r="O3033" s="27"/>
      <c r="P3033" s="27"/>
      <c r="Q3033" s="74"/>
      <c r="R3033" s="27">
        <v>0.56000000000000005</v>
      </c>
      <c r="S3033" s="27">
        <v>0.56000000000000005</v>
      </c>
      <c r="T3033" s="27">
        <v>0.56000000000000005</v>
      </c>
      <c r="U3033" s="27">
        <v>0.56000000000000005</v>
      </c>
      <c r="V3033" s="27">
        <v>0.56000000000000005</v>
      </c>
      <c r="W3033" s="27"/>
      <c r="X3033" s="27"/>
      <c r="Y3033" s="27"/>
      <c r="Z3033" s="27"/>
      <c r="AA3033" s="27"/>
      <c r="AB3033" s="27"/>
      <c r="AC3033" s="27"/>
      <c r="AD3033" s="27"/>
      <c r="AE3033" s="27"/>
      <c r="AF3033" s="27"/>
      <c r="AG3033" s="27"/>
      <c r="AH3033" s="27"/>
      <c r="AI3033" s="27"/>
      <c r="AJ3033" s="27"/>
      <c r="AK3033" s="27"/>
      <c r="AL3033" s="27"/>
      <c r="AM3033" s="27"/>
      <c r="AN3033" s="27"/>
      <c r="AO3033" s="27"/>
      <c r="AP3033" s="27">
        <v>3727882.07</v>
      </c>
      <c r="AQ3033" s="39">
        <v>0</v>
      </c>
      <c r="AR3033" s="27">
        <f t="shared" si="128"/>
        <v>0</v>
      </c>
      <c r="AS3033" s="10" t="s">
        <v>111</v>
      </c>
      <c r="AT3033" s="7" t="s">
        <v>375</v>
      </c>
      <c r="AU3033" s="89" t="s">
        <v>212</v>
      </c>
    </row>
    <row r="3034" spans="2:47" ht="13.15" customHeight="1" x14ac:dyDescent="0.2">
      <c r="B3034" s="7" t="s">
        <v>4409</v>
      </c>
      <c r="C3034" s="7" t="s">
        <v>100</v>
      </c>
      <c r="D3034" s="13" t="s">
        <v>4410</v>
      </c>
      <c r="E3034" s="7" t="s">
        <v>4112</v>
      </c>
      <c r="F3034" s="7" t="s">
        <v>4411</v>
      </c>
      <c r="G3034" s="7" t="s">
        <v>4412</v>
      </c>
      <c r="H3034" s="8" t="s">
        <v>197</v>
      </c>
      <c r="I3034" s="9">
        <v>45</v>
      </c>
      <c r="J3034" s="10" t="s">
        <v>238</v>
      </c>
      <c r="K3034" s="8" t="s">
        <v>107</v>
      </c>
      <c r="L3034" s="10" t="s">
        <v>108</v>
      </c>
      <c r="M3034" s="10" t="s">
        <v>109</v>
      </c>
      <c r="N3034" s="10" t="s">
        <v>4115</v>
      </c>
      <c r="O3034" s="27"/>
      <c r="P3034" s="27"/>
      <c r="Q3034" s="74"/>
      <c r="R3034" s="27">
        <v>0.3</v>
      </c>
      <c r="S3034" s="27">
        <v>0.3</v>
      </c>
      <c r="T3034" s="27">
        <v>0.3</v>
      </c>
      <c r="U3034" s="27">
        <v>0.3</v>
      </c>
      <c r="V3034" s="27">
        <v>0.3</v>
      </c>
      <c r="W3034" s="27"/>
      <c r="X3034" s="27"/>
      <c r="Y3034" s="27"/>
      <c r="Z3034" s="27"/>
      <c r="AA3034" s="27"/>
      <c r="AB3034" s="27"/>
      <c r="AC3034" s="27"/>
      <c r="AD3034" s="27"/>
      <c r="AE3034" s="27"/>
      <c r="AF3034" s="27"/>
      <c r="AG3034" s="27"/>
      <c r="AH3034" s="27"/>
      <c r="AI3034" s="27"/>
      <c r="AJ3034" s="27"/>
      <c r="AK3034" s="27"/>
      <c r="AL3034" s="27"/>
      <c r="AM3034" s="27"/>
      <c r="AN3034" s="27"/>
      <c r="AO3034" s="27"/>
      <c r="AP3034" s="27">
        <v>175652.21</v>
      </c>
      <c r="AQ3034" s="39">
        <v>0</v>
      </c>
      <c r="AR3034" s="27">
        <f t="shared" si="128"/>
        <v>0</v>
      </c>
      <c r="AS3034" s="10" t="s">
        <v>111</v>
      </c>
      <c r="AT3034" s="7" t="s">
        <v>375</v>
      </c>
      <c r="AU3034" s="89" t="s">
        <v>212</v>
      </c>
    </row>
    <row r="3035" spans="2:47" ht="13.15" customHeight="1" x14ac:dyDescent="0.2">
      <c r="B3035" s="7" t="s">
        <v>4413</v>
      </c>
      <c r="C3035" s="7" t="s">
        <v>100</v>
      </c>
      <c r="D3035" s="13" t="s">
        <v>4414</v>
      </c>
      <c r="E3035" s="7" t="s">
        <v>4112</v>
      </c>
      <c r="F3035" s="7" t="s">
        <v>4415</v>
      </c>
      <c r="G3035" s="7" t="s">
        <v>4416</v>
      </c>
      <c r="H3035" s="8" t="s">
        <v>197</v>
      </c>
      <c r="I3035" s="9">
        <v>85</v>
      </c>
      <c r="J3035" s="10" t="s">
        <v>238</v>
      </c>
      <c r="K3035" s="8" t="s">
        <v>107</v>
      </c>
      <c r="L3035" s="10" t="s">
        <v>108</v>
      </c>
      <c r="M3035" s="10" t="s">
        <v>109</v>
      </c>
      <c r="N3035" s="10" t="s">
        <v>4115</v>
      </c>
      <c r="O3035" s="27"/>
      <c r="P3035" s="27"/>
      <c r="Q3035" s="74"/>
      <c r="R3035" s="27">
        <v>2.9</v>
      </c>
      <c r="S3035" s="27">
        <v>2.9</v>
      </c>
      <c r="T3035" s="27">
        <v>2.9</v>
      </c>
      <c r="U3035" s="27">
        <v>2.9</v>
      </c>
      <c r="V3035" s="27">
        <v>2.9</v>
      </c>
      <c r="W3035" s="27"/>
      <c r="X3035" s="27"/>
      <c r="Y3035" s="27"/>
      <c r="Z3035" s="27"/>
      <c r="AA3035" s="27"/>
      <c r="AB3035" s="27"/>
      <c r="AC3035" s="27"/>
      <c r="AD3035" s="27"/>
      <c r="AE3035" s="27"/>
      <c r="AF3035" s="27"/>
      <c r="AG3035" s="27"/>
      <c r="AH3035" s="27"/>
      <c r="AI3035" s="27"/>
      <c r="AJ3035" s="27"/>
      <c r="AK3035" s="27"/>
      <c r="AL3035" s="27"/>
      <c r="AM3035" s="27"/>
      <c r="AN3035" s="27"/>
      <c r="AO3035" s="27"/>
      <c r="AP3035" s="27">
        <v>951431.58</v>
      </c>
      <c r="AQ3035" s="39">
        <v>0</v>
      </c>
      <c r="AR3035" s="27">
        <f t="shared" si="128"/>
        <v>0</v>
      </c>
      <c r="AS3035" s="10" t="s">
        <v>111</v>
      </c>
      <c r="AT3035" s="7" t="s">
        <v>375</v>
      </c>
      <c r="AU3035" s="89" t="s">
        <v>212</v>
      </c>
    </row>
    <row r="3036" spans="2:47" ht="13.15" customHeight="1" x14ac:dyDescent="0.2">
      <c r="B3036" s="7" t="s">
        <v>4417</v>
      </c>
      <c r="C3036" s="7" t="s">
        <v>100</v>
      </c>
      <c r="D3036" s="13" t="s">
        <v>4418</v>
      </c>
      <c r="E3036" s="7" t="s">
        <v>4112</v>
      </c>
      <c r="F3036" s="7" t="s">
        <v>4419</v>
      </c>
      <c r="G3036" s="7" t="s">
        <v>4420</v>
      </c>
      <c r="H3036" s="8" t="s">
        <v>197</v>
      </c>
      <c r="I3036" s="9">
        <v>85</v>
      </c>
      <c r="J3036" s="10" t="s">
        <v>238</v>
      </c>
      <c r="K3036" s="8" t="s">
        <v>107</v>
      </c>
      <c r="L3036" s="10" t="s">
        <v>108</v>
      </c>
      <c r="M3036" s="10" t="s">
        <v>109</v>
      </c>
      <c r="N3036" s="10" t="s">
        <v>4115</v>
      </c>
      <c r="O3036" s="27"/>
      <c r="P3036" s="27"/>
      <c r="Q3036" s="74"/>
      <c r="R3036" s="27">
        <v>2.2999999999999998</v>
      </c>
      <c r="S3036" s="27">
        <v>2.2999999999999998</v>
      </c>
      <c r="T3036" s="27">
        <v>2.2999999999999998</v>
      </c>
      <c r="U3036" s="27">
        <v>2.2999999999999998</v>
      </c>
      <c r="V3036" s="27">
        <v>2.2999999999999998</v>
      </c>
      <c r="W3036" s="27"/>
      <c r="X3036" s="27"/>
      <c r="Y3036" s="27"/>
      <c r="Z3036" s="27"/>
      <c r="AA3036" s="27"/>
      <c r="AB3036" s="27"/>
      <c r="AC3036" s="27"/>
      <c r="AD3036" s="27"/>
      <c r="AE3036" s="27"/>
      <c r="AF3036" s="27"/>
      <c r="AG3036" s="27"/>
      <c r="AH3036" s="27"/>
      <c r="AI3036" s="27"/>
      <c r="AJ3036" s="27"/>
      <c r="AK3036" s="27"/>
      <c r="AL3036" s="27"/>
      <c r="AM3036" s="27"/>
      <c r="AN3036" s="27"/>
      <c r="AO3036" s="27"/>
      <c r="AP3036" s="27">
        <v>567745.63</v>
      </c>
      <c r="AQ3036" s="39">
        <v>0</v>
      </c>
      <c r="AR3036" s="27">
        <f t="shared" si="128"/>
        <v>0</v>
      </c>
      <c r="AS3036" s="10" t="s">
        <v>111</v>
      </c>
      <c r="AT3036" s="7" t="s">
        <v>375</v>
      </c>
      <c r="AU3036" s="89" t="s">
        <v>212</v>
      </c>
    </row>
    <row r="3037" spans="2:47" ht="13.15" customHeight="1" x14ac:dyDescent="0.2">
      <c r="B3037" s="7" t="s">
        <v>4421</v>
      </c>
      <c r="C3037" s="7" t="s">
        <v>100</v>
      </c>
      <c r="D3037" s="13" t="s">
        <v>4422</v>
      </c>
      <c r="E3037" s="7" t="s">
        <v>4112</v>
      </c>
      <c r="F3037" s="7" t="s">
        <v>4423</v>
      </c>
      <c r="G3037" s="7" t="s">
        <v>4424</v>
      </c>
      <c r="H3037" s="8" t="s">
        <v>197</v>
      </c>
      <c r="I3037" s="9">
        <v>45</v>
      </c>
      <c r="J3037" s="10" t="s">
        <v>238</v>
      </c>
      <c r="K3037" s="8" t="s">
        <v>107</v>
      </c>
      <c r="L3037" s="10" t="s">
        <v>108</v>
      </c>
      <c r="M3037" s="10" t="s">
        <v>109</v>
      </c>
      <c r="N3037" s="10" t="s">
        <v>4115</v>
      </c>
      <c r="O3037" s="27"/>
      <c r="P3037" s="27"/>
      <c r="Q3037" s="74"/>
      <c r="R3037" s="27">
        <v>0.3</v>
      </c>
      <c r="S3037" s="27">
        <v>0.3</v>
      </c>
      <c r="T3037" s="27">
        <v>0.3</v>
      </c>
      <c r="U3037" s="27">
        <v>0.3</v>
      </c>
      <c r="V3037" s="27">
        <v>0.3</v>
      </c>
      <c r="W3037" s="27"/>
      <c r="X3037" s="27"/>
      <c r="Y3037" s="27"/>
      <c r="Z3037" s="27"/>
      <c r="AA3037" s="27"/>
      <c r="AB3037" s="27"/>
      <c r="AC3037" s="27"/>
      <c r="AD3037" s="27"/>
      <c r="AE3037" s="27"/>
      <c r="AF3037" s="27"/>
      <c r="AG3037" s="27"/>
      <c r="AH3037" s="27"/>
      <c r="AI3037" s="27"/>
      <c r="AJ3037" s="27"/>
      <c r="AK3037" s="27"/>
      <c r="AL3037" s="27"/>
      <c r="AM3037" s="27"/>
      <c r="AN3037" s="27"/>
      <c r="AO3037" s="27"/>
      <c r="AP3037" s="27">
        <v>849439.93</v>
      </c>
      <c r="AQ3037" s="39">
        <v>0</v>
      </c>
      <c r="AR3037" s="27">
        <f t="shared" si="128"/>
        <v>0</v>
      </c>
      <c r="AS3037" s="10" t="s">
        <v>111</v>
      </c>
      <c r="AT3037" s="7">
        <v>2015</v>
      </c>
      <c r="AU3037" s="89" t="s">
        <v>212</v>
      </c>
    </row>
    <row r="3038" spans="2:47" ht="13.15" customHeight="1" x14ac:dyDescent="0.2">
      <c r="B3038" s="7" t="s">
        <v>4425</v>
      </c>
      <c r="C3038" s="7" t="s">
        <v>100</v>
      </c>
      <c r="D3038" s="13" t="s">
        <v>4422</v>
      </c>
      <c r="E3038" s="7" t="s">
        <v>4112</v>
      </c>
      <c r="F3038" s="7" t="s">
        <v>4423</v>
      </c>
      <c r="G3038" s="7" t="s">
        <v>4424</v>
      </c>
      <c r="H3038" s="8" t="s">
        <v>197</v>
      </c>
      <c r="I3038" s="9">
        <v>45</v>
      </c>
      <c r="J3038" s="10" t="s">
        <v>4117</v>
      </c>
      <c r="K3038" s="8" t="s">
        <v>107</v>
      </c>
      <c r="L3038" s="10" t="s">
        <v>108</v>
      </c>
      <c r="M3038" s="10" t="s">
        <v>109</v>
      </c>
      <c r="N3038" s="10" t="s">
        <v>4115</v>
      </c>
      <c r="O3038" s="27"/>
      <c r="P3038" s="27"/>
      <c r="Q3038" s="74"/>
      <c r="R3038" s="27">
        <v>0.3</v>
      </c>
      <c r="S3038" s="27">
        <v>0.3</v>
      </c>
      <c r="T3038" s="27">
        <v>0.3</v>
      </c>
      <c r="U3038" s="27">
        <v>0.3</v>
      </c>
      <c r="V3038" s="27">
        <v>0.3</v>
      </c>
      <c r="W3038" s="27"/>
      <c r="X3038" s="27"/>
      <c r="Y3038" s="27"/>
      <c r="Z3038" s="27"/>
      <c r="AA3038" s="27"/>
      <c r="AB3038" s="27"/>
      <c r="AC3038" s="27"/>
      <c r="AD3038" s="27"/>
      <c r="AE3038" s="27"/>
      <c r="AF3038" s="27"/>
      <c r="AG3038" s="27"/>
      <c r="AH3038" s="27"/>
      <c r="AI3038" s="27"/>
      <c r="AJ3038" s="27"/>
      <c r="AK3038" s="27"/>
      <c r="AL3038" s="27"/>
      <c r="AM3038" s="27"/>
      <c r="AN3038" s="27"/>
      <c r="AO3038" s="27"/>
      <c r="AP3038" s="27">
        <v>849439.93268388568</v>
      </c>
      <c r="AQ3038" s="39">
        <v>0</v>
      </c>
      <c r="AR3038" s="27">
        <f t="shared" si="128"/>
        <v>0</v>
      </c>
      <c r="AS3038" s="10" t="s">
        <v>111</v>
      </c>
      <c r="AT3038" s="7" t="s">
        <v>375</v>
      </c>
      <c r="AU3038" s="89" t="s">
        <v>212</v>
      </c>
    </row>
    <row r="3039" spans="2:47" ht="13.15" customHeight="1" x14ac:dyDescent="0.2">
      <c r="B3039" s="7" t="s">
        <v>4426</v>
      </c>
      <c r="C3039" s="7" t="s">
        <v>100</v>
      </c>
      <c r="D3039" s="13" t="s">
        <v>4422</v>
      </c>
      <c r="E3039" s="7" t="s">
        <v>4112</v>
      </c>
      <c r="F3039" s="7" t="s">
        <v>4423</v>
      </c>
      <c r="G3039" s="7" t="s">
        <v>4427</v>
      </c>
      <c r="H3039" s="8" t="s">
        <v>197</v>
      </c>
      <c r="I3039" s="9">
        <v>45</v>
      </c>
      <c r="J3039" s="10" t="s">
        <v>238</v>
      </c>
      <c r="K3039" s="8" t="s">
        <v>107</v>
      </c>
      <c r="L3039" s="10" t="s">
        <v>108</v>
      </c>
      <c r="M3039" s="10" t="s">
        <v>109</v>
      </c>
      <c r="N3039" s="10" t="s">
        <v>4115</v>
      </c>
      <c r="O3039" s="27"/>
      <c r="P3039" s="27"/>
      <c r="Q3039" s="74"/>
      <c r="R3039" s="27">
        <v>0.3</v>
      </c>
      <c r="S3039" s="27">
        <v>0.3</v>
      </c>
      <c r="T3039" s="27">
        <v>0.3</v>
      </c>
      <c r="U3039" s="27">
        <v>0.3</v>
      </c>
      <c r="V3039" s="27">
        <v>0.3</v>
      </c>
      <c r="W3039" s="27"/>
      <c r="X3039" s="27"/>
      <c r="Y3039" s="27"/>
      <c r="Z3039" s="27"/>
      <c r="AA3039" s="27"/>
      <c r="AB3039" s="27"/>
      <c r="AC3039" s="27"/>
      <c r="AD3039" s="27"/>
      <c r="AE3039" s="27"/>
      <c r="AF3039" s="27"/>
      <c r="AG3039" s="27"/>
      <c r="AH3039" s="27"/>
      <c r="AI3039" s="27"/>
      <c r="AJ3039" s="27"/>
      <c r="AK3039" s="27"/>
      <c r="AL3039" s="27"/>
      <c r="AM3039" s="27"/>
      <c r="AN3039" s="27"/>
      <c r="AO3039" s="27"/>
      <c r="AP3039" s="27">
        <v>370342.6</v>
      </c>
      <c r="AQ3039" s="39">
        <v>0</v>
      </c>
      <c r="AR3039" s="27">
        <f t="shared" si="128"/>
        <v>0</v>
      </c>
      <c r="AS3039" s="10" t="s">
        <v>111</v>
      </c>
      <c r="AT3039" s="7">
        <v>2015</v>
      </c>
      <c r="AU3039" s="89" t="s">
        <v>212</v>
      </c>
    </row>
    <row r="3040" spans="2:47" ht="13.15" customHeight="1" x14ac:dyDescent="0.2">
      <c r="B3040" s="7" t="s">
        <v>4428</v>
      </c>
      <c r="C3040" s="7" t="s">
        <v>100</v>
      </c>
      <c r="D3040" s="13" t="s">
        <v>4422</v>
      </c>
      <c r="E3040" s="7" t="s">
        <v>4112</v>
      </c>
      <c r="F3040" s="7" t="s">
        <v>4423</v>
      </c>
      <c r="G3040" s="7" t="s">
        <v>4427</v>
      </c>
      <c r="H3040" s="8" t="s">
        <v>197</v>
      </c>
      <c r="I3040" s="9">
        <v>45</v>
      </c>
      <c r="J3040" s="10" t="s">
        <v>4117</v>
      </c>
      <c r="K3040" s="8" t="s">
        <v>107</v>
      </c>
      <c r="L3040" s="10" t="s">
        <v>108</v>
      </c>
      <c r="M3040" s="10" t="s">
        <v>109</v>
      </c>
      <c r="N3040" s="10" t="s">
        <v>4115</v>
      </c>
      <c r="O3040" s="27"/>
      <c r="P3040" s="27"/>
      <c r="Q3040" s="74"/>
      <c r="R3040" s="27">
        <v>0.3</v>
      </c>
      <c r="S3040" s="27">
        <v>0.3</v>
      </c>
      <c r="T3040" s="27">
        <v>0.3</v>
      </c>
      <c r="U3040" s="27">
        <v>0.3</v>
      </c>
      <c r="V3040" s="27">
        <v>0.3</v>
      </c>
      <c r="W3040" s="27"/>
      <c r="X3040" s="27"/>
      <c r="Y3040" s="27"/>
      <c r="Z3040" s="27"/>
      <c r="AA3040" s="27"/>
      <c r="AB3040" s="27"/>
      <c r="AC3040" s="27"/>
      <c r="AD3040" s="27"/>
      <c r="AE3040" s="27"/>
      <c r="AF3040" s="27"/>
      <c r="AG3040" s="27"/>
      <c r="AH3040" s="27"/>
      <c r="AI3040" s="27"/>
      <c r="AJ3040" s="27"/>
      <c r="AK3040" s="27"/>
      <c r="AL3040" s="27"/>
      <c r="AM3040" s="27"/>
      <c r="AN3040" s="27"/>
      <c r="AO3040" s="27"/>
      <c r="AP3040" s="27">
        <v>370342.60256073135</v>
      </c>
      <c r="AQ3040" s="39">
        <v>0</v>
      </c>
      <c r="AR3040" s="27">
        <f t="shared" si="128"/>
        <v>0</v>
      </c>
      <c r="AS3040" s="10" t="s">
        <v>111</v>
      </c>
      <c r="AT3040" s="7" t="s">
        <v>375</v>
      </c>
      <c r="AU3040" s="89" t="s">
        <v>212</v>
      </c>
    </row>
    <row r="3041" spans="2:47" ht="13.15" customHeight="1" x14ac:dyDescent="0.2">
      <c r="B3041" s="7" t="s">
        <v>4429</v>
      </c>
      <c r="C3041" s="7" t="s">
        <v>100</v>
      </c>
      <c r="D3041" s="13" t="s">
        <v>4430</v>
      </c>
      <c r="E3041" s="7" t="s">
        <v>4112</v>
      </c>
      <c r="F3041" s="7" t="s">
        <v>4431</v>
      </c>
      <c r="G3041" s="7" t="s">
        <v>4432</v>
      </c>
      <c r="H3041" s="8" t="s">
        <v>197</v>
      </c>
      <c r="I3041" s="9">
        <v>85</v>
      </c>
      <c r="J3041" s="10" t="s">
        <v>238</v>
      </c>
      <c r="K3041" s="8" t="s">
        <v>107</v>
      </c>
      <c r="L3041" s="10" t="s">
        <v>108</v>
      </c>
      <c r="M3041" s="10" t="s">
        <v>109</v>
      </c>
      <c r="N3041" s="10" t="s">
        <v>4115</v>
      </c>
      <c r="O3041" s="27"/>
      <c r="P3041" s="27"/>
      <c r="Q3041" s="74"/>
      <c r="R3041" s="27">
        <v>0.77</v>
      </c>
      <c r="S3041" s="27">
        <v>0.77</v>
      </c>
      <c r="T3041" s="27">
        <v>0.77</v>
      </c>
      <c r="U3041" s="27">
        <v>0.77</v>
      </c>
      <c r="V3041" s="27">
        <v>0.77</v>
      </c>
      <c r="W3041" s="27"/>
      <c r="X3041" s="27"/>
      <c r="Y3041" s="27"/>
      <c r="Z3041" s="27"/>
      <c r="AA3041" s="27"/>
      <c r="AB3041" s="27"/>
      <c r="AC3041" s="27"/>
      <c r="AD3041" s="27"/>
      <c r="AE3041" s="27"/>
      <c r="AF3041" s="27"/>
      <c r="AG3041" s="27"/>
      <c r="AH3041" s="27"/>
      <c r="AI3041" s="27"/>
      <c r="AJ3041" s="27"/>
      <c r="AK3041" s="27"/>
      <c r="AL3041" s="27"/>
      <c r="AM3041" s="27"/>
      <c r="AN3041" s="27"/>
      <c r="AO3041" s="27"/>
      <c r="AP3041" s="27">
        <v>129468.65</v>
      </c>
      <c r="AQ3041" s="39">
        <v>0</v>
      </c>
      <c r="AR3041" s="27">
        <f t="shared" si="128"/>
        <v>0</v>
      </c>
      <c r="AS3041" s="10" t="s">
        <v>111</v>
      </c>
      <c r="AT3041" s="7" t="s">
        <v>375</v>
      </c>
      <c r="AU3041" s="89" t="s">
        <v>212</v>
      </c>
    </row>
    <row r="3042" spans="2:47" ht="13.15" customHeight="1" x14ac:dyDescent="0.2">
      <c r="B3042" s="7" t="s">
        <v>4433</v>
      </c>
      <c r="C3042" s="7" t="s">
        <v>100</v>
      </c>
      <c r="D3042" s="13" t="s">
        <v>4434</v>
      </c>
      <c r="E3042" s="7" t="s">
        <v>4112</v>
      </c>
      <c r="F3042" s="7" t="s">
        <v>4435</v>
      </c>
      <c r="G3042" s="7" t="s">
        <v>4436</v>
      </c>
      <c r="H3042" s="8" t="s">
        <v>197</v>
      </c>
      <c r="I3042" s="9">
        <v>45</v>
      </c>
      <c r="J3042" s="10" t="s">
        <v>238</v>
      </c>
      <c r="K3042" s="8" t="s">
        <v>107</v>
      </c>
      <c r="L3042" s="10" t="s">
        <v>108</v>
      </c>
      <c r="M3042" s="10" t="s">
        <v>109</v>
      </c>
      <c r="N3042" s="10" t="s">
        <v>4115</v>
      </c>
      <c r="O3042" s="27"/>
      <c r="P3042" s="27"/>
      <c r="Q3042" s="74"/>
      <c r="R3042" s="27">
        <v>0.1</v>
      </c>
      <c r="S3042" s="27">
        <v>0.1</v>
      </c>
      <c r="T3042" s="27">
        <v>0.1</v>
      </c>
      <c r="U3042" s="27">
        <v>0.1</v>
      </c>
      <c r="V3042" s="27">
        <v>0.1</v>
      </c>
      <c r="W3042" s="27"/>
      <c r="X3042" s="27"/>
      <c r="Y3042" s="27"/>
      <c r="Z3042" s="27"/>
      <c r="AA3042" s="27"/>
      <c r="AB3042" s="27"/>
      <c r="AC3042" s="27"/>
      <c r="AD3042" s="27"/>
      <c r="AE3042" s="27"/>
      <c r="AF3042" s="27"/>
      <c r="AG3042" s="27"/>
      <c r="AH3042" s="27"/>
      <c r="AI3042" s="27"/>
      <c r="AJ3042" s="27"/>
      <c r="AK3042" s="27"/>
      <c r="AL3042" s="27"/>
      <c r="AM3042" s="27"/>
      <c r="AN3042" s="27"/>
      <c r="AO3042" s="27"/>
      <c r="AP3042" s="27">
        <v>2801362.94</v>
      </c>
      <c r="AQ3042" s="39">
        <v>0</v>
      </c>
      <c r="AR3042" s="27">
        <f t="shared" si="128"/>
        <v>0</v>
      </c>
      <c r="AS3042" s="10" t="s">
        <v>111</v>
      </c>
      <c r="AT3042" s="7" t="s">
        <v>375</v>
      </c>
      <c r="AU3042" s="89" t="s">
        <v>212</v>
      </c>
    </row>
    <row r="3043" spans="2:47" ht="13.15" customHeight="1" x14ac:dyDescent="0.2">
      <c r="B3043" s="7" t="s">
        <v>4437</v>
      </c>
      <c r="C3043" s="7" t="s">
        <v>100</v>
      </c>
      <c r="D3043" s="13" t="s">
        <v>4438</v>
      </c>
      <c r="E3043" s="7" t="s">
        <v>4112</v>
      </c>
      <c r="F3043" s="7" t="s">
        <v>4439</v>
      </c>
      <c r="G3043" s="7" t="s">
        <v>4440</v>
      </c>
      <c r="H3043" s="8" t="s">
        <v>197</v>
      </c>
      <c r="I3043" s="9">
        <v>45</v>
      </c>
      <c r="J3043" s="10" t="s">
        <v>238</v>
      </c>
      <c r="K3043" s="8" t="s">
        <v>107</v>
      </c>
      <c r="L3043" s="10" t="s">
        <v>108</v>
      </c>
      <c r="M3043" s="10" t="s">
        <v>109</v>
      </c>
      <c r="N3043" s="10" t="s">
        <v>4115</v>
      </c>
      <c r="O3043" s="27"/>
      <c r="P3043" s="27"/>
      <c r="Q3043" s="74"/>
      <c r="R3043" s="27">
        <v>0.2</v>
      </c>
      <c r="S3043" s="27">
        <v>0.2</v>
      </c>
      <c r="T3043" s="27">
        <v>0.2</v>
      </c>
      <c r="U3043" s="27">
        <v>0.2</v>
      </c>
      <c r="V3043" s="27">
        <v>0.2</v>
      </c>
      <c r="W3043" s="27"/>
      <c r="X3043" s="27"/>
      <c r="Y3043" s="27"/>
      <c r="Z3043" s="27"/>
      <c r="AA3043" s="27"/>
      <c r="AB3043" s="27"/>
      <c r="AC3043" s="27"/>
      <c r="AD3043" s="27"/>
      <c r="AE3043" s="27"/>
      <c r="AF3043" s="27"/>
      <c r="AG3043" s="27"/>
      <c r="AH3043" s="27"/>
      <c r="AI3043" s="27"/>
      <c r="AJ3043" s="27"/>
      <c r="AK3043" s="27"/>
      <c r="AL3043" s="27"/>
      <c r="AM3043" s="27"/>
      <c r="AN3043" s="27"/>
      <c r="AO3043" s="27"/>
      <c r="AP3043" s="27">
        <v>5841066.2699999996</v>
      </c>
      <c r="AQ3043" s="39">
        <v>0</v>
      </c>
      <c r="AR3043" s="27">
        <f t="shared" si="128"/>
        <v>0</v>
      </c>
      <c r="AS3043" s="10" t="s">
        <v>111</v>
      </c>
      <c r="AT3043" s="7" t="s">
        <v>375</v>
      </c>
      <c r="AU3043" s="89" t="s">
        <v>212</v>
      </c>
    </row>
    <row r="3044" spans="2:47" ht="13.15" customHeight="1" x14ac:dyDescent="0.2">
      <c r="B3044" s="7" t="s">
        <v>4441</v>
      </c>
      <c r="C3044" s="7" t="s">
        <v>100</v>
      </c>
      <c r="D3044" s="13" t="s">
        <v>4442</v>
      </c>
      <c r="E3044" s="7" t="s">
        <v>4112</v>
      </c>
      <c r="F3044" s="7" t="s">
        <v>4443</v>
      </c>
      <c r="G3044" s="7" t="s">
        <v>4444</v>
      </c>
      <c r="H3044" s="8" t="s">
        <v>197</v>
      </c>
      <c r="I3044" s="9">
        <v>85</v>
      </c>
      <c r="J3044" s="10" t="s">
        <v>238</v>
      </c>
      <c r="K3044" s="8" t="s">
        <v>107</v>
      </c>
      <c r="L3044" s="10" t="s">
        <v>108</v>
      </c>
      <c r="M3044" s="10" t="s">
        <v>109</v>
      </c>
      <c r="N3044" s="10" t="s">
        <v>4115</v>
      </c>
      <c r="O3044" s="27"/>
      <c r="P3044" s="27"/>
      <c r="Q3044" s="74"/>
      <c r="R3044" s="27">
        <v>0.5</v>
      </c>
      <c r="S3044" s="27">
        <v>0</v>
      </c>
      <c r="T3044" s="27">
        <v>0</v>
      </c>
      <c r="U3044" s="27">
        <v>0</v>
      </c>
      <c r="V3044" s="27">
        <v>0</v>
      </c>
      <c r="W3044" s="27"/>
      <c r="X3044" s="27"/>
      <c r="Y3044" s="27"/>
      <c r="Z3044" s="27"/>
      <c r="AA3044" s="27"/>
      <c r="AB3044" s="27"/>
      <c r="AC3044" s="27"/>
      <c r="AD3044" s="27"/>
      <c r="AE3044" s="27"/>
      <c r="AF3044" s="27"/>
      <c r="AG3044" s="27"/>
      <c r="AH3044" s="27"/>
      <c r="AI3044" s="27"/>
      <c r="AJ3044" s="27"/>
      <c r="AK3044" s="27"/>
      <c r="AL3044" s="27"/>
      <c r="AM3044" s="27"/>
      <c r="AN3044" s="27"/>
      <c r="AO3044" s="27"/>
      <c r="AP3044" s="27">
        <v>348000</v>
      </c>
      <c r="AQ3044" s="39">
        <v>0</v>
      </c>
      <c r="AR3044" s="27">
        <f t="shared" si="128"/>
        <v>0</v>
      </c>
      <c r="AS3044" s="10" t="s">
        <v>111</v>
      </c>
      <c r="AT3044" s="7">
        <v>2015</v>
      </c>
      <c r="AU3044" s="89" t="s">
        <v>212</v>
      </c>
    </row>
    <row r="3045" spans="2:47" ht="13.15" customHeight="1" x14ac:dyDescent="0.2">
      <c r="B3045" s="7" t="s">
        <v>4445</v>
      </c>
      <c r="C3045" s="7" t="s">
        <v>100</v>
      </c>
      <c r="D3045" s="13" t="s">
        <v>4442</v>
      </c>
      <c r="E3045" s="7" t="s">
        <v>4112</v>
      </c>
      <c r="F3045" s="7" t="s">
        <v>4443</v>
      </c>
      <c r="G3045" s="7" t="s">
        <v>4444</v>
      </c>
      <c r="H3045" s="8" t="s">
        <v>197</v>
      </c>
      <c r="I3045" s="9">
        <v>85</v>
      </c>
      <c r="J3045" s="10" t="s">
        <v>4117</v>
      </c>
      <c r="K3045" s="8" t="s">
        <v>107</v>
      </c>
      <c r="L3045" s="10" t="s">
        <v>108</v>
      </c>
      <c r="M3045" s="10" t="s">
        <v>109</v>
      </c>
      <c r="N3045" s="10" t="s">
        <v>4115</v>
      </c>
      <c r="O3045" s="27"/>
      <c r="P3045" s="27"/>
      <c r="Q3045" s="74"/>
      <c r="R3045" s="27">
        <v>0.5</v>
      </c>
      <c r="S3045" s="27">
        <v>0</v>
      </c>
      <c r="T3045" s="27">
        <v>0</v>
      </c>
      <c r="U3045" s="27">
        <v>0</v>
      </c>
      <c r="V3045" s="27">
        <v>0</v>
      </c>
      <c r="W3045" s="27"/>
      <c r="X3045" s="27"/>
      <c r="Y3045" s="27"/>
      <c r="Z3045" s="27"/>
      <c r="AA3045" s="27"/>
      <c r="AB3045" s="27"/>
      <c r="AC3045" s="27"/>
      <c r="AD3045" s="27"/>
      <c r="AE3045" s="27"/>
      <c r="AF3045" s="27"/>
      <c r="AG3045" s="27"/>
      <c r="AH3045" s="27"/>
      <c r="AI3045" s="27"/>
      <c r="AJ3045" s="27"/>
      <c r="AK3045" s="27"/>
      <c r="AL3045" s="27"/>
      <c r="AM3045" s="27"/>
      <c r="AN3045" s="27"/>
      <c r="AO3045" s="27"/>
      <c r="AP3045" s="27">
        <v>347999.99999999994</v>
      </c>
      <c r="AQ3045" s="39">
        <v>0</v>
      </c>
      <c r="AR3045" s="27">
        <f t="shared" si="128"/>
        <v>0</v>
      </c>
      <c r="AS3045" s="10" t="s">
        <v>111</v>
      </c>
      <c r="AT3045" s="7" t="s">
        <v>375</v>
      </c>
      <c r="AU3045" s="89" t="s">
        <v>212</v>
      </c>
    </row>
    <row r="3046" spans="2:47" ht="13.15" customHeight="1" x14ac:dyDescent="0.2">
      <c r="B3046" s="7" t="s">
        <v>4446</v>
      </c>
      <c r="C3046" s="7" t="s">
        <v>100</v>
      </c>
      <c r="D3046" s="13" t="s">
        <v>4442</v>
      </c>
      <c r="E3046" s="7" t="s">
        <v>4112</v>
      </c>
      <c r="F3046" s="7" t="s">
        <v>4443</v>
      </c>
      <c r="G3046" s="7" t="s">
        <v>4447</v>
      </c>
      <c r="H3046" s="8" t="s">
        <v>197</v>
      </c>
      <c r="I3046" s="9">
        <v>85</v>
      </c>
      <c r="J3046" s="10" t="s">
        <v>238</v>
      </c>
      <c r="K3046" s="8" t="s">
        <v>107</v>
      </c>
      <c r="L3046" s="10" t="s">
        <v>108</v>
      </c>
      <c r="M3046" s="10" t="s">
        <v>109</v>
      </c>
      <c r="N3046" s="10" t="s">
        <v>4115</v>
      </c>
      <c r="O3046" s="27"/>
      <c r="P3046" s="27"/>
      <c r="Q3046" s="74"/>
      <c r="R3046" s="27">
        <v>0.4</v>
      </c>
      <c r="S3046" s="27">
        <v>0.4</v>
      </c>
      <c r="T3046" s="27">
        <v>0.4</v>
      </c>
      <c r="U3046" s="27">
        <v>0.4</v>
      </c>
      <c r="V3046" s="27">
        <v>0.4</v>
      </c>
      <c r="W3046" s="27"/>
      <c r="X3046" s="27"/>
      <c r="Y3046" s="27"/>
      <c r="Z3046" s="27"/>
      <c r="AA3046" s="27"/>
      <c r="AB3046" s="27"/>
      <c r="AC3046" s="27"/>
      <c r="AD3046" s="27"/>
      <c r="AE3046" s="27"/>
      <c r="AF3046" s="27"/>
      <c r="AG3046" s="27"/>
      <c r="AH3046" s="27"/>
      <c r="AI3046" s="27"/>
      <c r="AJ3046" s="27"/>
      <c r="AK3046" s="27"/>
      <c r="AL3046" s="27"/>
      <c r="AM3046" s="27"/>
      <c r="AN3046" s="27"/>
      <c r="AO3046" s="27"/>
      <c r="AP3046" s="27">
        <v>277099.84000000003</v>
      </c>
      <c r="AQ3046" s="39">
        <v>0</v>
      </c>
      <c r="AR3046" s="27">
        <f t="shared" si="128"/>
        <v>0</v>
      </c>
      <c r="AS3046" s="10" t="s">
        <v>111</v>
      </c>
      <c r="AT3046" s="7">
        <v>2015</v>
      </c>
      <c r="AU3046" s="89" t="s">
        <v>242</v>
      </c>
    </row>
    <row r="3047" spans="2:47" ht="13.15" customHeight="1" x14ac:dyDescent="0.2">
      <c r="B3047" s="7" t="s">
        <v>4448</v>
      </c>
      <c r="C3047" s="7" t="s">
        <v>100</v>
      </c>
      <c r="D3047" s="13" t="s">
        <v>4442</v>
      </c>
      <c r="E3047" s="7" t="s">
        <v>4112</v>
      </c>
      <c r="F3047" s="7" t="s">
        <v>4443</v>
      </c>
      <c r="G3047" s="7" t="s">
        <v>4447</v>
      </c>
      <c r="H3047" s="8" t="s">
        <v>197</v>
      </c>
      <c r="I3047" s="9">
        <v>85</v>
      </c>
      <c r="J3047" s="10" t="s">
        <v>4117</v>
      </c>
      <c r="K3047" s="8" t="s">
        <v>107</v>
      </c>
      <c r="L3047" s="10" t="s">
        <v>108</v>
      </c>
      <c r="M3047" s="10" t="s">
        <v>109</v>
      </c>
      <c r="N3047" s="10" t="s">
        <v>4115</v>
      </c>
      <c r="O3047" s="27"/>
      <c r="P3047" s="27"/>
      <c r="Q3047" s="74"/>
      <c r="R3047" s="27">
        <v>0.4</v>
      </c>
      <c r="S3047" s="27">
        <v>0.4</v>
      </c>
      <c r="T3047" s="27">
        <v>0.4</v>
      </c>
      <c r="U3047" s="27">
        <v>0.4</v>
      </c>
      <c r="V3047" s="27">
        <v>0.4</v>
      </c>
      <c r="W3047" s="27"/>
      <c r="X3047" s="27"/>
      <c r="Y3047" s="27"/>
      <c r="Z3047" s="27"/>
      <c r="AA3047" s="27"/>
      <c r="AB3047" s="27"/>
      <c r="AC3047" s="27"/>
      <c r="AD3047" s="27"/>
      <c r="AE3047" s="27"/>
      <c r="AF3047" s="27"/>
      <c r="AG3047" s="27"/>
      <c r="AH3047" s="27"/>
      <c r="AI3047" s="27"/>
      <c r="AJ3047" s="27"/>
      <c r="AK3047" s="27"/>
      <c r="AL3047" s="27"/>
      <c r="AM3047" s="27"/>
      <c r="AN3047" s="27"/>
      <c r="AO3047" s="27"/>
      <c r="AP3047" s="27">
        <v>277099.83592996566</v>
      </c>
      <c r="AQ3047" s="39">
        <v>0</v>
      </c>
      <c r="AR3047" s="27">
        <f t="shared" si="128"/>
        <v>0</v>
      </c>
      <c r="AS3047" s="10" t="s">
        <v>111</v>
      </c>
      <c r="AT3047" s="43">
        <v>2015</v>
      </c>
      <c r="AU3047" s="10" t="s">
        <v>1339</v>
      </c>
    </row>
    <row r="3048" spans="2:47" ht="13.15" customHeight="1" x14ac:dyDescent="0.2">
      <c r="B3048" s="12" t="s">
        <v>4449</v>
      </c>
      <c r="C3048" s="7" t="s">
        <v>100</v>
      </c>
      <c r="D3048" s="13" t="s">
        <v>4442</v>
      </c>
      <c r="E3048" s="7" t="s">
        <v>4112</v>
      </c>
      <c r="F3048" s="7" t="s">
        <v>4443</v>
      </c>
      <c r="G3048" s="7" t="s">
        <v>4447</v>
      </c>
      <c r="H3048" s="8" t="s">
        <v>197</v>
      </c>
      <c r="I3048" s="9">
        <v>85</v>
      </c>
      <c r="J3048" s="10" t="s">
        <v>579</v>
      </c>
      <c r="K3048" s="8" t="s">
        <v>107</v>
      </c>
      <c r="L3048" s="10" t="s">
        <v>108</v>
      </c>
      <c r="M3048" s="10" t="s">
        <v>109</v>
      </c>
      <c r="N3048" s="10" t="s">
        <v>4115</v>
      </c>
      <c r="O3048" s="74"/>
      <c r="P3048" s="27"/>
      <c r="Q3048" s="27"/>
      <c r="R3048" s="27">
        <v>0.4</v>
      </c>
      <c r="S3048" s="27">
        <v>0.4</v>
      </c>
      <c r="T3048" s="27">
        <v>0.4</v>
      </c>
      <c r="U3048" s="27">
        <v>0.4</v>
      </c>
      <c r="V3048" s="27">
        <v>0.4</v>
      </c>
      <c r="W3048" s="27"/>
      <c r="X3048" s="27"/>
      <c r="Y3048" s="27"/>
      <c r="Z3048" s="27"/>
      <c r="AA3048" s="27"/>
      <c r="AB3048" s="27"/>
      <c r="AC3048" s="27"/>
      <c r="AD3048" s="27"/>
      <c r="AE3048" s="27"/>
      <c r="AF3048" s="27"/>
      <c r="AG3048" s="27"/>
      <c r="AH3048" s="27"/>
      <c r="AI3048" s="27"/>
      <c r="AJ3048" s="27"/>
      <c r="AK3048" s="27"/>
      <c r="AL3048" s="27"/>
      <c r="AM3048" s="27"/>
      <c r="AN3048" s="27"/>
      <c r="AO3048" s="27"/>
      <c r="AP3048" s="27">
        <v>277099.83592996566</v>
      </c>
      <c r="AQ3048" s="39">
        <v>0</v>
      </c>
      <c r="AR3048" s="27">
        <f t="shared" si="128"/>
        <v>0</v>
      </c>
      <c r="AS3048" s="10" t="s">
        <v>111</v>
      </c>
      <c r="AT3048" s="43">
        <v>2015</v>
      </c>
      <c r="AU3048" s="88"/>
    </row>
    <row r="3049" spans="2:47" ht="13.15" customHeight="1" x14ac:dyDescent="0.2">
      <c r="B3049" s="12" t="s">
        <v>4450</v>
      </c>
      <c r="C3049" s="7" t="s">
        <v>100</v>
      </c>
      <c r="D3049" s="13" t="s">
        <v>4442</v>
      </c>
      <c r="E3049" s="7" t="s">
        <v>4112</v>
      </c>
      <c r="F3049" s="7" t="s">
        <v>4443</v>
      </c>
      <c r="G3049" s="7" t="s">
        <v>4447</v>
      </c>
      <c r="H3049" s="8" t="s">
        <v>197</v>
      </c>
      <c r="I3049" s="9">
        <v>85</v>
      </c>
      <c r="J3049" s="10" t="s">
        <v>579</v>
      </c>
      <c r="K3049" s="8" t="s">
        <v>107</v>
      </c>
      <c r="L3049" s="10" t="s">
        <v>108</v>
      </c>
      <c r="M3049" s="10" t="s">
        <v>109</v>
      </c>
      <c r="N3049" s="10" t="s">
        <v>4115</v>
      </c>
      <c r="O3049" s="74"/>
      <c r="P3049" s="27"/>
      <c r="Q3049" s="27"/>
      <c r="R3049" s="27">
        <v>0.4</v>
      </c>
      <c r="S3049" s="27">
        <v>0.4</v>
      </c>
      <c r="T3049" s="27">
        <v>0.4</v>
      </c>
      <c r="U3049" s="27">
        <v>0.4</v>
      </c>
      <c r="V3049" s="27">
        <v>0.4</v>
      </c>
      <c r="W3049" s="27"/>
      <c r="X3049" s="27"/>
      <c r="Y3049" s="27"/>
      <c r="Z3049" s="27"/>
      <c r="AA3049" s="27"/>
      <c r="AB3049" s="27"/>
      <c r="AC3049" s="27"/>
      <c r="AD3049" s="27"/>
      <c r="AE3049" s="27"/>
      <c r="AF3049" s="27"/>
      <c r="AG3049" s="27"/>
      <c r="AH3049" s="27"/>
      <c r="AI3049" s="27"/>
      <c r="AJ3049" s="27"/>
      <c r="AK3049" s="27"/>
      <c r="AL3049" s="27"/>
      <c r="AM3049" s="27"/>
      <c r="AN3049" s="27"/>
      <c r="AO3049" s="27"/>
      <c r="AP3049" s="27">
        <v>213722.61</v>
      </c>
      <c r="AQ3049" s="39">
        <v>0</v>
      </c>
      <c r="AR3049" s="27">
        <f t="shared" si="128"/>
        <v>0</v>
      </c>
      <c r="AS3049" s="10" t="s">
        <v>111</v>
      </c>
      <c r="AT3049" s="43">
        <v>2015</v>
      </c>
      <c r="AU3049" s="88" t="s">
        <v>4451</v>
      </c>
    </row>
    <row r="3050" spans="2:47" ht="13.15" customHeight="1" x14ac:dyDescent="0.2">
      <c r="B3050" s="12" t="s">
        <v>4452</v>
      </c>
      <c r="C3050" s="7" t="s">
        <v>100</v>
      </c>
      <c r="D3050" s="13" t="s">
        <v>4453</v>
      </c>
      <c r="E3050" s="8" t="s">
        <v>4112</v>
      </c>
      <c r="F3050" s="8" t="s">
        <v>4454</v>
      </c>
      <c r="G3050" s="7" t="s">
        <v>4447</v>
      </c>
      <c r="H3050" s="8" t="s">
        <v>197</v>
      </c>
      <c r="I3050" s="9">
        <v>85</v>
      </c>
      <c r="J3050" s="10" t="s">
        <v>247</v>
      </c>
      <c r="K3050" s="8" t="s">
        <v>107</v>
      </c>
      <c r="L3050" s="10" t="s">
        <v>108</v>
      </c>
      <c r="M3050" s="10" t="s">
        <v>109</v>
      </c>
      <c r="N3050" s="10" t="s">
        <v>4115</v>
      </c>
      <c r="O3050" s="74"/>
      <c r="P3050" s="27"/>
      <c r="Q3050" s="27"/>
      <c r="R3050" s="27"/>
      <c r="S3050" s="27">
        <v>0.4</v>
      </c>
      <c r="T3050" s="27">
        <v>0.4</v>
      </c>
      <c r="U3050" s="27">
        <v>0.4</v>
      </c>
      <c r="V3050" s="27">
        <v>0.4</v>
      </c>
      <c r="W3050" s="27"/>
      <c r="X3050" s="27"/>
      <c r="Y3050" s="27"/>
      <c r="Z3050" s="27"/>
      <c r="AA3050" s="27"/>
      <c r="AB3050" s="27"/>
      <c r="AC3050" s="27"/>
      <c r="AD3050" s="27"/>
      <c r="AE3050" s="27"/>
      <c r="AF3050" s="27"/>
      <c r="AG3050" s="27"/>
      <c r="AH3050" s="27"/>
      <c r="AI3050" s="27"/>
      <c r="AJ3050" s="27"/>
      <c r="AK3050" s="27"/>
      <c r="AL3050" s="27"/>
      <c r="AM3050" s="27"/>
      <c r="AN3050" s="27"/>
      <c r="AO3050" s="27"/>
      <c r="AP3050" s="27">
        <v>213722.61</v>
      </c>
      <c r="AQ3050" s="39">
        <v>0</v>
      </c>
      <c r="AR3050" s="27">
        <f t="shared" si="128"/>
        <v>0</v>
      </c>
      <c r="AS3050" s="10" t="s">
        <v>111</v>
      </c>
      <c r="AT3050" s="43" t="s">
        <v>4455</v>
      </c>
      <c r="AU3050" s="10" t="s">
        <v>212</v>
      </c>
    </row>
    <row r="3051" spans="2:47" ht="13.15" customHeight="1" x14ac:dyDescent="0.2">
      <c r="B3051" s="7" t="s">
        <v>4456</v>
      </c>
      <c r="C3051" s="7" t="s">
        <v>100</v>
      </c>
      <c r="D3051" s="13" t="s">
        <v>4457</v>
      </c>
      <c r="E3051" s="7" t="s">
        <v>4343</v>
      </c>
      <c r="F3051" s="7" t="s">
        <v>4458</v>
      </c>
      <c r="G3051" s="7" t="s">
        <v>4459</v>
      </c>
      <c r="H3051" s="8" t="s">
        <v>197</v>
      </c>
      <c r="I3051" s="27">
        <v>50.8</v>
      </c>
      <c r="J3051" s="10" t="s">
        <v>238</v>
      </c>
      <c r="K3051" s="8" t="s">
        <v>107</v>
      </c>
      <c r="L3051" s="10" t="s">
        <v>108</v>
      </c>
      <c r="M3051" s="10" t="s">
        <v>109</v>
      </c>
      <c r="N3051" s="10" t="s">
        <v>2510</v>
      </c>
      <c r="O3051" s="27"/>
      <c r="P3051" s="27"/>
      <c r="Q3051" s="74"/>
      <c r="R3051" s="27">
        <v>46.07</v>
      </c>
      <c r="S3051" s="27">
        <v>40</v>
      </c>
      <c r="T3051" s="27">
        <v>40</v>
      </c>
      <c r="U3051" s="27">
        <v>40</v>
      </c>
      <c r="V3051" s="27">
        <v>40</v>
      </c>
      <c r="W3051" s="27"/>
      <c r="X3051" s="27"/>
      <c r="Y3051" s="27"/>
      <c r="Z3051" s="27"/>
      <c r="AA3051" s="27"/>
      <c r="AB3051" s="27"/>
      <c r="AC3051" s="27"/>
      <c r="AD3051" s="27"/>
      <c r="AE3051" s="27"/>
      <c r="AF3051" s="27"/>
      <c r="AG3051" s="27"/>
      <c r="AH3051" s="27"/>
      <c r="AI3051" s="27"/>
      <c r="AJ3051" s="27"/>
      <c r="AK3051" s="27"/>
      <c r="AL3051" s="27"/>
      <c r="AM3051" s="27"/>
      <c r="AN3051" s="27"/>
      <c r="AO3051" s="27"/>
      <c r="AP3051" s="27">
        <v>673721.27</v>
      </c>
      <c r="AQ3051" s="39">
        <v>0</v>
      </c>
      <c r="AR3051" s="27">
        <f t="shared" si="128"/>
        <v>0</v>
      </c>
      <c r="AS3051" s="10" t="s">
        <v>111</v>
      </c>
      <c r="AT3051" s="43" t="s">
        <v>241</v>
      </c>
      <c r="AU3051" s="10" t="s">
        <v>1339</v>
      </c>
    </row>
    <row r="3052" spans="2:47" ht="13.15" customHeight="1" x14ac:dyDescent="0.2">
      <c r="B3052" s="12" t="s">
        <v>4460</v>
      </c>
      <c r="C3052" s="7" t="s">
        <v>100</v>
      </c>
      <c r="D3052" s="13" t="s">
        <v>4457</v>
      </c>
      <c r="E3052" s="7" t="s">
        <v>4343</v>
      </c>
      <c r="F3052" s="7" t="s">
        <v>4458</v>
      </c>
      <c r="G3052" s="7" t="s">
        <v>4459</v>
      </c>
      <c r="H3052" s="8" t="s">
        <v>197</v>
      </c>
      <c r="I3052" s="9">
        <v>50.8</v>
      </c>
      <c r="J3052" s="10" t="s">
        <v>579</v>
      </c>
      <c r="K3052" s="8" t="s">
        <v>107</v>
      </c>
      <c r="L3052" s="10" t="s">
        <v>108</v>
      </c>
      <c r="M3052" s="10" t="s">
        <v>109</v>
      </c>
      <c r="N3052" s="10" t="s">
        <v>2510</v>
      </c>
      <c r="O3052" s="74"/>
      <c r="P3052" s="27"/>
      <c r="Q3052" s="27"/>
      <c r="R3052" s="27">
        <v>20</v>
      </c>
      <c r="S3052" s="27">
        <v>40</v>
      </c>
      <c r="T3052" s="27">
        <v>31</v>
      </c>
      <c r="U3052" s="27">
        <v>25</v>
      </c>
      <c r="V3052" s="27">
        <v>25</v>
      </c>
      <c r="W3052" s="27"/>
      <c r="X3052" s="27"/>
      <c r="Y3052" s="27"/>
      <c r="Z3052" s="27"/>
      <c r="AA3052" s="27"/>
      <c r="AB3052" s="27"/>
      <c r="AC3052" s="27"/>
      <c r="AD3052" s="27"/>
      <c r="AE3052" s="27"/>
      <c r="AF3052" s="27"/>
      <c r="AG3052" s="27"/>
      <c r="AH3052" s="27"/>
      <c r="AI3052" s="27"/>
      <c r="AJ3052" s="27"/>
      <c r="AK3052" s="27"/>
      <c r="AL3052" s="27"/>
      <c r="AM3052" s="27"/>
      <c r="AN3052" s="27"/>
      <c r="AO3052" s="27"/>
      <c r="AP3052" s="27">
        <v>673721.27</v>
      </c>
      <c r="AQ3052" s="39">
        <v>0</v>
      </c>
      <c r="AR3052" s="27">
        <f t="shared" si="128"/>
        <v>0</v>
      </c>
      <c r="AS3052" s="10" t="s">
        <v>111</v>
      </c>
      <c r="AT3052" s="43" t="s">
        <v>241</v>
      </c>
      <c r="AU3052" s="88"/>
    </row>
    <row r="3053" spans="2:47" ht="13.15" customHeight="1" x14ac:dyDescent="0.2">
      <c r="B3053" s="12" t="s">
        <v>4461</v>
      </c>
      <c r="C3053" s="7" t="s">
        <v>100</v>
      </c>
      <c r="D3053" s="13" t="s">
        <v>4457</v>
      </c>
      <c r="E3053" s="7" t="s">
        <v>4343</v>
      </c>
      <c r="F3053" s="7" t="s">
        <v>4458</v>
      </c>
      <c r="G3053" s="7" t="s">
        <v>4459</v>
      </c>
      <c r="H3053" s="8" t="s">
        <v>197</v>
      </c>
      <c r="I3053" s="9">
        <v>50.8</v>
      </c>
      <c r="J3053" s="10" t="s">
        <v>579</v>
      </c>
      <c r="K3053" s="8" t="s">
        <v>107</v>
      </c>
      <c r="L3053" s="10" t="s">
        <v>108</v>
      </c>
      <c r="M3053" s="10" t="s">
        <v>109</v>
      </c>
      <c r="N3053" s="10" t="s">
        <v>2510</v>
      </c>
      <c r="O3053" s="74"/>
      <c r="P3053" s="27"/>
      <c r="Q3053" s="27"/>
      <c r="R3053" s="27">
        <v>20</v>
      </c>
      <c r="S3053" s="27">
        <v>40</v>
      </c>
      <c r="T3053" s="27">
        <v>31</v>
      </c>
      <c r="U3053" s="27">
        <v>25</v>
      </c>
      <c r="V3053" s="27">
        <v>25</v>
      </c>
      <c r="W3053" s="27"/>
      <c r="X3053" s="27"/>
      <c r="Y3053" s="27"/>
      <c r="Z3053" s="27"/>
      <c r="AA3053" s="27"/>
      <c r="AB3053" s="27"/>
      <c r="AC3053" s="27"/>
      <c r="AD3053" s="27"/>
      <c r="AE3053" s="27"/>
      <c r="AF3053" s="27"/>
      <c r="AG3053" s="27"/>
      <c r="AH3053" s="27"/>
      <c r="AI3053" s="27"/>
      <c r="AJ3053" s="27"/>
      <c r="AK3053" s="27"/>
      <c r="AL3053" s="27"/>
      <c r="AM3053" s="27"/>
      <c r="AN3053" s="27"/>
      <c r="AO3053" s="27"/>
      <c r="AP3053" s="27">
        <v>433169.17</v>
      </c>
      <c r="AQ3053" s="39">
        <v>0</v>
      </c>
      <c r="AR3053" s="27">
        <f t="shared" si="128"/>
        <v>0</v>
      </c>
      <c r="AS3053" s="10" t="s">
        <v>111</v>
      </c>
      <c r="AT3053" s="43" t="s">
        <v>241</v>
      </c>
      <c r="AU3053" s="13" t="s">
        <v>156</v>
      </c>
    </row>
    <row r="3054" spans="2:47" ht="13.15" customHeight="1" x14ac:dyDescent="0.2">
      <c r="B3054" s="13" t="s">
        <v>4462</v>
      </c>
      <c r="C3054" s="13" t="s">
        <v>100</v>
      </c>
      <c r="D3054" s="13" t="s">
        <v>4463</v>
      </c>
      <c r="E3054" s="13" t="s">
        <v>4343</v>
      </c>
      <c r="F3054" s="13" t="s">
        <v>4464</v>
      </c>
      <c r="G3054" s="13" t="s">
        <v>4459</v>
      </c>
      <c r="H3054" s="13" t="s">
        <v>197</v>
      </c>
      <c r="I3054" s="13">
        <v>50.8</v>
      </c>
      <c r="J3054" s="13" t="s">
        <v>579</v>
      </c>
      <c r="K3054" s="13" t="s">
        <v>107</v>
      </c>
      <c r="L3054" s="13" t="s">
        <v>108</v>
      </c>
      <c r="M3054" s="13" t="s">
        <v>109</v>
      </c>
      <c r="N3054" s="13" t="s">
        <v>2510</v>
      </c>
      <c r="O3054" s="39"/>
      <c r="P3054" s="39"/>
      <c r="Q3054" s="39"/>
      <c r="R3054" s="39">
        <v>4</v>
      </c>
      <c r="S3054" s="39">
        <v>0</v>
      </c>
      <c r="T3054" s="39">
        <v>0</v>
      </c>
      <c r="U3054" s="39">
        <v>0</v>
      </c>
      <c r="V3054" s="39">
        <v>0</v>
      </c>
      <c r="W3054" s="39"/>
      <c r="X3054" s="39"/>
      <c r="Y3054" s="39"/>
      <c r="Z3054" s="39"/>
      <c r="AA3054" s="39"/>
      <c r="AB3054" s="39"/>
      <c r="AC3054" s="39"/>
      <c r="AD3054" s="39"/>
      <c r="AE3054" s="39"/>
      <c r="AF3054" s="39"/>
      <c r="AG3054" s="39"/>
      <c r="AH3054" s="39"/>
      <c r="AI3054" s="39"/>
      <c r="AJ3054" s="39"/>
      <c r="AK3054" s="39"/>
      <c r="AL3054" s="39"/>
      <c r="AM3054" s="39"/>
      <c r="AN3054" s="39"/>
      <c r="AO3054" s="39"/>
      <c r="AP3054" s="39">
        <v>559080</v>
      </c>
      <c r="AQ3054" s="39">
        <v>0</v>
      </c>
      <c r="AR3054" s="27">
        <f t="shared" si="128"/>
        <v>0</v>
      </c>
      <c r="AS3054" s="13" t="s">
        <v>111</v>
      </c>
      <c r="AT3054" s="13">
        <v>2015</v>
      </c>
      <c r="AU3054" s="13">
        <v>14.15</v>
      </c>
    </row>
    <row r="3055" spans="2:47" ht="13.15" customHeight="1" x14ac:dyDescent="0.2">
      <c r="B3055" s="13" t="s">
        <v>4465</v>
      </c>
      <c r="C3055" s="13" t="s">
        <v>100</v>
      </c>
      <c r="D3055" s="13" t="s">
        <v>4463</v>
      </c>
      <c r="E3055" s="13" t="s">
        <v>4343</v>
      </c>
      <c r="F3055" s="13" t="s">
        <v>4464</v>
      </c>
      <c r="G3055" s="13" t="s">
        <v>4459</v>
      </c>
      <c r="H3055" s="13" t="s">
        <v>197</v>
      </c>
      <c r="I3055" s="13">
        <v>50.8</v>
      </c>
      <c r="J3055" s="13" t="s">
        <v>579</v>
      </c>
      <c r="K3055" s="13" t="s">
        <v>107</v>
      </c>
      <c r="L3055" s="13" t="s">
        <v>108</v>
      </c>
      <c r="M3055" s="13" t="s">
        <v>109</v>
      </c>
      <c r="N3055" s="13" t="s">
        <v>2510</v>
      </c>
      <c r="O3055" s="39"/>
      <c r="P3055" s="39"/>
      <c r="Q3055" s="39"/>
      <c r="R3055" s="39">
        <v>20</v>
      </c>
      <c r="S3055" s="39">
        <v>34.92</v>
      </c>
      <c r="T3055" s="39">
        <v>31</v>
      </c>
      <c r="U3055" s="39">
        <v>25</v>
      </c>
      <c r="V3055" s="39">
        <v>25</v>
      </c>
      <c r="W3055" s="39"/>
      <c r="X3055" s="39"/>
      <c r="Y3055" s="39"/>
      <c r="Z3055" s="39"/>
      <c r="AA3055" s="39"/>
      <c r="AB3055" s="39"/>
      <c r="AC3055" s="39"/>
      <c r="AD3055" s="39"/>
      <c r="AE3055" s="39"/>
      <c r="AF3055" s="39"/>
      <c r="AG3055" s="39"/>
      <c r="AH3055" s="39"/>
      <c r="AI3055" s="39"/>
      <c r="AJ3055" s="39"/>
      <c r="AK3055" s="39"/>
      <c r="AL3055" s="39"/>
      <c r="AM3055" s="39"/>
      <c r="AN3055" s="39"/>
      <c r="AO3055" s="39"/>
      <c r="AP3055" s="39">
        <v>433169.1696428571</v>
      </c>
      <c r="AQ3055" s="39">
        <v>0</v>
      </c>
      <c r="AR3055" s="27">
        <f t="shared" si="128"/>
        <v>0</v>
      </c>
      <c r="AS3055" s="13" t="s">
        <v>111</v>
      </c>
      <c r="AT3055" s="13">
        <v>2015</v>
      </c>
      <c r="AU3055" s="13">
        <v>14</v>
      </c>
    </row>
    <row r="3056" spans="2:47" ht="13.15" customHeight="1" x14ac:dyDescent="0.2">
      <c r="B3056" s="13" t="s">
        <v>4466</v>
      </c>
      <c r="C3056" s="13" t="s">
        <v>100</v>
      </c>
      <c r="D3056" s="13" t="s">
        <v>4463</v>
      </c>
      <c r="E3056" s="13" t="s">
        <v>4343</v>
      </c>
      <c r="F3056" s="13" t="s">
        <v>4464</v>
      </c>
      <c r="G3056" s="13" t="s">
        <v>4459</v>
      </c>
      <c r="H3056" s="13" t="s">
        <v>197</v>
      </c>
      <c r="I3056" s="13">
        <v>50.8</v>
      </c>
      <c r="J3056" s="13" t="s">
        <v>579</v>
      </c>
      <c r="K3056" s="13" t="s">
        <v>107</v>
      </c>
      <c r="L3056" s="13" t="s">
        <v>108</v>
      </c>
      <c r="M3056" s="13" t="s">
        <v>109</v>
      </c>
      <c r="N3056" s="13" t="s">
        <v>2510</v>
      </c>
      <c r="O3056" s="39"/>
      <c r="P3056" s="39"/>
      <c r="Q3056" s="39"/>
      <c r="R3056" s="39">
        <v>20</v>
      </c>
      <c r="S3056" s="39">
        <v>34.914999999999999</v>
      </c>
      <c r="T3056" s="39">
        <v>31</v>
      </c>
      <c r="U3056" s="39">
        <v>25</v>
      </c>
      <c r="V3056" s="39">
        <v>25</v>
      </c>
      <c r="W3056" s="39"/>
      <c r="X3056" s="39"/>
      <c r="Y3056" s="39"/>
      <c r="Z3056" s="39"/>
      <c r="AA3056" s="39"/>
      <c r="AB3056" s="39"/>
      <c r="AC3056" s="39"/>
      <c r="AD3056" s="39"/>
      <c r="AE3056" s="39"/>
      <c r="AF3056" s="39"/>
      <c r="AG3056" s="39"/>
      <c r="AH3056" s="39"/>
      <c r="AI3056" s="39"/>
      <c r="AJ3056" s="39"/>
      <c r="AK3056" s="39"/>
      <c r="AL3056" s="39"/>
      <c r="AM3056" s="39"/>
      <c r="AN3056" s="39"/>
      <c r="AO3056" s="39"/>
      <c r="AP3056" s="39">
        <v>433169.1696428571</v>
      </c>
      <c r="AQ3056" s="39">
        <v>0</v>
      </c>
      <c r="AR3056" s="27">
        <f t="shared" si="128"/>
        <v>0</v>
      </c>
      <c r="AS3056" s="13" t="s">
        <v>111</v>
      </c>
      <c r="AT3056" s="13">
        <v>2015</v>
      </c>
      <c r="AU3056" s="13">
        <v>14.15</v>
      </c>
    </row>
    <row r="3057" spans="2:47" ht="13.15" customHeight="1" x14ac:dyDescent="0.2">
      <c r="B3057" s="13" t="s">
        <v>4467</v>
      </c>
      <c r="C3057" s="13" t="s">
        <v>100</v>
      </c>
      <c r="D3057" s="13" t="s">
        <v>4463</v>
      </c>
      <c r="E3057" s="13" t="s">
        <v>4343</v>
      </c>
      <c r="F3057" s="13" t="s">
        <v>4464</v>
      </c>
      <c r="G3057" s="13" t="s">
        <v>4459</v>
      </c>
      <c r="H3057" s="13" t="s">
        <v>197</v>
      </c>
      <c r="I3057" s="13">
        <v>50.8</v>
      </c>
      <c r="J3057" s="13" t="s">
        <v>579</v>
      </c>
      <c r="K3057" s="13" t="s">
        <v>107</v>
      </c>
      <c r="L3057" s="13" t="s">
        <v>108</v>
      </c>
      <c r="M3057" s="13" t="s">
        <v>122</v>
      </c>
      <c r="N3057" s="13" t="s">
        <v>2510</v>
      </c>
      <c r="O3057" s="39"/>
      <c r="P3057" s="39"/>
      <c r="Q3057" s="39"/>
      <c r="R3057" s="39">
        <v>20</v>
      </c>
      <c r="S3057" s="39">
        <v>24.4</v>
      </c>
      <c r="T3057" s="39">
        <v>31</v>
      </c>
      <c r="U3057" s="39">
        <v>25</v>
      </c>
      <c r="V3057" s="39">
        <v>25</v>
      </c>
      <c r="W3057" s="39"/>
      <c r="X3057" s="39"/>
      <c r="Y3057" s="39"/>
      <c r="Z3057" s="39"/>
      <c r="AA3057" s="39"/>
      <c r="AB3057" s="39"/>
      <c r="AC3057" s="39"/>
      <c r="AD3057" s="39"/>
      <c r="AE3057" s="39"/>
      <c r="AF3057" s="39"/>
      <c r="AG3057" s="39"/>
      <c r="AH3057" s="39"/>
      <c r="AI3057" s="39"/>
      <c r="AJ3057" s="39"/>
      <c r="AK3057" s="39"/>
      <c r="AL3057" s="39"/>
      <c r="AM3057" s="39"/>
      <c r="AN3057" s="39"/>
      <c r="AO3057" s="39"/>
      <c r="AP3057" s="39">
        <v>833176.53571428556</v>
      </c>
      <c r="AQ3057" s="39">
        <v>0</v>
      </c>
      <c r="AR3057" s="27">
        <f t="shared" si="128"/>
        <v>0</v>
      </c>
      <c r="AS3057" s="13" t="s">
        <v>111</v>
      </c>
      <c r="AT3057" s="13">
        <v>2015</v>
      </c>
      <c r="AU3057" s="13" t="s">
        <v>6956</v>
      </c>
    </row>
    <row r="3058" spans="2:47" ht="13.15" customHeight="1" x14ac:dyDescent="0.2">
      <c r="B3058" s="86" t="s">
        <v>7047</v>
      </c>
      <c r="C3058" s="86" t="s">
        <v>100</v>
      </c>
      <c r="D3058" s="86" t="s">
        <v>4463</v>
      </c>
      <c r="E3058" s="86" t="s">
        <v>4343</v>
      </c>
      <c r="F3058" s="86" t="s">
        <v>4464</v>
      </c>
      <c r="G3058" s="86" t="s">
        <v>7048</v>
      </c>
      <c r="H3058" s="86" t="s">
        <v>197</v>
      </c>
      <c r="I3058" s="13">
        <v>51</v>
      </c>
      <c r="J3058" s="86">
        <v>2015</v>
      </c>
      <c r="K3058" s="86" t="s">
        <v>107</v>
      </c>
      <c r="L3058" s="86" t="s">
        <v>108</v>
      </c>
      <c r="M3058" s="86" t="s">
        <v>122</v>
      </c>
      <c r="N3058" s="86" t="s">
        <v>2510</v>
      </c>
      <c r="O3058" s="39"/>
      <c r="P3058" s="39"/>
      <c r="Q3058" s="39"/>
      <c r="R3058" s="95">
        <v>20</v>
      </c>
      <c r="S3058" s="95">
        <v>7.32</v>
      </c>
      <c r="T3058" s="95">
        <v>22.079000000000001</v>
      </c>
      <c r="U3058" s="95">
        <v>25</v>
      </c>
      <c r="V3058" s="95">
        <v>25</v>
      </c>
      <c r="W3058" s="39"/>
      <c r="X3058" s="39"/>
      <c r="Y3058" s="39"/>
      <c r="Z3058" s="39"/>
      <c r="AA3058" s="39"/>
      <c r="AB3058" s="39"/>
      <c r="AC3058" s="39"/>
      <c r="AD3058" s="39"/>
      <c r="AE3058" s="39"/>
      <c r="AF3058" s="39"/>
      <c r="AG3058" s="39"/>
      <c r="AH3058" s="39"/>
      <c r="AI3058" s="39"/>
      <c r="AJ3058" s="39"/>
      <c r="AK3058" s="39"/>
      <c r="AL3058" s="39"/>
      <c r="AM3058" s="39"/>
      <c r="AN3058" s="39"/>
      <c r="AO3058" s="39"/>
      <c r="AP3058" s="96">
        <v>833176.54</v>
      </c>
      <c r="AQ3058" s="39">
        <v>0</v>
      </c>
      <c r="AR3058" s="27">
        <f t="shared" si="128"/>
        <v>0</v>
      </c>
      <c r="AS3058" s="15" t="s">
        <v>111</v>
      </c>
      <c r="AT3058" s="15">
        <v>2015</v>
      </c>
      <c r="AU3058" s="13" t="s">
        <v>156</v>
      </c>
    </row>
    <row r="3059" spans="2:47" ht="13.15" customHeight="1" x14ac:dyDescent="0.2">
      <c r="B3059" s="13" t="s">
        <v>7989</v>
      </c>
      <c r="C3059" s="13" t="s">
        <v>100</v>
      </c>
      <c r="D3059" s="13" t="s">
        <v>4463</v>
      </c>
      <c r="E3059" s="13" t="s">
        <v>4343</v>
      </c>
      <c r="F3059" s="13" t="s">
        <v>4464</v>
      </c>
      <c r="G3059" s="13" t="s">
        <v>7048</v>
      </c>
      <c r="H3059" s="13" t="s">
        <v>197</v>
      </c>
      <c r="I3059" s="13">
        <v>51</v>
      </c>
      <c r="J3059" s="13">
        <v>2015</v>
      </c>
      <c r="K3059" s="13" t="s">
        <v>107</v>
      </c>
      <c r="L3059" s="13" t="s">
        <v>108</v>
      </c>
      <c r="M3059" s="13" t="s">
        <v>122</v>
      </c>
      <c r="N3059" s="13" t="s">
        <v>2510</v>
      </c>
      <c r="O3059" s="39"/>
      <c r="P3059" s="39"/>
      <c r="Q3059" s="39"/>
      <c r="R3059" s="39">
        <v>20</v>
      </c>
      <c r="S3059" s="39">
        <v>7.32</v>
      </c>
      <c r="T3059" s="39">
        <v>22.079000000000001</v>
      </c>
      <c r="U3059" s="301">
        <v>22.62</v>
      </c>
      <c r="V3059" s="39">
        <v>15.19</v>
      </c>
      <c r="W3059" s="39">
        <v>15.19</v>
      </c>
      <c r="X3059" s="171"/>
      <c r="Y3059" s="171"/>
      <c r="Z3059" s="171"/>
      <c r="AA3059" s="171"/>
      <c r="AB3059" s="171"/>
      <c r="AC3059" s="171"/>
      <c r="AD3059" s="171"/>
      <c r="AE3059" s="171"/>
      <c r="AF3059" s="171"/>
      <c r="AG3059" s="171"/>
      <c r="AH3059" s="171"/>
      <c r="AI3059" s="171"/>
      <c r="AJ3059" s="171"/>
      <c r="AK3059" s="171"/>
      <c r="AL3059" s="171"/>
      <c r="AM3059" s="171"/>
      <c r="AN3059" s="171"/>
      <c r="AO3059" s="171"/>
      <c r="AP3059" s="39">
        <v>793735.07</v>
      </c>
      <c r="AQ3059" s="39">
        <f t="shared" ref="AQ3059" si="129">(O3059+P3059+Q3059+R3059+S3059+T3059+U3059+V3059+W3059)*AP3059</f>
        <v>81277677.432929993</v>
      </c>
      <c r="AR3059" s="27">
        <f t="shared" si="128"/>
        <v>91030998.724881604</v>
      </c>
      <c r="AS3059" s="13" t="s">
        <v>111</v>
      </c>
      <c r="AT3059" s="15" t="s">
        <v>7980</v>
      </c>
      <c r="AU3059" s="300"/>
    </row>
    <row r="3060" spans="2:47" ht="13.15" customHeight="1" x14ac:dyDescent="0.2">
      <c r="B3060" s="7" t="s">
        <v>4468</v>
      </c>
      <c r="C3060" s="7" t="s">
        <v>100</v>
      </c>
      <c r="D3060" s="13" t="s">
        <v>4469</v>
      </c>
      <c r="E3060" s="7" t="s">
        <v>4343</v>
      </c>
      <c r="F3060" s="7" t="s">
        <v>4470</v>
      </c>
      <c r="G3060" s="7" t="s">
        <v>4471</v>
      </c>
      <c r="H3060" s="8" t="s">
        <v>197</v>
      </c>
      <c r="I3060" s="27">
        <v>50.8</v>
      </c>
      <c r="J3060" s="10" t="s">
        <v>238</v>
      </c>
      <c r="K3060" s="8" t="s">
        <v>107</v>
      </c>
      <c r="L3060" s="10" t="s">
        <v>108</v>
      </c>
      <c r="M3060" s="10" t="s">
        <v>109</v>
      </c>
      <c r="N3060" s="10" t="s">
        <v>2510</v>
      </c>
      <c r="O3060" s="27"/>
      <c r="P3060" s="27"/>
      <c r="Q3060" s="74"/>
      <c r="R3060" s="27">
        <v>11.55</v>
      </c>
      <c r="S3060" s="27">
        <v>6</v>
      </c>
      <c r="T3060" s="27">
        <v>6</v>
      </c>
      <c r="U3060" s="27">
        <v>6</v>
      </c>
      <c r="V3060" s="27">
        <v>6</v>
      </c>
      <c r="W3060" s="27"/>
      <c r="X3060" s="27"/>
      <c r="Y3060" s="27"/>
      <c r="Z3060" s="27"/>
      <c r="AA3060" s="27"/>
      <c r="AB3060" s="27"/>
      <c r="AC3060" s="27"/>
      <c r="AD3060" s="27"/>
      <c r="AE3060" s="27"/>
      <c r="AF3060" s="27"/>
      <c r="AG3060" s="27"/>
      <c r="AH3060" s="27"/>
      <c r="AI3060" s="27"/>
      <c r="AJ3060" s="27"/>
      <c r="AK3060" s="27"/>
      <c r="AL3060" s="27"/>
      <c r="AM3060" s="27"/>
      <c r="AN3060" s="27"/>
      <c r="AO3060" s="27"/>
      <c r="AP3060" s="27">
        <v>673721.27</v>
      </c>
      <c r="AQ3060" s="39">
        <v>0</v>
      </c>
      <c r="AR3060" s="27">
        <f t="shared" si="128"/>
        <v>0</v>
      </c>
      <c r="AS3060" s="10" t="s">
        <v>111</v>
      </c>
      <c r="AT3060" s="43" t="s">
        <v>241</v>
      </c>
      <c r="AU3060" s="10" t="s">
        <v>1339</v>
      </c>
    </row>
    <row r="3061" spans="2:47" ht="13.15" customHeight="1" x14ac:dyDescent="0.2">
      <c r="B3061" s="12" t="s">
        <v>4472</v>
      </c>
      <c r="C3061" s="7" t="s">
        <v>100</v>
      </c>
      <c r="D3061" s="13" t="s">
        <v>4469</v>
      </c>
      <c r="E3061" s="7" t="s">
        <v>4343</v>
      </c>
      <c r="F3061" s="7" t="s">
        <v>4470</v>
      </c>
      <c r="G3061" s="7" t="s">
        <v>4471</v>
      </c>
      <c r="H3061" s="8" t="s">
        <v>197</v>
      </c>
      <c r="I3061" s="9">
        <v>50.8</v>
      </c>
      <c r="J3061" s="10" t="s">
        <v>579</v>
      </c>
      <c r="K3061" s="8" t="s">
        <v>107</v>
      </c>
      <c r="L3061" s="10" t="s">
        <v>108</v>
      </c>
      <c r="M3061" s="10" t="s">
        <v>109</v>
      </c>
      <c r="N3061" s="10" t="s">
        <v>2510</v>
      </c>
      <c r="O3061" s="74"/>
      <c r="P3061" s="27"/>
      <c r="Q3061" s="27"/>
      <c r="R3061" s="27">
        <v>10.83</v>
      </c>
      <c r="S3061" s="27">
        <v>6.93</v>
      </c>
      <c r="T3061" s="27">
        <v>6.93</v>
      </c>
      <c r="U3061" s="27">
        <v>4</v>
      </c>
      <c r="V3061" s="27">
        <v>4</v>
      </c>
      <c r="W3061" s="27"/>
      <c r="X3061" s="27"/>
      <c r="Y3061" s="27"/>
      <c r="Z3061" s="27"/>
      <c r="AA3061" s="27"/>
      <c r="AB3061" s="27"/>
      <c r="AC3061" s="27"/>
      <c r="AD3061" s="27"/>
      <c r="AE3061" s="27"/>
      <c r="AF3061" s="27"/>
      <c r="AG3061" s="27"/>
      <c r="AH3061" s="27"/>
      <c r="AI3061" s="27"/>
      <c r="AJ3061" s="27"/>
      <c r="AK3061" s="27"/>
      <c r="AL3061" s="27"/>
      <c r="AM3061" s="27"/>
      <c r="AN3061" s="27"/>
      <c r="AO3061" s="27"/>
      <c r="AP3061" s="27">
        <v>673721.27</v>
      </c>
      <c r="AQ3061" s="39">
        <v>0</v>
      </c>
      <c r="AR3061" s="27">
        <f t="shared" si="128"/>
        <v>0</v>
      </c>
      <c r="AS3061" s="10" t="s">
        <v>111</v>
      </c>
      <c r="AT3061" s="43" t="s">
        <v>241</v>
      </c>
      <c r="AU3061" s="88"/>
    </row>
    <row r="3062" spans="2:47" ht="13.15" customHeight="1" x14ac:dyDescent="0.2">
      <c r="B3062" s="12" t="s">
        <v>4473</v>
      </c>
      <c r="C3062" s="7" t="s">
        <v>100</v>
      </c>
      <c r="D3062" s="13" t="s">
        <v>4469</v>
      </c>
      <c r="E3062" s="7" t="s">
        <v>4343</v>
      </c>
      <c r="F3062" s="7" t="s">
        <v>4470</v>
      </c>
      <c r="G3062" s="7" t="s">
        <v>4471</v>
      </c>
      <c r="H3062" s="8" t="s">
        <v>197</v>
      </c>
      <c r="I3062" s="9">
        <v>50.8</v>
      </c>
      <c r="J3062" s="10" t="s">
        <v>579</v>
      </c>
      <c r="K3062" s="8" t="s">
        <v>107</v>
      </c>
      <c r="L3062" s="10" t="s">
        <v>108</v>
      </c>
      <c r="M3062" s="10" t="s">
        <v>109</v>
      </c>
      <c r="N3062" s="10" t="s">
        <v>2510</v>
      </c>
      <c r="O3062" s="74"/>
      <c r="P3062" s="27"/>
      <c r="Q3062" s="27"/>
      <c r="R3062" s="27">
        <v>10.83</v>
      </c>
      <c r="S3062" s="27">
        <v>6.93</v>
      </c>
      <c r="T3062" s="27">
        <v>6.93</v>
      </c>
      <c r="U3062" s="27">
        <v>4</v>
      </c>
      <c r="V3062" s="27">
        <v>4</v>
      </c>
      <c r="W3062" s="27"/>
      <c r="X3062" s="27"/>
      <c r="Y3062" s="27"/>
      <c r="Z3062" s="27"/>
      <c r="AA3062" s="27"/>
      <c r="AB3062" s="27"/>
      <c r="AC3062" s="27"/>
      <c r="AD3062" s="27"/>
      <c r="AE3062" s="27"/>
      <c r="AF3062" s="27"/>
      <c r="AG3062" s="27"/>
      <c r="AH3062" s="27"/>
      <c r="AI3062" s="27"/>
      <c r="AJ3062" s="27"/>
      <c r="AK3062" s="27"/>
      <c r="AL3062" s="27"/>
      <c r="AM3062" s="27"/>
      <c r="AN3062" s="27"/>
      <c r="AO3062" s="27"/>
      <c r="AP3062" s="27">
        <v>517000</v>
      </c>
      <c r="AQ3062" s="39">
        <v>0</v>
      </c>
      <c r="AR3062" s="27">
        <f t="shared" si="128"/>
        <v>0</v>
      </c>
      <c r="AS3062" s="10" t="s">
        <v>111</v>
      </c>
      <c r="AT3062" s="43" t="s">
        <v>241</v>
      </c>
      <c r="AU3062" s="13" t="s">
        <v>115</v>
      </c>
    </row>
    <row r="3063" spans="2:47" ht="13.15" customHeight="1" x14ac:dyDescent="0.2">
      <c r="B3063" s="13" t="s">
        <v>4474</v>
      </c>
      <c r="C3063" s="13" t="s">
        <v>100</v>
      </c>
      <c r="D3063" s="13" t="s">
        <v>4475</v>
      </c>
      <c r="E3063" s="13" t="s">
        <v>4343</v>
      </c>
      <c r="F3063" s="13" t="s">
        <v>4476</v>
      </c>
      <c r="G3063" s="13" t="s">
        <v>4471</v>
      </c>
      <c r="H3063" s="13" t="s">
        <v>197</v>
      </c>
      <c r="I3063" s="13">
        <v>50.8</v>
      </c>
      <c r="J3063" s="13" t="s">
        <v>579</v>
      </c>
      <c r="K3063" s="13" t="s">
        <v>107</v>
      </c>
      <c r="L3063" s="13" t="s">
        <v>108</v>
      </c>
      <c r="M3063" s="13" t="s">
        <v>109</v>
      </c>
      <c r="N3063" s="13" t="s">
        <v>2510</v>
      </c>
      <c r="O3063" s="39"/>
      <c r="P3063" s="39"/>
      <c r="Q3063" s="39"/>
      <c r="R3063" s="39">
        <v>10.83</v>
      </c>
      <c r="S3063" s="39">
        <v>9.4130000000000003</v>
      </c>
      <c r="T3063" s="39">
        <v>15.59</v>
      </c>
      <c r="U3063" s="39">
        <v>15.59</v>
      </c>
      <c r="V3063" s="39">
        <v>15.59</v>
      </c>
      <c r="W3063" s="39"/>
      <c r="X3063" s="39"/>
      <c r="Y3063" s="39"/>
      <c r="Z3063" s="39"/>
      <c r="AA3063" s="39"/>
      <c r="AB3063" s="39"/>
      <c r="AC3063" s="39"/>
      <c r="AD3063" s="39"/>
      <c r="AE3063" s="39"/>
      <c r="AF3063" s="39"/>
      <c r="AG3063" s="39"/>
      <c r="AH3063" s="39"/>
      <c r="AI3063" s="39"/>
      <c r="AJ3063" s="39"/>
      <c r="AK3063" s="39"/>
      <c r="AL3063" s="39"/>
      <c r="AM3063" s="39"/>
      <c r="AN3063" s="39"/>
      <c r="AO3063" s="39"/>
      <c r="AP3063" s="39">
        <v>516999.99999999994</v>
      </c>
      <c r="AQ3063" s="39">
        <v>0</v>
      </c>
      <c r="AR3063" s="27">
        <f t="shared" si="128"/>
        <v>0</v>
      </c>
      <c r="AS3063" s="13" t="s">
        <v>111</v>
      </c>
      <c r="AT3063" s="13">
        <v>2015</v>
      </c>
      <c r="AU3063" s="13">
        <v>14</v>
      </c>
    </row>
    <row r="3064" spans="2:47" ht="13.15" customHeight="1" x14ac:dyDescent="0.2">
      <c r="B3064" s="13" t="s">
        <v>4477</v>
      </c>
      <c r="C3064" s="13" t="s">
        <v>100</v>
      </c>
      <c r="D3064" s="13" t="s">
        <v>4475</v>
      </c>
      <c r="E3064" s="13" t="s">
        <v>4343</v>
      </c>
      <c r="F3064" s="13" t="s">
        <v>4476</v>
      </c>
      <c r="G3064" s="13" t="s">
        <v>4471</v>
      </c>
      <c r="H3064" s="13" t="s">
        <v>197</v>
      </c>
      <c r="I3064" s="13">
        <v>50.8</v>
      </c>
      <c r="J3064" s="13" t="s">
        <v>579</v>
      </c>
      <c r="K3064" s="13" t="s">
        <v>107</v>
      </c>
      <c r="L3064" s="13" t="s">
        <v>108</v>
      </c>
      <c r="M3064" s="13" t="s">
        <v>109</v>
      </c>
      <c r="N3064" s="13" t="s">
        <v>2510</v>
      </c>
      <c r="O3064" s="39"/>
      <c r="P3064" s="39"/>
      <c r="Q3064" s="39"/>
      <c r="R3064" s="39">
        <v>10.83</v>
      </c>
      <c r="S3064" s="39">
        <v>3.2360000000000002</v>
      </c>
      <c r="T3064" s="39">
        <v>15.59</v>
      </c>
      <c r="U3064" s="39">
        <v>15.59</v>
      </c>
      <c r="V3064" s="39">
        <v>15.59</v>
      </c>
      <c r="W3064" s="39"/>
      <c r="X3064" s="39"/>
      <c r="Y3064" s="39"/>
      <c r="Z3064" s="39"/>
      <c r="AA3064" s="39"/>
      <c r="AB3064" s="39"/>
      <c r="AC3064" s="39"/>
      <c r="AD3064" s="39"/>
      <c r="AE3064" s="39"/>
      <c r="AF3064" s="39"/>
      <c r="AG3064" s="39"/>
      <c r="AH3064" s="39"/>
      <c r="AI3064" s="39"/>
      <c r="AJ3064" s="39"/>
      <c r="AK3064" s="39"/>
      <c r="AL3064" s="39"/>
      <c r="AM3064" s="39"/>
      <c r="AN3064" s="39"/>
      <c r="AO3064" s="39"/>
      <c r="AP3064" s="39">
        <v>516999.99999999994</v>
      </c>
      <c r="AQ3064" s="39">
        <v>0</v>
      </c>
      <c r="AR3064" s="27">
        <f t="shared" si="128"/>
        <v>0</v>
      </c>
      <c r="AS3064" s="13" t="s">
        <v>111</v>
      </c>
      <c r="AT3064" s="13">
        <v>2015</v>
      </c>
      <c r="AU3064" s="13">
        <v>15</v>
      </c>
    </row>
    <row r="3065" spans="2:47" ht="13.15" customHeight="1" x14ac:dyDescent="0.2">
      <c r="B3065" s="13" t="s">
        <v>4478</v>
      </c>
      <c r="C3065" s="13" t="s">
        <v>100</v>
      </c>
      <c r="D3065" s="13" t="s">
        <v>4475</v>
      </c>
      <c r="E3065" s="13" t="s">
        <v>4343</v>
      </c>
      <c r="F3065" s="13" t="s">
        <v>4476</v>
      </c>
      <c r="G3065" s="13" t="s">
        <v>4471</v>
      </c>
      <c r="H3065" s="13" t="s">
        <v>197</v>
      </c>
      <c r="I3065" s="13">
        <v>50.8</v>
      </c>
      <c r="J3065" s="13" t="s">
        <v>579</v>
      </c>
      <c r="K3065" s="13" t="s">
        <v>107</v>
      </c>
      <c r="L3065" s="13" t="s">
        <v>108</v>
      </c>
      <c r="M3065" s="13" t="s">
        <v>109</v>
      </c>
      <c r="N3065" s="13" t="s">
        <v>2510</v>
      </c>
      <c r="O3065" s="39"/>
      <c r="P3065" s="39"/>
      <c r="Q3065" s="39"/>
      <c r="R3065" s="39">
        <v>10.83</v>
      </c>
      <c r="S3065" s="39">
        <v>3.6</v>
      </c>
      <c r="T3065" s="39">
        <v>15.59</v>
      </c>
      <c r="U3065" s="39">
        <v>15.59</v>
      </c>
      <c r="V3065" s="39">
        <v>15.59</v>
      </c>
      <c r="W3065" s="39"/>
      <c r="X3065" s="39"/>
      <c r="Y3065" s="39"/>
      <c r="Z3065" s="39"/>
      <c r="AA3065" s="39"/>
      <c r="AB3065" s="39"/>
      <c r="AC3065" s="39"/>
      <c r="AD3065" s="39"/>
      <c r="AE3065" s="39"/>
      <c r="AF3065" s="39"/>
      <c r="AG3065" s="39"/>
      <c r="AH3065" s="39"/>
      <c r="AI3065" s="39"/>
      <c r="AJ3065" s="39"/>
      <c r="AK3065" s="39"/>
      <c r="AL3065" s="39"/>
      <c r="AM3065" s="39"/>
      <c r="AN3065" s="39"/>
      <c r="AO3065" s="39"/>
      <c r="AP3065" s="39">
        <v>513403.8</v>
      </c>
      <c r="AQ3065" s="39">
        <v>0</v>
      </c>
      <c r="AR3065" s="27">
        <f t="shared" si="128"/>
        <v>0</v>
      </c>
      <c r="AS3065" s="13" t="s">
        <v>111</v>
      </c>
      <c r="AT3065" s="13">
        <v>2015</v>
      </c>
      <c r="AU3065" s="13">
        <v>14</v>
      </c>
    </row>
    <row r="3066" spans="2:47" ht="13.15" customHeight="1" x14ac:dyDescent="0.2">
      <c r="B3066" s="13" t="s">
        <v>4479</v>
      </c>
      <c r="C3066" s="13" t="s">
        <v>100</v>
      </c>
      <c r="D3066" s="13" t="s">
        <v>4475</v>
      </c>
      <c r="E3066" s="13" t="s">
        <v>4343</v>
      </c>
      <c r="F3066" s="13" t="s">
        <v>4476</v>
      </c>
      <c r="G3066" s="13" t="s">
        <v>4471</v>
      </c>
      <c r="H3066" s="13" t="s">
        <v>197</v>
      </c>
      <c r="I3066" s="13">
        <v>50.8</v>
      </c>
      <c r="J3066" s="13" t="s">
        <v>579</v>
      </c>
      <c r="K3066" s="13" t="s">
        <v>107</v>
      </c>
      <c r="L3066" s="13" t="s">
        <v>108</v>
      </c>
      <c r="M3066" s="13" t="s">
        <v>109</v>
      </c>
      <c r="N3066" s="13" t="s">
        <v>2510</v>
      </c>
      <c r="O3066" s="39"/>
      <c r="P3066" s="39"/>
      <c r="Q3066" s="39"/>
      <c r="R3066" s="39">
        <v>10.83</v>
      </c>
      <c r="S3066" s="39">
        <v>6.93</v>
      </c>
      <c r="T3066" s="39">
        <v>6.93</v>
      </c>
      <c r="U3066" s="39">
        <v>4</v>
      </c>
      <c r="V3066" s="39">
        <v>4</v>
      </c>
      <c r="W3066" s="39"/>
      <c r="X3066" s="39"/>
      <c r="Y3066" s="39"/>
      <c r="Z3066" s="39"/>
      <c r="AA3066" s="39"/>
      <c r="AB3066" s="39"/>
      <c r="AC3066" s="39"/>
      <c r="AD3066" s="39"/>
      <c r="AE3066" s="39"/>
      <c r="AF3066" s="39"/>
      <c r="AG3066" s="39"/>
      <c r="AH3066" s="39"/>
      <c r="AI3066" s="39"/>
      <c r="AJ3066" s="39"/>
      <c r="AK3066" s="39"/>
      <c r="AL3066" s="39"/>
      <c r="AM3066" s="39"/>
      <c r="AN3066" s="39"/>
      <c r="AO3066" s="39"/>
      <c r="AP3066" s="39">
        <v>513403.8</v>
      </c>
      <c r="AQ3066" s="39">
        <v>0</v>
      </c>
      <c r="AR3066" s="27">
        <f t="shared" si="128"/>
        <v>0</v>
      </c>
      <c r="AS3066" s="13" t="s">
        <v>111</v>
      </c>
      <c r="AT3066" s="13">
        <v>2015</v>
      </c>
      <c r="AU3066" s="13">
        <v>14.15</v>
      </c>
    </row>
    <row r="3067" spans="2:47" ht="13.15" customHeight="1" x14ac:dyDescent="0.2">
      <c r="B3067" s="13" t="s">
        <v>4480</v>
      </c>
      <c r="C3067" s="13" t="s">
        <v>100</v>
      </c>
      <c r="D3067" s="13" t="s">
        <v>4475</v>
      </c>
      <c r="E3067" s="13" t="s">
        <v>4343</v>
      </c>
      <c r="F3067" s="13" t="s">
        <v>4476</v>
      </c>
      <c r="G3067" s="13" t="s">
        <v>4471</v>
      </c>
      <c r="H3067" s="13" t="s">
        <v>197</v>
      </c>
      <c r="I3067" s="13">
        <v>50.8</v>
      </c>
      <c r="J3067" s="13" t="s">
        <v>579</v>
      </c>
      <c r="K3067" s="13" t="s">
        <v>107</v>
      </c>
      <c r="L3067" s="13" t="s">
        <v>108</v>
      </c>
      <c r="M3067" s="13" t="s">
        <v>122</v>
      </c>
      <c r="N3067" s="13" t="s">
        <v>2510</v>
      </c>
      <c r="O3067" s="39"/>
      <c r="P3067" s="39"/>
      <c r="Q3067" s="39"/>
      <c r="R3067" s="39">
        <v>10.83</v>
      </c>
      <c r="S3067" s="39">
        <v>3.6</v>
      </c>
      <c r="T3067" s="39">
        <v>6.93</v>
      </c>
      <c r="U3067" s="39">
        <v>4</v>
      </c>
      <c r="V3067" s="39">
        <v>4</v>
      </c>
      <c r="W3067" s="39"/>
      <c r="X3067" s="39"/>
      <c r="Y3067" s="39"/>
      <c r="Z3067" s="39"/>
      <c r="AA3067" s="39"/>
      <c r="AB3067" s="39"/>
      <c r="AC3067" s="39"/>
      <c r="AD3067" s="39"/>
      <c r="AE3067" s="39"/>
      <c r="AF3067" s="39"/>
      <c r="AG3067" s="39"/>
      <c r="AH3067" s="39"/>
      <c r="AI3067" s="39"/>
      <c r="AJ3067" s="39"/>
      <c r="AK3067" s="39"/>
      <c r="AL3067" s="39"/>
      <c r="AM3067" s="39"/>
      <c r="AN3067" s="39"/>
      <c r="AO3067" s="39"/>
      <c r="AP3067" s="39">
        <v>834176.64285714272</v>
      </c>
      <c r="AQ3067" s="39">
        <v>0</v>
      </c>
      <c r="AR3067" s="27">
        <f t="shared" si="128"/>
        <v>0</v>
      </c>
      <c r="AS3067" s="13" t="s">
        <v>111</v>
      </c>
      <c r="AT3067" s="13">
        <v>2015</v>
      </c>
      <c r="AU3067" s="13" t="s">
        <v>6956</v>
      </c>
    </row>
    <row r="3068" spans="2:47" ht="13.15" customHeight="1" x14ac:dyDescent="0.2">
      <c r="B3068" s="86" t="s">
        <v>7049</v>
      </c>
      <c r="C3068" s="86" t="s">
        <v>100</v>
      </c>
      <c r="D3068" s="13" t="s">
        <v>4475</v>
      </c>
      <c r="E3068" s="86" t="s">
        <v>4343</v>
      </c>
      <c r="F3068" s="13" t="s">
        <v>4476</v>
      </c>
      <c r="G3068" s="13" t="s">
        <v>7050</v>
      </c>
      <c r="H3068" s="86" t="s">
        <v>197</v>
      </c>
      <c r="I3068" s="13">
        <v>51</v>
      </c>
      <c r="J3068" s="86">
        <v>2015</v>
      </c>
      <c r="K3068" s="86" t="s">
        <v>107</v>
      </c>
      <c r="L3068" s="86" t="s">
        <v>108</v>
      </c>
      <c r="M3068" s="86" t="s">
        <v>122</v>
      </c>
      <c r="N3068" s="86" t="s">
        <v>2510</v>
      </c>
      <c r="O3068" s="39"/>
      <c r="P3068" s="39"/>
      <c r="Q3068" s="39"/>
      <c r="R3068" s="95">
        <v>10.83</v>
      </c>
      <c r="S3068" s="95">
        <v>1.08</v>
      </c>
      <c r="T3068" s="95">
        <v>4.8390000000000004</v>
      </c>
      <c r="U3068" s="95">
        <v>4</v>
      </c>
      <c r="V3068" s="95">
        <v>4</v>
      </c>
      <c r="W3068" s="39"/>
      <c r="X3068" s="39"/>
      <c r="Y3068" s="39"/>
      <c r="Z3068" s="39"/>
      <c r="AA3068" s="39"/>
      <c r="AB3068" s="39"/>
      <c r="AC3068" s="39"/>
      <c r="AD3068" s="39"/>
      <c r="AE3068" s="39"/>
      <c r="AF3068" s="39"/>
      <c r="AG3068" s="39"/>
      <c r="AH3068" s="39"/>
      <c r="AI3068" s="39"/>
      <c r="AJ3068" s="39"/>
      <c r="AK3068" s="39"/>
      <c r="AL3068" s="39"/>
      <c r="AM3068" s="39"/>
      <c r="AN3068" s="39"/>
      <c r="AO3068" s="39"/>
      <c r="AP3068" s="96">
        <v>834176.64</v>
      </c>
      <c r="AQ3068" s="39">
        <v>0</v>
      </c>
      <c r="AR3068" s="27">
        <f t="shared" si="128"/>
        <v>0</v>
      </c>
      <c r="AS3068" s="15" t="s">
        <v>111</v>
      </c>
      <c r="AT3068" s="15">
        <v>2015</v>
      </c>
      <c r="AU3068" s="13" t="s">
        <v>156</v>
      </c>
    </row>
    <row r="3069" spans="2:47" ht="13.15" customHeight="1" x14ac:dyDescent="0.2">
      <c r="B3069" s="13" t="s">
        <v>7990</v>
      </c>
      <c r="C3069" s="13" t="s">
        <v>100</v>
      </c>
      <c r="D3069" s="13" t="s">
        <v>4475</v>
      </c>
      <c r="E3069" s="13" t="s">
        <v>4343</v>
      </c>
      <c r="F3069" s="13" t="s">
        <v>4476</v>
      </c>
      <c r="G3069" s="13" t="s">
        <v>7050</v>
      </c>
      <c r="H3069" s="13" t="s">
        <v>197</v>
      </c>
      <c r="I3069" s="13">
        <v>51</v>
      </c>
      <c r="J3069" s="13">
        <v>2015</v>
      </c>
      <c r="K3069" s="13" t="s">
        <v>107</v>
      </c>
      <c r="L3069" s="13" t="s">
        <v>108</v>
      </c>
      <c r="M3069" s="13" t="s">
        <v>122</v>
      </c>
      <c r="N3069" s="13" t="s">
        <v>2510</v>
      </c>
      <c r="O3069" s="39"/>
      <c r="P3069" s="39"/>
      <c r="Q3069" s="39"/>
      <c r="R3069" s="39">
        <v>10.83</v>
      </c>
      <c r="S3069" s="39">
        <v>1.08</v>
      </c>
      <c r="T3069" s="39">
        <v>4.8390000000000004</v>
      </c>
      <c r="U3069" s="13">
        <v>13.916</v>
      </c>
      <c r="V3069" s="39">
        <v>10.56</v>
      </c>
      <c r="W3069" s="39">
        <v>10.56</v>
      </c>
      <c r="X3069" s="171"/>
      <c r="Y3069" s="171"/>
      <c r="Z3069" s="171"/>
      <c r="AA3069" s="171"/>
      <c r="AB3069" s="171"/>
      <c r="AC3069" s="171"/>
      <c r="AD3069" s="171"/>
      <c r="AE3069" s="171"/>
      <c r="AF3069" s="171"/>
      <c r="AG3069" s="171"/>
      <c r="AH3069" s="171"/>
      <c r="AI3069" s="171"/>
      <c r="AJ3069" s="171"/>
      <c r="AK3069" s="171"/>
      <c r="AL3069" s="171"/>
      <c r="AM3069" s="171"/>
      <c r="AN3069" s="171"/>
      <c r="AO3069" s="171"/>
      <c r="AP3069" s="39">
        <v>811873.69</v>
      </c>
      <c r="AQ3069" s="39">
        <f t="shared" ref="AQ3069" si="130">(O3069+P3069+Q3069+R3069+S3069+T3069+U3069+V3069+W3069)*AP3069</f>
        <v>42042879.036650002</v>
      </c>
      <c r="AR3069" s="27">
        <f t="shared" si="128"/>
        <v>47088024.521048009</v>
      </c>
      <c r="AS3069" s="13" t="s">
        <v>111</v>
      </c>
      <c r="AT3069" s="15" t="s">
        <v>7980</v>
      </c>
      <c r="AU3069" s="300"/>
    </row>
    <row r="3070" spans="2:47" ht="13.15" customHeight="1" x14ac:dyDescent="0.2">
      <c r="B3070" s="7" t="s">
        <v>4481</v>
      </c>
      <c r="C3070" s="7" t="s">
        <v>100</v>
      </c>
      <c r="D3070" s="13" t="s">
        <v>4482</v>
      </c>
      <c r="E3070" s="7" t="s">
        <v>4343</v>
      </c>
      <c r="F3070" s="7" t="s">
        <v>4483</v>
      </c>
      <c r="G3070" s="7" t="s">
        <v>4484</v>
      </c>
      <c r="H3070" s="8" t="s">
        <v>197</v>
      </c>
      <c r="I3070" s="9">
        <v>45</v>
      </c>
      <c r="J3070" s="10" t="s">
        <v>238</v>
      </c>
      <c r="K3070" s="8" t="s">
        <v>107</v>
      </c>
      <c r="L3070" s="10" t="s">
        <v>108</v>
      </c>
      <c r="M3070" s="10" t="s">
        <v>109</v>
      </c>
      <c r="N3070" s="10" t="s">
        <v>4485</v>
      </c>
      <c r="O3070" s="27"/>
      <c r="P3070" s="27"/>
      <c r="Q3070" s="74"/>
      <c r="R3070" s="27">
        <v>500</v>
      </c>
      <c r="S3070" s="27">
        <v>500</v>
      </c>
      <c r="T3070" s="27">
        <v>500</v>
      </c>
      <c r="U3070" s="27">
        <v>500</v>
      </c>
      <c r="V3070" s="27">
        <v>500</v>
      </c>
      <c r="W3070" s="27"/>
      <c r="X3070" s="27"/>
      <c r="Y3070" s="27"/>
      <c r="Z3070" s="27"/>
      <c r="AA3070" s="27"/>
      <c r="AB3070" s="27"/>
      <c r="AC3070" s="27"/>
      <c r="AD3070" s="27"/>
      <c r="AE3070" s="27"/>
      <c r="AF3070" s="27"/>
      <c r="AG3070" s="27"/>
      <c r="AH3070" s="27"/>
      <c r="AI3070" s="27"/>
      <c r="AJ3070" s="27"/>
      <c r="AK3070" s="27"/>
      <c r="AL3070" s="27"/>
      <c r="AM3070" s="27"/>
      <c r="AN3070" s="27"/>
      <c r="AO3070" s="27"/>
      <c r="AP3070" s="27">
        <v>2479.9899999999998</v>
      </c>
      <c r="AQ3070" s="39">
        <v>0</v>
      </c>
      <c r="AR3070" s="27">
        <f t="shared" si="128"/>
        <v>0</v>
      </c>
      <c r="AS3070" s="10" t="s">
        <v>111</v>
      </c>
      <c r="AT3070" s="7">
        <v>2015</v>
      </c>
      <c r="AU3070" s="89" t="s">
        <v>661</v>
      </c>
    </row>
    <row r="3071" spans="2:47" ht="13.15" customHeight="1" x14ac:dyDescent="0.2">
      <c r="B3071" s="7" t="s">
        <v>4486</v>
      </c>
      <c r="C3071" s="7" t="s">
        <v>100</v>
      </c>
      <c r="D3071" s="13" t="s">
        <v>4482</v>
      </c>
      <c r="E3071" s="7" t="s">
        <v>4343</v>
      </c>
      <c r="F3071" s="7" t="s">
        <v>4483</v>
      </c>
      <c r="G3071" s="7" t="s">
        <v>4484</v>
      </c>
      <c r="H3071" s="8" t="s">
        <v>197</v>
      </c>
      <c r="I3071" s="9">
        <v>45</v>
      </c>
      <c r="J3071" s="10" t="s">
        <v>4117</v>
      </c>
      <c r="K3071" s="8" t="s">
        <v>107</v>
      </c>
      <c r="L3071" s="10" t="s">
        <v>108</v>
      </c>
      <c r="M3071" s="10" t="s">
        <v>109</v>
      </c>
      <c r="N3071" s="10" t="s">
        <v>4485</v>
      </c>
      <c r="O3071" s="27"/>
      <c r="P3071" s="27"/>
      <c r="Q3071" s="74"/>
      <c r="R3071" s="27">
        <v>500</v>
      </c>
      <c r="S3071" s="27">
        <v>500</v>
      </c>
      <c r="T3071" s="27">
        <v>500</v>
      </c>
      <c r="U3071" s="27">
        <v>500</v>
      </c>
      <c r="V3071" s="27">
        <v>500</v>
      </c>
      <c r="W3071" s="27"/>
      <c r="X3071" s="27"/>
      <c r="Y3071" s="27"/>
      <c r="Z3071" s="27"/>
      <c r="AA3071" s="27"/>
      <c r="AB3071" s="27"/>
      <c r="AC3071" s="27"/>
      <c r="AD3071" s="27"/>
      <c r="AE3071" s="27"/>
      <c r="AF3071" s="27"/>
      <c r="AG3071" s="27"/>
      <c r="AH3071" s="27"/>
      <c r="AI3071" s="27"/>
      <c r="AJ3071" s="27"/>
      <c r="AK3071" s="27"/>
      <c r="AL3071" s="27"/>
      <c r="AM3071" s="27"/>
      <c r="AN3071" s="27"/>
      <c r="AO3071" s="27"/>
      <c r="AP3071" s="27">
        <v>2479.9890201554285</v>
      </c>
      <c r="AQ3071" s="39">
        <v>0</v>
      </c>
      <c r="AR3071" s="27">
        <f t="shared" si="128"/>
        <v>0</v>
      </c>
      <c r="AS3071" s="10" t="s">
        <v>111</v>
      </c>
      <c r="AT3071" s="43">
        <v>2015</v>
      </c>
      <c r="AU3071" s="10" t="s">
        <v>4487</v>
      </c>
    </row>
    <row r="3072" spans="2:47" ht="13.15" customHeight="1" x14ac:dyDescent="0.2">
      <c r="B3072" s="12" t="s">
        <v>4488</v>
      </c>
      <c r="C3072" s="7" t="s">
        <v>100</v>
      </c>
      <c r="D3072" s="13" t="s">
        <v>4482</v>
      </c>
      <c r="E3072" s="7" t="s">
        <v>4343</v>
      </c>
      <c r="F3072" s="7" t="s">
        <v>4483</v>
      </c>
      <c r="G3072" s="7" t="s">
        <v>4484</v>
      </c>
      <c r="H3072" s="8" t="s">
        <v>197</v>
      </c>
      <c r="I3072" s="9">
        <v>45</v>
      </c>
      <c r="J3072" s="10" t="s">
        <v>579</v>
      </c>
      <c r="K3072" s="8" t="s">
        <v>107</v>
      </c>
      <c r="L3072" s="10" t="s">
        <v>108</v>
      </c>
      <c r="M3072" s="10" t="s">
        <v>109</v>
      </c>
      <c r="N3072" s="10" t="s">
        <v>4485</v>
      </c>
      <c r="O3072" s="74"/>
      <c r="P3072" s="27"/>
      <c r="Q3072" s="27"/>
      <c r="R3072" s="27">
        <v>500</v>
      </c>
      <c r="S3072" s="27">
        <v>350</v>
      </c>
      <c r="T3072" s="27">
        <v>350</v>
      </c>
      <c r="U3072" s="27">
        <v>300</v>
      </c>
      <c r="V3072" s="27">
        <v>300</v>
      </c>
      <c r="W3072" s="27"/>
      <c r="X3072" s="27"/>
      <c r="Y3072" s="27"/>
      <c r="Z3072" s="27"/>
      <c r="AA3072" s="27"/>
      <c r="AB3072" s="27"/>
      <c r="AC3072" s="27"/>
      <c r="AD3072" s="27"/>
      <c r="AE3072" s="27"/>
      <c r="AF3072" s="27"/>
      <c r="AG3072" s="27"/>
      <c r="AH3072" s="27"/>
      <c r="AI3072" s="27"/>
      <c r="AJ3072" s="27"/>
      <c r="AK3072" s="27"/>
      <c r="AL3072" s="27"/>
      <c r="AM3072" s="27"/>
      <c r="AN3072" s="27"/>
      <c r="AO3072" s="27"/>
      <c r="AP3072" s="27">
        <v>2479.9890201554285</v>
      </c>
      <c r="AQ3072" s="39">
        <v>0</v>
      </c>
      <c r="AR3072" s="27">
        <f t="shared" si="128"/>
        <v>0</v>
      </c>
      <c r="AS3072" s="10" t="s">
        <v>111</v>
      </c>
      <c r="AT3072" s="43">
        <v>2015</v>
      </c>
      <c r="AU3072" s="89" t="s">
        <v>4489</v>
      </c>
    </row>
    <row r="3073" spans="2:47" ht="13.15" customHeight="1" x14ac:dyDescent="0.2">
      <c r="B3073" s="12" t="s">
        <v>4490</v>
      </c>
      <c r="C3073" s="7" t="s">
        <v>100</v>
      </c>
      <c r="D3073" s="13" t="s">
        <v>4482</v>
      </c>
      <c r="E3073" s="7" t="s">
        <v>4343</v>
      </c>
      <c r="F3073" s="7" t="s">
        <v>4483</v>
      </c>
      <c r="G3073" s="7" t="s">
        <v>4484</v>
      </c>
      <c r="H3073" s="8" t="s">
        <v>105</v>
      </c>
      <c r="I3073" s="9">
        <v>45</v>
      </c>
      <c r="J3073" s="10" t="s">
        <v>579</v>
      </c>
      <c r="K3073" s="8" t="s">
        <v>107</v>
      </c>
      <c r="L3073" s="10" t="s">
        <v>108</v>
      </c>
      <c r="M3073" s="10" t="s">
        <v>109</v>
      </c>
      <c r="N3073" s="10" t="s">
        <v>4485</v>
      </c>
      <c r="O3073" s="74"/>
      <c r="P3073" s="27"/>
      <c r="Q3073" s="27"/>
      <c r="R3073" s="27">
        <v>500</v>
      </c>
      <c r="S3073" s="27">
        <v>350</v>
      </c>
      <c r="T3073" s="27">
        <v>350</v>
      </c>
      <c r="U3073" s="27">
        <v>300</v>
      </c>
      <c r="V3073" s="27">
        <v>300</v>
      </c>
      <c r="W3073" s="27"/>
      <c r="X3073" s="27"/>
      <c r="Y3073" s="27"/>
      <c r="Z3073" s="27"/>
      <c r="AA3073" s="27"/>
      <c r="AB3073" s="27"/>
      <c r="AC3073" s="27"/>
      <c r="AD3073" s="27"/>
      <c r="AE3073" s="27"/>
      <c r="AF3073" s="27"/>
      <c r="AG3073" s="27"/>
      <c r="AH3073" s="27"/>
      <c r="AI3073" s="27"/>
      <c r="AJ3073" s="27"/>
      <c r="AK3073" s="27"/>
      <c r="AL3073" s="27"/>
      <c r="AM3073" s="27"/>
      <c r="AN3073" s="27"/>
      <c r="AO3073" s="27"/>
      <c r="AP3073" s="27">
        <v>2479.9890201554285</v>
      </c>
      <c r="AQ3073" s="39">
        <v>0</v>
      </c>
      <c r="AR3073" s="27">
        <f t="shared" si="128"/>
        <v>0</v>
      </c>
      <c r="AS3073" s="10" t="s">
        <v>111</v>
      </c>
      <c r="AT3073" s="43">
        <v>2015</v>
      </c>
      <c r="AU3073" s="89" t="s">
        <v>4489</v>
      </c>
    </row>
    <row r="3074" spans="2:47" ht="13.15" customHeight="1" x14ac:dyDescent="0.2">
      <c r="B3074" s="12" t="s">
        <v>4491</v>
      </c>
      <c r="C3074" s="7" t="s">
        <v>100</v>
      </c>
      <c r="D3074" s="13" t="s">
        <v>4482</v>
      </c>
      <c r="E3074" s="7" t="s">
        <v>4343</v>
      </c>
      <c r="F3074" s="7" t="s">
        <v>4483</v>
      </c>
      <c r="G3074" s="7" t="s">
        <v>4484</v>
      </c>
      <c r="H3074" s="8" t="s">
        <v>105</v>
      </c>
      <c r="I3074" s="8">
        <v>45</v>
      </c>
      <c r="J3074" s="7" t="s">
        <v>579</v>
      </c>
      <c r="K3074" s="7" t="s">
        <v>107</v>
      </c>
      <c r="L3074" s="7" t="s">
        <v>108</v>
      </c>
      <c r="M3074" s="7" t="s">
        <v>109</v>
      </c>
      <c r="N3074" s="8" t="s">
        <v>4485</v>
      </c>
      <c r="O3074" s="39"/>
      <c r="P3074" s="39"/>
      <c r="Q3074" s="39"/>
      <c r="R3074" s="39"/>
      <c r="S3074" s="39">
        <v>350</v>
      </c>
      <c r="T3074" s="39">
        <v>350</v>
      </c>
      <c r="U3074" s="39">
        <v>300</v>
      </c>
      <c r="V3074" s="39">
        <v>300</v>
      </c>
      <c r="W3074" s="39"/>
      <c r="X3074" s="39"/>
      <c r="Y3074" s="39"/>
      <c r="Z3074" s="39"/>
      <c r="AA3074" s="39"/>
      <c r="AB3074" s="39"/>
      <c r="AC3074" s="39"/>
      <c r="AD3074" s="39"/>
      <c r="AE3074" s="39"/>
      <c r="AF3074" s="39"/>
      <c r="AG3074" s="39"/>
      <c r="AH3074" s="39"/>
      <c r="AI3074" s="39"/>
      <c r="AJ3074" s="39"/>
      <c r="AK3074" s="39"/>
      <c r="AL3074" s="39"/>
      <c r="AM3074" s="39"/>
      <c r="AN3074" s="39"/>
      <c r="AO3074" s="39"/>
      <c r="AP3074" s="27">
        <v>2479.9899999999998</v>
      </c>
      <c r="AQ3074" s="39">
        <v>0</v>
      </c>
      <c r="AR3074" s="27">
        <f t="shared" si="128"/>
        <v>0</v>
      </c>
      <c r="AS3074" s="10" t="s">
        <v>111</v>
      </c>
      <c r="AT3074" s="7" t="s">
        <v>375</v>
      </c>
      <c r="AU3074" s="7" t="s">
        <v>4492</v>
      </c>
    </row>
    <row r="3075" spans="2:47" ht="13.15" customHeight="1" x14ac:dyDescent="0.2">
      <c r="B3075" s="12" t="s">
        <v>4493</v>
      </c>
      <c r="C3075" s="7" t="s">
        <v>100</v>
      </c>
      <c r="D3075" s="13" t="s">
        <v>4494</v>
      </c>
      <c r="E3075" s="8" t="s">
        <v>4343</v>
      </c>
      <c r="F3075" s="8" t="s">
        <v>4495</v>
      </c>
      <c r="G3075" s="7" t="s">
        <v>4484</v>
      </c>
      <c r="H3075" s="8" t="s">
        <v>197</v>
      </c>
      <c r="I3075" s="8">
        <v>45</v>
      </c>
      <c r="J3075" s="7" t="s">
        <v>247</v>
      </c>
      <c r="K3075" s="7" t="s">
        <v>107</v>
      </c>
      <c r="L3075" s="7" t="s">
        <v>108</v>
      </c>
      <c r="M3075" s="7" t="s">
        <v>109</v>
      </c>
      <c r="N3075" s="8" t="s">
        <v>4485</v>
      </c>
      <c r="O3075" s="39"/>
      <c r="P3075" s="39"/>
      <c r="Q3075" s="39"/>
      <c r="R3075" s="39"/>
      <c r="S3075" s="39">
        <v>350</v>
      </c>
      <c r="T3075" s="39">
        <v>350</v>
      </c>
      <c r="U3075" s="39">
        <v>300</v>
      </c>
      <c r="V3075" s="39">
        <v>300</v>
      </c>
      <c r="W3075" s="39"/>
      <c r="X3075" s="39"/>
      <c r="Y3075" s="39"/>
      <c r="Z3075" s="39"/>
      <c r="AA3075" s="39"/>
      <c r="AB3075" s="39"/>
      <c r="AC3075" s="39"/>
      <c r="AD3075" s="39"/>
      <c r="AE3075" s="39"/>
      <c r="AF3075" s="39"/>
      <c r="AG3075" s="39"/>
      <c r="AH3075" s="39"/>
      <c r="AI3075" s="39"/>
      <c r="AJ3075" s="39"/>
      <c r="AK3075" s="39"/>
      <c r="AL3075" s="39"/>
      <c r="AM3075" s="39"/>
      <c r="AN3075" s="39"/>
      <c r="AO3075" s="39"/>
      <c r="AP3075" s="27">
        <v>2479.9899999999998</v>
      </c>
      <c r="AQ3075" s="39">
        <v>0</v>
      </c>
      <c r="AR3075" s="27">
        <f t="shared" si="128"/>
        <v>0</v>
      </c>
      <c r="AS3075" s="10" t="s">
        <v>111</v>
      </c>
      <c r="AT3075" s="7">
        <v>2016</v>
      </c>
      <c r="AU3075" s="10" t="s">
        <v>212</v>
      </c>
    </row>
    <row r="3076" spans="2:47" ht="13.15" customHeight="1" x14ac:dyDescent="0.2">
      <c r="B3076" s="7" t="s">
        <v>4496</v>
      </c>
      <c r="C3076" s="7" t="s">
        <v>100</v>
      </c>
      <c r="D3076" s="13" t="s">
        <v>4497</v>
      </c>
      <c r="E3076" s="7" t="s">
        <v>4343</v>
      </c>
      <c r="F3076" s="7" t="s">
        <v>4498</v>
      </c>
      <c r="G3076" s="7" t="s">
        <v>4499</v>
      </c>
      <c r="H3076" s="8" t="s">
        <v>197</v>
      </c>
      <c r="I3076" s="9">
        <v>45</v>
      </c>
      <c r="J3076" s="10" t="s">
        <v>238</v>
      </c>
      <c r="K3076" s="8" t="s">
        <v>107</v>
      </c>
      <c r="L3076" s="10" t="s">
        <v>108</v>
      </c>
      <c r="M3076" s="10" t="s">
        <v>109</v>
      </c>
      <c r="N3076" s="10" t="s">
        <v>4485</v>
      </c>
      <c r="O3076" s="27"/>
      <c r="P3076" s="27"/>
      <c r="Q3076" s="74"/>
      <c r="R3076" s="27">
        <v>500</v>
      </c>
      <c r="S3076" s="27">
        <v>500</v>
      </c>
      <c r="T3076" s="27">
        <v>500</v>
      </c>
      <c r="U3076" s="27">
        <v>500</v>
      </c>
      <c r="V3076" s="27">
        <v>500</v>
      </c>
      <c r="W3076" s="27"/>
      <c r="X3076" s="27"/>
      <c r="Y3076" s="27"/>
      <c r="Z3076" s="27"/>
      <c r="AA3076" s="27"/>
      <c r="AB3076" s="27"/>
      <c r="AC3076" s="27"/>
      <c r="AD3076" s="27"/>
      <c r="AE3076" s="27"/>
      <c r="AF3076" s="27"/>
      <c r="AG3076" s="27"/>
      <c r="AH3076" s="27"/>
      <c r="AI3076" s="27"/>
      <c r="AJ3076" s="27"/>
      <c r="AK3076" s="27"/>
      <c r="AL3076" s="27"/>
      <c r="AM3076" s="27"/>
      <c r="AN3076" s="27"/>
      <c r="AO3076" s="27"/>
      <c r="AP3076" s="27">
        <v>2474.38</v>
      </c>
      <c r="AQ3076" s="39">
        <v>0</v>
      </c>
      <c r="AR3076" s="27">
        <f t="shared" si="128"/>
        <v>0</v>
      </c>
      <c r="AS3076" s="10" t="s">
        <v>111</v>
      </c>
      <c r="AT3076" s="7">
        <v>2015</v>
      </c>
      <c r="AU3076" s="89" t="s">
        <v>661</v>
      </c>
    </row>
    <row r="3077" spans="2:47" ht="13.15" customHeight="1" x14ac:dyDescent="0.2">
      <c r="B3077" s="7" t="s">
        <v>4500</v>
      </c>
      <c r="C3077" s="7" t="s">
        <v>100</v>
      </c>
      <c r="D3077" s="13" t="s">
        <v>4497</v>
      </c>
      <c r="E3077" s="7" t="s">
        <v>4343</v>
      </c>
      <c r="F3077" s="7" t="s">
        <v>4498</v>
      </c>
      <c r="G3077" s="7" t="s">
        <v>4499</v>
      </c>
      <c r="H3077" s="8" t="s">
        <v>197</v>
      </c>
      <c r="I3077" s="9">
        <v>45</v>
      </c>
      <c r="J3077" s="10" t="s">
        <v>4117</v>
      </c>
      <c r="K3077" s="8" t="s">
        <v>107</v>
      </c>
      <c r="L3077" s="10" t="s">
        <v>108</v>
      </c>
      <c r="M3077" s="10" t="s">
        <v>109</v>
      </c>
      <c r="N3077" s="10" t="s">
        <v>4485</v>
      </c>
      <c r="O3077" s="27"/>
      <c r="P3077" s="27"/>
      <c r="Q3077" s="74"/>
      <c r="R3077" s="27">
        <v>500</v>
      </c>
      <c r="S3077" s="27">
        <v>500</v>
      </c>
      <c r="T3077" s="27">
        <v>500</v>
      </c>
      <c r="U3077" s="27">
        <v>500</v>
      </c>
      <c r="V3077" s="27">
        <v>500</v>
      </c>
      <c r="W3077" s="27"/>
      <c r="X3077" s="27"/>
      <c r="Y3077" s="27"/>
      <c r="Z3077" s="27"/>
      <c r="AA3077" s="27"/>
      <c r="AB3077" s="27"/>
      <c r="AC3077" s="27"/>
      <c r="AD3077" s="27"/>
      <c r="AE3077" s="27"/>
      <c r="AF3077" s="27"/>
      <c r="AG3077" s="27"/>
      <c r="AH3077" s="27"/>
      <c r="AI3077" s="27"/>
      <c r="AJ3077" s="27"/>
      <c r="AK3077" s="27"/>
      <c r="AL3077" s="27"/>
      <c r="AM3077" s="27"/>
      <c r="AN3077" s="27"/>
      <c r="AO3077" s="27"/>
      <c r="AP3077" s="27">
        <v>2474.3792575039993</v>
      </c>
      <c r="AQ3077" s="39">
        <v>0</v>
      </c>
      <c r="AR3077" s="27">
        <f t="shared" si="128"/>
        <v>0</v>
      </c>
      <c r="AS3077" s="10" t="s">
        <v>111</v>
      </c>
      <c r="AT3077" s="43">
        <v>2015</v>
      </c>
      <c r="AU3077" s="10" t="s">
        <v>4487</v>
      </c>
    </row>
    <row r="3078" spans="2:47" ht="13.15" customHeight="1" x14ac:dyDescent="0.2">
      <c r="B3078" s="12" t="s">
        <v>4501</v>
      </c>
      <c r="C3078" s="7" t="s">
        <v>100</v>
      </c>
      <c r="D3078" s="13" t="s">
        <v>4497</v>
      </c>
      <c r="E3078" s="7" t="s">
        <v>4343</v>
      </c>
      <c r="F3078" s="7" t="s">
        <v>4498</v>
      </c>
      <c r="G3078" s="7" t="s">
        <v>4499</v>
      </c>
      <c r="H3078" s="8" t="s">
        <v>197</v>
      </c>
      <c r="I3078" s="9">
        <v>45</v>
      </c>
      <c r="J3078" s="10" t="s">
        <v>579</v>
      </c>
      <c r="K3078" s="8" t="s">
        <v>107</v>
      </c>
      <c r="L3078" s="10" t="s">
        <v>108</v>
      </c>
      <c r="M3078" s="10" t="s">
        <v>109</v>
      </c>
      <c r="N3078" s="10" t="s">
        <v>4485</v>
      </c>
      <c r="O3078" s="74"/>
      <c r="P3078" s="27"/>
      <c r="Q3078" s="27"/>
      <c r="R3078" s="27">
        <v>500</v>
      </c>
      <c r="S3078" s="27">
        <v>350</v>
      </c>
      <c r="T3078" s="27">
        <v>350</v>
      </c>
      <c r="U3078" s="27">
        <v>300</v>
      </c>
      <c r="V3078" s="27">
        <v>300</v>
      </c>
      <c r="W3078" s="27"/>
      <c r="X3078" s="27"/>
      <c r="Y3078" s="27"/>
      <c r="Z3078" s="27"/>
      <c r="AA3078" s="27"/>
      <c r="AB3078" s="27"/>
      <c r="AC3078" s="27"/>
      <c r="AD3078" s="27"/>
      <c r="AE3078" s="27"/>
      <c r="AF3078" s="27"/>
      <c r="AG3078" s="27"/>
      <c r="AH3078" s="27"/>
      <c r="AI3078" s="27"/>
      <c r="AJ3078" s="27"/>
      <c r="AK3078" s="27"/>
      <c r="AL3078" s="27"/>
      <c r="AM3078" s="27"/>
      <c r="AN3078" s="27"/>
      <c r="AO3078" s="27"/>
      <c r="AP3078" s="27">
        <v>2474.3792575039993</v>
      </c>
      <c r="AQ3078" s="39">
        <v>0</v>
      </c>
      <c r="AR3078" s="27">
        <f t="shared" si="128"/>
        <v>0</v>
      </c>
      <c r="AS3078" s="10" t="s">
        <v>111</v>
      </c>
      <c r="AT3078" s="43">
        <v>2015</v>
      </c>
      <c r="AU3078" s="89" t="s">
        <v>4489</v>
      </c>
    </row>
    <row r="3079" spans="2:47" ht="13.15" customHeight="1" x14ac:dyDescent="0.2">
      <c r="B3079" s="12" t="s">
        <v>4502</v>
      </c>
      <c r="C3079" s="7" t="s">
        <v>100</v>
      </c>
      <c r="D3079" s="13" t="s">
        <v>4497</v>
      </c>
      <c r="E3079" s="7" t="s">
        <v>4343</v>
      </c>
      <c r="F3079" s="7" t="s">
        <v>4498</v>
      </c>
      <c r="G3079" s="7" t="s">
        <v>4499</v>
      </c>
      <c r="H3079" s="8" t="s">
        <v>105</v>
      </c>
      <c r="I3079" s="9">
        <v>45</v>
      </c>
      <c r="J3079" s="10" t="s">
        <v>579</v>
      </c>
      <c r="K3079" s="8" t="s">
        <v>107</v>
      </c>
      <c r="L3079" s="10" t="s">
        <v>108</v>
      </c>
      <c r="M3079" s="10" t="s">
        <v>109</v>
      </c>
      <c r="N3079" s="10" t="s">
        <v>4485</v>
      </c>
      <c r="O3079" s="74"/>
      <c r="P3079" s="27"/>
      <c r="Q3079" s="27"/>
      <c r="R3079" s="27">
        <v>500</v>
      </c>
      <c r="S3079" s="27">
        <v>350</v>
      </c>
      <c r="T3079" s="27">
        <v>350</v>
      </c>
      <c r="U3079" s="27">
        <v>300</v>
      </c>
      <c r="V3079" s="27">
        <v>300</v>
      </c>
      <c r="W3079" s="27"/>
      <c r="X3079" s="27"/>
      <c r="Y3079" s="27"/>
      <c r="Z3079" s="27"/>
      <c r="AA3079" s="27"/>
      <c r="AB3079" s="27"/>
      <c r="AC3079" s="27"/>
      <c r="AD3079" s="27"/>
      <c r="AE3079" s="27"/>
      <c r="AF3079" s="27"/>
      <c r="AG3079" s="27"/>
      <c r="AH3079" s="27"/>
      <c r="AI3079" s="27"/>
      <c r="AJ3079" s="27"/>
      <c r="AK3079" s="27"/>
      <c r="AL3079" s="27"/>
      <c r="AM3079" s="27"/>
      <c r="AN3079" s="27"/>
      <c r="AO3079" s="27"/>
      <c r="AP3079" s="27">
        <v>2474.3792575039993</v>
      </c>
      <c r="AQ3079" s="39">
        <v>0</v>
      </c>
      <c r="AR3079" s="27">
        <f t="shared" si="128"/>
        <v>0</v>
      </c>
      <c r="AS3079" s="10" t="s">
        <v>111</v>
      </c>
      <c r="AT3079" s="43">
        <v>2015</v>
      </c>
      <c r="AU3079" s="89" t="s">
        <v>4489</v>
      </c>
    </row>
    <row r="3080" spans="2:47" ht="13.15" customHeight="1" x14ac:dyDescent="0.2">
      <c r="B3080" s="12" t="s">
        <v>4503</v>
      </c>
      <c r="C3080" s="7" t="s">
        <v>100</v>
      </c>
      <c r="D3080" s="13" t="s">
        <v>4497</v>
      </c>
      <c r="E3080" s="7" t="s">
        <v>4343</v>
      </c>
      <c r="F3080" s="7" t="s">
        <v>4498</v>
      </c>
      <c r="G3080" s="7" t="s">
        <v>4499</v>
      </c>
      <c r="H3080" s="8" t="s">
        <v>105</v>
      </c>
      <c r="I3080" s="8">
        <v>45</v>
      </c>
      <c r="J3080" s="7" t="s">
        <v>579</v>
      </c>
      <c r="K3080" s="7" t="s">
        <v>107</v>
      </c>
      <c r="L3080" s="7" t="s">
        <v>108</v>
      </c>
      <c r="M3080" s="7" t="s">
        <v>109</v>
      </c>
      <c r="N3080" s="8" t="s">
        <v>4485</v>
      </c>
      <c r="O3080" s="39"/>
      <c r="P3080" s="39"/>
      <c r="Q3080" s="39"/>
      <c r="R3080" s="39"/>
      <c r="S3080" s="39">
        <v>350</v>
      </c>
      <c r="T3080" s="39">
        <v>350</v>
      </c>
      <c r="U3080" s="39">
        <v>300</v>
      </c>
      <c r="V3080" s="39">
        <v>300</v>
      </c>
      <c r="W3080" s="39"/>
      <c r="X3080" s="39"/>
      <c r="Y3080" s="39"/>
      <c r="Z3080" s="39"/>
      <c r="AA3080" s="39"/>
      <c r="AB3080" s="39"/>
      <c r="AC3080" s="39"/>
      <c r="AD3080" s="39"/>
      <c r="AE3080" s="39"/>
      <c r="AF3080" s="39"/>
      <c r="AG3080" s="39"/>
      <c r="AH3080" s="39"/>
      <c r="AI3080" s="39"/>
      <c r="AJ3080" s="39"/>
      <c r="AK3080" s="39"/>
      <c r="AL3080" s="39"/>
      <c r="AM3080" s="39"/>
      <c r="AN3080" s="39"/>
      <c r="AO3080" s="39"/>
      <c r="AP3080" s="27">
        <v>2474.38</v>
      </c>
      <c r="AQ3080" s="39">
        <v>0</v>
      </c>
      <c r="AR3080" s="27">
        <f t="shared" si="128"/>
        <v>0</v>
      </c>
      <c r="AS3080" s="10" t="s">
        <v>111</v>
      </c>
      <c r="AT3080" s="7" t="s">
        <v>375</v>
      </c>
      <c r="AU3080" s="7" t="s">
        <v>4492</v>
      </c>
    </row>
    <row r="3081" spans="2:47" ht="13.15" customHeight="1" x14ac:dyDescent="0.2">
      <c r="B3081" s="12" t="s">
        <v>4504</v>
      </c>
      <c r="C3081" s="7" t="s">
        <v>100</v>
      </c>
      <c r="D3081" s="13" t="s">
        <v>4505</v>
      </c>
      <c r="E3081" s="8" t="s">
        <v>4343</v>
      </c>
      <c r="F3081" s="8" t="s">
        <v>4506</v>
      </c>
      <c r="G3081" s="7" t="s">
        <v>4499</v>
      </c>
      <c r="H3081" s="8" t="s">
        <v>197</v>
      </c>
      <c r="I3081" s="8">
        <v>45</v>
      </c>
      <c r="J3081" s="7" t="s">
        <v>247</v>
      </c>
      <c r="K3081" s="7" t="s">
        <v>107</v>
      </c>
      <c r="L3081" s="7" t="s">
        <v>108</v>
      </c>
      <c r="M3081" s="7" t="s">
        <v>109</v>
      </c>
      <c r="N3081" s="8" t="s">
        <v>4485</v>
      </c>
      <c r="O3081" s="39"/>
      <c r="P3081" s="39"/>
      <c r="Q3081" s="39"/>
      <c r="R3081" s="39"/>
      <c r="S3081" s="39">
        <v>350</v>
      </c>
      <c r="T3081" s="39">
        <v>350</v>
      </c>
      <c r="U3081" s="39">
        <v>300</v>
      </c>
      <c r="V3081" s="39">
        <v>300</v>
      </c>
      <c r="W3081" s="39"/>
      <c r="X3081" s="39"/>
      <c r="Y3081" s="39"/>
      <c r="Z3081" s="39"/>
      <c r="AA3081" s="39"/>
      <c r="AB3081" s="39"/>
      <c r="AC3081" s="39"/>
      <c r="AD3081" s="39"/>
      <c r="AE3081" s="39"/>
      <c r="AF3081" s="39"/>
      <c r="AG3081" s="39"/>
      <c r="AH3081" s="39"/>
      <c r="AI3081" s="39"/>
      <c r="AJ3081" s="39"/>
      <c r="AK3081" s="39"/>
      <c r="AL3081" s="39"/>
      <c r="AM3081" s="39"/>
      <c r="AN3081" s="39"/>
      <c r="AO3081" s="39"/>
      <c r="AP3081" s="27">
        <v>2474.38</v>
      </c>
      <c r="AQ3081" s="39">
        <v>0</v>
      </c>
      <c r="AR3081" s="27">
        <f t="shared" si="128"/>
        <v>0</v>
      </c>
      <c r="AS3081" s="10" t="s">
        <v>111</v>
      </c>
      <c r="AT3081" s="7">
        <v>2016</v>
      </c>
      <c r="AU3081" s="10" t="s">
        <v>212</v>
      </c>
    </row>
    <row r="3082" spans="2:47" ht="13.15" customHeight="1" x14ac:dyDescent="0.2">
      <c r="B3082" s="7" t="s">
        <v>4507</v>
      </c>
      <c r="C3082" s="7" t="s">
        <v>100</v>
      </c>
      <c r="D3082" s="13" t="s">
        <v>4508</v>
      </c>
      <c r="E3082" s="7" t="s">
        <v>4343</v>
      </c>
      <c r="F3082" s="7" t="s">
        <v>4509</v>
      </c>
      <c r="G3082" s="7" t="s">
        <v>4510</v>
      </c>
      <c r="H3082" s="8" t="s">
        <v>197</v>
      </c>
      <c r="I3082" s="9">
        <v>45</v>
      </c>
      <c r="J3082" s="10" t="s">
        <v>238</v>
      </c>
      <c r="K3082" s="8" t="s">
        <v>107</v>
      </c>
      <c r="L3082" s="10" t="s">
        <v>108</v>
      </c>
      <c r="M3082" s="10" t="s">
        <v>109</v>
      </c>
      <c r="N3082" s="10" t="s">
        <v>4485</v>
      </c>
      <c r="O3082" s="27"/>
      <c r="P3082" s="27"/>
      <c r="Q3082" s="74"/>
      <c r="R3082" s="27">
        <v>60</v>
      </c>
      <c r="S3082" s="27">
        <v>60</v>
      </c>
      <c r="T3082" s="27">
        <v>60</v>
      </c>
      <c r="U3082" s="27">
        <v>60</v>
      </c>
      <c r="V3082" s="27">
        <v>60</v>
      </c>
      <c r="W3082" s="27"/>
      <c r="X3082" s="27"/>
      <c r="Y3082" s="27"/>
      <c r="Z3082" s="27"/>
      <c r="AA3082" s="27"/>
      <c r="AB3082" s="27"/>
      <c r="AC3082" s="27"/>
      <c r="AD3082" s="27"/>
      <c r="AE3082" s="27"/>
      <c r="AF3082" s="27"/>
      <c r="AG3082" s="27"/>
      <c r="AH3082" s="27"/>
      <c r="AI3082" s="27"/>
      <c r="AJ3082" s="27"/>
      <c r="AK3082" s="27"/>
      <c r="AL3082" s="27"/>
      <c r="AM3082" s="27"/>
      <c r="AN3082" s="27"/>
      <c r="AO3082" s="27"/>
      <c r="AP3082" s="27">
        <v>2688.63</v>
      </c>
      <c r="AQ3082" s="39">
        <v>0</v>
      </c>
      <c r="AR3082" s="27">
        <f t="shared" ref="AR3082:AR3147" si="131">AQ3082*1.12</f>
        <v>0</v>
      </c>
      <c r="AS3082" s="10" t="s">
        <v>111</v>
      </c>
      <c r="AT3082" s="7">
        <v>2015</v>
      </c>
      <c r="AU3082" s="89" t="s">
        <v>242</v>
      </c>
    </row>
    <row r="3083" spans="2:47" ht="13.15" customHeight="1" x14ac:dyDescent="0.2">
      <c r="B3083" s="7" t="s">
        <v>4511</v>
      </c>
      <c r="C3083" s="7" t="s">
        <v>100</v>
      </c>
      <c r="D3083" s="13" t="s">
        <v>4508</v>
      </c>
      <c r="E3083" s="7" t="s">
        <v>4343</v>
      </c>
      <c r="F3083" s="7" t="s">
        <v>4509</v>
      </c>
      <c r="G3083" s="7" t="s">
        <v>4510</v>
      </c>
      <c r="H3083" s="8" t="s">
        <v>197</v>
      </c>
      <c r="I3083" s="9">
        <v>45</v>
      </c>
      <c r="J3083" s="10" t="s">
        <v>4117</v>
      </c>
      <c r="K3083" s="8" t="s">
        <v>107</v>
      </c>
      <c r="L3083" s="10" t="s">
        <v>108</v>
      </c>
      <c r="M3083" s="10" t="s">
        <v>109</v>
      </c>
      <c r="N3083" s="10" t="s">
        <v>4485</v>
      </c>
      <c r="O3083" s="27"/>
      <c r="P3083" s="27"/>
      <c r="Q3083" s="74"/>
      <c r="R3083" s="27">
        <v>60</v>
      </c>
      <c r="S3083" s="27">
        <v>60</v>
      </c>
      <c r="T3083" s="27">
        <v>60</v>
      </c>
      <c r="U3083" s="27">
        <v>60</v>
      </c>
      <c r="V3083" s="27">
        <v>60</v>
      </c>
      <c r="W3083" s="27"/>
      <c r="X3083" s="27"/>
      <c r="Y3083" s="27"/>
      <c r="Z3083" s="27"/>
      <c r="AA3083" s="27"/>
      <c r="AB3083" s="27"/>
      <c r="AC3083" s="27"/>
      <c r="AD3083" s="27"/>
      <c r="AE3083" s="27"/>
      <c r="AF3083" s="27"/>
      <c r="AG3083" s="27"/>
      <c r="AH3083" s="27"/>
      <c r="AI3083" s="27"/>
      <c r="AJ3083" s="27"/>
      <c r="AK3083" s="27"/>
      <c r="AL3083" s="27"/>
      <c r="AM3083" s="27"/>
      <c r="AN3083" s="27"/>
      <c r="AO3083" s="27"/>
      <c r="AP3083" s="27">
        <v>2688.6335027702858</v>
      </c>
      <c r="AQ3083" s="39">
        <v>0</v>
      </c>
      <c r="AR3083" s="27">
        <f t="shared" si="131"/>
        <v>0</v>
      </c>
      <c r="AS3083" s="10" t="s">
        <v>111</v>
      </c>
      <c r="AT3083" s="43">
        <v>2015</v>
      </c>
      <c r="AU3083" s="10" t="s">
        <v>4487</v>
      </c>
    </row>
    <row r="3084" spans="2:47" ht="13.15" customHeight="1" x14ac:dyDescent="0.2">
      <c r="B3084" s="12" t="s">
        <v>4512</v>
      </c>
      <c r="C3084" s="7" t="s">
        <v>100</v>
      </c>
      <c r="D3084" s="13" t="s">
        <v>4508</v>
      </c>
      <c r="E3084" s="7" t="s">
        <v>4343</v>
      </c>
      <c r="F3084" s="7" t="s">
        <v>4509</v>
      </c>
      <c r="G3084" s="7" t="s">
        <v>4510</v>
      </c>
      <c r="H3084" s="8" t="s">
        <v>197</v>
      </c>
      <c r="I3084" s="9">
        <v>45</v>
      </c>
      <c r="J3084" s="10" t="s">
        <v>579</v>
      </c>
      <c r="K3084" s="8" t="s">
        <v>107</v>
      </c>
      <c r="L3084" s="10" t="s">
        <v>108</v>
      </c>
      <c r="M3084" s="10" t="s">
        <v>109</v>
      </c>
      <c r="N3084" s="10" t="s">
        <v>4485</v>
      </c>
      <c r="O3084" s="74"/>
      <c r="P3084" s="27"/>
      <c r="Q3084" s="27"/>
      <c r="R3084" s="27">
        <v>60</v>
      </c>
      <c r="S3084" s="27">
        <v>60</v>
      </c>
      <c r="T3084" s="27">
        <v>60</v>
      </c>
      <c r="U3084" s="27">
        <v>60</v>
      </c>
      <c r="V3084" s="27">
        <v>60</v>
      </c>
      <c r="W3084" s="27"/>
      <c r="X3084" s="27"/>
      <c r="Y3084" s="27"/>
      <c r="Z3084" s="27"/>
      <c r="AA3084" s="27"/>
      <c r="AB3084" s="27"/>
      <c r="AC3084" s="27"/>
      <c r="AD3084" s="27"/>
      <c r="AE3084" s="27"/>
      <c r="AF3084" s="27"/>
      <c r="AG3084" s="27"/>
      <c r="AH3084" s="27"/>
      <c r="AI3084" s="27"/>
      <c r="AJ3084" s="27"/>
      <c r="AK3084" s="27"/>
      <c r="AL3084" s="27"/>
      <c r="AM3084" s="27"/>
      <c r="AN3084" s="27"/>
      <c r="AO3084" s="27"/>
      <c r="AP3084" s="27">
        <v>2688.6335027702858</v>
      </c>
      <c r="AQ3084" s="39">
        <v>0</v>
      </c>
      <c r="AR3084" s="27">
        <f t="shared" si="131"/>
        <v>0</v>
      </c>
      <c r="AS3084" s="10" t="s">
        <v>111</v>
      </c>
      <c r="AT3084" s="43">
        <v>2015</v>
      </c>
      <c r="AU3084" s="89" t="s">
        <v>4489</v>
      </c>
    </row>
    <row r="3085" spans="2:47" ht="13.15" customHeight="1" x14ac:dyDescent="0.2">
      <c r="B3085" s="12" t="s">
        <v>4513</v>
      </c>
      <c r="C3085" s="7" t="s">
        <v>100</v>
      </c>
      <c r="D3085" s="13" t="s">
        <v>4508</v>
      </c>
      <c r="E3085" s="7" t="s">
        <v>4343</v>
      </c>
      <c r="F3085" s="7" t="s">
        <v>4509</v>
      </c>
      <c r="G3085" s="7" t="s">
        <v>4510</v>
      </c>
      <c r="H3085" s="8" t="s">
        <v>105</v>
      </c>
      <c r="I3085" s="9">
        <v>45</v>
      </c>
      <c r="J3085" s="10" t="s">
        <v>579</v>
      </c>
      <c r="K3085" s="8" t="s">
        <v>107</v>
      </c>
      <c r="L3085" s="10" t="s">
        <v>108</v>
      </c>
      <c r="M3085" s="10" t="s">
        <v>109</v>
      </c>
      <c r="N3085" s="10" t="s">
        <v>4485</v>
      </c>
      <c r="O3085" s="74"/>
      <c r="P3085" s="27"/>
      <c r="Q3085" s="27"/>
      <c r="R3085" s="27">
        <v>60</v>
      </c>
      <c r="S3085" s="27">
        <v>60</v>
      </c>
      <c r="T3085" s="27">
        <v>60</v>
      </c>
      <c r="U3085" s="27">
        <v>60</v>
      </c>
      <c r="V3085" s="27">
        <v>60</v>
      </c>
      <c r="W3085" s="27"/>
      <c r="X3085" s="27"/>
      <c r="Y3085" s="27"/>
      <c r="Z3085" s="27"/>
      <c r="AA3085" s="27"/>
      <c r="AB3085" s="27"/>
      <c r="AC3085" s="27"/>
      <c r="AD3085" s="27"/>
      <c r="AE3085" s="27"/>
      <c r="AF3085" s="27"/>
      <c r="AG3085" s="27"/>
      <c r="AH3085" s="27"/>
      <c r="AI3085" s="27"/>
      <c r="AJ3085" s="27"/>
      <c r="AK3085" s="27"/>
      <c r="AL3085" s="27"/>
      <c r="AM3085" s="27"/>
      <c r="AN3085" s="27"/>
      <c r="AO3085" s="27"/>
      <c r="AP3085" s="27">
        <v>2688.6335027702858</v>
      </c>
      <c r="AQ3085" s="39">
        <v>0</v>
      </c>
      <c r="AR3085" s="27">
        <f t="shared" si="131"/>
        <v>0</v>
      </c>
      <c r="AS3085" s="10" t="s">
        <v>111</v>
      </c>
      <c r="AT3085" s="43">
        <v>2015</v>
      </c>
      <c r="AU3085" s="89" t="s">
        <v>4489</v>
      </c>
    </row>
    <row r="3086" spans="2:47" ht="13.15" customHeight="1" x14ac:dyDescent="0.2">
      <c r="B3086" s="12" t="s">
        <v>4514</v>
      </c>
      <c r="C3086" s="7" t="s">
        <v>100</v>
      </c>
      <c r="D3086" s="13" t="s">
        <v>4508</v>
      </c>
      <c r="E3086" s="7" t="s">
        <v>4343</v>
      </c>
      <c r="F3086" s="7" t="s">
        <v>4509</v>
      </c>
      <c r="G3086" s="7" t="s">
        <v>4510</v>
      </c>
      <c r="H3086" s="8" t="s">
        <v>105</v>
      </c>
      <c r="I3086" s="8">
        <v>45</v>
      </c>
      <c r="J3086" s="7" t="s">
        <v>579</v>
      </c>
      <c r="K3086" s="7" t="s">
        <v>107</v>
      </c>
      <c r="L3086" s="7" t="s">
        <v>108</v>
      </c>
      <c r="M3086" s="7" t="s">
        <v>109</v>
      </c>
      <c r="N3086" s="8" t="s">
        <v>4485</v>
      </c>
      <c r="O3086" s="39"/>
      <c r="P3086" s="39"/>
      <c r="Q3086" s="39"/>
      <c r="R3086" s="39"/>
      <c r="S3086" s="39">
        <v>60</v>
      </c>
      <c r="T3086" s="39">
        <v>60</v>
      </c>
      <c r="U3086" s="39">
        <v>60</v>
      </c>
      <c r="V3086" s="39">
        <v>60</v>
      </c>
      <c r="W3086" s="39"/>
      <c r="X3086" s="39"/>
      <c r="Y3086" s="39"/>
      <c r="Z3086" s="39"/>
      <c r="AA3086" s="39"/>
      <c r="AB3086" s="39"/>
      <c r="AC3086" s="39"/>
      <c r="AD3086" s="39"/>
      <c r="AE3086" s="39"/>
      <c r="AF3086" s="39"/>
      <c r="AG3086" s="39"/>
      <c r="AH3086" s="39"/>
      <c r="AI3086" s="39"/>
      <c r="AJ3086" s="39"/>
      <c r="AK3086" s="39"/>
      <c r="AL3086" s="39"/>
      <c r="AM3086" s="39"/>
      <c r="AN3086" s="39"/>
      <c r="AO3086" s="39"/>
      <c r="AP3086" s="27">
        <v>2688.63</v>
      </c>
      <c r="AQ3086" s="39">
        <v>0</v>
      </c>
      <c r="AR3086" s="27">
        <f t="shared" si="131"/>
        <v>0</v>
      </c>
      <c r="AS3086" s="10" t="s">
        <v>111</v>
      </c>
      <c r="AT3086" s="7" t="s">
        <v>375</v>
      </c>
      <c r="AU3086" s="7" t="s">
        <v>4492</v>
      </c>
    </row>
    <row r="3087" spans="2:47" ht="13.15" customHeight="1" x14ac:dyDescent="0.2">
      <c r="B3087" s="12" t="s">
        <v>4515</v>
      </c>
      <c r="C3087" s="7" t="s">
        <v>100</v>
      </c>
      <c r="D3087" s="13" t="s">
        <v>4516</v>
      </c>
      <c r="E3087" s="8" t="s">
        <v>4343</v>
      </c>
      <c r="F3087" s="8" t="s">
        <v>4517</v>
      </c>
      <c r="G3087" s="7" t="s">
        <v>4510</v>
      </c>
      <c r="H3087" s="8" t="s">
        <v>197</v>
      </c>
      <c r="I3087" s="8">
        <v>45</v>
      </c>
      <c r="J3087" s="7" t="s">
        <v>247</v>
      </c>
      <c r="K3087" s="7" t="s">
        <v>107</v>
      </c>
      <c r="L3087" s="7" t="s">
        <v>108</v>
      </c>
      <c r="M3087" s="7" t="s">
        <v>109</v>
      </c>
      <c r="N3087" s="8" t="s">
        <v>4485</v>
      </c>
      <c r="O3087" s="39"/>
      <c r="P3087" s="39"/>
      <c r="Q3087" s="39"/>
      <c r="R3087" s="39"/>
      <c r="S3087" s="39">
        <v>60</v>
      </c>
      <c r="T3087" s="39">
        <v>60</v>
      </c>
      <c r="U3087" s="39">
        <v>60</v>
      </c>
      <c r="V3087" s="39">
        <v>60</v>
      </c>
      <c r="W3087" s="39"/>
      <c r="X3087" s="39"/>
      <c r="Y3087" s="39"/>
      <c r="Z3087" s="39"/>
      <c r="AA3087" s="39"/>
      <c r="AB3087" s="39"/>
      <c r="AC3087" s="39"/>
      <c r="AD3087" s="39"/>
      <c r="AE3087" s="39"/>
      <c r="AF3087" s="39"/>
      <c r="AG3087" s="39"/>
      <c r="AH3087" s="39"/>
      <c r="AI3087" s="39"/>
      <c r="AJ3087" s="39"/>
      <c r="AK3087" s="39"/>
      <c r="AL3087" s="39"/>
      <c r="AM3087" s="39"/>
      <c r="AN3087" s="39"/>
      <c r="AO3087" s="39"/>
      <c r="AP3087" s="27">
        <v>2688.63</v>
      </c>
      <c r="AQ3087" s="39">
        <v>0</v>
      </c>
      <c r="AR3087" s="27">
        <f t="shared" si="131"/>
        <v>0</v>
      </c>
      <c r="AS3087" s="10" t="s">
        <v>111</v>
      </c>
      <c r="AT3087" s="7">
        <v>2016</v>
      </c>
      <c r="AU3087" s="10" t="s">
        <v>212</v>
      </c>
    </row>
    <row r="3088" spans="2:47" ht="13.15" customHeight="1" x14ac:dyDescent="0.2">
      <c r="B3088" s="7" t="s">
        <v>4518</v>
      </c>
      <c r="C3088" s="7" t="s">
        <v>100</v>
      </c>
      <c r="D3088" s="13" t="s">
        <v>4519</v>
      </c>
      <c r="E3088" s="7" t="s">
        <v>4343</v>
      </c>
      <c r="F3088" s="7" t="s">
        <v>4520</v>
      </c>
      <c r="G3088" s="7" t="s">
        <v>4521</v>
      </c>
      <c r="H3088" s="8" t="s">
        <v>197</v>
      </c>
      <c r="I3088" s="9">
        <v>45</v>
      </c>
      <c r="J3088" s="10" t="s">
        <v>238</v>
      </c>
      <c r="K3088" s="8" t="s">
        <v>107</v>
      </c>
      <c r="L3088" s="10" t="s">
        <v>108</v>
      </c>
      <c r="M3088" s="10" t="s">
        <v>109</v>
      </c>
      <c r="N3088" s="10" t="s">
        <v>4485</v>
      </c>
      <c r="O3088" s="27"/>
      <c r="P3088" s="27"/>
      <c r="Q3088" s="74"/>
      <c r="R3088" s="27">
        <v>500</v>
      </c>
      <c r="S3088" s="27">
        <v>500</v>
      </c>
      <c r="T3088" s="27">
        <v>500</v>
      </c>
      <c r="U3088" s="27">
        <v>500</v>
      </c>
      <c r="V3088" s="27">
        <v>500</v>
      </c>
      <c r="W3088" s="27"/>
      <c r="X3088" s="27"/>
      <c r="Y3088" s="27"/>
      <c r="Z3088" s="27"/>
      <c r="AA3088" s="27"/>
      <c r="AB3088" s="27"/>
      <c r="AC3088" s="27"/>
      <c r="AD3088" s="27"/>
      <c r="AE3088" s="27"/>
      <c r="AF3088" s="27"/>
      <c r="AG3088" s="27"/>
      <c r="AH3088" s="27"/>
      <c r="AI3088" s="27"/>
      <c r="AJ3088" s="27"/>
      <c r="AK3088" s="27"/>
      <c r="AL3088" s="27"/>
      <c r="AM3088" s="27"/>
      <c r="AN3088" s="27"/>
      <c r="AO3088" s="27"/>
      <c r="AP3088" s="27">
        <v>2483.17</v>
      </c>
      <c r="AQ3088" s="39">
        <v>0</v>
      </c>
      <c r="AR3088" s="27">
        <f t="shared" si="131"/>
        <v>0</v>
      </c>
      <c r="AS3088" s="10" t="s">
        <v>111</v>
      </c>
      <c r="AT3088" s="7">
        <v>2015</v>
      </c>
      <c r="AU3088" s="89" t="s">
        <v>661</v>
      </c>
    </row>
    <row r="3089" spans="2:47" ht="13.15" customHeight="1" x14ac:dyDescent="0.2">
      <c r="B3089" s="7" t="s">
        <v>4522</v>
      </c>
      <c r="C3089" s="7" t="s">
        <v>100</v>
      </c>
      <c r="D3089" s="13" t="s">
        <v>4519</v>
      </c>
      <c r="E3089" s="7" t="s">
        <v>4343</v>
      </c>
      <c r="F3089" s="7" t="s">
        <v>4520</v>
      </c>
      <c r="G3089" s="7" t="s">
        <v>4521</v>
      </c>
      <c r="H3089" s="8" t="s">
        <v>197</v>
      </c>
      <c r="I3089" s="9">
        <v>45</v>
      </c>
      <c r="J3089" s="10" t="s">
        <v>4117</v>
      </c>
      <c r="K3089" s="8" t="s">
        <v>107</v>
      </c>
      <c r="L3089" s="10" t="s">
        <v>108</v>
      </c>
      <c r="M3089" s="10" t="s">
        <v>109</v>
      </c>
      <c r="N3089" s="10" t="s">
        <v>4485</v>
      </c>
      <c r="O3089" s="27"/>
      <c r="P3089" s="27"/>
      <c r="Q3089" s="74"/>
      <c r="R3089" s="27">
        <v>500</v>
      </c>
      <c r="S3089" s="27">
        <v>500</v>
      </c>
      <c r="T3089" s="27">
        <v>500</v>
      </c>
      <c r="U3089" s="27">
        <v>500</v>
      </c>
      <c r="V3089" s="27">
        <v>500</v>
      </c>
      <c r="W3089" s="27"/>
      <c r="X3089" s="27"/>
      <c r="Y3089" s="27"/>
      <c r="Z3089" s="27"/>
      <c r="AA3089" s="27"/>
      <c r="AB3089" s="27"/>
      <c r="AC3089" s="27"/>
      <c r="AD3089" s="27"/>
      <c r="AE3089" s="27"/>
      <c r="AF3089" s="27"/>
      <c r="AG3089" s="27"/>
      <c r="AH3089" s="27"/>
      <c r="AI3089" s="27"/>
      <c r="AJ3089" s="27"/>
      <c r="AK3089" s="27"/>
      <c r="AL3089" s="27"/>
      <c r="AM3089" s="27"/>
      <c r="AN3089" s="27"/>
      <c r="AO3089" s="27"/>
      <c r="AP3089" s="27">
        <v>2483.1711096594281</v>
      </c>
      <c r="AQ3089" s="39">
        <v>0</v>
      </c>
      <c r="AR3089" s="27">
        <f t="shared" si="131"/>
        <v>0</v>
      </c>
      <c r="AS3089" s="10" t="s">
        <v>111</v>
      </c>
      <c r="AT3089" s="43">
        <v>2015</v>
      </c>
      <c r="AU3089" s="10" t="s">
        <v>4487</v>
      </c>
    </row>
    <row r="3090" spans="2:47" ht="13.15" customHeight="1" x14ac:dyDescent="0.2">
      <c r="B3090" s="12" t="s">
        <v>4523</v>
      </c>
      <c r="C3090" s="7" t="s">
        <v>100</v>
      </c>
      <c r="D3090" s="13" t="s">
        <v>4519</v>
      </c>
      <c r="E3090" s="7" t="s">
        <v>4343</v>
      </c>
      <c r="F3090" s="7" t="s">
        <v>4520</v>
      </c>
      <c r="G3090" s="7" t="s">
        <v>4521</v>
      </c>
      <c r="H3090" s="8" t="s">
        <v>197</v>
      </c>
      <c r="I3090" s="9">
        <v>45</v>
      </c>
      <c r="J3090" s="10" t="s">
        <v>579</v>
      </c>
      <c r="K3090" s="8" t="s">
        <v>107</v>
      </c>
      <c r="L3090" s="10" t="s">
        <v>108</v>
      </c>
      <c r="M3090" s="10" t="s">
        <v>109</v>
      </c>
      <c r="N3090" s="10" t="s">
        <v>4485</v>
      </c>
      <c r="O3090" s="74"/>
      <c r="P3090" s="27"/>
      <c r="Q3090" s="27"/>
      <c r="R3090" s="27">
        <v>500</v>
      </c>
      <c r="S3090" s="27">
        <v>350</v>
      </c>
      <c r="T3090" s="27">
        <v>350</v>
      </c>
      <c r="U3090" s="27">
        <v>300</v>
      </c>
      <c r="V3090" s="27">
        <v>300</v>
      </c>
      <c r="W3090" s="27"/>
      <c r="X3090" s="27"/>
      <c r="Y3090" s="27"/>
      <c r="Z3090" s="27"/>
      <c r="AA3090" s="27"/>
      <c r="AB3090" s="27"/>
      <c r="AC3090" s="27"/>
      <c r="AD3090" s="27"/>
      <c r="AE3090" s="27"/>
      <c r="AF3090" s="27"/>
      <c r="AG3090" s="27"/>
      <c r="AH3090" s="27"/>
      <c r="AI3090" s="27"/>
      <c r="AJ3090" s="27"/>
      <c r="AK3090" s="27"/>
      <c r="AL3090" s="27"/>
      <c r="AM3090" s="27"/>
      <c r="AN3090" s="27"/>
      <c r="AO3090" s="27"/>
      <c r="AP3090" s="27">
        <v>2483.1711096594281</v>
      </c>
      <c r="AQ3090" s="39">
        <v>0</v>
      </c>
      <c r="AR3090" s="27">
        <f t="shared" si="131"/>
        <v>0</v>
      </c>
      <c r="AS3090" s="10" t="s">
        <v>111</v>
      </c>
      <c r="AT3090" s="43">
        <v>2015</v>
      </c>
      <c r="AU3090" s="89" t="s">
        <v>661</v>
      </c>
    </row>
    <row r="3091" spans="2:47" ht="13.15" customHeight="1" x14ac:dyDescent="0.2">
      <c r="B3091" s="12" t="s">
        <v>4524</v>
      </c>
      <c r="C3091" s="7" t="s">
        <v>100</v>
      </c>
      <c r="D3091" s="13" t="s">
        <v>4519</v>
      </c>
      <c r="E3091" s="7" t="s">
        <v>4343</v>
      </c>
      <c r="F3091" s="7" t="s">
        <v>4520</v>
      </c>
      <c r="G3091" s="7" t="s">
        <v>4521</v>
      </c>
      <c r="H3091" s="8" t="s">
        <v>105</v>
      </c>
      <c r="I3091" s="9">
        <v>45</v>
      </c>
      <c r="J3091" s="10" t="s">
        <v>579</v>
      </c>
      <c r="K3091" s="8" t="s">
        <v>107</v>
      </c>
      <c r="L3091" s="10" t="s">
        <v>108</v>
      </c>
      <c r="M3091" s="10" t="s">
        <v>109</v>
      </c>
      <c r="N3091" s="10" t="s">
        <v>4485</v>
      </c>
      <c r="O3091" s="74"/>
      <c r="P3091" s="27"/>
      <c r="Q3091" s="27"/>
      <c r="R3091" s="27">
        <v>500</v>
      </c>
      <c r="S3091" s="27">
        <v>350</v>
      </c>
      <c r="T3091" s="27">
        <v>350</v>
      </c>
      <c r="U3091" s="27">
        <v>300</v>
      </c>
      <c r="V3091" s="27">
        <v>300</v>
      </c>
      <c r="W3091" s="27"/>
      <c r="X3091" s="27"/>
      <c r="Y3091" s="27"/>
      <c r="Z3091" s="27"/>
      <c r="AA3091" s="27"/>
      <c r="AB3091" s="27"/>
      <c r="AC3091" s="27"/>
      <c r="AD3091" s="27"/>
      <c r="AE3091" s="27"/>
      <c r="AF3091" s="27"/>
      <c r="AG3091" s="27"/>
      <c r="AH3091" s="27"/>
      <c r="AI3091" s="27"/>
      <c r="AJ3091" s="27"/>
      <c r="AK3091" s="27"/>
      <c r="AL3091" s="27"/>
      <c r="AM3091" s="27"/>
      <c r="AN3091" s="27"/>
      <c r="AO3091" s="27"/>
      <c r="AP3091" s="27">
        <v>2483.1711096594281</v>
      </c>
      <c r="AQ3091" s="39">
        <v>0</v>
      </c>
      <c r="AR3091" s="27">
        <f t="shared" si="131"/>
        <v>0</v>
      </c>
      <c r="AS3091" s="10" t="s">
        <v>111</v>
      </c>
      <c r="AT3091" s="43">
        <v>2015</v>
      </c>
      <c r="AU3091" s="89" t="s">
        <v>4489</v>
      </c>
    </row>
    <row r="3092" spans="2:47" ht="13.15" customHeight="1" x14ac:dyDescent="0.2">
      <c r="B3092" s="12" t="s">
        <v>4525</v>
      </c>
      <c r="C3092" s="7" t="s">
        <v>100</v>
      </c>
      <c r="D3092" s="13" t="s">
        <v>4519</v>
      </c>
      <c r="E3092" s="7" t="s">
        <v>4343</v>
      </c>
      <c r="F3092" s="7" t="s">
        <v>4520</v>
      </c>
      <c r="G3092" s="7" t="s">
        <v>4521</v>
      </c>
      <c r="H3092" s="8" t="s">
        <v>105</v>
      </c>
      <c r="I3092" s="8">
        <v>45</v>
      </c>
      <c r="J3092" s="7" t="s">
        <v>579</v>
      </c>
      <c r="K3092" s="7" t="s">
        <v>107</v>
      </c>
      <c r="L3092" s="7" t="s">
        <v>108</v>
      </c>
      <c r="M3092" s="7" t="s">
        <v>109</v>
      </c>
      <c r="N3092" s="8" t="s">
        <v>4485</v>
      </c>
      <c r="O3092" s="39"/>
      <c r="P3092" s="39"/>
      <c r="Q3092" s="39"/>
      <c r="R3092" s="39"/>
      <c r="S3092" s="39">
        <v>350</v>
      </c>
      <c r="T3092" s="39">
        <v>350</v>
      </c>
      <c r="U3092" s="39">
        <v>300</v>
      </c>
      <c r="V3092" s="39">
        <v>300</v>
      </c>
      <c r="W3092" s="39"/>
      <c r="X3092" s="39"/>
      <c r="Y3092" s="39"/>
      <c r="Z3092" s="39"/>
      <c r="AA3092" s="39"/>
      <c r="AB3092" s="39"/>
      <c r="AC3092" s="39"/>
      <c r="AD3092" s="39"/>
      <c r="AE3092" s="39"/>
      <c r="AF3092" s="39"/>
      <c r="AG3092" s="39"/>
      <c r="AH3092" s="39"/>
      <c r="AI3092" s="39"/>
      <c r="AJ3092" s="39"/>
      <c r="AK3092" s="39"/>
      <c r="AL3092" s="39"/>
      <c r="AM3092" s="39"/>
      <c r="AN3092" s="39"/>
      <c r="AO3092" s="39"/>
      <c r="AP3092" s="27">
        <v>2483.17</v>
      </c>
      <c r="AQ3092" s="39">
        <v>0</v>
      </c>
      <c r="AR3092" s="27">
        <f t="shared" si="131"/>
        <v>0</v>
      </c>
      <c r="AS3092" s="10" t="s">
        <v>111</v>
      </c>
      <c r="AT3092" s="7" t="s">
        <v>375</v>
      </c>
      <c r="AU3092" s="7" t="s">
        <v>4492</v>
      </c>
    </row>
    <row r="3093" spans="2:47" ht="13.15" customHeight="1" x14ac:dyDescent="0.2">
      <c r="B3093" s="12" t="s">
        <v>4526</v>
      </c>
      <c r="C3093" s="7" t="s">
        <v>100</v>
      </c>
      <c r="D3093" s="13" t="s">
        <v>4527</v>
      </c>
      <c r="E3093" s="8" t="s">
        <v>4343</v>
      </c>
      <c r="F3093" s="8" t="s">
        <v>4528</v>
      </c>
      <c r="G3093" s="7" t="s">
        <v>4521</v>
      </c>
      <c r="H3093" s="8" t="s">
        <v>197</v>
      </c>
      <c r="I3093" s="8">
        <v>45</v>
      </c>
      <c r="J3093" s="7" t="s">
        <v>247</v>
      </c>
      <c r="K3093" s="7" t="s">
        <v>107</v>
      </c>
      <c r="L3093" s="7" t="s">
        <v>108</v>
      </c>
      <c r="M3093" s="7" t="s">
        <v>109</v>
      </c>
      <c r="N3093" s="8" t="s">
        <v>4485</v>
      </c>
      <c r="O3093" s="39"/>
      <c r="P3093" s="39"/>
      <c r="Q3093" s="39"/>
      <c r="R3093" s="39"/>
      <c r="S3093" s="39">
        <v>350</v>
      </c>
      <c r="T3093" s="39">
        <v>350</v>
      </c>
      <c r="U3093" s="39">
        <v>300</v>
      </c>
      <c r="V3093" s="39">
        <v>300</v>
      </c>
      <c r="W3093" s="39"/>
      <c r="X3093" s="39"/>
      <c r="Y3093" s="39"/>
      <c r="Z3093" s="39"/>
      <c r="AA3093" s="39"/>
      <c r="AB3093" s="39"/>
      <c r="AC3093" s="39"/>
      <c r="AD3093" s="39"/>
      <c r="AE3093" s="39"/>
      <c r="AF3093" s="39"/>
      <c r="AG3093" s="39"/>
      <c r="AH3093" s="39"/>
      <c r="AI3093" s="39"/>
      <c r="AJ3093" s="39"/>
      <c r="AK3093" s="39"/>
      <c r="AL3093" s="39"/>
      <c r="AM3093" s="39"/>
      <c r="AN3093" s="39"/>
      <c r="AO3093" s="39"/>
      <c r="AP3093" s="27">
        <v>2483.17</v>
      </c>
      <c r="AQ3093" s="39">
        <v>0</v>
      </c>
      <c r="AR3093" s="27">
        <f t="shared" si="131"/>
        <v>0</v>
      </c>
      <c r="AS3093" s="10" t="s">
        <v>111</v>
      </c>
      <c r="AT3093" s="7">
        <v>2016</v>
      </c>
      <c r="AU3093" s="10" t="s">
        <v>212</v>
      </c>
    </row>
    <row r="3094" spans="2:47" ht="13.15" customHeight="1" x14ac:dyDescent="0.2">
      <c r="B3094" s="7" t="s">
        <v>4529</v>
      </c>
      <c r="C3094" s="7" t="s">
        <v>100</v>
      </c>
      <c r="D3094" s="13" t="s">
        <v>4530</v>
      </c>
      <c r="E3094" s="7" t="s">
        <v>4343</v>
      </c>
      <c r="F3094" s="7" t="s">
        <v>4531</v>
      </c>
      <c r="G3094" s="7" t="s">
        <v>4532</v>
      </c>
      <c r="H3094" s="8" t="s">
        <v>197</v>
      </c>
      <c r="I3094" s="9">
        <v>45</v>
      </c>
      <c r="J3094" s="10" t="s">
        <v>238</v>
      </c>
      <c r="K3094" s="8" t="s">
        <v>107</v>
      </c>
      <c r="L3094" s="10" t="s">
        <v>108</v>
      </c>
      <c r="M3094" s="10" t="s">
        <v>109</v>
      </c>
      <c r="N3094" s="10" t="s">
        <v>4485</v>
      </c>
      <c r="O3094" s="27"/>
      <c r="P3094" s="27"/>
      <c r="Q3094" s="74"/>
      <c r="R3094" s="27">
        <v>500</v>
      </c>
      <c r="S3094" s="27">
        <v>500</v>
      </c>
      <c r="T3094" s="27">
        <v>500</v>
      </c>
      <c r="U3094" s="27">
        <v>500</v>
      </c>
      <c r="V3094" s="27">
        <v>500</v>
      </c>
      <c r="W3094" s="27"/>
      <c r="X3094" s="27"/>
      <c r="Y3094" s="27"/>
      <c r="Z3094" s="27"/>
      <c r="AA3094" s="27"/>
      <c r="AB3094" s="27"/>
      <c r="AC3094" s="27"/>
      <c r="AD3094" s="27"/>
      <c r="AE3094" s="27"/>
      <c r="AF3094" s="27"/>
      <c r="AG3094" s="27"/>
      <c r="AH3094" s="27"/>
      <c r="AI3094" s="27"/>
      <c r="AJ3094" s="27"/>
      <c r="AK3094" s="27"/>
      <c r="AL3094" s="27"/>
      <c r="AM3094" s="27"/>
      <c r="AN3094" s="27"/>
      <c r="AO3094" s="27"/>
      <c r="AP3094" s="27">
        <v>2483.17</v>
      </c>
      <c r="AQ3094" s="39">
        <v>0</v>
      </c>
      <c r="AR3094" s="27">
        <f t="shared" si="131"/>
        <v>0</v>
      </c>
      <c r="AS3094" s="10" t="s">
        <v>111</v>
      </c>
      <c r="AT3094" s="7">
        <v>2015</v>
      </c>
      <c r="AU3094" s="89" t="s">
        <v>661</v>
      </c>
    </row>
    <row r="3095" spans="2:47" ht="13.15" customHeight="1" x14ac:dyDescent="0.2">
      <c r="B3095" s="7" t="s">
        <v>4533</v>
      </c>
      <c r="C3095" s="7" t="s">
        <v>100</v>
      </c>
      <c r="D3095" s="13" t="s">
        <v>4530</v>
      </c>
      <c r="E3095" s="7" t="s">
        <v>4343</v>
      </c>
      <c r="F3095" s="7" t="s">
        <v>4531</v>
      </c>
      <c r="G3095" s="7" t="s">
        <v>4532</v>
      </c>
      <c r="H3095" s="8" t="s">
        <v>197</v>
      </c>
      <c r="I3095" s="9">
        <v>45</v>
      </c>
      <c r="J3095" s="10" t="s">
        <v>4117</v>
      </c>
      <c r="K3095" s="8" t="s">
        <v>107</v>
      </c>
      <c r="L3095" s="10" t="s">
        <v>108</v>
      </c>
      <c r="M3095" s="10" t="s">
        <v>109</v>
      </c>
      <c r="N3095" s="10" t="s">
        <v>4485</v>
      </c>
      <c r="O3095" s="27"/>
      <c r="P3095" s="27"/>
      <c r="Q3095" s="74"/>
      <c r="R3095" s="27">
        <v>500</v>
      </c>
      <c r="S3095" s="27">
        <v>500</v>
      </c>
      <c r="T3095" s="27">
        <v>500</v>
      </c>
      <c r="U3095" s="27">
        <v>500</v>
      </c>
      <c r="V3095" s="27">
        <v>500</v>
      </c>
      <c r="W3095" s="27"/>
      <c r="X3095" s="27"/>
      <c r="Y3095" s="27"/>
      <c r="Z3095" s="27"/>
      <c r="AA3095" s="27"/>
      <c r="AB3095" s="27"/>
      <c r="AC3095" s="27"/>
      <c r="AD3095" s="27"/>
      <c r="AE3095" s="27"/>
      <c r="AF3095" s="27"/>
      <c r="AG3095" s="27"/>
      <c r="AH3095" s="27"/>
      <c r="AI3095" s="27"/>
      <c r="AJ3095" s="27"/>
      <c r="AK3095" s="27"/>
      <c r="AL3095" s="27"/>
      <c r="AM3095" s="27"/>
      <c r="AN3095" s="27"/>
      <c r="AO3095" s="27"/>
      <c r="AP3095" s="27">
        <v>2483.1711096594281</v>
      </c>
      <c r="AQ3095" s="39">
        <v>0</v>
      </c>
      <c r="AR3095" s="27">
        <f t="shared" si="131"/>
        <v>0</v>
      </c>
      <c r="AS3095" s="10" t="s">
        <v>111</v>
      </c>
      <c r="AT3095" s="43">
        <v>2015</v>
      </c>
      <c r="AU3095" s="10" t="s">
        <v>4487</v>
      </c>
    </row>
    <row r="3096" spans="2:47" ht="13.15" customHeight="1" x14ac:dyDescent="0.2">
      <c r="B3096" s="12" t="s">
        <v>4534</v>
      </c>
      <c r="C3096" s="7" t="s">
        <v>100</v>
      </c>
      <c r="D3096" s="13" t="s">
        <v>4530</v>
      </c>
      <c r="E3096" s="7" t="s">
        <v>4343</v>
      </c>
      <c r="F3096" s="7" t="s">
        <v>4531</v>
      </c>
      <c r="G3096" s="7" t="s">
        <v>4532</v>
      </c>
      <c r="H3096" s="8" t="s">
        <v>197</v>
      </c>
      <c r="I3096" s="9">
        <v>45</v>
      </c>
      <c r="J3096" s="10" t="s">
        <v>579</v>
      </c>
      <c r="K3096" s="8" t="s">
        <v>107</v>
      </c>
      <c r="L3096" s="10" t="s">
        <v>108</v>
      </c>
      <c r="M3096" s="10" t="s">
        <v>109</v>
      </c>
      <c r="N3096" s="10" t="s">
        <v>4485</v>
      </c>
      <c r="O3096" s="74"/>
      <c r="P3096" s="27"/>
      <c r="Q3096" s="27"/>
      <c r="R3096" s="27">
        <v>500</v>
      </c>
      <c r="S3096" s="27">
        <v>350</v>
      </c>
      <c r="T3096" s="27">
        <v>350</v>
      </c>
      <c r="U3096" s="27">
        <v>300</v>
      </c>
      <c r="V3096" s="27">
        <v>300</v>
      </c>
      <c r="W3096" s="27"/>
      <c r="X3096" s="27"/>
      <c r="Y3096" s="27"/>
      <c r="Z3096" s="27"/>
      <c r="AA3096" s="27"/>
      <c r="AB3096" s="27"/>
      <c r="AC3096" s="27"/>
      <c r="AD3096" s="27"/>
      <c r="AE3096" s="27"/>
      <c r="AF3096" s="27"/>
      <c r="AG3096" s="27"/>
      <c r="AH3096" s="27"/>
      <c r="AI3096" s="27"/>
      <c r="AJ3096" s="27"/>
      <c r="AK3096" s="27"/>
      <c r="AL3096" s="27"/>
      <c r="AM3096" s="27"/>
      <c r="AN3096" s="27"/>
      <c r="AO3096" s="27"/>
      <c r="AP3096" s="27">
        <v>2483.1711096594281</v>
      </c>
      <c r="AQ3096" s="39">
        <v>0</v>
      </c>
      <c r="AR3096" s="27">
        <f t="shared" si="131"/>
        <v>0</v>
      </c>
      <c r="AS3096" s="10" t="s">
        <v>111</v>
      </c>
      <c r="AT3096" s="43">
        <v>2015</v>
      </c>
      <c r="AU3096" s="89" t="s">
        <v>661</v>
      </c>
    </row>
    <row r="3097" spans="2:47" ht="13.15" customHeight="1" x14ac:dyDescent="0.2">
      <c r="B3097" s="12" t="s">
        <v>4535</v>
      </c>
      <c r="C3097" s="7" t="s">
        <v>100</v>
      </c>
      <c r="D3097" s="13" t="s">
        <v>4530</v>
      </c>
      <c r="E3097" s="7" t="s">
        <v>4343</v>
      </c>
      <c r="F3097" s="7" t="s">
        <v>4531</v>
      </c>
      <c r="G3097" s="7" t="s">
        <v>4532</v>
      </c>
      <c r="H3097" s="8" t="s">
        <v>105</v>
      </c>
      <c r="I3097" s="9">
        <v>45</v>
      </c>
      <c r="J3097" s="10" t="s">
        <v>579</v>
      </c>
      <c r="K3097" s="8" t="s">
        <v>107</v>
      </c>
      <c r="L3097" s="10" t="s">
        <v>108</v>
      </c>
      <c r="M3097" s="10" t="s">
        <v>109</v>
      </c>
      <c r="N3097" s="10" t="s">
        <v>4485</v>
      </c>
      <c r="O3097" s="74"/>
      <c r="P3097" s="27"/>
      <c r="Q3097" s="27"/>
      <c r="R3097" s="27">
        <v>500</v>
      </c>
      <c r="S3097" s="27">
        <v>350</v>
      </c>
      <c r="T3097" s="27">
        <v>350</v>
      </c>
      <c r="U3097" s="27">
        <v>300</v>
      </c>
      <c r="V3097" s="27">
        <v>300</v>
      </c>
      <c r="W3097" s="27"/>
      <c r="X3097" s="27"/>
      <c r="Y3097" s="27"/>
      <c r="Z3097" s="27"/>
      <c r="AA3097" s="27"/>
      <c r="AB3097" s="27"/>
      <c r="AC3097" s="27"/>
      <c r="AD3097" s="27"/>
      <c r="AE3097" s="27"/>
      <c r="AF3097" s="27"/>
      <c r="AG3097" s="27"/>
      <c r="AH3097" s="27"/>
      <c r="AI3097" s="27"/>
      <c r="AJ3097" s="27"/>
      <c r="AK3097" s="27"/>
      <c r="AL3097" s="27"/>
      <c r="AM3097" s="27"/>
      <c r="AN3097" s="27"/>
      <c r="AO3097" s="27"/>
      <c r="AP3097" s="27">
        <v>2483.1711096594281</v>
      </c>
      <c r="AQ3097" s="39">
        <v>0</v>
      </c>
      <c r="AR3097" s="27">
        <f t="shared" si="131"/>
        <v>0</v>
      </c>
      <c r="AS3097" s="10" t="s">
        <v>111</v>
      </c>
      <c r="AT3097" s="43">
        <v>2015</v>
      </c>
      <c r="AU3097" s="89" t="s">
        <v>4489</v>
      </c>
    </row>
    <row r="3098" spans="2:47" ht="13.15" customHeight="1" x14ac:dyDescent="0.2">
      <c r="B3098" s="12" t="s">
        <v>4536</v>
      </c>
      <c r="C3098" s="7" t="s">
        <v>100</v>
      </c>
      <c r="D3098" s="13" t="s">
        <v>4530</v>
      </c>
      <c r="E3098" s="7" t="s">
        <v>4343</v>
      </c>
      <c r="F3098" s="7" t="s">
        <v>4531</v>
      </c>
      <c r="G3098" s="7" t="s">
        <v>4532</v>
      </c>
      <c r="H3098" s="8" t="s">
        <v>105</v>
      </c>
      <c r="I3098" s="8">
        <v>45</v>
      </c>
      <c r="J3098" s="7" t="s">
        <v>579</v>
      </c>
      <c r="K3098" s="7" t="s">
        <v>107</v>
      </c>
      <c r="L3098" s="7" t="s">
        <v>108</v>
      </c>
      <c r="M3098" s="7" t="s">
        <v>109</v>
      </c>
      <c r="N3098" s="8" t="s">
        <v>4485</v>
      </c>
      <c r="O3098" s="39"/>
      <c r="P3098" s="39"/>
      <c r="Q3098" s="39"/>
      <c r="R3098" s="39"/>
      <c r="S3098" s="39">
        <v>350</v>
      </c>
      <c r="T3098" s="39">
        <v>350</v>
      </c>
      <c r="U3098" s="39">
        <v>300</v>
      </c>
      <c r="V3098" s="39">
        <v>300</v>
      </c>
      <c r="W3098" s="39"/>
      <c r="X3098" s="39"/>
      <c r="Y3098" s="39"/>
      <c r="Z3098" s="39"/>
      <c r="AA3098" s="39"/>
      <c r="AB3098" s="39"/>
      <c r="AC3098" s="39"/>
      <c r="AD3098" s="39"/>
      <c r="AE3098" s="39"/>
      <c r="AF3098" s="39"/>
      <c r="AG3098" s="39"/>
      <c r="AH3098" s="39"/>
      <c r="AI3098" s="39"/>
      <c r="AJ3098" s="39"/>
      <c r="AK3098" s="39"/>
      <c r="AL3098" s="39"/>
      <c r="AM3098" s="39"/>
      <c r="AN3098" s="39"/>
      <c r="AO3098" s="39"/>
      <c r="AP3098" s="27">
        <v>2483.17</v>
      </c>
      <c r="AQ3098" s="39">
        <v>0</v>
      </c>
      <c r="AR3098" s="27">
        <f t="shared" si="131"/>
        <v>0</v>
      </c>
      <c r="AS3098" s="10" t="s">
        <v>111</v>
      </c>
      <c r="AT3098" s="7" t="s">
        <v>375</v>
      </c>
      <c r="AU3098" s="7" t="s">
        <v>4492</v>
      </c>
    </row>
    <row r="3099" spans="2:47" ht="13.15" customHeight="1" x14ac:dyDescent="0.2">
      <c r="B3099" s="12" t="s">
        <v>4537</v>
      </c>
      <c r="C3099" s="7" t="s">
        <v>100</v>
      </c>
      <c r="D3099" s="13" t="s">
        <v>4538</v>
      </c>
      <c r="E3099" s="8" t="s">
        <v>4343</v>
      </c>
      <c r="F3099" s="8" t="s">
        <v>4539</v>
      </c>
      <c r="G3099" s="7" t="s">
        <v>4532</v>
      </c>
      <c r="H3099" s="8" t="s">
        <v>197</v>
      </c>
      <c r="I3099" s="8">
        <v>45</v>
      </c>
      <c r="J3099" s="7" t="s">
        <v>247</v>
      </c>
      <c r="K3099" s="7" t="s">
        <v>107</v>
      </c>
      <c r="L3099" s="7" t="s">
        <v>108</v>
      </c>
      <c r="M3099" s="7" t="s">
        <v>109</v>
      </c>
      <c r="N3099" s="8" t="s">
        <v>4485</v>
      </c>
      <c r="O3099" s="39"/>
      <c r="P3099" s="39"/>
      <c r="Q3099" s="39"/>
      <c r="R3099" s="39"/>
      <c r="S3099" s="39">
        <v>350</v>
      </c>
      <c r="T3099" s="39">
        <v>350</v>
      </c>
      <c r="U3099" s="39">
        <v>300</v>
      </c>
      <c r="V3099" s="39">
        <v>300</v>
      </c>
      <c r="W3099" s="39"/>
      <c r="X3099" s="39"/>
      <c r="Y3099" s="39"/>
      <c r="Z3099" s="39"/>
      <c r="AA3099" s="39"/>
      <c r="AB3099" s="39"/>
      <c r="AC3099" s="39"/>
      <c r="AD3099" s="39"/>
      <c r="AE3099" s="39"/>
      <c r="AF3099" s="39"/>
      <c r="AG3099" s="39"/>
      <c r="AH3099" s="39"/>
      <c r="AI3099" s="39"/>
      <c r="AJ3099" s="39"/>
      <c r="AK3099" s="39"/>
      <c r="AL3099" s="39"/>
      <c r="AM3099" s="39"/>
      <c r="AN3099" s="39"/>
      <c r="AO3099" s="39"/>
      <c r="AP3099" s="27">
        <v>2483.17</v>
      </c>
      <c r="AQ3099" s="39">
        <v>0</v>
      </c>
      <c r="AR3099" s="27">
        <f t="shared" si="131"/>
        <v>0</v>
      </c>
      <c r="AS3099" s="10" t="s">
        <v>111</v>
      </c>
      <c r="AT3099" s="7">
        <v>2016</v>
      </c>
      <c r="AU3099" s="10" t="s">
        <v>212</v>
      </c>
    </row>
    <row r="3100" spans="2:47" ht="13.15" customHeight="1" x14ac:dyDescent="0.2">
      <c r="B3100" s="7" t="s">
        <v>4540</v>
      </c>
      <c r="C3100" s="7" t="s">
        <v>100</v>
      </c>
      <c r="D3100" s="13" t="s">
        <v>4541</v>
      </c>
      <c r="E3100" s="7" t="s">
        <v>4343</v>
      </c>
      <c r="F3100" s="7" t="s">
        <v>4542</v>
      </c>
      <c r="G3100" s="7" t="s">
        <v>4543</v>
      </c>
      <c r="H3100" s="8" t="s">
        <v>197</v>
      </c>
      <c r="I3100" s="9">
        <v>45</v>
      </c>
      <c r="J3100" s="10" t="s">
        <v>238</v>
      </c>
      <c r="K3100" s="8" t="s">
        <v>107</v>
      </c>
      <c r="L3100" s="10" t="s">
        <v>108</v>
      </c>
      <c r="M3100" s="10" t="s">
        <v>109</v>
      </c>
      <c r="N3100" s="10" t="s">
        <v>4485</v>
      </c>
      <c r="O3100" s="27"/>
      <c r="P3100" s="27"/>
      <c r="Q3100" s="74"/>
      <c r="R3100" s="27">
        <v>500</v>
      </c>
      <c r="S3100" s="27">
        <v>500</v>
      </c>
      <c r="T3100" s="27">
        <v>500</v>
      </c>
      <c r="U3100" s="27">
        <v>500</v>
      </c>
      <c r="V3100" s="27">
        <v>500</v>
      </c>
      <c r="W3100" s="27"/>
      <c r="X3100" s="27"/>
      <c r="Y3100" s="27"/>
      <c r="Z3100" s="27"/>
      <c r="AA3100" s="27"/>
      <c r="AB3100" s="27"/>
      <c r="AC3100" s="27"/>
      <c r="AD3100" s="27"/>
      <c r="AE3100" s="27"/>
      <c r="AF3100" s="27"/>
      <c r="AG3100" s="27"/>
      <c r="AH3100" s="27"/>
      <c r="AI3100" s="27"/>
      <c r="AJ3100" s="27"/>
      <c r="AK3100" s="27"/>
      <c r="AL3100" s="27"/>
      <c r="AM3100" s="27"/>
      <c r="AN3100" s="27"/>
      <c r="AO3100" s="27"/>
      <c r="AP3100" s="27">
        <v>2482.14</v>
      </c>
      <c r="AQ3100" s="39">
        <v>0</v>
      </c>
      <c r="AR3100" s="27">
        <f t="shared" si="131"/>
        <v>0</v>
      </c>
      <c r="AS3100" s="10" t="s">
        <v>111</v>
      </c>
      <c r="AT3100" s="7">
        <v>2015</v>
      </c>
      <c r="AU3100" s="89" t="s">
        <v>661</v>
      </c>
    </row>
    <row r="3101" spans="2:47" ht="13.15" customHeight="1" x14ac:dyDescent="0.2">
      <c r="B3101" s="7" t="s">
        <v>4544</v>
      </c>
      <c r="C3101" s="7" t="s">
        <v>100</v>
      </c>
      <c r="D3101" s="13" t="s">
        <v>4541</v>
      </c>
      <c r="E3101" s="7" t="s">
        <v>4343</v>
      </c>
      <c r="F3101" s="7" t="s">
        <v>4542</v>
      </c>
      <c r="G3101" s="7" t="s">
        <v>4543</v>
      </c>
      <c r="H3101" s="8" t="s">
        <v>197</v>
      </c>
      <c r="I3101" s="9">
        <v>45</v>
      </c>
      <c r="J3101" s="10" t="s">
        <v>4117</v>
      </c>
      <c r="K3101" s="8" t="s">
        <v>107</v>
      </c>
      <c r="L3101" s="10" t="s">
        <v>108</v>
      </c>
      <c r="M3101" s="10" t="s">
        <v>109</v>
      </c>
      <c r="N3101" s="10" t="s">
        <v>4485</v>
      </c>
      <c r="O3101" s="27"/>
      <c r="P3101" s="27"/>
      <c r="Q3101" s="74"/>
      <c r="R3101" s="27">
        <v>500</v>
      </c>
      <c r="S3101" s="27">
        <v>500</v>
      </c>
      <c r="T3101" s="27">
        <v>500</v>
      </c>
      <c r="U3101" s="27">
        <v>500</v>
      </c>
      <c r="V3101" s="27">
        <v>500</v>
      </c>
      <c r="W3101" s="27"/>
      <c r="X3101" s="27"/>
      <c r="Y3101" s="27"/>
      <c r="Z3101" s="27"/>
      <c r="AA3101" s="27"/>
      <c r="AB3101" s="27"/>
      <c r="AC3101" s="27"/>
      <c r="AD3101" s="27"/>
      <c r="AE3101" s="27"/>
      <c r="AF3101" s="27"/>
      <c r="AG3101" s="27"/>
      <c r="AH3101" s="27"/>
      <c r="AI3101" s="27"/>
      <c r="AJ3101" s="27"/>
      <c r="AK3101" s="27"/>
      <c r="AL3101" s="27"/>
      <c r="AM3101" s="27"/>
      <c r="AN3101" s="27"/>
      <c r="AO3101" s="27"/>
      <c r="AP3101" s="27">
        <v>2482.1362051702854</v>
      </c>
      <c r="AQ3101" s="39">
        <v>0</v>
      </c>
      <c r="AR3101" s="27">
        <f t="shared" si="131"/>
        <v>0</v>
      </c>
      <c r="AS3101" s="10" t="s">
        <v>111</v>
      </c>
      <c r="AT3101" s="43">
        <v>2015</v>
      </c>
      <c r="AU3101" s="10" t="s">
        <v>4487</v>
      </c>
    </row>
    <row r="3102" spans="2:47" ht="13.15" customHeight="1" x14ac:dyDescent="0.2">
      <c r="B3102" s="12" t="s">
        <v>4545</v>
      </c>
      <c r="C3102" s="7" t="s">
        <v>100</v>
      </c>
      <c r="D3102" s="13" t="s">
        <v>4541</v>
      </c>
      <c r="E3102" s="7" t="s">
        <v>4343</v>
      </c>
      <c r="F3102" s="7" t="s">
        <v>4542</v>
      </c>
      <c r="G3102" s="7" t="s">
        <v>4543</v>
      </c>
      <c r="H3102" s="8" t="s">
        <v>197</v>
      </c>
      <c r="I3102" s="9">
        <v>45</v>
      </c>
      <c r="J3102" s="10" t="s">
        <v>579</v>
      </c>
      <c r="K3102" s="8" t="s">
        <v>107</v>
      </c>
      <c r="L3102" s="10" t="s">
        <v>108</v>
      </c>
      <c r="M3102" s="10" t="s">
        <v>109</v>
      </c>
      <c r="N3102" s="10" t="s">
        <v>4485</v>
      </c>
      <c r="O3102" s="74"/>
      <c r="P3102" s="27"/>
      <c r="Q3102" s="27"/>
      <c r="R3102" s="27">
        <v>500</v>
      </c>
      <c r="S3102" s="27">
        <v>350</v>
      </c>
      <c r="T3102" s="27">
        <v>350</v>
      </c>
      <c r="U3102" s="27">
        <v>300</v>
      </c>
      <c r="V3102" s="27">
        <v>300</v>
      </c>
      <c r="W3102" s="27"/>
      <c r="X3102" s="27"/>
      <c r="Y3102" s="27"/>
      <c r="Z3102" s="27"/>
      <c r="AA3102" s="27"/>
      <c r="AB3102" s="27"/>
      <c r="AC3102" s="27"/>
      <c r="AD3102" s="27"/>
      <c r="AE3102" s="27"/>
      <c r="AF3102" s="27"/>
      <c r="AG3102" s="27"/>
      <c r="AH3102" s="27"/>
      <c r="AI3102" s="27"/>
      <c r="AJ3102" s="27"/>
      <c r="AK3102" s="27"/>
      <c r="AL3102" s="27"/>
      <c r="AM3102" s="27"/>
      <c r="AN3102" s="27"/>
      <c r="AO3102" s="27"/>
      <c r="AP3102" s="27">
        <v>2482.1362051702854</v>
      </c>
      <c r="AQ3102" s="39">
        <v>0</v>
      </c>
      <c r="AR3102" s="27">
        <f t="shared" si="131"/>
        <v>0</v>
      </c>
      <c r="AS3102" s="10" t="s">
        <v>111</v>
      </c>
      <c r="AT3102" s="43">
        <v>2015</v>
      </c>
      <c r="AU3102" s="89" t="s">
        <v>661</v>
      </c>
    </row>
    <row r="3103" spans="2:47" ht="13.15" customHeight="1" x14ac:dyDescent="0.2">
      <c r="B3103" s="12" t="s">
        <v>4546</v>
      </c>
      <c r="C3103" s="7" t="s">
        <v>100</v>
      </c>
      <c r="D3103" s="13" t="s">
        <v>4541</v>
      </c>
      <c r="E3103" s="7" t="s">
        <v>4343</v>
      </c>
      <c r="F3103" s="7" t="s">
        <v>4542</v>
      </c>
      <c r="G3103" s="7" t="s">
        <v>4543</v>
      </c>
      <c r="H3103" s="8" t="s">
        <v>105</v>
      </c>
      <c r="I3103" s="9">
        <v>45</v>
      </c>
      <c r="J3103" s="10" t="s">
        <v>579</v>
      </c>
      <c r="K3103" s="8" t="s">
        <v>107</v>
      </c>
      <c r="L3103" s="10" t="s">
        <v>108</v>
      </c>
      <c r="M3103" s="10" t="s">
        <v>109</v>
      </c>
      <c r="N3103" s="10" t="s">
        <v>4485</v>
      </c>
      <c r="O3103" s="74"/>
      <c r="P3103" s="27"/>
      <c r="Q3103" s="27"/>
      <c r="R3103" s="27">
        <v>500</v>
      </c>
      <c r="S3103" s="27">
        <v>350</v>
      </c>
      <c r="T3103" s="27">
        <v>350</v>
      </c>
      <c r="U3103" s="27">
        <v>300</v>
      </c>
      <c r="V3103" s="27">
        <v>300</v>
      </c>
      <c r="W3103" s="27"/>
      <c r="X3103" s="27"/>
      <c r="Y3103" s="27"/>
      <c r="Z3103" s="27"/>
      <c r="AA3103" s="27"/>
      <c r="AB3103" s="27"/>
      <c r="AC3103" s="27"/>
      <c r="AD3103" s="27"/>
      <c r="AE3103" s="27"/>
      <c r="AF3103" s="27"/>
      <c r="AG3103" s="27"/>
      <c r="AH3103" s="27"/>
      <c r="AI3103" s="27"/>
      <c r="AJ3103" s="27"/>
      <c r="AK3103" s="27"/>
      <c r="AL3103" s="27"/>
      <c r="AM3103" s="27"/>
      <c r="AN3103" s="27"/>
      <c r="AO3103" s="27"/>
      <c r="AP3103" s="27">
        <v>2482.1362051702854</v>
      </c>
      <c r="AQ3103" s="39">
        <v>0</v>
      </c>
      <c r="AR3103" s="27">
        <f t="shared" si="131"/>
        <v>0</v>
      </c>
      <c r="AS3103" s="10" t="s">
        <v>111</v>
      </c>
      <c r="AT3103" s="43">
        <v>2015</v>
      </c>
      <c r="AU3103" s="89" t="s">
        <v>4489</v>
      </c>
    </row>
    <row r="3104" spans="2:47" ht="13.15" customHeight="1" x14ac:dyDescent="0.2">
      <c r="B3104" s="12" t="s">
        <v>4547</v>
      </c>
      <c r="C3104" s="7" t="s">
        <v>100</v>
      </c>
      <c r="D3104" s="13" t="s">
        <v>4541</v>
      </c>
      <c r="E3104" s="7" t="s">
        <v>4343</v>
      </c>
      <c r="F3104" s="7" t="s">
        <v>4542</v>
      </c>
      <c r="G3104" s="7" t="s">
        <v>4543</v>
      </c>
      <c r="H3104" s="8" t="s">
        <v>105</v>
      </c>
      <c r="I3104" s="8">
        <v>45</v>
      </c>
      <c r="J3104" s="7" t="s">
        <v>579</v>
      </c>
      <c r="K3104" s="7" t="s">
        <v>107</v>
      </c>
      <c r="L3104" s="7" t="s">
        <v>108</v>
      </c>
      <c r="M3104" s="7" t="s">
        <v>109</v>
      </c>
      <c r="N3104" s="8" t="s">
        <v>4485</v>
      </c>
      <c r="O3104" s="39"/>
      <c r="P3104" s="39"/>
      <c r="Q3104" s="39"/>
      <c r="R3104" s="39"/>
      <c r="S3104" s="39">
        <v>350</v>
      </c>
      <c r="T3104" s="39">
        <v>350</v>
      </c>
      <c r="U3104" s="39">
        <v>300</v>
      </c>
      <c r="V3104" s="39">
        <v>300</v>
      </c>
      <c r="W3104" s="39"/>
      <c r="X3104" s="39"/>
      <c r="Y3104" s="39"/>
      <c r="Z3104" s="39"/>
      <c r="AA3104" s="39"/>
      <c r="AB3104" s="39"/>
      <c r="AC3104" s="39"/>
      <c r="AD3104" s="39"/>
      <c r="AE3104" s="39"/>
      <c r="AF3104" s="39"/>
      <c r="AG3104" s="39"/>
      <c r="AH3104" s="39"/>
      <c r="AI3104" s="39"/>
      <c r="AJ3104" s="39"/>
      <c r="AK3104" s="39"/>
      <c r="AL3104" s="39"/>
      <c r="AM3104" s="39"/>
      <c r="AN3104" s="39"/>
      <c r="AO3104" s="39"/>
      <c r="AP3104" s="27">
        <v>2482.14</v>
      </c>
      <c r="AQ3104" s="39">
        <v>0</v>
      </c>
      <c r="AR3104" s="27">
        <f t="shared" si="131"/>
        <v>0</v>
      </c>
      <c r="AS3104" s="10" t="s">
        <v>111</v>
      </c>
      <c r="AT3104" s="7" t="s">
        <v>375</v>
      </c>
      <c r="AU3104" s="7" t="s">
        <v>4492</v>
      </c>
    </row>
    <row r="3105" spans="2:47" ht="13.15" customHeight="1" x14ac:dyDescent="0.2">
      <c r="B3105" s="12" t="s">
        <v>4548</v>
      </c>
      <c r="C3105" s="7" t="s">
        <v>100</v>
      </c>
      <c r="D3105" s="13" t="s">
        <v>4549</v>
      </c>
      <c r="E3105" s="8" t="s">
        <v>4343</v>
      </c>
      <c r="F3105" s="8" t="s">
        <v>4550</v>
      </c>
      <c r="G3105" s="7" t="s">
        <v>4543</v>
      </c>
      <c r="H3105" s="8" t="s">
        <v>197</v>
      </c>
      <c r="I3105" s="8">
        <v>45</v>
      </c>
      <c r="J3105" s="7" t="s">
        <v>247</v>
      </c>
      <c r="K3105" s="7" t="s">
        <v>107</v>
      </c>
      <c r="L3105" s="7" t="s">
        <v>108</v>
      </c>
      <c r="M3105" s="7" t="s">
        <v>109</v>
      </c>
      <c r="N3105" s="8" t="s">
        <v>4485</v>
      </c>
      <c r="O3105" s="39"/>
      <c r="P3105" s="39"/>
      <c r="Q3105" s="39"/>
      <c r="R3105" s="39"/>
      <c r="S3105" s="39">
        <v>350</v>
      </c>
      <c r="T3105" s="39">
        <v>350</v>
      </c>
      <c r="U3105" s="39">
        <v>300</v>
      </c>
      <c r="V3105" s="39">
        <v>300</v>
      </c>
      <c r="W3105" s="39"/>
      <c r="X3105" s="39"/>
      <c r="Y3105" s="39"/>
      <c r="Z3105" s="39"/>
      <c r="AA3105" s="39"/>
      <c r="AB3105" s="39"/>
      <c r="AC3105" s="39"/>
      <c r="AD3105" s="39"/>
      <c r="AE3105" s="39"/>
      <c r="AF3105" s="39"/>
      <c r="AG3105" s="39"/>
      <c r="AH3105" s="39"/>
      <c r="AI3105" s="39"/>
      <c r="AJ3105" s="39"/>
      <c r="AK3105" s="39"/>
      <c r="AL3105" s="39"/>
      <c r="AM3105" s="39"/>
      <c r="AN3105" s="39"/>
      <c r="AO3105" s="39"/>
      <c r="AP3105" s="27">
        <v>2482.14</v>
      </c>
      <c r="AQ3105" s="39">
        <v>0</v>
      </c>
      <c r="AR3105" s="27">
        <f t="shared" si="131"/>
        <v>0</v>
      </c>
      <c r="AS3105" s="10" t="s">
        <v>111</v>
      </c>
      <c r="AT3105" s="7">
        <v>2016</v>
      </c>
      <c r="AU3105" s="10" t="s">
        <v>212</v>
      </c>
    </row>
    <row r="3106" spans="2:47" ht="13.15" customHeight="1" x14ac:dyDescent="0.2">
      <c r="B3106" s="7" t="s">
        <v>4551</v>
      </c>
      <c r="C3106" s="7" t="s">
        <v>100</v>
      </c>
      <c r="D3106" s="13" t="s">
        <v>4552</v>
      </c>
      <c r="E3106" s="7" t="s">
        <v>4343</v>
      </c>
      <c r="F3106" s="7" t="s">
        <v>4553</v>
      </c>
      <c r="G3106" s="7" t="s">
        <v>4554</v>
      </c>
      <c r="H3106" s="8" t="s">
        <v>197</v>
      </c>
      <c r="I3106" s="9">
        <v>45</v>
      </c>
      <c r="J3106" s="10" t="s">
        <v>238</v>
      </c>
      <c r="K3106" s="8" t="s">
        <v>107</v>
      </c>
      <c r="L3106" s="10" t="s">
        <v>108</v>
      </c>
      <c r="M3106" s="10" t="s">
        <v>109</v>
      </c>
      <c r="N3106" s="10" t="s">
        <v>4485</v>
      </c>
      <c r="O3106" s="27"/>
      <c r="P3106" s="27"/>
      <c r="Q3106" s="74"/>
      <c r="R3106" s="27">
        <v>500</v>
      </c>
      <c r="S3106" s="27">
        <v>500</v>
      </c>
      <c r="T3106" s="27">
        <v>500</v>
      </c>
      <c r="U3106" s="27">
        <v>500</v>
      </c>
      <c r="V3106" s="27">
        <v>500</v>
      </c>
      <c r="W3106" s="27"/>
      <c r="X3106" s="27"/>
      <c r="Y3106" s="27"/>
      <c r="Z3106" s="27"/>
      <c r="AA3106" s="27"/>
      <c r="AB3106" s="27"/>
      <c r="AC3106" s="27"/>
      <c r="AD3106" s="27"/>
      <c r="AE3106" s="27"/>
      <c r="AF3106" s="27"/>
      <c r="AG3106" s="27"/>
      <c r="AH3106" s="27"/>
      <c r="AI3106" s="27"/>
      <c r="AJ3106" s="27"/>
      <c r="AK3106" s="27"/>
      <c r="AL3106" s="27"/>
      <c r="AM3106" s="27"/>
      <c r="AN3106" s="27"/>
      <c r="AO3106" s="27"/>
      <c r="AP3106" s="27">
        <v>2481.64</v>
      </c>
      <c r="AQ3106" s="39">
        <v>0</v>
      </c>
      <c r="AR3106" s="27">
        <f t="shared" si="131"/>
        <v>0</v>
      </c>
      <c r="AS3106" s="10" t="s">
        <v>111</v>
      </c>
      <c r="AT3106" s="7">
        <v>2015</v>
      </c>
      <c r="AU3106" s="89" t="s">
        <v>661</v>
      </c>
    </row>
    <row r="3107" spans="2:47" ht="13.15" customHeight="1" x14ac:dyDescent="0.2">
      <c r="B3107" s="7" t="s">
        <v>4555</v>
      </c>
      <c r="C3107" s="7" t="s">
        <v>100</v>
      </c>
      <c r="D3107" s="13" t="s">
        <v>4552</v>
      </c>
      <c r="E3107" s="7" t="s">
        <v>4343</v>
      </c>
      <c r="F3107" s="7" t="s">
        <v>4553</v>
      </c>
      <c r="G3107" s="7" t="s">
        <v>4554</v>
      </c>
      <c r="H3107" s="8" t="s">
        <v>197</v>
      </c>
      <c r="I3107" s="9">
        <v>45</v>
      </c>
      <c r="J3107" s="10" t="s">
        <v>4117</v>
      </c>
      <c r="K3107" s="8" t="s">
        <v>107</v>
      </c>
      <c r="L3107" s="10" t="s">
        <v>108</v>
      </c>
      <c r="M3107" s="10" t="s">
        <v>109</v>
      </c>
      <c r="N3107" s="10" t="s">
        <v>4485</v>
      </c>
      <c r="O3107" s="27"/>
      <c r="P3107" s="27"/>
      <c r="Q3107" s="74"/>
      <c r="R3107" s="27">
        <v>500</v>
      </c>
      <c r="S3107" s="27">
        <v>500</v>
      </c>
      <c r="T3107" s="27">
        <v>500</v>
      </c>
      <c r="U3107" s="27">
        <v>500</v>
      </c>
      <c r="V3107" s="27">
        <v>500</v>
      </c>
      <c r="W3107" s="27"/>
      <c r="X3107" s="27"/>
      <c r="Y3107" s="27"/>
      <c r="Z3107" s="27"/>
      <c r="AA3107" s="27"/>
      <c r="AB3107" s="27"/>
      <c r="AC3107" s="27"/>
      <c r="AD3107" s="27"/>
      <c r="AE3107" s="27"/>
      <c r="AF3107" s="27"/>
      <c r="AG3107" s="27"/>
      <c r="AH3107" s="27"/>
      <c r="AI3107" s="27"/>
      <c r="AJ3107" s="27"/>
      <c r="AK3107" s="27"/>
      <c r="AL3107" s="27"/>
      <c r="AM3107" s="27"/>
      <c r="AN3107" s="27"/>
      <c r="AO3107" s="27"/>
      <c r="AP3107" s="27">
        <v>2481.6429329371426</v>
      </c>
      <c r="AQ3107" s="39">
        <v>0</v>
      </c>
      <c r="AR3107" s="27">
        <f t="shared" si="131"/>
        <v>0</v>
      </c>
      <c r="AS3107" s="10" t="s">
        <v>111</v>
      </c>
      <c r="AT3107" s="43">
        <v>2015</v>
      </c>
      <c r="AU3107" s="10" t="s">
        <v>4487</v>
      </c>
    </row>
    <row r="3108" spans="2:47" ht="13.15" customHeight="1" x14ac:dyDescent="0.2">
      <c r="B3108" s="12" t="s">
        <v>4556</v>
      </c>
      <c r="C3108" s="7" t="s">
        <v>100</v>
      </c>
      <c r="D3108" s="13" t="s">
        <v>4552</v>
      </c>
      <c r="E3108" s="7" t="s">
        <v>4343</v>
      </c>
      <c r="F3108" s="7" t="s">
        <v>4553</v>
      </c>
      <c r="G3108" s="7" t="s">
        <v>4554</v>
      </c>
      <c r="H3108" s="8" t="s">
        <v>197</v>
      </c>
      <c r="I3108" s="9">
        <v>45</v>
      </c>
      <c r="J3108" s="10" t="s">
        <v>579</v>
      </c>
      <c r="K3108" s="8" t="s">
        <v>107</v>
      </c>
      <c r="L3108" s="10" t="s">
        <v>108</v>
      </c>
      <c r="M3108" s="10" t="s">
        <v>109</v>
      </c>
      <c r="N3108" s="10" t="s">
        <v>4485</v>
      </c>
      <c r="O3108" s="74"/>
      <c r="P3108" s="27"/>
      <c r="Q3108" s="27"/>
      <c r="R3108" s="27">
        <v>500</v>
      </c>
      <c r="S3108" s="27">
        <v>350</v>
      </c>
      <c r="T3108" s="27">
        <v>350</v>
      </c>
      <c r="U3108" s="27">
        <v>300</v>
      </c>
      <c r="V3108" s="27">
        <v>300</v>
      </c>
      <c r="W3108" s="27"/>
      <c r="X3108" s="27"/>
      <c r="Y3108" s="27"/>
      <c r="Z3108" s="27"/>
      <c r="AA3108" s="27"/>
      <c r="AB3108" s="27"/>
      <c r="AC3108" s="27"/>
      <c r="AD3108" s="27"/>
      <c r="AE3108" s="27"/>
      <c r="AF3108" s="27"/>
      <c r="AG3108" s="27"/>
      <c r="AH3108" s="27"/>
      <c r="AI3108" s="27"/>
      <c r="AJ3108" s="27"/>
      <c r="AK3108" s="27"/>
      <c r="AL3108" s="27"/>
      <c r="AM3108" s="27"/>
      <c r="AN3108" s="27"/>
      <c r="AO3108" s="27"/>
      <c r="AP3108" s="27">
        <v>2481.6429329371426</v>
      </c>
      <c r="AQ3108" s="39">
        <v>0</v>
      </c>
      <c r="AR3108" s="27">
        <f t="shared" si="131"/>
        <v>0</v>
      </c>
      <c r="AS3108" s="10" t="s">
        <v>111</v>
      </c>
      <c r="AT3108" s="43">
        <v>2015</v>
      </c>
      <c r="AU3108" s="89" t="s">
        <v>661</v>
      </c>
    </row>
    <row r="3109" spans="2:47" ht="13.15" customHeight="1" x14ac:dyDescent="0.2">
      <c r="B3109" s="12" t="s">
        <v>4557</v>
      </c>
      <c r="C3109" s="7" t="s">
        <v>100</v>
      </c>
      <c r="D3109" s="13" t="s">
        <v>4552</v>
      </c>
      <c r="E3109" s="7" t="s">
        <v>4343</v>
      </c>
      <c r="F3109" s="7" t="s">
        <v>4553</v>
      </c>
      <c r="G3109" s="7" t="s">
        <v>4554</v>
      </c>
      <c r="H3109" s="8" t="s">
        <v>105</v>
      </c>
      <c r="I3109" s="9">
        <v>45</v>
      </c>
      <c r="J3109" s="10" t="s">
        <v>579</v>
      </c>
      <c r="K3109" s="8" t="s">
        <v>107</v>
      </c>
      <c r="L3109" s="10" t="s">
        <v>108</v>
      </c>
      <c r="M3109" s="10" t="s">
        <v>109</v>
      </c>
      <c r="N3109" s="10" t="s">
        <v>4485</v>
      </c>
      <c r="O3109" s="74"/>
      <c r="P3109" s="27"/>
      <c r="Q3109" s="27"/>
      <c r="R3109" s="27">
        <v>500</v>
      </c>
      <c r="S3109" s="27">
        <v>350</v>
      </c>
      <c r="T3109" s="27">
        <v>350</v>
      </c>
      <c r="U3109" s="27">
        <v>300</v>
      </c>
      <c r="V3109" s="27">
        <v>300</v>
      </c>
      <c r="W3109" s="27"/>
      <c r="X3109" s="27"/>
      <c r="Y3109" s="27"/>
      <c r="Z3109" s="27"/>
      <c r="AA3109" s="27"/>
      <c r="AB3109" s="27"/>
      <c r="AC3109" s="27"/>
      <c r="AD3109" s="27"/>
      <c r="AE3109" s="27"/>
      <c r="AF3109" s="27"/>
      <c r="AG3109" s="27"/>
      <c r="AH3109" s="27"/>
      <c r="AI3109" s="27"/>
      <c r="AJ3109" s="27"/>
      <c r="AK3109" s="27"/>
      <c r="AL3109" s="27"/>
      <c r="AM3109" s="27"/>
      <c r="AN3109" s="27"/>
      <c r="AO3109" s="27"/>
      <c r="AP3109" s="27">
        <v>2481.6429329371426</v>
      </c>
      <c r="AQ3109" s="39">
        <v>0</v>
      </c>
      <c r="AR3109" s="27">
        <f t="shared" si="131"/>
        <v>0</v>
      </c>
      <c r="AS3109" s="10" t="s">
        <v>111</v>
      </c>
      <c r="AT3109" s="43">
        <v>2015</v>
      </c>
      <c r="AU3109" s="89" t="s">
        <v>4489</v>
      </c>
    </row>
    <row r="3110" spans="2:47" ht="13.15" customHeight="1" x14ac:dyDescent="0.2">
      <c r="B3110" s="12" t="s">
        <v>4558</v>
      </c>
      <c r="C3110" s="7" t="s">
        <v>100</v>
      </c>
      <c r="D3110" s="13" t="s">
        <v>4552</v>
      </c>
      <c r="E3110" s="7" t="s">
        <v>4343</v>
      </c>
      <c r="F3110" s="7" t="s">
        <v>4553</v>
      </c>
      <c r="G3110" s="7" t="s">
        <v>4554</v>
      </c>
      <c r="H3110" s="8" t="s">
        <v>105</v>
      </c>
      <c r="I3110" s="8">
        <v>45</v>
      </c>
      <c r="J3110" s="7" t="s">
        <v>579</v>
      </c>
      <c r="K3110" s="7" t="s">
        <v>107</v>
      </c>
      <c r="L3110" s="7" t="s">
        <v>108</v>
      </c>
      <c r="M3110" s="7" t="s">
        <v>109</v>
      </c>
      <c r="N3110" s="8" t="s">
        <v>4485</v>
      </c>
      <c r="O3110" s="39"/>
      <c r="P3110" s="39"/>
      <c r="Q3110" s="39"/>
      <c r="R3110" s="39"/>
      <c r="S3110" s="39">
        <v>350</v>
      </c>
      <c r="T3110" s="39">
        <v>350</v>
      </c>
      <c r="U3110" s="39">
        <v>300</v>
      </c>
      <c r="V3110" s="39">
        <v>300</v>
      </c>
      <c r="W3110" s="39"/>
      <c r="X3110" s="39"/>
      <c r="Y3110" s="39"/>
      <c r="Z3110" s="39"/>
      <c r="AA3110" s="39"/>
      <c r="AB3110" s="39"/>
      <c r="AC3110" s="39"/>
      <c r="AD3110" s="39"/>
      <c r="AE3110" s="39"/>
      <c r="AF3110" s="39"/>
      <c r="AG3110" s="39"/>
      <c r="AH3110" s="39"/>
      <c r="AI3110" s="39"/>
      <c r="AJ3110" s="39"/>
      <c r="AK3110" s="39"/>
      <c r="AL3110" s="39"/>
      <c r="AM3110" s="39"/>
      <c r="AN3110" s="39"/>
      <c r="AO3110" s="39"/>
      <c r="AP3110" s="27">
        <v>2481.64</v>
      </c>
      <c r="AQ3110" s="39">
        <v>0</v>
      </c>
      <c r="AR3110" s="27">
        <f t="shared" si="131"/>
        <v>0</v>
      </c>
      <c r="AS3110" s="10" t="s">
        <v>111</v>
      </c>
      <c r="AT3110" s="7" t="s">
        <v>375</v>
      </c>
      <c r="AU3110" s="7" t="s">
        <v>4492</v>
      </c>
    </row>
    <row r="3111" spans="2:47" ht="13.15" customHeight="1" x14ac:dyDescent="0.2">
      <c r="B3111" s="12" t="s">
        <v>4559</v>
      </c>
      <c r="C3111" s="7" t="s">
        <v>100</v>
      </c>
      <c r="D3111" s="13" t="s">
        <v>4560</v>
      </c>
      <c r="E3111" s="8" t="s">
        <v>4343</v>
      </c>
      <c r="F3111" s="8" t="s">
        <v>4561</v>
      </c>
      <c r="G3111" s="7" t="s">
        <v>4554</v>
      </c>
      <c r="H3111" s="8" t="s">
        <v>197</v>
      </c>
      <c r="I3111" s="8">
        <v>45</v>
      </c>
      <c r="J3111" s="7" t="s">
        <v>247</v>
      </c>
      <c r="K3111" s="7" t="s">
        <v>107</v>
      </c>
      <c r="L3111" s="7" t="s">
        <v>108</v>
      </c>
      <c r="M3111" s="7" t="s">
        <v>109</v>
      </c>
      <c r="N3111" s="8" t="s">
        <v>4485</v>
      </c>
      <c r="O3111" s="39"/>
      <c r="P3111" s="39"/>
      <c r="Q3111" s="39"/>
      <c r="R3111" s="39"/>
      <c r="S3111" s="39">
        <v>350</v>
      </c>
      <c r="T3111" s="39">
        <v>350</v>
      </c>
      <c r="U3111" s="39">
        <v>300</v>
      </c>
      <c r="V3111" s="39">
        <v>300</v>
      </c>
      <c r="W3111" s="39"/>
      <c r="X3111" s="39"/>
      <c r="Y3111" s="39"/>
      <c r="Z3111" s="39"/>
      <c r="AA3111" s="39"/>
      <c r="AB3111" s="39"/>
      <c r="AC3111" s="39"/>
      <c r="AD3111" s="39"/>
      <c r="AE3111" s="39"/>
      <c r="AF3111" s="39"/>
      <c r="AG3111" s="39"/>
      <c r="AH3111" s="39"/>
      <c r="AI3111" s="39"/>
      <c r="AJ3111" s="39"/>
      <c r="AK3111" s="39"/>
      <c r="AL3111" s="39"/>
      <c r="AM3111" s="39"/>
      <c r="AN3111" s="39"/>
      <c r="AO3111" s="39"/>
      <c r="AP3111" s="27">
        <v>2481.64</v>
      </c>
      <c r="AQ3111" s="39">
        <v>0</v>
      </c>
      <c r="AR3111" s="27">
        <f t="shared" si="131"/>
        <v>0</v>
      </c>
      <c r="AS3111" s="10" t="s">
        <v>111</v>
      </c>
      <c r="AT3111" s="7">
        <v>2016</v>
      </c>
      <c r="AU3111" s="10" t="s">
        <v>212</v>
      </c>
    </row>
    <row r="3112" spans="2:47" ht="13.15" customHeight="1" x14ac:dyDescent="0.2">
      <c r="B3112" s="7" t="s">
        <v>4562</v>
      </c>
      <c r="C3112" s="7" t="s">
        <v>100</v>
      </c>
      <c r="D3112" s="13" t="s">
        <v>4563</v>
      </c>
      <c r="E3112" s="7" t="s">
        <v>4343</v>
      </c>
      <c r="F3112" s="7" t="s">
        <v>4564</v>
      </c>
      <c r="G3112" s="7" t="s">
        <v>4565</v>
      </c>
      <c r="H3112" s="8" t="s">
        <v>197</v>
      </c>
      <c r="I3112" s="9">
        <v>45</v>
      </c>
      <c r="J3112" s="10" t="s">
        <v>238</v>
      </c>
      <c r="K3112" s="8" t="s">
        <v>107</v>
      </c>
      <c r="L3112" s="10" t="s">
        <v>108</v>
      </c>
      <c r="M3112" s="10" t="s">
        <v>109</v>
      </c>
      <c r="N3112" s="10" t="s">
        <v>4485</v>
      </c>
      <c r="O3112" s="27"/>
      <c r="P3112" s="27"/>
      <c r="Q3112" s="74"/>
      <c r="R3112" s="27">
        <v>500</v>
      </c>
      <c r="S3112" s="27">
        <v>500</v>
      </c>
      <c r="T3112" s="27">
        <v>500</v>
      </c>
      <c r="U3112" s="27">
        <v>500</v>
      </c>
      <c r="V3112" s="27">
        <v>500</v>
      </c>
      <c r="W3112" s="27"/>
      <c r="X3112" s="27"/>
      <c r="Y3112" s="27"/>
      <c r="Z3112" s="27"/>
      <c r="AA3112" s="27"/>
      <c r="AB3112" s="27"/>
      <c r="AC3112" s="27"/>
      <c r="AD3112" s="27"/>
      <c r="AE3112" s="27"/>
      <c r="AF3112" s="27"/>
      <c r="AG3112" s="27"/>
      <c r="AH3112" s="27"/>
      <c r="AI3112" s="27"/>
      <c r="AJ3112" s="27"/>
      <c r="AK3112" s="27"/>
      <c r="AL3112" s="27"/>
      <c r="AM3112" s="27"/>
      <c r="AN3112" s="27"/>
      <c r="AO3112" s="27"/>
      <c r="AP3112" s="27">
        <v>2480.85</v>
      </c>
      <c r="AQ3112" s="39">
        <v>0</v>
      </c>
      <c r="AR3112" s="27">
        <f t="shared" si="131"/>
        <v>0</v>
      </c>
      <c r="AS3112" s="10" t="s">
        <v>111</v>
      </c>
      <c r="AT3112" s="7">
        <v>2015</v>
      </c>
      <c r="AU3112" s="89" t="s">
        <v>661</v>
      </c>
    </row>
    <row r="3113" spans="2:47" ht="13.15" customHeight="1" x14ac:dyDescent="0.2">
      <c r="B3113" s="7" t="s">
        <v>4566</v>
      </c>
      <c r="C3113" s="7" t="s">
        <v>100</v>
      </c>
      <c r="D3113" s="13" t="s">
        <v>4563</v>
      </c>
      <c r="E3113" s="7" t="s">
        <v>4343</v>
      </c>
      <c r="F3113" s="7" t="s">
        <v>4564</v>
      </c>
      <c r="G3113" s="7" t="s">
        <v>4565</v>
      </c>
      <c r="H3113" s="8" t="s">
        <v>197</v>
      </c>
      <c r="I3113" s="9">
        <v>45</v>
      </c>
      <c r="J3113" s="10" t="s">
        <v>4117</v>
      </c>
      <c r="K3113" s="8" t="s">
        <v>107</v>
      </c>
      <c r="L3113" s="10" t="s">
        <v>108</v>
      </c>
      <c r="M3113" s="10" t="s">
        <v>109</v>
      </c>
      <c r="N3113" s="10" t="s">
        <v>4485</v>
      </c>
      <c r="O3113" s="27"/>
      <c r="P3113" s="27"/>
      <c r="Q3113" s="74"/>
      <c r="R3113" s="27">
        <v>500</v>
      </c>
      <c r="S3113" s="27">
        <v>500</v>
      </c>
      <c r="T3113" s="27">
        <v>500</v>
      </c>
      <c r="U3113" s="27">
        <v>500</v>
      </c>
      <c r="V3113" s="27">
        <v>500</v>
      </c>
      <c r="W3113" s="27"/>
      <c r="X3113" s="27"/>
      <c r="Y3113" s="27"/>
      <c r="Z3113" s="27"/>
      <c r="AA3113" s="27"/>
      <c r="AB3113" s="27"/>
      <c r="AC3113" s="27"/>
      <c r="AD3113" s="27"/>
      <c r="AE3113" s="27"/>
      <c r="AF3113" s="27"/>
      <c r="AG3113" s="27"/>
      <c r="AH3113" s="27"/>
      <c r="AI3113" s="27"/>
      <c r="AJ3113" s="27"/>
      <c r="AK3113" s="27"/>
      <c r="AL3113" s="27"/>
      <c r="AM3113" s="27"/>
      <c r="AN3113" s="27"/>
      <c r="AO3113" s="27"/>
      <c r="AP3113" s="27">
        <v>2480.8498285622859</v>
      </c>
      <c r="AQ3113" s="39">
        <v>0</v>
      </c>
      <c r="AR3113" s="27">
        <f t="shared" si="131"/>
        <v>0</v>
      </c>
      <c r="AS3113" s="10" t="s">
        <v>111</v>
      </c>
      <c r="AT3113" s="43">
        <v>2015</v>
      </c>
      <c r="AU3113" s="10" t="s">
        <v>4487</v>
      </c>
    </row>
    <row r="3114" spans="2:47" ht="13.15" customHeight="1" x14ac:dyDescent="0.2">
      <c r="B3114" s="12" t="s">
        <v>4567</v>
      </c>
      <c r="C3114" s="7" t="s">
        <v>100</v>
      </c>
      <c r="D3114" s="13" t="s">
        <v>4563</v>
      </c>
      <c r="E3114" s="7" t="s">
        <v>4343</v>
      </c>
      <c r="F3114" s="7" t="s">
        <v>4564</v>
      </c>
      <c r="G3114" s="7" t="s">
        <v>4565</v>
      </c>
      <c r="H3114" s="8" t="s">
        <v>197</v>
      </c>
      <c r="I3114" s="9">
        <v>45</v>
      </c>
      <c r="J3114" s="10" t="s">
        <v>579</v>
      </c>
      <c r="K3114" s="8" t="s">
        <v>107</v>
      </c>
      <c r="L3114" s="10" t="s">
        <v>108</v>
      </c>
      <c r="M3114" s="10" t="s">
        <v>109</v>
      </c>
      <c r="N3114" s="10" t="s">
        <v>4485</v>
      </c>
      <c r="O3114" s="74"/>
      <c r="P3114" s="27"/>
      <c r="Q3114" s="27"/>
      <c r="R3114" s="27">
        <v>500</v>
      </c>
      <c r="S3114" s="27">
        <v>350</v>
      </c>
      <c r="T3114" s="27">
        <v>350</v>
      </c>
      <c r="U3114" s="27">
        <v>300</v>
      </c>
      <c r="V3114" s="27">
        <v>300</v>
      </c>
      <c r="W3114" s="27"/>
      <c r="X3114" s="27"/>
      <c r="Y3114" s="27"/>
      <c r="Z3114" s="27"/>
      <c r="AA3114" s="27"/>
      <c r="AB3114" s="27"/>
      <c r="AC3114" s="27"/>
      <c r="AD3114" s="27"/>
      <c r="AE3114" s="27"/>
      <c r="AF3114" s="27"/>
      <c r="AG3114" s="27"/>
      <c r="AH3114" s="27"/>
      <c r="AI3114" s="27"/>
      <c r="AJ3114" s="27"/>
      <c r="AK3114" s="27"/>
      <c r="AL3114" s="27"/>
      <c r="AM3114" s="27"/>
      <c r="AN3114" s="27"/>
      <c r="AO3114" s="27"/>
      <c r="AP3114" s="27">
        <v>2480.8498285622859</v>
      </c>
      <c r="AQ3114" s="39">
        <v>0</v>
      </c>
      <c r="AR3114" s="27">
        <f t="shared" si="131"/>
        <v>0</v>
      </c>
      <c r="AS3114" s="10" t="s">
        <v>111</v>
      </c>
      <c r="AT3114" s="43">
        <v>2015</v>
      </c>
      <c r="AU3114" s="89" t="s">
        <v>661</v>
      </c>
    </row>
    <row r="3115" spans="2:47" ht="13.15" customHeight="1" x14ac:dyDescent="0.2">
      <c r="B3115" s="12" t="s">
        <v>4568</v>
      </c>
      <c r="C3115" s="7" t="s">
        <v>100</v>
      </c>
      <c r="D3115" s="13" t="s">
        <v>4563</v>
      </c>
      <c r="E3115" s="7" t="s">
        <v>4343</v>
      </c>
      <c r="F3115" s="7" t="s">
        <v>4564</v>
      </c>
      <c r="G3115" s="7" t="s">
        <v>4565</v>
      </c>
      <c r="H3115" s="8" t="s">
        <v>105</v>
      </c>
      <c r="I3115" s="9">
        <v>45</v>
      </c>
      <c r="J3115" s="10" t="s">
        <v>579</v>
      </c>
      <c r="K3115" s="8" t="s">
        <v>107</v>
      </c>
      <c r="L3115" s="10" t="s">
        <v>108</v>
      </c>
      <c r="M3115" s="10" t="s">
        <v>109</v>
      </c>
      <c r="N3115" s="10" t="s">
        <v>4485</v>
      </c>
      <c r="O3115" s="74"/>
      <c r="P3115" s="27"/>
      <c r="Q3115" s="27"/>
      <c r="R3115" s="27">
        <v>500</v>
      </c>
      <c r="S3115" s="27">
        <v>350</v>
      </c>
      <c r="T3115" s="27">
        <v>350</v>
      </c>
      <c r="U3115" s="27">
        <v>300</v>
      </c>
      <c r="V3115" s="27">
        <v>300</v>
      </c>
      <c r="W3115" s="27"/>
      <c r="X3115" s="27"/>
      <c r="Y3115" s="27"/>
      <c r="Z3115" s="27"/>
      <c r="AA3115" s="27"/>
      <c r="AB3115" s="27"/>
      <c r="AC3115" s="27"/>
      <c r="AD3115" s="27"/>
      <c r="AE3115" s="27"/>
      <c r="AF3115" s="27"/>
      <c r="AG3115" s="27"/>
      <c r="AH3115" s="27"/>
      <c r="AI3115" s="27"/>
      <c r="AJ3115" s="27"/>
      <c r="AK3115" s="27"/>
      <c r="AL3115" s="27"/>
      <c r="AM3115" s="27"/>
      <c r="AN3115" s="27"/>
      <c r="AO3115" s="27"/>
      <c r="AP3115" s="27">
        <v>2480.8498285622859</v>
      </c>
      <c r="AQ3115" s="39">
        <v>0</v>
      </c>
      <c r="AR3115" s="27">
        <f t="shared" si="131"/>
        <v>0</v>
      </c>
      <c r="AS3115" s="10" t="s">
        <v>111</v>
      </c>
      <c r="AT3115" s="43">
        <v>2015</v>
      </c>
      <c r="AU3115" s="89" t="s">
        <v>4489</v>
      </c>
    </row>
    <row r="3116" spans="2:47" ht="13.15" customHeight="1" x14ac:dyDescent="0.2">
      <c r="B3116" s="12" t="s">
        <v>4569</v>
      </c>
      <c r="C3116" s="7" t="s">
        <v>100</v>
      </c>
      <c r="D3116" s="13" t="s">
        <v>4563</v>
      </c>
      <c r="E3116" s="7" t="s">
        <v>4343</v>
      </c>
      <c r="F3116" s="7" t="s">
        <v>4564</v>
      </c>
      <c r="G3116" s="7" t="s">
        <v>4565</v>
      </c>
      <c r="H3116" s="8" t="s">
        <v>105</v>
      </c>
      <c r="I3116" s="8">
        <v>45</v>
      </c>
      <c r="J3116" s="7" t="s">
        <v>579</v>
      </c>
      <c r="K3116" s="7" t="s">
        <v>107</v>
      </c>
      <c r="L3116" s="7" t="s">
        <v>108</v>
      </c>
      <c r="M3116" s="7" t="s">
        <v>109</v>
      </c>
      <c r="N3116" s="8" t="s">
        <v>4485</v>
      </c>
      <c r="O3116" s="39"/>
      <c r="P3116" s="39"/>
      <c r="Q3116" s="39"/>
      <c r="R3116" s="39"/>
      <c r="S3116" s="39">
        <v>350</v>
      </c>
      <c r="T3116" s="39">
        <v>350</v>
      </c>
      <c r="U3116" s="39">
        <v>300</v>
      </c>
      <c r="V3116" s="39">
        <v>300</v>
      </c>
      <c r="W3116" s="39"/>
      <c r="X3116" s="39"/>
      <c r="Y3116" s="39"/>
      <c r="Z3116" s="39"/>
      <c r="AA3116" s="39"/>
      <c r="AB3116" s="39"/>
      <c r="AC3116" s="39"/>
      <c r="AD3116" s="39"/>
      <c r="AE3116" s="39"/>
      <c r="AF3116" s="39"/>
      <c r="AG3116" s="39"/>
      <c r="AH3116" s="39"/>
      <c r="AI3116" s="39"/>
      <c r="AJ3116" s="39"/>
      <c r="AK3116" s="39"/>
      <c r="AL3116" s="39"/>
      <c r="AM3116" s="39"/>
      <c r="AN3116" s="39"/>
      <c r="AO3116" s="39"/>
      <c r="AP3116" s="27">
        <v>2480.85</v>
      </c>
      <c r="AQ3116" s="39">
        <v>0</v>
      </c>
      <c r="AR3116" s="27">
        <f t="shared" si="131"/>
        <v>0</v>
      </c>
      <c r="AS3116" s="10" t="s">
        <v>111</v>
      </c>
      <c r="AT3116" s="7" t="s">
        <v>375</v>
      </c>
      <c r="AU3116" s="7" t="s">
        <v>4492</v>
      </c>
    </row>
    <row r="3117" spans="2:47" ht="13.15" customHeight="1" x14ac:dyDescent="0.2">
      <c r="B3117" s="12" t="s">
        <v>4570</v>
      </c>
      <c r="C3117" s="7" t="s">
        <v>100</v>
      </c>
      <c r="D3117" s="13" t="s">
        <v>4571</v>
      </c>
      <c r="E3117" s="8" t="s">
        <v>4343</v>
      </c>
      <c r="F3117" s="8" t="s">
        <v>4572</v>
      </c>
      <c r="G3117" s="7" t="s">
        <v>4565</v>
      </c>
      <c r="H3117" s="8" t="s">
        <v>197</v>
      </c>
      <c r="I3117" s="8">
        <v>45</v>
      </c>
      <c r="J3117" s="7" t="s">
        <v>247</v>
      </c>
      <c r="K3117" s="7" t="s">
        <v>107</v>
      </c>
      <c r="L3117" s="7" t="s">
        <v>108</v>
      </c>
      <c r="M3117" s="7" t="s">
        <v>109</v>
      </c>
      <c r="N3117" s="8" t="s">
        <v>4485</v>
      </c>
      <c r="O3117" s="39"/>
      <c r="P3117" s="39"/>
      <c r="Q3117" s="39"/>
      <c r="R3117" s="39"/>
      <c r="S3117" s="39">
        <v>350</v>
      </c>
      <c r="T3117" s="39">
        <v>350</v>
      </c>
      <c r="U3117" s="39">
        <v>300</v>
      </c>
      <c r="V3117" s="39">
        <v>300</v>
      </c>
      <c r="W3117" s="39"/>
      <c r="X3117" s="39"/>
      <c r="Y3117" s="39"/>
      <c r="Z3117" s="39"/>
      <c r="AA3117" s="39"/>
      <c r="AB3117" s="39"/>
      <c r="AC3117" s="39"/>
      <c r="AD3117" s="39"/>
      <c r="AE3117" s="39"/>
      <c r="AF3117" s="39"/>
      <c r="AG3117" s="39"/>
      <c r="AH3117" s="39"/>
      <c r="AI3117" s="39"/>
      <c r="AJ3117" s="39"/>
      <c r="AK3117" s="39"/>
      <c r="AL3117" s="39"/>
      <c r="AM3117" s="39"/>
      <c r="AN3117" s="39"/>
      <c r="AO3117" s="39"/>
      <c r="AP3117" s="27">
        <v>2480.85</v>
      </c>
      <c r="AQ3117" s="39">
        <v>0</v>
      </c>
      <c r="AR3117" s="27">
        <f t="shared" si="131"/>
        <v>0</v>
      </c>
      <c r="AS3117" s="10" t="s">
        <v>111</v>
      </c>
      <c r="AT3117" s="7">
        <v>2016</v>
      </c>
      <c r="AU3117" s="10" t="s">
        <v>212</v>
      </c>
    </row>
    <row r="3118" spans="2:47" ht="13.15" customHeight="1" x14ac:dyDescent="0.2">
      <c r="B3118" s="7" t="s">
        <v>4573</v>
      </c>
      <c r="C3118" s="7" t="s">
        <v>100</v>
      </c>
      <c r="D3118" s="13" t="s">
        <v>4574</v>
      </c>
      <c r="E3118" s="7" t="s">
        <v>4343</v>
      </c>
      <c r="F3118" s="7" t="s">
        <v>4575</v>
      </c>
      <c r="G3118" s="7" t="s">
        <v>4576</v>
      </c>
      <c r="H3118" s="8" t="s">
        <v>197</v>
      </c>
      <c r="I3118" s="9">
        <v>45</v>
      </c>
      <c r="J3118" s="10" t="s">
        <v>238</v>
      </c>
      <c r="K3118" s="8" t="s">
        <v>107</v>
      </c>
      <c r="L3118" s="10" t="s">
        <v>108</v>
      </c>
      <c r="M3118" s="10" t="s">
        <v>109</v>
      </c>
      <c r="N3118" s="10" t="s">
        <v>4485</v>
      </c>
      <c r="O3118" s="27"/>
      <c r="P3118" s="27"/>
      <c r="Q3118" s="74"/>
      <c r="R3118" s="27">
        <v>40</v>
      </c>
      <c r="S3118" s="27">
        <v>40</v>
      </c>
      <c r="T3118" s="27">
        <v>40</v>
      </c>
      <c r="U3118" s="27">
        <v>40</v>
      </c>
      <c r="V3118" s="27">
        <v>40</v>
      </c>
      <c r="W3118" s="27"/>
      <c r="X3118" s="27"/>
      <c r="Y3118" s="27"/>
      <c r="Z3118" s="27"/>
      <c r="AA3118" s="27"/>
      <c r="AB3118" s="27"/>
      <c r="AC3118" s="27"/>
      <c r="AD3118" s="27"/>
      <c r="AE3118" s="27"/>
      <c r="AF3118" s="27"/>
      <c r="AG3118" s="27"/>
      <c r="AH3118" s="27"/>
      <c r="AI3118" s="27"/>
      <c r="AJ3118" s="27"/>
      <c r="AK3118" s="27"/>
      <c r="AL3118" s="27"/>
      <c r="AM3118" s="27"/>
      <c r="AN3118" s="27"/>
      <c r="AO3118" s="27"/>
      <c r="AP3118" s="27">
        <v>2469.91</v>
      </c>
      <c r="AQ3118" s="39">
        <v>0</v>
      </c>
      <c r="AR3118" s="27">
        <f t="shared" si="131"/>
        <v>0</v>
      </c>
      <c r="AS3118" s="10" t="s">
        <v>111</v>
      </c>
      <c r="AT3118" s="7">
        <v>2015</v>
      </c>
      <c r="AU3118" s="89" t="s">
        <v>661</v>
      </c>
    </row>
    <row r="3119" spans="2:47" ht="13.15" customHeight="1" x14ac:dyDescent="0.2">
      <c r="B3119" s="7" t="s">
        <v>4577</v>
      </c>
      <c r="C3119" s="7" t="s">
        <v>100</v>
      </c>
      <c r="D3119" s="13" t="s">
        <v>4574</v>
      </c>
      <c r="E3119" s="7" t="s">
        <v>4343</v>
      </c>
      <c r="F3119" s="7" t="s">
        <v>4575</v>
      </c>
      <c r="G3119" s="7" t="s">
        <v>4576</v>
      </c>
      <c r="H3119" s="8" t="s">
        <v>197</v>
      </c>
      <c r="I3119" s="9">
        <v>45</v>
      </c>
      <c r="J3119" s="10" t="s">
        <v>4117</v>
      </c>
      <c r="K3119" s="8" t="s">
        <v>107</v>
      </c>
      <c r="L3119" s="10" t="s">
        <v>108</v>
      </c>
      <c r="M3119" s="10" t="s">
        <v>109</v>
      </c>
      <c r="N3119" s="10" t="s">
        <v>4485</v>
      </c>
      <c r="O3119" s="27"/>
      <c r="P3119" s="27"/>
      <c r="Q3119" s="74"/>
      <c r="R3119" s="27">
        <v>40</v>
      </c>
      <c r="S3119" s="27">
        <v>40</v>
      </c>
      <c r="T3119" s="27">
        <v>40</v>
      </c>
      <c r="U3119" s="27">
        <v>40</v>
      </c>
      <c r="V3119" s="27">
        <v>40</v>
      </c>
      <c r="W3119" s="27"/>
      <c r="X3119" s="27"/>
      <c r="Y3119" s="27"/>
      <c r="Z3119" s="27"/>
      <c r="AA3119" s="27"/>
      <c r="AB3119" s="27"/>
      <c r="AC3119" s="27"/>
      <c r="AD3119" s="27"/>
      <c r="AE3119" s="27"/>
      <c r="AF3119" s="27"/>
      <c r="AG3119" s="27"/>
      <c r="AH3119" s="27"/>
      <c r="AI3119" s="27"/>
      <c r="AJ3119" s="27"/>
      <c r="AK3119" s="27"/>
      <c r="AL3119" s="27"/>
      <c r="AM3119" s="27"/>
      <c r="AN3119" s="27"/>
      <c r="AO3119" s="27"/>
      <c r="AP3119" s="27">
        <v>2469.9107913919997</v>
      </c>
      <c r="AQ3119" s="39">
        <v>0</v>
      </c>
      <c r="AR3119" s="27">
        <f t="shared" si="131"/>
        <v>0</v>
      </c>
      <c r="AS3119" s="10" t="s">
        <v>111</v>
      </c>
      <c r="AT3119" s="43">
        <v>2015</v>
      </c>
      <c r="AU3119" s="10" t="s">
        <v>4487</v>
      </c>
    </row>
    <row r="3120" spans="2:47" ht="13.15" customHeight="1" x14ac:dyDescent="0.2">
      <c r="B3120" s="12" t="s">
        <v>4578</v>
      </c>
      <c r="C3120" s="7" t="s">
        <v>100</v>
      </c>
      <c r="D3120" s="13" t="s">
        <v>4574</v>
      </c>
      <c r="E3120" s="7" t="s">
        <v>4343</v>
      </c>
      <c r="F3120" s="7" t="s">
        <v>4575</v>
      </c>
      <c r="G3120" s="7" t="s">
        <v>4576</v>
      </c>
      <c r="H3120" s="8" t="s">
        <v>197</v>
      </c>
      <c r="I3120" s="9">
        <v>45</v>
      </c>
      <c r="J3120" s="10" t="s">
        <v>579</v>
      </c>
      <c r="K3120" s="8" t="s">
        <v>107</v>
      </c>
      <c r="L3120" s="10" t="s">
        <v>108</v>
      </c>
      <c r="M3120" s="10" t="s">
        <v>109</v>
      </c>
      <c r="N3120" s="10" t="s">
        <v>4485</v>
      </c>
      <c r="O3120" s="74"/>
      <c r="P3120" s="27"/>
      <c r="Q3120" s="27"/>
      <c r="R3120" s="27">
        <v>40</v>
      </c>
      <c r="S3120" s="27">
        <v>40</v>
      </c>
      <c r="T3120" s="27"/>
      <c r="U3120" s="27"/>
      <c r="V3120" s="27"/>
      <c r="W3120" s="27"/>
      <c r="X3120" s="27"/>
      <c r="Y3120" s="27"/>
      <c r="Z3120" s="27"/>
      <c r="AA3120" s="27"/>
      <c r="AB3120" s="27"/>
      <c r="AC3120" s="27"/>
      <c r="AD3120" s="27"/>
      <c r="AE3120" s="27"/>
      <c r="AF3120" s="27"/>
      <c r="AG3120" s="27"/>
      <c r="AH3120" s="27"/>
      <c r="AI3120" s="27"/>
      <c r="AJ3120" s="27"/>
      <c r="AK3120" s="27"/>
      <c r="AL3120" s="27"/>
      <c r="AM3120" s="27"/>
      <c r="AN3120" s="27"/>
      <c r="AO3120" s="27"/>
      <c r="AP3120" s="27">
        <v>2469.9107913919997</v>
      </c>
      <c r="AQ3120" s="39">
        <v>0</v>
      </c>
      <c r="AR3120" s="27">
        <f t="shared" si="131"/>
        <v>0</v>
      </c>
      <c r="AS3120" s="10" t="s">
        <v>111</v>
      </c>
      <c r="AT3120" s="43">
        <v>2015</v>
      </c>
      <c r="AU3120" s="89" t="s">
        <v>661</v>
      </c>
    </row>
    <row r="3121" spans="2:47" ht="13.15" customHeight="1" x14ac:dyDescent="0.2">
      <c r="B3121" s="12" t="s">
        <v>4579</v>
      </c>
      <c r="C3121" s="7" t="s">
        <v>100</v>
      </c>
      <c r="D3121" s="13" t="s">
        <v>4574</v>
      </c>
      <c r="E3121" s="7" t="s">
        <v>4343</v>
      </c>
      <c r="F3121" s="7" t="s">
        <v>4575</v>
      </c>
      <c r="G3121" s="7" t="s">
        <v>4576</v>
      </c>
      <c r="H3121" s="8" t="s">
        <v>105</v>
      </c>
      <c r="I3121" s="9">
        <v>45</v>
      </c>
      <c r="J3121" s="10" t="s">
        <v>579</v>
      </c>
      <c r="K3121" s="8" t="s">
        <v>107</v>
      </c>
      <c r="L3121" s="10" t="s">
        <v>108</v>
      </c>
      <c r="M3121" s="10" t="s">
        <v>109</v>
      </c>
      <c r="N3121" s="10" t="s">
        <v>4485</v>
      </c>
      <c r="O3121" s="74"/>
      <c r="P3121" s="27"/>
      <c r="Q3121" s="27"/>
      <c r="R3121" s="27">
        <v>40</v>
      </c>
      <c r="S3121" s="27">
        <v>40</v>
      </c>
      <c r="T3121" s="27"/>
      <c r="U3121" s="27"/>
      <c r="V3121" s="27"/>
      <c r="W3121" s="27"/>
      <c r="X3121" s="27"/>
      <c r="Y3121" s="27"/>
      <c r="Z3121" s="27"/>
      <c r="AA3121" s="27"/>
      <c r="AB3121" s="27"/>
      <c r="AC3121" s="27"/>
      <c r="AD3121" s="27"/>
      <c r="AE3121" s="27"/>
      <c r="AF3121" s="27"/>
      <c r="AG3121" s="27"/>
      <c r="AH3121" s="27"/>
      <c r="AI3121" s="27"/>
      <c r="AJ3121" s="27"/>
      <c r="AK3121" s="27"/>
      <c r="AL3121" s="27"/>
      <c r="AM3121" s="27"/>
      <c r="AN3121" s="27"/>
      <c r="AO3121" s="27"/>
      <c r="AP3121" s="27">
        <v>2469.9107913919997</v>
      </c>
      <c r="AQ3121" s="39">
        <v>0</v>
      </c>
      <c r="AR3121" s="27">
        <f t="shared" si="131"/>
        <v>0</v>
      </c>
      <c r="AS3121" s="10" t="s">
        <v>111</v>
      </c>
      <c r="AT3121" s="43">
        <v>2015</v>
      </c>
      <c r="AU3121" s="89" t="s">
        <v>4489</v>
      </c>
    </row>
    <row r="3122" spans="2:47" ht="13.15" customHeight="1" x14ac:dyDescent="0.2">
      <c r="B3122" s="12" t="s">
        <v>4580</v>
      </c>
      <c r="C3122" s="7" t="s">
        <v>100</v>
      </c>
      <c r="D3122" s="13" t="s">
        <v>4574</v>
      </c>
      <c r="E3122" s="7" t="s">
        <v>4343</v>
      </c>
      <c r="F3122" s="7" t="s">
        <v>4575</v>
      </c>
      <c r="G3122" s="7" t="s">
        <v>4576</v>
      </c>
      <c r="H3122" s="8" t="s">
        <v>105</v>
      </c>
      <c r="I3122" s="8">
        <v>45</v>
      </c>
      <c r="J3122" s="7" t="s">
        <v>579</v>
      </c>
      <c r="K3122" s="7" t="s">
        <v>107</v>
      </c>
      <c r="L3122" s="7" t="s">
        <v>108</v>
      </c>
      <c r="M3122" s="7" t="s">
        <v>109</v>
      </c>
      <c r="N3122" s="8" t="s">
        <v>4485</v>
      </c>
      <c r="O3122" s="39"/>
      <c r="P3122" s="39"/>
      <c r="Q3122" s="39"/>
      <c r="R3122" s="39"/>
      <c r="S3122" s="39">
        <v>40</v>
      </c>
      <c r="T3122" s="39"/>
      <c r="U3122" s="39"/>
      <c r="V3122" s="39"/>
      <c r="W3122" s="39"/>
      <c r="X3122" s="39"/>
      <c r="Y3122" s="39"/>
      <c r="Z3122" s="39"/>
      <c r="AA3122" s="39"/>
      <c r="AB3122" s="39"/>
      <c r="AC3122" s="39"/>
      <c r="AD3122" s="39"/>
      <c r="AE3122" s="39"/>
      <c r="AF3122" s="39"/>
      <c r="AG3122" s="39"/>
      <c r="AH3122" s="39"/>
      <c r="AI3122" s="39"/>
      <c r="AJ3122" s="39"/>
      <c r="AK3122" s="39"/>
      <c r="AL3122" s="39"/>
      <c r="AM3122" s="39"/>
      <c r="AN3122" s="39"/>
      <c r="AO3122" s="39"/>
      <c r="AP3122" s="27">
        <v>2469.91</v>
      </c>
      <c r="AQ3122" s="39">
        <v>0</v>
      </c>
      <c r="AR3122" s="27">
        <f t="shared" si="131"/>
        <v>0</v>
      </c>
      <c r="AS3122" s="10" t="s">
        <v>111</v>
      </c>
      <c r="AT3122" s="7" t="s">
        <v>375</v>
      </c>
      <c r="AU3122" s="7" t="s">
        <v>4492</v>
      </c>
    </row>
    <row r="3123" spans="2:47" ht="13.15" customHeight="1" x14ac:dyDescent="0.2">
      <c r="B3123" s="12" t="s">
        <v>4581</v>
      </c>
      <c r="C3123" s="7" t="s">
        <v>100</v>
      </c>
      <c r="D3123" s="13" t="s">
        <v>4582</v>
      </c>
      <c r="E3123" s="8" t="s">
        <v>4343</v>
      </c>
      <c r="F3123" s="8" t="s">
        <v>4583</v>
      </c>
      <c r="G3123" s="7" t="s">
        <v>4576</v>
      </c>
      <c r="H3123" s="8" t="s">
        <v>197</v>
      </c>
      <c r="I3123" s="8">
        <v>45</v>
      </c>
      <c r="J3123" s="7" t="s">
        <v>247</v>
      </c>
      <c r="K3123" s="7" t="s">
        <v>107</v>
      </c>
      <c r="L3123" s="7" t="s">
        <v>108</v>
      </c>
      <c r="M3123" s="7" t="s">
        <v>109</v>
      </c>
      <c r="N3123" s="8" t="s">
        <v>4485</v>
      </c>
      <c r="O3123" s="39"/>
      <c r="P3123" s="39"/>
      <c r="Q3123" s="39"/>
      <c r="R3123" s="39"/>
      <c r="S3123" s="39">
        <v>40</v>
      </c>
      <c r="T3123" s="39"/>
      <c r="U3123" s="39"/>
      <c r="V3123" s="39"/>
      <c r="W3123" s="39"/>
      <c r="X3123" s="39"/>
      <c r="Y3123" s="39"/>
      <c r="Z3123" s="39"/>
      <c r="AA3123" s="39"/>
      <c r="AB3123" s="39"/>
      <c r="AC3123" s="39"/>
      <c r="AD3123" s="39"/>
      <c r="AE3123" s="39"/>
      <c r="AF3123" s="39"/>
      <c r="AG3123" s="39"/>
      <c r="AH3123" s="39"/>
      <c r="AI3123" s="39"/>
      <c r="AJ3123" s="39"/>
      <c r="AK3123" s="39"/>
      <c r="AL3123" s="39"/>
      <c r="AM3123" s="39"/>
      <c r="AN3123" s="39"/>
      <c r="AO3123" s="39"/>
      <c r="AP3123" s="27">
        <v>2469.91</v>
      </c>
      <c r="AQ3123" s="39">
        <v>0</v>
      </c>
      <c r="AR3123" s="27">
        <f t="shared" si="131"/>
        <v>0</v>
      </c>
      <c r="AS3123" s="10" t="s">
        <v>111</v>
      </c>
      <c r="AT3123" s="7">
        <v>2016</v>
      </c>
      <c r="AU3123" s="10" t="s">
        <v>212</v>
      </c>
    </row>
    <row r="3124" spans="2:47" ht="13.15" customHeight="1" x14ac:dyDescent="0.2">
      <c r="B3124" s="7" t="s">
        <v>4584</v>
      </c>
      <c r="C3124" s="7" t="s">
        <v>100</v>
      </c>
      <c r="D3124" s="13" t="s">
        <v>4585</v>
      </c>
      <c r="E3124" s="7" t="s">
        <v>4343</v>
      </c>
      <c r="F3124" s="7" t="s">
        <v>4586</v>
      </c>
      <c r="G3124" s="7" t="s">
        <v>4587</v>
      </c>
      <c r="H3124" s="8" t="s">
        <v>197</v>
      </c>
      <c r="I3124" s="9">
        <v>45</v>
      </c>
      <c r="J3124" s="10" t="s">
        <v>238</v>
      </c>
      <c r="K3124" s="8" t="s">
        <v>107</v>
      </c>
      <c r="L3124" s="10" t="s">
        <v>108</v>
      </c>
      <c r="M3124" s="10" t="s">
        <v>109</v>
      </c>
      <c r="N3124" s="10" t="s">
        <v>4485</v>
      </c>
      <c r="O3124" s="27"/>
      <c r="P3124" s="27"/>
      <c r="Q3124" s="74"/>
      <c r="R3124" s="27">
        <v>60</v>
      </c>
      <c r="S3124" s="27">
        <v>60</v>
      </c>
      <c r="T3124" s="27">
        <v>60</v>
      </c>
      <c r="U3124" s="27">
        <v>60</v>
      </c>
      <c r="V3124" s="27">
        <v>60</v>
      </c>
      <c r="W3124" s="27"/>
      <c r="X3124" s="27"/>
      <c r="Y3124" s="27"/>
      <c r="Z3124" s="27"/>
      <c r="AA3124" s="27"/>
      <c r="AB3124" s="27"/>
      <c r="AC3124" s="27"/>
      <c r="AD3124" s="27"/>
      <c r="AE3124" s="27"/>
      <c r="AF3124" s="27"/>
      <c r="AG3124" s="27"/>
      <c r="AH3124" s="27"/>
      <c r="AI3124" s="27"/>
      <c r="AJ3124" s="27"/>
      <c r="AK3124" s="27"/>
      <c r="AL3124" s="27"/>
      <c r="AM3124" s="27"/>
      <c r="AN3124" s="27"/>
      <c r="AO3124" s="27"/>
      <c r="AP3124" s="27">
        <v>2669.07</v>
      </c>
      <c r="AQ3124" s="39">
        <v>0</v>
      </c>
      <c r="AR3124" s="27">
        <f t="shared" si="131"/>
        <v>0</v>
      </c>
      <c r="AS3124" s="10" t="s">
        <v>111</v>
      </c>
      <c r="AT3124" s="7">
        <v>2015</v>
      </c>
      <c r="AU3124" s="89" t="s">
        <v>242</v>
      </c>
    </row>
    <row r="3125" spans="2:47" ht="13.15" customHeight="1" x14ac:dyDescent="0.2">
      <c r="B3125" s="7" t="s">
        <v>4588</v>
      </c>
      <c r="C3125" s="7" t="s">
        <v>100</v>
      </c>
      <c r="D3125" s="13" t="s">
        <v>4585</v>
      </c>
      <c r="E3125" s="7" t="s">
        <v>4343</v>
      </c>
      <c r="F3125" s="7" t="s">
        <v>4586</v>
      </c>
      <c r="G3125" s="7" t="s">
        <v>4587</v>
      </c>
      <c r="H3125" s="8" t="s">
        <v>197</v>
      </c>
      <c r="I3125" s="9">
        <v>45</v>
      </c>
      <c r="J3125" s="10" t="s">
        <v>4117</v>
      </c>
      <c r="K3125" s="8" t="s">
        <v>107</v>
      </c>
      <c r="L3125" s="10" t="s">
        <v>108</v>
      </c>
      <c r="M3125" s="10" t="s">
        <v>109</v>
      </c>
      <c r="N3125" s="10" t="s">
        <v>4485</v>
      </c>
      <c r="O3125" s="27"/>
      <c r="P3125" s="27"/>
      <c r="Q3125" s="74"/>
      <c r="R3125" s="27">
        <v>60</v>
      </c>
      <c r="S3125" s="27">
        <v>60</v>
      </c>
      <c r="T3125" s="27">
        <v>60</v>
      </c>
      <c r="U3125" s="27">
        <v>60</v>
      </c>
      <c r="V3125" s="27">
        <v>60</v>
      </c>
      <c r="W3125" s="27"/>
      <c r="X3125" s="27"/>
      <c r="Y3125" s="27"/>
      <c r="Z3125" s="27"/>
      <c r="AA3125" s="27"/>
      <c r="AB3125" s="27"/>
      <c r="AC3125" s="27"/>
      <c r="AD3125" s="27"/>
      <c r="AE3125" s="27"/>
      <c r="AF3125" s="27"/>
      <c r="AG3125" s="27"/>
      <c r="AH3125" s="27"/>
      <c r="AI3125" s="27"/>
      <c r="AJ3125" s="27"/>
      <c r="AK3125" s="27"/>
      <c r="AL3125" s="27"/>
      <c r="AM3125" s="27"/>
      <c r="AN3125" s="27"/>
      <c r="AO3125" s="27"/>
      <c r="AP3125" s="27">
        <v>2669.0670375222853</v>
      </c>
      <c r="AQ3125" s="39">
        <v>0</v>
      </c>
      <c r="AR3125" s="27">
        <f t="shared" si="131"/>
        <v>0</v>
      </c>
      <c r="AS3125" s="10" t="s">
        <v>111</v>
      </c>
      <c r="AT3125" s="43">
        <v>2015</v>
      </c>
      <c r="AU3125" s="10" t="s">
        <v>4487</v>
      </c>
    </row>
    <row r="3126" spans="2:47" ht="13.15" customHeight="1" x14ac:dyDescent="0.2">
      <c r="B3126" s="12" t="s">
        <v>4589</v>
      </c>
      <c r="C3126" s="7" t="s">
        <v>100</v>
      </c>
      <c r="D3126" s="13" t="s">
        <v>4585</v>
      </c>
      <c r="E3126" s="7" t="s">
        <v>4343</v>
      </c>
      <c r="F3126" s="7" t="s">
        <v>4586</v>
      </c>
      <c r="G3126" s="7" t="s">
        <v>4587</v>
      </c>
      <c r="H3126" s="8" t="s">
        <v>197</v>
      </c>
      <c r="I3126" s="9">
        <v>45</v>
      </c>
      <c r="J3126" s="10" t="s">
        <v>579</v>
      </c>
      <c r="K3126" s="8" t="s">
        <v>107</v>
      </c>
      <c r="L3126" s="10" t="s">
        <v>108</v>
      </c>
      <c r="M3126" s="10" t="s">
        <v>109</v>
      </c>
      <c r="N3126" s="10" t="s">
        <v>4485</v>
      </c>
      <c r="O3126" s="74"/>
      <c r="P3126" s="27"/>
      <c r="Q3126" s="27"/>
      <c r="R3126" s="27">
        <v>60</v>
      </c>
      <c r="S3126" s="27">
        <v>60</v>
      </c>
      <c r="T3126" s="27">
        <v>60</v>
      </c>
      <c r="U3126" s="27">
        <v>60</v>
      </c>
      <c r="V3126" s="27">
        <v>60</v>
      </c>
      <c r="W3126" s="27"/>
      <c r="X3126" s="27"/>
      <c r="Y3126" s="27"/>
      <c r="Z3126" s="27"/>
      <c r="AA3126" s="27"/>
      <c r="AB3126" s="27"/>
      <c r="AC3126" s="27"/>
      <c r="AD3126" s="27"/>
      <c r="AE3126" s="27"/>
      <c r="AF3126" s="27"/>
      <c r="AG3126" s="27"/>
      <c r="AH3126" s="27"/>
      <c r="AI3126" s="27"/>
      <c r="AJ3126" s="27"/>
      <c r="AK3126" s="27"/>
      <c r="AL3126" s="27"/>
      <c r="AM3126" s="27"/>
      <c r="AN3126" s="27"/>
      <c r="AO3126" s="27"/>
      <c r="AP3126" s="27">
        <v>2669.0670375222853</v>
      </c>
      <c r="AQ3126" s="39">
        <v>0</v>
      </c>
      <c r="AR3126" s="27">
        <f t="shared" si="131"/>
        <v>0</v>
      </c>
      <c r="AS3126" s="10" t="s">
        <v>111</v>
      </c>
      <c r="AT3126" s="43">
        <v>2015</v>
      </c>
      <c r="AU3126" s="89" t="s">
        <v>661</v>
      </c>
    </row>
    <row r="3127" spans="2:47" ht="13.15" customHeight="1" x14ac:dyDescent="0.2">
      <c r="B3127" s="12" t="s">
        <v>4590</v>
      </c>
      <c r="C3127" s="7" t="s">
        <v>100</v>
      </c>
      <c r="D3127" s="13" t="s">
        <v>4585</v>
      </c>
      <c r="E3127" s="7" t="s">
        <v>4343</v>
      </c>
      <c r="F3127" s="7" t="s">
        <v>4586</v>
      </c>
      <c r="G3127" s="7" t="s">
        <v>4587</v>
      </c>
      <c r="H3127" s="8" t="s">
        <v>105</v>
      </c>
      <c r="I3127" s="9">
        <v>45</v>
      </c>
      <c r="J3127" s="10" t="s">
        <v>579</v>
      </c>
      <c r="K3127" s="8" t="s">
        <v>107</v>
      </c>
      <c r="L3127" s="10" t="s">
        <v>108</v>
      </c>
      <c r="M3127" s="10" t="s">
        <v>109</v>
      </c>
      <c r="N3127" s="10" t="s">
        <v>4485</v>
      </c>
      <c r="O3127" s="74"/>
      <c r="P3127" s="27"/>
      <c r="Q3127" s="27"/>
      <c r="R3127" s="27">
        <v>60</v>
      </c>
      <c r="S3127" s="27">
        <v>60</v>
      </c>
      <c r="T3127" s="27">
        <v>60</v>
      </c>
      <c r="U3127" s="27">
        <v>60</v>
      </c>
      <c r="V3127" s="27">
        <v>60</v>
      </c>
      <c r="W3127" s="27"/>
      <c r="X3127" s="27"/>
      <c r="Y3127" s="27"/>
      <c r="Z3127" s="27"/>
      <c r="AA3127" s="27"/>
      <c r="AB3127" s="27"/>
      <c r="AC3127" s="27"/>
      <c r="AD3127" s="27"/>
      <c r="AE3127" s="27"/>
      <c r="AF3127" s="27"/>
      <c r="AG3127" s="27"/>
      <c r="AH3127" s="27"/>
      <c r="AI3127" s="27"/>
      <c r="AJ3127" s="27"/>
      <c r="AK3127" s="27"/>
      <c r="AL3127" s="27"/>
      <c r="AM3127" s="27"/>
      <c r="AN3127" s="27"/>
      <c r="AO3127" s="27"/>
      <c r="AP3127" s="27">
        <v>2669.0670375222853</v>
      </c>
      <c r="AQ3127" s="39">
        <v>0</v>
      </c>
      <c r="AR3127" s="27">
        <f t="shared" si="131"/>
        <v>0</v>
      </c>
      <c r="AS3127" s="10" t="s">
        <v>111</v>
      </c>
      <c r="AT3127" s="43">
        <v>2015</v>
      </c>
      <c r="AU3127" s="89" t="s">
        <v>4489</v>
      </c>
    </row>
    <row r="3128" spans="2:47" ht="13.15" customHeight="1" x14ac:dyDescent="0.2">
      <c r="B3128" s="12" t="s">
        <v>4591</v>
      </c>
      <c r="C3128" s="7" t="s">
        <v>100</v>
      </c>
      <c r="D3128" s="13" t="s">
        <v>4585</v>
      </c>
      <c r="E3128" s="7" t="s">
        <v>4343</v>
      </c>
      <c r="F3128" s="7" t="s">
        <v>4586</v>
      </c>
      <c r="G3128" s="7" t="s">
        <v>4587</v>
      </c>
      <c r="H3128" s="8" t="s">
        <v>105</v>
      </c>
      <c r="I3128" s="8">
        <v>45</v>
      </c>
      <c r="J3128" s="7" t="s">
        <v>579</v>
      </c>
      <c r="K3128" s="7" t="s">
        <v>107</v>
      </c>
      <c r="L3128" s="7" t="s">
        <v>108</v>
      </c>
      <c r="M3128" s="7" t="s">
        <v>109</v>
      </c>
      <c r="N3128" s="8" t="s">
        <v>4485</v>
      </c>
      <c r="O3128" s="39"/>
      <c r="P3128" s="39"/>
      <c r="Q3128" s="39"/>
      <c r="R3128" s="39"/>
      <c r="S3128" s="39">
        <v>60</v>
      </c>
      <c r="T3128" s="39">
        <v>60</v>
      </c>
      <c r="U3128" s="39">
        <v>60</v>
      </c>
      <c r="V3128" s="39">
        <v>60</v>
      </c>
      <c r="W3128" s="39"/>
      <c r="X3128" s="39"/>
      <c r="Y3128" s="39"/>
      <c r="Z3128" s="39"/>
      <c r="AA3128" s="39"/>
      <c r="AB3128" s="39"/>
      <c r="AC3128" s="39"/>
      <c r="AD3128" s="39"/>
      <c r="AE3128" s="39"/>
      <c r="AF3128" s="39"/>
      <c r="AG3128" s="39"/>
      <c r="AH3128" s="39"/>
      <c r="AI3128" s="39"/>
      <c r="AJ3128" s="39"/>
      <c r="AK3128" s="39"/>
      <c r="AL3128" s="39"/>
      <c r="AM3128" s="39"/>
      <c r="AN3128" s="39"/>
      <c r="AO3128" s="39"/>
      <c r="AP3128" s="27">
        <v>2669.07</v>
      </c>
      <c r="AQ3128" s="39">
        <v>0</v>
      </c>
      <c r="AR3128" s="27">
        <f t="shared" si="131"/>
        <v>0</v>
      </c>
      <c r="AS3128" s="10" t="s">
        <v>111</v>
      </c>
      <c r="AT3128" s="7" t="s">
        <v>375</v>
      </c>
      <c r="AU3128" s="7" t="s">
        <v>4492</v>
      </c>
    </row>
    <row r="3129" spans="2:47" ht="13.15" customHeight="1" x14ac:dyDescent="0.2">
      <c r="B3129" s="12" t="s">
        <v>4592</v>
      </c>
      <c r="C3129" s="7" t="s">
        <v>100</v>
      </c>
      <c r="D3129" s="13" t="s">
        <v>4593</v>
      </c>
      <c r="E3129" s="8" t="s">
        <v>4343</v>
      </c>
      <c r="F3129" s="8" t="s">
        <v>4594</v>
      </c>
      <c r="G3129" s="7" t="s">
        <v>4587</v>
      </c>
      <c r="H3129" s="8" t="s">
        <v>197</v>
      </c>
      <c r="I3129" s="8">
        <v>45</v>
      </c>
      <c r="J3129" s="7" t="s">
        <v>247</v>
      </c>
      <c r="K3129" s="7" t="s">
        <v>107</v>
      </c>
      <c r="L3129" s="7" t="s">
        <v>108</v>
      </c>
      <c r="M3129" s="7" t="s">
        <v>109</v>
      </c>
      <c r="N3129" s="8" t="s">
        <v>4485</v>
      </c>
      <c r="O3129" s="39"/>
      <c r="P3129" s="39"/>
      <c r="Q3129" s="39"/>
      <c r="R3129" s="39"/>
      <c r="S3129" s="39">
        <v>60</v>
      </c>
      <c r="T3129" s="39">
        <v>60</v>
      </c>
      <c r="U3129" s="39">
        <v>60</v>
      </c>
      <c r="V3129" s="39">
        <v>60</v>
      </c>
      <c r="W3129" s="39"/>
      <c r="X3129" s="39"/>
      <c r="Y3129" s="39"/>
      <c r="Z3129" s="39"/>
      <c r="AA3129" s="39"/>
      <c r="AB3129" s="39"/>
      <c r="AC3129" s="39"/>
      <c r="AD3129" s="39"/>
      <c r="AE3129" s="39"/>
      <c r="AF3129" s="39"/>
      <c r="AG3129" s="39"/>
      <c r="AH3129" s="39"/>
      <c r="AI3129" s="39"/>
      <c r="AJ3129" s="39"/>
      <c r="AK3129" s="39"/>
      <c r="AL3129" s="39"/>
      <c r="AM3129" s="39"/>
      <c r="AN3129" s="39"/>
      <c r="AO3129" s="39"/>
      <c r="AP3129" s="27">
        <v>2669.07</v>
      </c>
      <c r="AQ3129" s="39">
        <v>0</v>
      </c>
      <c r="AR3129" s="27">
        <f t="shared" si="131"/>
        <v>0</v>
      </c>
      <c r="AS3129" s="10" t="s">
        <v>111</v>
      </c>
      <c r="AT3129" s="7">
        <v>2016</v>
      </c>
      <c r="AU3129" s="10" t="s">
        <v>212</v>
      </c>
    </row>
    <row r="3130" spans="2:47" ht="13.15" customHeight="1" x14ac:dyDescent="0.2">
      <c r="B3130" s="7" t="s">
        <v>4595</v>
      </c>
      <c r="C3130" s="7" t="s">
        <v>100</v>
      </c>
      <c r="D3130" s="13" t="s">
        <v>4596</v>
      </c>
      <c r="E3130" s="7" t="s">
        <v>4343</v>
      </c>
      <c r="F3130" s="7" t="s">
        <v>4597</v>
      </c>
      <c r="G3130" s="7" t="s">
        <v>4598</v>
      </c>
      <c r="H3130" s="8" t="s">
        <v>197</v>
      </c>
      <c r="I3130" s="9">
        <v>45</v>
      </c>
      <c r="J3130" s="10" t="s">
        <v>238</v>
      </c>
      <c r="K3130" s="8" t="s">
        <v>107</v>
      </c>
      <c r="L3130" s="10" t="s">
        <v>108</v>
      </c>
      <c r="M3130" s="10" t="s">
        <v>109</v>
      </c>
      <c r="N3130" s="10" t="s">
        <v>4485</v>
      </c>
      <c r="O3130" s="27"/>
      <c r="P3130" s="27"/>
      <c r="Q3130" s="74"/>
      <c r="R3130" s="27">
        <v>540</v>
      </c>
      <c r="S3130" s="27">
        <v>500</v>
      </c>
      <c r="T3130" s="27">
        <v>500</v>
      </c>
      <c r="U3130" s="27">
        <v>500</v>
      </c>
      <c r="V3130" s="27">
        <v>500</v>
      </c>
      <c r="W3130" s="27"/>
      <c r="X3130" s="27"/>
      <c r="Y3130" s="27"/>
      <c r="Z3130" s="27"/>
      <c r="AA3130" s="27"/>
      <c r="AB3130" s="27"/>
      <c r="AC3130" s="27"/>
      <c r="AD3130" s="27"/>
      <c r="AE3130" s="27"/>
      <c r="AF3130" s="27"/>
      <c r="AG3130" s="27"/>
      <c r="AH3130" s="27"/>
      <c r="AI3130" s="27"/>
      <c r="AJ3130" s="27"/>
      <c r="AK3130" s="27"/>
      <c r="AL3130" s="27"/>
      <c r="AM3130" s="27"/>
      <c r="AN3130" s="27"/>
      <c r="AO3130" s="27"/>
      <c r="AP3130" s="27">
        <v>2496.2600000000002</v>
      </c>
      <c r="AQ3130" s="39">
        <v>0</v>
      </c>
      <c r="AR3130" s="27">
        <f t="shared" si="131"/>
        <v>0</v>
      </c>
      <c r="AS3130" s="10" t="s">
        <v>111</v>
      </c>
      <c r="AT3130" s="7">
        <v>2015</v>
      </c>
      <c r="AU3130" s="89" t="s">
        <v>661</v>
      </c>
    </row>
    <row r="3131" spans="2:47" ht="13.15" customHeight="1" x14ac:dyDescent="0.2">
      <c r="B3131" s="7" t="s">
        <v>4599</v>
      </c>
      <c r="C3131" s="7" t="s">
        <v>100</v>
      </c>
      <c r="D3131" s="13" t="s">
        <v>4596</v>
      </c>
      <c r="E3131" s="7" t="s">
        <v>4343</v>
      </c>
      <c r="F3131" s="7" t="s">
        <v>4597</v>
      </c>
      <c r="G3131" s="7" t="s">
        <v>4598</v>
      </c>
      <c r="H3131" s="8" t="s">
        <v>197</v>
      </c>
      <c r="I3131" s="9">
        <v>45</v>
      </c>
      <c r="J3131" s="10" t="s">
        <v>4117</v>
      </c>
      <c r="K3131" s="8" t="s">
        <v>107</v>
      </c>
      <c r="L3131" s="10" t="s">
        <v>108</v>
      </c>
      <c r="M3131" s="10" t="s">
        <v>109</v>
      </c>
      <c r="N3131" s="10" t="s">
        <v>4485</v>
      </c>
      <c r="O3131" s="27"/>
      <c r="P3131" s="27"/>
      <c r="Q3131" s="74"/>
      <c r="R3131" s="27">
        <v>540</v>
      </c>
      <c r="S3131" s="27">
        <v>500</v>
      </c>
      <c r="T3131" s="27">
        <v>500</v>
      </c>
      <c r="U3131" s="27">
        <v>500</v>
      </c>
      <c r="V3131" s="27">
        <v>500</v>
      </c>
      <c r="W3131" s="27"/>
      <c r="X3131" s="27"/>
      <c r="Y3131" s="27"/>
      <c r="Z3131" s="27"/>
      <c r="AA3131" s="27"/>
      <c r="AB3131" s="27"/>
      <c r="AC3131" s="27"/>
      <c r="AD3131" s="27"/>
      <c r="AE3131" s="27"/>
      <c r="AF3131" s="27"/>
      <c r="AG3131" s="27"/>
      <c r="AH3131" s="27"/>
      <c r="AI3131" s="27"/>
      <c r="AJ3131" s="27"/>
      <c r="AK3131" s="27"/>
      <c r="AL3131" s="27"/>
      <c r="AM3131" s="27"/>
      <c r="AN3131" s="27"/>
      <c r="AO3131" s="27"/>
      <c r="AP3131" s="27">
        <v>2493.235703446569</v>
      </c>
      <c r="AQ3131" s="39">
        <v>0</v>
      </c>
      <c r="AR3131" s="27">
        <f t="shared" si="131"/>
        <v>0</v>
      </c>
      <c r="AS3131" s="10" t="s">
        <v>111</v>
      </c>
      <c r="AT3131" s="43">
        <v>2015</v>
      </c>
      <c r="AU3131" s="10" t="s">
        <v>4487</v>
      </c>
    </row>
    <row r="3132" spans="2:47" ht="13.15" customHeight="1" x14ac:dyDescent="0.2">
      <c r="B3132" s="12" t="s">
        <v>4600</v>
      </c>
      <c r="C3132" s="7" t="s">
        <v>100</v>
      </c>
      <c r="D3132" s="13" t="s">
        <v>4596</v>
      </c>
      <c r="E3132" s="7" t="s">
        <v>4343</v>
      </c>
      <c r="F3132" s="7" t="s">
        <v>4597</v>
      </c>
      <c r="G3132" s="7" t="s">
        <v>4598</v>
      </c>
      <c r="H3132" s="8" t="s">
        <v>197</v>
      </c>
      <c r="I3132" s="9">
        <v>45</v>
      </c>
      <c r="J3132" s="10" t="s">
        <v>579</v>
      </c>
      <c r="K3132" s="8" t="s">
        <v>107</v>
      </c>
      <c r="L3132" s="10" t="s">
        <v>108</v>
      </c>
      <c r="M3132" s="10" t="s">
        <v>109</v>
      </c>
      <c r="N3132" s="10" t="s">
        <v>4485</v>
      </c>
      <c r="O3132" s="74"/>
      <c r="P3132" s="27"/>
      <c r="Q3132" s="27"/>
      <c r="R3132" s="27">
        <v>540</v>
      </c>
      <c r="S3132" s="27">
        <v>300</v>
      </c>
      <c r="T3132" s="27">
        <v>250</v>
      </c>
      <c r="U3132" s="27">
        <v>200</v>
      </c>
      <c r="V3132" s="27">
        <v>200</v>
      </c>
      <c r="W3132" s="27"/>
      <c r="X3132" s="27"/>
      <c r="Y3132" s="27"/>
      <c r="Z3132" s="27"/>
      <c r="AA3132" s="27"/>
      <c r="AB3132" s="27"/>
      <c r="AC3132" s="27"/>
      <c r="AD3132" s="27"/>
      <c r="AE3132" s="27"/>
      <c r="AF3132" s="27"/>
      <c r="AG3132" s="27"/>
      <c r="AH3132" s="27"/>
      <c r="AI3132" s="27"/>
      <c r="AJ3132" s="27"/>
      <c r="AK3132" s="27"/>
      <c r="AL3132" s="27"/>
      <c r="AM3132" s="27"/>
      <c r="AN3132" s="27"/>
      <c r="AO3132" s="27"/>
      <c r="AP3132" s="27">
        <v>2493.235703446569</v>
      </c>
      <c r="AQ3132" s="39">
        <v>0</v>
      </c>
      <c r="AR3132" s="27">
        <f t="shared" si="131"/>
        <v>0</v>
      </c>
      <c r="AS3132" s="10" t="s">
        <v>111</v>
      </c>
      <c r="AT3132" s="43">
        <v>2015</v>
      </c>
      <c r="AU3132" s="89" t="s">
        <v>661</v>
      </c>
    </row>
    <row r="3133" spans="2:47" ht="13.15" customHeight="1" x14ac:dyDescent="0.2">
      <c r="B3133" s="12" t="s">
        <v>4601</v>
      </c>
      <c r="C3133" s="7" t="s">
        <v>100</v>
      </c>
      <c r="D3133" s="13" t="s">
        <v>4596</v>
      </c>
      <c r="E3133" s="7" t="s">
        <v>4343</v>
      </c>
      <c r="F3133" s="7" t="s">
        <v>4597</v>
      </c>
      <c r="G3133" s="7" t="s">
        <v>4598</v>
      </c>
      <c r="H3133" s="8" t="s">
        <v>105</v>
      </c>
      <c r="I3133" s="9">
        <v>45</v>
      </c>
      <c r="J3133" s="10" t="s">
        <v>579</v>
      </c>
      <c r="K3133" s="8" t="s">
        <v>107</v>
      </c>
      <c r="L3133" s="10" t="s">
        <v>108</v>
      </c>
      <c r="M3133" s="10" t="s">
        <v>109</v>
      </c>
      <c r="N3133" s="10" t="s">
        <v>4485</v>
      </c>
      <c r="O3133" s="74"/>
      <c r="P3133" s="27"/>
      <c r="Q3133" s="27"/>
      <c r="R3133" s="27">
        <v>540</v>
      </c>
      <c r="S3133" s="27">
        <v>300</v>
      </c>
      <c r="T3133" s="27">
        <v>250</v>
      </c>
      <c r="U3133" s="27">
        <v>200</v>
      </c>
      <c r="V3133" s="27">
        <v>200</v>
      </c>
      <c r="W3133" s="27"/>
      <c r="X3133" s="27"/>
      <c r="Y3133" s="27"/>
      <c r="Z3133" s="27"/>
      <c r="AA3133" s="27"/>
      <c r="AB3133" s="27"/>
      <c r="AC3133" s="27"/>
      <c r="AD3133" s="27"/>
      <c r="AE3133" s="27"/>
      <c r="AF3133" s="27"/>
      <c r="AG3133" s="27"/>
      <c r="AH3133" s="27"/>
      <c r="AI3133" s="27"/>
      <c r="AJ3133" s="27"/>
      <c r="AK3133" s="27"/>
      <c r="AL3133" s="27"/>
      <c r="AM3133" s="27"/>
      <c r="AN3133" s="27"/>
      <c r="AO3133" s="27"/>
      <c r="AP3133" s="27">
        <v>2493.235703446569</v>
      </c>
      <c r="AQ3133" s="39">
        <v>0</v>
      </c>
      <c r="AR3133" s="27">
        <f t="shared" si="131"/>
        <v>0</v>
      </c>
      <c r="AS3133" s="10" t="s">
        <v>111</v>
      </c>
      <c r="AT3133" s="43">
        <v>2015</v>
      </c>
      <c r="AU3133" s="89" t="s">
        <v>4489</v>
      </c>
    </row>
    <row r="3134" spans="2:47" ht="13.15" customHeight="1" x14ac:dyDescent="0.2">
      <c r="B3134" s="12" t="s">
        <v>4602</v>
      </c>
      <c r="C3134" s="7" t="s">
        <v>100</v>
      </c>
      <c r="D3134" s="13" t="s">
        <v>4596</v>
      </c>
      <c r="E3134" s="7" t="s">
        <v>4343</v>
      </c>
      <c r="F3134" s="7" t="s">
        <v>4597</v>
      </c>
      <c r="G3134" s="7" t="s">
        <v>4598</v>
      </c>
      <c r="H3134" s="8" t="s">
        <v>105</v>
      </c>
      <c r="I3134" s="8">
        <v>45</v>
      </c>
      <c r="J3134" s="7" t="s">
        <v>579</v>
      </c>
      <c r="K3134" s="7" t="s">
        <v>107</v>
      </c>
      <c r="L3134" s="7" t="s">
        <v>108</v>
      </c>
      <c r="M3134" s="7" t="s">
        <v>109</v>
      </c>
      <c r="N3134" s="8" t="s">
        <v>4485</v>
      </c>
      <c r="O3134" s="39"/>
      <c r="P3134" s="39"/>
      <c r="Q3134" s="39"/>
      <c r="R3134" s="39"/>
      <c r="S3134" s="39">
        <v>300</v>
      </c>
      <c r="T3134" s="39">
        <v>250</v>
      </c>
      <c r="U3134" s="39">
        <v>200</v>
      </c>
      <c r="V3134" s="39">
        <v>200</v>
      </c>
      <c r="W3134" s="39"/>
      <c r="X3134" s="39"/>
      <c r="Y3134" s="39"/>
      <c r="Z3134" s="39"/>
      <c r="AA3134" s="39"/>
      <c r="AB3134" s="39"/>
      <c r="AC3134" s="39"/>
      <c r="AD3134" s="39"/>
      <c r="AE3134" s="39"/>
      <c r="AF3134" s="39"/>
      <c r="AG3134" s="39"/>
      <c r="AH3134" s="39"/>
      <c r="AI3134" s="39"/>
      <c r="AJ3134" s="39"/>
      <c r="AK3134" s="39"/>
      <c r="AL3134" s="39"/>
      <c r="AM3134" s="39"/>
      <c r="AN3134" s="39"/>
      <c r="AO3134" s="39"/>
      <c r="AP3134" s="27">
        <v>2493.2399999999998</v>
      </c>
      <c r="AQ3134" s="39">
        <v>0</v>
      </c>
      <c r="AR3134" s="27">
        <f t="shared" si="131"/>
        <v>0</v>
      </c>
      <c r="AS3134" s="10" t="s">
        <v>111</v>
      </c>
      <c r="AT3134" s="7" t="s">
        <v>375</v>
      </c>
      <c r="AU3134" s="7" t="s">
        <v>4492</v>
      </c>
    </row>
    <row r="3135" spans="2:47" ht="13.15" customHeight="1" x14ac:dyDescent="0.2">
      <c r="B3135" s="12" t="s">
        <v>4603</v>
      </c>
      <c r="C3135" s="7" t="s">
        <v>100</v>
      </c>
      <c r="D3135" s="13" t="s">
        <v>4604</v>
      </c>
      <c r="E3135" s="8" t="s">
        <v>4343</v>
      </c>
      <c r="F3135" s="8" t="s">
        <v>4605</v>
      </c>
      <c r="G3135" s="7" t="s">
        <v>4598</v>
      </c>
      <c r="H3135" s="8" t="s">
        <v>197</v>
      </c>
      <c r="I3135" s="8">
        <v>45</v>
      </c>
      <c r="J3135" s="7" t="s">
        <v>247</v>
      </c>
      <c r="K3135" s="7" t="s">
        <v>107</v>
      </c>
      <c r="L3135" s="7" t="s">
        <v>108</v>
      </c>
      <c r="M3135" s="7" t="s">
        <v>109</v>
      </c>
      <c r="N3135" s="8" t="s">
        <v>4485</v>
      </c>
      <c r="O3135" s="39"/>
      <c r="P3135" s="39"/>
      <c r="Q3135" s="39"/>
      <c r="R3135" s="39"/>
      <c r="S3135" s="39">
        <v>300</v>
      </c>
      <c r="T3135" s="39">
        <v>250</v>
      </c>
      <c r="U3135" s="39">
        <v>200</v>
      </c>
      <c r="V3135" s="39">
        <v>200</v>
      </c>
      <c r="W3135" s="39"/>
      <c r="X3135" s="39"/>
      <c r="Y3135" s="39"/>
      <c r="Z3135" s="39"/>
      <c r="AA3135" s="39"/>
      <c r="AB3135" s="39"/>
      <c r="AC3135" s="39"/>
      <c r="AD3135" s="39"/>
      <c r="AE3135" s="39"/>
      <c r="AF3135" s="39"/>
      <c r="AG3135" s="39"/>
      <c r="AH3135" s="39"/>
      <c r="AI3135" s="39"/>
      <c r="AJ3135" s="39"/>
      <c r="AK3135" s="39"/>
      <c r="AL3135" s="39"/>
      <c r="AM3135" s="39"/>
      <c r="AN3135" s="39"/>
      <c r="AO3135" s="39"/>
      <c r="AP3135" s="27">
        <v>2493.2399999999998</v>
      </c>
      <c r="AQ3135" s="39">
        <v>0</v>
      </c>
      <c r="AR3135" s="27">
        <f t="shared" si="131"/>
        <v>0</v>
      </c>
      <c r="AS3135" s="10" t="s">
        <v>111</v>
      </c>
      <c r="AT3135" s="7">
        <v>2016</v>
      </c>
      <c r="AU3135" s="10" t="s">
        <v>212</v>
      </c>
    </row>
    <row r="3136" spans="2:47" ht="13.15" customHeight="1" x14ac:dyDescent="0.2">
      <c r="B3136" s="7" t="s">
        <v>4606</v>
      </c>
      <c r="C3136" s="7" t="s">
        <v>100</v>
      </c>
      <c r="D3136" s="13" t="s">
        <v>4607</v>
      </c>
      <c r="E3136" s="7" t="s">
        <v>4343</v>
      </c>
      <c r="F3136" s="7" t="s">
        <v>4608</v>
      </c>
      <c r="G3136" s="7" t="s">
        <v>4609</v>
      </c>
      <c r="H3136" s="8" t="s">
        <v>197</v>
      </c>
      <c r="I3136" s="9">
        <v>45</v>
      </c>
      <c r="J3136" s="10" t="s">
        <v>238</v>
      </c>
      <c r="K3136" s="8" t="s">
        <v>107</v>
      </c>
      <c r="L3136" s="10" t="s">
        <v>108</v>
      </c>
      <c r="M3136" s="10" t="s">
        <v>109</v>
      </c>
      <c r="N3136" s="10" t="s">
        <v>4485</v>
      </c>
      <c r="O3136" s="27"/>
      <c r="P3136" s="27"/>
      <c r="Q3136" s="74"/>
      <c r="R3136" s="27">
        <v>60</v>
      </c>
      <c r="S3136" s="27">
        <v>60</v>
      </c>
      <c r="T3136" s="27">
        <v>60</v>
      </c>
      <c r="U3136" s="27">
        <v>60</v>
      </c>
      <c r="V3136" s="27">
        <v>60</v>
      </c>
      <c r="W3136" s="27"/>
      <c r="X3136" s="27"/>
      <c r="Y3136" s="27"/>
      <c r="Z3136" s="27"/>
      <c r="AA3136" s="27"/>
      <c r="AB3136" s="27"/>
      <c r="AC3136" s="27"/>
      <c r="AD3136" s="27"/>
      <c r="AE3136" s="27"/>
      <c r="AF3136" s="27"/>
      <c r="AG3136" s="27"/>
      <c r="AH3136" s="27"/>
      <c r="AI3136" s="27"/>
      <c r="AJ3136" s="27"/>
      <c r="AK3136" s="27"/>
      <c r="AL3136" s="27"/>
      <c r="AM3136" s="27"/>
      <c r="AN3136" s="27"/>
      <c r="AO3136" s="27"/>
      <c r="AP3136" s="27">
        <v>2628.83</v>
      </c>
      <c r="AQ3136" s="39">
        <v>0</v>
      </c>
      <c r="AR3136" s="27">
        <f t="shared" si="131"/>
        <v>0</v>
      </c>
      <c r="AS3136" s="10" t="s">
        <v>111</v>
      </c>
      <c r="AT3136" s="7">
        <v>2015</v>
      </c>
      <c r="AU3136" s="89" t="s">
        <v>661</v>
      </c>
    </row>
    <row r="3137" spans="2:47" ht="13.15" customHeight="1" x14ac:dyDescent="0.2">
      <c r="B3137" s="7" t="s">
        <v>4610</v>
      </c>
      <c r="C3137" s="7" t="s">
        <v>100</v>
      </c>
      <c r="D3137" s="13" t="s">
        <v>4607</v>
      </c>
      <c r="E3137" s="7" t="s">
        <v>4343</v>
      </c>
      <c r="F3137" s="7" t="s">
        <v>4608</v>
      </c>
      <c r="G3137" s="7" t="s">
        <v>4609</v>
      </c>
      <c r="H3137" s="8" t="s">
        <v>197</v>
      </c>
      <c r="I3137" s="9">
        <v>45</v>
      </c>
      <c r="J3137" s="10" t="s">
        <v>4117</v>
      </c>
      <c r="K3137" s="8" t="s">
        <v>107</v>
      </c>
      <c r="L3137" s="10" t="s">
        <v>108</v>
      </c>
      <c r="M3137" s="10" t="s">
        <v>109</v>
      </c>
      <c r="N3137" s="10" t="s">
        <v>4485</v>
      </c>
      <c r="O3137" s="27"/>
      <c r="P3137" s="27"/>
      <c r="Q3137" s="74"/>
      <c r="R3137" s="27">
        <v>60</v>
      </c>
      <c r="S3137" s="27">
        <v>60</v>
      </c>
      <c r="T3137" s="27">
        <v>60</v>
      </c>
      <c r="U3137" s="27">
        <v>60</v>
      </c>
      <c r="V3137" s="27">
        <v>60</v>
      </c>
      <c r="W3137" s="27"/>
      <c r="X3137" s="27"/>
      <c r="Y3137" s="27"/>
      <c r="Z3137" s="27"/>
      <c r="AA3137" s="27"/>
      <c r="AB3137" s="27"/>
      <c r="AC3137" s="27"/>
      <c r="AD3137" s="27"/>
      <c r="AE3137" s="27"/>
      <c r="AF3137" s="27"/>
      <c r="AG3137" s="27"/>
      <c r="AH3137" s="27"/>
      <c r="AI3137" s="27"/>
      <c r="AJ3137" s="27"/>
      <c r="AK3137" s="27"/>
      <c r="AL3137" s="27"/>
      <c r="AM3137" s="27"/>
      <c r="AN3137" s="27"/>
      <c r="AO3137" s="27"/>
      <c r="AP3137" s="27">
        <v>2628.8314985051434</v>
      </c>
      <c r="AQ3137" s="39">
        <v>0</v>
      </c>
      <c r="AR3137" s="27">
        <f t="shared" si="131"/>
        <v>0</v>
      </c>
      <c r="AS3137" s="10" t="s">
        <v>111</v>
      </c>
      <c r="AT3137" s="43">
        <v>2015</v>
      </c>
      <c r="AU3137" s="10" t="s">
        <v>4487</v>
      </c>
    </row>
    <row r="3138" spans="2:47" ht="13.15" customHeight="1" x14ac:dyDescent="0.2">
      <c r="B3138" s="12" t="s">
        <v>4611</v>
      </c>
      <c r="C3138" s="7" t="s">
        <v>100</v>
      </c>
      <c r="D3138" s="13" t="s">
        <v>4607</v>
      </c>
      <c r="E3138" s="7" t="s">
        <v>4343</v>
      </c>
      <c r="F3138" s="7" t="s">
        <v>4608</v>
      </c>
      <c r="G3138" s="7" t="s">
        <v>4609</v>
      </c>
      <c r="H3138" s="8" t="s">
        <v>197</v>
      </c>
      <c r="I3138" s="9">
        <v>45</v>
      </c>
      <c r="J3138" s="10" t="s">
        <v>579</v>
      </c>
      <c r="K3138" s="8" t="s">
        <v>107</v>
      </c>
      <c r="L3138" s="10" t="s">
        <v>108</v>
      </c>
      <c r="M3138" s="10" t="s">
        <v>109</v>
      </c>
      <c r="N3138" s="10" t="s">
        <v>4485</v>
      </c>
      <c r="O3138" s="74"/>
      <c r="P3138" s="27"/>
      <c r="Q3138" s="27"/>
      <c r="R3138" s="27">
        <v>60</v>
      </c>
      <c r="S3138" s="27">
        <v>60</v>
      </c>
      <c r="T3138" s="27">
        <v>60</v>
      </c>
      <c r="U3138" s="27">
        <v>40</v>
      </c>
      <c r="V3138" s="27">
        <v>40</v>
      </c>
      <c r="W3138" s="27"/>
      <c r="X3138" s="27"/>
      <c r="Y3138" s="27"/>
      <c r="Z3138" s="27"/>
      <c r="AA3138" s="27"/>
      <c r="AB3138" s="27"/>
      <c r="AC3138" s="27"/>
      <c r="AD3138" s="27"/>
      <c r="AE3138" s="27"/>
      <c r="AF3138" s="27"/>
      <c r="AG3138" s="27"/>
      <c r="AH3138" s="27"/>
      <c r="AI3138" s="27"/>
      <c r="AJ3138" s="27"/>
      <c r="AK3138" s="27"/>
      <c r="AL3138" s="27"/>
      <c r="AM3138" s="27"/>
      <c r="AN3138" s="27"/>
      <c r="AO3138" s="27"/>
      <c r="AP3138" s="27">
        <v>2628.8314985051434</v>
      </c>
      <c r="AQ3138" s="39">
        <v>0</v>
      </c>
      <c r="AR3138" s="27">
        <f t="shared" si="131"/>
        <v>0</v>
      </c>
      <c r="AS3138" s="10" t="s">
        <v>111</v>
      </c>
      <c r="AT3138" s="43">
        <v>2015</v>
      </c>
      <c r="AU3138" s="89" t="s">
        <v>661</v>
      </c>
    </row>
    <row r="3139" spans="2:47" ht="13.15" customHeight="1" x14ac:dyDescent="0.2">
      <c r="B3139" s="12" t="s">
        <v>4612</v>
      </c>
      <c r="C3139" s="7" t="s">
        <v>100</v>
      </c>
      <c r="D3139" s="13" t="s">
        <v>4607</v>
      </c>
      <c r="E3139" s="7" t="s">
        <v>4343</v>
      </c>
      <c r="F3139" s="7" t="s">
        <v>4608</v>
      </c>
      <c r="G3139" s="7" t="s">
        <v>4609</v>
      </c>
      <c r="H3139" s="8" t="s">
        <v>105</v>
      </c>
      <c r="I3139" s="9">
        <v>45</v>
      </c>
      <c r="J3139" s="10" t="s">
        <v>579</v>
      </c>
      <c r="K3139" s="8" t="s">
        <v>107</v>
      </c>
      <c r="L3139" s="10" t="s">
        <v>108</v>
      </c>
      <c r="M3139" s="10" t="s">
        <v>109</v>
      </c>
      <c r="N3139" s="10" t="s">
        <v>4485</v>
      </c>
      <c r="O3139" s="74"/>
      <c r="P3139" s="27"/>
      <c r="Q3139" s="27"/>
      <c r="R3139" s="27">
        <v>60</v>
      </c>
      <c r="S3139" s="27">
        <v>60</v>
      </c>
      <c r="T3139" s="27">
        <v>60</v>
      </c>
      <c r="U3139" s="27">
        <v>40</v>
      </c>
      <c r="V3139" s="27">
        <v>40</v>
      </c>
      <c r="W3139" s="27"/>
      <c r="X3139" s="27"/>
      <c r="Y3139" s="27"/>
      <c r="Z3139" s="27"/>
      <c r="AA3139" s="27"/>
      <c r="AB3139" s="27"/>
      <c r="AC3139" s="27"/>
      <c r="AD3139" s="27"/>
      <c r="AE3139" s="27"/>
      <c r="AF3139" s="27"/>
      <c r="AG3139" s="27"/>
      <c r="AH3139" s="27"/>
      <c r="AI3139" s="27"/>
      <c r="AJ3139" s="27"/>
      <c r="AK3139" s="27"/>
      <c r="AL3139" s="27"/>
      <c r="AM3139" s="27"/>
      <c r="AN3139" s="27"/>
      <c r="AO3139" s="27"/>
      <c r="AP3139" s="27">
        <v>2628.8314985051434</v>
      </c>
      <c r="AQ3139" s="39">
        <v>0</v>
      </c>
      <c r="AR3139" s="27">
        <f t="shared" si="131"/>
        <v>0</v>
      </c>
      <c r="AS3139" s="10" t="s">
        <v>111</v>
      </c>
      <c r="AT3139" s="43">
        <v>2015</v>
      </c>
      <c r="AU3139" s="89" t="s">
        <v>4489</v>
      </c>
    </row>
    <row r="3140" spans="2:47" ht="13.15" customHeight="1" x14ac:dyDescent="0.2">
      <c r="B3140" s="12" t="s">
        <v>4613</v>
      </c>
      <c r="C3140" s="7" t="s">
        <v>100</v>
      </c>
      <c r="D3140" s="13" t="s">
        <v>4607</v>
      </c>
      <c r="E3140" s="7" t="s">
        <v>4343</v>
      </c>
      <c r="F3140" s="7" t="s">
        <v>4608</v>
      </c>
      <c r="G3140" s="7" t="s">
        <v>4609</v>
      </c>
      <c r="H3140" s="8" t="s">
        <v>105</v>
      </c>
      <c r="I3140" s="8">
        <v>45</v>
      </c>
      <c r="J3140" s="7" t="s">
        <v>579</v>
      </c>
      <c r="K3140" s="7" t="s">
        <v>107</v>
      </c>
      <c r="L3140" s="7" t="s">
        <v>108</v>
      </c>
      <c r="M3140" s="7" t="s">
        <v>109</v>
      </c>
      <c r="N3140" s="8" t="s">
        <v>4485</v>
      </c>
      <c r="O3140" s="39"/>
      <c r="P3140" s="39"/>
      <c r="Q3140" s="39"/>
      <c r="R3140" s="39"/>
      <c r="S3140" s="39">
        <v>60</v>
      </c>
      <c r="T3140" s="39">
        <v>60</v>
      </c>
      <c r="U3140" s="39">
        <v>40</v>
      </c>
      <c r="V3140" s="39">
        <v>40</v>
      </c>
      <c r="W3140" s="39"/>
      <c r="X3140" s="39"/>
      <c r="Y3140" s="39"/>
      <c r="Z3140" s="39"/>
      <c r="AA3140" s="39"/>
      <c r="AB3140" s="39"/>
      <c r="AC3140" s="39"/>
      <c r="AD3140" s="39"/>
      <c r="AE3140" s="39"/>
      <c r="AF3140" s="39"/>
      <c r="AG3140" s="39"/>
      <c r="AH3140" s="39"/>
      <c r="AI3140" s="39"/>
      <c r="AJ3140" s="39"/>
      <c r="AK3140" s="39"/>
      <c r="AL3140" s="39"/>
      <c r="AM3140" s="39"/>
      <c r="AN3140" s="39"/>
      <c r="AO3140" s="39"/>
      <c r="AP3140" s="27">
        <v>2628.83</v>
      </c>
      <c r="AQ3140" s="39">
        <v>0</v>
      </c>
      <c r="AR3140" s="27">
        <f t="shared" si="131"/>
        <v>0</v>
      </c>
      <c r="AS3140" s="10" t="s">
        <v>111</v>
      </c>
      <c r="AT3140" s="7" t="s">
        <v>375</v>
      </c>
      <c r="AU3140" s="7" t="s">
        <v>4492</v>
      </c>
    </row>
    <row r="3141" spans="2:47" ht="13.15" customHeight="1" x14ac:dyDescent="0.2">
      <c r="B3141" s="12" t="s">
        <v>4614</v>
      </c>
      <c r="C3141" s="7" t="s">
        <v>100</v>
      </c>
      <c r="D3141" s="13" t="s">
        <v>4615</v>
      </c>
      <c r="E3141" s="8" t="s">
        <v>4343</v>
      </c>
      <c r="F3141" s="8" t="s">
        <v>4616</v>
      </c>
      <c r="G3141" s="7" t="s">
        <v>4609</v>
      </c>
      <c r="H3141" s="8" t="s">
        <v>197</v>
      </c>
      <c r="I3141" s="8">
        <v>45</v>
      </c>
      <c r="J3141" s="7" t="s">
        <v>247</v>
      </c>
      <c r="K3141" s="7" t="s">
        <v>107</v>
      </c>
      <c r="L3141" s="7" t="s">
        <v>108</v>
      </c>
      <c r="M3141" s="7" t="s">
        <v>109</v>
      </c>
      <c r="N3141" s="8" t="s">
        <v>4485</v>
      </c>
      <c r="O3141" s="39"/>
      <c r="P3141" s="39"/>
      <c r="Q3141" s="39"/>
      <c r="R3141" s="39"/>
      <c r="S3141" s="39">
        <v>60</v>
      </c>
      <c r="T3141" s="39">
        <v>60</v>
      </c>
      <c r="U3141" s="39">
        <v>40</v>
      </c>
      <c r="V3141" s="39">
        <v>40</v>
      </c>
      <c r="W3141" s="39"/>
      <c r="X3141" s="39"/>
      <c r="Y3141" s="39"/>
      <c r="Z3141" s="39"/>
      <c r="AA3141" s="39"/>
      <c r="AB3141" s="39"/>
      <c r="AC3141" s="39"/>
      <c r="AD3141" s="39"/>
      <c r="AE3141" s="39"/>
      <c r="AF3141" s="39"/>
      <c r="AG3141" s="39"/>
      <c r="AH3141" s="39"/>
      <c r="AI3141" s="39"/>
      <c r="AJ3141" s="39"/>
      <c r="AK3141" s="39"/>
      <c r="AL3141" s="39"/>
      <c r="AM3141" s="39"/>
      <c r="AN3141" s="39"/>
      <c r="AO3141" s="39"/>
      <c r="AP3141" s="27">
        <v>2628.83</v>
      </c>
      <c r="AQ3141" s="39">
        <v>0</v>
      </c>
      <c r="AR3141" s="27">
        <f t="shared" si="131"/>
        <v>0</v>
      </c>
      <c r="AS3141" s="10" t="s">
        <v>111</v>
      </c>
      <c r="AT3141" s="7">
        <v>2016</v>
      </c>
      <c r="AU3141" s="10" t="s">
        <v>212</v>
      </c>
    </row>
    <row r="3142" spans="2:47" ht="13.15" customHeight="1" x14ac:dyDescent="0.2">
      <c r="B3142" s="7" t="s">
        <v>4617</v>
      </c>
      <c r="C3142" s="7" t="s">
        <v>100</v>
      </c>
      <c r="D3142" s="13" t="s">
        <v>4618</v>
      </c>
      <c r="E3142" s="7" t="s">
        <v>4343</v>
      </c>
      <c r="F3142" s="7" t="s">
        <v>4619</v>
      </c>
      <c r="G3142" s="7" t="s">
        <v>4620</v>
      </c>
      <c r="H3142" s="8" t="s">
        <v>197</v>
      </c>
      <c r="I3142" s="9">
        <v>45</v>
      </c>
      <c r="J3142" s="10" t="s">
        <v>238</v>
      </c>
      <c r="K3142" s="8" t="s">
        <v>107</v>
      </c>
      <c r="L3142" s="10" t="s">
        <v>108</v>
      </c>
      <c r="M3142" s="10" t="s">
        <v>109</v>
      </c>
      <c r="N3142" s="10" t="s">
        <v>4485</v>
      </c>
      <c r="O3142" s="27"/>
      <c r="P3142" s="27"/>
      <c r="Q3142" s="74"/>
      <c r="R3142" s="27">
        <v>60</v>
      </c>
      <c r="S3142" s="27">
        <v>60</v>
      </c>
      <c r="T3142" s="27">
        <v>60</v>
      </c>
      <c r="U3142" s="27">
        <v>60</v>
      </c>
      <c r="V3142" s="27">
        <v>60</v>
      </c>
      <c r="W3142" s="27"/>
      <c r="X3142" s="27"/>
      <c r="Y3142" s="27"/>
      <c r="Z3142" s="27"/>
      <c r="AA3142" s="27"/>
      <c r="AB3142" s="27"/>
      <c r="AC3142" s="27"/>
      <c r="AD3142" s="27"/>
      <c r="AE3142" s="27"/>
      <c r="AF3142" s="27"/>
      <c r="AG3142" s="27"/>
      <c r="AH3142" s="27"/>
      <c r="AI3142" s="27"/>
      <c r="AJ3142" s="27"/>
      <c r="AK3142" s="27"/>
      <c r="AL3142" s="27"/>
      <c r="AM3142" s="27"/>
      <c r="AN3142" s="27"/>
      <c r="AO3142" s="27"/>
      <c r="AP3142" s="27">
        <v>2616.41</v>
      </c>
      <c r="AQ3142" s="39">
        <v>0</v>
      </c>
      <c r="AR3142" s="27">
        <f t="shared" si="131"/>
        <v>0</v>
      </c>
      <c r="AS3142" s="10" t="s">
        <v>111</v>
      </c>
      <c r="AT3142" s="7">
        <v>2015</v>
      </c>
      <c r="AU3142" s="89" t="s">
        <v>661</v>
      </c>
    </row>
    <row r="3143" spans="2:47" ht="13.15" customHeight="1" x14ac:dyDescent="0.2">
      <c r="B3143" s="7" t="s">
        <v>4621</v>
      </c>
      <c r="C3143" s="7" t="s">
        <v>100</v>
      </c>
      <c r="D3143" s="13" t="s">
        <v>4618</v>
      </c>
      <c r="E3143" s="7" t="s">
        <v>4343</v>
      </c>
      <c r="F3143" s="7" t="s">
        <v>4619</v>
      </c>
      <c r="G3143" s="7" t="s">
        <v>4620</v>
      </c>
      <c r="H3143" s="8" t="s">
        <v>197</v>
      </c>
      <c r="I3143" s="9">
        <v>45</v>
      </c>
      <c r="J3143" s="10" t="s">
        <v>4117</v>
      </c>
      <c r="K3143" s="8" t="s">
        <v>107</v>
      </c>
      <c r="L3143" s="10" t="s">
        <v>108</v>
      </c>
      <c r="M3143" s="10" t="s">
        <v>109</v>
      </c>
      <c r="N3143" s="10" t="s">
        <v>4485</v>
      </c>
      <c r="O3143" s="27"/>
      <c r="P3143" s="27"/>
      <c r="Q3143" s="74"/>
      <c r="R3143" s="27">
        <v>60</v>
      </c>
      <c r="S3143" s="27">
        <v>60</v>
      </c>
      <c r="T3143" s="27">
        <v>60</v>
      </c>
      <c r="U3143" s="27">
        <v>60</v>
      </c>
      <c r="V3143" s="27">
        <v>60</v>
      </c>
      <c r="W3143" s="27"/>
      <c r="X3143" s="27"/>
      <c r="Y3143" s="27"/>
      <c r="Z3143" s="27"/>
      <c r="AA3143" s="27"/>
      <c r="AB3143" s="27"/>
      <c r="AC3143" s="27"/>
      <c r="AD3143" s="27"/>
      <c r="AE3143" s="27"/>
      <c r="AF3143" s="27"/>
      <c r="AG3143" s="27"/>
      <c r="AH3143" s="27"/>
      <c r="AI3143" s="27"/>
      <c r="AJ3143" s="27"/>
      <c r="AK3143" s="27"/>
      <c r="AL3143" s="27"/>
      <c r="AM3143" s="27"/>
      <c r="AN3143" s="27"/>
      <c r="AO3143" s="27"/>
      <c r="AP3143" s="27">
        <v>2616.412644635428</v>
      </c>
      <c r="AQ3143" s="39">
        <v>0</v>
      </c>
      <c r="AR3143" s="27">
        <f t="shared" si="131"/>
        <v>0</v>
      </c>
      <c r="AS3143" s="10" t="s">
        <v>111</v>
      </c>
      <c r="AT3143" s="43">
        <v>2015</v>
      </c>
      <c r="AU3143" s="10" t="s">
        <v>4487</v>
      </c>
    </row>
    <row r="3144" spans="2:47" ht="13.15" customHeight="1" x14ac:dyDescent="0.2">
      <c r="B3144" s="12" t="s">
        <v>4622</v>
      </c>
      <c r="C3144" s="7" t="s">
        <v>100</v>
      </c>
      <c r="D3144" s="13" t="s">
        <v>4618</v>
      </c>
      <c r="E3144" s="7" t="s">
        <v>4343</v>
      </c>
      <c r="F3144" s="7" t="s">
        <v>4619</v>
      </c>
      <c r="G3144" s="7" t="s">
        <v>4620</v>
      </c>
      <c r="H3144" s="8" t="s">
        <v>197</v>
      </c>
      <c r="I3144" s="9">
        <v>45</v>
      </c>
      <c r="J3144" s="10" t="s">
        <v>579</v>
      </c>
      <c r="K3144" s="8" t="s">
        <v>107</v>
      </c>
      <c r="L3144" s="10" t="s">
        <v>108</v>
      </c>
      <c r="M3144" s="10" t="s">
        <v>109</v>
      </c>
      <c r="N3144" s="10" t="s">
        <v>4485</v>
      </c>
      <c r="O3144" s="74"/>
      <c r="P3144" s="27"/>
      <c r="Q3144" s="27"/>
      <c r="R3144" s="27">
        <v>60</v>
      </c>
      <c r="S3144" s="27">
        <v>60</v>
      </c>
      <c r="T3144" s="27">
        <v>60</v>
      </c>
      <c r="U3144" s="27">
        <v>40</v>
      </c>
      <c r="V3144" s="27">
        <v>40</v>
      </c>
      <c r="W3144" s="27"/>
      <c r="X3144" s="27"/>
      <c r="Y3144" s="27"/>
      <c r="Z3144" s="27"/>
      <c r="AA3144" s="27"/>
      <c r="AB3144" s="27"/>
      <c r="AC3144" s="27"/>
      <c r="AD3144" s="27"/>
      <c r="AE3144" s="27"/>
      <c r="AF3144" s="27"/>
      <c r="AG3144" s="27"/>
      <c r="AH3144" s="27"/>
      <c r="AI3144" s="27"/>
      <c r="AJ3144" s="27"/>
      <c r="AK3144" s="27"/>
      <c r="AL3144" s="27"/>
      <c r="AM3144" s="27"/>
      <c r="AN3144" s="27"/>
      <c r="AO3144" s="27"/>
      <c r="AP3144" s="27">
        <v>2616.412644635428</v>
      </c>
      <c r="AQ3144" s="39">
        <v>0</v>
      </c>
      <c r="AR3144" s="27">
        <f t="shared" si="131"/>
        <v>0</v>
      </c>
      <c r="AS3144" s="10" t="s">
        <v>111</v>
      </c>
      <c r="AT3144" s="43">
        <v>2015</v>
      </c>
      <c r="AU3144" s="89" t="s">
        <v>661</v>
      </c>
    </row>
    <row r="3145" spans="2:47" ht="13.15" customHeight="1" x14ac:dyDescent="0.2">
      <c r="B3145" s="12" t="s">
        <v>4623</v>
      </c>
      <c r="C3145" s="7" t="s">
        <v>100</v>
      </c>
      <c r="D3145" s="13" t="s">
        <v>4618</v>
      </c>
      <c r="E3145" s="7" t="s">
        <v>4343</v>
      </c>
      <c r="F3145" s="7" t="s">
        <v>4619</v>
      </c>
      <c r="G3145" s="7" t="s">
        <v>4620</v>
      </c>
      <c r="H3145" s="8" t="s">
        <v>105</v>
      </c>
      <c r="I3145" s="9">
        <v>45</v>
      </c>
      <c r="J3145" s="10" t="s">
        <v>579</v>
      </c>
      <c r="K3145" s="8" t="s">
        <v>107</v>
      </c>
      <c r="L3145" s="10" t="s">
        <v>108</v>
      </c>
      <c r="M3145" s="10" t="s">
        <v>109</v>
      </c>
      <c r="N3145" s="10" t="s">
        <v>4485</v>
      </c>
      <c r="O3145" s="74"/>
      <c r="P3145" s="27"/>
      <c r="Q3145" s="27"/>
      <c r="R3145" s="27">
        <v>60</v>
      </c>
      <c r="S3145" s="27">
        <v>60</v>
      </c>
      <c r="T3145" s="27">
        <v>60</v>
      </c>
      <c r="U3145" s="27">
        <v>40</v>
      </c>
      <c r="V3145" s="27">
        <v>40</v>
      </c>
      <c r="W3145" s="27"/>
      <c r="X3145" s="27"/>
      <c r="Y3145" s="27"/>
      <c r="Z3145" s="27"/>
      <c r="AA3145" s="27"/>
      <c r="AB3145" s="27"/>
      <c r="AC3145" s="27"/>
      <c r="AD3145" s="27"/>
      <c r="AE3145" s="27"/>
      <c r="AF3145" s="27"/>
      <c r="AG3145" s="27"/>
      <c r="AH3145" s="27"/>
      <c r="AI3145" s="27"/>
      <c r="AJ3145" s="27"/>
      <c r="AK3145" s="27"/>
      <c r="AL3145" s="27"/>
      <c r="AM3145" s="27"/>
      <c r="AN3145" s="27"/>
      <c r="AO3145" s="27"/>
      <c r="AP3145" s="27">
        <v>2616.412644635428</v>
      </c>
      <c r="AQ3145" s="39">
        <v>0</v>
      </c>
      <c r="AR3145" s="27">
        <f t="shared" si="131"/>
        <v>0</v>
      </c>
      <c r="AS3145" s="10" t="s">
        <v>111</v>
      </c>
      <c r="AT3145" s="43">
        <v>2015</v>
      </c>
      <c r="AU3145" s="89" t="s">
        <v>4489</v>
      </c>
    </row>
    <row r="3146" spans="2:47" ht="13.15" customHeight="1" x14ac:dyDescent="0.2">
      <c r="B3146" s="12" t="s">
        <v>4624</v>
      </c>
      <c r="C3146" s="7" t="s">
        <v>100</v>
      </c>
      <c r="D3146" s="13" t="s">
        <v>4618</v>
      </c>
      <c r="E3146" s="7" t="s">
        <v>4343</v>
      </c>
      <c r="F3146" s="7" t="s">
        <v>4619</v>
      </c>
      <c r="G3146" s="7" t="s">
        <v>4620</v>
      </c>
      <c r="H3146" s="8" t="s">
        <v>105</v>
      </c>
      <c r="I3146" s="8">
        <v>45</v>
      </c>
      <c r="J3146" s="7" t="s">
        <v>579</v>
      </c>
      <c r="K3146" s="7" t="s">
        <v>107</v>
      </c>
      <c r="L3146" s="7" t="s">
        <v>108</v>
      </c>
      <c r="M3146" s="7" t="s">
        <v>109</v>
      </c>
      <c r="N3146" s="8" t="s">
        <v>4485</v>
      </c>
      <c r="O3146" s="39"/>
      <c r="P3146" s="39"/>
      <c r="Q3146" s="39"/>
      <c r="R3146" s="39"/>
      <c r="S3146" s="39">
        <v>60</v>
      </c>
      <c r="T3146" s="39">
        <v>60</v>
      </c>
      <c r="U3146" s="39">
        <v>40</v>
      </c>
      <c r="V3146" s="39">
        <v>40</v>
      </c>
      <c r="W3146" s="39"/>
      <c r="X3146" s="39"/>
      <c r="Y3146" s="39"/>
      <c r="Z3146" s="39"/>
      <c r="AA3146" s="39"/>
      <c r="AB3146" s="39"/>
      <c r="AC3146" s="39"/>
      <c r="AD3146" s="39"/>
      <c r="AE3146" s="39"/>
      <c r="AF3146" s="39"/>
      <c r="AG3146" s="39"/>
      <c r="AH3146" s="39"/>
      <c r="AI3146" s="39"/>
      <c r="AJ3146" s="39"/>
      <c r="AK3146" s="39"/>
      <c r="AL3146" s="39"/>
      <c r="AM3146" s="39"/>
      <c r="AN3146" s="39"/>
      <c r="AO3146" s="39"/>
      <c r="AP3146" s="27">
        <v>2616.41</v>
      </c>
      <c r="AQ3146" s="39">
        <v>0</v>
      </c>
      <c r="AR3146" s="27">
        <f t="shared" si="131"/>
        <v>0</v>
      </c>
      <c r="AS3146" s="10" t="s">
        <v>111</v>
      </c>
      <c r="AT3146" s="7" t="s">
        <v>375</v>
      </c>
      <c r="AU3146" s="7" t="s">
        <v>4492</v>
      </c>
    </row>
    <row r="3147" spans="2:47" ht="13.15" customHeight="1" x14ac:dyDescent="0.2">
      <c r="B3147" s="12" t="s">
        <v>4625</v>
      </c>
      <c r="C3147" s="7" t="s">
        <v>100</v>
      </c>
      <c r="D3147" s="13" t="s">
        <v>4626</v>
      </c>
      <c r="E3147" s="8" t="s">
        <v>4343</v>
      </c>
      <c r="F3147" s="8" t="s">
        <v>4627</v>
      </c>
      <c r="G3147" s="7" t="s">
        <v>4620</v>
      </c>
      <c r="H3147" s="8" t="s">
        <v>197</v>
      </c>
      <c r="I3147" s="8">
        <v>45</v>
      </c>
      <c r="J3147" s="7" t="s">
        <v>247</v>
      </c>
      <c r="K3147" s="7" t="s">
        <v>107</v>
      </c>
      <c r="L3147" s="7" t="s">
        <v>108</v>
      </c>
      <c r="M3147" s="7" t="s">
        <v>109</v>
      </c>
      <c r="N3147" s="8" t="s">
        <v>4485</v>
      </c>
      <c r="O3147" s="39"/>
      <c r="P3147" s="39"/>
      <c r="Q3147" s="39"/>
      <c r="R3147" s="39"/>
      <c r="S3147" s="39">
        <v>60</v>
      </c>
      <c r="T3147" s="39">
        <v>60</v>
      </c>
      <c r="U3147" s="39">
        <v>40</v>
      </c>
      <c r="V3147" s="39">
        <v>40</v>
      </c>
      <c r="W3147" s="39"/>
      <c r="X3147" s="39"/>
      <c r="Y3147" s="39"/>
      <c r="Z3147" s="39"/>
      <c r="AA3147" s="39"/>
      <c r="AB3147" s="39"/>
      <c r="AC3147" s="39"/>
      <c r="AD3147" s="39"/>
      <c r="AE3147" s="39"/>
      <c r="AF3147" s="39"/>
      <c r="AG3147" s="39"/>
      <c r="AH3147" s="39"/>
      <c r="AI3147" s="39"/>
      <c r="AJ3147" s="39"/>
      <c r="AK3147" s="39"/>
      <c r="AL3147" s="39"/>
      <c r="AM3147" s="39"/>
      <c r="AN3147" s="39"/>
      <c r="AO3147" s="39"/>
      <c r="AP3147" s="27">
        <v>2616.41</v>
      </c>
      <c r="AQ3147" s="39">
        <v>0</v>
      </c>
      <c r="AR3147" s="27">
        <f t="shared" si="131"/>
        <v>0</v>
      </c>
      <c r="AS3147" s="10" t="s">
        <v>111</v>
      </c>
      <c r="AT3147" s="7">
        <v>2016</v>
      </c>
      <c r="AU3147" s="10" t="s">
        <v>212</v>
      </c>
    </row>
    <row r="3148" spans="2:47" ht="13.15" customHeight="1" x14ac:dyDescent="0.2">
      <c r="B3148" s="7" t="s">
        <v>4628</v>
      </c>
      <c r="C3148" s="7" t="s">
        <v>100</v>
      </c>
      <c r="D3148" s="13" t="s">
        <v>4629</v>
      </c>
      <c r="E3148" s="7" t="s">
        <v>4343</v>
      </c>
      <c r="F3148" s="7" t="s">
        <v>4630</v>
      </c>
      <c r="G3148" s="7" t="s">
        <v>4631</v>
      </c>
      <c r="H3148" s="8" t="s">
        <v>197</v>
      </c>
      <c r="I3148" s="9">
        <v>45</v>
      </c>
      <c r="J3148" s="10" t="s">
        <v>238</v>
      </c>
      <c r="K3148" s="8" t="s">
        <v>107</v>
      </c>
      <c r="L3148" s="10" t="s">
        <v>108</v>
      </c>
      <c r="M3148" s="10" t="s">
        <v>109</v>
      </c>
      <c r="N3148" s="10" t="s">
        <v>4485</v>
      </c>
      <c r="O3148" s="27"/>
      <c r="P3148" s="27"/>
      <c r="Q3148" s="74"/>
      <c r="R3148" s="27">
        <v>60</v>
      </c>
      <c r="S3148" s="27">
        <v>60</v>
      </c>
      <c r="T3148" s="27">
        <v>60</v>
      </c>
      <c r="U3148" s="27">
        <v>60</v>
      </c>
      <c r="V3148" s="27">
        <v>60</v>
      </c>
      <c r="W3148" s="27"/>
      <c r="X3148" s="27"/>
      <c r="Y3148" s="27"/>
      <c r="Z3148" s="27"/>
      <c r="AA3148" s="27"/>
      <c r="AB3148" s="27"/>
      <c r="AC3148" s="27"/>
      <c r="AD3148" s="27"/>
      <c r="AE3148" s="27"/>
      <c r="AF3148" s="27"/>
      <c r="AG3148" s="27"/>
      <c r="AH3148" s="27"/>
      <c r="AI3148" s="27"/>
      <c r="AJ3148" s="27"/>
      <c r="AK3148" s="27"/>
      <c r="AL3148" s="27"/>
      <c r="AM3148" s="27"/>
      <c r="AN3148" s="27"/>
      <c r="AO3148" s="27"/>
      <c r="AP3148" s="27">
        <v>2578.37</v>
      </c>
      <c r="AQ3148" s="39">
        <v>0</v>
      </c>
      <c r="AR3148" s="27">
        <f t="shared" ref="AR3148:AR3211" si="132">AQ3148*1.12</f>
        <v>0</v>
      </c>
      <c r="AS3148" s="10" t="s">
        <v>111</v>
      </c>
      <c r="AT3148" s="7">
        <v>2015</v>
      </c>
      <c r="AU3148" s="89" t="s">
        <v>242</v>
      </c>
    </row>
    <row r="3149" spans="2:47" ht="13.15" customHeight="1" x14ac:dyDescent="0.2">
      <c r="B3149" s="7" t="s">
        <v>4632</v>
      </c>
      <c r="C3149" s="7" t="s">
        <v>100</v>
      </c>
      <c r="D3149" s="13" t="s">
        <v>4629</v>
      </c>
      <c r="E3149" s="7" t="s">
        <v>4343</v>
      </c>
      <c r="F3149" s="7" t="s">
        <v>4630</v>
      </c>
      <c r="G3149" s="7" t="s">
        <v>4631</v>
      </c>
      <c r="H3149" s="8" t="s">
        <v>197</v>
      </c>
      <c r="I3149" s="9">
        <v>45</v>
      </c>
      <c r="J3149" s="10" t="s">
        <v>4117</v>
      </c>
      <c r="K3149" s="8" t="s">
        <v>107</v>
      </c>
      <c r="L3149" s="10" t="s">
        <v>108</v>
      </c>
      <c r="M3149" s="10" t="s">
        <v>109</v>
      </c>
      <c r="N3149" s="10" t="s">
        <v>4485</v>
      </c>
      <c r="O3149" s="27"/>
      <c r="P3149" s="27"/>
      <c r="Q3149" s="74"/>
      <c r="R3149" s="27">
        <v>60</v>
      </c>
      <c r="S3149" s="27">
        <v>60</v>
      </c>
      <c r="T3149" s="27">
        <v>60</v>
      </c>
      <c r="U3149" s="27">
        <v>60</v>
      </c>
      <c r="V3149" s="27">
        <v>60</v>
      </c>
      <c r="W3149" s="27"/>
      <c r="X3149" s="27"/>
      <c r="Y3149" s="27"/>
      <c r="Z3149" s="27"/>
      <c r="AA3149" s="27"/>
      <c r="AB3149" s="27"/>
      <c r="AC3149" s="27"/>
      <c r="AD3149" s="27"/>
      <c r="AE3149" s="27"/>
      <c r="AF3149" s="27"/>
      <c r="AG3149" s="27"/>
      <c r="AH3149" s="27"/>
      <c r="AI3149" s="27"/>
      <c r="AJ3149" s="27"/>
      <c r="AK3149" s="27"/>
      <c r="AL3149" s="27"/>
      <c r="AM3149" s="27"/>
      <c r="AN3149" s="27"/>
      <c r="AO3149" s="27"/>
      <c r="AP3149" s="27">
        <v>2578.3726506559997</v>
      </c>
      <c r="AQ3149" s="39">
        <v>0</v>
      </c>
      <c r="AR3149" s="27">
        <f t="shared" si="132"/>
        <v>0</v>
      </c>
      <c r="AS3149" s="10" t="s">
        <v>111</v>
      </c>
      <c r="AT3149" s="43">
        <v>2015</v>
      </c>
      <c r="AU3149" s="10" t="s">
        <v>4487</v>
      </c>
    </row>
    <row r="3150" spans="2:47" ht="13.15" customHeight="1" x14ac:dyDescent="0.2">
      <c r="B3150" s="12" t="s">
        <v>4633</v>
      </c>
      <c r="C3150" s="7" t="s">
        <v>100</v>
      </c>
      <c r="D3150" s="13" t="s">
        <v>4629</v>
      </c>
      <c r="E3150" s="7" t="s">
        <v>4343</v>
      </c>
      <c r="F3150" s="7" t="s">
        <v>4630</v>
      </c>
      <c r="G3150" s="7" t="s">
        <v>4631</v>
      </c>
      <c r="H3150" s="8" t="s">
        <v>197</v>
      </c>
      <c r="I3150" s="9">
        <v>45</v>
      </c>
      <c r="J3150" s="10" t="s">
        <v>579</v>
      </c>
      <c r="K3150" s="8" t="s">
        <v>107</v>
      </c>
      <c r="L3150" s="10" t="s">
        <v>108</v>
      </c>
      <c r="M3150" s="10" t="s">
        <v>109</v>
      </c>
      <c r="N3150" s="10" t="s">
        <v>4485</v>
      </c>
      <c r="O3150" s="74"/>
      <c r="P3150" s="27"/>
      <c r="Q3150" s="27"/>
      <c r="R3150" s="27">
        <v>60</v>
      </c>
      <c r="S3150" s="27">
        <v>60</v>
      </c>
      <c r="T3150" s="27">
        <v>60</v>
      </c>
      <c r="U3150" s="27">
        <v>60</v>
      </c>
      <c r="V3150" s="27">
        <v>60</v>
      </c>
      <c r="W3150" s="27"/>
      <c r="X3150" s="27"/>
      <c r="Y3150" s="27"/>
      <c r="Z3150" s="27"/>
      <c r="AA3150" s="27"/>
      <c r="AB3150" s="27"/>
      <c r="AC3150" s="27"/>
      <c r="AD3150" s="27"/>
      <c r="AE3150" s="27"/>
      <c r="AF3150" s="27"/>
      <c r="AG3150" s="27"/>
      <c r="AH3150" s="27"/>
      <c r="AI3150" s="27"/>
      <c r="AJ3150" s="27"/>
      <c r="AK3150" s="27"/>
      <c r="AL3150" s="27"/>
      <c r="AM3150" s="27"/>
      <c r="AN3150" s="27"/>
      <c r="AO3150" s="27"/>
      <c r="AP3150" s="27">
        <v>2578.3726506559997</v>
      </c>
      <c r="AQ3150" s="39">
        <v>0</v>
      </c>
      <c r="AR3150" s="27">
        <f t="shared" si="132"/>
        <v>0</v>
      </c>
      <c r="AS3150" s="10" t="s">
        <v>111</v>
      </c>
      <c r="AT3150" s="43">
        <v>2015</v>
      </c>
      <c r="AU3150" s="89" t="s">
        <v>661</v>
      </c>
    </row>
    <row r="3151" spans="2:47" ht="13.15" customHeight="1" x14ac:dyDescent="0.2">
      <c r="B3151" s="12" t="s">
        <v>4634</v>
      </c>
      <c r="C3151" s="7" t="s">
        <v>100</v>
      </c>
      <c r="D3151" s="13" t="s">
        <v>4629</v>
      </c>
      <c r="E3151" s="7" t="s">
        <v>4343</v>
      </c>
      <c r="F3151" s="7" t="s">
        <v>4630</v>
      </c>
      <c r="G3151" s="7" t="s">
        <v>4631</v>
      </c>
      <c r="H3151" s="8" t="s">
        <v>105</v>
      </c>
      <c r="I3151" s="9">
        <v>45</v>
      </c>
      <c r="J3151" s="10" t="s">
        <v>579</v>
      </c>
      <c r="K3151" s="8" t="s">
        <v>107</v>
      </c>
      <c r="L3151" s="10" t="s">
        <v>108</v>
      </c>
      <c r="M3151" s="10" t="s">
        <v>109</v>
      </c>
      <c r="N3151" s="10" t="s">
        <v>4485</v>
      </c>
      <c r="O3151" s="74"/>
      <c r="P3151" s="27"/>
      <c r="Q3151" s="27"/>
      <c r="R3151" s="27">
        <v>60</v>
      </c>
      <c r="S3151" s="27">
        <v>60</v>
      </c>
      <c r="T3151" s="27">
        <v>60</v>
      </c>
      <c r="U3151" s="27">
        <v>60</v>
      </c>
      <c r="V3151" s="27">
        <v>60</v>
      </c>
      <c r="W3151" s="27"/>
      <c r="X3151" s="27"/>
      <c r="Y3151" s="27"/>
      <c r="Z3151" s="27"/>
      <c r="AA3151" s="27"/>
      <c r="AB3151" s="27"/>
      <c r="AC3151" s="27"/>
      <c r="AD3151" s="27"/>
      <c r="AE3151" s="27"/>
      <c r="AF3151" s="27"/>
      <c r="AG3151" s="27"/>
      <c r="AH3151" s="27"/>
      <c r="AI3151" s="27"/>
      <c r="AJ3151" s="27"/>
      <c r="AK3151" s="27"/>
      <c r="AL3151" s="27"/>
      <c r="AM3151" s="27"/>
      <c r="AN3151" s="27"/>
      <c r="AO3151" s="27"/>
      <c r="AP3151" s="27">
        <v>2578.3726506559997</v>
      </c>
      <c r="AQ3151" s="39">
        <v>0</v>
      </c>
      <c r="AR3151" s="27">
        <f t="shared" si="132"/>
        <v>0</v>
      </c>
      <c r="AS3151" s="10" t="s">
        <v>111</v>
      </c>
      <c r="AT3151" s="43">
        <v>2015</v>
      </c>
      <c r="AU3151" s="89" t="s">
        <v>4489</v>
      </c>
    </row>
    <row r="3152" spans="2:47" ht="13.15" customHeight="1" x14ac:dyDescent="0.2">
      <c r="B3152" s="12" t="s">
        <v>4635</v>
      </c>
      <c r="C3152" s="7" t="s">
        <v>100</v>
      </c>
      <c r="D3152" s="13" t="s">
        <v>4629</v>
      </c>
      <c r="E3152" s="7" t="s">
        <v>4343</v>
      </c>
      <c r="F3152" s="7" t="s">
        <v>4630</v>
      </c>
      <c r="G3152" s="7" t="s">
        <v>4631</v>
      </c>
      <c r="H3152" s="8" t="s">
        <v>105</v>
      </c>
      <c r="I3152" s="8">
        <v>45</v>
      </c>
      <c r="J3152" s="7" t="s">
        <v>579</v>
      </c>
      <c r="K3152" s="7" t="s">
        <v>107</v>
      </c>
      <c r="L3152" s="7" t="s">
        <v>108</v>
      </c>
      <c r="M3152" s="7" t="s">
        <v>109</v>
      </c>
      <c r="N3152" s="8" t="s">
        <v>4485</v>
      </c>
      <c r="O3152" s="39"/>
      <c r="P3152" s="39"/>
      <c r="Q3152" s="39"/>
      <c r="R3152" s="39"/>
      <c r="S3152" s="39">
        <v>60</v>
      </c>
      <c r="T3152" s="39">
        <v>60</v>
      </c>
      <c r="U3152" s="39">
        <v>60</v>
      </c>
      <c r="V3152" s="39">
        <v>60</v>
      </c>
      <c r="W3152" s="39"/>
      <c r="X3152" s="39"/>
      <c r="Y3152" s="39"/>
      <c r="Z3152" s="39"/>
      <c r="AA3152" s="39"/>
      <c r="AB3152" s="39"/>
      <c r="AC3152" s="39"/>
      <c r="AD3152" s="39"/>
      <c r="AE3152" s="39"/>
      <c r="AF3152" s="39"/>
      <c r="AG3152" s="39"/>
      <c r="AH3152" s="39"/>
      <c r="AI3152" s="39"/>
      <c r="AJ3152" s="39"/>
      <c r="AK3152" s="39"/>
      <c r="AL3152" s="39"/>
      <c r="AM3152" s="39"/>
      <c r="AN3152" s="39"/>
      <c r="AO3152" s="39"/>
      <c r="AP3152" s="27">
        <v>2578.37</v>
      </c>
      <c r="AQ3152" s="39">
        <v>0</v>
      </c>
      <c r="AR3152" s="27">
        <f t="shared" si="132"/>
        <v>0</v>
      </c>
      <c r="AS3152" s="10" t="s">
        <v>111</v>
      </c>
      <c r="AT3152" s="7" t="s">
        <v>375</v>
      </c>
      <c r="AU3152" s="7" t="s">
        <v>4492</v>
      </c>
    </row>
    <row r="3153" spans="2:47" ht="13.15" customHeight="1" x14ac:dyDescent="0.2">
      <c r="B3153" s="12" t="s">
        <v>4636</v>
      </c>
      <c r="C3153" s="7" t="s">
        <v>100</v>
      </c>
      <c r="D3153" s="13" t="s">
        <v>4637</v>
      </c>
      <c r="E3153" s="8" t="s">
        <v>4343</v>
      </c>
      <c r="F3153" s="8" t="s">
        <v>4638</v>
      </c>
      <c r="G3153" s="7" t="s">
        <v>4631</v>
      </c>
      <c r="H3153" s="8" t="s">
        <v>197</v>
      </c>
      <c r="I3153" s="8">
        <v>45</v>
      </c>
      <c r="J3153" s="7" t="s">
        <v>247</v>
      </c>
      <c r="K3153" s="7" t="s">
        <v>107</v>
      </c>
      <c r="L3153" s="7" t="s">
        <v>108</v>
      </c>
      <c r="M3153" s="7" t="s">
        <v>109</v>
      </c>
      <c r="N3153" s="8" t="s">
        <v>4485</v>
      </c>
      <c r="O3153" s="39"/>
      <c r="P3153" s="39"/>
      <c r="Q3153" s="39"/>
      <c r="R3153" s="39"/>
      <c r="S3153" s="39">
        <v>60</v>
      </c>
      <c r="T3153" s="39">
        <v>60</v>
      </c>
      <c r="U3153" s="39">
        <v>60</v>
      </c>
      <c r="V3153" s="39">
        <v>60</v>
      </c>
      <c r="W3153" s="39"/>
      <c r="X3153" s="39"/>
      <c r="Y3153" s="39"/>
      <c r="Z3153" s="39"/>
      <c r="AA3153" s="39"/>
      <c r="AB3153" s="39"/>
      <c r="AC3153" s="39"/>
      <c r="AD3153" s="39"/>
      <c r="AE3153" s="39"/>
      <c r="AF3153" s="39"/>
      <c r="AG3153" s="39"/>
      <c r="AH3153" s="39"/>
      <c r="AI3153" s="39"/>
      <c r="AJ3153" s="39"/>
      <c r="AK3153" s="39"/>
      <c r="AL3153" s="39"/>
      <c r="AM3153" s="39"/>
      <c r="AN3153" s="39"/>
      <c r="AO3153" s="39"/>
      <c r="AP3153" s="27">
        <v>2578.37</v>
      </c>
      <c r="AQ3153" s="39">
        <v>0</v>
      </c>
      <c r="AR3153" s="27">
        <f t="shared" si="132"/>
        <v>0</v>
      </c>
      <c r="AS3153" s="10" t="s">
        <v>111</v>
      </c>
      <c r="AT3153" s="7">
        <v>2016</v>
      </c>
      <c r="AU3153" s="10" t="s">
        <v>212</v>
      </c>
    </row>
    <row r="3154" spans="2:47" ht="13.15" customHeight="1" x14ac:dyDescent="0.2">
      <c r="B3154" s="7" t="s">
        <v>4639</v>
      </c>
      <c r="C3154" s="7" t="s">
        <v>100</v>
      </c>
      <c r="D3154" s="13" t="s">
        <v>4640</v>
      </c>
      <c r="E3154" s="7" t="s">
        <v>4343</v>
      </c>
      <c r="F3154" s="7" t="s">
        <v>4641</v>
      </c>
      <c r="G3154" s="7" t="s">
        <v>4642</v>
      </c>
      <c r="H3154" s="8" t="s">
        <v>197</v>
      </c>
      <c r="I3154" s="9">
        <v>45</v>
      </c>
      <c r="J3154" s="10" t="s">
        <v>238</v>
      </c>
      <c r="K3154" s="8" t="s">
        <v>107</v>
      </c>
      <c r="L3154" s="10" t="s">
        <v>108</v>
      </c>
      <c r="M3154" s="10" t="s">
        <v>109</v>
      </c>
      <c r="N3154" s="10" t="s">
        <v>4485</v>
      </c>
      <c r="O3154" s="27"/>
      <c r="P3154" s="27"/>
      <c r="Q3154" s="74"/>
      <c r="R3154" s="27">
        <v>500</v>
      </c>
      <c r="S3154" s="27">
        <v>500</v>
      </c>
      <c r="T3154" s="27">
        <v>500</v>
      </c>
      <c r="U3154" s="27">
        <v>500</v>
      </c>
      <c r="V3154" s="27">
        <v>500</v>
      </c>
      <c r="W3154" s="27"/>
      <c r="X3154" s="27"/>
      <c r="Y3154" s="27"/>
      <c r="Z3154" s="27"/>
      <c r="AA3154" s="27"/>
      <c r="AB3154" s="27"/>
      <c r="AC3154" s="27"/>
      <c r="AD3154" s="27"/>
      <c r="AE3154" s="27"/>
      <c r="AF3154" s="27"/>
      <c r="AG3154" s="27"/>
      <c r="AH3154" s="27"/>
      <c r="AI3154" s="27"/>
      <c r="AJ3154" s="27"/>
      <c r="AK3154" s="27"/>
      <c r="AL3154" s="27"/>
      <c r="AM3154" s="27"/>
      <c r="AN3154" s="27"/>
      <c r="AO3154" s="27"/>
      <c r="AP3154" s="27">
        <v>2501.36</v>
      </c>
      <c r="AQ3154" s="39">
        <v>0</v>
      </c>
      <c r="AR3154" s="27">
        <f t="shared" si="132"/>
        <v>0</v>
      </c>
      <c r="AS3154" s="10" t="s">
        <v>111</v>
      </c>
      <c r="AT3154" s="7">
        <v>2015</v>
      </c>
      <c r="AU3154" s="89" t="s">
        <v>661</v>
      </c>
    </row>
    <row r="3155" spans="2:47" ht="13.15" customHeight="1" x14ac:dyDescent="0.2">
      <c r="B3155" s="7" t="s">
        <v>4643</v>
      </c>
      <c r="C3155" s="7" t="s">
        <v>100</v>
      </c>
      <c r="D3155" s="13" t="s">
        <v>4640</v>
      </c>
      <c r="E3155" s="7" t="s">
        <v>4343</v>
      </c>
      <c r="F3155" s="7" t="s">
        <v>4641</v>
      </c>
      <c r="G3155" s="7" t="s">
        <v>4642</v>
      </c>
      <c r="H3155" s="8" t="s">
        <v>197</v>
      </c>
      <c r="I3155" s="9">
        <v>45</v>
      </c>
      <c r="J3155" s="10" t="s">
        <v>4117</v>
      </c>
      <c r="K3155" s="8" t="s">
        <v>107</v>
      </c>
      <c r="L3155" s="10" t="s">
        <v>108</v>
      </c>
      <c r="M3155" s="10" t="s">
        <v>109</v>
      </c>
      <c r="N3155" s="10" t="s">
        <v>4485</v>
      </c>
      <c r="O3155" s="27"/>
      <c r="P3155" s="27"/>
      <c r="Q3155" s="74"/>
      <c r="R3155" s="27">
        <v>500</v>
      </c>
      <c r="S3155" s="27">
        <v>500</v>
      </c>
      <c r="T3155" s="27">
        <v>500</v>
      </c>
      <c r="U3155" s="27">
        <v>500</v>
      </c>
      <c r="V3155" s="27">
        <v>500</v>
      </c>
      <c r="W3155" s="27"/>
      <c r="X3155" s="27"/>
      <c r="Y3155" s="27"/>
      <c r="Z3155" s="27"/>
      <c r="AA3155" s="27"/>
      <c r="AB3155" s="27"/>
      <c r="AC3155" s="27"/>
      <c r="AD3155" s="27"/>
      <c r="AE3155" s="27"/>
      <c r="AF3155" s="27"/>
      <c r="AG3155" s="27"/>
      <c r="AH3155" s="27"/>
      <c r="AI3155" s="27"/>
      <c r="AJ3155" s="27"/>
      <c r="AK3155" s="27"/>
      <c r="AL3155" s="27"/>
      <c r="AM3155" s="27"/>
      <c r="AN3155" s="27"/>
      <c r="AO3155" s="27"/>
      <c r="AP3155" s="27">
        <v>2501.3641502582855</v>
      </c>
      <c r="AQ3155" s="39">
        <v>0</v>
      </c>
      <c r="AR3155" s="27">
        <f t="shared" si="132"/>
        <v>0</v>
      </c>
      <c r="AS3155" s="10" t="s">
        <v>111</v>
      </c>
      <c r="AT3155" s="43">
        <v>2015</v>
      </c>
      <c r="AU3155" s="10" t="s">
        <v>4487</v>
      </c>
    </row>
    <row r="3156" spans="2:47" ht="13.15" customHeight="1" x14ac:dyDescent="0.2">
      <c r="B3156" s="12" t="s">
        <v>4644</v>
      </c>
      <c r="C3156" s="7" t="s">
        <v>100</v>
      </c>
      <c r="D3156" s="13" t="s">
        <v>4640</v>
      </c>
      <c r="E3156" s="7" t="s">
        <v>4343</v>
      </c>
      <c r="F3156" s="7" t="s">
        <v>4641</v>
      </c>
      <c r="G3156" s="7" t="s">
        <v>4642</v>
      </c>
      <c r="H3156" s="8" t="s">
        <v>197</v>
      </c>
      <c r="I3156" s="9">
        <v>45</v>
      </c>
      <c r="J3156" s="10" t="s">
        <v>579</v>
      </c>
      <c r="K3156" s="8" t="s">
        <v>107</v>
      </c>
      <c r="L3156" s="10" t="s">
        <v>108</v>
      </c>
      <c r="M3156" s="10" t="s">
        <v>109</v>
      </c>
      <c r="N3156" s="10" t="s">
        <v>4485</v>
      </c>
      <c r="O3156" s="74"/>
      <c r="P3156" s="27"/>
      <c r="Q3156" s="27"/>
      <c r="R3156" s="27">
        <v>300</v>
      </c>
      <c r="S3156" s="27">
        <v>500</v>
      </c>
      <c r="T3156" s="27">
        <v>200</v>
      </c>
      <c r="U3156" s="27">
        <v>200</v>
      </c>
      <c r="V3156" s="27">
        <v>150</v>
      </c>
      <c r="W3156" s="27"/>
      <c r="X3156" s="27"/>
      <c r="Y3156" s="27"/>
      <c r="Z3156" s="27"/>
      <c r="AA3156" s="27"/>
      <c r="AB3156" s="27"/>
      <c r="AC3156" s="27"/>
      <c r="AD3156" s="27"/>
      <c r="AE3156" s="27"/>
      <c r="AF3156" s="27"/>
      <c r="AG3156" s="27"/>
      <c r="AH3156" s="27"/>
      <c r="AI3156" s="27"/>
      <c r="AJ3156" s="27"/>
      <c r="AK3156" s="27"/>
      <c r="AL3156" s="27"/>
      <c r="AM3156" s="27"/>
      <c r="AN3156" s="27"/>
      <c r="AO3156" s="27"/>
      <c r="AP3156" s="27">
        <v>2501.3641502582855</v>
      </c>
      <c r="AQ3156" s="39">
        <v>0</v>
      </c>
      <c r="AR3156" s="27">
        <f t="shared" si="132"/>
        <v>0</v>
      </c>
      <c r="AS3156" s="10" t="s">
        <v>111</v>
      </c>
      <c r="AT3156" s="43">
        <v>2015</v>
      </c>
      <c r="AU3156" s="89" t="s">
        <v>661</v>
      </c>
    </row>
    <row r="3157" spans="2:47" ht="13.15" customHeight="1" x14ac:dyDescent="0.2">
      <c r="B3157" s="12" t="s">
        <v>4645</v>
      </c>
      <c r="C3157" s="7" t="s">
        <v>100</v>
      </c>
      <c r="D3157" s="13" t="s">
        <v>4640</v>
      </c>
      <c r="E3157" s="7" t="s">
        <v>4343</v>
      </c>
      <c r="F3157" s="7" t="s">
        <v>4641</v>
      </c>
      <c r="G3157" s="7" t="s">
        <v>4642</v>
      </c>
      <c r="H3157" s="8" t="s">
        <v>105</v>
      </c>
      <c r="I3157" s="9">
        <v>45</v>
      </c>
      <c r="J3157" s="10" t="s">
        <v>579</v>
      </c>
      <c r="K3157" s="8" t="s">
        <v>107</v>
      </c>
      <c r="L3157" s="10" t="s">
        <v>108</v>
      </c>
      <c r="M3157" s="10" t="s">
        <v>109</v>
      </c>
      <c r="N3157" s="10" t="s">
        <v>4485</v>
      </c>
      <c r="O3157" s="74"/>
      <c r="P3157" s="27"/>
      <c r="Q3157" s="27"/>
      <c r="R3157" s="27">
        <v>300</v>
      </c>
      <c r="S3157" s="27">
        <v>500</v>
      </c>
      <c r="T3157" s="27">
        <v>200</v>
      </c>
      <c r="U3157" s="27">
        <v>200</v>
      </c>
      <c r="V3157" s="27">
        <v>150</v>
      </c>
      <c r="W3157" s="27"/>
      <c r="X3157" s="27"/>
      <c r="Y3157" s="27"/>
      <c r="Z3157" s="27"/>
      <c r="AA3157" s="27"/>
      <c r="AB3157" s="27"/>
      <c r="AC3157" s="27"/>
      <c r="AD3157" s="27"/>
      <c r="AE3157" s="27"/>
      <c r="AF3157" s="27"/>
      <c r="AG3157" s="27"/>
      <c r="AH3157" s="27"/>
      <c r="AI3157" s="27"/>
      <c r="AJ3157" s="27"/>
      <c r="AK3157" s="27"/>
      <c r="AL3157" s="27"/>
      <c r="AM3157" s="27"/>
      <c r="AN3157" s="27"/>
      <c r="AO3157" s="27"/>
      <c r="AP3157" s="27">
        <v>2501.3641502582855</v>
      </c>
      <c r="AQ3157" s="39">
        <v>0</v>
      </c>
      <c r="AR3157" s="27">
        <f t="shared" si="132"/>
        <v>0</v>
      </c>
      <c r="AS3157" s="10" t="s">
        <v>111</v>
      </c>
      <c r="AT3157" s="43">
        <v>2015</v>
      </c>
      <c r="AU3157" s="89" t="s">
        <v>4489</v>
      </c>
    </row>
    <row r="3158" spans="2:47" ht="13.15" customHeight="1" x14ac:dyDescent="0.2">
      <c r="B3158" s="12" t="s">
        <v>4646</v>
      </c>
      <c r="C3158" s="7" t="s">
        <v>100</v>
      </c>
      <c r="D3158" s="13" t="s">
        <v>4640</v>
      </c>
      <c r="E3158" s="7" t="s">
        <v>4343</v>
      </c>
      <c r="F3158" s="7" t="s">
        <v>4641</v>
      </c>
      <c r="G3158" s="7" t="s">
        <v>4642</v>
      </c>
      <c r="H3158" s="8" t="s">
        <v>105</v>
      </c>
      <c r="I3158" s="8">
        <v>45</v>
      </c>
      <c r="J3158" s="7" t="s">
        <v>579</v>
      </c>
      <c r="K3158" s="7" t="s">
        <v>107</v>
      </c>
      <c r="L3158" s="7" t="s">
        <v>108</v>
      </c>
      <c r="M3158" s="7" t="s">
        <v>109</v>
      </c>
      <c r="N3158" s="8" t="s">
        <v>4485</v>
      </c>
      <c r="O3158" s="39"/>
      <c r="P3158" s="39"/>
      <c r="Q3158" s="39"/>
      <c r="R3158" s="39"/>
      <c r="S3158" s="39">
        <v>500</v>
      </c>
      <c r="T3158" s="39">
        <v>200</v>
      </c>
      <c r="U3158" s="39">
        <v>200</v>
      </c>
      <c r="V3158" s="39">
        <v>150</v>
      </c>
      <c r="W3158" s="39"/>
      <c r="X3158" s="39"/>
      <c r="Y3158" s="39"/>
      <c r="Z3158" s="39"/>
      <c r="AA3158" s="39"/>
      <c r="AB3158" s="39"/>
      <c r="AC3158" s="39"/>
      <c r="AD3158" s="39"/>
      <c r="AE3158" s="39"/>
      <c r="AF3158" s="39"/>
      <c r="AG3158" s="39"/>
      <c r="AH3158" s="39"/>
      <c r="AI3158" s="39"/>
      <c r="AJ3158" s="39"/>
      <c r="AK3158" s="39"/>
      <c r="AL3158" s="39"/>
      <c r="AM3158" s="39"/>
      <c r="AN3158" s="39"/>
      <c r="AO3158" s="39"/>
      <c r="AP3158" s="27">
        <v>2501.36</v>
      </c>
      <c r="AQ3158" s="39">
        <v>0</v>
      </c>
      <c r="AR3158" s="27">
        <f t="shared" si="132"/>
        <v>0</v>
      </c>
      <c r="AS3158" s="10" t="s">
        <v>111</v>
      </c>
      <c r="AT3158" s="7" t="s">
        <v>375</v>
      </c>
      <c r="AU3158" s="7" t="s">
        <v>4492</v>
      </c>
    </row>
    <row r="3159" spans="2:47" ht="13.15" customHeight="1" x14ac:dyDescent="0.2">
      <c r="B3159" s="12" t="s">
        <v>4647</v>
      </c>
      <c r="C3159" s="7" t="s">
        <v>100</v>
      </c>
      <c r="D3159" s="13" t="s">
        <v>4648</v>
      </c>
      <c r="E3159" s="8" t="s">
        <v>4343</v>
      </c>
      <c r="F3159" s="8" t="s">
        <v>4649</v>
      </c>
      <c r="G3159" s="7" t="s">
        <v>4642</v>
      </c>
      <c r="H3159" s="8" t="s">
        <v>197</v>
      </c>
      <c r="I3159" s="8">
        <v>45</v>
      </c>
      <c r="J3159" s="7" t="s">
        <v>247</v>
      </c>
      <c r="K3159" s="7" t="s">
        <v>107</v>
      </c>
      <c r="L3159" s="7" t="s">
        <v>108</v>
      </c>
      <c r="M3159" s="7" t="s">
        <v>109</v>
      </c>
      <c r="N3159" s="8" t="s">
        <v>4485</v>
      </c>
      <c r="O3159" s="39"/>
      <c r="P3159" s="39"/>
      <c r="Q3159" s="39"/>
      <c r="R3159" s="39"/>
      <c r="S3159" s="39">
        <v>500</v>
      </c>
      <c r="T3159" s="39">
        <v>200</v>
      </c>
      <c r="U3159" s="39">
        <v>200</v>
      </c>
      <c r="V3159" s="39">
        <v>150</v>
      </c>
      <c r="W3159" s="39"/>
      <c r="X3159" s="39"/>
      <c r="Y3159" s="39"/>
      <c r="Z3159" s="39"/>
      <c r="AA3159" s="39"/>
      <c r="AB3159" s="39"/>
      <c r="AC3159" s="39"/>
      <c r="AD3159" s="39"/>
      <c r="AE3159" s="39"/>
      <c r="AF3159" s="39"/>
      <c r="AG3159" s="39"/>
      <c r="AH3159" s="39"/>
      <c r="AI3159" s="39"/>
      <c r="AJ3159" s="39"/>
      <c r="AK3159" s="39"/>
      <c r="AL3159" s="39"/>
      <c r="AM3159" s="39"/>
      <c r="AN3159" s="39"/>
      <c r="AO3159" s="39"/>
      <c r="AP3159" s="27">
        <v>2501.36</v>
      </c>
      <c r="AQ3159" s="39">
        <v>0</v>
      </c>
      <c r="AR3159" s="27">
        <f t="shared" si="132"/>
        <v>0</v>
      </c>
      <c r="AS3159" s="10" t="s">
        <v>111</v>
      </c>
      <c r="AT3159" s="7">
        <v>2016</v>
      </c>
      <c r="AU3159" s="10" t="s">
        <v>212</v>
      </c>
    </row>
    <row r="3160" spans="2:47" ht="13.15" customHeight="1" x14ac:dyDescent="0.2">
      <c r="B3160" s="7" t="s">
        <v>4650</v>
      </c>
      <c r="C3160" s="7" t="s">
        <v>100</v>
      </c>
      <c r="D3160" s="13" t="s">
        <v>4651</v>
      </c>
      <c r="E3160" s="7" t="s">
        <v>4343</v>
      </c>
      <c r="F3160" s="7" t="s">
        <v>4652</v>
      </c>
      <c r="G3160" s="7" t="s">
        <v>4653</v>
      </c>
      <c r="H3160" s="8" t="s">
        <v>197</v>
      </c>
      <c r="I3160" s="9">
        <v>45</v>
      </c>
      <c r="J3160" s="10" t="s">
        <v>238</v>
      </c>
      <c r="K3160" s="8" t="s">
        <v>107</v>
      </c>
      <c r="L3160" s="10" t="s">
        <v>108</v>
      </c>
      <c r="M3160" s="10" t="s">
        <v>109</v>
      </c>
      <c r="N3160" s="10" t="s">
        <v>4485</v>
      </c>
      <c r="O3160" s="27"/>
      <c r="P3160" s="27"/>
      <c r="Q3160" s="74"/>
      <c r="R3160" s="27">
        <v>500</v>
      </c>
      <c r="S3160" s="27">
        <v>500</v>
      </c>
      <c r="T3160" s="27">
        <v>500</v>
      </c>
      <c r="U3160" s="27">
        <v>500</v>
      </c>
      <c r="V3160" s="27">
        <v>500</v>
      </c>
      <c r="W3160" s="27"/>
      <c r="X3160" s="27"/>
      <c r="Y3160" s="27"/>
      <c r="Z3160" s="27"/>
      <c r="AA3160" s="27"/>
      <c r="AB3160" s="27"/>
      <c r="AC3160" s="27"/>
      <c r="AD3160" s="27"/>
      <c r="AE3160" s="27"/>
      <c r="AF3160" s="27"/>
      <c r="AG3160" s="27"/>
      <c r="AH3160" s="27"/>
      <c r="AI3160" s="27"/>
      <c r="AJ3160" s="27"/>
      <c r="AK3160" s="27"/>
      <c r="AL3160" s="27"/>
      <c r="AM3160" s="27"/>
      <c r="AN3160" s="27"/>
      <c r="AO3160" s="27"/>
      <c r="AP3160" s="27">
        <v>2487.2199999999998</v>
      </c>
      <c r="AQ3160" s="39">
        <v>0</v>
      </c>
      <c r="AR3160" s="27">
        <f t="shared" si="132"/>
        <v>0</v>
      </c>
      <c r="AS3160" s="10" t="s">
        <v>111</v>
      </c>
      <c r="AT3160" s="7">
        <v>2015</v>
      </c>
      <c r="AU3160" s="89" t="s">
        <v>661</v>
      </c>
    </row>
    <row r="3161" spans="2:47" ht="13.15" customHeight="1" x14ac:dyDescent="0.2">
      <c r="B3161" s="7" t="s">
        <v>4654</v>
      </c>
      <c r="C3161" s="7" t="s">
        <v>100</v>
      </c>
      <c r="D3161" s="13" t="s">
        <v>4651</v>
      </c>
      <c r="E3161" s="7" t="s">
        <v>4343</v>
      </c>
      <c r="F3161" s="7" t="s">
        <v>4652</v>
      </c>
      <c r="G3161" s="7" t="s">
        <v>4653</v>
      </c>
      <c r="H3161" s="8" t="s">
        <v>197</v>
      </c>
      <c r="I3161" s="9">
        <v>45</v>
      </c>
      <c r="J3161" s="10" t="s">
        <v>4117</v>
      </c>
      <c r="K3161" s="8" t="s">
        <v>107</v>
      </c>
      <c r="L3161" s="10" t="s">
        <v>108</v>
      </c>
      <c r="M3161" s="10" t="s">
        <v>109</v>
      </c>
      <c r="N3161" s="10" t="s">
        <v>4485</v>
      </c>
      <c r="O3161" s="27"/>
      <c r="P3161" s="27"/>
      <c r="Q3161" s="74"/>
      <c r="R3161" s="27">
        <v>500</v>
      </c>
      <c r="S3161" s="27">
        <v>500</v>
      </c>
      <c r="T3161" s="27">
        <v>500</v>
      </c>
      <c r="U3161" s="27">
        <v>500</v>
      </c>
      <c r="V3161" s="27">
        <v>500</v>
      </c>
      <c r="W3161" s="27"/>
      <c r="X3161" s="27"/>
      <c r="Y3161" s="27"/>
      <c r="Z3161" s="27"/>
      <c r="AA3161" s="27"/>
      <c r="AB3161" s="27"/>
      <c r="AC3161" s="27"/>
      <c r="AD3161" s="27"/>
      <c r="AE3161" s="27"/>
      <c r="AF3161" s="27"/>
      <c r="AG3161" s="27"/>
      <c r="AH3161" s="27"/>
      <c r="AI3161" s="27"/>
      <c r="AJ3161" s="27"/>
      <c r="AK3161" s="27"/>
      <c r="AL3161" s="27"/>
      <c r="AM3161" s="27"/>
      <c r="AN3161" s="27"/>
      <c r="AO3161" s="27"/>
      <c r="AP3161" s="27">
        <v>2487.2236795748568</v>
      </c>
      <c r="AQ3161" s="39">
        <v>0</v>
      </c>
      <c r="AR3161" s="27">
        <f t="shared" si="132"/>
        <v>0</v>
      </c>
      <c r="AS3161" s="10" t="s">
        <v>111</v>
      </c>
      <c r="AT3161" s="43">
        <v>2015</v>
      </c>
      <c r="AU3161" s="10" t="s">
        <v>4487</v>
      </c>
    </row>
    <row r="3162" spans="2:47" ht="13.15" customHeight="1" x14ac:dyDescent="0.2">
      <c r="B3162" s="12" t="s">
        <v>4655</v>
      </c>
      <c r="C3162" s="7" t="s">
        <v>100</v>
      </c>
      <c r="D3162" s="13" t="s">
        <v>4651</v>
      </c>
      <c r="E3162" s="7" t="s">
        <v>4343</v>
      </c>
      <c r="F3162" s="7" t="s">
        <v>4652</v>
      </c>
      <c r="G3162" s="7" t="s">
        <v>4653</v>
      </c>
      <c r="H3162" s="8" t="s">
        <v>197</v>
      </c>
      <c r="I3162" s="9">
        <v>45</v>
      </c>
      <c r="J3162" s="10" t="s">
        <v>579</v>
      </c>
      <c r="K3162" s="8" t="s">
        <v>107</v>
      </c>
      <c r="L3162" s="10" t="s">
        <v>108</v>
      </c>
      <c r="M3162" s="10" t="s">
        <v>109</v>
      </c>
      <c r="N3162" s="10" t="s">
        <v>4485</v>
      </c>
      <c r="O3162" s="74"/>
      <c r="P3162" s="27"/>
      <c r="Q3162" s="27"/>
      <c r="R3162" s="27">
        <v>300</v>
      </c>
      <c r="S3162" s="27">
        <v>500</v>
      </c>
      <c r="T3162" s="27">
        <v>200</v>
      </c>
      <c r="U3162" s="27">
        <v>200</v>
      </c>
      <c r="V3162" s="27">
        <v>150</v>
      </c>
      <c r="W3162" s="27"/>
      <c r="X3162" s="27"/>
      <c r="Y3162" s="27"/>
      <c r="Z3162" s="27"/>
      <c r="AA3162" s="27"/>
      <c r="AB3162" s="27"/>
      <c r="AC3162" s="27"/>
      <c r="AD3162" s="27"/>
      <c r="AE3162" s="27"/>
      <c r="AF3162" s="27"/>
      <c r="AG3162" s="27"/>
      <c r="AH3162" s="27"/>
      <c r="AI3162" s="27"/>
      <c r="AJ3162" s="27"/>
      <c r="AK3162" s="27"/>
      <c r="AL3162" s="27"/>
      <c r="AM3162" s="27"/>
      <c r="AN3162" s="27"/>
      <c r="AO3162" s="27"/>
      <c r="AP3162" s="27">
        <v>2487.2236795748568</v>
      </c>
      <c r="AQ3162" s="39">
        <v>0</v>
      </c>
      <c r="AR3162" s="27">
        <f t="shared" si="132"/>
        <v>0</v>
      </c>
      <c r="AS3162" s="10" t="s">
        <v>111</v>
      </c>
      <c r="AT3162" s="43">
        <v>2015</v>
      </c>
      <c r="AU3162" s="89" t="s">
        <v>661</v>
      </c>
    </row>
    <row r="3163" spans="2:47" ht="13.15" customHeight="1" x14ac:dyDescent="0.2">
      <c r="B3163" s="12" t="s">
        <v>4656</v>
      </c>
      <c r="C3163" s="7" t="s">
        <v>100</v>
      </c>
      <c r="D3163" s="13" t="s">
        <v>4651</v>
      </c>
      <c r="E3163" s="7" t="s">
        <v>4343</v>
      </c>
      <c r="F3163" s="7" t="s">
        <v>4652</v>
      </c>
      <c r="G3163" s="7" t="s">
        <v>4653</v>
      </c>
      <c r="H3163" s="8" t="s">
        <v>105</v>
      </c>
      <c r="I3163" s="9">
        <v>45</v>
      </c>
      <c r="J3163" s="10" t="s">
        <v>579</v>
      </c>
      <c r="K3163" s="8" t="s">
        <v>107</v>
      </c>
      <c r="L3163" s="10" t="s">
        <v>108</v>
      </c>
      <c r="M3163" s="10" t="s">
        <v>109</v>
      </c>
      <c r="N3163" s="10" t="s">
        <v>4485</v>
      </c>
      <c r="O3163" s="74"/>
      <c r="P3163" s="27"/>
      <c r="Q3163" s="27"/>
      <c r="R3163" s="27">
        <v>300</v>
      </c>
      <c r="S3163" s="27">
        <v>500</v>
      </c>
      <c r="T3163" s="27">
        <v>200</v>
      </c>
      <c r="U3163" s="27">
        <v>200</v>
      </c>
      <c r="V3163" s="27">
        <v>150</v>
      </c>
      <c r="W3163" s="27"/>
      <c r="X3163" s="27"/>
      <c r="Y3163" s="27"/>
      <c r="Z3163" s="27"/>
      <c r="AA3163" s="27"/>
      <c r="AB3163" s="27"/>
      <c r="AC3163" s="27"/>
      <c r="AD3163" s="27"/>
      <c r="AE3163" s="27"/>
      <c r="AF3163" s="27"/>
      <c r="AG3163" s="27"/>
      <c r="AH3163" s="27"/>
      <c r="AI3163" s="27"/>
      <c r="AJ3163" s="27"/>
      <c r="AK3163" s="27"/>
      <c r="AL3163" s="27"/>
      <c r="AM3163" s="27"/>
      <c r="AN3163" s="27"/>
      <c r="AO3163" s="27"/>
      <c r="AP3163" s="27">
        <v>2487.2236795748568</v>
      </c>
      <c r="AQ3163" s="39">
        <v>0</v>
      </c>
      <c r="AR3163" s="27">
        <f t="shared" si="132"/>
        <v>0</v>
      </c>
      <c r="AS3163" s="10" t="s">
        <v>111</v>
      </c>
      <c r="AT3163" s="43">
        <v>2015</v>
      </c>
      <c r="AU3163" s="89" t="s">
        <v>4489</v>
      </c>
    </row>
    <row r="3164" spans="2:47" ht="13.15" customHeight="1" x14ac:dyDescent="0.2">
      <c r="B3164" s="12" t="s">
        <v>4657</v>
      </c>
      <c r="C3164" s="7" t="s">
        <v>100</v>
      </c>
      <c r="D3164" s="13" t="s">
        <v>4651</v>
      </c>
      <c r="E3164" s="7" t="s">
        <v>4343</v>
      </c>
      <c r="F3164" s="7" t="s">
        <v>4652</v>
      </c>
      <c r="G3164" s="7" t="s">
        <v>4653</v>
      </c>
      <c r="H3164" s="8" t="s">
        <v>105</v>
      </c>
      <c r="I3164" s="8">
        <v>45</v>
      </c>
      <c r="J3164" s="7" t="s">
        <v>579</v>
      </c>
      <c r="K3164" s="7" t="s">
        <v>107</v>
      </c>
      <c r="L3164" s="7" t="s">
        <v>108</v>
      </c>
      <c r="M3164" s="7" t="s">
        <v>109</v>
      </c>
      <c r="N3164" s="8" t="s">
        <v>4485</v>
      </c>
      <c r="O3164" s="39"/>
      <c r="P3164" s="39"/>
      <c r="Q3164" s="39"/>
      <c r="R3164" s="39"/>
      <c r="S3164" s="39">
        <v>500</v>
      </c>
      <c r="T3164" s="39">
        <v>200</v>
      </c>
      <c r="U3164" s="39">
        <v>200</v>
      </c>
      <c r="V3164" s="39">
        <v>150</v>
      </c>
      <c r="W3164" s="39"/>
      <c r="X3164" s="39"/>
      <c r="Y3164" s="39"/>
      <c r="Z3164" s="39"/>
      <c r="AA3164" s="39"/>
      <c r="AB3164" s="39"/>
      <c r="AC3164" s="39"/>
      <c r="AD3164" s="39"/>
      <c r="AE3164" s="39"/>
      <c r="AF3164" s="39"/>
      <c r="AG3164" s="39"/>
      <c r="AH3164" s="39"/>
      <c r="AI3164" s="39"/>
      <c r="AJ3164" s="39"/>
      <c r="AK3164" s="39"/>
      <c r="AL3164" s="39"/>
      <c r="AM3164" s="39"/>
      <c r="AN3164" s="39"/>
      <c r="AO3164" s="39"/>
      <c r="AP3164" s="27">
        <v>2487.2199999999998</v>
      </c>
      <c r="AQ3164" s="39">
        <v>0</v>
      </c>
      <c r="AR3164" s="27">
        <f t="shared" si="132"/>
        <v>0</v>
      </c>
      <c r="AS3164" s="10" t="s">
        <v>111</v>
      </c>
      <c r="AT3164" s="7" t="s">
        <v>375</v>
      </c>
      <c r="AU3164" s="7" t="s">
        <v>4492</v>
      </c>
    </row>
    <row r="3165" spans="2:47" ht="13.15" customHeight="1" x14ac:dyDescent="0.2">
      <c r="B3165" s="12" t="s">
        <v>4658</v>
      </c>
      <c r="C3165" s="7" t="s">
        <v>100</v>
      </c>
      <c r="D3165" s="13" t="s">
        <v>4659</v>
      </c>
      <c r="E3165" s="8" t="s">
        <v>4343</v>
      </c>
      <c r="F3165" s="8" t="s">
        <v>4660</v>
      </c>
      <c r="G3165" s="7" t="s">
        <v>4653</v>
      </c>
      <c r="H3165" s="8" t="s">
        <v>197</v>
      </c>
      <c r="I3165" s="8">
        <v>45</v>
      </c>
      <c r="J3165" s="7" t="s">
        <v>247</v>
      </c>
      <c r="K3165" s="7" t="s">
        <v>107</v>
      </c>
      <c r="L3165" s="7" t="s">
        <v>108</v>
      </c>
      <c r="M3165" s="7" t="s">
        <v>109</v>
      </c>
      <c r="N3165" s="8" t="s">
        <v>4485</v>
      </c>
      <c r="O3165" s="39"/>
      <c r="P3165" s="39"/>
      <c r="Q3165" s="39"/>
      <c r="R3165" s="39"/>
      <c r="S3165" s="39">
        <v>500</v>
      </c>
      <c r="T3165" s="39">
        <v>200</v>
      </c>
      <c r="U3165" s="39">
        <v>200</v>
      </c>
      <c r="V3165" s="39">
        <v>150</v>
      </c>
      <c r="W3165" s="39"/>
      <c r="X3165" s="39"/>
      <c r="Y3165" s="39"/>
      <c r="Z3165" s="39"/>
      <c r="AA3165" s="39"/>
      <c r="AB3165" s="39"/>
      <c r="AC3165" s="39"/>
      <c r="AD3165" s="39"/>
      <c r="AE3165" s="39"/>
      <c r="AF3165" s="39"/>
      <c r="AG3165" s="39"/>
      <c r="AH3165" s="39"/>
      <c r="AI3165" s="39"/>
      <c r="AJ3165" s="39"/>
      <c r="AK3165" s="39"/>
      <c r="AL3165" s="39"/>
      <c r="AM3165" s="39"/>
      <c r="AN3165" s="39"/>
      <c r="AO3165" s="39"/>
      <c r="AP3165" s="27">
        <v>2487.2199999999998</v>
      </c>
      <c r="AQ3165" s="39">
        <v>0</v>
      </c>
      <c r="AR3165" s="27">
        <f t="shared" si="132"/>
        <v>0</v>
      </c>
      <c r="AS3165" s="10" t="s">
        <v>111</v>
      </c>
      <c r="AT3165" s="7">
        <v>2016</v>
      </c>
      <c r="AU3165" s="10" t="s">
        <v>212</v>
      </c>
    </row>
    <row r="3166" spans="2:47" ht="13.15" customHeight="1" x14ac:dyDescent="0.2">
      <c r="B3166" s="7" t="s">
        <v>4661</v>
      </c>
      <c r="C3166" s="7" t="s">
        <v>100</v>
      </c>
      <c r="D3166" s="13" t="s">
        <v>4662</v>
      </c>
      <c r="E3166" s="7" t="s">
        <v>4343</v>
      </c>
      <c r="F3166" s="7" t="s">
        <v>4663</v>
      </c>
      <c r="G3166" s="7" t="s">
        <v>4664</v>
      </c>
      <c r="H3166" s="8" t="s">
        <v>197</v>
      </c>
      <c r="I3166" s="9">
        <v>45</v>
      </c>
      <c r="J3166" s="10" t="s">
        <v>238</v>
      </c>
      <c r="K3166" s="8" t="s">
        <v>107</v>
      </c>
      <c r="L3166" s="10" t="s">
        <v>108</v>
      </c>
      <c r="M3166" s="10" t="s">
        <v>109</v>
      </c>
      <c r="N3166" s="10" t="s">
        <v>4485</v>
      </c>
      <c r="O3166" s="27"/>
      <c r="P3166" s="27"/>
      <c r="Q3166" s="74"/>
      <c r="R3166" s="27">
        <v>250</v>
      </c>
      <c r="S3166" s="27">
        <v>250</v>
      </c>
      <c r="T3166" s="27">
        <v>250</v>
      </c>
      <c r="U3166" s="27">
        <v>250</v>
      </c>
      <c r="V3166" s="27">
        <v>250</v>
      </c>
      <c r="W3166" s="27"/>
      <c r="X3166" s="27"/>
      <c r="Y3166" s="27"/>
      <c r="Z3166" s="27"/>
      <c r="AA3166" s="27"/>
      <c r="AB3166" s="27"/>
      <c r="AC3166" s="27"/>
      <c r="AD3166" s="27"/>
      <c r="AE3166" s="27"/>
      <c r="AF3166" s="27"/>
      <c r="AG3166" s="27"/>
      <c r="AH3166" s="27"/>
      <c r="AI3166" s="27"/>
      <c r="AJ3166" s="27"/>
      <c r="AK3166" s="27"/>
      <c r="AL3166" s="27"/>
      <c r="AM3166" s="27"/>
      <c r="AN3166" s="27"/>
      <c r="AO3166" s="27"/>
      <c r="AP3166" s="27">
        <v>2469.91</v>
      </c>
      <c r="AQ3166" s="39">
        <v>0</v>
      </c>
      <c r="AR3166" s="27">
        <f t="shared" si="132"/>
        <v>0</v>
      </c>
      <c r="AS3166" s="10" t="s">
        <v>111</v>
      </c>
      <c r="AT3166" s="7">
        <v>2015</v>
      </c>
      <c r="AU3166" s="89" t="s">
        <v>661</v>
      </c>
    </row>
    <row r="3167" spans="2:47" ht="13.15" customHeight="1" x14ac:dyDescent="0.2">
      <c r="B3167" s="7" t="s">
        <v>4665</v>
      </c>
      <c r="C3167" s="7" t="s">
        <v>100</v>
      </c>
      <c r="D3167" s="13" t="s">
        <v>4662</v>
      </c>
      <c r="E3167" s="7" t="s">
        <v>4343</v>
      </c>
      <c r="F3167" s="7" t="s">
        <v>4663</v>
      </c>
      <c r="G3167" s="7" t="s">
        <v>4666</v>
      </c>
      <c r="H3167" s="8" t="s">
        <v>197</v>
      </c>
      <c r="I3167" s="9">
        <v>45</v>
      </c>
      <c r="J3167" s="10" t="s">
        <v>4117</v>
      </c>
      <c r="K3167" s="8" t="s">
        <v>107</v>
      </c>
      <c r="L3167" s="10" t="s">
        <v>108</v>
      </c>
      <c r="M3167" s="10" t="s">
        <v>109</v>
      </c>
      <c r="N3167" s="10" t="s">
        <v>4485</v>
      </c>
      <c r="O3167" s="27"/>
      <c r="P3167" s="27"/>
      <c r="Q3167" s="74"/>
      <c r="R3167" s="27">
        <v>250</v>
      </c>
      <c r="S3167" s="27">
        <v>250</v>
      </c>
      <c r="T3167" s="27">
        <v>250</v>
      </c>
      <c r="U3167" s="27">
        <v>250</v>
      </c>
      <c r="V3167" s="27">
        <v>250</v>
      </c>
      <c r="W3167" s="27"/>
      <c r="X3167" s="27"/>
      <c r="Y3167" s="27"/>
      <c r="Z3167" s="27"/>
      <c r="AA3167" s="27"/>
      <c r="AB3167" s="27"/>
      <c r="AC3167" s="27"/>
      <c r="AD3167" s="27"/>
      <c r="AE3167" s="27"/>
      <c r="AF3167" s="27"/>
      <c r="AG3167" s="27"/>
      <c r="AH3167" s="27"/>
      <c r="AI3167" s="27"/>
      <c r="AJ3167" s="27"/>
      <c r="AK3167" s="27"/>
      <c r="AL3167" s="27"/>
      <c r="AM3167" s="27"/>
      <c r="AN3167" s="27"/>
      <c r="AO3167" s="27"/>
      <c r="AP3167" s="27">
        <v>2469.9107913920002</v>
      </c>
      <c r="AQ3167" s="39">
        <v>0</v>
      </c>
      <c r="AR3167" s="27">
        <f t="shared" si="132"/>
        <v>0</v>
      </c>
      <c r="AS3167" s="10" t="s">
        <v>111</v>
      </c>
      <c r="AT3167" s="43">
        <v>2015</v>
      </c>
      <c r="AU3167" s="89" t="s">
        <v>661</v>
      </c>
    </row>
    <row r="3168" spans="2:47" ht="13.15" customHeight="1" x14ac:dyDescent="0.2">
      <c r="B3168" s="12" t="s">
        <v>4667</v>
      </c>
      <c r="C3168" s="7" t="s">
        <v>100</v>
      </c>
      <c r="D3168" s="13" t="s">
        <v>4662</v>
      </c>
      <c r="E3168" s="7" t="s">
        <v>4343</v>
      </c>
      <c r="F3168" s="7" t="s">
        <v>4663</v>
      </c>
      <c r="G3168" s="7" t="s">
        <v>4666</v>
      </c>
      <c r="H3168" s="8" t="s">
        <v>197</v>
      </c>
      <c r="I3168" s="9">
        <v>45</v>
      </c>
      <c r="J3168" s="10" t="s">
        <v>579</v>
      </c>
      <c r="K3168" s="8" t="s">
        <v>107</v>
      </c>
      <c r="L3168" s="10" t="s">
        <v>108</v>
      </c>
      <c r="M3168" s="10" t="s">
        <v>109</v>
      </c>
      <c r="N3168" s="10" t="s">
        <v>4485</v>
      </c>
      <c r="O3168" s="74"/>
      <c r="P3168" s="27"/>
      <c r="Q3168" s="27"/>
      <c r="R3168" s="27">
        <v>250</v>
      </c>
      <c r="S3168" s="27">
        <v>250</v>
      </c>
      <c r="T3168" s="27">
        <v>250</v>
      </c>
      <c r="U3168" s="27">
        <v>200</v>
      </c>
      <c r="V3168" s="27">
        <v>200</v>
      </c>
      <c r="W3168" s="27"/>
      <c r="X3168" s="27"/>
      <c r="Y3168" s="27"/>
      <c r="Z3168" s="27"/>
      <c r="AA3168" s="27"/>
      <c r="AB3168" s="27"/>
      <c r="AC3168" s="27"/>
      <c r="AD3168" s="27"/>
      <c r="AE3168" s="27"/>
      <c r="AF3168" s="27"/>
      <c r="AG3168" s="27"/>
      <c r="AH3168" s="27"/>
      <c r="AI3168" s="27"/>
      <c r="AJ3168" s="27"/>
      <c r="AK3168" s="27"/>
      <c r="AL3168" s="27"/>
      <c r="AM3168" s="27"/>
      <c r="AN3168" s="27"/>
      <c r="AO3168" s="27"/>
      <c r="AP3168" s="27">
        <v>2469.9107913920002</v>
      </c>
      <c r="AQ3168" s="39">
        <v>0</v>
      </c>
      <c r="AR3168" s="27">
        <f t="shared" si="132"/>
        <v>0</v>
      </c>
      <c r="AS3168" s="10" t="s">
        <v>111</v>
      </c>
      <c r="AT3168" s="43">
        <v>2015</v>
      </c>
      <c r="AU3168" s="10" t="s">
        <v>4487</v>
      </c>
    </row>
    <row r="3169" spans="2:47" ht="13.15" customHeight="1" x14ac:dyDescent="0.2">
      <c r="B3169" s="12" t="s">
        <v>4668</v>
      </c>
      <c r="C3169" s="7" t="s">
        <v>100</v>
      </c>
      <c r="D3169" s="13" t="s">
        <v>4662</v>
      </c>
      <c r="E3169" s="7" t="s">
        <v>4343</v>
      </c>
      <c r="F3169" s="7" t="s">
        <v>4663</v>
      </c>
      <c r="G3169" s="7" t="s">
        <v>4666</v>
      </c>
      <c r="H3169" s="8" t="s">
        <v>105</v>
      </c>
      <c r="I3169" s="9">
        <v>45</v>
      </c>
      <c r="J3169" s="10" t="s">
        <v>579</v>
      </c>
      <c r="K3169" s="8" t="s">
        <v>107</v>
      </c>
      <c r="L3169" s="10" t="s">
        <v>108</v>
      </c>
      <c r="M3169" s="10" t="s">
        <v>109</v>
      </c>
      <c r="N3169" s="10" t="s">
        <v>4485</v>
      </c>
      <c r="O3169" s="74"/>
      <c r="P3169" s="27"/>
      <c r="Q3169" s="27"/>
      <c r="R3169" s="27">
        <v>250</v>
      </c>
      <c r="S3169" s="27">
        <v>250</v>
      </c>
      <c r="T3169" s="27">
        <v>250</v>
      </c>
      <c r="U3169" s="27">
        <v>200</v>
      </c>
      <c r="V3169" s="27">
        <v>200</v>
      </c>
      <c r="W3169" s="27"/>
      <c r="X3169" s="27"/>
      <c r="Y3169" s="27"/>
      <c r="Z3169" s="27"/>
      <c r="AA3169" s="27"/>
      <c r="AB3169" s="27"/>
      <c r="AC3169" s="27"/>
      <c r="AD3169" s="27"/>
      <c r="AE3169" s="27"/>
      <c r="AF3169" s="27"/>
      <c r="AG3169" s="27"/>
      <c r="AH3169" s="27"/>
      <c r="AI3169" s="27"/>
      <c r="AJ3169" s="27"/>
      <c r="AK3169" s="27"/>
      <c r="AL3169" s="27"/>
      <c r="AM3169" s="27"/>
      <c r="AN3169" s="27"/>
      <c r="AO3169" s="27"/>
      <c r="AP3169" s="27">
        <v>2469.9107913920002</v>
      </c>
      <c r="AQ3169" s="39">
        <v>0</v>
      </c>
      <c r="AR3169" s="27">
        <f t="shared" si="132"/>
        <v>0</v>
      </c>
      <c r="AS3169" s="10" t="s">
        <v>111</v>
      </c>
      <c r="AT3169" s="7" t="s">
        <v>375</v>
      </c>
      <c r="AU3169" s="89" t="s">
        <v>4489</v>
      </c>
    </row>
    <row r="3170" spans="2:47" ht="13.15" customHeight="1" x14ac:dyDescent="0.2">
      <c r="B3170" s="12" t="s">
        <v>4669</v>
      </c>
      <c r="C3170" s="7" t="s">
        <v>100</v>
      </c>
      <c r="D3170" s="13" t="s">
        <v>4662</v>
      </c>
      <c r="E3170" s="7" t="s">
        <v>4343</v>
      </c>
      <c r="F3170" s="7" t="s">
        <v>4663</v>
      </c>
      <c r="G3170" s="7" t="s">
        <v>4666</v>
      </c>
      <c r="H3170" s="8" t="s">
        <v>105</v>
      </c>
      <c r="I3170" s="8">
        <v>45</v>
      </c>
      <c r="J3170" s="7" t="s">
        <v>579</v>
      </c>
      <c r="K3170" s="7" t="s">
        <v>107</v>
      </c>
      <c r="L3170" s="7" t="s">
        <v>108</v>
      </c>
      <c r="M3170" s="7" t="s">
        <v>109</v>
      </c>
      <c r="N3170" s="8" t="s">
        <v>4485</v>
      </c>
      <c r="O3170" s="39"/>
      <c r="P3170" s="39"/>
      <c r="Q3170" s="39"/>
      <c r="R3170" s="39"/>
      <c r="S3170" s="39">
        <v>250</v>
      </c>
      <c r="T3170" s="39">
        <v>250</v>
      </c>
      <c r="U3170" s="39">
        <v>200</v>
      </c>
      <c r="V3170" s="39">
        <v>200</v>
      </c>
      <c r="W3170" s="39"/>
      <c r="X3170" s="39"/>
      <c r="Y3170" s="39"/>
      <c r="Z3170" s="39"/>
      <c r="AA3170" s="39"/>
      <c r="AB3170" s="39"/>
      <c r="AC3170" s="39"/>
      <c r="AD3170" s="39"/>
      <c r="AE3170" s="39"/>
      <c r="AF3170" s="39"/>
      <c r="AG3170" s="39"/>
      <c r="AH3170" s="39"/>
      <c r="AI3170" s="39"/>
      <c r="AJ3170" s="39"/>
      <c r="AK3170" s="39"/>
      <c r="AL3170" s="39"/>
      <c r="AM3170" s="39"/>
      <c r="AN3170" s="39"/>
      <c r="AO3170" s="39"/>
      <c r="AP3170" s="27">
        <v>2469.91</v>
      </c>
      <c r="AQ3170" s="39">
        <v>0</v>
      </c>
      <c r="AR3170" s="27">
        <f t="shared" si="132"/>
        <v>0</v>
      </c>
      <c r="AS3170" s="10" t="s">
        <v>111</v>
      </c>
      <c r="AT3170" s="43">
        <v>2015</v>
      </c>
      <c r="AU3170" s="10" t="s">
        <v>4492</v>
      </c>
    </row>
    <row r="3171" spans="2:47" ht="13.15" customHeight="1" x14ac:dyDescent="0.2">
      <c r="B3171" s="12" t="s">
        <v>4670</v>
      </c>
      <c r="C3171" s="7" t="s">
        <v>100</v>
      </c>
      <c r="D3171" s="13" t="s">
        <v>4671</v>
      </c>
      <c r="E3171" s="8" t="s">
        <v>4343</v>
      </c>
      <c r="F3171" s="8" t="s">
        <v>4672</v>
      </c>
      <c r="G3171" s="7" t="s">
        <v>4666</v>
      </c>
      <c r="H3171" s="8" t="s">
        <v>197</v>
      </c>
      <c r="I3171" s="8">
        <v>45</v>
      </c>
      <c r="J3171" s="7" t="s">
        <v>247</v>
      </c>
      <c r="K3171" s="7" t="s">
        <v>107</v>
      </c>
      <c r="L3171" s="7" t="s">
        <v>108</v>
      </c>
      <c r="M3171" s="7" t="s">
        <v>109</v>
      </c>
      <c r="N3171" s="8" t="s">
        <v>4485</v>
      </c>
      <c r="O3171" s="39"/>
      <c r="P3171" s="39"/>
      <c r="Q3171" s="39"/>
      <c r="R3171" s="39"/>
      <c r="S3171" s="39">
        <v>250</v>
      </c>
      <c r="T3171" s="39">
        <v>250</v>
      </c>
      <c r="U3171" s="39">
        <v>200</v>
      </c>
      <c r="V3171" s="39">
        <v>200</v>
      </c>
      <c r="W3171" s="39"/>
      <c r="X3171" s="39"/>
      <c r="Y3171" s="39"/>
      <c r="Z3171" s="39"/>
      <c r="AA3171" s="39"/>
      <c r="AB3171" s="39"/>
      <c r="AC3171" s="39"/>
      <c r="AD3171" s="39"/>
      <c r="AE3171" s="39"/>
      <c r="AF3171" s="39"/>
      <c r="AG3171" s="39"/>
      <c r="AH3171" s="39"/>
      <c r="AI3171" s="39"/>
      <c r="AJ3171" s="39"/>
      <c r="AK3171" s="39"/>
      <c r="AL3171" s="39"/>
      <c r="AM3171" s="39"/>
      <c r="AN3171" s="39"/>
      <c r="AO3171" s="39"/>
      <c r="AP3171" s="27">
        <v>2469.91</v>
      </c>
      <c r="AQ3171" s="39">
        <v>0</v>
      </c>
      <c r="AR3171" s="27">
        <f t="shared" si="132"/>
        <v>0</v>
      </c>
      <c r="AS3171" s="10" t="s">
        <v>111</v>
      </c>
      <c r="AT3171" s="43">
        <v>2016</v>
      </c>
      <c r="AU3171" s="10" t="s">
        <v>212</v>
      </c>
    </row>
    <row r="3172" spans="2:47" ht="13.15" customHeight="1" x14ac:dyDescent="0.2">
      <c r="B3172" s="7" t="s">
        <v>4673</v>
      </c>
      <c r="C3172" s="7" t="s">
        <v>100</v>
      </c>
      <c r="D3172" s="13" t="s">
        <v>4482</v>
      </c>
      <c r="E3172" s="7" t="s">
        <v>4343</v>
      </c>
      <c r="F3172" s="7" t="s">
        <v>4483</v>
      </c>
      <c r="G3172" s="7" t="s">
        <v>4674</v>
      </c>
      <c r="H3172" s="8" t="s">
        <v>197</v>
      </c>
      <c r="I3172" s="9">
        <v>45</v>
      </c>
      <c r="J3172" s="10" t="s">
        <v>238</v>
      </c>
      <c r="K3172" s="8" t="s">
        <v>107</v>
      </c>
      <c r="L3172" s="10" t="s">
        <v>108</v>
      </c>
      <c r="M3172" s="10" t="s">
        <v>109</v>
      </c>
      <c r="N3172" s="10" t="s">
        <v>4485</v>
      </c>
      <c r="O3172" s="27"/>
      <c r="P3172" s="27"/>
      <c r="Q3172" s="74"/>
      <c r="R3172" s="27">
        <v>60</v>
      </c>
      <c r="S3172" s="27">
        <v>60</v>
      </c>
      <c r="T3172" s="27">
        <v>60</v>
      </c>
      <c r="U3172" s="27">
        <v>60</v>
      </c>
      <c r="V3172" s="27">
        <v>60</v>
      </c>
      <c r="W3172" s="27"/>
      <c r="X3172" s="27"/>
      <c r="Y3172" s="27"/>
      <c r="Z3172" s="27"/>
      <c r="AA3172" s="27"/>
      <c r="AB3172" s="27"/>
      <c r="AC3172" s="27"/>
      <c r="AD3172" s="27"/>
      <c r="AE3172" s="27"/>
      <c r="AF3172" s="27"/>
      <c r="AG3172" s="27"/>
      <c r="AH3172" s="27"/>
      <c r="AI3172" s="27"/>
      <c r="AJ3172" s="27"/>
      <c r="AK3172" s="27"/>
      <c r="AL3172" s="27"/>
      <c r="AM3172" s="27"/>
      <c r="AN3172" s="27"/>
      <c r="AO3172" s="27"/>
      <c r="AP3172" s="27">
        <v>2623.05</v>
      </c>
      <c r="AQ3172" s="39">
        <v>0</v>
      </c>
      <c r="AR3172" s="27">
        <f t="shared" si="132"/>
        <v>0</v>
      </c>
      <c r="AS3172" s="10" t="s">
        <v>111</v>
      </c>
      <c r="AT3172" s="7" t="s">
        <v>375</v>
      </c>
      <c r="AU3172" s="10" t="s">
        <v>212</v>
      </c>
    </row>
    <row r="3173" spans="2:47" ht="13.15" customHeight="1" x14ac:dyDescent="0.2">
      <c r="B3173" s="7" t="s">
        <v>4675</v>
      </c>
      <c r="C3173" s="7" t="s">
        <v>100</v>
      </c>
      <c r="D3173" s="13" t="s">
        <v>4676</v>
      </c>
      <c r="E3173" s="7" t="s">
        <v>4343</v>
      </c>
      <c r="F3173" s="7" t="s">
        <v>4677</v>
      </c>
      <c r="G3173" s="7" t="s">
        <v>4678</v>
      </c>
      <c r="H3173" s="8" t="s">
        <v>197</v>
      </c>
      <c r="I3173" s="7">
        <v>50.8</v>
      </c>
      <c r="J3173" s="10" t="s">
        <v>238</v>
      </c>
      <c r="K3173" s="8" t="s">
        <v>107</v>
      </c>
      <c r="L3173" s="10" t="s">
        <v>108</v>
      </c>
      <c r="M3173" s="10" t="s">
        <v>109</v>
      </c>
      <c r="N3173" s="10" t="s">
        <v>4679</v>
      </c>
      <c r="O3173" s="27"/>
      <c r="P3173" s="27"/>
      <c r="Q3173" s="74"/>
      <c r="R3173" s="27">
        <v>10.199999999999999</v>
      </c>
      <c r="S3173" s="27">
        <v>7</v>
      </c>
      <c r="T3173" s="27">
        <v>7</v>
      </c>
      <c r="U3173" s="27">
        <v>7</v>
      </c>
      <c r="V3173" s="27">
        <v>7</v>
      </c>
      <c r="W3173" s="27"/>
      <c r="X3173" s="27"/>
      <c r="Y3173" s="27"/>
      <c r="Z3173" s="27"/>
      <c r="AA3173" s="27"/>
      <c r="AB3173" s="27"/>
      <c r="AC3173" s="27"/>
      <c r="AD3173" s="27"/>
      <c r="AE3173" s="27"/>
      <c r="AF3173" s="27"/>
      <c r="AG3173" s="27"/>
      <c r="AH3173" s="27"/>
      <c r="AI3173" s="27"/>
      <c r="AJ3173" s="27"/>
      <c r="AK3173" s="27"/>
      <c r="AL3173" s="27"/>
      <c r="AM3173" s="27"/>
      <c r="AN3173" s="27"/>
      <c r="AO3173" s="27"/>
      <c r="AP3173" s="27">
        <v>673721.27</v>
      </c>
      <c r="AQ3173" s="39">
        <v>0</v>
      </c>
      <c r="AR3173" s="27">
        <f t="shared" si="132"/>
        <v>0</v>
      </c>
      <c r="AS3173" s="10" t="s">
        <v>111</v>
      </c>
      <c r="AT3173" s="43" t="s">
        <v>241</v>
      </c>
      <c r="AU3173" s="10" t="s">
        <v>1339</v>
      </c>
    </row>
    <row r="3174" spans="2:47" ht="13.15" customHeight="1" x14ac:dyDescent="0.2">
      <c r="B3174" s="12" t="s">
        <v>4680</v>
      </c>
      <c r="C3174" s="7" t="s">
        <v>100</v>
      </c>
      <c r="D3174" s="13" t="s">
        <v>4676</v>
      </c>
      <c r="E3174" s="7" t="s">
        <v>4343</v>
      </c>
      <c r="F3174" s="7" t="s">
        <v>4677</v>
      </c>
      <c r="G3174" s="7" t="s">
        <v>4678</v>
      </c>
      <c r="H3174" s="8" t="s">
        <v>197</v>
      </c>
      <c r="I3174" s="9">
        <v>50.8</v>
      </c>
      <c r="J3174" s="10" t="s">
        <v>579</v>
      </c>
      <c r="K3174" s="8" t="s">
        <v>107</v>
      </c>
      <c r="L3174" s="10" t="s">
        <v>108</v>
      </c>
      <c r="M3174" s="10" t="s">
        <v>109</v>
      </c>
      <c r="N3174" s="10" t="s">
        <v>4679</v>
      </c>
      <c r="O3174" s="74"/>
      <c r="P3174" s="27"/>
      <c r="Q3174" s="27"/>
      <c r="R3174" s="27">
        <v>8</v>
      </c>
      <c r="S3174" s="27">
        <v>7</v>
      </c>
      <c r="T3174" s="27">
        <v>5.0999999999999996</v>
      </c>
      <c r="U3174" s="27">
        <v>4</v>
      </c>
      <c r="V3174" s="27">
        <v>4</v>
      </c>
      <c r="W3174" s="27"/>
      <c r="X3174" s="27"/>
      <c r="Y3174" s="27"/>
      <c r="Z3174" s="27"/>
      <c r="AA3174" s="27"/>
      <c r="AB3174" s="27"/>
      <c r="AC3174" s="27"/>
      <c r="AD3174" s="27"/>
      <c r="AE3174" s="27"/>
      <c r="AF3174" s="27"/>
      <c r="AG3174" s="27"/>
      <c r="AH3174" s="27"/>
      <c r="AI3174" s="27"/>
      <c r="AJ3174" s="27"/>
      <c r="AK3174" s="27"/>
      <c r="AL3174" s="27"/>
      <c r="AM3174" s="27"/>
      <c r="AN3174" s="27"/>
      <c r="AO3174" s="27"/>
      <c r="AP3174" s="27">
        <v>673721.27</v>
      </c>
      <c r="AQ3174" s="39">
        <v>0</v>
      </c>
      <c r="AR3174" s="27">
        <f t="shared" si="132"/>
        <v>0</v>
      </c>
      <c r="AS3174" s="10" t="s">
        <v>111</v>
      </c>
      <c r="AT3174" s="43" t="s">
        <v>241</v>
      </c>
      <c r="AU3174" s="88"/>
    </row>
    <row r="3175" spans="2:47" ht="13.15" customHeight="1" x14ac:dyDescent="0.2">
      <c r="B3175" s="12" t="s">
        <v>4681</v>
      </c>
      <c r="C3175" s="7" t="s">
        <v>100</v>
      </c>
      <c r="D3175" s="13" t="s">
        <v>4676</v>
      </c>
      <c r="E3175" s="7" t="s">
        <v>4343</v>
      </c>
      <c r="F3175" s="7" t="s">
        <v>4677</v>
      </c>
      <c r="G3175" s="7" t="s">
        <v>4678</v>
      </c>
      <c r="H3175" s="8" t="s">
        <v>197</v>
      </c>
      <c r="I3175" s="9">
        <v>50.8</v>
      </c>
      <c r="J3175" s="10" t="s">
        <v>579</v>
      </c>
      <c r="K3175" s="8" t="s">
        <v>107</v>
      </c>
      <c r="L3175" s="10" t="s">
        <v>108</v>
      </c>
      <c r="M3175" s="10" t="s">
        <v>109</v>
      </c>
      <c r="N3175" s="10" t="s">
        <v>4679</v>
      </c>
      <c r="O3175" s="74"/>
      <c r="P3175" s="27"/>
      <c r="Q3175" s="27"/>
      <c r="R3175" s="27">
        <v>8</v>
      </c>
      <c r="S3175" s="27">
        <v>7</v>
      </c>
      <c r="T3175" s="27">
        <v>5.0999999999999996</v>
      </c>
      <c r="U3175" s="27">
        <v>4</v>
      </c>
      <c r="V3175" s="27">
        <v>4</v>
      </c>
      <c r="W3175" s="27"/>
      <c r="X3175" s="27"/>
      <c r="Y3175" s="27"/>
      <c r="Z3175" s="27"/>
      <c r="AA3175" s="27"/>
      <c r="AB3175" s="27"/>
      <c r="AC3175" s="27"/>
      <c r="AD3175" s="27"/>
      <c r="AE3175" s="27"/>
      <c r="AF3175" s="27"/>
      <c r="AG3175" s="27"/>
      <c r="AH3175" s="27"/>
      <c r="AI3175" s="27"/>
      <c r="AJ3175" s="27"/>
      <c r="AK3175" s="27"/>
      <c r="AL3175" s="27"/>
      <c r="AM3175" s="27"/>
      <c r="AN3175" s="27"/>
      <c r="AO3175" s="27"/>
      <c r="AP3175" s="27">
        <v>426145.72</v>
      </c>
      <c r="AQ3175" s="39">
        <v>0</v>
      </c>
      <c r="AR3175" s="27">
        <f t="shared" si="132"/>
        <v>0</v>
      </c>
      <c r="AS3175" s="10" t="s">
        <v>111</v>
      </c>
      <c r="AT3175" s="43" t="s">
        <v>241</v>
      </c>
      <c r="AU3175" s="13" t="s">
        <v>115</v>
      </c>
    </row>
    <row r="3176" spans="2:47" ht="13.15" customHeight="1" x14ac:dyDescent="0.2">
      <c r="B3176" s="13" t="s">
        <v>4682</v>
      </c>
      <c r="C3176" s="13" t="s">
        <v>100</v>
      </c>
      <c r="D3176" s="13" t="s">
        <v>4683</v>
      </c>
      <c r="E3176" s="13" t="s">
        <v>4343</v>
      </c>
      <c r="F3176" s="13" t="s">
        <v>4684</v>
      </c>
      <c r="G3176" s="13" t="s">
        <v>4678</v>
      </c>
      <c r="H3176" s="13" t="s">
        <v>197</v>
      </c>
      <c r="I3176" s="13">
        <v>50.8</v>
      </c>
      <c r="J3176" s="13" t="s">
        <v>579</v>
      </c>
      <c r="K3176" s="13" t="s">
        <v>107</v>
      </c>
      <c r="L3176" s="13" t="s">
        <v>108</v>
      </c>
      <c r="M3176" s="13" t="s">
        <v>109</v>
      </c>
      <c r="N3176" s="13" t="s">
        <v>4679</v>
      </c>
      <c r="O3176" s="39"/>
      <c r="P3176" s="39"/>
      <c r="Q3176" s="39"/>
      <c r="R3176" s="39">
        <v>8</v>
      </c>
      <c r="S3176" s="39">
        <v>0</v>
      </c>
      <c r="T3176" s="39">
        <v>3.1859999999999999</v>
      </c>
      <c r="U3176" s="39">
        <v>3.1859999999999999</v>
      </c>
      <c r="V3176" s="39">
        <v>3.1859999999999999</v>
      </c>
      <c r="W3176" s="39"/>
      <c r="X3176" s="39"/>
      <c r="Y3176" s="39"/>
      <c r="Z3176" s="39"/>
      <c r="AA3176" s="39"/>
      <c r="AB3176" s="39"/>
      <c r="AC3176" s="39"/>
      <c r="AD3176" s="39"/>
      <c r="AE3176" s="39"/>
      <c r="AF3176" s="39"/>
      <c r="AG3176" s="39"/>
      <c r="AH3176" s="39"/>
      <c r="AI3176" s="39"/>
      <c r="AJ3176" s="39"/>
      <c r="AK3176" s="39"/>
      <c r="AL3176" s="39"/>
      <c r="AM3176" s="39"/>
      <c r="AN3176" s="39"/>
      <c r="AO3176" s="39"/>
      <c r="AP3176" s="39">
        <v>426145.72</v>
      </c>
      <c r="AQ3176" s="39">
        <v>0</v>
      </c>
      <c r="AR3176" s="27">
        <f t="shared" si="132"/>
        <v>0</v>
      </c>
      <c r="AS3176" s="13" t="s">
        <v>111</v>
      </c>
      <c r="AT3176" s="13">
        <v>2015</v>
      </c>
      <c r="AU3176" s="13">
        <v>14</v>
      </c>
    </row>
    <row r="3177" spans="2:47" ht="13.15" customHeight="1" x14ac:dyDescent="0.2">
      <c r="B3177" s="13" t="s">
        <v>4685</v>
      </c>
      <c r="C3177" s="13" t="s">
        <v>100</v>
      </c>
      <c r="D3177" s="13" t="s">
        <v>4683</v>
      </c>
      <c r="E3177" s="13" t="s">
        <v>4343</v>
      </c>
      <c r="F3177" s="13" t="s">
        <v>4684</v>
      </c>
      <c r="G3177" s="13" t="s">
        <v>4678</v>
      </c>
      <c r="H3177" s="13" t="s">
        <v>197</v>
      </c>
      <c r="I3177" s="13">
        <v>50.8</v>
      </c>
      <c r="J3177" s="13" t="s">
        <v>579</v>
      </c>
      <c r="K3177" s="13" t="s">
        <v>107</v>
      </c>
      <c r="L3177" s="13" t="s">
        <v>108</v>
      </c>
      <c r="M3177" s="13" t="s">
        <v>109</v>
      </c>
      <c r="N3177" s="13" t="s">
        <v>4679</v>
      </c>
      <c r="O3177" s="39"/>
      <c r="P3177" s="39"/>
      <c r="Q3177" s="39"/>
      <c r="R3177" s="39">
        <v>8</v>
      </c>
      <c r="S3177" s="39">
        <v>3.1859999999999999</v>
      </c>
      <c r="T3177" s="39">
        <v>3.1859999999999999</v>
      </c>
      <c r="U3177" s="39">
        <v>3.1859999999999999</v>
      </c>
      <c r="V3177" s="39">
        <v>3.1859999999999999</v>
      </c>
      <c r="W3177" s="39"/>
      <c r="X3177" s="39"/>
      <c r="Y3177" s="39"/>
      <c r="Z3177" s="39"/>
      <c r="AA3177" s="39"/>
      <c r="AB3177" s="39"/>
      <c r="AC3177" s="39"/>
      <c r="AD3177" s="39"/>
      <c r="AE3177" s="39"/>
      <c r="AF3177" s="39"/>
      <c r="AG3177" s="39"/>
      <c r="AH3177" s="39"/>
      <c r="AI3177" s="39"/>
      <c r="AJ3177" s="39"/>
      <c r="AK3177" s="39"/>
      <c r="AL3177" s="39"/>
      <c r="AM3177" s="39"/>
      <c r="AN3177" s="39"/>
      <c r="AO3177" s="39"/>
      <c r="AP3177" s="39">
        <v>426145.72</v>
      </c>
      <c r="AQ3177" s="39">
        <v>0</v>
      </c>
      <c r="AR3177" s="27">
        <f t="shared" si="132"/>
        <v>0</v>
      </c>
      <c r="AS3177" s="13" t="s">
        <v>111</v>
      </c>
      <c r="AT3177" s="13">
        <v>2015</v>
      </c>
      <c r="AU3177" s="13">
        <v>14</v>
      </c>
    </row>
    <row r="3178" spans="2:47" ht="13.15" customHeight="1" x14ac:dyDescent="0.2">
      <c r="B3178" s="13" t="s">
        <v>4686</v>
      </c>
      <c r="C3178" s="13" t="s">
        <v>100</v>
      </c>
      <c r="D3178" s="13" t="s">
        <v>4683</v>
      </c>
      <c r="E3178" s="13" t="s">
        <v>4343</v>
      </c>
      <c r="F3178" s="13" t="s">
        <v>4684</v>
      </c>
      <c r="G3178" s="13" t="s">
        <v>4678</v>
      </c>
      <c r="H3178" s="13" t="s">
        <v>197</v>
      </c>
      <c r="I3178" s="13">
        <v>50.8</v>
      </c>
      <c r="J3178" s="13" t="s">
        <v>579</v>
      </c>
      <c r="K3178" s="13" t="s">
        <v>107</v>
      </c>
      <c r="L3178" s="13" t="s">
        <v>108</v>
      </c>
      <c r="M3178" s="13" t="s">
        <v>122</v>
      </c>
      <c r="N3178" s="13" t="s">
        <v>4679</v>
      </c>
      <c r="O3178" s="39"/>
      <c r="P3178" s="39"/>
      <c r="Q3178" s="39"/>
      <c r="R3178" s="39">
        <v>8</v>
      </c>
      <c r="S3178" s="39">
        <v>0</v>
      </c>
      <c r="T3178" s="39">
        <v>3.1859999999999999</v>
      </c>
      <c r="U3178" s="39">
        <v>3.1859999999999999</v>
      </c>
      <c r="V3178" s="39">
        <v>3.1859999999999999</v>
      </c>
      <c r="W3178" s="39"/>
      <c r="X3178" s="39"/>
      <c r="Y3178" s="39"/>
      <c r="Z3178" s="39"/>
      <c r="AA3178" s="39"/>
      <c r="AB3178" s="39"/>
      <c r="AC3178" s="39"/>
      <c r="AD3178" s="39"/>
      <c r="AE3178" s="39"/>
      <c r="AF3178" s="39"/>
      <c r="AG3178" s="39"/>
      <c r="AH3178" s="39"/>
      <c r="AI3178" s="39"/>
      <c r="AJ3178" s="39"/>
      <c r="AK3178" s="39"/>
      <c r="AL3178" s="39"/>
      <c r="AM3178" s="39"/>
      <c r="AN3178" s="39"/>
      <c r="AO3178" s="39"/>
      <c r="AP3178" s="39">
        <v>426145.72</v>
      </c>
      <c r="AQ3178" s="39">
        <v>0</v>
      </c>
      <c r="AR3178" s="27">
        <f t="shared" si="132"/>
        <v>0</v>
      </c>
      <c r="AS3178" s="13" t="s">
        <v>111</v>
      </c>
      <c r="AT3178" s="13">
        <v>2015</v>
      </c>
      <c r="AU3178" s="13" t="s">
        <v>6956</v>
      </c>
    </row>
    <row r="3179" spans="2:47" ht="13.15" customHeight="1" x14ac:dyDescent="0.2">
      <c r="B3179" s="86" t="s">
        <v>7051</v>
      </c>
      <c r="C3179" s="86" t="s">
        <v>100</v>
      </c>
      <c r="D3179" s="13" t="s">
        <v>4683</v>
      </c>
      <c r="E3179" s="86" t="s">
        <v>4343</v>
      </c>
      <c r="F3179" s="86" t="s">
        <v>4684</v>
      </c>
      <c r="G3179" s="13" t="s">
        <v>7052</v>
      </c>
      <c r="H3179" s="86" t="s">
        <v>197</v>
      </c>
      <c r="I3179" s="13">
        <v>51</v>
      </c>
      <c r="J3179" s="86">
        <v>2015</v>
      </c>
      <c r="K3179" s="86" t="s">
        <v>107</v>
      </c>
      <c r="L3179" s="86" t="s">
        <v>108</v>
      </c>
      <c r="M3179" s="86" t="s">
        <v>122</v>
      </c>
      <c r="N3179" s="86" t="s">
        <v>2510</v>
      </c>
      <c r="O3179" s="39"/>
      <c r="P3179" s="39"/>
      <c r="Q3179" s="39"/>
      <c r="R3179" s="95">
        <v>8</v>
      </c>
      <c r="S3179" s="95">
        <v>0</v>
      </c>
      <c r="T3179" s="95"/>
      <c r="U3179" s="95"/>
      <c r="V3179" s="95"/>
      <c r="W3179" s="39"/>
      <c r="X3179" s="39"/>
      <c r="Y3179" s="39"/>
      <c r="Z3179" s="39"/>
      <c r="AA3179" s="39"/>
      <c r="AB3179" s="39"/>
      <c r="AC3179" s="39"/>
      <c r="AD3179" s="39"/>
      <c r="AE3179" s="39"/>
      <c r="AF3179" s="39"/>
      <c r="AG3179" s="39"/>
      <c r="AH3179" s="39"/>
      <c r="AI3179" s="39"/>
      <c r="AJ3179" s="39"/>
      <c r="AK3179" s="39"/>
      <c r="AL3179" s="39"/>
      <c r="AM3179" s="39"/>
      <c r="AN3179" s="39"/>
      <c r="AO3179" s="39"/>
      <c r="AP3179" s="96">
        <v>426145.72</v>
      </c>
      <c r="AQ3179" s="39">
        <v>0</v>
      </c>
      <c r="AR3179" s="27">
        <f t="shared" si="132"/>
        <v>0</v>
      </c>
      <c r="AS3179" s="15" t="s">
        <v>111</v>
      </c>
      <c r="AT3179" s="15">
        <v>2015</v>
      </c>
      <c r="AU3179" s="13" t="s">
        <v>156</v>
      </c>
    </row>
    <row r="3180" spans="2:47" ht="13.15" customHeight="1" x14ac:dyDescent="0.2">
      <c r="B3180" s="86" t="s">
        <v>7125</v>
      </c>
      <c r="C3180" s="86" t="s">
        <v>100</v>
      </c>
      <c r="D3180" s="13" t="s">
        <v>4683</v>
      </c>
      <c r="E3180" s="86" t="s">
        <v>4343</v>
      </c>
      <c r="F3180" s="86" t="s">
        <v>4684</v>
      </c>
      <c r="G3180" s="13" t="s">
        <v>7126</v>
      </c>
      <c r="H3180" s="86" t="s">
        <v>197</v>
      </c>
      <c r="I3180" s="13">
        <v>51</v>
      </c>
      <c r="J3180" s="86" t="s">
        <v>3357</v>
      </c>
      <c r="K3180" s="86" t="s">
        <v>107</v>
      </c>
      <c r="L3180" s="86" t="s">
        <v>108</v>
      </c>
      <c r="M3180" s="86" t="s">
        <v>122</v>
      </c>
      <c r="N3180" s="86" t="s">
        <v>2510</v>
      </c>
      <c r="O3180" s="39"/>
      <c r="P3180" s="39"/>
      <c r="Q3180" s="39"/>
      <c r="R3180" s="95">
        <v>8</v>
      </c>
      <c r="S3180" s="95">
        <v>0</v>
      </c>
      <c r="T3180" s="95">
        <v>1.5860000000000001</v>
      </c>
      <c r="U3180" s="95">
        <v>3.1859999999999999</v>
      </c>
      <c r="V3180" s="95">
        <v>3.1859999999999999</v>
      </c>
      <c r="W3180" s="39"/>
      <c r="X3180" s="39"/>
      <c r="Y3180" s="39"/>
      <c r="Z3180" s="39"/>
      <c r="AA3180" s="39"/>
      <c r="AB3180" s="39"/>
      <c r="AC3180" s="39"/>
      <c r="AD3180" s="39"/>
      <c r="AE3180" s="39"/>
      <c r="AF3180" s="39"/>
      <c r="AG3180" s="39"/>
      <c r="AH3180" s="39"/>
      <c r="AI3180" s="39"/>
      <c r="AJ3180" s="39"/>
      <c r="AK3180" s="39"/>
      <c r="AL3180" s="39"/>
      <c r="AM3180" s="39"/>
      <c r="AN3180" s="39"/>
      <c r="AO3180" s="39"/>
      <c r="AP3180" s="96">
        <v>776284.22</v>
      </c>
      <c r="AQ3180" s="39">
        <f t="shared" ref="AQ3180" si="133">SUM(R3180:W3180)*AP3180</f>
        <v>12387943.582760001</v>
      </c>
      <c r="AR3180" s="27">
        <f t="shared" si="132"/>
        <v>13874496.812691202</v>
      </c>
      <c r="AS3180" s="15" t="s">
        <v>111</v>
      </c>
      <c r="AT3180" s="15">
        <v>2015</v>
      </c>
      <c r="AU3180" s="13"/>
    </row>
    <row r="3181" spans="2:47" ht="13.15" customHeight="1" x14ac:dyDescent="0.2">
      <c r="B3181" s="7" t="s">
        <v>4687</v>
      </c>
      <c r="C3181" s="7" t="s">
        <v>100</v>
      </c>
      <c r="D3181" s="13" t="s">
        <v>4688</v>
      </c>
      <c r="E3181" s="7" t="s">
        <v>4343</v>
      </c>
      <c r="F3181" s="7" t="s">
        <v>4689</v>
      </c>
      <c r="G3181" s="7" t="s">
        <v>4690</v>
      </c>
      <c r="H3181" s="8" t="s">
        <v>197</v>
      </c>
      <c r="I3181" s="9">
        <v>60</v>
      </c>
      <c r="J3181" s="10" t="s">
        <v>238</v>
      </c>
      <c r="K3181" s="8" t="s">
        <v>107</v>
      </c>
      <c r="L3181" s="10" t="s">
        <v>108</v>
      </c>
      <c r="M3181" s="10" t="s">
        <v>109</v>
      </c>
      <c r="N3181" s="10" t="s">
        <v>4115</v>
      </c>
      <c r="O3181" s="27"/>
      <c r="P3181" s="27"/>
      <c r="Q3181" s="74"/>
      <c r="R3181" s="27">
        <v>1.6</v>
      </c>
      <c r="S3181" s="27">
        <v>0.3</v>
      </c>
      <c r="T3181" s="27">
        <v>0.3</v>
      </c>
      <c r="U3181" s="27">
        <v>0.3</v>
      </c>
      <c r="V3181" s="27">
        <v>0.3</v>
      </c>
      <c r="W3181" s="27"/>
      <c r="X3181" s="27"/>
      <c r="Y3181" s="27"/>
      <c r="Z3181" s="27"/>
      <c r="AA3181" s="27"/>
      <c r="AB3181" s="27"/>
      <c r="AC3181" s="27"/>
      <c r="AD3181" s="27"/>
      <c r="AE3181" s="27"/>
      <c r="AF3181" s="27"/>
      <c r="AG3181" s="27"/>
      <c r="AH3181" s="27"/>
      <c r="AI3181" s="27"/>
      <c r="AJ3181" s="27"/>
      <c r="AK3181" s="27"/>
      <c r="AL3181" s="27"/>
      <c r="AM3181" s="27"/>
      <c r="AN3181" s="27"/>
      <c r="AO3181" s="27"/>
      <c r="AP3181" s="27">
        <v>32348.14</v>
      </c>
      <c r="AQ3181" s="39">
        <v>0</v>
      </c>
      <c r="AR3181" s="27">
        <f t="shared" si="132"/>
        <v>0</v>
      </c>
      <c r="AS3181" s="10" t="s">
        <v>111</v>
      </c>
      <c r="AT3181" s="7">
        <v>2015</v>
      </c>
      <c r="AU3181" s="89" t="s">
        <v>242</v>
      </c>
    </row>
    <row r="3182" spans="2:47" ht="13.15" customHeight="1" x14ac:dyDescent="0.2">
      <c r="B3182" s="7" t="s">
        <v>4691</v>
      </c>
      <c r="C3182" s="7" t="s">
        <v>100</v>
      </c>
      <c r="D3182" s="13" t="s">
        <v>4688</v>
      </c>
      <c r="E3182" s="7" t="s">
        <v>4343</v>
      </c>
      <c r="F3182" s="7" t="s">
        <v>4689</v>
      </c>
      <c r="G3182" s="7" t="s">
        <v>4690</v>
      </c>
      <c r="H3182" s="8" t="s">
        <v>197</v>
      </c>
      <c r="I3182" s="9">
        <v>60</v>
      </c>
      <c r="J3182" s="10" t="s">
        <v>4117</v>
      </c>
      <c r="K3182" s="8" t="s">
        <v>107</v>
      </c>
      <c r="L3182" s="10" t="s">
        <v>108</v>
      </c>
      <c r="M3182" s="10" t="s">
        <v>109</v>
      </c>
      <c r="N3182" s="10" t="s">
        <v>4115</v>
      </c>
      <c r="O3182" s="27"/>
      <c r="P3182" s="27"/>
      <c r="Q3182" s="74"/>
      <c r="R3182" s="27">
        <v>1.6</v>
      </c>
      <c r="S3182" s="27">
        <v>0.3</v>
      </c>
      <c r="T3182" s="27">
        <v>0.3</v>
      </c>
      <c r="U3182" s="27">
        <v>0.3</v>
      </c>
      <c r="V3182" s="27">
        <v>0.3</v>
      </c>
      <c r="W3182" s="27"/>
      <c r="X3182" s="27"/>
      <c r="Y3182" s="27"/>
      <c r="Z3182" s="27"/>
      <c r="AA3182" s="27"/>
      <c r="AB3182" s="27"/>
      <c r="AC3182" s="27"/>
      <c r="AD3182" s="27"/>
      <c r="AE3182" s="27"/>
      <c r="AF3182" s="27"/>
      <c r="AG3182" s="27"/>
      <c r="AH3182" s="27"/>
      <c r="AI3182" s="27"/>
      <c r="AJ3182" s="27"/>
      <c r="AK3182" s="27"/>
      <c r="AL3182" s="27"/>
      <c r="AM3182" s="27"/>
      <c r="AN3182" s="27"/>
      <c r="AO3182" s="27"/>
      <c r="AP3182" s="27">
        <v>31193.727684265305</v>
      </c>
      <c r="AQ3182" s="39">
        <v>0</v>
      </c>
      <c r="AR3182" s="27">
        <f t="shared" si="132"/>
        <v>0</v>
      </c>
      <c r="AS3182" s="10" t="s">
        <v>111</v>
      </c>
      <c r="AT3182" s="43">
        <v>2015</v>
      </c>
      <c r="AU3182" s="10" t="s">
        <v>1339</v>
      </c>
    </row>
    <row r="3183" spans="2:47" ht="13.15" customHeight="1" x14ac:dyDescent="0.2">
      <c r="B3183" s="12" t="s">
        <v>4692</v>
      </c>
      <c r="C3183" s="7" t="s">
        <v>100</v>
      </c>
      <c r="D3183" s="13" t="s">
        <v>4688</v>
      </c>
      <c r="E3183" s="7" t="s">
        <v>4343</v>
      </c>
      <c r="F3183" s="7" t="s">
        <v>4689</v>
      </c>
      <c r="G3183" s="7" t="s">
        <v>4690</v>
      </c>
      <c r="H3183" s="8" t="s">
        <v>197</v>
      </c>
      <c r="I3183" s="9">
        <v>60</v>
      </c>
      <c r="J3183" s="10" t="s">
        <v>579</v>
      </c>
      <c r="K3183" s="8" t="s">
        <v>107</v>
      </c>
      <c r="L3183" s="10" t="s">
        <v>108</v>
      </c>
      <c r="M3183" s="10" t="s">
        <v>109</v>
      </c>
      <c r="N3183" s="10" t="s">
        <v>4115</v>
      </c>
      <c r="O3183" s="74"/>
      <c r="P3183" s="27"/>
      <c r="Q3183" s="27"/>
      <c r="R3183" s="27">
        <v>1.6</v>
      </c>
      <c r="S3183" s="27">
        <v>0.3</v>
      </c>
      <c r="T3183" s="27">
        <v>0.3</v>
      </c>
      <c r="U3183" s="27">
        <v>0.3</v>
      </c>
      <c r="V3183" s="27">
        <v>0.3</v>
      </c>
      <c r="W3183" s="27"/>
      <c r="X3183" s="27"/>
      <c r="Y3183" s="27"/>
      <c r="Z3183" s="27"/>
      <c r="AA3183" s="27"/>
      <c r="AB3183" s="27"/>
      <c r="AC3183" s="27"/>
      <c r="AD3183" s="27"/>
      <c r="AE3183" s="27"/>
      <c r="AF3183" s="27"/>
      <c r="AG3183" s="27"/>
      <c r="AH3183" s="27"/>
      <c r="AI3183" s="27"/>
      <c r="AJ3183" s="27"/>
      <c r="AK3183" s="27"/>
      <c r="AL3183" s="27"/>
      <c r="AM3183" s="27"/>
      <c r="AN3183" s="27"/>
      <c r="AO3183" s="27"/>
      <c r="AP3183" s="27">
        <v>31193.727684265305</v>
      </c>
      <c r="AQ3183" s="39">
        <v>0</v>
      </c>
      <c r="AR3183" s="27">
        <f t="shared" si="132"/>
        <v>0</v>
      </c>
      <c r="AS3183" s="10" t="s">
        <v>111</v>
      </c>
      <c r="AT3183" s="43">
        <v>2015</v>
      </c>
      <c r="AU3183" s="88"/>
    </row>
    <row r="3184" spans="2:47" ht="13.15" customHeight="1" x14ac:dyDescent="0.2">
      <c r="B3184" s="12" t="s">
        <v>4693</v>
      </c>
      <c r="C3184" s="7" t="s">
        <v>100</v>
      </c>
      <c r="D3184" s="13" t="s">
        <v>4688</v>
      </c>
      <c r="E3184" s="7" t="s">
        <v>4343</v>
      </c>
      <c r="F3184" s="7" t="s">
        <v>4689</v>
      </c>
      <c r="G3184" s="7" t="s">
        <v>4690</v>
      </c>
      <c r="H3184" s="8" t="s">
        <v>197</v>
      </c>
      <c r="I3184" s="9">
        <v>60</v>
      </c>
      <c r="J3184" s="10" t="s">
        <v>579</v>
      </c>
      <c r="K3184" s="8" t="s">
        <v>107</v>
      </c>
      <c r="L3184" s="10" t="s">
        <v>108</v>
      </c>
      <c r="M3184" s="10" t="s">
        <v>109</v>
      </c>
      <c r="N3184" s="10" t="s">
        <v>4115</v>
      </c>
      <c r="O3184" s="74"/>
      <c r="P3184" s="27"/>
      <c r="Q3184" s="27"/>
      <c r="R3184" s="27">
        <v>1.6</v>
      </c>
      <c r="S3184" s="27">
        <v>0.3</v>
      </c>
      <c r="T3184" s="27">
        <v>0.3</v>
      </c>
      <c r="U3184" s="27">
        <v>0.3</v>
      </c>
      <c r="V3184" s="27">
        <v>0.3</v>
      </c>
      <c r="W3184" s="27"/>
      <c r="X3184" s="27"/>
      <c r="Y3184" s="27"/>
      <c r="Z3184" s="27"/>
      <c r="AA3184" s="27"/>
      <c r="AB3184" s="27"/>
      <c r="AC3184" s="27"/>
      <c r="AD3184" s="27"/>
      <c r="AE3184" s="27"/>
      <c r="AF3184" s="27"/>
      <c r="AG3184" s="27"/>
      <c r="AH3184" s="27"/>
      <c r="AI3184" s="27"/>
      <c r="AJ3184" s="27"/>
      <c r="AK3184" s="27"/>
      <c r="AL3184" s="27"/>
      <c r="AM3184" s="27"/>
      <c r="AN3184" s="27"/>
      <c r="AO3184" s="27"/>
      <c r="AP3184" s="27">
        <v>21551</v>
      </c>
      <c r="AQ3184" s="39">
        <v>0</v>
      </c>
      <c r="AR3184" s="27">
        <f t="shared" si="132"/>
        <v>0</v>
      </c>
      <c r="AS3184" s="10" t="s">
        <v>111</v>
      </c>
      <c r="AT3184" s="43">
        <v>2015</v>
      </c>
      <c r="AU3184" s="88" t="s">
        <v>4451</v>
      </c>
    </row>
    <row r="3185" spans="2:47" ht="13.15" customHeight="1" x14ac:dyDescent="0.2">
      <c r="B3185" s="12" t="s">
        <v>4694</v>
      </c>
      <c r="C3185" s="7" t="s">
        <v>100</v>
      </c>
      <c r="D3185" s="13" t="s">
        <v>4695</v>
      </c>
      <c r="E3185" s="8" t="s">
        <v>4343</v>
      </c>
      <c r="F3185" s="8" t="s">
        <v>4696</v>
      </c>
      <c r="G3185" s="7" t="s">
        <v>4690</v>
      </c>
      <c r="H3185" s="8" t="s">
        <v>197</v>
      </c>
      <c r="I3185" s="9">
        <v>60</v>
      </c>
      <c r="J3185" s="10" t="s">
        <v>247</v>
      </c>
      <c r="K3185" s="8" t="s">
        <v>107</v>
      </c>
      <c r="L3185" s="10" t="s">
        <v>108</v>
      </c>
      <c r="M3185" s="10" t="s">
        <v>109</v>
      </c>
      <c r="N3185" s="10" t="s">
        <v>4115</v>
      </c>
      <c r="O3185" s="74"/>
      <c r="P3185" s="27"/>
      <c r="Q3185" s="27"/>
      <c r="R3185" s="27"/>
      <c r="S3185" s="27">
        <v>0.3</v>
      </c>
      <c r="T3185" s="27">
        <v>0.3</v>
      </c>
      <c r="U3185" s="27">
        <v>0.3</v>
      </c>
      <c r="V3185" s="27">
        <v>0.3</v>
      </c>
      <c r="W3185" s="27"/>
      <c r="X3185" s="27"/>
      <c r="Y3185" s="27"/>
      <c r="Z3185" s="27"/>
      <c r="AA3185" s="27"/>
      <c r="AB3185" s="27"/>
      <c r="AC3185" s="27"/>
      <c r="AD3185" s="27"/>
      <c r="AE3185" s="27"/>
      <c r="AF3185" s="27"/>
      <c r="AG3185" s="27"/>
      <c r="AH3185" s="27"/>
      <c r="AI3185" s="27"/>
      <c r="AJ3185" s="27"/>
      <c r="AK3185" s="27"/>
      <c r="AL3185" s="27"/>
      <c r="AM3185" s="27"/>
      <c r="AN3185" s="27"/>
      <c r="AO3185" s="27"/>
      <c r="AP3185" s="27">
        <v>21551</v>
      </c>
      <c r="AQ3185" s="39">
        <v>0</v>
      </c>
      <c r="AR3185" s="27">
        <f t="shared" si="132"/>
        <v>0</v>
      </c>
      <c r="AS3185" s="10" t="s">
        <v>111</v>
      </c>
      <c r="AT3185" s="43" t="s">
        <v>4455</v>
      </c>
      <c r="AU3185" s="10" t="s">
        <v>212</v>
      </c>
    </row>
    <row r="3186" spans="2:47" ht="13.15" customHeight="1" x14ac:dyDescent="0.2">
      <c r="B3186" s="7" t="s">
        <v>4697</v>
      </c>
      <c r="C3186" s="7" t="s">
        <v>100</v>
      </c>
      <c r="D3186" s="13" t="s">
        <v>4698</v>
      </c>
      <c r="E3186" s="7" t="s">
        <v>4699</v>
      </c>
      <c r="F3186" s="7" t="s">
        <v>4700</v>
      </c>
      <c r="G3186" s="7" t="s">
        <v>4701</v>
      </c>
      <c r="H3186" s="8" t="s">
        <v>197</v>
      </c>
      <c r="I3186" s="9">
        <v>45</v>
      </c>
      <c r="J3186" s="10" t="s">
        <v>238</v>
      </c>
      <c r="K3186" s="8" t="s">
        <v>107</v>
      </c>
      <c r="L3186" s="10" t="s">
        <v>108</v>
      </c>
      <c r="M3186" s="10" t="s">
        <v>109</v>
      </c>
      <c r="N3186" s="10" t="s">
        <v>110</v>
      </c>
      <c r="O3186" s="27"/>
      <c r="P3186" s="27"/>
      <c r="Q3186" s="74"/>
      <c r="R3186" s="27">
        <v>1149</v>
      </c>
      <c r="S3186" s="27">
        <v>800</v>
      </c>
      <c r="T3186" s="27">
        <v>800</v>
      </c>
      <c r="U3186" s="27">
        <v>800</v>
      </c>
      <c r="V3186" s="27">
        <v>800</v>
      </c>
      <c r="W3186" s="27"/>
      <c r="X3186" s="27"/>
      <c r="Y3186" s="27"/>
      <c r="Z3186" s="27"/>
      <c r="AA3186" s="27"/>
      <c r="AB3186" s="27"/>
      <c r="AC3186" s="27"/>
      <c r="AD3186" s="27"/>
      <c r="AE3186" s="27"/>
      <c r="AF3186" s="27"/>
      <c r="AG3186" s="27"/>
      <c r="AH3186" s="27"/>
      <c r="AI3186" s="27"/>
      <c r="AJ3186" s="27"/>
      <c r="AK3186" s="27"/>
      <c r="AL3186" s="27"/>
      <c r="AM3186" s="27"/>
      <c r="AN3186" s="27"/>
      <c r="AO3186" s="27"/>
      <c r="AP3186" s="27">
        <v>38835.03</v>
      </c>
      <c r="AQ3186" s="39">
        <v>0</v>
      </c>
      <c r="AR3186" s="27">
        <f t="shared" si="132"/>
        <v>0</v>
      </c>
      <c r="AS3186" s="10" t="s">
        <v>111</v>
      </c>
      <c r="AT3186" s="7">
        <v>2015</v>
      </c>
      <c r="AU3186" s="89" t="s">
        <v>661</v>
      </c>
    </row>
    <row r="3187" spans="2:47" ht="13.15" customHeight="1" x14ac:dyDescent="0.2">
      <c r="B3187" s="7" t="s">
        <v>4702</v>
      </c>
      <c r="C3187" s="7" t="s">
        <v>100</v>
      </c>
      <c r="D3187" s="13" t="s">
        <v>4698</v>
      </c>
      <c r="E3187" s="7" t="s">
        <v>4699</v>
      </c>
      <c r="F3187" s="7" t="s">
        <v>4700</v>
      </c>
      <c r="G3187" s="7" t="s">
        <v>4701</v>
      </c>
      <c r="H3187" s="8" t="s">
        <v>197</v>
      </c>
      <c r="I3187" s="9">
        <v>45</v>
      </c>
      <c r="J3187" s="10" t="s">
        <v>4117</v>
      </c>
      <c r="K3187" s="8" t="s">
        <v>107</v>
      </c>
      <c r="L3187" s="10" t="s">
        <v>108</v>
      </c>
      <c r="M3187" s="10" t="s">
        <v>109</v>
      </c>
      <c r="N3187" s="10" t="s">
        <v>110</v>
      </c>
      <c r="O3187" s="27"/>
      <c r="P3187" s="27"/>
      <c r="Q3187" s="74"/>
      <c r="R3187" s="27">
        <v>1149</v>
      </c>
      <c r="S3187" s="27">
        <v>800</v>
      </c>
      <c r="T3187" s="27">
        <v>800</v>
      </c>
      <c r="U3187" s="27">
        <v>800</v>
      </c>
      <c r="V3187" s="27">
        <v>800</v>
      </c>
      <c r="W3187" s="27"/>
      <c r="X3187" s="27"/>
      <c r="Y3187" s="27"/>
      <c r="Z3187" s="27"/>
      <c r="AA3187" s="27"/>
      <c r="AB3187" s="27"/>
      <c r="AC3187" s="27"/>
      <c r="AD3187" s="27"/>
      <c r="AE3187" s="27"/>
      <c r="AF3187" s="27"/>
      <c r="AG3187" s="27"/>
      <c r="AH3187" s="27"/>
      <c r="AI3187" s="27"/>
      <c r="AJ3187" s="27"/>
      <c r="AK3187" s="27"/>
      <c r="AL3187" s="27"/>
      <c r="AM3187" s="27"/>
      <c r="AN3187" s="27"/>
      <c r="AO3187" s="27"/>
      <c r="AP3187" s="27">
        <v>38595.488852793744</v>
      </c>
      <c r="AQ3187" s="39">
        <v>0</v>
      </c>
      <c r="AR3187" s="27">
        <f t="shared" si="132"/>
        <v>0</v>
      </c>
      <c r="AS3187" s="10" t="s">
        <v>111</v>
      </c>
      <c r="AT3187" s="43">
        <v>2015</v>
      </c>
      <c r="AU3187" s="10" t="s">
        <v>1339</v>
      </c>
    </row>
    <row r="3188" spans="2:47" ht="13.15" customHeight="1" x14ac:dyDescent="0.2">
      <c r="B3188" s="12" t="s">
        <v>4703</v>
      </c>
      <c r="C3188" s="7" t="s">
        <v>100</v>
      </c>
      <c r="D3188" s="13" t="s">
        <v>4698</v>
      </c>
      <c r="E3188" s="7" t="s">
        <v>4699</v>
      </c>
      <c r="F3188" s="7" t="s">
        <v>4700</v>
      </c>
      <c r="G3188" s="7" t="s">
        <v>4701</v>
      </c>
      <c r="H3188" s="8" t="s">
        <v>197</v>
      </c>
      <c r="I3188" s="9">
        <v>45</v>
      </c>
      <c r="J3188" s="10" t="s">
        <v>579</v>
      </c>
      <c r="K3188" s="8" t="s">
        <v>107</v>
      </c>
      <c r="L3188" s="10" t="s">
        <v>108</v>
      </c>
      <c r="M3188" s="10" t="s">
        <v>109</v>
      </c>
      <c r="N3188" s="10" t="s">
        <v>110</v>
      </c>
      <c r="O3188" s="74"/>
      <c r="P3188" s="27"/>
      <c r="Q3188" s="27"/>
      <c r="R3188" s="27">
        <v>632</v>
      </c>
      <c r="S3188" s="27">
        <v>800</v>
      </c>
      <c r="T3188" s="27">
        <v>800</v>
      </c>
      <c r="U3188" s="27">
        <v>800</v>
      </c>
      <c r="V3188" s="27">
        <v>800</v>
      </c>
      <c r="W3188" s="27"/>
      <c r="X3188" s="27"/>
      <c r="Y3188" s="27"/>
      <c r="Z3188" s="27"/>
      <c r="AA3188" s="27"/>
      <c r="AB3188" s="27"/>
      <c r="AC3188" s="27"/>
      <c r="AD3188" s="27"/>
      <c r="AE3188" s="27"/>
      <c r="AF3188" s="27"/>
      <c r="AG3188" s="27"/>
      <c r="AH3188" s="27"/>
      <c r="AI3188" s="27"/>
      <c r="AJ3188" s="27"/>
      <c r="AK3188" s="27"/>
      <c r="AL3188" s="27"/>
      <c r="AM3188" s="27"/>
      <c r="AN3188" s="27"/>
      <c r="AO3188" s="27"/>
      <c r="AP3188" s="27">
        <v>38595.488852793744</v>
      </c>
      <c r="AQ3188" s="39">
        <v>0</v>
      </c>
      <c r="AR3188" s="27">
        <f t="shared" si="132"/>
        <v>0</v>
      </c>
      <c r="AS3188" s="10" t="s">
        <v>111</v>
      </c>
      <c r="AT3188" s="43">
        <v>2015</v>
      </c>
      <c r="AU3188" s="43" t="s">
        <v>4704</v>
      </c>
    </row>
    <row r="3189" spans="2:47" ht="13.15" customHeight="1" x14ac:dyDescent="0.2">
      <c r="B3189" s="12" t="s">
        <v>4705</v>
      </c>
      <c r="C3189" s="7" t="s">
        <v>100</v>
      </c>
      <c r="D3189" s="13" t="s">
        <v>4698</v>
      </c>
      <c r="E3189" s="7" t="s">
        <v>4699</v>
      </c>
      <c r="F3189" s="7" t="s">
        <v>4700</v>
      </c>
      <c r="G3189" s="7" t="s">
        <v>4701</v>
      </c>
      <c r="H3189" s="8" t="s">
        <v>197</v>
      </c>
      <c r="I3189" s="9">
        <v>45</v>
      </c>
      <c r="J3189" s="10" t="s">
        <v>579</v>
      </c>
      <c r="K3189" s="8" t="s">
        <v>107</v>
      </c>
      <c r="L3189" s="10" t="s">
        <v>108</v>
      </c>
      <c r="M3189" s="10" t="s">
        <v>109</v>
      </c>
      <c r="N3189" s="10" t="s">
        <v>110</v>
      </c>
      <c r="O3189" s="74"/>
      <c r="P3189" s="27"/>
      <c r="Q3189" s="27"/>
      <c r="R3189" s="27">
        <v>632</v>
      </c>
      <c r="S3189" s="27">
        <v>800</v>
      </c>
      <c r="T3189" s="27">
        <v>800</v>
      </c>
      <c r="U3189" s="27">
        <v>800</v>
      </c>
      <c r="V3189" s="27">
        <v>800</v>
      </c>
      <c r="W3189" s="27"/>
      <c r="X3189" s="27"/>
      <c r="Y3189" s="27"/>
      <c r="Z3189" s="27"/>
      <c r="AA3189" s="27"/>
      <c r="AB3189" s="27"/>
      <c r="AC3189" s="27"/>
      <c r="AD3189" s="27"/>
      <c r="AE3189" s="27"/>
      <c r="AF3189" s="27"/>
      <c r="AG3189" s="27"/>
      <c r="AH3189" s="27"/>
      <c r="AI3189" s="27"/>
      <c r="AJ3189" s="27"/>
      <c r="AK3189" s="27"/>
      <c r="AL3189" s="27"/>
      <c r="AM3189" s="27"/>
      <c r="AN3189" s="27"/>
      <c r="AO3189" s="27"/>
      <c r="AP3189" s="27">
        <v>29542.86</v>
      </c>
      <c r="AQ3189" s="39">
        <v>0</v>
      </c>
      <c r="AR3189" s="27">
        <f t="shared" si="132"/>
        <v>0</v>
      </c>
      <c r="AS3189" s="10" t="s">
        <v>111</v>
      </c>
      <c r="AT3189" s="43">
        <v>2015</v>
      </c>
      <c r="AU3189" s="89" t="s">
        <v>4706</v>
      </c>
    </row>
    <row r="3190" spans="2:47" ht="13.15" customHeight="1" x14ac:dyDescent="0.2">
      <c r="B3190" s="12" t="s">
        <v>4707</v>
      </c>
      <c r="C3190" s="10" t="s">
        <v>100</v>
      </c>
      <c r="D3190" s="13" t="s">
        <v>4698</v>
      </c>
      <c r="E3190" s="7" t="s">
        <v>4699</v>
      </c>
      <c r="F3190" s="10" t="s">
        <v>4700</v>
      </c>
      <c r="G3190" s="7" t="s">
        <v>4701</v>
      </c>
      <c r="H3190" s="8" t="s">
        <v>197</v>
      </c>
      <c r="I3190" s="9">
        <v>45</v>
      </c>
      <c r="J3190" s="10" t="s">
        <v>1386</v>
      </c>
      <c r="K3190" s="10" t="s">
        <v>107</v>
      </c>
      <c r="L3190" s="10" t="s">
        <v>108</v>
      </c>
      <c r="M3190" s="10" t="s">
        <v>109</v>
      </c>
      <c r="N3190" s="10" t="s">
        <v>110</v>
      </c>
      <c r="O3190" s="74"/>
      <c r="P3190" s="27"/>
      <c r="Q3190" s="27"/>
      <c r="R3190" s="27"/>
      <c r="S3190" s="27">
        <v>800</v>
      </c>
      <c r="T3190" s="27">
        <v>800</v>
      </c>
      <c r="U3190" s="27">
        <v>800</v>
      </c>
      <c r="V3190" s="27">
        <v>800</v>
      </c>
      <c r="W3190" s="27"/>
      <c r="X3190" s="27"/>
      <c r="Y3190" s="27"/>
      <c r="Z3190" s="27"/>
      <c r="AA3190" s="27"/>
      <c r="AB3190" s="27"/>
      <c r="AC3190" s="27"/>
      <c r="AD3190" s="27"/>
      <c r="AE3190" s="27"/>
      <c r="AF3190" s="27"/>
      <c r="AG3190" s="27"/>
      <c r="AH3190" s="27"/>
      <c r="AI3190" s="27"/>
      <c r="AJ3190" s="27"/>
      <c r="AK3190" s="27"/>
      <c r="AL3190" s="27"/>
      <c r="AM3190" s="27"/>
      <c r="AN3190" s="27"/>
      <c r="AO3190" s="27"/>
      <c r="AP3190" s="27">
        <v>29542.86</v>
      </c>
      <c r="AQ3190" s="39">
        <v>0</v>
      </c>
      <c r="AR3190" s="27">
        <f t="shared" si="132"/>
        <v>0</v>
      </c>
      <c r="AS3190" s="10" t="s">
        <v>111</v>
      </c>
      <c r="AT3190" s="10">
        <v>2015</v>
      </c>
      <c r="AU3190" s="89" t="s">
        <v>4706</v>
      </c>
    </row>
    <row r="3191" spans="2:47" ht="13.15" customHeight="1" x14ac:dyDescent="0.2">
      <c r="B3191" s="12" t="s">
        <v>4708</v>
      </c>
      <c r="C3191" s="10" t="s">
        <v>100</v>
      </c>
      <c r="D3191" s="13" t="s">
        <v>4698</v>
      </c>
      <c r="E3191" s="7" t="s">
        <v>4699</v>
      </c>
      <c r="F3191" s="7" t="s">
        <v>4700</v>
      </c>
      <c r="G3191" s="7" t="s">
        <v>4701</v>
      </c>
      <c r="H3191" s="8" t="s">
        <v>197</v>
      </c>
      <c r="I3191" s="7">
        <v>45</v>
      </c>
      <c r="J3191" s="10" t="s">
        <v>200</v>
      </c>
      <c r="K3191" s="7" t="s">
        <v>107</v>
      </c>
      <c r="L3191" s="7" t="s">
        <v>108</v>
      </c>
      <c r="M3191" s="7" t="s">
        <v>109</v>
      </c>
      <c r="N3191" s="7" t="s">
        <v>110</v>
      </c>
      <c r="O3191" s="39"/>
      <c r="P3191" s="39"/>
      <c r="Q3191" s="39"/>
      <c r="R3191" s="39"/>
      <c r="S3191" s="27">
        <v>800</v>
      </c>
      <c r="T3191" s="27">
        <v>800</v>
      </c>
      <c r="U3191" s="27">
        <v>800</v>
      </c>
      <c r="V3191" s="39">
        <v>800</v>
      </c>
      <c r="W3191" s="39"/>
      <c r="X3191" s="39"/>
      <c r="Y3191" s="39"/>
      <c r="Z3191" s="39"/>
      <c r="AA3191" s="39"/>
      <c r="AB3191" s="39"/>
      <c r="AC3191" s="39"/>
      <c r="AD3191" s="39"/>
      <c r="AE3191" s="39"/>
      <c r="AF3191" s="39"/>
      <c r="AG3191" s="39"/>
      <c r="AH3191" s="39"/>
      <c r="AI3191" s="39"/>
      <c r="AJ3191" s="39"/>
      <c r="AK3191" s="39"/>
      <c r="AL3191" s="39"/>
      <c r="AM3191" s="39"/>
      <c r="AN3191" s="39"/>
      <c r="AO3191" s="39"/>
      <c r="AP3191" s="27">
        <v>35850</v>
      </c>
      <c r="AQ3191" s="39">
        <v>0</v>
      </c>
      <c r="AR3191" s="27">
        <f t="shared" si="132"/>
        <v>0</v>
      </c>
      <c r="AS3191" s="7" t="s">
        <v>111</v>
      </c>
      <c r="AT3191" s="7">
        <v>2015</v>
      </c>
      <c r="AU3191" s="89" t="s">
        <v>4709</v>
      </c>
    </row>
    <row r="3192" spans="2:47" ht="13.15" customHeight="1" x14ac:dyDescent="0.2">
      <c r="B3192" s="12" t="s">
        <v>4710</v>
      </c>
      <c r="C3192" s="10" t="s">
        <v>100</v>
      </c>
      <c r="D3192" s="13" t="s">
        <v>4711</v>
      </c>
      <c r="E3192" s="8" t="s">
        <v>4699</v>
      </c>
      <c r="F3192" s="8" t="s">
        <v>4712</v>
      </c>
      <c r="G3192" s="7" t="s">
        <v>4701</v>
      </c>
      <c r="H3192" s="8" t="s">
        <v>197</v>
      </c>
      <c r="I3192" s="7">
        <v>45</v>
      </c>
      <c r="J3192" s="10" t="s">
        <v>247</v>
      </c>
      <c r="K3192" s="7" t="s">
        <v>107</v>
      </c>
      <c r="L3192" s="7" t="s">
        <v>108</v>
      </c>
      <c r="M3192" s="7" t="s">
        <v>109</v>
      </c>
      <c r="N3192" s="7" t="s">
        <v>110</v>
      </c>
      <c r="O3192" s="39"/>
      <c r="P3192" s="39"/>
      <c r="Q3192" s="39"/>
      <c r="R3192" s="39"/>
      <c r="S3192" s="27">
        <v>800</v>
      </c>
      <c r="T3192" s="27">
        <v>800</v>
      </c>
      <c r="U3192" s="27">
        <v>800</v>
      </c>
      <c r="V3192" s="39">
        <v>800</v>
      </c>
      <c r="W3192" s="39"/>
      <c r="X3192" s="39"/>
      <c r="Y3192" s="39"/>
      <c r="Z3192" s="39"/>
      <c r="AA3192" s="39"/>
      <c r="AB3192" s="39"/>
      <c r="AC3192" s="39"/>
      <c r="AD3192" s="39"/>
      <c r="AE3192" s="39"/>
      <c r="AF3192" s="39"/>
      <c r="AG3192" s="39"/>
      <c r="AH3192" s="39"/>
      <c r="AI3192" s="39"/>
      <c r="AJ3192" s="39"/>
      <c r="AK3192" s="39"/>
      <c r="AL3192" s="39"/>
      <c r="AM3192" s="39"/>
      <c r="AN3192" s="39"/>
      <c r="AO3192" s="39"/>
      <c r="AP3192" s="27">
        <v>35850</v>
      </c>
      <c r="AQ3192" s="39">
        <v>0</v>
      </c>
      <c r="AR3192" s="27">
        <f t="shared" si="132"/>
        <v>0</v>
      </c>
      <c r="AS3192" s="7" t="s">
        <v>111</v>
      </c>
      <c r="AT3192" s="7" t="s">
        <v>4455</v>
      </c>
      <c r="AU3192" s="10" t="s">
        <v>212</v>
      </c>
    </row>
    <row r="3193" spans="2:47" ht="13.15" customHeight="1" x14ac:dyDescent="0.2">
      <c r="B3193" s="7" t="s">
        <v>4713</v>
      </c>
      <c r="C3193" s="7" t="s">
        <v>100</v>
      </c>
      <c r="D3193" s="13" t="s">
        <v>4714</v>
      </c>
      <c r="E3193" s="7" t="s">
        <v>4715</v>
      </c>
      <c r="F3193" s="7" t="s">
        <v>4716</v>
      </c>
      <c r="G3193" s="7" t="s">
        <v>4717</v>
      </c>
      <c r="H3193" s="8" t="s">
        <v>197</v>
      </c>
      <c r="I3193" s="9">
        <v>45</v>
      </c>
      <c r="J3193" s="10" t="s">
        <v>238</v>
      </c>
      <c r="K3193" s="8" t="s">
        <v>107</v>
      </c>
      <c r="L3193" s="10" t="s">
        <v>108</v>
      </c>
      <c r="M3193" s="10" t="s">
        <v>109</v>
      </c>
      <c r="N3193" s="10" t="s">
        <v>110</v>
      </c>
      <c r="O3193" s="27"/>
      <c r="P3193" s="27"/>
      <c r="Q3193" s="74"/>
      <c r="R3193" s="27">
        <v>2</v>
      </c>
      <c r="S3193" s="27">
        <v>2</v>
      </c>
      <c r="T3193" s="27">
        <v>2</v>
      </c>
      <c r="U3193" s="27">
        <v>2</v>
      </c>
      <c r="V3193" s="27">
        <v>2</v>
      </c>
      <c r="W3193" s="27"/>
      <c r="X3193" s="27"/>
      <c r="Y3193" s="27"/>
      <c r="Z3193" s="27"/>
      <c r="AA3193" s="27"/>
      <c r="AB3193" s="27"/>
      <c r="AC3193" s="27"/>
      <c r="AD3193" s="27"/>
      <c r="AE3193" s="27"/>
      <c r="AF3193" s="27"/>
      <c r="AG3193" s="27"/>
      <c r="AH3193" s="27"/>
      <c r="AI3193" s="27"/>
      <c r="AJ3193" s="27"/>
      <c r="AK3193" s="27"/>
      <c r="AL3193" s="27"/>
      <c r="AM3193" s="27"/>
      <c r="AN3193" s="27"/>
      <c r="AO3193" s="27"/>
      <c r="AP3193" s="27">
        <v>29016.01</v>
      </c>
      <c r="AQ3193" s="39">
        <v>0</v>
      </c>
      <c r="AR3193" s="27">
        <f t="shared" si="132"/>
        <v>0</v>
      </c>
      <c r="AS3193" s="10" t="s">
        <v>111</v>
      </c>
      <c r="AT3193" s="43" t="s">
        <v>241</v>
      </c>
      <c r="AU3193" s="10" t="s">
        <v>1339</v>
      </c>
    </row>
    <row r="3194" spans="2:47" ht="13.15" customHeight="1" x14ac:dyDescent="0.2">
      <c r="B3194" s="12" t="s">
        <v>4718</v>
      </c>
      <c r="C3194" s="7" t="s">
        <v>100</v>
      </c>
      <c r="D3194" s="13" t="s">
        <v>4714</v>
      </c>
      <c r="E3194" s="7" t="s">
        <v>4715</v>
      </c>
      <c r="F3194" s="7" t="s">
        <v>4716</v>
      </c>
      <c r="G3194" s="7" t="s">
        <v>4717</v>
      </c>
      <c r="H3194" s="8" t="s">
        <v>197</v>
      </c>
      <c r="I3194" s="9">
        <v>45</v>
      </c>
      <c r="J3194" s="10" t="s">
        <v>579</v>
      </c>
      <c r="K3194" s="8" t="s">
        <v>107</v>
      </c>
      <c r="L3194" s="10" t="s">
        <v>108</v>
      </c>
      <c r="M3194" s="10" t="s">
        <v>109</v>
      </c>
      <c r="N3194" s="10" t="s">
        <v>110</v>
      </c>
      <c r="O3194" s="74"/>
      <c r="P3194" s="27"/>
      <c r="Q3194" s="27"/>
      <c r="R3194" s="27">
        <v>2</v>
      </c>
      <c r="S3194" s="27">
        <v>2</v>
      </c>
      <c r="T3194" s="27">
        <v>2</v>
      </c>
      <c r="U3194" s="27">
        <v>2</v>
      </c>
      <c r="V3194" s="27">
        <v>2</v>
      </c>
      <c r="W3194" s="27"/>
      <c r="X3194" s="27"/>
      <c r="Y3194" s="27"/>
      <c r="Z3194" s="27"/>
      <c r="AA3194" s="27"/>
      <c r="AB3194" s="27"/>
      <c r="AC3194" s="27"/>
      <c r="AD3194" s="27"/>
      <c r="AE3194" s="27"/>
      <c r="AF3194" s="27"/>
      <c r="AG3194" s="27"/>
      <c r="AH3194" s="27"/>
      <c r="AI3194" s="27"/>
      <c r="AJ3194" s="27"/>
      <c r="AK3194" s="27"/>
      <c r="AL3194" s="27"/>
      <c r="AM3194" s="27"/>
      <c r="AN3194" s="27"/>
      <c r="AO3194" s="27"/>
      <c r="AP3194" s="27">
        <v>29016.01</v>
      </c>
      <c r="AQ3194" s="39">
        <v>0</v>
      </c>
      <c r="AR3194" s="27">
        <f t="shared" si="132"/>
        <v>0</v>
      </c>
      <c r="AS3194" s="10" t="s">
        <v>111</v>
      </c>
      <c r="AT3194" s="43" t="s">
        <v>241</v>
      </c>
      <c r="AU3194" s="88" t="s">
        <v>212</v>
      </c>
    </row>
    <row r="3195" spans="2:47" ht="13.15" customHeight="1" x14ac:dyDescent="0.2">
      <c r="B3195" s="12" t="s">
        <v>4719</v>
      </c>
      <c r="C3195" s="7" t="s">
        <v>100</v>
      </c>
      <c r="D3195" s="13" t="s">
        <v>4714</v>
      </c>
      <c r="E3195" s="7" t="s">
        <v>4715</v>
      </c>
      <c r="F3195" s="7" t="s">
        <v>4716</v>
      </c>
      <c r="G3195" s="7" t="s">
        <v>4717</v>
      </c>
      <c r="H3195" s="8" t="s">
        <v>197</v>
      </c>
      <c r="I3195" s="9">
        <v>45</v>
      </c>
      <c r="J3195" s="10" t="s">
        <v>579</v>
      </c>
      <c r="K3195" s="8" t="s">
        <v>107</v>
      </c>
      <c r="L3195" s="10" t="s">
        <v>108</v>
      </c>
      <c r="M3195" s="10" t="s">
        <v>109</v>
      </c>
      <c r="N3195" s="10" t="s">
        <v>110</v>
      </c>
      <c r="O3195" s="74"/>
      <c r="P3195" s="27"/>
      <c r="Q3195" s="27"/>
      <c r="R3195" s="27">
        <v>2</v>
      </c>
      <c r="S3195" s="27">
        <v>2</v>
      </c>
      <c r="T3195" s="27">
        <v>2</v>
      </c>
      <c r="U3195" s="27">
        <v>2</v>
      </c>
      <c r="V3195" s="27">
        <v>2</v>
      </c>
      <c r="W3195" s="27"/>
      <c r="X3195" s="27"/>
      <c r="Y3195" s="27"/>
      <c r="Z3195" s="27"/>
      <c r="AA3195" s="27"/>
      <c r="AB3195" s="27"/>
      <c r="AC3195" s="27"/>
      <c r="AD3195" s="27"/>
      <c r="AE3195" s="27"/>
      <c r="AF3195" s="27"/>
      <c r="AG3195" s="27"/>
      <c r="AH3195" s="27"/>
      <c r="AI3195" s="27"/>
      <c r="AJ3195" s="27"/>
      <c r="AK3195" s="27"/>
      <c r="AL3195" s="27"/>
      <c r="AM3195" s="27"/>
      <c r="AN3195" s="27"/>
      <c r="AO3195" s="27"/>
      <c r="AP3195" s="27">
        <v>25990.18</v>
      </c>
      <c r="AQ3195" s="39">
        <v>0</v>
      </c>
      <c r="AR3195" s="27">
        <f t="shared" si="132"/>
        <v>0</v>
      </c>
      <c r="AS3195" s="10" t="s">
        <v>111</v>
      </c>
      <c r="AT3195" s="7" t="s">
        <v>375</v>
      </c>
      <c r="AU3195" s="89" t="s">
        <v>212</v>
      </c>
    </row>
    <row r="3196" spans="2:47" ht="13.15" customHeight="1" x14ac:dyDescent="0.2">
      <c r="B3196" s="7" t="s">
        <v>4720</v>
      </c>
      <c r="C3196" s="7" t="s">
        <v>100</v>
      </c>
      <c r="D3196" s="13" t="s">
        <v>1043</v>
      </c>
      <c r="E3196" s="7" t="s">
        <v>1031</v>
      </c>
      <c r="F3196" s="7" t="s">
        <v>1044</v>
      </c>
      <c r="G3196" s="7" t="s">
        <v>4721</v>
      </c>
      <c r="H3196" s="8" t="s">
        <v>197</v>
      </c>
      <c r="I3196" s="9">
        <v>45</v>
      </c>
      <c r="J3196" s="10" t="s">
        <v>238</v>
      </c>
      <c r="K3196" s="8" t="s">
        <v>107</v>
      </c>
      <c r="L3196" s="10" t="s">
        <v>108</v>
      </c>
      <c r="M3196" s="10" t="s">
        <v>109</v>
      </c>
      <c r="N3196" s="10" t="s">
        <v>110</v>
      </c>
      <c r="O3196" s="27"/>
      <c r="P3196" s="27"/>
      <c r="Q3196" s="74"/>
      <c r="R3196" s="27">
        <v>5</v>
      </c>
      <c r="S3196" s="27">
        <v>5</v>
      </c>
      <c r="T3196" s="27">
        <v>3</v>
      </c>
      <c r="U3196" s="27">
        <v>3</v>
      </c>
      <c r="V3196" s="27">
        <v>5</v>
      </c>
      <c r="W3196" s="27"/>
      <c r="X3196" s="27"/>
      <c r="Y3196" s="27"/>
      <c r="Z3196" s="27"/>
      <c r="AA3196" s="27"/>
      <c r="AB3196" s="27"/>
      <c r="AC3196" s="27"/>
      <c r="AD3196" s="27"/>
      <c r="AE3196" s="27"/>
      <c r="AF3196" s="27"/>
      <c r="AG3196" s="27"/>
      <c r="AH3196" s="27"/>
      <c r="AI3196" s="27"/>
      <c r="AJ3196" s="27"/>
      <c r="AK3196" s="27"/>
      <c r="AL3196" s="27"/>
      <c r="AM3196" s="27"/>
      <c r="AN3196" s="27"/>
      <c r="AO3196" s="27"/>
      <c r="AP3196" s="27">
        <v>1145785.8899999999</v>
      </c>
      <c r="AQ3196" s="39">
        <v>0</v>
      </c>
      <c r="AR3196" s="27">
        <f t="shared" si="132"/>
        <v>0</v>
      </c>
      <c r="AS3196" s="10" t="s">
        <v>111</v>
      </c>
      <c r="AT3196" s="7" t="s">
        <v>375</v>
      </c>
      <c r="AU3196" s="89" t="s">
        <v>212</v>
      </c>
    </row>
    <row r="3197" spans="2:47" ht="13.15" customHeight="1" x14ac:dyDescent="0.2">
      <c r="B3197" s="7" t="s">
        <v>4722</v>
      </c>
      <c r="C3197" s="7" t="s">
        <v>100</v>
      </c>
      <c r="D3197" s="13" t="s">
        <v>1043</v>
      </c>
      <c r="E3197" s="7" t="s">
        <v>1031</v>
      </c>
      <c r="F3197" s="7" t="s">
        <v>1044</v>
      </c>
      <c r="G3197" s="7" t="s">
        <v>4723</v>
      </c>
      <c r="H3197" s="8" t="s">
        <v>197</v>
      </c>
      <c r="I3197" s="9">
        <v>45</v>
      </c>
      <c r="J3197" s="10" t="s">
        <v>238</v>
      </c>
      <c r="K3197" s="8" t="s">
        <v>107</v>
      </c>
      <c r="L3197" s="10" t="s">
        <v>108</v>
      </c>
      <c r="M3197" s="10" t="s">
        <v>109</v>
      </c>
      <c r="N3197" s="10" t="s">
        <v>110</v>
      </c>
      <c r="O3197" s="27"/>
      <c r="P3197" s="27"/>
      <c r="Q3197" s="74"/>
      <c r="R3197" s="27">
        <v>4</v>
      </c>
      <c r="S3197" s="27">
        <v>4</v>
      </c>
      <c r="T3197" s="27">
        <v>3</v>
      </c>
      <c r="U3197" s="27">
        <v>5</v>
      </c>
      <c r="V3197" s="27">
        <v>4</v>
      </c>
      <c r="W3197" s="27"/>
      <c r="X3197" s="27"/>
      <c r="Y3197" s="27"/>
      <c r="Z3197" s="27"/>
      <c r="AA3197" s="27"/>
      <c r="AB3197" s="27"/>
      <c r="AC3197" s="27"/>
      <c r="AD3197" s="27"/>
      <c r="AE3197" s="27"/>
      <c r="AF3197" s="27"/>
      <c r="AG3197" s="27"/>
      <c r="AH3197" s="27"/>
      <c r="AI3197" s="27"/>
      <c r="AJ3197" s="27"/>
      <c r="AK3197" s="27"/>
      <c r="AL3197" s="27"/>
      <c r="AM3197" s="27"/>
      <c r="AN3197" s="27"/>
      <c r="AO3197" s="27"/>
      <c r="AP3197" s="27">
        <v>958364.63</v>
      </c>
      <c r="AQ3197" s="39">
        <v>0</v>
      </c>
      <c r="AR3197" s="27">
        <f t="shared" si="132"/>
        <v>0</v>
      </c>
      <c r="AS3197" s="10" t="s">
        <v>111</v>
      </c>
      <c r="AT3197" s="7" t="s">
        <v>375</v>
      </c>
      <c r="AU3197" s="89" t="s">
        <v>212</v>
      </c>
    </row>
    <row r="3198" spans="2:47" ht="13.15" customHeight="1" x14ac:dyDescent="0.2">
      <c r="B3198" s="7" t="s">
        <v>4724</v>
      </c>
      <c r="C3198" s="7" t="s">
        <v>100</v>
      </c>
      <c r="D3198" s="13" t="s">
        <v>1043</v>
      </c>
      <c r="E3198" s="7" t="s">
        <v>1031</v>
      </c>
      <c r="F3198" s="7" t="s">
        <v>1044</v>
      </c>
      <c r="G3198" s="7" t="s">
        <v>4725</v>
      </c>
      <c r="H3198" s="8" t="s">
        <v>197</v>
      </c>
      <c r="I3198" s="9">
        <v>45</v>
      </c>
      <c r="J3198" s="10" t="s">
        <v>238</v>
      </c>
      <c r="K3198" s="8" t="s">
        <v>107</v>
      </c>
      <c r="L3198" s="10" t="s">
        <v>108</v>
      </c>
      <c r="M3198" s="10" t="s">
        <v>109</v>
      </c>
      <c r="N3198" s="10" t="s">
        <v>110</v>
      </c>
      <c r="O3198" s="27"/>
      <c r="P3198" s="27"/>
      <c r="Q3198" s="74"/>
      <c r="R3198" s="27">
        <v>4</v>
      </c>
      <c r="S3198" s="27">
        <v>4</v>
      </c>
      <c r="T3198" s="27">
        <v>4</v>
      </c>
      <c r="U3198" s="27">
        <v>4</v>
      </c>
      <c r="V3198" s="27">
        <v>4</v>
      </c>
      <c r="W3198" s="27"/>
      <c r="X3198" s="27"/>
      <c r="Y3198" s="27"/>
      <c r="Z3198" s="27"/>
      <c r="AA3198" s="27"/>
      <c r="AB3198" s="27"/>
      <c r="AC3198" s="27"/>
      <c r="AD3198" s="27"/>
      <c r="AE3198" s="27"/>
      <c r="AF3198" s="27"/>
      <c r="AG3198" s="27"/>
      <c r="AH3198" s="27"/>
      <c r="AI3198" s="27"/>
      <c r="AJ3198" s="27"/>
      <c r="AK3198" s="27"/>
      <c r="AL3198" s="27"/>
      <c r="AM3198" s="27"/>
      <c r="AN3198" s="27"/>
      <c r="AO3198" s="27"/>
      <c r="AP3198" s="27">
        <v>1026067.12</v>
      </c>
      <c r="AQ3198" s="39">
        <v>0</v>
      </c>
      <c r="AR3198" s="27">
        <f t="shared" si="132"/>
        <v>0</v>
      </c>
      <c r="AS3198" s="10" t="s">
        <v>111</v>
      </c>
      <c r="AT3198" s="7" t="s">
        <v>375</v>
      </c>
      <c r="AU3198" s="89" t="s">
        <v>212</v>
      </c>
    </row>
    <row r="3199" spans="2:47" ht="13.15" customHeight="1" x14ac:dyDescent="0.2">
      <c r="B3199" s="7" t="s">
        <v>4726</v>
      </c>
      <c r="C3199" s="7" t="s">
        <v>100</v>
      </c>
      <c r="D3199" s="13" t="s">
        <v>1079</v>
      </c>
      <c r="E3199" s="7" t="s">
        <v>1080</v>
      </c>
      <c r="F3199" s="7" t="s">
        <v>1081</v>
      </c>
      <c r="G3199" s="7" t="s">
        <v>1082</v>
      </c>
      <c r="H3199" s="8" t="s">
        <v>197</v>
      </c>
      <c r="I3199" s="9">
        <v>45</v>
      </c>
      <c r="J3199" s="10" t="s">
        <v>238</v>
      </c>
      <c r="K3199" s="8" t="s">
        <v>107</v>
      </c>
      <c r="L3199" s="10" t="s">
        <v>108</v>
      </c>
      <c r="M3199" s="10" t="s">
        <v>109</v>
      </c>
      <c r="N3199" s="10" t="s">
        <v>110</v>
      </c>
      <c r="O3199" s="27"/>
      <c r="P3199" s="27"/>
      <c r="Q3199" s="74"/>
      <c r="R3199" s="27">
        <v>2</v>
      </c>
      <c r="S3199" s="27">
        <v>2</v>
      </c>
      <c r="T3199" s="27">
        <v>2</v>
      </c>
      <c r="U3199" s="27">
        <v>2</v>
      </c>
      <c r="V3199" s="27">
        <v>2</v>
      </c>
      <c r="W3199" s="27"/>
      <c r="X3199" s="27"/>
      <c r="Y3199" s="27"/>
      <c r="Z3199" s="27"/>
      <c r="AA3199" s="27"/>
      <c r="AB3199" s="27"/>
      <c r="AC3199" s="27"/>
      <c r="AD3199" s="27"/>
      <c r="AE3199" s="27"/>
      <c r="AF3199" s="27"/>
      <c r="AG3199" s="27"/>
      <c r="AH3199" s="27"/>
      <c r="AI3199" s="27"/>
      <c r="AJ3199" s="27"/>
      <c r="AK3199" s="27"/>
      <c r="AL3199" s="27"/>
      <c r="AM3199" s="27"/>
      <c r="AN3199" s="27"/>
      <c r="AO3199" s="27"/>
      <c r="AP3199" s="27">
        <v>326333.43</v>
      </c>
      <c r="AQ3199" s="39">
        <v>0</v>
      </c>
      <c r="AR3199" s="27">
        <f t="shared" si="132"/>
        <v>0</v>
      </c>
      <c r="AS3199" s="10" t="s">
        <v>111</v>
      </c>
      <c r="AT3199" s="7" t="s">
        <v>375</v>
      </c>
      <c r="AU3199" s="89" t="s">
        <v>212</v>
      </c>
    </row>
    <row r="3200" spans="2:47" ht="13.15" customHeight="1" x14ac:dyDescent="0.2">
      <c r="B3200" s="7" t="s">
        <v>4727</v>
      </c>
      <c r="C3200" s="7" t="s">
        <v>100</v>
      </c>
      <c r="D3200" s="13" t="s">
        <v>1091</v>
      </c>
      <c r="E3200" s="7" t="s">
        <v>1080</v>
      </c>
      <c r="F3200" s="7" t="s">
        <v>1092</v>
      </c>
      <c r="G3200" s="7" t="s">
        <v>1093</v>
      </c>
      <c r="H3200" s="8" t="s">
        <v>197</v>
      </c>
      <c r="I3200" s="9">
        <v>45</v>
      </c>
      <c r="J3200" s="10" t="s">
        <v>238</v>
      </c>
      <c r="K3200" s="8" t="s">
        <v>107</v>
      </c>
      <c r="L3200" s="10" t="s">
        <v>108</v>
      </c>
      <c r="M3200" s="10" t="s">
        <v>109</v>
      </c>
      <c r="N3200" s="10" t="s">
        <v>110</v>
      </c>
      <c r="O3200" s="27"/>
      <c r="P3200" s="27"/>
      <c r="Q3200" s="74"/>
      <c r="R3200" s="27">
        <v>5</v>
      </c>
      <c r="S3200" s="27">
        <v>5</v>
      </c>
      <c r="T3200" s="27">
        <v>2</v>
      </c>
      <c r="U3200" s="27">
        <v>3</v>
      </c>
      <c r="V3200" s="27">
        <v>5</v>
      </c>
      <c r="W3200" s="27"/>
      <c r="X3200" s="27"/>
      <c r="Y3200" s="27"/>
      <c r="Z3200" s="27"/>
      <c r="AA3200" s="27"/>
      <c r="AB3200" s="27"/>
      <c r="AC3200" s="27"/>
      <c r="AD3200" s="27"/>
      <c r="AE3200" s="27"/>
      <c r="AF3200" s="27"/>
      <c r="AG3200" s="27"/>
      <c r="AH3200" s="27"/>
      <c r="AI3200" s="27"/>
      <c r="AJ3200" s="27"/>
      <c r="AK3200" s="27"/>
      <c r="AL3200" s="27"/>
      <c r="AM3200" s="27"/>
      <c r="AN3200" s="27"/>
      <c r="AO3200" s="27"/>
      <c r="AP3200" s="27">
        <v>440694.73</v>
      </c>
      <c r="AQ3200" s="39">
        <v>0</v>
      </c>
      <c r="AR3200" s="27">
        <f t="shared" si="132"/>
        <v>0</v>
      </c>
      <c r="AS3200" s="10" t="s">
        <v>111</v>
      </c>
      <c r="AT3200" s="7" t="s">
        <v>375</v>
      </c>
      <c r="AU3200" s="89" t="s">
        <v>212</v>
      </c>
    </row>
    <row r="3201" spans="2:47" ht="13.15" customHeight="1" x14ac:dyDescent="0.2">
      <c r="B3201" s="7" t="s">
        <v>4728</v>
      </c>
      <c r="C3201" s="7" t="s">
        <v>100</v>
      </c>
      <c r="D3201" s="13" t="s">
        <v>1067</v>
      </c>
      <c r="E3201" s="7" t="s">
        <v>1031</v>
      </c>
      <c r="F3201" s="7" t="s">
        <v>1068</v>
      </c>
      <c r="G3201" s="7" t="s">
        <v>1102</v>
      </c>
      <c r="H3201" s="8" t="s">
        <v>197</v>
      </c>
      <c r="I3201" s="9">
        <v>45</v>
      </c>
      <c r="J3201" s="10" t="s">
        <v>238</v>
      </c>
      <c r="K3201" s="8" t="s">
        <v>107</v>
      </c>
      <c r="L3201" s="10" t="s">
        <v>108</v>
      </c>
      <c r="M3201" s="10" t="s">
        <v>109</v>
      </c>
      <c r="N3201" s="10" t="s">
        <v>110</v>
      </c>
      <c r="O3201" s="27"/>
      <c r="P3201" s="27"/>
      <c r="Q3201" s="74"/>
      <c r="R3201" s="27">
        <v>2</v>
      </c>
      <c r="S3201" s="27">
        <v>5</v>
      </c>
      <c r="T3201" s="27">
        <v>3</v>
      </c>
      <c r="U3201" s="27">
        <v>2</v>
      </c>
      <c r="V3201" s="27">
        <v>2</v>
      </c>
      <c r="W3201" s="27"/>
      <c r="X3201" s="27"/>
      <c r="Y3201" s="27"/>
      <c r="Z3201" s="27"/>
      <c r="AA3201" s="27"/>
      <c r="AB3201" s="27"/>
      <c r="AC3201" s="27"/>
      <c r="AD3201" s="27"/>
      <c r="AE3201" s="27"/>
      <c r="AF3201" s="27"/>
      <c r="AG3201" s="27"/>
      <c r="AH3201" s="27"/>
      <c r="AI3201" s="27"/>
      <c r="AJ3201" s="27"/>
      <c r="AK3201" s="27"/>
      <c r="AL3201" s="27"/>
      <c r="AM3201" s="27"/>
      <c r="AN3201" s="27"/>
      <c r="AO3201" s="27"/>
      <c r="AP3201" s="27">
        <v>691130.64</v>
      </c>
      <c r="AQ3201" s="39">
        <v>0</v>
      </c>
      <c r="AR3201" s="27">
        <f t="shared" si="132"/>
        <v>0</v>
      </c>
      <c r="AS3201" s="10" t="s">
        <v>111</v>
      </c>
      <c r="AT3201" s="7" t="s">
        <v>375</v>
      </c>
      <c r="AU3201" s="89" t="s">
        <v>212</v>
      </c>
    </row>
    <row r="3202" spans="2:47" ht="13.15" customHeight="1" x14ac:dyDescent="0.2">
      <c r="B3202" s="7" t="s">
        <v>4729</v>
      </c>
      <c r="C3202" s="7" t="s">
        <v>100</v>
      </c>
      <c r="D3202" s="13" t="s">
        <v>1054</v>
      </c>
      <c r="E3202" s="7" t="s">
        <v>1031</v>
      </c>
      <c r="F3202" s="7" t="s">
        <v>1055</v>
      </c>
      <c r="G3202" s="7" t="s">
        <v>4730</v>
      </c>
      <c r="H3202" s="8" t="s">
        <v>197</v>
      </c>
      <c r="I3202" s="9">
        <v>45</v>
      </c>
      <c r="J3202" s="10" t="s">
        <v>238</v>
      </c>
      <c r="K3202" s="8" t="s">
        <v>107</v>
      </c>
      <c r="L3202" s="10" t="s">
        <v>108</v>
      </c>
      <c r="M3202" s="10" t="s">
        <v>109</v>
      </c>
      <c r="N3202" s="10" t="s">
        <v>110</v>
      </c>
      <c r="O3202" s="27"/>
      <c r="P3202" s="27"/>
      <c r="Q3202" s="74"/>
      <c r="R3202" s="27">
        <v>3</v>
      </c>
      <c r="S3202" s="27">
        <v>3</v>
      </c>
      <c r="T3202" s="27">
        <v>3</v>
      </c>
      <c r="U3202" s="27">
        <v>3</v>
      </c>
      <c r="V3202" s="27">
        <v>3</v>
      </c>
      <c r="W3202" s="27"/>
      <c r="X3202" s="27"/>
      <c r="Y3202" s="27"/>
      <c r="Z3202" s="27"/>
      <c r="AA3202" s="27"/>
      <c r="AB3202" s="27"/>
      <c r="AC3202" s="27"/>
      <c r="AD3202" s="27"/>
      <c r="AE3202" s="27"/>
      <c r="AF3202" s="27"/>
      <c r="AG3202" s="27"/>
      <c r="AH3202" s="27"/>
      <c r="AI3202" s="27"/>
      <c r="AJ3202" s="27"/>
      <c r="AK3202" s="27"/>
      <c r="AL3202" s="27"/>
      <c r="AM3202" s="27"/>
      <c r="AN3202" s="27"/>
      <c r="AO3202" s="27"/>
      <c r="AP3202" s="27">
        <v>758270.12</v>
      </c>
      <c r="AQ3202" s="39">
        <v>0</v>
      </c>
      <c r="AR3202" s="27">
        <f t="shared" si="132"/>
        <v>0</v>
      </c>
      <c r="AS3202" s="10" t="s">
        <v>111</v>
      </c>
      <c r="AT3202" s="7" t="s">
        <v>375</v>
      </c>
      <c r="AU3202" s="10" t="s">
        <v>212</v>
      </c>
    </row>
    <row r="3203" spans="2:47" ht="13.15" customHeight="1" x14ac:dyDescent="0.2">
      <c r="B3203" s="7" t="s">
        <v>4731</v>
      </c>
      <c r="C3203" s="7" t="s">
        <v>100</v>
      </c>
      <c r="D3203" s="13" t="s">
        <v>4732</v>
      </c>
      <c r="E3203" s="7" t="s">
        <v>4733</v>
      </c>
      <c r="F3203" s="7" t="s">
        <v>4734</v>
      </c>
      <c r="G3203" s="7" t="s">
        <v>4735</v>
      </c>
      <c r="H3203" s="8" t="s">
        <v>105</v>
      </c>
      <c r="I3203" s="9">
        <v>45</v>
      </c>
      <c r="J3203" s="10" t="s">
        <v>238</v>
      </c>
      <c r="K3203" s="8" t="s">
        <v>107</v>
      </c>
      <c r="L3203" s="10" t="s">
        <v>108</v>
      </c>
      <c r="M3203" s="10" t="s">
        <v>109</v>
      </c>
      <c r="N3203" s="10" t="s">
        <v>110</v>
      </c>
      <c r="O3203" s="27"/>
      <c r="P3203" s="27"/>
      <c r="Q3203" s="74"/>
      <c r="R3203" s="27">
        <v>6</v>
      </c>
      <c r="S3203" s="27">
        <v>6</v>
      </c>
      <c r="T3203" s="27">
        <v>6</v>
      </c>
      <c r="U3203" s="27">
        <v>6</v>
      </c>
      <c r="V3203" s="27">
        <v>6</v>
      </c>
      <c r="W3203" s="27"/>
      <c r="X3203" s="27"/>
      <c r="Y3203" s="27"/>
      <c r="Z3203" s="27"/>
      <c r="AA3203" s="27"/>
      <c r="AB3203" s="27"/>
      <c r="AC3203" s="27"/>
      <c r="AD3203" s="27"/>
      <c r="AE3203" s="27"/>
      <c r="AF3203" s="27"/>
      <c r="AG3203" s="27"/>
      <c r="AH3203" s="27"/>
      <c r="AI3203" s="27"/>
      <c r="AJ3203" s="27"/>
      <c r="AK3203" s="27"/>
      <c r="AL3203" s="27"/>
      <c r="AM3203" s="27"/>
      <c r="AN3203" s="27"/>
      <c r="AO3203" s="27"/>
      <c r="AP3203" s="27">
        <v>7737.6</v>
      </c>
      <c r="AQ3203" s="39">
        <v>0</v>
      </c>
      <c r="AR3203" s="27">
        <f t="shared" si="132"/>
        <v>0</v>
      </c>
      <c r="AS3203" s="10" t="s">
        <v>111</v>
      </c>
      <c r="AT3203" s="43" t="s">
        <v>241</v>
      </c>
      <c r="AU3203" s="88" t="s">
        <v>212</v>
      </c>
    </row>
    <row r="3204" spans="2:47" ht="13.15" customHeight="1" x14ac:dyDescent="0.2">
      <c r="B3204" s="12" t="s">
        <v>4736</v>
      </c>
      <c r="C3204" s="7" t="s">
        <v>100</v>
      </c>
      <c r="D3204" s="13" t="s">
        <v>4732</v>
      </c>
      <c r="E3204" s="7" t="s">
        <v>4733</v>
      </c>
      <c r="F3204" s="7" t="s">
        <v>4734</v>
      </c>
      <c r="G3204" s="7" t="s">
        <v>4735</v>
      </c>
      <c r="H3204" s="8" t="s">
        <v>105</v>
      </c>
      <c r="I3204" s="9">
        <v>45</v>
      </c>
      <c r="J3204" s="10" t="s">
        <v>106</v>
      </c>
      <c r="K3204" s="8" t="s">
        <v>107</v>
      </c>
      <c r="L3204" s="10" t="s">
        <v>108</v>
      </c>
      <c r="M3204" s="10" t="s">
        <v>109</v>
      </c>
      <c r="N3204" s="10" t="s">
        <v>110</v>
      </c>
      <c r="O3204" s="74"/>
      <c r="P3204" s="27"/>
      <c r="Q3204" s="27"/>
      <c r="R3204" s="27">
        <v>4</v>
      </c>
      <c r="S3204" s="27">
        <v>6</v>
      </c>
      <c r="T3204" s="27">
        <v>6</v>
      </c>
      <c r="U3204" s="27">
        <v>6</v>
      </c>
      <c r="V3204" s="27">
        <v>6</v>
      </c>
      <c r="W3204" s="27"/>
      <c r="X3204" s="27"/>
      <c r="Y3204" s="27"/>
      <c r="Z3204" s="27"/>
      <c r="AA3204" s="27"/>
      <c r="AB3204" s="27"/>
      <c r="AC3204" s="27"/>
      <c r="AD3204" s="27"/>
      <c r="AE3204" s="27"/>
      <c r="AF3204" s="27"/>
      <c r="AG3204" s="27"/>
      <c r="AH3204" s="27"/>
      <c r="AI3204" s="27"/>
      <c r="AJ3204" s="27"/>
      <c r="AK3204" s="27"/>
      <c r="AL3204" s="27"/>
      <c r="AM3204" s="27"/>
      <c r="AN3204" s="27"/>
      <c r="AO3204" s="27"/>
      <c r="AP3204" s="27">
        <v>7737.6</v>
      </c>
      <c r="AQ3204" s="39">
        <v>0</v>
      </c>
      <c r="AR3204" s="27">
        <f t="shared" si="132"/>
        <v>0</v>
      </c>
      <c r="AS3204" s="10" t="s">
        <v>111</v>
      </c>
      <c r="AT3204" s="7" t="s">
        <v>375</v>
      </c>
      <c r="AU3204" s="10" t="s">
        <v>212</v>
      </c>
    </row>
    <row r="3205" spans="2:47" ht="13.15" customHeight="1" x14ac:dyDescent="0.2">
      <c r="B3205" s="7" t="s">
        <v>4737</v>
      </c>
      <c r="C3205" s="7" t="s">
        <v>100</v>
      </c>
      <c r="D3205" s="13" t="s">
        <v>4738</v>
      </c>
      <c r="E3205" s="7" t="s">
        <v>4739</v>
      </c>
      <c r="F3205" s="7" t="s">
        <v>4740</v>
      </c>
      <c r="G3205" s="7" t="s">
        <v>4741</v>
      </c>
      <c r="H3205" s="8" t="s">
        <v>105</v>
      </c>
      <c r="I3205" s="9">
        <v>45</v>
      </c>
      <c r="J3205" s="10" t="s">
        <v>238</v>
      </c>
      <c r="K3205" s="8" t="s">
        <v>107</v>
      </c>
      <c r="L3205" s="10" t="s">
        <v>108</v>
      </c>
      <c r="M3205" s="10" t="s">
        <v>109</v>
      </c>
      <c r="N3205" s="10" t="s">
        <v>110</v>
      </c>
      <c r="O3205" s="27"/>
      <c r="P3205" s="27"/>
      <c r="Q3205" s="74"/>
      <c r="R3205" s="27">
        <v>2</v>
      </c>
      <c r="S3205" s="27">
        <v>2</v>
      </c>
      <c r="T3205" s="27">
        <v>2</v>
      </c>
      <c r="U3205" s="27">
        <v>2</v>
      </c>
      <c r="V3205" s="27">
        <v>2</v>
      </c>
      <c r="W3205" s="27"/>
      <c r="X3205" s="27"/>
      <c r="Y3205" s="27"/>
      <c r="Z3205" s="27"/>
      <c r="AA3205" s="27"/>
      <c r="AB3205" s="27"/>
      <c r="AC3205" s="27"/>
      <c r="AD3205" s="27"/>
      <c r="AE3205" s="27"/>
      <c r="AF3205" s="27"/>
      <c r="AG3205" s="27"/>
      <c r="AH3205" s="27"/>
      <c r="AI3205" s="27"/>
      <c r="AJ3205" s="27"/>
      <c r="AK3205" s="27"/>
      <c r="AL3205" s="27"/>
      <c r="AM3205" s="27"/>
      <c r="AN3205" s="27"/>
      <c r="AO3205" s="27"/>
      <c r="AP3205" s="27">
        <v>312791.78000000003</v>
      </c>
      <c r="AQ3205" s="39">
        <v>0</v>
      </c>
      <c r="AR3205" s="27">
        <f t="shared" si="132"/>
        <v>0</v>
      </c>
      <c r="AS3205" s="10" t="s">
        <v>111</v>
      </c>
      <c r="AT3205" s="43" t="s">
        <v>241</v>
      </c>
      <c r="AU3205" s="88" t="s">
        <v>212</v>
      </c>
    </row>
    <row r="3206" spans="2:47" ht="13.15" customHeight="1" x14ac:dyDescent="0.2">
      <c r="B3206" s="12" t="s">
        <v>4742</v>
      </c>
      <c r="C3206" s="7" t="s">
        <v>100</v>
      </c>
      <c r="D3206" s="13" t="s">
        <v>4738</v>
      </c>
      <c r="E3206" s="7" t="s">
        <v>4739</v>
      </c>
      <c r="F3206" s="7" t="s">
        <v>4740</v>
      </c>
      <c r="G3206" s="7" t="s">
        <v>4741</v>
      </c>
      <c r="H3206" s="8" t="s">
        <v>105</v>
      </c>
      <c r="I3206" s="9">
        <v>45</v>
      </c>
      <c r="J3206" s="10" t="s">
        <v>106</v>
      </c>
      <c r="K3206" s="8" t="s">
        <v>107</v>
      </c>
      <c r="L3206" s="10" t="s">
        <v>108</v>
      </c>
      <c r="M3206" s="10" t="s">
        <v>109</v>
      </c>
      <c r="N3206" s="10" t="s">
        <v>110</v>
      </c>
      <c r="O3206" s="74"/>
      <c r="P3206" s="27"/>
      <c r="Q3206" s="27"/>
      <c r="R3206" s="27">
        <v>2</v>
      </c>
      <c r="S3206" s="27">
        <v>2</v>
      </c>
      <c r="T3206" s="27">
        <v>2</v>
      </c>
      <c r="U3206" s="27">
        <v>2</v>
      </c>
      <c r="V3206" s="27">
        <v>2</v>
      </c>
      <c r="W3206" s="27"/>
      <c r="X3206" s="27"/>
      <c r="Y3206" s="27"/>
      <c r="Z3206" s="27"/>
      <c r="AA3206" s="27"/>
      <c r="AB3206" s="27"/>
      <c r="AC3206" s="27"/>
      <c r="AD3206" s="27"/>
      <c r="AE3206" s="27"/>
      <c r="AF3206" s="27"/>
      <c r="AG3206" s="27"/>
      <c r="AH3206" s="27"/>
      <c r="AI3206" s="27"/>
      <c r="AJ3206" s="27"/>
      <c r="AK3206" s="27"/>
      <c r="AL3206" s="27"/>
      <c r="AM3206" s="27"/>
      <c r="AN3206" s="27"/>
      <c r="AO3206" s="27"/>
      <c r="AP3206" s="27">
        <v>312791.78000000003</v>
      </c>
      <c r="AQ3206" s="39">
        <v>0</v>
      </c>
      <c r="AR3206" s="27">
        <f t="shared" si="132"/>
        <v>0</v>
      </c>
      <c r="AS3206" s="10" t="s">
        <v>111</v>
      </c>
      <c r="AT3206" s="7" t="s">
        <v>375</v>
      </c>
      <c r="AU3206" s="10" t="s">
        <v>212</v>
      </c>
    </row>
    <row r="3207" spans="2:47" ht="13.15" customHeight="1" x14ac:dyDescent="0.2">
      <c r="B3207" s="7" t="s">
        <v>4743</v>
      </c>
      <c r="C3207" s="7" t="s">
        <v>100</v>
      </c>
      <c r="D3207" s="13" t="s">
        <v>4738</v>
      </c>
      <c r="E3207" s="7" t="s">
        <v>4739</v>
      </c>
      <c r="F3207" s="7" t="s">
        <v>4740</v>
      </c>
      <c r="G3207" s="7" t="s">
        <v>4744</v>
      </c>
      <c r="H3207" s="8" t="s">
        <v>105</v>
      </c>
      <c r="I3207" s="9">
        <v>45</v>
      </c>
      <c r="J3207" s="10" t="s">
        <v>238</v>
      </c>
      <c r="K3207" s="8" t="s">
        <v>107</v>
      </c>
      <c r="L3207" s="10" t="s">
        <v>108</v>
      </c>
      <c r="M3207" s="10" t="s">
        <v>109</v>
      </c>
      <c r="N3207" s="10" t="s">
        <v>110</v>
      </c>
      <c r="O3207" s="27"/>
      <c r="P3207" s="27"/>
      <c r="Q3207" s="74"/>
      <c r="R3207" s="27">
        <v>1</v>
      </c>
      <c r="S3207" s="27">
        <v>1</v>
      </c>
      <c r="T3207" s="27">
        <v>1</v>
      </c>
      <c r="U3207" s="27">
        <v>1</v>
      </c>
      <c r="V3207" s="27">
        <v>1</v>
      </c>
      <c r="W3207" s="27"/>
      <c r="X3207" s="27"/>
      <c r="Y3207" s="27"/>
      <c r="Z3207" s="27"/>
      <c r="AA3207" s="27"/>
      <c r="AB3207" s="27"/>
      <c r="AC3207" s="27"/>
      <c r="AD3207" s="27"/>
      <c r="AE3207" s="27"/>
      <c r="AF3207" s="27"/>
      <c r="AG3207" s="27"/>
      <c r="AH3207" s="27"/>
      <c r="AI3207" s="27"/>
      <c r="AJ3207" s="27"/>
      <c r="AK3207" s="27"/>
      <c r="AL3207" s="27"/>
      <c r="AM3207" s="27"/>
      <c r="AN3207" s="27"/>
      <c r="AO3207" s="27"/>
      <c r="AP3207" s="27">
        <v>382044.18</v>
      </c>
      <c r="AQ3207" s="39">
        <v>0</v>
      </c>
      <c r="AR3207" s="27">
        <f t="shared" si="132"/>
        <v>0</v>
      </c>
      <c r="AS3207" s="10" t="s">
        <v>111</v>
      </c>
      <c r="AT3207" s="43" t="s">
        <v>241</v>
      </c>
      <c r="AU3207" s="88" t="s">
        <v>212</v>
      </c>
    </row>
    <row r="3208" spans="2:47" ht="13.15" customHeight="1" x14ac:dyDescent="0.2">
      <c r="B3208" s="12" t="s">
        <v>4745</v>
      </c>
      <c r="C3208" s="7" t="s">
        <v>100</v>
      </c>
      <c r="D3208" s="13" t="s">
        <v>4738</v>
      </c>
      <c r="E3208" s="7" t="s">
        <v>4739</v>
      </c>
      <c r="F3208" s="7" t="s">
        <v>4740</v>
      </c>
      <c r="G3208" s="7" t="s">
        <v>4744</v>
      </c>
      <c r="H3208" s="8" t="s">
        <v>105</v>
      </c>
      <c r="I3208" s="9">
        <v>45</v>
      </c>
      <c r="J3208" s="10" t="s">
        <v>106</v>
      </c>
      <c r="K3208" s="8" t="s">
        <v>107</v>
      </c>
      <c r="L3208" s="10" t="s">
        <v>108</v>
      </c>
      <c r="M3208" s="10" t="s">
        <v>109</v>
      </c>
      <c r="N3208" s="10" t="s">
        <v>110</v>
      </c>
      <c r="O3208" s="74"/>
      <c r="P3208" s="27"/>
      <c r="Q3208" s="27"/>
      <c r="R3208" s="27">
        <v>1</v>
      </c>
      <c r="S3208" s="27">
        <v>1</v>
      </c>
      <c r="T3208" s="27">
        <v>1</v>
      </c>
      <c r="U3208" s="27">
        <v>1</v>
      </c>
      <c r="V3208" s="27">
        <v>1</v>
      </c>
      <c r="W3208" s="27"/>
      <c r="X3208" s="27"/>
      <c r="Y3208" s="27"/>
      <c r="Z3208" s="27"/>
      <c r="AA3208" s="27"/>
      <c r="AB3208" s="27"/>
      <c r="AC3208" s="27"/>
      <c r="AD3208" s="27"/>
      <c r="AE3208" s="27"/>
      <c r="AF3208" s="27"/>
      <c r="AG3208" s="27"/>
      <c r="AH3208" s="27"/>
      <c r="AI3208" s="27"/>
      <c r="AJ3208" s="27"/>
      <c r="AK3208" s="27"/>
      <c r="AL3208" s="27"/>
      <c r="AM3208" s="27"/>
      <c r="AN3208" s="27"/>
      <c r="AO3208" s="27"/>
      <c r="AP3208" s="27">
        <v>382044.18</v>
      </c>
      <c r="AQ3208" s="39">
        <v>0</v>
      </c>
      <c r="AR3208" s="27">
        <f t="shared" si="132"/>
        <v>0</v>
      </c>
      <c r="AS3208" s="10" t="s">
        <v>111</v>
      </c>
      <c r="AT3208" s="7" t="s">
        <v>375</v>
      </c>
      <c r="AU3208" s="10" t="s">
        <v>212</v>
      </c>
    </row>
    <row r="3209" spans="2:47" ht="13.15" customHeight="1" x14ac:dyDescent="0.2">
      <c r="B3209" s="7" t="s">
        <v>4746</v>
      </c>
      <c r="C3209" s="7" t="s">
        <v>100</v>
      </c>
      <c r="D3209" s="13" t="s">
        <v>4747</v>
      </c>
      <c r="E3209" s="7" t="s">
        <v>4748</v>
      </c>
      <c r="F3209" s="7" t="s">
        <v>4749</v>
      </c>
      <c r="G3209" s="7" t="s">
        <v>4750</v>
      </c>
      <c r="H3209" s="8" t="s">
        <v>105</v>
      </c>
      <c r="I3209" s="9">
        <v>45</v>
      </c>
      <c r="J3209" s="10" t="s">
        <v>238</v>
      </c>
      <c r="K3209" s="8" t="s">
        <v>107</v>
      </c>
      <c r="L3209" s="10" t="s">
        <v>108</v>
      </c>
      <c r="M3209" s="10" t="s">
        <v>109</v>
      </c>
      <c r="N3209" s="10" t="s">
        <v>110</v>
      </c>
      <c r="O3209" s="27"/>
      <c r="P3209" s="27"/>
      <c r="Q3209" s="74"/>
      <c r="R3209" s="27">
        <v>5</v>
      </c>
      <c r="S3209" s="27">
        <v>5</v>
      </c>
      <c r="T3209" s="27">
        <v>5</v>
      </c>
      <c r="U3209" s="27">
        <v>5</v>
      </c>
      <c r="V3209" s="27">
        <v>5</v>
      </c>
      <c r="W3209" s="27"/>
      <c r="X3209" s="27"/>
      <c r="Y3209" s="27"/>
      <c r="Z3209" s="27"/>
      <c r="AA3209" s="27"/>
      <c r="AB3209" s="27"/>
      <c r="AC3209" s="27"/>
      <c r="AD3209" s="27"/>
      <c r="AE3209" s="27"/>
      <c r="AF3209" s="27"/>
      <c r="AG3209" s="27"/>
      <c r="AH3209" s="27"/>
      <c r="AI3209" s="27"/>
      <c r="AJ3209" s="27"/>
      <c r="AK3209" s="27"/>
      <c r="AL3209" s="27"/>
      <c r="AM3209" s="27"/>
      <c r="AN3209" s="27"/>
      <c r="AO3209" s="27"/>
      <c r="AP3209" s="27">
        <v>7254</v>
      </c>
      <c r="AQ3209" s="39">
        <v>0</v>
      </c>
      <c r="AR3209" s="27">
        <f t="shared" si="132"/>
        <v>0</v>
      </c>
      <c r="AS3209" s="10" t="s">
        <v>111</v>
      </c>
      <c r="AT3209" s="43" t="s">
        <v>241</v>
      </c>
      <c r="AU3209" s="88" t="s">
        <v>212</v>
      </c>
    </row>
    <row r="3210" spans="2:47" ht="13.15" customHeight="1" x14ac:dyDescent="0.2">
      <c r="B3210" s="12" t="s">
        <v>4751</v>
      </c>
      <c r="C3210" s="7" t="s">
        <v>100</v>
      </c>
      <c r="D3210" s="13" t="s">
        <v>4747</v>
      </c>
      <c r="E3210" s="7" t="s">
        <v>4748</v>
      </c>
      <c r="F3210" s="7" t="s">
        <v>4749</v>
      </c>
      <c r="G3210" s="7" t="s">
        <v>4750</v>
      </c>
      <c r="H3210" s="8" t="s">
        <v>105</v>
      </c>
      <c r="I3210" s="9">
        <v>45</v>
      </c>
      <c r="J3210" s="10" t="s">
        <v>106</v>
      </c>
      <c r="K3210" s="8" t="s">
        <v>107</v>
      </c>
      <c r="L3210" s="10" t="s">
        <v>108</v>
      </c>
      <c r="M3210" s="10" t="s">
        <v>109</v>
      </c>
      <c r="N3210" s="10" t="s">
        <v>110</v>
      </c>
      <c r="O3210" s="74"/>
      <c r="P3210" s="27"/>
      <c r="Q3210" s="27"/>
      <c r="R3210" s="27">
        <v>5</v>
      </c>
      <c r="S3210" s="27">
        <v>5</v>
      </c>
      <c r="T3210" s="27">
        <v>5</v>
      </c>
      <c r="U3210" s="27">
        <v>5</v>
      </c>
      <c r="V3210" s="27">
        <v>5</v>
      </c>
      <c r="W3210" s="27"/>
      <c r="X3210" s="27"/>
      <c r="Y3210" s="27"/>
      <c r="Z3210" s="27"/>
      <c r="AA3210" s="27"/>
      <c r="AB3210" s="27"/>
      <c r="AC3210" s="27"/>
      <c r="AD3210" s="27"/>
      <c r="AE3210" s="27"/>
      <c r="AF3210" s="27"/>
      <c r="AG3210" s="27"/>
      <c r="AH3210" s="27"/>
      <c r="AI3210" s="27"/>
      <c r="AJ3210" s="27"/>
      <c r="AK3210" s="27"/>
      <c r="AL3210" s="27"/>
      <c r="AM3210" s="27"/>
      <c r="AN3210" s="27"/>
      <c r="AO3210" s="27"/>
      <c r="AP3210" s="27">
        <v>7254</v>
      </c>
      <c r="AQ3210" s="39">
        <v>0</v>
      </c>
      <c r="AR3210" s="27">
        <f t="shared" si="132"/>
        <v>0</v>
      </c>
      <c r="AS3210" s="10" t="s">
        <v>111</v>
      </c>
      <c r="AT3210" s="7" t="s">
        <v>375</v>
      </c>
      <c r="AU3210" s="89" t="s">
        <v>212</v>
      </c>
    </row>
    <row r="3211" spans="2:47" ht="13.15" customHeight="1" x14ac:dyDescent="0.2">
      <c r="B3211" s="7" t="s">
        <v>4752</v>
      </c>
      <c r="C3211" s="7" t="s">
        <v>100</v>
      </c>
      <c r="D3211" s="13" t="s">
        <v>4753</v>
      </c>
      <c r="E3211" s="7" t="s">
        <v>4754</v>
      </c>
      <c r="F3211" s="7" t="s">
        <v>4755</v>
      </c>
      <c r="G3211" s="10" t="s">
        <v>4756</v>
      </c>
      <c r="H3211" s="8" t="s">
        <v>105</v>
      </c>
      <c r="I3211" s="9">
        <v>100</v>
      </c>
      <c r="J3211" s="10" t="s">
        <v>238</v>
      </c>
      <c r="K3211" s="8" t="s">
        <v>107</v>
      </c>
      <c r="L3211" s="10" t="s">
        <v>108</v>
      </c>
      <c r="M3211" s="10" t="s">
        <v>109</v>
      </c>
      <c r="N3211" s="10" t="s">
        <v>4757</v>
      </c>
      <c r="O3211" s="27"/>
      <c r="P3211" s="27"/>
      <c r="Q3211" s="74"/>
      <c r="R3211" s="27">
        <v>627584</v>
      </c>
      <c r="S3211" s="39">
        <v>627584</v>
      </c>
      <c r="T3211" s="27">
        <v>627584</v>
      </c>
      <c r="U3211" s="27">
        <v>627584</v>
      </c>
      <c r="V3211" s="27">
        <v>627584</v>
      </c>
      <c r="W3211" s="27"/>
      <c r="X3211" s="27"/>
      <c r="Y3211" s="27"/>
      <c r="Z3211" s="27"/>
      <c r="AA3211" s="27"/>
      <c r="AB3211" s="27"/>
      <c r="AC3211" s="27"/>
      <c r="AD3211" s="27"/>
      <c r="AE3211" s="27"/>
      <c r="AF3211" s="27"/>
      <c r="AG3211" s="27"/>
      <c r="AH3211" s="27"/>
      <c r="AI3211" s="27"/>
      <c r="AJ3211" s="27"/>
      <c r="AK3211" s="27"/>
      <c r="AL3211" s="27"/>
      <c r="AM3211" s="27"/>
      <c r="AN3211" s="27"/>
      <c r="AO3211" s="27"/>
      <c r="AP3211" s="39">
        <v>108.33</v>
      </c>
      <c r="AQ3211" s="39">
        <v>0</v>
      </c>
      <c r="AR3211" s="27">
        <f t="shared" si="132"/>
        <v>0</v>
      </c>
      <c r="AS3211" s="10" t="s">
        <v>111</v>
      </c>
      <c r="AT3211" s="43" t="s">
        <v>241</v>
      </c>
      <c r="AU3211" s="10" t="s">
        <v>212</v>
      </c>
    </row>
    <row r="3212" spans="2:47" ht="13.15" customHeight="1" x14ac:dyDescent="0.2">
      <c r="B3212" s="7" t="s">
        <v>4758</v>
      </c>
      <c r="C3212" s="8" t="s">
        <v>100</v>
      </c>
      <c r="D3212" s="13" t="s">
        <v>4759</v>
      </c>
      <c r="E3212" s="8" t="s">
        <v>4760</v>
      </c>
      <c r="F3212" s="8" t="s">
        <v>4761</v>
      </c>
      <c r="G3212" s="7" t="s">
        <v>4762</v>
      </c>
      <c r="H3212" s="8" t="s">
        <v>197</v>
      </c>
      <c r="I3212" s="8">
        <v>45</v>
      </c>
      <c r="J3212" s="8" t="s">
        <v>1386</v>
      </c>
      <c r="K3212" s="8" t="s">
        <v>107</v>
      </c>
      <c r="L3212" s="8" t="s">
        <v>108</v>
      </c>
      <c r="M3212" s="8" t="s">
        <v>109</v>
      </c>
      <c r="N3212" s="8" t="s">
        <v>664</v>
      </c>
      <c r="O3212" s="74"/>
      <c r="P3212" s="27"/>
      <c r="Q3212" s="27"/>
      <c r="R3212" s="27"/>
      <c r="S3212" s="27">
        <v>1</v>
      </c>
      <c r="T3212" s="27">
        <v>1</v>
      </c>
      <c r="U3212" s="27">
        <v>1</v>
      </c>
      <c r="V3212" s="27">
        <v>1</v>
      </c>
      <c r="W3212" s="27"/>
      <c r="X3212" s="27"/>
      <c r="Y3212" s="27"/>
      <c r="Z3212" s="27"/>
      <c r="AA3212" s="27"/>
      <c r="AB3212" s="27"/>
      <c r="AC3212" s="27"/>
      <c r="AD3212" s="27"/>
      <c r="AE3212" s="27"/>
      <c r="AF3212" s="27"/>
      <c r="AG3212" s="27"/>
      <c r="AH3212" s="27"/>
      <c r="AI3212" s="27"/>
      <c r="AJ3212" s="27"/>
      <c r="AK3212" s="27"/>
      <c r="AL3212" s="27"/>
      <c r="AM3212" s="27"/>
      <c r="AN3212" s="27"/>
      <c r="AO3212" s="27"/>
      <c r="AP3212" s="27">
        <v>920000</v>
      </c>
      <c r="AQ3212" s="39">
        <v>0</v>
      </c>
      <c r="AR3212" s="27">
        <f t="shared" ref="AR3212:AR3275" si="134">AQ3212*1.12</f>
        <v>0</v>
      </c>
      <c r="AS3212" s="10" t="s">
        <v>111</v>
      </c>
      <c r="AT3212" s="43" t="s">
        <v>241</v>
      </c>
      <c r="AU3212" s="13" t="s">
        <v>1163</v>
      </c>
    </row>
    <row r="3213" spans="2:47" ht="13.15" customHeight="1" x14ac:dyDescent="0.2">
      <c r="B3213" s="13" t="s">
        <v>4763</v>
      </c>
      <c r="C3213" s="13" t="s">
        <v>100</v>
      </c>
      <c r="D3213" s="13" t="s">
        <v>4764</v>
      </c>
      <c r="E3213" s="13" t="s">
        <v>4765</v>
      </c>
      <c r="F3213" s="13" t="s">
        <v>4761</v>
      </c>
      <c r="G3213" s="13" t="s">
        <v>4766</v>
      </c>
      <c r="H3213" s="13" t="s">
        <v>1475</v>
      </c>
      <c r="I3213" s="13">
        <v>45</v>
      </c>
      <c r="J3213" s="13" t="s">
        <v>614</v>
      </c>
      <c r="K3213" s="13" t="s">
        <v>107</v>
      </c>
      <c r="L3213" s="13" t="s">
        <v>108</v>
      </c>
      <c r="M3213" s="13" t="s">
        <v>109</v>
      </c>
      <c r="N3213" s="13" t="s">
        <v>664</v>
      </c>
      <c r="O3213" s="39"/>
      <c r="P3213" s="39"/>
      <c r="Q3213" s="39"/>
      <c r="R3213" s="39"/>
      <c r="S3213" s="39">
        <v>1</v>
      </c>
      <c r="T3213" s="39">
        <v>0</v>
      </c>
      <c r="U3213" s="39">
        <v>0</v>
      </c>
      <c r="V3213" s="39">
        <v>0</v>
      </c>
      <c r="W3213" s="39">
        <v>0</v>
      </c>
      <c r="X3213" s="39"/>
      <c r="Y3213" s="39"/>
      <c r="Z3213" s="39"/>
      <c r="AA3213" s="39"/>
      <c r="AB3213" s="39"/>
      <c r="AC3213" s="39"/>
      <c r="AD3213" s="39"/>
      <c r="AE3213" s="39"/>
      <c r="AF3213" s="39"/>
      <c r="AG3213" s="39"/>
      <c r="AH3213" s="39"/>
      <c r="AI3213" s="39"/>
      <c r="AJ3213" s="39"/>
      <c r="AK3213" s="39"/>
      <c r="AL3213" s="39"/>
      <c r="AM3213" s="39"/>
      <c r="AN3213" s="39"/>
      <c r="AO3213" s="39"/>
      <c r="AP3213" s="39">
        <v>920000</v>
      </c>
      <c r="AQ3213" s="39">
        <v>0</v>
      </c>
      <c r="AR3213" s="27">
        <f t="shared" si="134"/>
        <v>0</v>
      </c>
      <c r="AS3213" s="13" t="s">
        <v>111</v>
      </c>
      <c r="AT3213" s="13">
        <v>2016</v>
      </c>
      <c r="AU3213" s="13">
        <v>9.18</v>
      </c>
    </row>
    <row r="3214" spans="2:47" ht="13.15" customHeight="1" x14ac:dyDescent="0.2">
      <c r="B3214" s="13" t="s">
        <v>4767</v>
      </c>
      <c r="C3214" s="13" t="s">
        <v>100</v>
      </c>
      <c r="D3214" s="13" t="s">
        <v>4764</v>
      </c>
      <c r="E3214" s="13" t="s">
        <v>4765</v>
      </c>
      <c r="F3214" s="13" t="s">
        <v>4761</v>
      </c>
      <c r="G3214" s="13" t="s">
        <v>4766</v>
      </c>
      <c r="H3214" s="13" t="s">
        <v>1475</v>
      </c>
      <c r="I3214" s="13">
        <v>45</v>
      </c>
      <c r="J3214" s="13" t="s">
        <v>747</v>
      </c>
      <c r="K3214" s="13" t="s">
        <v>107</v>
      </c>
      <c r="L3214" s="13" t="s">
        <v>108</v>
      </c>
      <c r="M3214" s="13" t="s">
        <v>109</v>
      </c>
      <c r="N3214" s="13" t="s">
        <v>664</v>
      </c>
      <c r="O3214" s="39"/>
      <c r="P3214" s="39"/>
      <c r="Q3214" s="39"/>
      <c r="R3214" s="39"/>
      <c r="S3214" s="39">
        <v>1</v>
      </c>
      <c r="T3214" s="39">
        <v>0</v>
      </c>
      <c r="U3214" s="39">
        <v>0</v>
      </c>
      <c r="V3214" s="39">
        <v>0</v>
      </c>
      <c r="W3214" s="39">
        <v>0</v>
      </c>
      <c r="X3214" s="39"/>
      <c r="Y3214" s="39"/>
      <c r="Z3214" s="39"/>
      <c r="AA3214" s="39"/>
      <c r="AB3214" s="39"/>
      <c r="AC3214" s="39"/>
      <c r="AD3214" s="39"/>
      <c r="AE3214" s="39"/>
      <c r="AF3214" s="39"/>
      <c r="AG3214" s="39"/>
      <c r="AH3214" s="39"/>
      <c r="AI3214" s="39"/>
      <c r="AJ3214" s="39"/>
      <c r="AK3214" s="39"/>
      <c r="AL3214" s="39"/>
      <c r="AM3214" s="39"/>
      <c r="AN3214" s="39"/>
      <c r="AO3214" s="39"/>
      <c r="AP3214" s="39">
        <v>920000</v>
      </c>
      <c r="AQ3214" s="39">
        <v>0</v>
      </c>
      <c r="AR3214" s="27">
        <f t="shared" si="134"/>
        <v>0</v>
      </c>
      <c r="AS3214" s="13" t="s">
        <v>748</v>
      </c>
      <c r="AT3214" s="13">
        <v>2016</v>
      </c>
      <c r="AU3214" s="13">
        <v>9.1199999999999992</v>
      </c>
    </row>
    <row r="3215" spans="2:47" ht="13.15" customHeight="1" x14ac:dyDescent="0.2">
      <c r="B3215" s="13" t="s">
        <v>4768</v>
      </c>
      <c r="C3215" s="13" t="s">
        <v>100</v>
      </c>
      <c r="D3215" s="13" t="s">
        <v>4764</v>
      </c>
      <c r="E3215" s="13" t="s">
        <v>4765</v>
      </c>
      <c r="F3215" s="13" t="s">
        <v>4761</v>
      </c>
      <c r="G3215" s="13" t="s">
        <v>4766</v>
      </c>
      <c r="H3215" s="13" t="s">
        <v>1475</v>
      </c>
      <c r="I3215" s="13">
        <v>45</v>
      </c>
      <c r="J3215" s="13" t="s">
        <v>751</v>
      </c>
      <c r="K3215" s="13" t="s">
        <v>107</v>
      </c>
      <c r="L3215" s="13" t="s">
        <v>108</v>
      </c>
      <c r="M3215" s="13" t="s">
        <v>337</v>
      </c>
      <c r="N3215" s="13" t="s">
        <v>664</v>
      </c>
      <c r="O3215" s="39"/>
      <c r="P3215" s="39"/>
      <c r="Q3215" s="39"/>
      <c r="R3215" s="39"/>
      <c r="S3215" s="39">
        <v>1</v>
      </c>
      <c r="T3215" s="39"/>
      <c r="U3215" s="39"/>
      <c r="V3215" s="39"/>
      <c r="W3215" s="39"/>
      <c r="X3215" s="39"/>
      <c r="Y3215" s="39"/>
      <c r="Z3215" s="39"/>
      <c r="AA3215" s="39"/>
      <c r="AB3215" s="39"/>
      <c r="AC3215" s="39"/>
      <c r="AD3215" s="39"/>
      <c r="AE3215" s="39"/>
      <c r="AF3215" s="39"/>
      <c r="AG3215" s="39"/>
      <c r="AH3215" s="39"/>
      <c r="AI3215" s="39"/>
      <c r="AJ3215" s="39"/>
      <c r="AK3215" s="39"/>
      <c r="AL3215" s="39"/>
      <c r="AM3215" s="39"/>
      <c r="AN3215" s="39"/>
      <c r="AO3215" s="39"/>
      <c r="AP3215" s="39">
        <v>920000</v>
      </c>
      <c r="AQ3215" s="39">
        <v>0</v>
      </c>
      <c r="AR3215" s="27">
        <f t="shared" si="134"/>
        <v>0</v>
      </c>
      <c r="AS3215" s="13" t="s">
        <v>748</v>
      </c>
      <c r="AT3215" s="13">
        <v>2016</v>
      </c>
      <c r="AU3215" s="13" t="s">
        <v>212</v>
      </c>
    </row>
    <row r="3216" spans="2:47" ht="13.15" customHeight="1" x14ac:dyDescent="0.2">
      <c r="B3216" s="7" t="s">
        <v>4769</v>
      </c>
      <c r="C3216" s="8" t="s">
        <v>100</v>
      </c>
      <c r="D3216" s="13" t="s">
        <v>1429</v>
      </c>
      <c r="E3216" s="8" t="s">
        <v>1430</v>
      </c>
      <c r="F3216" s="8" t="s">
        <v>1431</v>
      </c>
      <c r="G3216" s="7" t="s">
        <v>4770</v>
      </c>
      <c r="H3216" s="8" t="s">
        <v>197</v>
      </c>
      <c r="I3216" s="8">
        <v>45</v>
      </c>
      <c r="J3216" s="8" t="s">
        <v>1386</v>
      </c>
      <c r="K3216" s="8" t="s">
        <v>107</v>
      </c>
      <c r="L3216" s="8" t="s">
        <v>108</v>
      </c>
      <c r="M3216" s="8" t="s">
        <v>109</v>
      </c>
      <c r="N3216" s="8" t="s">
        <v>664</v>
      </c>
      <c r="O3216" s="74"/>
      <c r="P3216" s="27"/>
      <c r="Q3216" s="27"/>
      <c r="R3216" s="27"/>
      <c r="S3216" s="27">
        <v>4</v>
      </c>
      <c r="T3216" s="27">
        <v>4</v>
      </c>
      <c r="U3216" s="27">
        <v>4</v>
      </c>
      <c r="V3216" s="27">
        <v>4</v>
      </c>
      <c r="W3216" s="27"/>
      <c r="X3216" s="27"/>
      <c r="Y3216" s="27"/>
      <c r="Z3216" s="27"/>
      <c r="AA3216" s="27"/>
      <c r="AB3216" s="27"/>
      <c r="AC3216" s="27"/>
      <c r="AD3216" s="27"/>
      <c r="AE3216" s="27"/>
      <c r="AF3216" s="27"/>
      <c r="AG3216" s="27"/>
      <c r="AH3216" s="27"/>
      <c r="AI3216" s="27"/>
      <c r="AJ3216" s="27"/>
      <c r="AK3216" s="27"/>
      <c r="AL3216" s="27"/>
      <c r="AM3216" s="27"/>
      <c r="AN3216" s="27"/>
      <c r="AO3216" s="27"/>
      <c r="AP3216" s="27">
        <v>178499.99999999997</v>
      </c>
      <c r="AQ3216" s="39">
        <v>0</v>
      </c>
      <c r="AR3216" s="27">
        <f t="shared" si="134"/>
        <v>0</v>
      </c>
      <c r="AS3216" s="10" t="s">
        <v>111</v>
      </c>
      <c r="AT3216" s="43" t="s">
        <v>241</v>
      </c>
      <c r="AU3216" s="13" t="s">
        <v>1163</v>
      </c>
    </row>
    <row r="3217" spans="2:47" ht="13.15" customHeight="1" x14ac:dyDescent="0.2">
      <c r="B3217" s="13" t="s">
        <v>4771</v>
      </c>
      <c r="C3217" s="13" t="s">
        <v>100</v>
      </c>
      <c r="D3217" s="13" t="s">
        <v>4772</v>
      </c>
      <c r="E3217" s="13" t="s">
        <v>1430</v>
      </c>
      <c r="F3217" s="13" t="s">
        <v>4773</v>
      </c>
      <c r="G3217" s="13" t="s">
        <v>4774</v>
      </c>
      <c r="H3217" s="13" t="s">
        <v>1026</v>
      </c>
      <c r="I3217" s="13">
        <v>45</v>
      </c>
      <c r="J3217" s="13" t="s">
        <v>614</v>
      </c>
      <c r="K3217" s="13" t="s">
        <v>107</v>
      </c>
      <c r="L3217" s="13" t="s">
        <v>108</v>
      </c>
      <c r="M3217" s="13" t="s">
        <v>109</v>
      </c>
      <c r="N3217" s="13" t="s">
        <v>664</v>
      </c>
      <c r="O3217" s="39"/>
      <c r="P3217" s="39"/>
      <c r="Q3217" s="39"/>
      <c r="R3217" s="39"/>
      <c r="S3217" s="39">
        <v>3</v>
      </c>
      <c r="T3217" s="39">
        <v>3</v>
      </c>
      <c r="U3217" s="39">
        <v>3</v>
      </c>
      <c r="V3217" s="39">
        <v>3</v>
      </c>
      <c r="W3217" s="39">
        <v>3</v>
      </c>
      <c r="X3217" s="39"/>
      <c r="Y3217" s="39"/>
      <c r="Z3217" s="39"/>
      <c r="AA3217" s="39"/>
      <c r="AB3217" s="39"/>
      <c r="AC3217" s="39"/>
      <c r="AD3217" s="39"/>
      <c r="AE3217" s="39"/>
      <c r="AF3217" s="39"/>
      <c r="AG3217" s="39"/>
      <c r="AH3217" s="39"/>
      <c r="AI3217" s="39"/>
      <c r="AJ3217" s="39"/>
      <c r="AK3217" s="39"/>
      <c r="AL3217" s="39"/>
      <c r="AM3217" s="39"/>
      <c r="AN3217" s="39"/>
      <c r="AO3217" s="39"/>
      <c r="AP3217" s="39">
        <v>178499.99999999997</v>
      </c>
      <c r="AQ3217" s="39">
        <v>0</v>
      </c>
      <c r="AR3217" s="27">
        <f t="shared" si="134"/>
        <v>0</v>
      </c>
      <c r="AS3217" s="13" t="s">
        <v>111</v>
      </c>
      <c r="AT3217" s="13">
        <v>2015</v>
      </c>
      <c r="AU3217" s="13">
        <v>9.18</v>
      </c>
    </row>
    <row r="3218" spans="2:47" ht="13.15" customHeight="1" x14ac:dyDescent="0.2">
      <c r="B3218" s="13" t="s">
        <v>4775</v>
      </c>
      <c r="C3218" s="13" t="s">
        <v>100</v>
      </c>
      <c r="D3218" s="13" t="s">
        <v>4772</v>
      </c>
      <c r="E3218" s="13" t="s">
        <v>1430</v>
      </c>
      <c r="F3218" s="13" t="s">
        <v>4773</v>
      </c>
      <c r="G3218" s="13" t="s">
        <v>4774</v>
      </c>
      <c r="H3218" s="13" t="s">
        <v>1026</v>
      </c>
      <c r="I3218" s="13">
        <v>45</v>
      </c>
      <c r="J3218" s="13" t="s">
        <v>747</v>
      </c>
      <c r="K3218" s="13" t="s">
        <v>107</v>
      </c>
      <c r="L3218" s="13" t="s">
        <v>108</v>
      </c>
      <c r="M3218" s="13" t="s">
        <v>109</v>
      </c>
      <c r="N3218" s="13" t="s">
        <v>664</v>
      </c>
      <c r="O3218" s="39"/>
      <c r="P3218" s="39"/>
      <c r="Q3218" s="39"/>
      <c r="R3218" s="39"/>
      <c r="S3218" s="39">
        <v>3</v>
      </c>
      <c r="T3218" s="39">
        <v>3</v>
      </c>
      <c r="U3218" s="39">
        <v>3</v>
      </c>
      <c r="V3218" s="39">
        <v>3</v>
      </c>
      <c r="W3218" s="39">
        <v>3</v>
      </c>
      <c r="X3218" s="39"/>
      <c r="Y3218" s="39"/>
      <c r="Z3218" s="39"/>
      <c r="AA3218" s="39"/>
      <c r="AB3218" s="39"/>
      <c r="AC3218" s="39"/>
      <c r="AD3218" s="39"/>
      <c r="AE3218" s="39"/>
      <c r="AF3218" s="39"/>
      <c r="AG3218" s="39"/>
      <c r="AH3218" s="39"/>
      <c r="AI3218" s="39"/>
      <c r="AJ3218" s="39"/>
      <c r="AK3218" s="39"/>
      <c r="AL3218" s="39"/>
      <c r="AM3218" s="39"/>
      <c r="AN3218" s="39"/>
      <c r="AO3218" s="39"/>
      <c r="AP3218" s="39">
        <v>178499.99999999997</v>
      </c>
      <c r="AQ3218" s="39">
        <v>0</v>
      </c>
      <c r="AR3218" s="27">
        <f t="shared" si="134"/>
        <v>0</v>
      </c>
      <c r="AS3218" s="13" t="s">
        <v>748</v>
      </c>
      <c r="AT3218" s="13">
        <v>2015</v>
      </c>
      <c r="AU3218" s="13">
        <v>9.1199999999999992</v>
      </c>
    </row>
    <row r="3219" spans="2:47" ht="13.15" customHeight="1" x14ac:dyDescent="0.2">
      <c r="B3219" s="13" t="s">
        <v>4776</v>
      </c>
      <c r="C3219" s="13" t="s">
        <v>100</v>
      </c>
      <c r="D3219" s="13" t="s">
        <v>4772</v>
      </c>
      <c r="E3219" s="13" t="s">
        <v>1430</v>
      </c>
      <c r="F3219" s="13" t="s">
        <v>4773</v>
      </c>
      <c r="G3219" s="13" t="s">
        <v>4774</v>
      </c>
      <c r="H3219" s="13" t="s">
        <v>1026</v>
      </c>
      <c r="I3219" s="13">
        <v>45</v>
      </c>
      <c r="J3219" s="13" t="s">
        <v>751</v>
      </c>
      <c r="K3219" s="13" t="s">
        <v>107</v>
      </c>
      <c r="L3219" s="13" t="s">
        <v>108</v>
      </c>
      <c r="M3219" s="13" t="s">
        <v>337</v>
      </c>
      <c r="N3219" s="13" t="s">
        <v>664</v>
      </c>
      <c r="O3219" s="39"/>
      <c r="P3219" s="39"/>
      <c r="Q3219" s="39"/>
      <c r="R3219" s="39"/>
      <c r="S3219" s="39">
        <v>3</v>
      </c>
      <c r="T3219" s="39">
        <v>3</v>
      </c>
      <c r="U3219" s="39">
        <v>3</v>
      </c>
      <c r="V3219" s="39">
        <v>3</v>
      </c>
      <c r="W3219" s="39">
        <v>3</v>
      </c>
      <c r="X3219" s="39"/>
      <c r="Y3219" s="39"/>
      <c r="Z3219" s="39"/>
      <c r="AA3219" s="39"/>
      <c r="AB3219" s="39"/>
      <c r="AC3219" s="39"/>
      <c r="AD3219" s="39"/>
      <c r="AE3219" s="39"/>
      <c r="AF3219" s="39"/>
      <c r="AG3219" s="39"/>
      <c r="AH3219" s="39"/>
      <c r="AI3219" s="39"/>
      <c r="AJ3219" s="39"/>
      <c r="AK3219" s="39"/>
      <c r="AL3219" s="39"/>
      <c r="AM3219" s="39"/>
      <c r="AN3219" s="39"/>
      <c r="AO3219" s="39"/>
      <c r="AP3219" s="39">
        <v>178499.99999999997</v>
      </c>
      <c r="AQ3219" s="39">
        <v>0</v>
      </c>
      <c r="AR3219" s="27">
        <f t="shared" si="134"/>
        <v>0</v>
      </c>
      <c r="AS3219" s="13" t="s">
        <v>748</v>
      </c>
      <c r="AT3219" s="13">
        <v>2015</v>
      </c>
      <c r="AU3219" s="13" t="s">
        <v>212</v>
      </c>
    </row>
    <row r="3220" spans="2:47" ht="13.15" customHeight="1" x14ac:dyDescent="0.2">
      <c r="B3220" s="7" t="s">
        <v>4777</v>
      </c>
      <c r="C3220" s="8" t="s">
        <v>100</v>
      </c>
      <c r="D3220" s="13" t="s">
        <v>4778</v>
      </c>
      <c r="E3220" s="8" t="s">
        <v>4779</v>
      </c>
      <c r="F3220" s="8" t="s">
        <v>4780</v>
      </c>
      <c r="G3220" s="7" t="s">
        <v>4781</v>
      </c>
      <c r="H3220" s="8" t="s">
        <v>197</v>
      </c>
      <c r="I3220" s="8">
        <v>45</v>
      </c>
      <c r="J3220" s="8" t="s">
        <v>1386</v>
      </c>
      <c r="K3220" s="8" t="s">
        <v>107</v>
      </c>
      <c r="L3220" s="8" t="s">
        <v>108</v>
      </c>
      <c r="M3220" s="8" t="s">
        <v>109</v>
      </c>
      <c r="N3220" s="8" t="s">
        <v>664</v>
      </c>
      <c r="O3220" s="74"/>
      <c r="P3220" s="27"/>
      <c r="Q3220" s="27"/>
      <c r="R3220" s="27"/>
      <c r="S3220" s="27">
        <v>9</v>
      </c>
      <c r="T3220" s="27">
        <v>9</v>
      </c>
      <c r="U3220" s="27">
        <v>9</v>
      </c>
      <c r="V3220" s="27">
        <v>9</v>
      </c>
      <c r="W3220" s="27"/>
      <c r="X3220" s="27"/>
      <c r="Y3220" s="27"/>
      <c r="Z3220" s="27"/>
      <c r="AA3220" s="27"/>
      <c r="AB3220" s="27"/>
      <c r="AC3220" s="27"/>
      <c r="AD3220" s="27"/>
      <c r="AE3220" s="27"/>
      <c r="AF3220" s="27"/>
      <c r="AG3220" s="27"/>
      <c r="AH3220" s="27"/>
      <c r="AI3220" s="27"/>
      <c r="AJ3220" s="27"/>
      <c r="AK3220" s="27"/>
      <c r="AL3220" s="27"/>
      <c r="AM3220" s="27"/>
      <c r="AN3220" s="27"/>
      <c r="AO3220" s="27"/>
      <c r="AP3220" s="27">
        <v>256944.64285714284</v>
      </c>
      <c r="AQ3220" s="39">
        <v>0</v>
      </c>
      <c r="AR3220" s="27">
        <f t="shared" si="134"/>
        <v>0</v>
      </c>
      <c r="AS3220" s="10" t="s">
        <v>111</v>
      </c>
      <c r="AT3220" s="43" t="s">
        <v>241</v>
      </c>
      <c r="AU3220" s="13" t="s">
        <v>4782</v>
      </c>
    </row>
    <row r="3221" spans="2:47" ht="13.15" customHeight="1" x14ac:dyDescent="0.2">
      <c r="B3221" s="13" t="s">
        <v>4783</v>
      </c>
      <c r="C3221" s="13" t="s">
        <v>100</v>
      </c>
      <c r="D3221" s="13" t="s">
        <v>4784</v>
      </c>
      <c r="E3221" s="13" t="s">
        <v>4779</v>
      </c>
      <c r="F3221" s="13" t="s">
        <v>4785</v>
      </c>
      <c r="G3221" s="13" t="s">
        <v>4786</v>
      </c>
      <c r="H3221" s="13" t="s">
        <v>1475</v>
      </c>
      <c r="I3221" s="13">
        <v>45</v>
      </c>
      <c r="J3221" s="13" t="s">
        <v>614</v>
      </c>
      <c r="K3221" s="13" t="s">
        <v>107</v>
      </c>
      <c r="L3221" s="13" t="s">
        <v>108</v>
      </c>
      <c r="M3221" s="13" t="s">
        <v>109</v>
      </c>
      <c r="N3221" s="13" t="s">
        <v>664</v>
      </c>
      <c r="O3221" s="39"/>
      <c r="P3221" s="39"/>
      <c r="Q3221" s="39"/>
      <c r="R3221" s="39"/>
      <c r="S3221" s="39">
        <v>3</v>
      </c>
      <c r="T3221" s="39">
        <v>8</v>
      </c>
      <c r="U3221" s="39">
        <v>8</v>
      </c>
      <c r="V3221" s="39">
        <v>8</v>
      </c>
      <c r="W3221" s="39">
        <v>2.34</v>
      </c>
      <c r="X3221" s="39"/>
      <c r="Y3221" s="39"/>
      <c r="Z3221" s="39"/>
      <c r="AA3221" s="39"/>
      <c r="AB3221" s="39"/>
      <c r="AC3221" s="39"/>
      <c r="AD3221" s="39"/>
      <c r="AE3221" s="39"/>
      <c r="AF3221" s="39"/>
      <c r="AG3221" s="39"/>
      <c r="AH3221" s="39"/>
      <c r="AI3221" s="39"/>
      <c r="AJ3221" s="39"/>
      <c r="AK3221" s="39"/>
      <c r="AL3221" s="39"/>
      <c r="AM3221" s="39"/>
      <c r="AN3221" s="39"/>
      <c r="AO3221" s="39"/>
      <c r="AP3221" s="39">
        <v>335892.86</v>
      </c>
      <c r="AQ3221" s="39">
        <v>0</v>
      </c>
      <c r="AR3221" s="27">
        <f t="shared" si="134"/>
        <v>0</v>
      </c>
      <c r="AS3221" s="13" t="s">
        <v>111</v>
      </c>
      <c r="AT3221" s="13">
        <v>2016</v>
      </c>
      <c r="AU3221" s="13">
        <v>14</v>
      </c>
    </row>
    <row r="3222" spans="2:47" ht="13.15" customHeight="1" x14ac:dyDescent="0.2">
      <c r="B3222" s="13" t="s">
        <v>4787</v>
      </c>
      <c r="C3222" s="13" t="s">
        <v>100</v>
      </c>
      <c r="D3222" s="13" t="s">
        <v>4784</v>
      </c>
      <c r="E3222" s="13" t="s">
        <v>4779</v>
      </c>
      <c r="F3222" s="13" t="s">
        <v>4785</v>
      </c>
      <c r="G3222" s="13" t="s">
        <v>4786</v>
      </c>
      <c r="H3222" s="13" t="s">
        <v>1475</v>
      </c>
      <c r="I3222" s="13">
        <v>45</v>
      </c>
      <c r="J3222" s="13" t="s">
        <v>614</v>
      </c>
      <c r="K3222" s="13" t="s">
        <v>107</v>
      </c>
      <c r="L3222" s="13" t="s">
        <v>108</v>
      </c>
      <c r="M3222" s="13" t="s">
        <v>109</v>
      </c>
      <c r="N3222" s="13" t="s">
        <v>664</v>
      </c>
      <c r="O3222" s="39"/>
      <c r="P3222" s="39"/>
      <c r="Q3222" s="39"/>
      <c r="R3222" s="39"/>
      <c r="S3222" s="39">
        <v>0</v>
      </c>
      <c r="T3222" s="39">
        <v>8</v>
      </c>
      <c r="U3222" s="39">
        <v>8</v>
      </c>
      <c r="V3222" s="39">
        <v>8</v>
      </c>
      <c r="W3222" s="39">
        <v>2.34</v>
      </c>
      <c r="X3222" s="39"/>
      <c r="Y3222" s="39"/>
      <c r="Z3222" s="39"/>
      <c r="AA3222" s="39"/>
      <c r="AB3222" s="39"/>
      <c r="AC3222" s="39"/>
      <c r="AD3222" s="39"/>
      <c r="AE3222" s="39"/>
      <c r="AF3222" s="39"/>
      <c r="AG3222" s="39"/>
      <c r="AH3222" s="39"/>
      <c r="AI3222" s="39"/>
      <c r="AJ3222" s="39"/>
      <c r="AK3222" s="39"/>
      <c r="AL3222" s="39"/>
      <c r="AM3222" s="39"/>
      <c r="AN3222" s="39"/>
      <c r="AO3222" s="39"/>
      <c r="AP3222" s="39">
        <v>335892.86</v>
      </c>
      <c r="AQ3222" s="39">
        <v>0</v>
      </c>
      <c r="AR3222" s="27">
        <f t="shared" si="134"/>
        <v>0</v>
      </c>
      <c r="AS3222" s="13" t="s">
        <v>111</v>
      </c>
      <c r="AT3222" s="13">
        <v>2016</v>
      </c>
      <c r="AU3222" s="13" t="s">
        <v>212</v>
      </c>
    </row>
    <row r="3223" spans="2:47" ht="13.15" customHeight="1" x14ac:dyDescent="0.2">
      <c r="B3223" s="7" t="s">
        <v>4788</v>
      </c>
      <c r="C3223" s="8" t="s">
        <v>100</v>
      </c>
      <c r="D3223" s="13" t="s">
        <v>4789</v>
      </c>
      <c r="E3223" s="8" t="s">
        <v>4790</v>
      </c>
      <c r="F3223" s="8" t="s">
        <v>4791</v>
      </c>
      <c r="G3223" s="7" t="s">
        <v>4792</v>
      </c>
      <c r="H3223" s="8" t="s">
        <v>197</v>
      </c>
      <c r="I3223" s="8">
        <v>45</v>
      </c>
      <c r="J3223" s="8" t="s">
        <v>1386</v>
      </c>
      <c r="K3223" s="8" t="s">
        <v>107</v>
      </c>
      <c r="L3223" s="8" t="s">
        <v>108</v>
      </c>
      <c r="M3223" s="8" t="s">
        <v>109</v>
      </c>
      <c r="N3223" s="8" t="s">
        <v>2105</v>
      </c>
      <c r="O3223" s="74"/>
      <c r="P3223" s="27"/>
      <c r="Q3223" s="27"/>
      <c r="R3223" s="27"/>
      <c r="S3223" s="27">
        <v>2773</v>
      </c>
      <c r="T3223" s="27">
        <v>2773</v>
      </c>
      <c r="U3223" s="27">
        <v>2773</v>
      </c>
      <c r="V3223" s="27">
        <v>2773</v>
      </c>
      <c r="W3223" s="27"/>
      <c r="X3223" s="27"/>
      <c r="Y3223" s="27"/>
      <c r="Z3223" s="27"/>
      <c r="AA3223" s="27"/>
      <c r="AB3223" s="27"/>
      <c r="AC3223" s="27"/>
      <c r="AD3223" s="27"/>
      <c r="AE3223" s="27"/>
      <c r="AF3223" s="27"/>
      <c r="AG3223" s="27"/>
      <c r="AH3223" s="27"/>
      <c r="AI3223" s="27"/>
      <c r="AJ3223" s="27"/>
      <c r="AK3223" s="27"/>
      <c r="AL3223" s="27"/>
      <c r="AM3223" s="27"/>
      <c r="AN3223" s="27"/>
      <c r="AO3223" s="27"/>
      <c r="AP3223" s="27">
        <v>237.99999999999997</v>
      </c>
      <c r="AQ3223" s="39">
        <v>0</v>
      </c>
      <c r="AR3223" s="27">
        <f t="shared" si="134"/>
        <v>0</v>
      </c>
      <c r="AS3223" s="10" t="s">
        <v>111</v>
      </c>
      <c r="AT3223" s="43" t="s">
        <v>241</v>
      </c>
      <c r="AU3223" s="13" t="s">
        <v>1163</v>
      </c>
    </row>
    <row r="3224" spans="2:47" ht="13.15" customHeight="1" x14ac:dyDescent="0.2">
      <c r="B3224" s="13" t="s">
        <v>4793</v>
      </c>
      <c r="C3224" s="13" t="s">
        <v>100</v>
      </c>
      <c r="D3224" s="13" t="s">
        <v>4794</v>
      </c>
      <c r="E3224" s="13" t="s">
        <v>4790</v>
      </c>
      <c r="F3224" s="13" t="s">
        <v>4795</v>
      </c>
      <c r="G3224" s="13" t="s">
        <v>4796</v>
      </c>
      <c r="H3224" s="13" t="s">
        <v>1475</v>
      </c>
      <c r="I3224" s="13">
        <v>45</v>
      </c>
      <c r="J3224" s="13" t="s">
        <v>614</v>
      </c>
      <c r="K3224" s="13" t="s">
        <v>107</v>
      </c>
      <c r="L3224" s="13" t="s">
        <v>108</v>
      </c>
      <c r="M3224" s="13" t="s">
        <v>109</v>
      </c>
      <c r="N3224" s="13" t="s">
        <v>2105</v>
      </c>
      <c r="O3224" s="39"/>
      <c r="P3224" s="39"/>
      <c r="Q3224" s="39"/>
      <c r="R3224" s="39"/>
      <c r="S3224" s="39">
        <v>2376</v>
      </c>
      <c r="T3224" s="39">
        <v>3300</v>
      </c>
      <c r="U3224" s="39">
        <v>3300</v>
      </c>
      <c r="V3224" s="39">
        <v>3300</v>
      </c>
      <c r="W3224" s="39">
        <v>3300</v>
      </c>
      <c r="X3224" s="39"/>
      <c r="Y3224" s="39"/>
      <c r="Z3224" s="39"/>
      <c r="AA3224" s="39"/>
      <c r="AB3224" s="39"/>
      <c r="AC3224" s="39"/>
      <c r="AD3224" s="39"/>
      <c r="AE3224" s="39"/>
      <c r="AF3224" s="39"/>
      <c r="AG3224" s="39"/>
      <c r="AH3224" s="39"/>
      <c r="AI3224" s="39"/>
      <c r="AJ3224" s="39"/>
      <c r="AK3224" s="39"/>
      <c r="AL3224" s="39"/>
      <c r="AM3224" s="39"/>
      <c r="AN3224" s="39"/>
      <c r="AO3224" s="39"/>
      <c r="AP3224" s="39">
        <v>237.99999999999997</v>
      </c>
      <c r="AQ3224" s="39">
        <v>0</v>
      </c>
      <c r="AR3224" s="27">
        <f t="shared" si="134"/>
        <v>0</v>
      </c>
      <c r="AS3224" s="13" t="s">
        <v>111</v>
      </c>
      <c r="AT3224" s="13">
        <v>2016</v>
      </c>
      <c r="AU3224" s="13">
        <v>14</v>
      </c>
    </row>
    <row r="3225" spans="2:47" ht="13.15" customHeight="1" x14ac:dyDescent="0.2">
      <c r="B3225" s="13" t="s">
        <v>4797</v>
      </c>
      <c r="C3225" s="13" t="s">
        <v>100</v>
      </c>
      <c r="D3225" s="13" t="s">
        <v>4794</v>
      </c>
      <c r="E3225" s="13" t="s">
        <v>4790</v>
      </c>
      <c r="F3225" s="13" t="s">
        <v>4795</v>
      </c>
      <c r="G3225" s="13" t="s">
        <v>4796</v>
      </c>
      <c r="H3225" s="13" t="s">
        <v>1475</v>
      </c>
      <c r="I3225" s="13">
        <v>45</v>
      </c>
      <c r="J3225" s="13" t="s">
        <v>614</v>
      </c>
      <c r="K3225" s="13" t="s">
        <v>107</v>
      </c>
      <c r="L3225" s="13" t="s">
        <v>108</v>
      </c>
      <c r="M3225" s="13" t="s">
        <v>109</v>
      </c>
      <c r="N3225" s="13" t="s">
        <v>2105</v>
      </c>
      <c r="O3225" s="39"/>
      <c r="P3225" s="39"/>
      <c r="Q3225" s="39"/>
      <c r="R3225" s="39"/>
      <c r="S3225" s="39">
        <v>1452</v>
      </c>
      <c r="T3225" s="39">
        <v>3300</v>
      </c>
      <c r="U3225" s="39">
        <v>3300</v>
      </c>
      <c r="V3225" s="39">
        <v>3300</v>
      </c>
      <c r="W3225" s="39">
        <v>3300</v>
      </c>
      <c r="X3225" s="39"/>
      <c r="Y3225" s="39"/>
      <c r="Z3225" s="39"/>
      <c r="AA3225" s="39"/>
      <c r="AB3225" s="39"/>
      <c r="AC3225" s="39"/>
      <c r="AD3225" s="39"/>
      <c r="AE3225" s="39"/>
      <c r="AF3225" s="39"/>
      <c r="AG3225" s="39"/>
      <c r="AH3225" s="39"/>
      <c r="AI3225" s="39"/>
      <c r="AJ3225" s="39"/>
      <c r="AK3225" s="39"/>
      <c r="AL3225" s="39"/>
      <c r="AM3225" s="39"/>
      <c r="AN3225" s="39"/>
      <c r="AO3225" s="39"/>
      <c r="AP3225" s="39">
        <v>237.99999999999997</v>
      </c>
      <c r="AQ3225" s="39">
        <v>0</v>
      </c>
      <c r="AR3225" s="27">
        <f t="shared" si="134"/>
        <v>0</v>
      </c>
      <c r="AS3225" s="13" t="s">
        <v>111</v>
      </c>
      <c r="AT3225" s="13">
        <v>2016</v>
      </c>
      <c r="AU3225" s="13">
        <v>9.18</v>
      </c>
    </row>
    <row r="3226" spans="2:47" ht="13.15" customHeight="1" x14ac:dyDescent="0.2">
      <c r="B3226" s="13" t="s">
        <v>4798</v>
      </c>
      <c r="C3226" s="13" t="s">
        <v>100</v>
      </c>
      <c r="D3226" s="13" t="s">
        <v>4794</v>
      </c>
      <c r="E3226" s="13" t="s">
        <v>4790</v>
      </c>
      <c r="F3226" s="13" t="s">
        <v>4795</v>
      </c>
      <c r="G3226" s="13" t="s">
        <v>4796</v>
      </c>
      <c r="H3226" s="13" t="s">
        <v>1475</v>
      </c>
      <c r="I3226" s="13">
        <v>45</v>
      </c>
      <c r="J3226" s="13" t="s">
        <v>747</v>
      </c>
      <c r="K3226" s="13" t="s">
        <v>107</v>
      </c>
      <c r="L3226" s="13" t="s">
        <v>108</v>
      </c>
      <c r="M3226" s="13" t="s">
        <v>109</v>
      </c>
      <c r="N3226" s="13" t="s">
        <v>2105</v>
      </c>
      <c r="O3226" s="39"/>
      <c r="P3226" s="39"/>
      <c r="Q3226" s="39"/>
      <c r="R3226" s="39"/>
      <c r="S3226" s="39">
        <v>1452</v>
      </c>
      <c r="T3226" s="39">
        <v>3300</v>
      </c>
      <c r="U3226" s="39">
        <v>3300</v>
      </c>
      <c r="V3226" s="39">
        <v>3300</v>
      </c>
      <c r="W3226" s="39">
        <v>3300</v>
      </c>
      <c r="X3226" s="39"/>
      <c r="Y3226" s="39"/>
      <c r="Z3226" s="39"/>
      <c r="AA3226" s="39"/>
      <c r="AB3226" s="39"/>
      <c r="AC3226" s="39"/>
      <c r="AD3226" s="39"/>
      <c r="AE3226" s="39"/>
      <c r="AF3226" s="39"/>
      <c r="AG3226" s="39"/>
      <c r="AH3226" s="39"/>
      <c r="AI3226" s="39"/>
      <c r="AJ3226" s="39"/>
      <c r="AK3226" s="39"/>
      <c r="AL3226" s="39"/>
      <c r="AM3226" s="39"/>
      <c r="AN3226" s="39"/>
      <c r="AO3226" s="39"/>
      <c r="AP3226" s="39">
        <v>237.99999999999997</v>
      </c>
      <c r="AQ3226" s="39">
        <v>0</v>
      </c>
      <c r="AR3226" s="27">
        <f t="shared" si="134"/>
        <v>0</v>
      </c>
      <c r="AS3226" s="13" t="s">
        <v>748</v>
      </c>
      <c r="AT3226" s="13">
        <v>2016</v>
      </c>
      <c r="AU3226" s="13">
        <v>9.1199999999999992</v>
      </c>
    </row>
    <row r="3227" spans="2:47" ht="13.15" customHeight="1" x14ac:dyDescent="0.2">
      <c r="B3227" s="13" t="s">
        <v>4799</v>
      </c>
      <c r="C3227" s="13" t="s">
        <v>100</v>
      </c>
      <c r="D3227" s="13" t="s">
        <v>4794</v>
      </c>
      <c r="E3227" s="13" t="s">
        <v>4790</v>
      </c>
      <c r="F3227" s="13" t="s">
        <v>4795</v>
      </c>
      <c r="G3227" s="13" t="s">
        <v>4796</v>
      </c>
      <c r="H3227" s="13" t="s">
        <v>1475</v>
      </c>
      <c r="I3227" s="13">
        <v>45</v>
      </c>
      <c r="J3227" s="13" t="s">
        <v>751</v>
      </c>
      <c r="K3227" s="13" t="s">
        <v>107</v>
      </c>
      <c r="L3227" s="13" t="s">
        <v>108</v>
      </c>
      <c r="M3227" s="13" t="s">
        <v>337</v>
      </c>
      <c r="N3227" s="13" t="s">
        <v>2105</v>
      </c>
      <c r="O3227" s="39"/>
      <c r="P3227" s="39"/>
      <c r="Q3227" s="39"/>
      <c r="R3227" s="39"/>
      <c r="S3227" s="39">
        <v>1452</v>
      </c>
      <c r="T3227" s="39">
        <v>3300</v>
      </c>
      <c r="U3227" s="39">
        <v>3300</v>
      </c>
      <c r="V3227" s="39">
        <v>3300</v>
      </c>
      <c r="W3227" s="39">
        <v>3300</v>
      </c>
      <c r="X3227" s="39"/>
      <c r="Y3227" s="39"/>
      <c r="Z3227" s="39"/>
      <c r="AA3227" s="39"/>
      <c r="AB3227" s="39"/>
      <c r="AC3227" s="39"/>
      <c r="AD3227" s="39"/>
      <c r="AE3227" s="39"/>
      <c r="AF3227" s="39"/>
      <c r="AG3227" s="39"/>
      <c r="AH3227" s="39"/>
      <c r="AI3227" s="39"/>
      <c r="AJ3227" s="39"/>
      <c r="AK3227" s="39"/>
      <c r="AL3227" s="39"/>
      <c r="AM3227" s="39"/>
      <c r="AN3227" s="39"/>
      <c r="AO3227" s="39"/>
      <c r="AP3227" s="39">
        <v>237.99999999999997</v>
      </c>
      <c r="AQ3227" s="39">
        <v>0</v>
      </c>
      <c r="AR3227" s="27">
        <f t="shared" si="134"/>
        <v>0</v>
      </c>
      <c r="AS3227" s="13" t="s">
        <v>748</v>
      </c>
      <c r="AT3227" s="13">
        <v>2016</v>
      </c>
      <c r="AU3227" s="13">
        <v>14</v>
      </c>
    </row>
    <row r="3228" spans="2:47" ht="13.15" customHeight="1" x14ac:dyDescent="0.2">
      <c r="B3228" s="13" t="s">
        <v>4800</v>
      </c>
      <c r="C3228" s="13" t="s">
        <v>100</v>
      </c>
      <c r="D3228" s="13" t="s">
        <v>4794</v>
      </c>
      <c r="E3228" s="13" t="s">
        <v>4790</v>
      </c>
      <c r="F3228" s="13" t="s">
        <v>4795</v>
      </c>
      <c r="G3228" s="13" t="s">
        <v>4796</v>
      </c>
      <c r="H3228" s="13" t="s">
        <v>1475</v>
      </c>
      <c r="I3228" s="13">
        <v>45</v>
      </c>
      <c r="J3228" s="13" t="s">
        <v>751</v>
      </c>
      <c r="K3228" s="13" t="s">
        <v>107</v>
      </c>
      <c r="L3228" s="13" t="s">
        <v>108</v>
      </c>
      <c r="M3228" s="13" t="s">
        <v>337</v>
      </c>
      <c r="N3228" s="13" t="s">
        <v>2105</v>
      </c>
      <c r="O3228" s="39"/>
      <c r="P3228" s="39"/>
      <c r="Q3228" s="39"/>
      <c r="R3228" s="39"/>
      <c r="S3228" s="39">
        <v>3300</v>
      </c>
      <c r="T3228" s="39">
        <v>3300</v>
      </c>
      <c r="U3228" s="39">
        <v>3300</v>
      </c>
      <c r="V3228" s="39">
        <v>3300</v>
      </c>
      <c r="W3228" s="39">
        <v>3300</v>
      </c>
      <c r="X3228" s="39"/>
      <c r="Y3228" s="39"/>
      <c r="Z3228" s="39"/>
      <c r="AA3228" s="39"/>
      <c r="AB3228" s="39"/>
      <c r="AC3228" s="39"/>
      <c r="AD3228" s="39"/>
      <c r="AE3228" s="39"/>
      <c r="AF3228" s="39"/>
      <c r="AG3228" s="39"/>
      <c r="AH3228" s="39"/>
      <c r="AI3228" s="39"/>
      <c r="AJ3228" s="39"/>
      <c r="AK3228" s="39"/>
      <c r="AL3228" s="39"/>
      <c r="AM3228" s="39"/>
      <c r="AN3228" s="39"/>
      <c r="AO3228" s="39"/>
      <c r="AP3228" s="39">
        <v>237.99999999999997</v>
      </c>
      <c r="AQ3228" s="39">
        <v>0</v>
      </c>
      <c r="AR3228" s="27">
        <f t="shared" si="134"/>
        <v>0</v>
      </c>
      <c r="AS3228" s="13" t="s">
        <v>748</v>
      </c>
      <c r="AT3228" s="13">
        <v>2016</v>
      </c>
      <c r="AU3228" s="13" t="s">
        <v>212</v>
      </c>
    </row>
    <row r="3229" spans="2:47" ht="13.15" customHeight="1" x14ac:dyDescent="0.2">
      <c r="B3229" s="7" t="s">
        <v>4801</v>
      </c>
      <c r="C3229" s="8" t="s">
        <v>100</v>
      </c>
      <c r="D3229" s="13" t="s">
        <v>4802</v>
      </c>
      <c r="E3229" s="8" t="s">
        <v>4803</v>
      </c>
      <c r="F3229" s="8" t="s">
        <v>4804</v>
      </c>
      <c r="G3229" s="7" t="s">
        <v>4805</v>
      </c>
      <c r="H3229" s="8" t="s">
        <v>197</v>
      </c>
      <c r="I3229" s="8">
        <v>45</v>
      </c>
      <c r="J3229" s="8" t="s">
        <v>1386</v>
      </c>
      <c r="K3229" s="8" t="s">
        <v>107</v>
      </c>
      <c r="L3229" s="8" t="s">
        <v>108</v>
      </c>
      <c r="M3229" s="8" t="s">
        <v>109</v>
      </c>
      <c r="N3229" s="8" t="s">
        <v>664</v>
      </c>
      <c r="O3229" s="74"/>
      <c r="P3229" s="27"/>
      <c r="Q3229" s="27"/>
      <c r="R3229" s="27"/>
      <c r="S3229" s="27">
        <v>50</v>
      </c>
      <c r="T3229" s="27">
        <v>60</v>
      </c>
      <c r="U3229" s="27">
        <v>60</v>
      </c>
      <c r="V3229" s="27">
        <v>60</v>
      </c>
      <c r="W3229" s="27"/>
      <c r="X3229" s="27"/>
      <c r="Y3229" s="27"/>
      <c r="Z3229" s="27"/>
      <c r="AA3229" s="27"/>
      <c r="AB3229" s="27"/>
      <c r="AC3229" s="27"/>
      <c r="AD3229" s="27"/>
      <c r="AE3229" s="27"/>
      <c r="AF3229" s="27"/>
      <c r="AG3229" s="27"/>
      <c r="AH3229" s="27"/>
      <c r="AI3229" s="27"/>
      <c r="AJ3229" s="27"/>
      <c r="AK3229" s="27"/>
      <c r="AL3229" s="27"/>
      <c r="AM3229" s="27"/>
      <c r="AN3229" s="27"/>
      <c r="AO3229" s="27"/>
      <c r="AP3229" s="27">
        <v>8453.5</v>
      </c>
      <c r="AQ3229" s="39">
        <v>0</v>
      </c>
      <c r="AR3229" s="27">
        <f t="shared" si="134"/>
        <v>0</v>
      </c>
      <c r="AS3229" s="10" t="s">
        <v>111</v>
      </c>
      <c r="AT3229" s="43" t="s">
        <v>241</v>
      </c>
      <c r="AU3229" s="89" t="s">
        <v>212</v>
      </c>
    </row>
    <row r="3230" spans="2:47" ht="13.15" customHeight="1" x14ac:dyDescent="0.2">
      <c r="B3230" s="7" t="s">
        <v>4806</v>
      </c>
      <c r="C3230" s="8" t="s">
        <v>100</v>
      </c>
      <c r="D3230" s="13" t="s">
        <v>4807</v>
      </c>
      <c r="E3230" s="8" t="s">
        <v>258</v>
      </c>
      <c r="F3230" s="8" t="s">
        <v>4808</v>
      </c>
      <c r="G3230" s="7" t="s">
        <v>4809</v>
      </c>
      <c r="H3230" s="8" t="s">
        <v>105</v>
      </c>
      <c r="I3230" s="8">
        <v>45</v>
      </c>
      <c r="J3230" s="8" t="s">
        <v>1386</v>
      </c>
      <c r="K3230" s="8" t="s">
        <v>107</v>
      </c>
      <c r="L3230" s="8" t="s">
        <v>108</v>
      </c>
      <c r="M3230" s="8" t="s">
        <v>109</v>
      </c>
      <c r="N3230" s="8" t="s">
        <v>261</v>
      </c>
      <c r="O3230" s="74"/>
      <c r="P3230" s="27"/>
      <c r="Q3230" s="27"/>
      <c r="R3230" s="27"/>
      <c r="S3230" s="27">
        <v>3.64</v>
      </c>
      <c r="T3230" s="27">
        <v>3.64</v>
      </c>
      <c r="U3230" s="27">
        <v>3.64</v>
      </c>
      <c r="V3230" s="27">
        <v>3.64</v>
      </c>
      <c r="W3230" s="27"/>
      <c r="X3230" s="27"/>
      <c r="Y3230" s="27"/>
      <c r="Z3230" s="27"/>
      <c r="AA3230" s="27"/>
      <c r="AB3230" s="27"/>
      <c r="AC3230" s="27"/>
      <c r="AD3230" s="27"/>
      <c r="AE3230" s="27"/>
      <c r="AF3230" s="27"/>
      <c r="AG3230" s="27"/>
      <c r="AH3230" s="27"/>
      <c r="AI3230" s="27"/>
      <c r="AJ3230" s="27"/>
      <c r="AK3230" s="27"/>
      <c r="AL3230" s="27"/>
      <c r="AM3230" s="27"/>
      <c r="AN3230" s="27"/>
      <c r="AO3230" s="27"/>
      <c r="AP3230" s="27">
        <v>137812.5</v>
      </c>
      <c r="AQ3230" s="39">
        <v>0</v>
      </c>
      <c r="AR3230" s="27">
        <f t="shared" si="134"/>
        <v>0</v>
      </c>
      <c r="AS3230" s="10" t="s">
        <v>111</v>
      </c>
      <c r="AT3230" s="43" t="s">
        <v>241</v>
      </c>
      <c r="AU3230" s="13" t="s">
        <v>1163</v>
      </c>
    </row>
    <row r="3231" spans="2:47" ht="13.15" customHeight="1" x14ac:dyDescent="0.2">
      <c r="B3231" s="13" t="s">
        <v>4810</v>
      </c>
      <c r="C3231" s="13" t="s">
        <v>100</v>
      </c>
      <c r="D3231" s="13" t="s">
        <v>4811</v>
      </c>
      <c r="E3231" s="13" t="s">
        <v>258</v>
      </c>
      <c r="F3231" s="13" t="s">
        <v>4812</v>
      </c>
      <c r="G3231" s="13" t="s">
        <v>4813</v>
      </c>
      <c r="H3231" s="13" t="s">
        <v>1475</v>
      </c>
      <c r="I3231" s="13">
        <v>45</v>
      </c>
      <c r="J3231" s="13" t="s">
        <v>614</v>
      </c>
      <c r="K3231" s="13" t="s">
        <v>107</v>
      </c>
      <c r="L3231" s="13" t="s">
        <v>108</v>
      </c>
      <c r="M3231" s="13" t="s">
        <v>109</v>
      </c>
      <c r="N3231" s="13" t="s">
        <v>261</v>
      </c>
      <c r="O3231" s="39"/>
      <c r="P3231" s="39"/>
      <c r="Q3231" s="39"/>
      <c r="R3231" s="39"/>
      <c r="S3231" s="39">
        <v>3.5</v>
      </c>
      <c r="T3231" s="39">
        <v>3.5</v>
      </c>
      <c r="U3231" s="39">
        <v>3.5</v>
      </c>
      <c r="V3231" s="39">
        <v>3.5</v>
      </c>
      <c r="W3231" s="39">
        <v>3.5</v>
      </c>
      <c r="X3231" s="39"/>
      <c r="Y3231" s="39"/>
      <c r="Z3231" s="39"/>
      <c r="AA3231" s="39"/>
      <c r="AB3231" s="39"/>
      <c r="AC3231" s="39"/>
      <c r="AD3231" s="39"/>
      <c r="AE3231" s="39"/>
      <c r="AF3231" s="39"/>
      <c r="AG3231" s="39"/>
      <c r="AH3231" s="39"/>
      <c r="AI3231" s="39"/>
      <c r="AJ3231" s="39"/>
      <c r="AK3231" s="39"/>
      <c r="AL3231" s="39"/>
      <c r="AM3231" s="39"/>
      <c r="AN3231" s="39"/>
      <c r="AO3231" s="39"/>
      <c r="AP3231" s="39">
        <v>137812.5</v>
      </c>
      <c r="AQ3231" s="39">
        <v>0</v>
      </c>
      <c r="AR3231" s="27">
        <f t="shared" si="134"/>
        <v>0</v>
      </c>
      <c r="AS3231" s="13" t="s">
        <v>111</v>
      </c>
      <c r="AT3231" s="13">
        <v>2016</v>
      </c>
      <c r="AU3231" s="13">
        <v>14.15</v>
      </c>
    </row>
    <row r="3232" spans="2:47" ht="13.15" customHeight="1" x14ac:dyDescent="0.2">
      <c r="B3232" s="13" t="s">
        <v>4814</v>
      </c>
      <c r="C3232" s="13" t="s">
        <v>100</v>
      </c>
      <c r="D3232" s="13" t="s">
        <v>4811</v>
      </c>
      <c r="E3232" s="13" t="s">
        <v>258</v>
      </c>
      <c r="F3232" s="13" t="s">
        <v>4812</v>
      </c>
      <c r="G3232" s="13" t="s">
        <v>4813</v>
      </c>
      <c r="H3232" s="13" t="s">
        <v>1475</v>
      </c>
      <c r="I3232" s="13">
        <v>45</v>
      </c>
      <c r="J3232" s="13" t="s">
        <v>614</v>
      </c>
      <c r="K3232" s="13" t="s">
        <v>107</v>
      </c>
      <c r="L3232" s="13" t="s">
        <v>108</v>
      </c>
      <c r="M3232" s="13" t="s">
        <v>109</v>
      </c>
      <c r="N3232" s="13" t="s">
        <v>261</v>
      </c>
      <c r="O3232" s="39"/>
      <c r="P3232" s="39"/>
      <c r="Q3232" s="39"/>
      <c r="R3232" s="39"/>
      <c r="S3232" s="39">
        <v>6.5</v>
      </c>
      <c r="T3232" s="39">
        <v>3.5</v>
      </c>
      <c r="U3232" s="39">
        <v>3.5</v>
      </c>
      <c r="V3232" s="39">
        <v>3.5</v>
      </c>
      <c r="W3232" s="39">
        <v>3.5</v>
      </c>
      <c r="X3232" s="39"/>
      <c r="Y3232" s="39"/>
      <c r="Z3232" s="39"/>
      <c r="AA3232" s="39"/>
      <c r="AB3232" s="39"/>
      <c r="AC3232" s="39"/>
      <c r="AD3232" s="39"/>
      <c r="AE3232" s="39"/>
      <c r="AF3232" s="39"/>
      <c r="AG3232" s="39"/>
      <c r="AH3232" s="39"/>
      <c r="AI3232" s="39"/>
      <c r="AJ3232" s="39"/>
      <c r="AK3232" s="39"/>
      <c r="AL3232" s="39"/>
      <c r="AM3232" s="39"/>
      <c r="AN3232" s="39"/>
      <c r="AO3232" s="39"/>
      <c r="AP3232" s="39">
        <v>156249.99999999997</v>
      </c>
      <c r="AQ3232" s="39">
        <v>0</v>
      </c>
      <c r="AR3232" s="27">
        <f t="shared" si="134"/>
        <v>0</v>
      </c>
      <c r="AS3232" s="13" t="s">
        <v>111</v>
      </c>
      <c r="AT3232" s="13">
        <v>2016</v>
      </c>
      <c r="AU3232" s="13">
        <v>9.18</v>
      </c>
    </row>
    <row r="3233" spans="2:47" ht="13.15" customHeight="1" x14ac:dyDescent="0.2">
      <c r="B3233" s="13" t="s">
        <v>4815</v>
      </c>
      <c r="C3233" s="13" t="s">
        <v>100</v>
      </c>
      <c r="D3233" s="13" t="s">
        <v>4811</v>
      </c>
      <c r="E3233" s="13" t="s">
        <v>258</v>
      </c>
      <c r="F3233" s="13" t="s">
        <v>4812</v>
      </c>
      <c r="G3233" s="13" t="s">
        <v>4813</v>
      </c>
      <c r="H3233" s="13" t="s">
        <v>1475</v>
      </c>
      <c r="I3233" s="13">
        <v>45</v>
      </c>
      <c r="J3233" s="13" t="s">
        <v>747</v>
      </c>
      <c r="K3233" s="13" t="s">
        <v>107</v>
      </c>
      <c r="L3233" s="13" t="s">
        <v>108</v>
      </c>
      <c r="M3233" s="13" t="s">
        <v>109</v>
      </c>
      <c r="N3233" s="13" t="s">
        <v>261</v>
      </c>
      <c r="O3233" s="39"/>
      <c r="P3233" s="39"/>
      <c r="Q3233" s="39"/>
      <c r="R3233" s="39"/>
      <c r="S3233" s="39">
        <v>6.5</v>
      </c>
      <c r="T3233" s="39">
        <v>3.5</v>
      </c>
      <c r="U3233" s="39">
        <v>3.5</v>
      </c>
      <c r="V3233" s="39">
        <v>3.5</v>
      </c>
      <c r="W3233" s="39">
        <v>3.5</v>
      </c>
      <c r="X3233" s="39"/>
      <c r="Y3233" s="39"/>
      <c r="Z3233" s="39"/>
      <c r="AA3233" s="39"/>
      <c r="AB3233" s="39"/>
      <c r="AC3233" s="39"/>
      <c r="AD3233" s="39"/>
      <c r="AE3233" s="39"/>
      <c r="AF3233" s="39"/>
      <c r="AG3233" s="39"/>
      <c r="AH3233" s="39"/>
      <c r="AI3233" s="39"/>
      <c r="AJ3233" s="39"/>
      <c r="AK3233" s="39"/>
      <c r="AL3233" s="39"/>
      <c r="AM3233" s="39"/>
      <c r="AN3233" s="39"/>
      <c r="AO3233" s="39"/>
      <c r="AP3233" s="39">
        <v>156249.99999999997</v>
      </c>
      <c r="AQ3233" s="39">
        <v>0</v>
      </c>
      <c r="AR3233" s="27">
        <f t="shared" si="134"/>
        <v>0</v>
      </c>
      <c r="AS3233" s="13" t="s">
        <v>748</v>
      </c>
      <c r="AT3233" s="13">
        <v>2016</v>
      </c>
      <c r="AU3233" s="13">
        <v>9.1199999999999992</v>
      </c>
    </row>
    <row r="3234" spans="2:47" ht="13.15" customHeight="1" x14ac:dyDescent="0.2">
      <c r="B3234" s="13" t="s">
        <v>4816</v>
      </c>
      <c r="C3234" s="13" t="s">
        <v>100</v>
      </c>
      <c r="D3234" s="13" t="s">
        <v>4811</v>
      </c>
      <c r="E3234" s="13" t="s">
        <v>258</v>
      </c>
      <c r="F3234" s="13" t="s">
        <v>4812</v>
      </c>
      <c r="G3234" s="13" t="s">
        <v>4813</v>
      </c>
      <c r="H3234" s="13" t="s">
        <v>1475</v>
      </c>
      <c r="I3234" s="13">
        <v>45</v>
      </c>
      <c r="J3234" s="13" t="s">
        <v>751</v>
      </c>
      <c r="K3234" s="13" t="s">
        <v>107</v>
      </c>
      <c r="L3234" s="13" t="s">
        <v>108</v>
      </c>
      <c r="M3234" s="13" t="s">
        <v>337</v>
      </c>
      <c r="N3234" s="13" t="s">
        <v>261</v>
      </c>
      <c r="O3234" s="39"/>
      <c r="P3234" s="39"/>
      <c r="Q3234" s="39"/>
      <c r="R3234" s="39"/>
      <c r="S3234" s="39">
        <v>6.5</v>
      </c>
      <c r="T3234" s="39">
        <v>3.5</v>
      </c>
      <c r="U3234" s="39">
        <v>3.5</v>
      </c>
      <c r="V3234" s="39">
        <v>3.5</v>
      </c>
      <c r="W3234" s="39">
        <v>3.5</v>
      </c>
      <c r="X3234" s="39"/>
      <c r="Y3234" s="39"/>
      <c r="Z3234" s="39"/>
      <c r="AA3234" s="39"/>
      <c r="AB3234" s="39"/>
      <c r="AC3234" s="39"/>
      <c r="AD3234" s="39"/>
      <c r="AE3234" s="39"/>
      <c r="AF3234" s="39"/>
      <c r="AG3234" s="39"/>
      <c r="AH3234" s="39"/>
      <c r="AI3234" s="39"/>
      <c r="AJ3234" s="39"/>
      <c r="AK3234" s="39"/>
      <c r="AL3234" s="39"/>
      <c r="AM3234" s="39"/>
      <c r="AN3234" s="39"/>
      <c r="AO3234" s="39"/>
      <c r="AP3234" s="39">
        <v>156249.99999999997</v>
      </c>
      <c r="AQ3234" s="39">
        <v>0</v>
      </c>
      <c r="AR3234" s="27">
        <f t="shared" si="134"/>
        <v>0</v>
      </c>
      <c r="AS3234" s="13" t="s">
        <v>748</v>
      </c>
      <c r="AT3234" s="13">
        <v>2016</v>
      </c>
      <c r="AU3234" s="13" t="s">
        <v>212</v>
      </c>
    </row>
    <row r="3235" spans="2:47" ht="13.15" customHeight="1" x14ac:dyDescent="0.2">
      <c r="B3235" s="7" t="s">
        <v>4817</v>
      </c>
      <c r="C3235" s="8" t="s">
        <v>100</v>
      </c>
      <c r="D3235" s="13" t="s">
        <v>4807</v>
      </c>
      <c r="E3235" s="8" t="s">
        <v>258</v>
      </c>
      <c r="F3235" s="8" t="s">
        <v>4808</v>
      </c>
      <c r="G3235" s="7" t="s">
        <v>4818</v>
      </c>
      <c r="H3235" s="8" t="s">
        <v>105</v>
      </c>
      <c r="I3235" s="8">
        <v>45</v>
      </c>
      <c r="J3235" s="8" t="s">
        <v>1386</v>
      </c>
      <c r="K3235" s="8" t="s">
        <v>107</v>
      </c>
      <c r="L3235" s="8" t="s">
        <v>108</v>
      </c>
      <c r="M3235" s="8" t="s">
        <v>109</v>
      </c>
      <c r="N3235" s="8" t="s">
        <v>261</v>
      </c>
      <c r="O3235" s="74"/>
      <c r="P3235" s="27"/>
      <c r="Q3235" s="27"/>
      <c r="R3235" s="27"/>
      <c r="S3235" s="27">
        <v>5.8</v>
      </c>
      <c r="T3235" s="27">
        <v>5.8</v>
      </c>
      <c r="U3235" s="27">
        <v>5.8</v>
      </c>
      <c r="V3235" s="27">
        <v>5.8</v>
      </c>
      <c r="W3235" s="27"/>
      <c r="X3235" s="27"/>
      <c r="Y3235" s="27"/>
      <c r="Z3235" s="27"/>
      <c r="AA3235" s="27"/>
      <c r="AB3235" s="27"/>
      <c r="AC3235" s="27"/>
      <c r="AD3235" s="27"/>
      <c r="AE3235" s="27"/>
      <c r="AF3235" s="27"/>
      <c r="AG3235" s="27"/>
      <c r="AH3235" s="27"/>
      <c r="AI3235" s="27"/>
      <c r="AJ3235" s="27"/>
      <c r="AK3235" s="27"/>
      <c r="AL3235" s="27"/>
      <c r="AM3235" s="27"/>
      <c r="AN3235" s="27"/>
      <c r="AO3235" s="27"/>
      <c r="AP3235" s="27">
        <v>137812.5</v>
      </c>
      <c r="AQ3235" s="39">
        <v>0</v>
      </c>
      <c r="AR3235" s="27">
        <f t="shared" si="134"/>
        <v>0</v>
      </c>
      <c r="AS3235" s="10" t="s">
        <v>111</v>
      </c>
      <c r="AT3235" s="43" t="s">
        <v>241</v>
      </c>
      <c r="AU3235" s="13" t="s">
        <v>1163</v>
      </c>
    </row>
    <row r="3236" spans="2:47" ht="13.15" customHeight="1" x14ac:dyDescent="0.2">
      <c r="B3236" s="13" t="s">
        <v>4819</v>
      </c>
      <c r="C3236" s="13" t="s">
        <v>100</v>
      </c>
      <c r="D3236" s="13" t="s">
        <v>4811</v>
      </c>
      <c r="E3236" s="13" t="s">
        <v>258</v>
      </c>
      <c r="F3236" s="13" t="s">
        <v>4812</v>
      </c>
      <c r="G3236" s="13" t="s">
        <v>4820</v>
      </c>
      <c r="H3236" s="13" t="s">
        <v>1475</v>
      </c>
      <c r="I3236" s="13">
        <v>45</v>
      </c>
      <c r="J3236" s="13" t="s">
        <v>614</v>
      </c>
      <c r="K3236" s="13" t="s">
        <v>107</v>
      </c>
      <c r="L3236" s="13" t="s">
        <v>108</v>
      </c>
      <c r="M3236" s="13" t="s">
        <v>109</v>
      </c>
      <c r="N3236" s="13" t="s">
        <v>261</v>
      </c>
      <c r="O3236" s="39"/>
      <c r="P3236" s="39"/>
      <c r="Q3236" s="39"/>
      <c r="R3236" s="39"/>
      <c r="S3236" s="39">
        <v>4.5</v>
      </c>
      <c r="T3236" s="39">
        <v>4.5</v>
      </c>
      <c r="U3236" s="39">
        <v>4.5</v>
      </c>
      <c r="V3236" s="39">
        <v>4.5</v>
      </c>
      <c r="W3236" s="39">
        <v>4.5</v>
      </c>
      <c r="X3236" s="39"/>
      <c r="Y3236" s="39"/>
      <c r="Z3236" s="39"/>
      <c r="AA3236" s="39"/>
      <c r="AB3236" s="39"/>
      <c r="AC3236" s="39"/>
      <c r="AD3236" s="39"/>
      <c r="AE3236" s="39"/>
      <c r="AF3236" s="39"/>
      <c r="AG3236" s="39"/>
      <c r="AH3236" s="39"/>
      <c r="AI3236" s="39"/>
      <c r="AJ3236" s="39"/>
      <c r="AK3236" s="39"/>
      <c r="AL3236" s="39"/>
      <c r="AM3236" s="39"/>
      <c r="AN3236" s="39"/>
      <c r="AO3236" s="39"/>
      <c r="AP3236" s="39">
        <v>137812.5</v>
      </c>
      <c r="AQ3236" s="39">
        <v>0</v>
      </c>
      <c r="AR3236" s="27">
        <f t="shared" si="134"/>
        <v>0</v>
      </c>
      <c r="AS3236" s="13" t="s">
        <v>111</v>
      </c>
      <c r="AT3236" s="13">
        <v>2016</v>
      </c>
      <c r="AU3236" s="13">
        <v>14.15</v>
      </c>
    </row>
    <row r="3237" spans="2:47" ht="13.15" customHeight="1" x14ac:dyDescent="0.2">
      <c r="B3237" s="13" t="s">
        <v>4821</v>
      </c>
      <c r="C3237" s="13" t="s">
        <v>100</v>
      </c>
      <c r="D3237" s="13" t="s">
        <v>4811</v>
      </c>
      <c r="E3237" s="13" t="s">
        <v>258</v>
      </c>
      <c r="F3237" s="13" t="s">
        <v>4812</v>
      </c>
      <c r="G3237" s="13" t="s">
        <v>4820</v>
      </c>
      <c r="H3237" s="13" t="s">
        <v>1475</v>
      </c>
      <c r="I3237" s="13">
        <v>45</v>
      </c>
      <c r="J3237" s="13" t="s">
        <v>614</v>
      </c>
      <c r="K3237" s="13" t="s">
        <v>107</v>
      </c>
      <c r="L3237" s="13" t="s">
        <v>108</v>
      </c>
      <c r="M3237" s="13" t="s">
        <v>109</v>
      </c>
      <c r="N3237" s="13" t="s">
        <v>261</v>
      </c>
      <c r="O3237" s="39"/>
      <c r="P3237" s="39"/>
      <c r="Q3237" s="39"/>
      <c r="R3237" s="39"/>
      <c r="S3237" s="39">
        <v>14.5</v>
      </c>
      <c r="T3237" s="39">
        <v>4.5</v>
      </c>
      <c r="U3237" s="39">
        <v>4.5</v>
      </c>
      <c r="V3237" s="39">
        <v>4.5</v>
      </c>
      <c r="W3237" s="39">
        <v>4.5</v>
      </c>
      <c r="X3237" s="39"/>
      <c r="Y3237" s="39"/>
      <c r="Z3237" s="39"/>
      <c r="AA3237" s="39"/>
      <c r="AB3237" s="39"/>
      <c r="AC3237" s="39"/>
      <c r="AD3237" s="39"/>
      <c r="AE3237" s="39"/>
      <c r="AF3237" s="39"/>
      <c r="AG3237" s="39"/>
      <c r="AH3237" s="39"/>
      <c r="AI3237" s="39"/>
      <c r="AJ3237" s="39"/>
      <c r="AK3237" s="39"/>
      <c r="AL3237" s="39"/>
      <c r="AM3237" s="39"/>
      <c r="AN3237" s="39"/>
      <c r="AO3237" s="39"/>
      <c r="AP3237" s="39">
        <v>156249.99999999997</v>
      </c>
      <c r="AQ3237" s="39">
        <v>0</v>
      </c>
      <c r="AR3237" s="27">
        <f t="shared" si="134"/>
        <v>0</v>
      </c>
      <c r="AS3237" s="13" t="s">
        <v>111</v>
      </c>
      <c r="AT3237" s="13">
        <v>2016</v>
      </c>
      <c r="AU3237" s="13">
        <v>9.18</v>
      </c>
    </row>
    <row r="3238" spans="2:47" ht="13.15" customHeight="1" x14ac:dyDescent="0.2">
      <c r="B3238" s="13" t="s">
        <v>4822</v>
      </c>
      <c r="C3238" s="13" t="s">
        <v>100</v>
      </c>
      <c r="D3238" s="13" t="s">
        <v>4811</v>
      </c>
      <c r="E3238" s="13" t="s">
        <v>258</v>
      </c>
      <c r="F3238" s="13" t="s">
        <v>4812</v>
      </c>
      <c r="G3238" s="13" t="s">
        <v>4820</v>
      </c>
      <c r="H3238" s="13" t="s">
        <v>1475</v>
      </c>
      <c r="I3238" s="13">
        <v>45</v>
      </c>
      <c r="J3238" s="13" t="s">
        <v>747</v>
      </c>
      <c r="K3238" s="13" t="s">
        <v>107</v>
      </c>
      <c r="L3238" s="13" t="s">
        <v>108</v>
      </c>
      <c r="M3238" s="13" t="s">
        <v>109</v>
      </c>
      <c r="N3238" s="13" t="s">
        <v>261</v>
      </c>
      <c r="O3238" s="39"/>
      <c r="P3238" s="39"/>
      <c r="Q3238" s="39"/>
      <c r="R3238" s="39"/>
      <c r="S3238" s="39">
        <v>14.5</v>
      </c>
      <c r="T3238" s="39">
        <v>4.5</v>
      </c>
      <c r="U3238" s="39">
        <v>4.5</v>
      </c>
      <c r="V3238" s="39">
        <v>4.5</v>
      </c>
      <c r="W3238" s="39">
        <v>4.5</v>
      </c>
      <c r="X3238" s="39"/>
      <c r="Y3238" s="39"/>
      <c r="Z3238" s="39"/>
      <c r="AA3238" s="39"/>
      <c r="AB3238" s="39"/>
      <c r="AC3238" s="39"/>
      <c r="AD3238" s="39"/>
      <c r="AE3238" s="39"/>
      <c r="AF3238" s="39"/>
      <c r="AG3238" s="39"/>
      <c r="AH3238" s="39"/>
      <c r="AI3238" s="39"/>
      <c r="AJ3238" s="39"/>
      <c r="AK3238" s="39"/>
      <c r="AL3238" s="39"/>
      <c r="AM3238" s="39"/>
      <c r="AN3238" s="39"/>
      <c r="AO3238" s="39"/>
      <c r="AP3238" s="39">
        <v>156249.99999999997</v>
      </c>
      <c r="AQ3238" s="39">
        <v>0</v>
      </c>
      <c r="AR3238" s="27">
        <f t="shared" si="134"/>
        <v>0</v>
      </c>
      <c r="AS3238" s="13" t="s">
        <v>748</v>
      </c>
      <c r="AT3238" s="13">
        <v>2016</v>
      </c>
      <c r="AU3238" s="13">
        <v>9.1199999999999992</v>
      </c>
    </row>
    <row r="3239" spans="2:47" ht="13.15" customHeight="1" x14ac:dyDescent="0.2">
      <c r="B3239" s="13" t="s">
        <v>4823</v>
      </c>
      <c r="C3239" s="13" t="s">
        <v>100</v>
      </c>
      <c r="D3239" s="13" t="s">
        <v>4811</v>
      </c>
      <c r="E3239" s="13" t="s">
        <v>258</v>
      </c>
      <c r="F3239" s="13" t="s">
        <v>4812</v>
      </c>
      <c r="G3239" s="13" t="s">
        <v>4820</v>
      </c>
      <c r="H3239" s="13" t="s">
        <v>1475</v>
      </c>
      <c r="I3239" s="13">
        <v>45</v>
      </c>
      <c r="J3239" s="13" t="s">
        <v>751</v>
      </c>
      <c r="K3239" s="13" t="s">
        <v>107</v>
      </c>
      <c r="L3239" s="13" t="s">
        <v>108</v>
      </c>
      <c r="M3239" s="13" t="s">
        <v>337</v>
      </c>
      <c r="N3239" s="13" t="s">
        <v>261</v>
      </c>
      <c r="O3239" s="39"/>
      <c r="P3239" s="39"/>
      <c r="Q3239" s="39"/>
      <c r="R3239" s="39"/>
      <c r="S3239" s="39">
        <v>14.5</v>
      </c>
      <c r="T3239" s="39">
        <v>4.5</v>
      </c>
      <c r="U3239" s="39">
        <v>4.5</v>
      </c>
      <c r="V3239" s="39">
        <v>4.5</v>
      </c>
      <c r="W3239" s="39">
        <v>4.5</v>
      </c>
      <c r="X3239" s="39"/>
      <c r="Y3239" s="39"/>
      <c r="Z3239" s="39"/>
      <c r="AA3239" s="39"/>
      <c r="AB3239" s="39"/>
      <c r="AC3239" s="39"/>
      <c r="AD3239" s="39"/>
      <c r="AE3239" s="39"/>
      <c r="AF3239" s="39"/>
      <c r="AG3239" s="39"/>
      <c r="AH3239" s="39"/>
      <c r="AI3239" s="39"/>
      <c r="AJ3239" s="39"/>
      <c r="AK3239" s="39"/>
      <c r="AL3239" s="39"/>
      <c r="AM3239" s="39"/>
      <c r="AN3239" s="39"/>
      <c r="AO3239" s="39"/>
      <c r="AP3239" s="39">
        <v>156249.99999999997</v>
      </c>
      <c r="AQ3239" s="39">
        <v>0</v>
      </c>
      <c r="AR3239" s="27">
        <f t="shared" si="134"/>
        <v>0</v>
      </c>
      <c r="AS3239" s="13" t="s">
        <v>748</v>
      </c>
      <c r="AT3239" s="13">
        <v>2016</v>
      </c>
      <c r="AU3239" s="13" t="s">
        <v>212</v>
      </c>
    </row>
    <row r="3240" spans="2:47" ht="13.15" customHeight="1" x14ac:dyDescent="0.2">
      <c r="B3240" s="7" t="s">
        <v>4824</v>
      </c>
      <c r="C3240" s="8" t="s">
        <v>100</v>
      </c>
      <c r="D3240" s="13" t="s">
        <v>4807</v>
      </c>
      <c r="E3240" s="8" t="s">
        <v>258</v>
      </c>
      <c r="F3240" s="8" t="s">
        <v>4808</v>
      </c>
      <c r="G3240" s="7" t="s">
        <v>4825</v>
      </c>
      <c r="H3240" s="8" t="s">
        <v>105</v>
      </c>
      <c r="I3240" s="8">
        <v>45</v>
      </c>
      <c r="J3240" s="8" t="s">
        <v>1386</v>
      </c>
      <c r="K3240" s="8" t="s">
        <v>107</v>
      </c>
      <c r="L3240" s="8" t="s">
        <v>108</v>
      </c>
      <c r="M3240" s="8" t="s">
        <v>109</v>
      </c>
      <c r="N3240" s="8" t="s">
        <v>261</v>
      </c>
      <c r="O3240" s="74"/>
      <c r="P3240" s="27"/>
      <c r="Q3240" s="27"/>
      <c r="R3240" s="27"/>
      <c r="S3240" s="27">
        <v>2.91</v>
      </c>
      <c r="T3240" s="27">
        <v>2.91</v>
      </c>
      <c r="U3240" s="27">
        <v>2.91</v>
      </c>
      <c r="V3240" s="27">
        <v>2.91</v>
      </c>
      <c r="W3240" s="27"/>
      <c r="X3240" s="27"/>
      <c r="Y3240" s="27"/>
      <c r="Z3240" s="27"/>
      <c r="AA3240" s="27"/>
      <c r="AB3240" s="27"/>
      <c r="AC3240" s="27"/>
      <c r="AD3240" s="27"/>
      <c r="AE3240" s="27"/>
      <c r="AF3240" s="27"/>
      <c r="AG3240" s="27"/>
      <c r="AH3240" s="27"/>
      <c r="AI3240" s="27"/>
      <c r="AJ3240" s="27"/>
      <c r="AK3240" s="27"/>
      <c r="AL3240" s="27"/>
      <c r="AM3240" s="27"/>
      <c r="AN3240" s="27"/>
      <c r="AO3240" s="27"/>
      <c r="AP3240" s="27">
        <v>137812.5</v>
      </c>
      <c r="AQ3240" s="39">
        <v>0</v>
      </c>
      <c r="AR3240" s="27">
        <f t="shared" si="134"/>
        <v>0</v>
      </c>
      <c r="AS3240" s="10" t="s">
        <v>111</v>
      </c>
      <c r="AT3240" s="43" t="s">
        <v>241</v>
      </c>
      <c r="AU3240" s="13" t="s">
        <v>1163</v>
      </c>
    </row>
    <row r="3241" spans="2:47" ht="13.15" customHeight="1" x14ac:dyDescent="0.2">
      <c r="B3241" s="13" t="s">
        <v>4826</v>
      </c>
      <c r="C3241" s="13" t="s">
        <v>100</v>
      </c>
      <c r="D3241" s="13" t="s">
        <v>4811</v>
      </c>
      <c r="E3241" s="13" t="s">
        <v>258</v>
      </c>
      <c r="F3241" s="13" t="s">
        <v>4812</v>
      </c>
      <c r="G3241" s="13" t="s">
        <v>4827</v>
      </c>
      <c r="H3241" s="13" t="s">
        <v>1475</v>
      </c>
      <c r="I3241" s="13">
        <v>45</v>
      </c>
      <c r="J3241" s="13" t="s">
        <v>614</v>
      </c>
      <c r="K3241" s="13" t="s">
        <v>107</v>
      </c>
      <c r="L3241" s="13" t="s">
        <v>108</v>
      </c>
      <c r="M3241" s="13" t="s">
        <v>109</v>
      </c>
      <c r="N3241" s="13" t="s">
        <v>261</v>
      </c>
      <c r="O3241" s="39"/>
      <c r="P3241" s="39"/>
      <c r="Q3241" s="39"/>
      <c r="R3241" s="39"/>
      <c r="S3241" s="39">
        <v>2.5</v>
      </c>
      <c r="T3241" s="39">
        <v>2.5</v>
      </c>
      <c r="U3241" s="39">
        <v>2.5</v>
      </c>
      <c r="V3241" s="39">
        <v>2.5</v>
      </c>
      <c r="W3241" s="39">
        <v>2.5</v>
      </c>
      <c r="X3241" s="39"/>
      <c r="Y3241" s="39"/>
      <c r="Z3241" s="39"/>
      <c r="AA3241" s="39"/>
      <c r="AB3241" s="39"/>
      <c r="AC3241" s="39"/>
      <c r="AD3241" s="39"/>
      <c r="AE3241" s="39"/>
      <c r="AF3241" s="39"/>
      <c r="AG3241" s="39"/>
      <c r="AH3241" s="39"/>
      <c r="AI3241" s="39"/>
      <c r="AJ3241" s="39"/>
      <c r="AK3241" s="39"/>
      <c r="AL3241" s="39"/>
      <c r="AM3241" s="39"/>
      <c r="AN3241" s="39"/>
      <c r="AO3241" s="39"/>
      <c r="AP3241" s="39">
        <v>137812.5</v>
      </c>
      <c r="AQ3241" s="39">
        <v>0</v>
      </c>
      <c r="AR3241" s="27">
        <f t="shared" si="134"/>
        <v>0</v>
      </c>
      <c r="AS3241" s="13" t="s">
        <v>111</v>
      </c>
      <c r="AT3241" s="13">
        <v>2016</v>
      </c>
      <c r="AU3241" s="13">
        <v>14.15</v>
      </c>
    </row>
    <row r="3242" spans="2:47" ht="13.15" customHeight="1" x14ac:dyDescent="0.2">
      <c r="B3242" s="13" t="s">
        <v>4828</v>
      </c>
      <c r="C3242" s="13" t="s">
        <v>100</v>
      </c>
      <c r="D3242" s="13" t="s">
        <v>4811</v>
      </c>
      <c r="E3242" s="13" t="s">
        <v>258</v>
      </c>
      <c r="F3242" s="13" t="s">
        <v>4812</v>
      </c>
      <c r="G3242" s="13" t="s">
        <v>4827</v>
      </c>
      <c r="H3242" s="13" t="s">
        <v>1475</v>
      </c>
      <c r="I3242" s="13">
        <v>45</v>
      </c>
      <c r="J3242" s="13" t="s">
        <v>614</v>
      </c>
      <c r="K3242" s="13" t="s">
        <v>107</v>
      </c>
      <c r="L3242" s="13" t="s">
        <v>108</v>
      </c>
      <c r="M3242" s="13" t="s">
        <v>109</v>
      </c>
      <c r="N3242" s="13" t="s">
        <v>261</v>
      </c>
      <c r="O3242" s="39"/>
      <c r="P3242" s="39"/>
      <c r="Q3242" s="39"/>
      <c r="R3242" s="39"/>
      <c r="S3242" s="39">
        <v>6.5</v>
      </c>
      <c r="T3242" s="39">
        <v>2.5</v>
      </c>
      <c r="U3242" s="39">
        <v>2.5</v>
      </c>
      <c r="V3242" s="39">
        <v>2.5</v>
      </c>
      <c r="W3242" s="39">
        <v>2.5</v>
      </c>
      <c r="X3242" s="39"/>
      <c r="Y3242" s="39"/>
      <c r="Z3242" s="39"/>
      <c r="AA3242" s="39"/>
      <c r="AB3242" s="39"/>
      <c r="AC3242" s="39"/>
      <c r="AD3242" s="39"/>
      <c r="AE3242" s="39"/>
      <c r="AF3242" s="39"/>
      <c r="AG3242" s="39"/>
      <c r="AH3242" s="39"/>
      <c r="AI3242" s="39"/>
      <c r="AJ3242" s="39"/>
      <c r="AK3242" s="39"/>
      <c r="AL3242" s="39"/>
      <c r="AM3242" s="39"/>
      <c r="AN3242" s="39"/>
      <c r="AO3242" s="39"/>
      <c r="AP3242" s="39">
        <v>156249.99999999997</v>
      </c>
      <c r="AQ3242" s="39">
        <v>0</v>
      </c>
      <c r="AR3242" s="27">
        <f t="shared" si="134"/>
        <v>0</v>
      </c>
      <c r="AS3242" s="13" t="s">
        <v>111</v>
      </c>
      <c r="AT3242" s="13">
        <v>2016</v>
      </c>
      <c r="AU3242" s="13">
        <v>9.18</v>
      </c>
    </row>
    <row r="3243" spans="2:47" ht="13.15" customHeight="1" x14ac:dyDescent="0.2">
      <c r="B3243" s="13" t="s">
        <v>4829</v>
      </c>
      <c r="C3243" s="13" t="s">
        <v>100</v>
      </c>
      <c r="D3243" s="13" t="s">
        <v>4811</v>
      </c>
      <c r="E3243" s="13" t="s">
        <v>258</v>
      </c>
      <c r="F3243" s="13" t="s">
        <v>4812</v>
      </c>
      <c r="G3243" s="13" t="s">
        <v>4827</v>
      </c>
      <c r="H3243" s="13" t="s">
        <v>1475</v>
      </c>
      <c r="I3243" s="13">
        <v>45</v>
      </c>
      <c r="J3243" s="13" t="s">
        <v>747</v>
      </c>
      <c r="K3243" s="13" t="s">
        <v>107</v>
      </c>
      <c r="L3243" s="13" t="s">
        <v>108</v>
      </c>
      <c r="M3243" s="13" t="s">
        <v>109</v>
      </c>
      <c r="N3243" s="13" t="s">
        <v>261</v>
      </c>
      <c r="O3243" s="39"/>
      <c r="P3243" s="39"/>
      <c r="Q3243" s="39"/>
      <c r="R3243" s="39"/>
      <c r="S3243" s="39">
        <v>6.5</v>
      </c>
      <c r="T3243" s="39">
        <v>2.5</v>
      </c>
      <c r="U3243" s="39">
        <v>2.5</v>
      </c>
      <c r="V3243" s="39">
        <v>2.5</v>
      </c>
      <c r="W3243" s="39">
        <v>2.5</v>
      </c>
      <c r="X3243" s="39"/>
      <c r="Y3243" s="39"/>
      <c r="Z3243" s="39"/>
      <c r="AA3243" s="39"/>
      <c r="AB3243" s="39"/>
      <c r="AC3243" s="39"/>
      <c r="AD3243" s="39"/>
      <c r="AE3243" s="39"/>
      <c r="AF3243" s="39"/>
      <c r="AG3243" s="39"/>
      <c r="AH3243" s="39"/>
      <c r="AI3243" s="39"/>
      <c r="AJ3243" s="39"/>
      <c r="AK3243" s="39"/>
      <c r="AL3243" s="39"/>
      <c r="AM3243" s="39"/>
      <c r="AN3243" s="39"/>
      <c r="AO3243" s="39"/>
      <c r="AP3243" s="39">
        <v>156249.99999999997</v>
      </c>
      <c r="AQ3243" s="39">
        <v>0</v>
      </c>
      <c r="AR3243" s="27">
        <f t="shared" si="134"/>
        <v>0</v>
      </c>
      <c r="AS3243" s="13" t="s">
        <v>748</v>
      </c>
      <c r="AT3243" s="13">
        <v>2016</v>
      </c>
      <c r="AU3243" s="13">
        <v>9.1199999999999992</v>
      </c>
    </row>
    <row r="3244" spans="2:47" ht="13.15" customHeight="1" x14ac:dyDescent="0.2">
      <c r="B3244" s="13" t="s">
        <v>4830</v>
      </c>
      <c r="C3244" s="13" t="s">
        <v>100</v>
      </c>
      <c r="D3244" s="13" t="s">
        <v>4811</v>
      </c>
      <c r="E3244" s="13" t="s">
        <v>258</v>
      </c>
      <c r="F3244" s="13" t="s">
        <v>4812</v>
      </c>
      <c r="G3244" s="13" t="s">
        <v>4827</v>
      </c>
      <c r="H3244" s="13" t="s">
        <v>1475</v>
      </c>
      <c r="I3244" s="13">
        <v>45</v>
      </c>
      <c r="J3244" s="13" t="s">
        <v>751</v>
      </c>
      <c r="K3244" s="13" t="s">
        <v>107</v>
      </c>
      <c r="L3244" s="13" t="s">
        <v>108</v>
      </c>
      <c r="M3244" s="13" t="s">
        <v>337</v>
      </c>
      <c r="N3244" s="13" t="s">
        <v>261</v>
      </c>
      <c r="O3244" s="39"/>
      <c r="P3244" s="39"/>
      <c r="Q3244" s="39"/>
      <c r="R3244" s="39"/>
      <c r="S3244" s="39">
        <v>6.5</v>
      </c>
      <c r="T3244" s="39">
        <v>2.5</v>
      </c>
      <c r="U3244" s="39">
        <v>2.5</v>
      </c>
      <c r="V3244" s="39">
        <v>2.5</v>
      </c>
      <c r="W3244" s="39">
        <v>2.5</v>
      </c>
      <c r="X3244" s="39"/>
      <c r="Y3244" s="39"/>
      <c r="Z3244" s="39"/>
      <c r="AA3244" s="39"/>
      <c r="AB3244" s="39"/>
      <c r="AC3244" s="39"/>
      <c r="AD3244" s="39"/>
      <c r="AE3244" s="39"/>
      <c r="AF3244" s="39"/>
      <c r="AG3244" s="39"/>
      <c r="AH3244" s="39"/>
      <c r="AI3244" s="39"/>
      <c r="AJ3244" s="39"/>
      <c r="AK3244" s="39"/>
      <c r="AL3244" s="39"/>
      <c r="AM3244" s="39"/>
      <c r="AN3244" s="39"/>
      <c r="AO3244" s="39"/>
      <c r="AP3244" s="39">
        <v>156249.99999999997</v>
      </c>
      <c r="AQ3244" s="39">
        <v>0</v>
      </c>
      <c r="AR3244" s="27">
        <f t="shared" si="134"/>
        <v>0</v>
      </c>
      <c r="AS3244" s="13" t="s">
        <v>748</v>
      </c>
      <c r="AT3244" s="13">
        <v>2016</v>
      </c>
      <c r="AU3244" s="13" t="s">
        <v>212</v>
      </c>
    </row>
    <row r="3245" spans="2:47" ht="13.15" customHeight="1" x14ac:dyDescent="0.2">
      <c r="B3245" s="7" t="s">
        <v>4831</v>
      </c>
      <c r="C3245" s="8" t="s">
        <v>100</v>
      </c>
      <c r="D3245" s="13" t="s">
        <v>4832</v>
      </c>
      <c r="E3245" s="8" t="s">
        <v>4833</v>
      </c>
      <c r="F3245" s="8" t="s">
        <v>4834</v>
      </c>
      <c r="G3245" s="7" t="s">
        <v>4835</v>
      </c>
      <c r="H3245" s="8" t="s">
        <v>105</v>
      </c>
      <c r="I3245" s="8">
        <v>45</v>
      </c>
      <c r="J3245" s="8" t="s">
        <v>244</v>
      </c>
      <c r="K3245" s="8" t="s">
        <v>107</v>
      </c>
      <c r="L3245" s="8" t="s">
        <v>108</v>
      </c>
      <c r="M3245" s="8" t="s">
        <v>109</v>
      </c>
      <c r="N3245" s="8" t="s">
        <v>261</v>
      </c>
      <c r="O3245" s="74"/>
      <c r="P3245" s="27"/>
      <c r="Q3245" s="27"/>
      <c r="R3245" s="27">
        <v>6</v>
      </c>
      <c r="S3245" s="27">
        <v>2</v>
      </c>
      <c r="T3245" s="27">
        <v>4</v>
      </c>
      <c r="U3245" s="27">
        <v>4</v>
      </c>
      <c r="V3245" s="27">
        <v>0</v>
      </c>
      <c r="W3245" s="27"/>
      <c r="X3245" s="27"/>
      <c r="Y3245" s="27"/>
      <c r="Z3245" s="27"/>
      <c r="AA3245" s="27"/>
      <c r="AB3245" s="27"/>
      <c r="AC3245" s="27"/>
      <c r="AD3245" s="27"/>
      <c r="AE3245" s="27"/>
      <c r="AF3245" s="27"/>
      <c r="AG3245" s="27"/>
      <c r="AH3245" s="27"/>
      <c r="AI3245" s="27"/>
      <c r="AJ3245" s="27"/>
      <c r="AK3245" s="27"/>
      <c r="AL3245" s="27"/>
      <c r="AM3245" s="27"/>
      <c r="AN3245" s="27"/>
      <c r="AO3245" s="27"/>
      <c r="AP3245" s="27">
        <v>65153.570000000007</v>
      </c>
      <c r="AQ3245" s="39">
        <v>0</v>
      </c>
      <c r="AR3245" s="27">
        <f t="shared" si="134"/>
        <v>0</v>
      </c>
      <c r="AS3245" s="10" t="s">
        <v>111</v>
      </c>
      <c r="AT3245" s="43" t="s">
        <v>241</v>
      </c>
      <c r="AU3245" s="89" t="s">
        <v>212</v>
      </c>
    </row>
    <row r="3246" spans="2:47" ht="13.15" customHeight="1" x14ac:dyDescent="0.2">
      <c r="B3246" s="7" t="s">
        <v>4836</v>
      </c>
      <c r="C3246" s="8" t="s">
        <v>100</v>
      </c>
      <c r="D3246" s="13" t="s">
        <v>4837</v>
      </c>
      <c r="E3246" s="8" t="s">
        <v>4838</v>
      </c>
      <c r="F3246" s="8" t="s">
        <v>4839</v>
      </c>
      <c r="G3246" s="7" t="s">
        <v>4840</v>
      </c>
      <c r="H3246" s="8" t="s">
        <v>197</v>
      </c>
      <c r="I3246" s="8">
        <v>45</v>
      </c>
      <c r="J3246" s="8" t="s">
        <v>1386</v>
      </c>
      <c r="K3246" s="8" t="s">
        <v>107</v>
      </c>
      <c r="L3246" s="8" t="s">
        <v>108</v>
      </c>
      <c r="M3246" s="8" t="s">
        <v>109</v>
      </c>
      <c r="N3246" s="8" t="s">
        <v>4841</v>
      </c>
      <c r="O3246" s="74"/>
      <c r="P3246" s="27"/>
      <c r="Q3246" s="27"/>
      <c r="R3246" s="27"/>
      <c r="S3246" s="27">
        <v>10</v>
      </c>
      <c r="T3246" s="27">
        <v>20</v>
      </c>
      <c r="U3246" s="27">
        <v>10</v>
      </c>
      <c r="V3246" s="27">
        <v>40</v>
      </c>
      <c r="W3246" s="27"/>
      <c r="X3246" s="27"/>
      <c r="Y3246" s="27"/>
      <c r="Z3246" s="27"/>
      <c r="AA3246" s="27"/>
      <c r="AB3246" s="27"/>
      <c r="AC3246" s="27"/>
      <c r="AD3246" s="27"/>
      <c r="AE3246" s="27"/>
      <c r="AF3246" s="27"/>
      <c r="AG3246" s="27"/>
      <c r="AH3246" s="27"/>
      <c r="AI3246" s="27"/>
      <c r="AJ3246" s="27"/>
      <c r="AK3246" s="27"/>
      <c r="AL3246" s="27"/>
      <c r="AM3246" s="27"/>
      <c r="AN3246" s="27"/>
      <c r="AO3246" s="27"/>
      <c r="AP3246" s="27">
        <v>35714.28571428571</v>
      </c>
      <c r="AQ3246" s="39">
        <v>0</v>
      </c>
      <c r="AR3246" s="27">
        <f t="shared" si="134"/>
        <v>0</v>
      </c>
      <c r="AS3246" s="10" t="s">
        <v>111</v>
      </c>
      <c r="AT3246" s="43" t="s">
        <v>241</v>
      </c>
      <c r="AU3246" s="89" t="s">
        <v>212</v>
      </c>
    </row>
    <row r="3247" spans="2:47" ht="13.15" customHeight="1" x14ac:dyDescent="0.2">
      <c r="B3247" s="7" t="s">
        <v>4842</v>
      </c>
      <c r="C3247" s="8" t="s">
        <v>100</v>
      </c>
      <c r="D3247" s="13" t="s">
        <v>4843</v>
      </c>
      <c r="E3247" s="8" t="s">
        <v>4844</v>
      </c>
      <c r="F3247" s="8" t="s">
        <v>4845</v>
      </c>
      <c r="G3247" s="7" t="s">
        <v>4846</v>
      </c>
      <c r="H3247" s="8" t="s">
        <v>197</v>
      </c>
      <c r="I3247" s="8">
        <v>45</v>
      </c>
      <c r="J3247" s="8" t="s">
        <v>1386</v>
      </c>
      <c r="K3247" s="8" t="s">
        <v>107</v>
      </c>
      <c r="L3247" s="8" t="s">
        <v>108</v>
      </c>
      <c r="M3247" s="8" t="s">
        <v>109</v>
      </c>
      <c r="N3247" s="8" t="s">
        <v>4841</v>
      </c>
      <c r="O3247" s="74"/>
      <c r="P3247" s="27"/>
      <c r="Q3247" s="27"/>
      <c r="R3247" s="27"/>
      <c r="S3247" s="27">
        <v>0</v>
      </c>
      <c r="T3247" s="27">
        <v>60</v>
      </c>
      <c r="U3247" s="27">
        <v>70</v>
      </c>
      <c r="V3247" s="27">
        <v>70</v>
      </c>
      <c r="W3247" s="27"/>
      <c r="X3247" s="27"/>
      <c r="Y3247" s="27"/>
      <c r="Z3247" s="27"/>
      <c r="AA3247" s="27"/>
      <c r="AB3247" s="27"/>
      <c r="AC3247" s="27"/>
      <c r="AD3247" s="27"/>
      <c r="AE3247" s="27"/>
      <c r="AF3247" s="27"/>
      <c r="AG3247" s="27"/>
      <c r="AH3247" s="27"/>
      <c r="AI3247" s="27"/>
      <c r="AJ3247" s="27"/>
      <c r="AK3247" s="27"/>
      <c r="AL3247" s="27"/>
      <c r="AM3247" s="27"/>
      <c r="AN3247" s="27"/>
      <c r="AO3247" s="27"/>
      <c r="AP3247" s="27">
        <v>7017.8549999999996</v>
      </c>
      <c r="AQ3247" s="39">
        <v>0</v>
      </c>
      <c r="AR3247" s="27">
        <f t="shared" si="134"/>
        <v>0</v>
      </c>
      <c r="AS3247" s="10" t="s">
        <v>111</v>
      </c>
      <c r="AT3247" s="43" t="s">
        <v>241</v>
      </c>
      <c r="AU3247" s="89" t="s">
        <v>212</v>
      </c>
    </row>
    <row r="3248" spans="2:47" ht="13.15" customHeight="1" x14ac:dyDescent="0.2">
      <c r="B3248" s="7" t="s">
        <v>4847</v>
      </c>
      <c r="C3248" s="8" t="s">
        <v>100</v>
      </c>
      <c r="D3248" s="13" t="s">
        <v>4848</v>
      </c>
      <c r="E3248" s="8" t="s">
        <v>4849</v>
      </c>
      <c r="F3248" s="8" t="s">
        <v>4850</v>
      </c>
      <c r="G3248" s="7" t="s">
        <v>4851</v>
      </c>
      <c r="H3248" s="8" t="s">
        <v>197</v>
      </c>
      <c r="I3248" s="8">
        <v>45</v>
      </c>
      <c r="J3248" s="8" t="s">
        <v>1386</v>
      </c>
      <c r="K3248" s="8" t="s">
        <v>107</v>
      </c>
      <c r="L3248" s="8" t="s">
        <v>108</v>
      </c>
      <c r="M3248" s="8" t="s">
        <v>109</v>
      </c>
      <c r="N3248" s="8" t="s">
        <v>261</v>
      </c>
      <c r="O3248" s="74"/>
      <c r="P3248" s="27"/>
      <c r="Q3248" s="27"/>
      <c r="R3248" s="27"/>
      <c r="S3248" s="27">
        <v>1</v>
      </c>
      <c r="T3248" s="27">
        <v>1</v>
      </c>
      <c r="U3248" s="27">
        <v>0.8</v>
      </c>
      <c r="V3248" s="27">
        <v>1</v>
      </c>
      <c r="W3248" s="27"/>
      <c r="X3248" s="27"/>
      <c r="Y3248" s="27"/>
      <c r="Z3248" s="27"/>
      <c r="AA3248" s="27"/>
      <c r="AB3248" s="27"/>
      <c r="AC3248" s="27"/>
      <c r="AD3248" s="27"/>
      <c r="AE3248" s="27"/>
      <c r="AF3248" s="27"/>
      <c r="AG3248" s="27"/>
      <c r="AH3248" s="27"/>
      <c r="AI3248" s="27"/>
      <c r="AJ3248" s="27"/>
      <c r="AK3248" s="27"/>
      <c r="AL3248" s="27"/>
      <c r="AM3248" s="27"/>
      <c r="AN3248" s="27"/>
      <c r="AO3248" s="27"/>
      <c r="AP3248" s="27">
        <v>238693.33333333334</v>
      </c>
      <c r="AQ3248" s="39">
        <v>0</v>
      </c>
      <c r="AR3248" s="27">
        <f t="shared" si="134"/>
        <v>0</v>
      </c>
      <c r="AS3248" s="10" t="s">
        <v>111</v>
      </c>
      <c r="AT3248" s="43" t="s">
        <v>241</v>
      </c>
      <c r="AU3248" s="89" t="s">
        <v>212</v>
      </c>
    </row>
    <row r="3249" spans="2:47" ht="13.15" customHeight="1" x14ac:dyDescent="0.2">
      <c r="B3249" s="7" t="s">
        <v>4852</v>
      </c>
      <c r="C3249" s="8" t="s">
        <v>100</v>
      </c>
      <c r="D3249" s="13" t="s">
        <v>4848</v>
      </c>
      <c r="E3249" s="8" t="s">
        <v>4849</v>
      </c>
      <c r="F3249" s="8" t="s">
        <v>4850</v>
      </c>
      <c r="G3249" s="7" t="s">
        <v>4853</v>
      </c>
      <c r="H3249" s="8" t="s">
        <v>197</v>
      </c>
      <c r="I3249" s="8">
        <v>45</v>
      </c>
      <c r="J3249" s="8" t="s">
        <v>1386</v>
      </c>
      <c r="K3249" s="8" t="s">
        <v>107</v>
      </c>
      <c r="L3249" s="8" t="s">
        <v>108</v>
      </c>
      <c r="M3249" s="8" t="s">
        <v>109</v>
      </c>
      <c r="N3249" s="8" t="s">
        <v>2105</v>
      </c>
      <c r="O3249" s="74"/>
      <c r="P3249" s="27"/>
      <c r="Q3249" s="27"/>
      <c r="R3249" s="27"/>
      <c r="S3249" s="27">
        <v>800</v>
      </c>
      <c r="T3249" s="27">
        <v>1500</v>
      </c>
      <c r="U3249" s="27">
        <v>0</v>
      </c>
      <c r="V3249" s="27">
        <v>1500</v>
      </c>
      <c r="W3249" s="27"/>
      <c r="X3249" s="27"/>
      <c r="Y3249" s="27"/>
      <c r="Z3249" s="27"/>
      <c r="AA3249" s="27"/>
      <c r="AB3249" s="27"/>
      <c r="AC3249" s="27"/>
      <c r="AD3249" s="27"/>
      <c r="AE3249" s="27"/>
      <c r="AF3249" s="27"/>
      <c r="AG3249" s="27"/>
      <c r="AH3249" s="27"/>
      <c r="AI3249" s="27"/>
      <c r="AJ3249" s="27"/>
      <c r="AK3249" s="27"/>
      <c r="AL3249" s="27"/>
      <c r="AM3249" s="27"/>
      <c r="AN3249" s="27"/>
      <c r="AO3249" s="27"/>
      <c r="AP3249" s="27">
        <v>439.28571428571422</v>
      </c>
      <c r="AQ3249" s="39">
        <v>0</v>
      </c>
      <c r="AR3249" s="27">
        <f t="shared" si="134"/>
        <v>0</v>
      </c>
      <c r="AS3249" s="10" t="s">
        <v>111</v>
      </c>
      <c r="AT3249" s="43" t="s">
        <v>241</v>
      </c>
      <c r="AU3249" s="89" t="s">
        <v>212</v>
      </c>
    </row>
    <row r="3250" spans="2:47" ht="13.15" customHeight="1" x14ac:dyDescent="0.2">
      <c r="B3250" s="7" t="s">
        <v>4854</v>
      </c>
      <c r="C3250" s="8" t="s">
        <v>100</v>
      </c>
      <c r="D3250" s="13" t="s">
        <v>4855</v>
      </c>
      <c r="E3250" s="8" t="s">
        <v>4856</v>
      </c>
      <c r="F3250" s="8" t="s">
        <v>4857</v>
      </c>
      <c r="G3250" s="7" t="s">
        <v>4858</v>
      </c>
      <c r="H3250" s="8" t="s">
        <v>197</v>
      </c>
      <c r="I3250" s="8">
        <v>45</v>
      </c>
      <c r="J3250" s="8" t="s">
        <v>1386</v>
      </c>
      <c r="K3250" s="8" t="s">
        <v>107</v>
      </c>
      <c r="L3250" s="8" t="s">
        <v>108</v>
      </c>
      <c r="M3250" s="8" t="s">
        <v>109</v>
      </c>
      <c r="N3250" s="8" t="s">
        <v>261</v>
      </c>
      <c r="O3250" s="74"/>
      <c r="P3250" s="27"/>
      <c r="Q3250" s="27"/>
      <c r="R3250" s="27"/>
      <c r="S3250" s="27">
        <v>3.7</v>
      </c>
      <c r="T3250" s="27">
        <v>3.7</v>
      </c>
      <c r="U3250" s="27">
        <v>3.7</v>
      </c>
      <c r="V3250" s="27">
        <v>3.7</v>
      </c>
      <c r="W3250" s="27"/>
      <c r="X3250" s="27"/>
      <c r="Y3250" s="27"/>
      <c r="Z3250" s="27"/>
      <c r="AA3250" s="27"/>
      <c r="AB3250" s="27"/>
      <c r="AC3250" s="27"/>
      <c r="AD3250" s="27"/>
      <c r="AE3250" s="27"/>
      <c r="AF3250" s="27"/>
      <c r="AG3250" s="27"/>
      <c r="AH3250" s="27"/>
      <c r="AI3250" s="27"/>
      <c r="AJ3250" s="27"/>
      <c r="AK3250" s="27"/>
      <c r="AL3250" s="27"/>
      <c r="AM3250" s="27"/>
      <c r="AN3250" s="27"/>
      <c r="AO3250" s="27"/>
      <c r="AP3250" s="27">
        <v>163281.24999999997</v>
      </c>
      <c r="AQ3250" s="39">
        <v>0</v>
      </c>
      <c r="AR3250" s="27">
        <f t="shared" si="134"/>
        <v>0</v>
      </c>
      <c r="AS3250" s="10" t="s">
        <v>111</v>
      </c>
      <c r="AT3250" s="43" t="s">
        <v>241</v>
      </c>
      <c r="AU3250" s="89" t="s">
        <v>212</v>
      </c>
    </row>
    <row r="3251" spans="2:47" ht="13.15" customHeight="1" x14ac:dyDescent="0.2">
      <c r="B3251" s="7" t="s">
        <v>4859</v>
      </c>
      <c r="C3251" s="8" t="s">
        <v>100</v>
      </c>
      <c r="D3251" s="13" t="s">
        <v>4860</v>
      </c>
      <c r="E3251" s="8" t="s">
        <v>4861</v>
      </c>
      <c r="F3251" s="8" t="s">
        <v>4862</v>
      </c>
      <c r="G3251" s="7" t="s">
        <v>4863</v>
      </c>
      <c r="H3251" s="8" t="s">
        <v>197</v>
      </c>
      <c r="I3251" s="8">
        <v>45</v>
      </c>
      <c r="J3251" s="8" t="s">
        <v>1386</v>
      </c>
      <c r="K3251" s="8" t="s">
        <v>107</v>
      </c>
      <c r="L3251" s="8" t="s">
        <v>108</v>
      </c>
      <c r="M3251" s="8" t="s">
        <v>109</v>
      </c>
      <c r="N3251" s="8" t="s">
        <v>2105</v>
      </c>
      <c r="O3251" s="74"/>
      <c r="P3251" s="27"/>
      <c r="Q3251" s="27"/>
      <c r="R3251" s="27"/>
      <c r="S3251" s="27">
        <v>1000</v>
      </c>
      <c r="T3251" s="27">
        <v>1630</v>
      </c>
      <c r="U3251" s="27">
        <v>1630</v>
      </c>
      <c r="V3251" s="27">
        <v>1630</v>
      </c>
      <c r="W3251" s="27"/>
      <c r="X3251" s="27"/>
      <c r="Y3251" s="27"/>
      <c r="Z3251" s="27"/>
      <c r="AA3251" s="27"/>
      <c r="AB3251" s="27"/>
      <c r="AC3251" s="27"/>
      <c r="AD3251" s="27"/>
      <c r="AE3251" s="27"/>
      <c r="AF3251" s="27"/>
      <c r="AG3251" s="27"/>
      <c r="AH3251" s="27"/>
      <c r="AI3251" s="27"/>
      <c r="AJ3251" s="27"/>
      <c r="AK3251" s="27"/>
      <c r="AL3251" s="27"/>
      <c r="AM3251" s="27"/>
      <c r="AN3251" s="27"/>
      <c r="AO3251" s="27"/>
      <c r="AP3251" s="27">
        <v>332.58749999999998</v>
      </c>
      <c r="AQ3251" s="39">
        <v>0</v>
      </c>
      <c r="AR3251" s="27">
        <f t="shared" si="134"/>
        <v>0</v>
      </c>
      <c r="AS3251" s="10" t="s">
        <v>111</v>
      </c>
      <c r="AT3251" s="43" t="s">
        <v>241</v>
      </c>
      <c r="AU3251" s="89" t="s">
        <v>212</v>
      </c>
    </row>
    <row r="3252" spans="2:47" ht="13.15" customHeight="1" x14ac:dyDescent="0.2">
      <c r="B3252" s="7" t="s">
        <v>4864</v>
      </c>
      <c r="C3252" s="8" t="s">
        <v>100</v>
      </c>
      <c r="D3252" s="13" t="s">
        <v>4865</v>
      </c>
      <c r="E3252" s="8" t="s">
        <v>4866</v>
      </c>
      <c r="F3252" s="8" t="s">
        <v>4867</v>
      </c>
      <c r="G3252" s="7" t="s">
        <v>4868</v>
      </c>
      <c r="H3252" s="8" t="s">
        <v>197</v>
      </c>
      <c r="I3252" s="8">
        <v>45</v>
      </c>
      <c r="J3252" s="8" t="s">
        <v>1386</v>
      </c>
      <c r="K3252" s="8" t="s">
        <v>107</v>
      </c>
      <c r="L3252" s="8" t="s">
        <v>108</v>
      </c>
      <c r="M3252" s="8" t="s">
        <v>109</v>
      </c>
      <c r="N3252" s="8" t="s">
        <v>261</v>
      </c>
      <c r="O3252" s="74"/>
      <c r="P3252" s="27"/>
      <c r="Q3252" s="27"/>
      <c r="R3252" s="27"/>
      <c r="S3252" s="27">
        <v>556.77567999999997</v>
      </c>
      <c r="T3252" s="27">
        <v>560.04057299999999</v>
      </c>
      <c r="U3252" s="27">
        <v>500</v>
      </c>
      <c r="V3252" s="27">
        <v>560</v>
      </c>
      <c r="W3252" s="27"/>
      <c r="X3252" s="27"/>
      <c r="Y3252" s="27"/>
      <c r="Z3252" s="27"/>
      <c r="AA3252" s="27"/>
      <c r="AB3252" s="27"/>
      <c r="AC3252" s="27"/>
      <c r="AD3252" s="27"/>
      <c r="AE3252" s="27"/>
      <c r="AF3252" s="27"/>
      <c r="AG3252" s="27"/>
      <c r="AH3252" s="27"/>
      <c r="AI3252" s="27"/>
      <c r="AJ3252" s="27"/>
      <c r="AK3252" s="27"/>
      <c r="AL3252" s="27"/>
      <c r="AM3252" s="27"/>
      <c r="AN3252" s="27"/>
      <c r="AO3252" s="27"/>
      <c r="AP3252" s="27">
        <v>2982.1428571428569</v>
      </c>
      <c r="AQ3252" s="39">
        <v>0</v>
      </c>
      <c r="AR3252" s="27">
        <f t="shared" si="134"/>
        <v>0</v>
      </c>
      <c r="AS3252" s="10" t="s">
        <v>111</v>
      </c>
      <c r="AT3252" s="43" t="s">
        <v>241</v>
      </c>
      <c r="AU3252" s="89" t="s">
        <v>4869</v>
      </c>
    </row>
    <row r="3253" spans="2:47" ht="13.15" customHeight="1" x14ac:dyDescent="0.2">
      <c r="B3253" s="7" t="s">
        <v>4870</v>
      </c>
      <c r="C3253" s="8" t="s">
        <v>100</v>
      </c>
      <c r="D3253" s="13" t="s">
        <v>4871</v>
      </c>
      <c r="E3253" s="8" t="s">
        <v>4872</v>
      </c>
      <c r="F3253" s="8" t="s">
        <v>4873</v>
      </c>
      <c r="G3253" s="7" t="s">
        <v>4874</v>
      </c>
      <c r="H3253" s="8" t="s">
        <v>197</v>
      </c>
      <c r="I3253" s="8">
        <v>45</v>
      </c>
      <c r="J3253" s="8" t="s">
        <v>4117</v>
      </c>
      <c r="K3253" s="8" t="s">
        <v>107</v>
      </c>
      <c r="L3253" s="8" t="s">
        <v>108</v>
      </c>
      <c r="M3253" s="8" t="s">
        <v>109</v>
      </c>
      <c r="N3253" s="8" t="s">
        <v>261</v>
      </c>
      <c r="O3253" s="74"/>
      <c r="P3253" s="27"/>
      <c r="Q3253" s="27"/>
      <c r="R3253" s="27"/>
      <c r="S3253" s="27">
        <v>556.77567999999997</v>
      </c>
      <c r="T3253" s="27">
        <v>560.04057299999999</v>
      </c>
      <c r="U3253" s="27">
        <v>500</v>
      </c>
      <c r="V3253" s="27">
        <v>560</v>
      </c>
      <c r="W3253" s="27"/>
      <c r="X3253" s="27"/>
      <c r="Y3253" s="27"/>
      <c r="Z3253" s="27"/>
      <c r="AA3253" s="27"/>
      <c r="AB3253" s="27"/>
      <c r="AC3253" s="27"/>
      <c r="AD3253" s="27"/>
      <c r="AE3253" s="27"/>
      <c r="AF3253" s="27"/>
      <c r="AG3253" s="27"/>
      <c r="AH3253" s="27"/>
      <c r="AI3253" s="27"/>
      <c r="AJ3253" s="27"/>
      <c r="AK3253" s="27"/>
      <c r="AL3253" s="27"/>
      <c r="AM3253" s="27"/>
      <c r="AN3253" s="27"/>
      <c r="AO3253" s="27"/>
      <c r="AP3253" s="27">
        <v>2982.1428571428569</v>
      </c>
      <c r="AQ3253" s="39">
        <v>0</v>
      </c>
      <c r="AR3253" s="27">
        <f t="shared" si="134"/>
        <v>0</v>
      </c>
      <c r="AS3253" s="10" t="s">
        <v>111</v>
      </c>
      <c r="AT3253" s="43" t="s">
        <v>4455</v>
      </c>
      <c r="AU3253" s="89" t="s">
        <v>212</v>
      </c>
    </row>
    <row r="3254" spans="2:47" ht="13.15" customHeight="1" x14ac:dyDescent="0.2">
      <c r="B3254" s="7" t="s">
        <v>4875</v>
      </c>
      <c r="C3254" s="8" t="s">
        <v>100</v>
      </c>
      <c r="D3254" s="13" t="s">
        <v>4876</v>
      </c>
      <c r="E3254" s="8" t="s">
        <v>4877</v>
      </c>
      <c r="F3254" s="8" t="s">
        <v>4878</v>
      </c>
      <c r="G3254" s="7" t="s">
        <v>4879</v>
      </c>
      <c r="H3254" s="8" t="s">
        <v>197</v>
      </c>
      <c r="I3254" s="8">
        <v>45</v>
      </c>
      <c r="J3254" s="8" t="s">
        <v>1386</v>
      </c>
      <c r="K3254" s="8" t="s">
        <v>107</v>
      </c>
      <c r="L3254" s="8" t="s">
        <v>108</v>
      </c>
      <c r="M3254" s="8" t="s">
        <v>109</v>
      </c>
      <c r="N3254" s="8" t="s">
        <v>2105</v>
      </c>
      <c r="O3254" s="74"/>
      <c r="P3254" s="27"/>
      <c r="Q3254" s="27"/>
      <c r="R3254" s="27"/>
      <c r="S3254" s="27">
        <v>250</v>
      </c>
      <c r="T3254" s="27">
        <v>0</v>
      </c>
      <c r="U3254" s="27">
        <v>250</v>
      </c>
      <c r="V3254" s="27">
        <v>0</v>
      </c>
      <c r="W3254" s="27"/>
      <c r="X3254" s="27"/>
      <c r="Y3254" s="27"/>
      <c r="Z3254" s="27"/>
      <c r="AA3254" s="27"/>
      <c r="AB3254" s="27"/>
      <c r="AC3254" s="27"/>
      <c r="AD3254" s="27"/>
      <c r="AE3254" s="27"/>
      <c r="AF3254" s="27"/>
      <c r="AG3254" s="27"/>
      <c r="AH3254" s="27"/>
      <c r="AI3254" s="27"/>
      <c r="AJ3254" s="27"/>
      <c r="AK3254" s="27"/>
      <c r="AL3254" s="27"/>
      <c r="AM3254" s="27"/>
      <c r="AN3254" s="27"/>
      <c r="AO3254" s="27"/>
      <c r="AP3254" s="27">
        <v>253.57</v>
      </c>
      <c r="AQ3254" s="39">
        <v>0</v>
      </c>
      <c r="AR3254" s="27">
        <f t="shared" si="134"/>
        <v>0</v>
      </c>
      <c r="AS3254" s="10" t="s">
        <v>111</v>
      </c>
      <c r="AT3254" s="43" t="s">
        <v>241</v>
      </c>
      <c r="AU3254" s="89" t="s">
        <v>212</v>
      </c>
    </row>
    <row r="3255" spans="2:47" ht="13.15" customHeight="1" x14ac:dyDescent="0.2">
      <c r="B3255" s="7" t="s">
        <v>4880</v>
      </c>
      <c r="C3255" s="8" t="s">
        <v>100</v>
      </c>
      <c r="D3255" s="13" t="s">
        <v>4881</v>
      </c>
      <c r="E3255" s="8" t="s">
        <v>4882</v>
      </c>
      <c r="F3255" s="8" t="s">
        <v>4883</v>
      </c>
      <c r="G3255" s="7" t="s">
        <v>4884</v>
      </c>
      <c r="H3255" s="8" t="s">
        <v>197</v>
      </c>
      <c r="I3255" s="8">
        <v>45</v>
      </c>
      <c r="J3255" s="8" t="s">
        <v>1386</v>
      </c>
      <c r="K3255" s="8" t="s">
        <v>107</v>
      </c>
      <c r="L3255" s="8" t="s">
        <v>108</v>
      </c>
      <c r="M3255" s="8" t="s">
        <v>109</v>
      </c>
      <c r="N3255" s="8" t="s">
        <v>261</v>
      </c>
      <c r="O3255" s="74"/>
      <c r="P3255" s="27"/>
      <c r="Q3255" s="27"/>
      <c r="R3255" s="27"/>
      <c r="S3255" s="27">
        <v>220</v>
      </c>
      <c r="T3255" s="27">
        <v>250</v>
      </c>
      <c r="U3255" s="27">
        <v>220</v>
      </c>
      <c r="V3255" s="27">
        <v>240</v>
      </c>
      <c r="W3255" s="27"/>
      <c r="X3255" s="27"/>
      <c r="Y3255" s="27"/>
      <c r="Z3255" s="27"/>
      <c r="AA3255" s="27"/>
      <c r="AB3255" s="27"/>
      <c r="AC3255" s="27"/>
      <c r="AD3255" s="27"/>
      <c r="AE3255" s="27"/>
      <c r="AF3255" s="27"/>
      <c r="AG3255" s="27"/>
      <c r="AH3255" s="27"/>
      <c r="AI3255" s="27"/>
      <c r="AJ3255" s="27"/>
      <c r="AK3255" s="27"/>
      <c r="AL3255" s="27"/>
      <c r="AM3255" s="27"/>
      <c r="AN3255" s="27"/>
      <c r="AO3255" s="27"/>
      <c r="AP3255" s="27">
        <v>1701.7866666666669</v>
      </c>
      <c r="AQ3255" s="39">
        <v>0</v>
      </c>
      <c r="AR3255" s="27">
        <f t="shared" si="134"/>
        <v>0</v>
      </c>
      <c r="AS3255" s="10" t="s">
        <v>111</v>
      </c>
      <c r="AT3255" s="43" t="s">
        <v>241</v>
      </c>
      <c r="AU3255" s="89" t="s">
        <v>212</v>
      </c>
    </row>
    <row r="3256" spans="2:47" ht="13.15" customHeight="1" x14ac:dyDescent="0.2">
      <c r="B3256" s="7" t="s">
        <v>4885</v>
      </c>
      <c r="C3256" s="8" t="s">
        <v>100</v>
      </c>
      <c r="D3256" s="13" t="s">
        <v>4886</v>
      </c>
      <c r="E3256" s="8" t="s">
        <v>4882</v>
      </c>
      <c r="F3256" s="8" t="s">
        <v>4887</v>
      </c>
      <c r="G3256" s="7" t="s">
        <v>4888</v>
      </c>
      <c r="H3256" s="8" t="s">
        <v>197</v>
      </c>
      <c r="I3256" s="8">
        <v>45</v>
      </c>
      <c r="J3256" s="8" t="s">
        <v>1386</v>
      </c>
      <c r="K3256" s="8" t="s">
        <v>107</v>
      </c>
      <c r="L3256" s="8" t="s">
        <v>108</v>
      </c>
      <c r="M3256" s="8" t="s">
        <v>109</v>
      </c>
      <c r="N3256" s="8" t="s">
        <v>261</v>
      </c>
      <c r="O3256" s="74"/>
      <c r="P3256" s="27"/>
      <c r="Q3256" s="27"/>
      <c r="R3256" s="27"/>
      <c r="S3256" s="27">
        <v>200</v>
      </c>
      <c r="T3256" s="27">
        <v>250</v>
      </c>
      <c r="U3256" s="27">
        <v>240</v>
      </c>
      <c r="V3256" s="27">
        <v>220</v>
      </c>
      <c r="W3256" s="27"/>
      <c r="X3256" s="27"/>
      <c r="Y3256" s="27"/>
      <c r="Z3256" s="27"/>
      <c r="AA3256" s="27"/>
      <c r="AB3256" s="27"/>
      <c r="AC3256" s="27"/>
      <c r="AD3256" s="27"/>
      <c r="AE3256" s="27"/>
      <c r="AF3256" s="27"/>
      <c r="AG3256" s="27"/>
      <c r="AH3256" s="27"/>
      <c r="AI3256" s="27"/>
      <c r="AJ3256" s="27"/>
      <c r="AK3256" s="27"/>
      <c r="AL3256" s="27"/>
      <c r="AM3256" s="27"/>
      <c r="AN3256" s="27"/>
      <c r="AO3256" s="27"/>
      <c r="AP3256" s="27">
        <v>2229.1666666666665</v>
      </c>
      <c r="AQ3256" s="39">
        <v>0</v>
      </c>
      <c r="AR3256" s="27">
        <f t="shared" si="134"/>
        <v>0</v>
      </c>
      <c r="AS3256" s="10" t="s">
        <v>111</v>
      </c>
      <c r="AT3256" s="43" t="s">
        <v>241</v>
      </c>
      <c r="AU3256" s="89" t="s">
        <v>212</v>
      </c>
    </row>
    <row r="3257" spans="2:47" ht="13.15" customHeight="1" x14ac:dyDescent="0.2">
      <c r="B3257" s="7" t="s">
        <v>4889</v>
      </c>
      <c r="C3257" s="8" t="s">
        <v>100</v>
      </c>
      <c r="D3257" s="13" t="s">
        <v>4886</v>
      </c>
      <c r="E3257" s="8" t="s">
        <v>4882</v>
      </c>
      <c r="F3257" s="8" t="s">
        <v>4887</v>
      </c>
      <c r="G3257" s="7" t="s">
        <v>4890</v>
      </c>
      <c r="H3257" s="8" t="s">
        <v>197</v>
      </c>
      <c r="I3257" s="8">
        <v>45</v>
      </c>
      <c r="J3257" s="8" t="s">
        <v>1386</v>
      </c>
      <c r="K3257" s="8" t="s">
        <v>107</v>
      </c>
      <c r="L3257" s="8" t="s">
        <v>108</v>
      </c>
      <c r="M3257" s="8" t="s">
        <v>109</v>
      </c>
      <c r="N3257" s="8" t="s">
        <v>261</v>
      </c>
      <c r="O3257" s="74"/>
      <c r="P3257" s="27"/>
      <c r="Q3257" s="27"/>
      <c r="R3257" s="27"/>
      <c r="S3257" s="27">
        <v>40</v>
      </c>
      <c r="T3257" s="27">
        <v>0</v>
      </c>
      <c r="U3257" s="27">
        <v>40</v>
      </c>
      <c r="V3257" s="27">
        <v>0</v>
      </c>
      <c r="W3257" s="27"/>
      <c r="X3257" s="27"/>
      <c r="Y3257" s="27"/>
      <c r="Z3257" s="27"/>
      <c r="AA3257" s="27"/>
      <c r="AB3257" s="27"/>
      <c r="AC3257" s="27"/>
      <c r="AD3257" s="27"/>
      <c r="AE3257" s="27"/>
      <c r="AF3257" s="27"/>
      <c r="AG3257" s="27"/>
      <c r="AH3257" s="27"/>
      <c r="AI3257" s="27"/>
      <c r="AJ3257" s="27"/>
      <c r="AK3257" s="27"/>
      <c r="AL3257" s="27"/>
      <c r="AM3257" s="27"/>
      <c r="AN3257" s="27"/>
      <c r="AO3257" s="27"/>
      <c r="AP3257" s="27">
        <v>3050.5966666666668</v>
      </c>
      <c r="AQ3257" s="39">
        <v>0</v>
      </c>
      <c r="AR3257" s="27">
        <f t="shared" si="134"/>
        <v>0</v>
      </c>
      <c r="AS3257" s="10" t="s">
        <v>111</v>
      </c>
      <c r="AT3257" s="43" t="s">
        <v>241</v>
      </c>
      <c r="AU3257" s="89" t="s">
        <v>212</v>
      </c>
    </row>
    <row r="3258" spans="2:47" ht="13.15" customHeight="1" x14ac:dyDescent="0.2">
      <c r="B3258" s="7" t="s">
        <v>4891</v>
      </c>
      <c r="C3258" s="8" t="s">
        <v>100</v>
      </c>
      <c r="D3258" s="13" t="s">
        <v>4892</v>
      </c>
      <c r="E3258" s="8" t="s">
        <v>4893</v>
      </c>
      <c r="F3258" s="8" t="s">
        <v>4894</v>
      </c>
      <c r="G3258" s="7" t="s">
        <v>4894</v>
      </c>
      <c r="H3258" s="8" t="s">
        <v>197</v>
      </c>
      <c r="I3258" s="8">
        <v>45</v>
      </c>
      <c r="J3258" s="8" t="s">
        <v>1386</v>
      </c>
      <c r="K3258" s="8" t="s">
        <v>107</v>
      </c>
      <c r="L3258" s="8" t="s">
        <v>108</v>
      </c>
      <c r="M3258" s="8" t="s">
        <v>109</v>
      </c>
      <c r="N3258" s="8" t="s">
        <v>664</v>
      </c>
      <c r="O3258" s="74"/>
      <c r="P3258" s="27"/>
      <c r="Q3258" s="27"/>
      <c r="R3258" s="27"/>
      <c r="S3258" s="27">
        <v>1500</v>
      </c>
      <c r="T3258" s="27">
        <v>1500</v>
      </c>
      <c r="U3258" s="27">
        <v>1500</v>
      </c>
      <c r="V3258" s="27">
        <v>1500</v>
      </c>
      <c r="W3258" s="27"/>
      <c r="X3258" s="27"/>
      <c r="Y3258" s="27"/>
      <c r="Z3258" s="27"/>
      <c r="AA3258" s="27"/>
      <c r="AB3258" s="27"/>
      <c r="AC3258" s="27"/>
      <c r="AD3258" s="27"/>
      <c r="AE3258" s="27"/>
      <c r="AF3258" s="27"/>
      <c r="AG3258" s="27"/>
      <c r="AH3258" s="27"/>
      <c r="AI3258" s="27"/>
      <c r="AJ3258" s="27"/>
      <c r="AK3258" s="27"/>
      <c r="AL3258" s="27"/>
      <c r="AM3258" s="27"/>
      <c r="AN3258" s="27"/>
      <c r="AO3258" s="27"/>
      <c r="AP3258" s="27">
        <v>1570</v>
      </c>
      <c r="AQ3258" s="39">
        <v>0</v>
      </c>
      <c r="AR3258" s="27">
        <f t="shared" si="134"/>
        <v>0</v>
      </c>
      <c r="AS3258" s="10" t="s">
        <v>111</v>
      </c>
      <c r="AT3258" s="43" t="s">
        <v>241</v>
      </c>
      <c r="AU3258" s="89" t="s">
        <v>212</v>
      </c>
    </row>
    <row r="3259" spans="2:47" ht="13.15" customHeight="1" x14ac:dyDescent="0.2">
      <c r="B3259" s="7" t="s">
        <v>4895</v>
      </c>
      <c r="C3259" s="8" t="s">
        <v>100</v>
      </c>
      <c r="D3259" s="13" t="s">
        <v>4896</v>
      </c>
      <c r="E3259" s="8" t="s">
        <v>4893</v>
      </c>
      <c r="F3259" s="8" t="s">
        <v>4897</v>
      </c>
      <c r="G3259" s="7" t="s">
        <v>4898</v>
      </c>
      <c r="H3259" s="8" t="s">
        <v>197</v>
      </c>
      <c r="I3259" s="8">
        <v>45</v>
      </c>
      <c r="J3259" s="8" t="s">
        <v>1386</v>
      </c>
      <c r="K3259" s="8" t="s">
        <v>107</v>
      </c>
      <c r="L3259" s="8" t="s">
        <v>108</v>
      </c>
      <c r="M3259" s="8" t="s">
        <v>109</v>
      </c>
      <c r="N3259" s="8" t="s">
        <v>664</v>
      </c>
      <c r="O3259" s="74"/>
      <c r="P3259" s="27"/>
      <c r="Q3259" s="27"/>
      <c r="R3259" s="27"/>
      <c r="S3259" s="27">
        <v>1500</v>
      </c>
      <c r="T3259" s="27">
        <v>1500</v>
      </c>
      <c r="U3259" s="27">
        <v>1500</v>
      </c>
      <c r="V3259" s="27">
        <v>1500</v>
      </c>
      <c r="W3259" s="27"/>
      <c r="X3259" s="27"/>
      <c r="Y3259" s="27"/>
      <c r="Z3259" s="27"/>
      <c r="AA3259" s="27"/>
      <c r="AB3259" s="27"/>
      <c r="AC3259" s="27"/>
      <c r="AD3259" s="27"/>
      <c r="AE3259" s="27"/>
      <c r="AF3259" s="27"/>
      <c r="AG3259" s="27"/>
      <c r="AH3259" s="27"/>
      <c r="AI3259" s="27"/>
      <c r="AJ3259" s="27"/>
      <c r="AK3259" s="27"/>
      <c r="AL3259" s="27"/>
      <c r="AM3259" s="27"/>
      <c r="AN3259" s="27"/>
      <c r="AO3259" s="27"/>
      <c r="AP3259" s="27">
        <v>1570</v>
      </c>
      <c r="AQ3259" s="39">
        <v>0</v>
      </c>
      <c r="AR3259" s="27">
        <f t="shared" si="134"/>
        <v>0</v>
      </c>
      <c r="AS3259" s="10" t="s">
        <v>111</v>
      </c>
      <c r="AT3259" s="43" t="s">
        <v>241</v>
      </c>
      <c r="AU3259" s="89" t="s">
        <v>212</v>
      </c>
    </row>
    <row r="3260" spans="2:47" ht="13.15" customHeight="1" x14ac:dyDescent="0.2">
      <c r="B3260" s="7" t="s">
        <v>4899</v>
      </c>
      <c r="C3260" s="8" t="s">
        <v>100</v>
      </c>
      <c r="D3260" s="13" t="s">
        <v>4900</v>
      </c>
      <c r="E3260" s="8" t="s">
        <v>4901</v>
      </c>
      <c r="F3260" s="8" t="s">
        <v>4902</v>
      </c>
      <c r="G3260" s="7" t="s">
        <v>4903</v>
      </c>
      <c r="H3260" s="8" t="s">
        <v>197</v>
      </c>
      <c r="I3260" s="8">
        <v>45</v>
      </c>
      <c r="J3260" s="8" t="s">
        <v>1386</v>
      </c>
      <c r="K3260" s="8" t="s">
        <v>107</v>
      </c>
      <c r="L3260" s="8" t="s">
        <v>108</v>
      </c>
      <c r="M3260" s="8" t="s">
        <v>109</v>
      </c>
      <c r="N3260" s="8" t="s">
        <v>664</v>
      </c>
      <c r="O3260" s="74"/>
      <c r="P3260" s="27"/>
      <c r="Q3260" s="27"/>
      <c r="R3260" s="27"/>
      <c r="S3260" s="27">
        <v>1000</v>
      </c>
      <c r="T3260" s="27">
        <v>1000</v>
      </c>
      <c r="U3260" s="27">
        <v>2000</v>
      </c>
      <c r="V3260" s="27">
        <v>2000</v>
      </c>
      <c r="W3260" s="27"/>
      <c r="X3260" s="27"/>
      <c r="Y3260" s="27"/>
      <c r="Z3260" s="27"/>
      <c r="AA3260" s="27"/>
      <c r="AB3260" s="27"/>
      <c r="AC3260" s="27"/>
      <c r="AD3260" s="27"/>
      <c r="AE3260" s="27"/>
      <c r="AF3260" s="27"/>
      <c r="AG3260" s="27"/>
      <c r="AH3260" s="27"/>
      <c r="AI3260" s="27"/>
      <c r="AJ3260" s="27"/>
      <c r="AK3260" s="27"/>
      <c r="AL3260" s="27"/>
      <c r="AM3260" s="27"/>
      <c r="AN3260" s="27"/>
      <c r="AO3260" s="27"/>
      <c r="AP3260" s="27">
        <v>300</v>
      </c>
      <c r="AQ3260" s="39">
        <v>0</v>
      </c>
      <c r="AR3260" s="27">
        <f t="shared" si="134"/>
        <v>0</v>
      </c>
      <c r="AS3260" s="10" t="s">
        <v>111</v>
      </c>
      <c r="AT3260" s="43" t="s">
        <v>241</v>
      </c>
      <c r="AU3260" s="89" t="s">
        <v>212</v>
      </c>
    </row>
    <row r="3261" spans="2:47" ht="13.15" customHeight="1" x14ac:dyDescent="0.2">
      <c r="B3261" s="7" t="s">
        <v>4904</v>
      </c>
      <c r="C3261" s="8" t="s">
        <v>100</v>
      </c>
      <c r="D3261" s="13" t="s">
        <v>4905</v>
      </c>
      <c r="E3261" s="8" t="s">
        <v>4906</v>
      </c>
      <c r="F3261" s="8" t="s">
        <v>4907</v>
      </c>
      <c r="G3261" s="7" t="s">
        <v>4908</v>
      </c>
      <c r="H3261" s="8" t="s">
        <v>197</v>
      </c>
      <c r="I3261" s="8">
        <v>45</v>
      </c>
      <c r="J3261" s="8" t="s">
        <v>1386</v>
      </c>
      <c r="K3261" s="8" t="s">
        <v>107</v>
      </c>
      <c r="L3261" s="8" t="s">
        <v>108</v>
      </c>
      <c r="M3261" s="8" t="s">
        <v>109</v>
      </c>
      <c r="N3261" s="8" t="s">
        <v>664</v>
      </c>
      <c r="O3261" s="74"/>
      <c r="P3261" s="27"/>
      <c r="Q3261" s="27"/>
      <c r="R3261" s="27"/>
      <c r="S3261" s="27">
        <v>1000</v>
      </c>
      <c r="T3261" s="27">
        <v>1000</v>
      </c>
      <c r="U3261" s="27">
        <v>1500</v>
      </c>
      <c r="V3261" s="27">
        <v>1500</v>
      </c>
      <c r="W3261" s="27"/>
      <c r="X3261" s="27"/>
      <c r="Y3261" s="27"/>
      <c r="Z3261" s="27"/>
      <c r="AA3261" s="27"/>
      <c r="AB3261" s="27"/>
      <c r="AC3261" s="27"/>
      <c r="AD3261" s="27"/>
      <c r="AE3261" s="27"/>
      <c r="AF3261" s="27"/>
      <c r="AG3261" s="27"/>
      <c r="AH3261" s="27"/>
      <c r="AI3261" s="27"/>
      <c r="AJ3261" s="27"/>
      <c r="AK3261" s="27"/>
      <c r="AL3261" s="27"/>
      <c r="AM3261" s="27"/>
      <c r="AN3261" s="27"/>
      <c r="AO3261" s="27"/>
      <c r="AP3261" s="27">
        <v>535.71428571428567</v>
      </c>
      <c r="AQ3261" s="39">
        <v>0</v>
      </c>
      <c r="AR3261" s="27">
        <f t="shared" si="134"/>
        <v>0</v>
      </c>
      <c r="AS3261" s="10" t="s">
        <v>111</v>
      </c>
      <c r="AT3261" s="43" t="s">
        <v>241</v>
      </c>
      <c r="AU3261" s="89" t="s">
        <v>212</v>
      </c>
    </row>
    <row r="3262" spans="2:47" ht="13.15" customHeight="1" x14ac:dyDescent="0.2">
      <c r="B3262" s="7" t="s">
        <v>4909</v>
      </c>
      <c r="C3262" s="8" t="s">
        <v>100</v>
      </c>
      <c r="D3262" s="13" t="s">
        <v>4910</v>
      </c>
      <c r="E3262" s="8" t="s">
        <v>4911</v>
      </c>
      <c r="F3262" s="8" t="s">
        <v>4912</v>
      </c>
      <c r="G3262" s="7" t="s">
        <v>4913</v>
      </c>
      <c r="H3262" s="8" t="s">
        <v>197</v>
      </c>
      <c r="I3262" s="8">
        <v>45</v>
      </c>
      <c r="J3262" s="8" t="s">
        <v>1386</v>
      </c>
      <c r="K3262" s="8" t="s">
        <v>107</v>
      </c>
      <c r="L3262" s="8" t="s">
        <v>108</v>
      </c>
      <c r="M3262" s="8" t="s">
        <v>109</v>
      </c>
      <c r="N3262" s="8" t="s">
        <v>2830</v>
      </c>
      <c r="O3262" s="74"/>
      <c r="P3262" s="27"/>
      <c r="Q3262" s="27"/>
      <c r="R3262" s="27"/>
      <c r="S3262" s="27">
        <v>6000</v>
      </c>
      <c r="T3262" s="27">
        <v>6000</v>
      </c>
      <c r="U3262" s="27">
        <v>4700</v>
      </c>
      <c r="V3262" s="27">
        <v>4700</v>
      </c>
      <c r="W3262" s="27"/>
      <c r="X3262" s="27"/>
      <c r="Y3262" s="27"/>
      <c r="Z3262" s="27"/>
      <c r="AA3262" s="27"/>
      <c r="AB3262" s="27"/>
      <c r="AC3262" s="27"/>
      <c r="AD3262" s="27"/>
      <c r="AE3262" s="27"/>
      <c r="AF3262" s="27"/>
      <c r="AG3262" s="27"/>
      <c r="AH3262" s="27"/>
      <c r="AI3262" s="27"/>
      <c r="AJ3262" s="27"/>
      <c r="AK3262" s="27"/>
      <c r="AL3262" s="27"/>
      <c r="AM3262" s="27"/>
      <c r="AN3262" s="27"/>
      <c r="AO3262" s="27"/>
      <c r="AP3262" s="27">
        <v>2809.9999999999995</v>
      </c>
      <c r="AQ3262" s="39">
        <v>0</v>
      </c>
      <c r="AR3262" s="27">
        <f t="shared" si="134"/>
        <v>0</v>
      </c>
      <c r="AS3262" s="10" t="s">
        <v>111</v>
      </c>
      <c r="AT3262" s="43" t="s">
        <v>241</v>
      </c>
      <c r="AU3262" s="89" t="s">
        <v>212</v>
      </c>
    </row>
    <row r="3263" spans="2:47" ht="13.15" customHeight="1" x14ac:dyDescent="0.2">
      <c r="B3263" s="7" t="s">
        <v>4914</v>
      </c>
      <c r="C3263" s="8" t="s">
        <v>100</v>
      </c>
      <c r="D3263" s="13" t="s">
        <v>4915</v>
      </c>
      <c r="E3263" s="8" t="s">
        <v>4916</v>
      </c>
      <c r="F3263" s="8" t="s">
        <v>4917</v>
      </c>
      <c r="G3263" s="7" t="s">
        <v>4918</v>
      </c>
      <c r="H3263" s="8" t="s">
        <v>197</v>
      </c>
      <c r="I3263" s="8">
        <v>45</v>
      </c>
      <c r="J3263" s="8" t="s">
        <v>1386</v>
      </c>
      <c r="K3263" s="8" t="s">
        <v>107</v>
      </c>
      <c r="L3263" s="8" t="s">
        <v>108</v>
      </c>
      <c r="M3263" s="8" t="s">
        <v>109</v>
      </c>
      <c r="N3263" s="8" t="s">
        <v>4919</v>
      </c>
      <c r="O3263" s="74"/>
      <c r="P3263" s="27"/>
      <c r="Q3263" s="27"/>
      <c r="R3263" s="27"/>
      <c r="S3263" s="27">
        <v>1000</v>
      </c>
      <c r="T3263" s="27">
        <v>1000</v>
      </c>
      <c r="U3263" s="27">
        <v>1500</v>
      </c>
      <c r="V3263" s="27">
        <v>1500</v>
      </c>
      <c r="W3263" s="27"/>
      <c r="X3263" s="27"/>
      <c r="Y3263" s="27"/>
      <c r="Z3263" s="27"/>
      <c r="AA3263" s="27"/>
      <c r="AB3263" s="27"/>
      <c r="AC3263" s="27"/>
      <c r="AD3263" s="27"/>
      <c r="AE3263" s="27"/>
      <c r="AF3263" s="27"/>
      <c r="AG3263" s="27"/>
      <c r="AH3263" s="27"/>
      <c r="AI3263" s="27"/>
      <c r="AJ3263" s="27"/>
      <c r="AK3263" s="27"/>
      <c r="AL3263" s="27"/>
      <c r="AM3263" s="27"/>
      <c r="AN3263" s="27"/>
      <c r="AO3263" s="27"/>
      <c r="AP3263" s="27">
        <v>949.99999999999989</v>
      </c>
      <c r="AQ3263" s="39">
        <v>0</v>
      </c>
      <c r="AR3263" s="27">
        <f t="shared" si="134"/>
        <v>0</v>
      </c>
      <c r="AS3263" s="10" t="s">
        <v>111</v>
      </c>
      <c r="AT3263" s="43" t="s">
        <v>241</v>
      </c>
      <c r="AU3263" s="89" t="s">
        <v>212</v>
      </c>
    </row>
    <row r="3264" spans="2:47" ht="13.15" customHeight="1" x14ac:dyDescent="0.2">
      <c r="B3264" s="7" t="s">
        <v>4920</v>
      </c>
      <c r="C3264" s="8" t="s">
        <v>100</v>
      </c>
      <c r="D3264" s="13" t="s">
        <v>4921</v>
      </c>
      <c r="E3264" s="8" t="s">
        <v>4916</v>
      </c>
      <c r="F3264" s="8" t="s">
        <v>4917</v>
      </c>
      <c r="G3264" s="7" t="s">
        <v>4922</v>
      </c>
      <c r="H3264" s="8" t="s">
        <v>197</v>
      </c>
      <c r="I3264" s="8">
        <v>45</v>
      </c>
      <c r="J3264" s="8" t="s">
        <v>1386</v>
      </c>
      <c r="K3264" s="8" t="s">
        <v>107</v>
      </c>
      <c r="L3264" s="8" t="s">
        <v>108</v>
      </c>
      <c r="M3264" s="8" t="s">
        <v>109</v>
      </c>
      <c r="N3264" s="8" t="s">
        <v>4919</v>
      </c>
      <c r="O3264" s="74"/>
      <c r="P3264" s="27"/>
      <c r="Q3264" s="27"/>
      <c r="R3264" s="27"/>
      <c r="S3264" s="27">
        <v>1000</v>
      </c>
      <c r="T3264" s="27">
        <v>1000</v>
      </c>
      <c r="U3264" s="27">
        <v>1000</v>
      </c>
      <c r="V3264" s="27">
        <v>1000</v>
      </c>
      <c r="W3264" s="27"/>
      <c r="X3264" s="27"/>
      <c r="Y3264" s="27"/>
      <c r="Z3264" s="27"/>
      <c r="AA3264" s="27"/>
      <c r="AB3264" s="27"/>
      <c r="AC3264" s="27"/>
      <c r="AD3264" s="27"/>
      <c r="AE3264" s="27"/>
      <c r="AF3264" s="27"/>
      <c r="AG3264" s="27"/>
      <c r="AH3264" s="27"/>
      <c r="AI3264" s="27"/>
      <c r="AJ3264" s="27"/>
      <c r="AK3264" s="27"/>
      <c r="AL3264" s="27"/>
      <c r="AM3264" s="27"/>
      <c r="AN3264" s="27"/>
      <c r="AO3264" s="27"/>
      <c r="AP3264" s="27">
        <v>1086.75</v>
      </c>
      <c r="AQ3264" s="39">
        <v>0</v>
      </c>
      <c r="AR3264" s="27">
        <f t="shared" si="134"/>
        <v>0</v>
      </c>
      <c r="AS3264" s="10" t="s">
        <v>111</v>
      </c>
      <c r="AT3264" s="43" t="s">
        <v>241</v>
      </c>
      <c r="AU3264" s="89" t="s">
        <v>212</v>
      </c>
    </row>
    <row r="3265" spans="2:47" ht="13.15" customHeight="1" x14ac:dyDescent="0.2">
      <c r="B3265" s="7" t="s">
        <v>4923</v>
      </c>
      <c r="C3265" s="8" t="s">
        <v>100</v>
      </c>
      <c r="D3265" s="13" t="s">
        <v>4921</v>
      </c>
      <c r="E3265" s="8" t="s">
        <v>4916</v>
      </c>
      <c r="F3265" s="8" t="s">
        <v>4917</v>
      </c>
      <c r="G3265" s="7" t="s">
        <v>4924</v>
      </c>
      <c r="H3265" s="8" t="s">
        <v>197</v>
      </c>
      <c r="I3265" s="8">
        <v>45</v>
      </c>
      <c r="J3265" s="8" t="s">
        <v>1386</v>
      </c>
      <c r="K3265" s="8" t="s">
        <v>107</v>
      </c>
      <c r="L3265" s="8" t="s">
        <v>108</v>
      </c>
      <c r="M3265" s="8" t="s">
        <v>109</v>
      </c>
      <c r="N3265" s="8" t="s">
        <v>4919</v>
      </c>
      <c r="O3265" s="74"/>
      <c r="P3265" s="27"/>
      <c r="Q3265" s="27"/>
      <c r="R3265" s="27"/>
      <c r="S3265" s="27">
        <v>2500</v>
      </c>
      <c r="T3265" s="27">
        <v>2500</v>
      </c>
      <c r="U3265" s="27">
        <v>3000</v>
      </c>
      <c r="V3265" s="27">
        <v>3000</v>
      </c>
      <c r="W3265" s="27"/>
      <c r="X3265" s="27"/>
      <c r="Y3265" s="27"/>
      <c r="Z3265" s="27"/>
      <c r="AA3265" s="27"/>
      <c r="AB3265" s="27"/>
      <c r="AC3265" s="27"/>
      <c r="AD3265" s="27"/>
      <c r="AE3265" s="27"/>
      <c r="AF3265" s="27"/>
      <c r="AG3265" s="27"/>
      <c r="AH3265" s="27"/>
      <c r="AI3265" s="27"/>
      <c r="AJ3265" s="27"/>
      <c r="AK3265" s="27"/>
      <c r="AL3265" s="27"/>
      <c r="AM3265" s="27"/>
      <c r="AN3265" s="27"/>
      <c r="AO3265" s="27"/>
      <c r="AP3265" s="27">
        <v>163</v>
      </c>
      <c r="AQ3265" s="39">
        <v>0</v>
      </c>
      <c r="AR3265" s="27">
        <f t="shared" si="134"/>
        <v>0</v>
      </c>
      <c r="AS3265" s="10" t="s">
        <v>111</v>
      </c>
      <c r="AT3265" s="43" t="s">
        <v>241</v>
      </c>
      <c r="AU3265" s="89" t="s">
        <v>212</v>
      </c>
    </row>
    <row r="3266" spans="2:47" ht="13.15" customHeight="1" x14ac:dyDescent="0.2">
      <c r="B3266" s="7" t="s">
        <v>4925</v>
      </c>
      <c r="C3266" s="8" t="s">
        <v>100</v>
      </c>
      <c r="D3266" s="13" t="s">
        <v>4926</v>
      </c>
      <c r="E3266" s="8" t="s">
        <v>4927</v>
      </c>
      <c r="F3266" s="8" t="s">
        <v>4928</v>
      </c>
      <c r="G3266" s="7" t="s">
        <v>4929</v>
      </c>
      <c r="H3266" s="8" t="s">
        <v>197</v>
      </c>
      <c r="I3266" s="8">
        <v>45</v>
      </c>
      <c r="J3266" s="8" t="s">
        <v>1386</v>
      </c>
      <c r="K3266" s="8" t="s">
        <v>107</v>
      </c>
      <c r="L3266" s="8" t="s">
        <v>108</v>
      </c>
      <c r="M3266" s="8" t="s">
        <v>109</v>
      </c>
      <c r="N3266" s="8" t="s">
        <v>110</v>
      </c>
      <c r="O3266" s="74"/>
      <c r="P3266" s="27"/>
      <c r="Q3266" s="27"/>
      <c r="R3266" s="27"/>
      <c r="S3266" s="27">
        <v>13</v>
      </c>
      <c r="T3266" s="27">
        <v>13</v>
      </c>
      <c r="U3266" s="27">
        <v>13</v>
      </c>
      <c r="V3266" s="27">
        <v>13</v>
      </c>
      <c r="W3266" s="27"/>
      <c r="X3266" s="27"/>
      <c r="Y3266" s="27"/>
      <c r="Z3266" s="27"/>
      <c r="AA3266" s="27"/>
      <c r="AB3266" s="27"/>
      <c r="AC3266" s="27"/>
      <c r="AD3266" s="27"/>
      <c r="AE3266" s="27"/>
      <c r="AF3266" s="27"/>
      <c r="AG3266" s="27"/>
      <c r="AH3266" s="27"/>
      <c r="AI3266" s="27"/>
      <c r="AJ3266" s="27"/>
      <c r="AK3266" s="27"/>
      <c r="AL3266" s="27"/>
      <c r="AM3266" s="27"/>
      <c r="AN3266" s="27"/>
      <c r="AO3266" s="27"/>
      <c r="AP3266" s="27">
        <v>18750</v>
      </c>
      <c r="AQ3266" s="39">
        <v>0</v>
      </c>
      <c r="AR3266" s="27">
        <f t="shared" si="134"/>
        <v>0</v>
      </c>
      <c r="AS3266" s="10" t="s">
        <v>111</v>
      </c>
      <c r="AT3266" s="43" t="s">
        <v>241</v>
      </c>
      <c r="AU3266" s="89" t="s">
        <v>212</v>
      </c>
    </row>
    <row r="3267" spans="2:47" ht="13.15" customHeight="1" x14ac:dyDescent="0.2">
      <c r="B3267" s="7" t="s">
        <v>4930</v>
      </c>
      <c r="C3267" s="8" t="s">
        <v>100</v>
      </c>
      <c r="D3267" s="13" t="s">
        <v>4926</v>
      </c>
      <c r="E3267" s="8" t="s">
        <v>4927</v>
      </c>
      <c r="F3267" s="8" t="s">
        <v>4928</v>
      </c>
      <c r="G3267" s="7" t="s">
        <v>4931</v>
      </c>
      <c r="H3267" s="8" t="s">
        <v>197</v>
      </c>
      <c r="I3267" s="8">
        <v>45</v>
      </c>
      <c r="J3267" s="8" t="s">
        <v>1386</v>
      </c>
      <c r="K3267" s="8" t="s">
        <v>107</v>
      </c>
      <c r="L3267" s="8" t="s">
        <v>108</v>
      </c>
      <c r="M3267" s="8" t="s">
        <v>109</v>
      </c>
      <c r="N3267" s="8" t="s">
        <v>110</v>
      </c>
      <c r="O3267" s="74"/>
      <c r="P3267" s="27"/>
      <c r="Q3267" s="27"/>
      <c r="R3267" s="27"/>
      <c r="S3267" s="27">
        <v>13</v>
      </c>
      <c r="T3267" s="27">
        <v>13</v>
      </c>
      <c r="U3267" s="27">
        <v>13</v>
      </c>
      <c r="V3267" s="27">
        <v>13</v>
      </c>
      <c r="W3267" s="27"/>
      <c r="X3267" s="27"/>
      <c r="Y3267" s="27"/>
      <c r="Z3267" s="27"/>
      <c r="AA3267" s="27"/>
      <c r="AB3267" s="27"/>
      <c r="AC3267" s="27"/>
      <c r="AD3267" s="27"/>
      <c r="AE3267" s="27"/>
      <c r="AF3267" s="27"/>
      <c r="AG3267" s="27"/>
      <c r="AH3267" s="27"/>
      <c r="AI3267" s="27"/>
      <c r="AJ3267" s="27"/>
      <c r="AK3267" s="27"/>
      <c r="AL3267" s="27"/>
      <c r="AM3267" s="27"/>
      <c r="AN3267" s="27"/>
      <c r="AO3267" s="27"/>
      <c r="AP3267" s="27">
        <v>23214.285714285714</v>
      </c>
      <c r="AQ3267" s="39">
        <v>0</v>
      </c>
      <c r="AR3267" s="27">
        <f t="shared" si="134"/>
        <v>0</v>
      </c>
      <c r="AS3267" s="10" t="s">
        <v>111</v>
      </c>
      <c r="AT3267" s="43" t="s">
        <v>241</v>
      </c>
      <c r="AU3267" s="13" t="s">
        <v>610</v>
      </c>
    </row>
    <row r="3268" spans="2:47" ht="13.15" customHeight="1" x14ac:dyDescent="0.2">
      <c r="B3268" s="13" t="s">
        <v>4932</v>
      </c>
      <c r="C3268" s="13" t="s">
        <v>100</v>
      </c>
      <c r="D3268" s="13" t="s">
        <v>4933</v>
      </c>
      <c r="E3268" s="13" t="s">
        <v>4927</v>
      </c>
      <c r="F3268" s="13" t="s">
        <v>4934</v>
      </c>
      <c r="G3268" s="13" t="s">
        <v>4935</v>
      </c>
      <c r="H3268" s="13" t="s">
        <v>1026</v>
      </c>
      <c r="I3268" s="13">
        <v>45</v>
      </c>
      <c r="J3268" s="13" t="s">
        <v>614</v>
      </c>
      <c r="K3268" s="13" t="s">
        <v>107</v>
      </c>
      <c r="L3268" s="13" t="s">
        <v>108</v>
      </c>
      <c r="M3268" s="13" t="s">
        <v>109</v>
      </c>
      <c r="N3268" s="13" t="s">
        <v>110</v>
      </c>
      <c r="O3268" s="39"/>
      <c r="P3268" s="39"/>
      <c r="Q3268" s="39"/>
      <c r="R3268" s="39"/>
      <c r="S3268" s="39">
        <v>1100</v>
      </c>
      <c r="T3268" s="39">
        <v>1100</v>
      </c>
      <c r="U3268" s="39">
        <v>1100</v>
      </c>
      <c r="V3268" s="39">
        <v>1100</v>
      </c>
      <c r="W3268" s="39">
        <v>1100</v>
      </c>
      <c r="X3268" s="39"/>
      <c r="Y3268" s="39"/>
      <c r="Z3268" s="39"/>
      <c r="AA3268" s="39"/>
      <c r="AB3268" s="39"/>
      <c r="AC3268" s="39"/>
      <c r="AD3268" s="39"/>
      <c r="AE3268" s="39"/>
      <c r="AF3268" s="39"/>
      <c r="AG3268" s="39"/>
      <c r="AH3268" s="39"/>
      <c r="AI3268" s="39"/>
      <c r="AJ3268" s="39"/>
      <c r="AK3268" s="39"/>
      <c r="AL3268" s="39"/>
      <c r="AM3268" s="39"/>
      <c r="AN3268" s="39"/>
      <c r="AO3268" s="39"/>
      <c r="AP3268" s="39">
        <v>7999.9999999999991</v>
      </c>
      <c r="AQ3268" s="39">
        <v>0</v>
      </c>
      <c r="AR3268" s="27">
        <f t="shared" si="134"/>
        <v>0</v>
      </c>
      <c r="AS3268" s="13" t="s">
        <v>111</v>
      </c>
      <c r="AT3268" s="13">
        <v>2016</v>
      </c>
      <c r="AU3268" s="13">
        <v>9.18</v>
      </c>
    </row>
    <row r="3269" spans="2:47" ht="13.15" customHeight="1" x14ac:dyDescent="0.2">
      <c r="B3269" s="13" t="s">
        <v>4936</v>
      </c>
      <c r="C3269" s="13" t="s">
        <v>100</v>
      </c>
      <c r="D3269" s="13" t="s">
        <v>4933</v>
      </c>
      <c r="E3269" s="13" t="s">
        <v>4927</v>
      </c>
      <c r="F3269" s="13" t="s">
        <v>4934</v>
      </c>
      <c r="G3269" s="13" t="s">
        <v>4935</v>
      </c>
      <c r="H3269" s="13" t="s">
        <v>1026</v>
      </c>
      <c r="I3269" s="13">
        <v>45</v>
      </c>
      <c r="J3269" s="13" t="s">
        <v>747</v>
      </c>
      <c r="K3269" s="13" t="s">
        <v>107</v>
      </c>
      <c r="L3269" s="13" t="s">
        <v>108</v>
      </c>
      <c r="M3269" s="13" t="s">
        <v>109</v>
      </c>
      <c r="N3269" s="13" t="s">
        <v>110</v>
      </c>
      <c r="O3269" s="39"/>
      <c r="P3269" s="39"/>
      <c r="Q3269" s="39"/>
      <c r="R3269" s="39"/>
      <c r="S3269" s="39">
        <v>1100</v>
      </c>
      <c r="T3269" s="39">
        <v>1100</v>
      </c>
      <c r="U3269" s="39">
        <v>1100</v>
      </c>
      <c r="V3269" s="39">
        <v>1100</v>
      </c>
      <c r="W3269" s="39">
        <v>1100</v>
      </c>
      <c r="X3269" s="39"/>
      <c r="Y3269" s="39"/>
      <c r="Z3269" s="39"/>
      <c r="AA3269" s="39"/>
      <c r="AB3269" s="39"/>
      <c r="AC3269" s="39"/>
      <c r="AD3269" s="39"/>
      <c r="AE3269" s="39"/>
      <c r="AF3269" s="39"/>
      <c r="AG3269" s="39"/>
      <c r="AH3269" s="39"/>
      <c r="AI3269" s="39"/>
      <c r="AJ3269" s="39"/>
      <c r="AK3269" s="39"/>
      <c r="AL3269" s="39"/>
      <c r="AM3269" s="39"/>
      <c r="AN3269" s="39"/>
      <c r="AO3269" s="39"/>
      <c r="AP3269" s="39">
        <v>7999.9999999999991</v>
      </c>
      <c r="AQ3269" s="39">
        <v>0</v>
      </c>
      <c r="AR3269" s="27">
        <f t="shared" si="134"/>
        <v>0</v>
      </c>
      <c r="AS3269" s="13" t="s">
        <v>748</v>
      </c>
      <c r="AT3269" s="13">
        <v>2016</v>
      </c>
      <c r="AU3269" s="13">
        <v>9.14</v>
      </c>
    </row>
    <row r="3270" spans="2:47" ht="13.15" customHeight="1" x14ac:dyDescent="0.2">
      <c r="B3270" s="13" t="s">
        <v>4937</v>
      </c>
      <c r="C3270" s="13" t="s">
        <v>100</v>
      </c>
      <c r="D3270" s="13" t="s">
        <v>4933</v>
      </c>
      <c r="E3270" s="13" t="s">
        <v>4927</v>
      </c>
      <c r="F3270" s="13" t="s">
        <v>4934</v>
      </c>
      <c r="G3270" s="13" t="s">
        <v>4935</v>
      </c>
      <c r="H3270" s="13" t="s">
        <v>1026</v>
      </c>
      <c r="I3270" s="13">
        <v>45</v>
      </c>
      <c r="J3270" s="13" t="s">
        <v>751</v>
      </c>
      <c r="K3270" s="13" t="s">
        <v>107</v>
      </c>
      <c r="L3270" s="13" t="s">
        <v>108</v>
      </c>
      <c r="M3270" s="13" t="s">
        <v>109</v>
      </c>
      <c r="N3270" s="13" t="s">
        <v>110</v>
      </c>
      <c r="O3270" s="39"/>
      <c r="P3270" s="39"/>
      <c r="Q3270" s="39"/>
      <c r="R3270" s="39"/>
      <c r="S3270" s="39">
        <v>260</v>
      </c>
      <c r="T3270" s="39">
        <v>1100</v>
      </c>
      <c r="U3270" s="39">
        <v>1100</v>
      </c>
      <c r="V3270" s="39">
        <v>1100</v>
      </c>
      <c r="W3270" s="39">
        <v>1100</v>
      </c>
      <c r="X3270" s="39"/>
      <c r="Y3270" s="39"/>
      <c r="Z3270" s="39"/>
      <c r="AA3270" s="39"/>
      <c r="AB3270" s="39"/>
      <c r="AC3270" s="39"/>
      <c r="AD3270" s="39"/>
      <c r="AE3270" s="39"/>
      <c r="AF3270" s="39"/>
      <c r="AG3270" s="39"/>
      <c r="AH3270" s="39"/>
      <c r="AI3270" s="39"/>
      <c r="AJ3270" s="39"/>
      <c r="AK3270" s="39"/>
      <c r="AL3270" s="39"/>
      <c r="AM3270" s="39"/>
      <c r="AN3270" s="39"/>
      <c r="AO3270" s="39"/>
      <c r="AP3270" s="39">
        <v>7999.9999999999991</v>
      </c>
      <c r="AQ3270" s="39">
        <v>0</v>
      </c>
      <c r="AR3270" s="27">
        <f t="shared" si="134"/>
        <v>0</v>
      </c>
      <c r="AS3270" s="13" t="s">
        <v>748</v>
      </c>
      <c r="AT3270" s="13">
        <v>2016</v>
      </c>
      <c r="AU3270" s="13" t="s">
        <v>212</v>
      </c>
    </row>
    <row r="3271" spans="2:47" ht="13.15" customHeight="1" x14ac:dyDescent="0.2">
      <c r="B3271" s="7" t="s">
        <v>4938</v>
      </c>
      <c r="C3271" s="8" t="s">
        <v>100</v>
      </c>
      <c r="D3271" s="13" t="s">
        <v>4939</v>
      </c>
      <c r="E3271" s="8" t="s">
        <v>4940</v>
      </c>
      <c r="F3271" s="8" t="s">
        <v>4941</v>
      </c>
      <c r="G3271" s="7" t="s">
        <v>4942</v>
      </c>
      <c r="H3271" s="8" t="s">
        <v>197</v>
      </c>
      <c r="I3271" s="8">
        <v>45</v>
      </c>
      <c r="J3271" s="8" t="s">
        <v>1386</v>
      </c>
      <c r="K3271" s="8" t="s">
        <v>107</v>
      </c>
      <c r="L3271" s="8" t="s">
        <v>108</v>
      </c>
      <c r="M3271" s="8" t="s">
        <v>109</v>
      </c>
      <c r="N3271" s="8" t="s">
        <v>4943</v>
      </c>
      <c r="O3271" s="74"/>
      <c r="P3271" s="27"/>
      <c r="Q3271" s="27"/>
      <c r="R3271" s="27"/>
      <c r="S3271" s="27">
        <v>346</v>
      </c>
      <c r="T3271" s="27">
        <v>346</v>
      </c>
      <c r="U3271" s="27">
        <v>346</v>
      </c>
      <c r="V3271" s="27">
        <v>346</v>
      </c>
      <c r="W3271" s="27"/>
      <c r="X3271" s="27"/>
      <c r="Y3271" s="27"/>
      <c r="Z3271" s="27"/>
      <c r="AA3271" s="27"/>
      <c r="AB3271" s="27"/>
      <c r="AC3271" s="27"/>
      <c r="AD3271" s="27"/>
      <c r="AE3271" s="27"/>
      <c r="AF3271" s="27"/>
      <c r="AG3271" s="27"/>
      <c r="AH3271" s="27"/>
      <c r="AI3271" s="27"/>
      <c r="AJ3271" s="27"/>
      <c r="AK3271" s="27"/>
      <c r="AL3271" s="27"/>
      <c r="AM3271" s="27"/>
      <c r="AN3271" s="27"/>
      <c r="AO3271" s="27"/>
      <c r="AP3271" s="27">
        <v>5904</v>
      </c>
      <c r="AQ3271" s="39">
        <v>0</v>
      </c>
      <c r="AR3271" s="27">
        <f t="shared" si="134"/>
        <v>0</v>
      </c>
      <c r="AS3271" s="10" t="s">
        <v>111</v>
      </c>
      <c r="AT3271" s="43" t="s">
        <v>241</v>
      </c>
      <c r="AU3271" s="89" t="s">
        <v>212</v>
      </c>
    </row>
    <row r="3272" spans="2:47" ht="13.15" customHeight="1" x14ac:dyDescent="0.2">
      <c r="B3272" s="7" t="s">
        <v>4944</v>
      </c>
      <c r="C3272" s="8" t="s">
        <v>100</v>
      </c>
      <c r="D3272" s="13" t="s">
        <v>4945</v>
      </c>
      <c r="E3272" s="8" t="s">
        <v>4940</v>
      </c>
      <c r="F3272" s="8" t="s">
        <v>4946</v>
      </c>
      <c r="G3272" s="7" t="s">
        <v>4947</v>
      </c>
      <c r="H3272" s="8" t="s">
        <v>197</v>
      </c>
      <c r="I3272" s="8">
        <v>45</v>
      </c>
      <c r="J3272" s="8" t="s">
        <v>1386</v>
      </c>
      <c r="K3272" s="8" t="s">
        <v>107</v>
      </c>
      <c r="L3272" s="8" t="s">
        <v>108</v>
      </c>
      <c r="M3272" s="8" t="s">
        <v>109</v>
      </c>
      <c r="N3272" s="8" t="s">
        <v>4943</v>
      </c>
      <c r="O3272" s="74"/>
      <c r="P3272" s="27"/>
      <c r="Q3272" s="27"/>
      <c r="R3272" s="27"/>
      <c r="S3272" s="27">
        <v>280</v>
      </c>
      <c r="T3272" s="27">
        <v>280</v>
      </c>
      <c r="U3272" s="27">
        <v>280</v>
      </c>
      <c r="V3272" s="27">
        <v>280</v>
      </c>
      <c r="W3272" s="27"/>
      <c r="X3272" s="27"/>
      <c r="Y3272" s="27"/>
      <c r="Z3272" s="27"/>
      <c r="AA3272" s="27"/>
      <c r="AB3272" s="27"/>
      <c r="AC3272" s="27"/>
      <c r="AD3272" s="27"/>
      <c r="AE3272" s="27"/>
      <c r="AF3272" s="27"/>
      <c r="AG3272" s="27"/>
      <c r="AH3272" s="27"/>
      <c r="AI3272" s="27"/>
      <c r="AJ3272" s="27"/>
      <c r="AK3272" s="27"/>
      <c r="AL3272" s="27"/>
      <c r="AM3272" s="27"/>
      <c r="AN3272" s="27"/>
      <c r="AO3272" s="27"/>
      <c r="AP3272" s="27">
        <v>7999.9999999999991</v>
      </c>
      <c r="AQ3272" s="39">
        <v>0</v>
      </c>
      <c r="AR3272" s="27">
        <f t="shared" si="134"/>
        <v>0</v>
      </c>
      <c r="AS3272" s="10" t="s">
        <v>111</v>
      </c>
      <c r="AT3272" s="43" t="s">
        <v>241</v>
      </c>
      <c r="AU3272" s="13" t="s">
        <v>1163</v>
      </c>
    </row>
    <row r="3273" spans="2:47" ht="13.15" customHeight="1" x14ac:dyDescent="0.2">
      <c r="B3273" s="13" t="s">
        <v>4948</v>
      </c>
      <c r="C3273" s="13" t="s">
        <v>100</v>
      </c>
      <c r="D3273" s="13" t="s">
        <v>4949</v>
      </c>
      <c r="E3273" s="13" t="s">
        <v>4950</v>
      </c>
      <c r="F3273" s="13" t="s">
        <v>4951</v>
      </c>
      <c r="G3273" s="13" t="s">
        <v>4952</v>
      </c>
      <c r="H3273" s="13" t="s">
        <v>1026</v>
      </c>
      <c r="I3273" s="13">
        <v>45</v>
      </c>
      <c r="J3273" s="13" t="s">
        <v>614</v>
      </c>
      <c r="K3273" s="13" t="s">
        <v>107</v>
      </c>
      <c r="L3273" s="13" t="s">
        <v>108</v>
      </c>
      <c r="M3273" s="13" t="s">
        <v>109</v>
      </c>
      <c r="N3273" s="13" t="s">
        <v>4943</v>
      </c>
      <c r="O3273" s="39"/>
      <c r="P3273" s="39"/>
      <c r="Q3273" s="39"/>
      <c r="R3273" s="39"/>
      <c r="S3273" s="39">
        <v>1100</v>
      </c>
      <c r="T3273" s="39">
        <v>1100</v>
      </c>
      <c r="U3273" s="39">
        <v>1100</v>
      </c>
      <c r="V3273" s="39">
        <v>1100</v>
      </c>
      <c r="W3273" s="39">
        <v>1100</v>
      </c>
      <c r="X3273" s="39"/>
      <c r="Y3273" s="39"/>
      <c r="Z3273" s="39"/>
      <c r="AA3273" s="39"/>
      <c r="AB3273" s="39"/>
      <c r="AC3273" s="39"/>
      <c r="AD3273" s="39"/>
      <c r="AE3273" s="39"/>
      <c r="AF3273" s="39"/>
      <c r="AG3273" s="39"/>
      <c r="AH3273" s="39"/>
      <c r="AI3273" s="39"/>
      <c r="AJ3273" s="39"/>
      <c r="AK3273" s="39"/>
      <c r="AL3273" s="39"/>
      <c r="AM3273" s="39"/>
      <c r="AN3273" s="39"/>
      <c r="AO3273" s="39"/>
      <c r="AP3273" s="39">
        <v>7999.9999999999991</v>
      </c>
      <c r="AQ3273" s="39">
        <v>0</v>
      </c>
      <c r="AR3273" s="27">
        <f t="shared" si="134"/>
        <v>0</v>
      </c>
      <c r="AS3273" s="13" t="s">
        <v>111</v>
      </c>
      <c r="AT3273" s="13">
        <v>2016</v>
      </c>
      <c r="AU3273" s="13" t="s">
        <v>212</v>
      </c>
    </row>
    <row r="3274" spans="2:47" ht="13.15" customHeight="1" x14ac:dyDescent="0.2">
      <c r="B3274" s="7" t="s">
        <v>4953</v>
      </c>
      <c r="C3274" s="8" t="s">
        <v>100</v>
      </c>
      <c r="D3274" s="13" t="s">
        <v>4954</v>
      </c>
      <c r="E3274" s="8" t="s">
        <v>4940</v>
      </c>
      <c r="F3274" s="8" t="s">
        <v>4955</v>
      </c>
      <c r="G3274" s="7" t="s">
        <v>4956</v>
      </c>
      <c r="H3274" s="8" t="s">
        <v>197</v>
      </c>
      <c r="I3274" s="8">
        <v>45</v>
      </c>
      <c r="J3274" s="8" t="s">
        <v>1386</v>
      </c>
      <c r="K3274" s="8" t="s">
        <v>107</v>
      </c>
      <c r="L3274" s="8" t="s">
        <v>108</v>
      </c>
      <c r="M3274" s="8" t="s">
        <v>109</v>
      </c>
      <c r="N3274" s="8" t="s">
        <v>4943</v>
      </c>
      <c r="O3274" s="74"/>
      <c r="P3274" s="27"/>
      <c r="Q3274" s="27"/>
      <c r="R3274" s="27"/>
      <c r="S3274" s="27">
        <v>240</v>
      </c>
      <c r="T3274" s="27">
        <v>240</v>
      </c>
      <c r="U3274" s="27">
        <v>240</v>
      </c>
      <c r="V3274" s="27">
        <v>240</v>
      </c>
      <c r="W3274" s="27"/>
      <c r="X3274" s="27"/>
      <c r="Y3274" s="27"/>
      <c r="Z3274" s="27"/>
      <c r="AA3274" s="27"/>
      <c r="AB3274" s="27"/>
      <c r="AC3274" s="27"/>
      <c r="AD3274" s="27"/>
      <c r="AE3274" s="27"/>
      <c r="AF3274" s="27"/>
      <c r="AG3274" s="27"/>
      <c r="AH3274" s="27"/>
      <c r="AI3274" s="27"/>
      <c r="AJ3274" s="27"/>
      <c r="AK3274" s="27"/>
      <c r="AL3274" s="27"/>
      <c r="AM3274" s="27"/>
      <c r="AN3274" s="27"/>
      <c r="AO3274" s="27"/>
      <c r="AP3274" s="27">
        <v>6075</v>
      </c>
      <c r="AQ3274" s="39">
        <v>0</v>
      </c>
      <c r="AR3274" s="27">
        <f t="shared" si="134"/>
        <v>0</v>
      </c>
      <c r="AS3274" s="10" t="s">
        <v>111</v>
      </c>
      <c r="AT3274" s="43" t="s">
        <v>241</v>
      </c>
      <c r="AU3274" s="89" t="s">
        <v>212</v>
      </c>
    </row>
    <row r="3275" spans="2:47" ht="13.15" customHeight="1" x14ac:dyDescent="0.2">
      <c r="B3275" s="7" t="s">
        <v>4957</v>
      </c>
      <c r="C3275" s="8" t="s">
        <v>100</v>
      </c>
      <c r="D3275" s="13" t="s">
        <v>4958</v>
      </c>
      <c r="E3275" s="8" t="s">
        <v>4959</v>
      </c>
      <c r="F3275" s="8" t="s">
        <v>4960</v>
      </c>
      <c r="G3275" s="7" t="s">
        <v>4961</v>
      </c>
      <c r="H3275" s="8" t="s">
        <v>197</v>
      </c>
      <c r="I3275" s="8">
        <v>45</v>
      </c>
      <c r="J3275" s="8" t="s">
        <v>1386</v>
      </c>
      <c r="K3275" s="8" t="s">
        <v>107</v>
      </c>
      <c r="L3275" s="8" t="s">
        <v>108</v>
      </c>
      <c r="M3275" s="8" t="s">
        <v>109</v>
      </c>
      <c r="N3275" s="8" t="s">
        <v>664</v>
      </c>
      <c r="O3275" s="74"/>
      <c r="P3275" s="27"/>
      <c r="Q3275" s="27"/>
      <c r="R3275" s="27"/>
      <c r="S3275" s="27">
        <v>30</v>
      </c>
      <c r="T3275" s="27">
        <v>30</v>
      </c>
      <c r="U3275" s="27">
        <v>30</v>
      </c>
      <c r="V3275" s="27">
        <v>30</v>
      </c>
      <c r="W3275" s="27"/>
      <c r="X3275" s="27"/>
      <c r="Y3275" s="27"/>
      <c r="Z3275" s="27"/>
      <c r="AA3275" s="27"/>
      <c r="AB3275" s="27"/>
      <c r="AC3275" s="27"/>
      <c r="AD3275" s="27"/>
      <c r="AE3275" s="27"/>
      <c r="AF3275" s="27"/>
      <c r="AG3275" s="27"/>
      <c r="AH3275" s="27"/>
      <c r="AI3275" s="27"/>
      <c r="AJ3275" s="27"/>
      <c r="AK3275" s="27"/>
      <c r="AL3275" s="27"/>
      <c r="AM3275" s="27"/>
      <c r="AN3275" s="27"/>
      <c r="AO3275" s="27"/>
      <c r="AP3275" s="27">
        <v>4309.4821428571422</v>
      </c>
      <c r="AQ3275" s="39">
        <v>0</v>
      </c>
      <c r="AR3275" s="27">
        <f t="shared" si="134"/>
        <v>0</v>
      </c>
      <c r="AS3275" s="10" t="s">
        <v>111</v>
      </c>
      <c r="AT3275" s="43" t="s">
        <v>241</v>
      </c>
      <c r="AU3275" s="13" t="s">
        <v>1163</v>
      </c>
    </row>
    <row r="3276" spans="2:47" ht="13.15" customHeight="1" x14ac:dyDescent="0.2">
      <c r="B3276" s="13" t="s">
        <v>4962</v>
      </c>
      <c r="C3276" s="13" t="s">
        <v>100</v>
      </c>
      <c r="D3276" s="13" t="s">
        <v>4958</v>
      </c>
      <c r="E3276" s="13" t="s">
        <v>4959</v>
      </c>
      <c r="F3276" s="13" t="s">
        <v>4960</v>
      </c>
      <c r="G3276" s="13" t="s">
        <v>4963</v>
      </c>
      <c r="H3276" s="13" t="s">
        <v>1475</v>
      </c>
      <c r="I3276" s="13">
        <v>45</v>
      </c>
      <c r="J3276" s="13" t="s">
        <v>614</v>
      </c>
      <c r="K3276" s="13" t="s">
        <v>107</v>
      </c>
      <c r="L3276" s="13" t="s">
        <v>108</v>
      </c>
      <c r="M3276" s="13" t="s">
        <v>109</v>
      </c>
      <c r="N3276" s="13" t="s">
        <v>664</v>
      </c>
      <c r="O3276" s="39"/>
      <c r="P3276" s="39"/>
      <c r="Q3276" s="39"/>
      <c r="R3276" s="39"/>
      <c r="S3276" s="39">
        <v>10</v>
      </c>
      <c r="T3276" s="39">
        <v>10</v>
      </c>
      <c r="U3276" s="39">
        <v>10</v>
      </c>
      <c r="V3276" s="39">
        <v>10</v>
      </c>
      <c r="W3276" s="39">
        <v>10</v>
      </c>
      <c r="X3276" s="39"/>
      <c r="Y3276" s="39"/>
      <c r="Z3276" s="39"/>
      <c r="AA3276" s="39"/>
      <c r="AB3276" s="39"/>
      <c r="AC3276" s="39"/>
      <c r="AD3276" s="39"/>
      <c r="AE3276" s="39"/>
      <c r="AF3276" s="39"/>
      <c r="AG3276" s="39"/>
      <c r="AH3276" s="39"/>
      <c r="AI3276" s="39"/>
      <c r="AJ3276" s="39"/>
      <c r="AK3276" s="39"/>
      <c r="AL3276" s="39"/>
      <c r="AM3276" s="39"/>
      <c r="AN3276" s="39"/>
      <c r="AO3276" s="39"/>
      <c r="AP3276" s="39">
        <v>4309.4799999999996</v>
      </c>
      <c r="AQ3276" s="39">
        <v>0</v>
      </c>
      <c r="AR3276" s="27">
        <f t="shared" ref="AR3276:AR3339" si="135">AQ3276*1.12</f>
        <v>0</v>
      </c>
      <c r="AS3276" s="13" t="s">
        <v>111</v>
      </c>
      <c r="AT3276" s="13">
        <v>2016</v>
      </c>
      <c r="AU3276" s="13" t="s">
        <v>2048</v>
      </c>
    </row>
    <row r="3277" spans="2:47" ht="13.15" customHeight="1" x14ac:dyDescent="0.2">
      <c r="B3277" s="13" t="s">
        <v>4964</v>
      </c>
      <c r="C3277" s="13" t="s">
        <v>100</v>
      </c>
      <c r="D3277" s="13" t="s">
        <v>4965</v>
      </c>
      <c r="E3277" s="13" t="s">
        <v>4966</v>
      </c>
      <c r="F3277" s="13" t="s">
        <v>4967</v>
      </c>
      <c r="G3277" s="13" t="s">
        <v>4963</v>
      </c>
      <c r="H3277" s="13" t="s">
        <v>1475</v>
      </c>
      <c r="I3277" s="13">
        <v>45</v>
      </c>
      <c r="J3277" s="13" t="s">
        <v>747</v>
      </c>
      <c r="K3277" s="13" t="s">
        <v>107</v>
      </c>
      <c r="L3277" s="13" t="s">
        <v>108</v>
      </c>
      <c r="M3277" s="13" t="s">
        <v>109</v>
      </c>
      <c r="N3277" s="13" t="s">
        <v>664</v>
      </c>
      <c r="O3277" s="39"/>
      <c r="P3277" s="39"/>
      <c r="Q3277" s="39"/>
      <c r="R3277" s="39"/>
      <c r="S3277" s="39">
        <v>10</v>
      </c>
      <c r="T3277" s="39">
        <v>10</v>
      </c>
      <c r="U3277" s="39">
        <v>10</v>
      </c>
      <c r="V3277" s="39">
        <v>10</v>
      </c>
      <c r="W3277" s="39">
        <v>10</v>
      </c>
      <c r="X3277" s="39"/>
      <c r="Y3277" s="39"/>
      <c r="Z3277" s="39"/>
      <c r="AA3277" s="39"/>
      <c r="AB3277" s="39"/>
      <c r="AC3277" s="39"/>
      <c r="AD3277" s="39"/>
      <c r="AE3277" s="39"/>
      <c r="AF3277" s="39"/>
      <c r="AG3277" s="39"/>
      <c r="AH3277" s="39"/>
      <c r="AI3277" s="39"/>
      <c r="AJ3277" s="39"/>
      <c r="AK3277" s="39"/>
      <c r="AL3277" s="39"/>
      <c r="AM3277" s="39"/>
      <c r="AN3277" s="39"/>
      <c r="AO3277" s="39"/>
      <c r="AP3277" s="39">
        <v>4309.4799999999996</v>
      </c>
      <c r="AQ3277" s="39">
        <v>0</v>
      </c>
      <c r="AR3277" s="27">
        <f t="shared" si="135"/>
        <v>0</v>
      </c>
      <c r="AS3277" s="13" t="s">
        <v>748</v>
      </c>
      <c r="AT3277" s="13">
        <v>2016</v>
      </c>
      <c r="AU3277" s="13">
        <v>14</v>
      </c>
    </row>
    <row r="3278" spans="2:47" ht="13.15" customHeight="1" x14ac:dyDescent="0.2">
      <c r="B3278" s="13" t="s">
        <v>4968</v>
      </c>
      <c r="C3278" s="13" t="s">
        <v>100</v>
      </c>
      <c r="D3278" s="13" t="s">
        <v>4965</v>
      </c>
      <c r="E3278" s="13" t="s">
        <v>4966</v>
      </c>
      <c r="F3278" s="13" t="s">
        <v>4967</v>
      </c>
      <c r="G3278" s="13" t="s">
        <v>4963</v>
      </c>
      <c r="H3278" s="13" t="s">
        <v>1475</v>
      </c>
      <c r="I3278" s="13">
        <v>45</v>
      </c>
      <c r="J3278" s="13" t="s">
        <v>747</v>
      </c>
      <c r="K3278" s="13" t="s">
        <v>107</v>
      </c>
      <c r="L3278" s="13" t="s">
        <v>108</v>
      </c>
      <c r="M3278" s="13" t="s">
        <v>109</v>
      </c>
      <c r="N3278" s="13" t="s">
        <v>664</v>
      </c>
      <c r="O3278" s="39"/>
      <c r="P3278" s="39"/>
      <c r="Q3278" s="39"/>
      <c r="R3278" s="39"/>
      <c r="S3278" s="39">
        <v>35</v>
      </c>
      <c r="T3278" s="39">
        <v>10</v>
      </c>
      <c r="U3278" s="39">
        <v>10</v>
      </c>
      <c r="V3278" s="39">
        <v>10</v>
      </c>
      <c r="W3278" s="39">
        <v>10</v>
      </c>
      <c r="X3278" s="39"/>
      <c r="Y3278" s="39"/>
      <c r="Z3278" s="39"/>
      <c r="AA3278" s="39"/>
      <c r="AB3278" s="39"/>
      <c r="AC3278" s="39"/>
      <c r="AD3278" s="39"/>
      <c r="AE3278" s="39"/>
      <c r="AF3278" s="39"/>
      <c r="AG3278" s="39"/>
      <c r="AH3278" s="39"/>
      <c r="AI3278" s="39"/>
      <c r="AJ3278" s="39"/>
      <c r="AK3278" s="39"/>
      <c r="AL3278" s="39"/>
      <c r="AM3278" s="39"/>
      <c r="AN3278" s="39"/>
      <c r="AO3278" s="39"/>
      <c r="AP3278" s="39">
        <v>4309.4799999999996</v>
      </c>
      <c r="AQ3278" s="39">
        <v>0</v>
      </c>
      <c r="AR3278" s="27">
        <f t="shared" si="135"/>
        <v>0</v>
      </c>
      <c r="AS3278" s="13" t="s">
        <v>748</v>
      </c>
      <c r="AT3278" s="13">
        <v>2016</v>
      </c>
      <c r="AU3278" s="13" t="s">
        <v>212</v>
      </c>
    </row>
    <row r="3279" spans="2:47" ht="13.15" customHeight="1" x14ac:dyDescent="0.2">
      <c r="B3279" s="7" t="s">
        <v>4969</v>
      </c>
      <c r="C3279" s="8" t="s">
        <v>100</v>
      </c>
      <c r="D3279" s="13" t="s">
        <v>4958</v>
      </c>
      <c r="E3279" s="8" t="s">
        <v>4959</v>
      </c>
      <c r="F3279" s="8" t="s">
        <v>4960</v>
      </c>
      <c r="G3279" s="7" t="s">
        <v>4970</v>
      </c>
      <c r="H3279" s="8" t="s">
        <v>197</v>
      </c>
      <c r="I3279" s="8">
        <v>45</v>
      </c>
      <c r="J3279" s="8" t="s">
        <v>1386</v>
      </c>
      <c r="K3279" s="8" t="s">
        <v>107</v>
      </c>
      <c r="L3279" s="8" t="s">
        <v>108</v>
      </c>
      <c r="M3279" s="8" t="s">
        <v>109</v>
      </c>
      <c r="N3279" s="8" t="s">
        <v>664</v>
      </c>
      <c r="O3279" s="74"/>
      <c r="P3279" s="27"/>
      <c r="Q3279" s="27"/>
      <c r="R3279" s="27"/>
      <c r="S3279" s="27">
        <v>30</v>
      </c>
      <c r="T3279" s="27">
        <v>30</v>
      </c>
      <c r="U3279" s="27">
        <v>30</v>
      </c>
      <c r="V3279" s="27">
        <v>30</v>
      </c>
      <c r="W3279" s="27"/>
      <c r="X3279" s="27"/>
      <c r="Y3279" s="27"/>
      <c r="Z3279" s="27"/>
      <c r="AA3279" s="27"/>
      <c r="AB3279" s="27"/>
      <c r="AC3279" s="27"/>
      <c r="AD3279" s="27"/>
      <c r="AE3279" s="27"/>
      <c r="AF3279" s="27"/>
      <c r="AG3279" s="27"/>
      <c r="AH3279" s="27"/>
      <c r="AI3279" s="27"/>
      <c r="AJ3279" s="27"/>
      <c r="AK3279" s="27"/>
      <c r="AL3279" s="27"/>
      <c r="AM3279" s="27"/>
      <c r="AN3279" s="27"/>
      <c r="AO3279" s="27"/>
      <c r="AP3279" s="27">
        <v>5388.5535714285716</v>
      </c>
      <c r="AQ3279" s="39">
        <v>0</v>
      </c>
      <c r="AR3279" s="27">
        <f t="shared" si="135"/>
        <v>0</v>
      </c>
      <c r="AS3279" s="10" t="s">
        <v>111</v>
      </c>
      <c r="AT3279" s="43" t="s">
        <v>241</v>
      </c>
      <c r="AU3279" s="13" t="s">
        <v>1163</v>
      </c>
    </row>
    <row r="3280" spans="2:47" ht="13.15" customHeight="1" x14ac:dyDescent="0.2">
      <c r="B3280" s="13" t="s">
        <v>4971</v>
      </c>
      <c r="C3280" s="13" t="s">
        <v>100</v>
      </c>
      <c r="D3280" s="13" t="s">
        <v>4958</v>
      </c>
      <c r="E3280" s="13" t="s">
        <v>4959</v>
      </c>
      <c r="F3280" s="13" t="s">
        <v>4960</v>
      </c>
      <c r="G3280" s="13" t="s">
        <v>4972</v>
      </c>
      <c r="H3280" s="13" t="s">
        <v>1475</v>
      </c>
      <c r="I3280" s="13">
        <v>45</v>
      </c>
      <c r="J3280" s="13" t="s">
        <v>614</v>
      </c>
      <c r="K3280" s="13" t="s">
        <v>107</v>
      </c>
      <c r="L3280" s="13" t="s">
        <v>108</v>
      </c>
      <c r="M3280" s="13" t="s">
        <v>109</v>
      </c>
      <c r="N3280" s="13" t="s">
        <v>664</v>
      </c>
      <c r="O3280" s="39"/>
      <c r="P3280" s="39"/>
      <c r="Q3280" s="39"/>
      <c r="R3280" s="39"/>
      <c r="S3280" s="39">
        <v>10</v>
      </c>
      <c r="T3280" s="39">
        <v>10</v>
      </c>
      <c r="U3280" s="39">
        <v>10</v>
      </c>
      <c r="V3280" s="39">
        <v>10</v>
      </c>
      <c r="W3280" s="39">
        <v>10</v>
      </c>
      <c r="X3280" s="39"/>
      <c r="Y3280" s="39"/>
      <c r="Z3280" s="39"/>
      <c r="AA3280" s="39"/>
      <c r="AB3280" s="39"/>
      <c r="AC3280" s="39"/>
      <c r="AD3280" s="39"/>
      <c r="AE3280" s="39"/>
      <c r="AF3280" s="39"/>
      <c r="AG3280" s="39"/>
      <c r="AH3280" s="39"/>
      <c r="AI3280" s="39"/>
      <c r="AJ3280" s="39"/>
      <c r="AK3280" s="39"/>
      <c r="AL3280" s="39"/>
      <c r="AM3280" s="39"/>
      <c r="AN3280" s="39"/>
      <c r="AO3280" s="39"/>
      <c r="AP3280" s="39">
        <v>5388.55</v>
      </c>
      <c r="AQ3280" s="39">
        <v>0</v>
      </c>
      <c r="AR3280" s="27">
        <f t="shared" si="135"/>
        <v>0</v>
      </c>
      <c r="AS3280" s="13" t="s">
        <v>111</v>
      </c>
      <c r="AT3280" s="13">
        <v>2016</v>
      </c>
      <c r="AU3280" s="13" t="s">
        <v>2048</v>
      </c>
    </row>
    <row r="3281" spans="2:47" ht="13.15" customHeight="1" x14ac:dyDescent="0.2">
      <c r="B3281" s="13" t="s">
        <v>4973</v>
      </c>
      <c r="C3281" s="13" t="s">
        <v>100</v>
      </c>
      <c r="D3281" s="13" t="s">
        <v>4974</v>
      </c>
      <c r="E3281" s="13" t="s">
        <v>4966</v>
      </c>
      <c r="F3281" s="13" t="s">
        <v>4975</v>
      </c>
      <c r="G3281" s="13" t="s">
        <v>4972</v>
      </c>
      <c r="H3281" s="13" t="s">
        <v>1475</v>
      </c>
      <c r="I3281" s="13">
        <v>45</v>
      </c>
      <c r="J3281" s="13" t="s">
        <v>747</v>
      </c>
      <c r="K3281" s="13" t="s">
        <v>107</v>
      </c>
      <c r="L3281" s="13" t="s">
        <v>108</v>
      </c>
      <c r="M3281" s="13" t="s">
        <v>109</v>
      </c>
      <c r="N3281" s="13" t="s">
        <v>664</v>
      </c>
      <c r="O3281" s="39"/>
      <c r="P3281" s="39"/>
      <c r="Q3281" s="39"/>
      <c r="R3281" s="39"/>
      <c r="S3281" s="39">
        <v>10</v>
      </c>
      <c r="T3281" s="39">
        <v>10</v>
      </c>
      <c r="U3281" s="39">
        <v>10</v>
      </c>
      <c r="V3281" s="39">
        <v>10</v>
      </c>
      <c r="W3281" s="39">
        <v>10</v>
      </c>
      <c r="X3281" s="39"/>
      <c r="Y3281" s="39"/>
      <c r="Z3281" s="39"/>
      <c r="AA3281" s="39"/>
      <c r="AB3281" s="39"/>
      <c r="AC3281" s="39"/>
      <c r="AD3281" s="39"/>
      <c r="AE3281" s="39"/>
      <c r="AF3281" s="39"/>
      <c r="AG3281" s="39"/>
      <c r="AH3281" s="39"/>
      <c r="AI3281" s="39"/>
      <c r="AJ3281" s="39"/>
      <c r="AK3281" s="39"/>
      <c r="AL3281" s="39"/>
      <c r="AM3281" s="39"/>
      <c r="AN3281" s="39"/>
      <c r="AO3281" s="39"/>
      <c r="AP3281" s="39">
        <v>5388.55</v>
      </c>
      <c r="AQ3281" s="39">
        <v>0</v>
      </c>
      <c r="AR3281" s="27">
        <f t="shared" si="135"/>
        <v>0</v>
      </c>
      <c r="AS3281" s="13" t="s">
        <v>748</v>
      </c>
      <c r="AT3281" s="13">
        <v>2016</v>
      </c>
      <c r="AU3281" s="13">
        <v>14</v>
      </c>
    </row>
    <row r="3282" spans="2:47" ht="13.15" customHeight="1" x14ac:dyDescent="0.2">
      <c r="B3282" s="13" t="s">
        <v>4976</v>
      </c>
      <c r="C3282" s="13" t="s">
        <v>100</v>
      </c>
      <c r="D3282" s="13" t="s">
        <v>4974</v>
      </c>
      <c r="E3282" s="13" t="s">
        <v>4966</v>
      </c>
      <c r="F3282" s="13" t="s">
        <v>4975</v>
      </c>
      <c r="G3282" s="13" t="s">
        <v>4972</v>
      </c>
      <c r="H3282" s="13" t="s">
        <v>1475</v>
      </c>
      <c r="I3282" s="13">
        <v>45</v>
      </c>
      <c r="J3282" s="13" t="s">
        <v>747</v>
      </c>
      <c r="K3282" s="13" t="s">
        <v>107</v>
      </c>
      <c r="L3282" s="13" t="s">
        <v>108</v>
      </c>
      <c r="M3282" s="13" t="s">
        <v>109</v>
      </c>
      <c r="N3282" s="13" t="s">
        <v>664</v>
      </c>
      <c r="O3282" s="39"/>
      <c r="P3282" s="39"/>
      <c r="Q3282" s="39"/>
      <c r="R3282" s="39"/>
      <c r="S3282" s="39">
        <v>35</v>
      </c>
      <c r="T3282" s="39">
        <v>10</v>
      </c>
      <c r="U3282" s="39">
        <v>10</v>
      </c>
      <c r="V3282" s="39">
        <v>10</v>
      </c>
      <c r="W3282" s="39">
        <v>10</v>
      </c>
      <c r="X3282" s="39"/>
      <c r="Y3282" s="39"/>
      <c r="Z3282" s="39"/>
      <c r="AA3282" s="39"/>
      <c r="AB3282" s="39"/>
      <c r="AC3282" s="39"/>
      <c r="AD3282" s="39"/>
      <c r="AE3282" s="39"/>
      <c r="AF3282" s="39"/>
      <c r="AG3282" s="39"/>
      <c r="AH3282" s="39"/>
      <c r="AI3282" s="39"/>
      <c r="AJ3282" s="39"/>
      <c r="AK3282" s="39"/>
      <c r="AL3282" s="39"/>
      <c r="AM3282" s="39"/>
      <c r="AN3282" s="39"/>
      <c r="AO3282" s="39"/>
      <c r="AP3282" s="39">
        <v>5388.55</v>
      </c>
      <c r="AQ3282" s="39">
        <v>0</v>
      </c>
      <c r="AR3282" s="27">
        <f t="shared" si="135"/>
        <v>0</v>
      </c>
      <c r="AS3282" s="13" t="s">
        <v>748</v>
      </c>
      <c r="AT3282" s="13">
        <v>2016</v>
      </c>
      <c r="AU3282" s="13" t="s">
        <v>212</v>
      </c>
    </row>
    <row r="3283" spans="2:47" ht="13.15" customHeight="1" x14ac:dyDescent="0.2">
      <c r="B3283" s="7" t="s">
        <v>4977</v>
      </c>
      <c r="C3283" s="8" t="s">
        <v>100</v>
      </c>
      <c r="D3283" s="13" t="s">
        <v>4978</v>
      </c>
      <c r="E3283" s="8" t="s">
        <v>4959</v>
      </c>
      <c r="F3283" s="8" t="s">
        <v>4979</v>
      </c>
      <c r="G3283" s="7" t="s">
        <v>4980</v>
      </c>
      <c r="H3283" s="8" t="s">
        <v>197</v>
      </c>
      <c r="I3283" s="8">
        <v>45</v>
      </c>
      <c r="J3283" s="8" t="s">
        <v>1386</v>
      </c>
      <c r="K3283" s="8" t="s">
        <v>107</v>
      </c>
      <c r="L3283" s="8" t="s">
        <v>108</v>
      </c>
      <c r="M3283" s="8" t="s">
        <v>109</v>
      </c>
      <c r="N3283" s="8" t="s">
        <v>664</v>
      </c>
      <c r="O3283" s="74"/>
      <c r="P3283" s="27"/>
      <c r="Q3283" s="27"/>
      <c r="R3283" s="27"/>
      <c r="S3283" s="27">
        <v>80</v>
      </c>
      <c r="T3283" s="27">
        <v>80</v>
      </c>
      <c r="U3283" s="27">
        <v>80</v>
      </c>
      <c r="V3283" s="27">
        <v>80</v>
      </c>
      <c r="W3283" s="27"/>
      <c r="X3283" s="27"/>
      <c r="Y3283" s="27"/>
      <c r="Z3283" s="27"/>
      <c r="AA3283" s="27"/>
      <c r="AB3283" s="27"/>
      <c r="AC3283" s="27"/>
      <c r="AD3283" s="27"/>
      <c r="AE3283" s="27"/>
      <c r="AF3283" s="27"/>
      <c r="AG3283" s="27"/>
      <c r="AH3283" s="27"/>
      <c r="AI3283" s="27"/>
      <c r="AJ3283" s="27"/>
      <c r="AK3283" s="27"/>
      <c r="AL3283" s="27"/>
      <c r="AM3283" s="27"/>
      <c r="AN3283" s="27"/>
      <c r="AO3283" s="27"/>
      <c r="AP3283" s="27">
        <v>184</v>
      </c>
      <c r="AQ3283" s="39">
        <v>0</v>
      </c>
      <c r="AR3283" s="27">
        <f t="shared" si="135"/>
        <v>0</v>
      </c>
      <c r="AS3283" s="10" t="s">
        <v>111</v>
      </c>
      <c r="AT3283" s="43" t="s">
        <v>241</v>
      </c>
      <c r="AU3283" s="89" t="s">
        <v>212</v>
      </c>
    </row>
    <row r="3284" spans="2:47" ht="13.15" customHeight="1" x14ac:dyDescent="0.2">
      <c r="B3284" s="7" t="s">
        <v>4981</v>
      </c>
      <c r="C3284" s="8" t="s">
        <v>100</v>
      </c>
      <c r="D3284" s="13" t="s">
        <v>4982</v>
      </c>
      <c r="E3284" s="13" t="s">
        <v>4983</v>
      </c>
      <c r="F3284" s="13" t="s">
        <v>4984</v>
      </c>
      <c r="G3284" s="7" t="s">
        <v>4985</v>
      </c>
      <c r="H3284" s="8" t="s">
        <v>197</v>
      </c>
      <c r="I3284" s="8">
        <v>45</v>
      </c>
      <c r="J3284" s="8" t="s">
        <v>1386</v>
      </c>
      <c r="K3284" s="8" t="s">
        <v>107</v>
      </c>
      <c r="L3284" s="8" t="s">
        <v>108</v>
      </c>
      <c r="M3284" s="8" t="s">
        <v>109</v>
      </c>
      <c r="N3284" s="8" t="s">
        <v>664</v>
      </c>
      <c r="O3284" s="74"/>
      <c r="P3284" s="27"/>
      <c r="Q3284" s="27"/>
      <c r="R3284" s="27"/>
      <c r="S3284" s="27">
        <v>10</v>
      </c>
      <c r="T3284" s="27">
        <v>10</v>
      </c>
      <c r="U3284" s="27">
        <v>10</v>
      </c>
      <c r="V3284" s="27">
        <v>10</v>
      </c>
      <c r="W3284" s="27"/>
      <c r="X3284" s="27"/>
      <c r="Y3284" s="27"/>
      <c r="Z3284" s="27"/>
      <c r="AA3284" s="27"/>
      <c r="AB3284" s="27"/>
      <c r="AC3284" s="27"/>
      <c r="AD3284" s="27"/>
      <c r="AE3284" s="27"/>
      <c r="AF3284" s="27"/>
      <c r="AG3284" s="27"/>
      <c r="AH3284" s="27"/>
      <c r="AI3284" s="27"/>
      <c r="AJ3284" s="27"/>
      <c r="AK3284" s="27"/>
      <c r="AL3284" s="27"/>
      <c r="AM3284" s="27"/>
      <c r="AN3284" s="27"/>
      <c r="AO3284" s="27"/>
      <c r="AP3284" s="27">
        <v>255977.67857142855</v>
      </c>
      <c r="AQ3284" s="39">
        <v>0</v>
      </c>
      <c r="AR3284" s="27">
        <f t="shared" si="135"/>
        <v>0</v>
      </c>
      <c r="AS3284" s="10" t="s">
        <v>111</v>
      </c>
      <c r="AT3284" s="43" t="s">
        <v>241</v>
      </c>
      <c r="AU3284" s="13" t="s">
        <v>1163</v>
      </c>
    </row>
    <row r="3285" spans="2:47" ht="13.15" customHeight="1" x14ac:dyDescent="0.2">
      <c r="B3285" s="13" t="s">
        <v>4986</v>
      </c>
      <c r="C3285" s="13" t="s">
        <v>100</v>
      </c>
      <c r="D3285" s="13" t="s">
        <v>4982</v>
      </c>
      <c r="E3285" s="13" t="s">
        <v>4983</v>
      </c>
      <c r="F3285" s="13" t="s">
        <v>4984</v>
      </c>
      <c r="G3285" s="13" t="s">
        <v>4987</v>
      </c>
      <c r="H3285" s="13" t="s">
        <v>1026</v>
      </c>
      <c r="I3285" s="13">
        <v>45</v>
      </c>
      <c r="J3285" s="13" t="s">
        <v>614</v>
      </c>
      <c r="K3285" s="13" t="s">
        <v>107</v>
      </c>
      <c r="L3285" s="13" t="s">
        <v>108</v>
      </c>
      <c r="M3285" s="13" t="s">
        <v>109</v>
      </c>
      <c r="N3285" s="13" t="s">
        <v>664</v>
      </c>
      <c r="O3285" s="39"/>
      <c r="P3285" s="39"/>
      <c r="Q3285" s="39"/>
      <c r="R3285" s="39"/>
      <c r="S3285" s="39">
        <v>53</v>
      </c>
      <c r="T3285" s="39">
        <v>53</v>
      </c>
      <c r="U3285" s="39">
        <v>53</v>
      </c>
      <c r="V3285" s="39">
        <v>53</v>
      </c>
      <c r="W3285" s="39">
        <v>53</v>
      </c>
      <c r="X3285" s="39"/>
      <c r="Y3285" s="39"/>
      <c r="Z3285" s="39"/>
      <c r="AA3285" s="39"/>
      <c r="AB3285" s="39"/>
      <c r="AC3285" s="39"/>
      <c r="AD3285" s="39"/>
      <c r="AE3285" s="39"/>
      <c r="AF3285" s="39"/>
      <c r="AG3285" s="39"/>
      <c r="AH3285" s="39"/>
      <c r="AI3285" s="39"/>
      <c r="AJ3285" s="39"/>
      <c r="AK3285" s="39"/>
      <c r="AL3285" s="39"/>
      <c r="AM3285" s="39"/>
      <c r="AN3285" s="39"/>
      <c r="AO3285" s="39"/>
      <c r="AP3285" s="39">
        <v>255977.67</v>
      </c>
      <c r="AQ3285" s="39">
        <v>0</v>
      </c>
      <c r="AR3285" s="27">
        <f t="shared" si="135"/>
        <v>0</v>
      </c>
      <c r="AS3285" s="13" t="s">
        <v>111</v>
      </c>
      <c r="AT3285" s="13">
        <v>2016</v>
      </c>
      <c r="AU3285" s="13">
        <v>9.18</v>
      </c>
    </row>
    <row r="3286" spans="2:47" ht="13.15" customHeight="1" x14ac:dyDescent="0.2">
      <c r="B3286" s="13" t="s">
        <v>4988</v>
      </c>
      <c r="C3286" s="13" t="s">
        <v>100</v>
      </c>
      <c r="D3286" s="13" t="s">
        <v>4982</v>
      </c>
      <c r="E3286" s="13" t="s">
        <v>4983</v>
      </c>
      <c r="F3286" s="13" t="s">
        <v>4984</v>
      </c>
      <c r="G3286" s="13" t="s">
        <v>4987</v>
      </c>
      <c r="H3286" s="13" t="s">
        <v>1026</v>
      </c>
      <c r="I3286" s="13">
        <v>45</v>
      </c>
      <c r="J3286" s="13" t="s">
        <v>747</v>
      </c>
      <c r="K3286" s="13" t="s">
        <v>107</v>
      </c>
      <c r="L3286" s="13" t="s">
        <v>108</v>
      </c>
      <c r="M3286" s="13" t="s">
        <v>109</v>
      </c>
      <c r="N3286" s="13" t="s">
        <v>664</v>
      </c>
      <c r="O3286" s="39"/>
      <c r="P3286" s="39"/>
      <c r="Q3286" s="39"/>
      <c r="R3286" s="39"/>
      <c r="S3286" s="39">
        <v>53</v>
      </c>
      <c r="T3286" s="39">
        <v>53</v>
      </c>
      <c r="U3286" s="39">
        <v>53</v>
      </c>
      <c r="V3286" s="39">
        <v>53</v>
      </c>
      <c r="W3286" s="39">
        <v>53</v>
      </c>
      <c r="X3286" s="39"/>
      <c r="Y3286" s="39"/>
      <c r="Z3286" s="39"/>
      <c r="AA3286" s="39"/>
      <c r="AB3286" s="39"/>
      <c r="AC3286" s="39"/>
      <c r="AD3286" s="39"/>
      <c r="AE3286" s="39"/>
      <c r="AF3286" s="39"/>
      <c r="AG3286" s="39"/>
      <c r="AH3286" s="39"/>
      <c r="AI3286" s="39"/>
      <c r="AJ3286" s="39"/>
      <c r="AK3286" s="39"/>
      <c r="AL3286" s="39"/>
      <c r="AM3286" s="39"/>
      <c r="AN3286" s="39"/>
      <c r="AO3286" s="39"/>
      <c r="AP3286" s="39">
        <v>255977.67</v>
      </c>
      <c r="AQ3286" s="39">
        <v>0</v>
      </c>
      <c r="AR3286" s="27">
        <f t="shared" si="135"/>
        <v>0</v>
      </c>
      <c r="AS3286" s="13" t="s">
        <v>748</v>
      </c>
      <c r="AT3286" s="13">
        <v>2016</v>
      </c>
      <c r="AU3286" s="13">
        <v>9.1199999999999992</v>
      </c>
    </row>
    <row r="3287" spans="2:47" ht="13.15" customHeight="1" x14ac:dyDescent="0.2">
      <c r="B3287" s="13" t="s">
        <v>4989</v>
      </c>
      <c r="C3287" s="13" t="s">
        <v>100</v>
      </c>
      <c r="D3287" s="13" t="s">
        <v>4982</v>
      </c>
      <c r="E3287" s="13" t="s">
        <v>4983</v>
      </c>
      <c r="F3287" s="13" t="s">
        <v>4984</v>
      </c>
      <c r="G3287" s="13" t="s">
        <v>4987</v>
      </c>
      <c r="H3287" s="13" t="s">
        <v>1026</v>
      </c>
      <c r="I3287" s="13">
        <v>45</v>
      </c>
      <c r="J3287" s="13" t="s">
        <v>751</v>
      </c>
      <c r="K3287" s="13" t="s">
        <v>107</v>
      </c>
      <c r="L3287" s="13" t="s">
        <v>108</v>
      </c>
      <c r="M3287" s="13" t="s">
        <v>337</v>
      </c>
      <c r="N3287" s="13" t="s">
        <v>664</v>
      </c>
      <c r="O3287" s="39"/>
      <c r="P3287" s="39"/>
      <c r="Q3287" s="39"/>
      <c r="R3287" s="39"/>
      <c r="S3287" s="39">
        <v>53</v>
      </c>
      <c r="T3287" s="39">
        <v>53</v>
      </c>
      <c r="U3287" s="39">
        <v>53</v>
      </c>
      <c r="V3287" s="39">
        <v>53</v>
      </c>
      <c r="W3287" s="39">
        <v>53</v>
      </c>
      <c r="X3287" s="39"/>
      <c r="Y3287" s="39"/>
      <c r="Z3287" s="39"/>
      <c r="AA3287" s="39"/>
      <c r="AB3287" s="39"/>
      <c r="AC3287" s="39"/>
      <c r="AD3287" s="39"/>
      <c r="AE3287" s="39"/>
      <c r="AF3287" s="39"/>
      <c r="AG3287" s="39"/>
      <c r="AH3287" s="39"/>
      <c r="AI3287" s="39"/>
      <c r="AJ3287" s="39"/>
      <c r="AK3287" s="39"/>
      <c r="AL3287" s="39"/>
      <c r="AM3287" s="39"/>
      <c r="AN3287" s="39"/>
      <c r="AO3287" s="39"/>
      <c r="AP3287" s="39">
        <v>255977.67</v>
      </c>
      <c r="AQ3287" s="39">
        <v>0</v>
      </c>
      <c r="AR3287" s="27">
        <f t="shared" si="135"/>
        <v>0</v>
      </c>
      <c r="AS3287" s="13" t="s">
        <v>748</v>
      </c>
      <c r="AT3287" s="13">
        <v>2016</v>
      </c>
      <c r="AU3287" s="13" t="s">
        <v>212</v>
      </c>
    </row>
    <row r="3288" spans="2:47" ht="13.15" customHeight="1" x14ac:dyDescent="0.2">
      <c r="B3288" s="7" t="s">
        <v>4990</v>
      </c>
      <c r="C3288" s="8" t="s">
        <v>100</v>
      </c>
      <c r="D3288" s="13" t="s">
        <v>4982</v>
      </c>
      <c r="E3288" s="13" t="s">
        <v>4983</v>
      </c>
      <c r="F3288" s="13" t="s">
        <v>4984</v>
      </c>
      <c r="G3288" s="7" t="s">
        <v>4991</v>
      </c>
      <c r="H3288" s="8" t="s">
        <v>197</v>
      </c>
      <c r="I3288" s="8">
        <v>45</v>
      </c>
      <c r="J3288" s="8" t="s">
        <v>1386</v>
      </c>
      <c r="K3288" s="8" t="s">
        <v>107</v>
      </c>
      <c r="L3288" s="8" t="s">
        <v>108</v>
      </c>
      <c r="M3288" s="8" t="s">
        <v>109</v>
      </c>
      <c r="N3288" s="8" t="s">
        <v>664</v>
      </c>
      <c r="O3288" s="74"/>
      <c r="P3288" s="27"/>
      <c r="Q3288" s="27"/>
      <c r="R3288" s="27"/>
      <c r="S3288" s="27">
        <v>10</v>
      </c>
      <c r="T3288" s="27">
        <v>10</v>
      </c>
      <c r="U3288" s="27">
        <v>10</v>
      </c>
      <c r="V3288" s="27">
        <v>10</v>
      </c>
      <c r="W3288" s="27"/>
      <c r="X3288" s="27"/>
      <c r="Y3288" s="27"/>
      <c r="Z3288" s="27"/>
      <c r="AA3288" s="27"/>
      <c r="AB3288" s="27"/>
      <c r="AC3288" s="27"/>
      <c r="AD3288" s="27"/>
      <c r="AE3288" s="27"/>
      <c r="AF3288" s="27"/>
      <c r="AG3288" s="27"/>
      <c r="AH3288" s="27"/>
      <c r="AI3288" s="27"/>
      <c r="AJ3288" s="27"/>
      <c r="AK3288" s="27"/>
      <c r="AL3288" s="27"/>
      <c r="AM3288" s="27"/>
      <c r="AN3288" s="27"/>
      <c r="AO3288" s="27"/>
      <c r="AP3288" s="27">
        <v>234005.69642857142</v>
      </c>
      <c r="AQ3288" s="39">
        <v>0</v>
      </c>
      <c r="AR3288" s="27">
        <f t="shared" si="135"/>
        <v>0</v>
      </c>
      <c r="AS3288" s="10" t="s">
        <v>111</v>
      </c>
      <c r="AT3288" s="43" t="s">
        <v>241</v>
      </c>
      <c r="AU3288" s="13" t="s">
        <v>1163</v>
      </c>
    </row>
    <row r="3289" spans="2:47" ht="13.15" customHeight="1" x14ac:dyDescent="0.2">
      <c r="B3289" s="13" t="s">
        <v>4992</v>
      </c>
      <c r="C3289" s="13" t="s">
        <v>100</v>
      </c>
      <c r="D3289" s="13" t="s">
        <v>4982</v>
      </c>
      <c r="E3289" s="13" t="s">
        <v>4983</v>
      </c>
      <c r="F3289" s="13" t="s">
        <v>4984</v>
      </c>
      <c r="G3289" s="13" t="s">
        <v>4993</v>
      </c>
      <c r="H3289" s="13" t="s">
        <v>1026</v>
      </c>
      <c r="I3289" s="13">
        <v>45</v>
      </c>
      <c r="J3289" s="13" t="s">
        <v>614</v>
      </c>
      <c r="K3289" s="13" t="s">
        <v>107</v>
      </c>
      <c r="L3289" s="13" t="s">
        <v>108</v>
      </c>
      <c r="M3289" s="13" t="s">
        <v>109</v>
      </c>
      <c r="N3289" s="13" t="s">
        <v>664</v>
      </c>
      <c r="O3289" s="39"/>
      <c r="P3289" s="39"/>
      <c r="Q3289" s="39"/>
      <c r="R3289" s="39"/>
      <c r="S3289" s="39">
        <v>17</v>
      </c>
      <c r="T3289" s="39">
        <v>17</v>
      </c>
      <c r="U3289" s="39">
        <v>17</v>
      </c>
      <c r="V3289" s="39">
        <v>17</v>
      </c>
      <c r="W3289" s="39">
        <v>17</v>
      </c>
      <c r="X3289" s="39"/>
      <c r="Y3289" s="39"/>
      <c r="Z3289" s="39"/>
      <c r="AA3289" s="39"/>
      <c r="AB3289" s="39"/>
      <c r="AC3289" s="39"/>
      <c r="AD3289" s="39"/>
      <c r="AE3289" s="39"/>
      <c r="AF3289" s="39"/>
      <c r="AG3289" s="39"/>
      <c r="AH3289" s="39"/>
      <c r="AI3289" s="39"/>
      <c r="AJ3289" s="39"/>
      <c r="AK3289" s="39"/>
      <c r="AL3289" s="39"/>
      <c r="AM3289" s="39"/>
      <c r="AN3289" s="39"/>
      <c r="AO3289" s="39"/>
      <c r="AP3289" s="39">
        <v>234005.69</v>
      </c>
      <c r="AQ3289" s="39">
        <v>0</v>
      </c>
      <c r="AR3289" s="27">
        <f t="shared" si="135"/>
        <v>0</v>
      </c>
      <c r="AS3289" s="13" t="s">
        <v>111</v>
      </c>
      <c r="AT3289" s="13">
        <v>2016</v>
      </c>
      <c r="AU3289" s="13">
        <v>9.18</v>
      </c>
    </row>
    <row r="3290" spans="2:47" ht="13.15" customHeight="1" x14ac:dyDescent="0.2">
      <c r="B3290" s="13" t="s">
        <v>4994</v>
      </c>
      <c r="C3290" s="13" t="s">
        <v>100</v>
      </c>
      <c r="D3290" s="13" t="s">
        <v>4982</v>
      </c>
      <c r="E3290" s="13" t="s">
        <v>4983</v>
      </c>
      <c r="F3290" s="13" t="s">
        <v>4984</v>
      </c>
      <c r="G3290" s="13" t="s">
        <v>4993</v>
      </c>
      <c r="H3290" s="13" t="s">
        <v>1026</v>
      </c>
      <c r="I3290" s="13">
        <v>45</v>
      </c>
      <c r="J3290" s="13" t="s">
        <v>747</v>
      </c>
      <c r="K3290" s="13" t="s">
        <v>107</v>
      </c>
      <c r="L3290" s="13" t="s">
        <v>108</v>
      </c>
      <c r="M3290" s="13" t="s">
        <v>109</v>
      </c>
      <c r="N3290" s="13" t="s">
        <v>664</v>
      </c>
      <c r="O3290" s="39"/>
      <c r="P3290" s="39"/>
      <c r="Q3290" s="39"/>
      <c r="R3290" s="39"/>
      <c r="S3290" s="39">
        <v>17</v>
      </c>
      <c r="T3290" s="39">
        <v>17</v>
      </c>
      <c r="U3290" s="39">
        <v>17</v>
      </c>
      <c r="V3290" s="39">
        <v>17</v>
      </c>
      <c r="W3290" s="39">
        <v>17</v>
      </c>
      <c r="X3290" s="39"/>
      <c r="Y3290" s="39"/>
      <c r="Z3290" s="39"/>
      <c r="AA3290" s="39"/>
      <c r="AB3290" s="39"/>
      <c r="AC3290" s="39"/>
      <c r="AD3290" s="39"/>
      <c r="AE3290" s="39"/>
      <c r="AF3290" s="39"/>
      <c r="AG3290" s="39"/>
      <c r="AH3290" s="39"/>
      <c r="AI3290" s="39"/>
      <c r="AJ3290" s="39"/>
      <c r="AK3290" s="39"/>
      <c r="AL3290" s="39"/>
      <c r="AM3290" s="39"/>
      <c r="AN3290" s="39"/>
      <c r="AO3290" s="39"/>
      <c r="AP3290" s="39">
        <v>234005.69</v>
      </c>
      <c r="AQ3290" s="39">
        <v>0</v>
      </c>
      <c r="AR3290" s="27">
        <f t="shared" si="135"/>
        <v>0</v>
      </c>
      <c r="AS3290" s="13" t="s">
        <v>748</v>
      </c>
      <c r="AT3290" s="13">
        <v>2016</v>
      </c>
      <c r="AU3290" s="13">
        <v>9.1199999999999992</v>
      </c>
    </row>
    <row r="3291" spans="2:47" ht="13.15" customHeight="1" x14ac:dyDescent="0.2">
      <c r="B3291" s="13" t="s">
        <v>4995</v>
      </c>
      <c r="C3291" s="13" t="s">
        <v>100</v>
      </c>
      <c r="D3291" s="13" t="s">
        <v>4982</v>
      </c>
      <c r="E3291" s="13" t="s">
        <v>4983</v>
      </c>
      <c r="F3291" s="13" t="s">
        <v>4984</v>
      </c>
      <c r="G3291" s="13" t="s">
        <v>4993</v>
      </c>
      <c r="H3291" s="13" t="s">
        <v>1026</v>
      </c>
      <c r="I3291" s="13">
        <v>45</v>
      </c>
      <c r="J3291" s="13" t="s">
        <v>751</v>
      </c>
      <c r="K3291" s="13" t="s">
        <v>107</v>
      </c>
      <c r="L3291" s="13" t="s">
        <v>108</v>
      </c>
      <c r="M3291" s="13" t="s">
        <v>337</v>
      </c>
      <c r="N3291" s="13" t="s">
        <v>664</v>
      </c>
      <c r="O3291" s="39"/>
      <c r="P3291" s="39"/>
      <c r="Q3291" s="39"/>
      <c r="R3291" s="39"/>
      <c r="S3291" s="39">
        <v>17</v>
      </c>
      <c r="T3291" s="39">
        <v>17</v>
      </c>
      <c r="U3291" s="39">
        <v>17</v>
      </c>
      <c r="V3291" s="39">
        <v>17</v>
      </c>
      <c r="W3291" s="39">
        <v>17</v>
      </c>
      <c r="X3291" s="39"/>
      <c r="Y3291" s="39"/>
      <c r="Z3291" s="39"/>
      <c r="AA3291" s="39"/>
      <c r="AB3291" s="39"/>
      <c r="AC3291" s="39"/>
      <c r="AD3291" s="39"/>
      <c r="AE3291" s="39"/>
      <c r="AF3291" s="39"/>
      <c r="AG3291" s="39"/>
      <c r="AH3291" s="39"/>
      <c r="AI3291" s="39"/>
      <c r="AJ3291" s="39"/>
      <c r="AK3291" s="39"/>
      <c r="AL3291" s="39"/>
      <c r="AM3291" s="39"/>
      <c r="AN3291" s="39"/>
      <c r="AO3291" s="39"/>
      <c r="AP3291" s="39">
        <v>234005.69</v>
      </c>
      <c r="AQ3291" s="39">
        <v>0</v>
      </c>
      <c r="AR3291" s="27">
        <f t="shared" si="135"/>
        <v>0</v>
      </c>
      <c r="AS3291" s="13" t="s">
        <v>748</v>
      </c>
      <c r="AT3291" s="13">
        <v>2016</v>
      </c>
      <c r="AU3291" s="13" t="s">
        <v>212</v>
      </c>
    </row>
    <row r="3292" spans="2:47" ht="13.15" customHeight="1" x14ac:dyDescent="0.2">
      <c r="B3292" s="7" t="s">
        <v>4996</v>
      </c>
      <c r="C3292" s="8" t="s">
        <v>100</v>
      </c>
      <c r="D3292" s="13" t="s">
        <v>4997</v>
      </c>
      <c r="E3292" s="13" t="s">
        <v>4998</v>
      </c>
      <c r="F3292" s="13" t="s">
        <v>4999</v>
      </c>
      <c r="G3292" s="7" t="s">
        <v>5000</v>
      </c>
      <c r="H3292" s="8" t="s">
        <v>197</v>
      </c>
      <c r="I3292" s="8">
        <v>45</v>
      </c>
      <c r="J3292" s="8" t="s">
        <v>1386</v>
      </c>
      <c r="K3292" s="8" t="s">
        <v>107</v>
      </c>
      <c r="L3292" s="8" t="s">
        <v>108</v>
      </c>
      <c r="M3292" s="8" t="s">
        <v>109</v>
      </c>
      <c r="N3292" s="8" t="s">
        <v>664</v>
      </c>
      <c r="O3292" s="74"/>
      <c r="P3292" s="27"/>
      <c r="Q3292" s="27"/>
      <c r="R3292" s="27"/>
      <c r="S3292" s="27">
        <v>8</v>
      </c>
      <c r="T3292" s="27">
        <v>8</v>
      </c>
      <c r="U3292" s="27">
        <v>8</v>
      </c>
      <c r="V3292" s="27">
        <v>8</v>
      </c>
      <c r="W3292" s="27"/>
      <c r="X3292" s="27"/>
      <c r="Y3292" s="27"/>
      <c r="Z3292" s="27"/>
      <c r="AA3292" s="27"/>
      <c r="AB3292" s="27"/>
      <c r="AC3292" s="27"/>
      <c r="AD3292" s="27"/>
      <c r="AE3292" s="27"/>
      <c r="AF3292" s="27"/>
      <c r="AG3292" s="27"/>
      <c r="AH3292" s="27"/>
      <c r="AI3292" s="27"/>
      <c r="AJ3292" s="27"/>
      <c r="AK3292" s="27"/>
      <c r="AL3292" s="27"/>
      <c r="AM3292" s="27"/>
      <c r="AN3292" s="27"/>
      <c r="AO3292" s="27"/>
      <c r="AP3292" s="27">
        <v>4976.7857142857138</v>
      </c>
      <c r="AQ3292" s="39">
        <v>0</v>
      </c>
      <c r="AR3292" s="27">
        <f t="shared" si="135"/>
        <v>0</v>
      </c>
      <c r="AS3292" s="10" t="s">
        <v>111</v>
      </c>
      <c r="AT3292" s="43" t="s">
        <v>241</v>
      </c>
      <c r="AU3292" s="89" t="s">
        <v>212</v>
      </c>
    </row>
    <row r="3293" spans="2:47" ht="13.15" customHeight="1" x14ac:dyDescent="0.2">
      <c r="B3293" s="7" t="s">
        <v>5001</v>
      </c>
      <c r="C3293" s="8" t="s">
        <v>100</v>
      </c>
      <c r="D3293" s="13" t="s">
        <v>1779</v>
      </c>
      <c r="E3293" s="13" t="s">
        <v>5002</v>
      </c>
      <c r="F3293" s="13" t="s">
        <v>5003</v>
      </c>
      <c r="G3293" s="7" t="s">
        <v>5004</v>
      </c>
      <c r="H3293" s="8" t="s">
        <v>197</v>
      </c>
      <c r="I3293" s="8">
        <v>45</v>
      </c>
      <c r="J3293" s="8" t="s">
        <v>1386</v>
      </c>
      <c r="K3293" s="8" t="s">
        <v>107</v>
      </c>
      <c r="L3293" s="8" t="s">
        <v>108</v>
      </c>
      <c r="M3293" s="8" t="s">
        <v>109</v>
      </c>
      <c r="N3293" s="8" t="s">
        <v>664</v>
      </c>
      <c r="O3293" s="74"/>
      <c r="P3293" s="27"/>
      <c r="Q3293" s="27"/>
      <c r="R3293" s="27"/>
      <c r="S3293" s="27">
        <v>70</v>
      </c>
      <c r="T3293" s="27">
        <v>72</v>
      </c>
      <c r="U3293" s="27">
        <v>72</v>
      </c>
      <c r="V3293" s="27">
        <v>72</v>
      </c>
      <c r="W3293" s="27"/>
      <c r="X3293" s="27"/>
      <c r="Y3293" s="27"/>
      <c r="Z3293" s="27"/>
      <c r="AA3293" s="27"/>
      <c r="AB3293" s="27"/>
      <c r="AC3293" s="27"/>
      <c r="AD3293" s="27"/>
      <c r="AE3293" s="27"/>
      <c r="AF3293" s="27"/>
      <c r="AG3293" s="27"/>
      <c r="AH3293" s="27"/>
      <c r="AI3293" s="27"/>
      <c r="AJ3293" s="27"/>
      <c r="AK3293" s="27"/>
      <c r="AL3293" s="27"/>
      <c r="AM3293" s="27"/>
      <c r="AN3293" s="27"/>
      <c r="AO3293" s="27"/>
      <c r="AP3293" s="27">
        <v>150000</v>
      </c>
      <c r="AQ3293" s="39">
        <v>0</v>
      </c>
      <c r="AR3293" s="27">
        <f t="shared" si="135"/>
        <v>0</v>
      </c>
      <c r="AS3293" s="10" t="s">
        <v>111</v>
      </c>
      <c r="AT3293" s="43" t="s">
        <v>241</v>
      </c>
      <c r="AU3293" s="89" t="s">
        <v>212</v>
      </c>
    </row>
    <row r="3294" spans="2:47" ht="13.15" customHeight="1" x14ac:dyDescent="0.2">
      <c r="B3294" s="7" t="s">
        <v>5005</v>
      </c>
      <c r="C3294" s="8" t="s">
        <v>100</v>
      </c>
      <c r="D3294" s="13" t="s">
        <v>1748</v>
      </c>
      <c r="E3294" s="13" t="s">
        <v>1545</v>
      </c>
      <c r="F3294" s="13" t="s">
        <v>5006</v>
      </c>
      <c r="G3294" s="7" t="s">
        <v>5007</v>
      </c>
      <c r="H3294" s="8" t="s">
        <v>105</v>
      </c>
      <c r="I3294" s="8">
        <v>45</v>
      </c>
      <c r="J3294" s="8" t="s">
        <v>1386</v>
      </c>
      <c r="K3294" s="8" t="s">
        <v>107</v>
      </c>
      <c r="L3294" s="8" t="s">
        <v>108</v>
      </c>
      <c r="M3294" s="8" t="s">
        <v>109</v>
      </c>
      <c r="N3294" s="8" t="s">
        <v>664</v>
      </c>
      <c r="O3294" s="74"/>
      <c r="P3294" s="27"/>
      <c r="Q3294" s="27"/>
      <c r="R3294" s="27"/>
      <c r="S3294" s="27">
        <v>12</v>
      </c>
      <c r="T3294" s="27">
        <v>12</v>
      </c>
      <c r="U3294" s="27">
        <v>12</v>
      </c>
      <c r="V3294" s="27">
        <v>12</v>
      </c>
      <c r="W3294" s="27"/>
      <c r="X3294" s="27"/>
      <c r="Y3294" s="27"/>
      <c r="Z3294" s="27"/>
      <c r="AA3294" s="27"/>
      <c r="AB3294" s="27"/>
      <c r="AC3294" s="27"/>
      <c r="AD3294" s="27"/>
      <c r="AE3294" s="27"/>
      <c r="AF3294" s="27"/>
      <c r="AG3294" s="27"/>
      <c r="AH3294" s="27"/>
      <c r="AI3294" s="27"/>
      <c r="AJ3294" s="27"/>
      <c r="AK3294" s="27"/>
      <c r="AL3294" s="27"/>
      <c r="AM3294" s="27"/>
      <c r="AN3294" s="27"/>
      <c r="AO3294" s="27"/>
      <c r="AP3294" s="27">
        <v>3519.9999999999995</v>
      </c>
      <c r="AQ3294" s="39">
        <v>0</v>
      </c>
      <c r="AR3294" s="27">
        <f t="shared" si="135"/>
        <v>0</v>
      </c>
      <c r="AS3294" s="10" t="s">
        <v>111</v>
      </c>
      <c r="AT3294" s="43" t="s">
        <v>241</v>
      </c>
      <c r="AU3294" s="13" t="s">
        <v>1163</v>
      </c>
    </row>
    <row r="3295" spans="2:47" ht="13.15" customHeight="1" x14ac:dyDescent="0.2">
      <c r="B3295" s="13" t="s">
        <v>5008</v>
      </c>
      <c r="C3295" s="13" t="s">
        <v>100</v>
      </c>
      <c r="D3295" s="13" t="s">
        <v>5009</v>
      </c>
      <c r="E3295" s="13" t="s">
        <v>1545</v>
      </c>
      <c r="F3295" s="13" t="s">
        <v>5006</v>
      </c>
      <c r="G3295" s="13" t="s">
        <v>5010</v>
      </c>
      <c r="H3295" s="13" t="s">
        <v>1475</v>
      </c>
      <c r="I3295" s="13">
        <v>45</v>
      </c>
      <c r="J3295" s="13" t="s">
        <v>614</v>
      </c>
      <c r="K3295" s="13" t="s">
        <v>107</v>
      </c>
      <c r="L3295" s="13" t="s">
        <v>108</v>
      </c>
      <c r="M3295" s="13" t="s">
        <v>109</v>
      </c>
      <c r="N3295" s="13" t="s">
        <v>664</v>
      </c>
      <c r="O3295" s="39"/>
      <c r="P3295" s="39"/>
      <c r="Q3295" s="39"/>
      <c r="R3295" s="39"/>
      <c r="S3295" s="39">
        <v>6</v>
      </c>
      <c r="T3295" s="39">
        <v>6</v>
      </c>
      <c r="U3295" s="39">
        <v>6</v>
      </c>
      <c r="V3295" s="39">
        <v>6</v>
      </c>
      <c r="W3295" s="39">
        <v>6</v>
      </c>
      <c r="X3295" s="39"/>
      <c r="Y3295" s="39"/>
      <c r="Z3295" s="39"/>
      <c r="AA3295" s="39"/>
      <c r="AB3295" s="39"/>
      <c r="AC3295" s="39"/>
      <c r="AD3295" s="39"/>
      <c r="AE3295" s="39"/>
      <c r="AF3295" s="39"/>
      <c r="AG3295" s="39"/>
      <c r="AH3295" s="39"/>
      <c r="AI3295" s="39"/>
      <c r="AJ3295" s="39"/>
      <c r="AK3295" s="39"/>
      <c r="AL3295" s="39"/>
      <c r="AM3295" s="39"/>
      <c r="AN3295" s="39"/>
      <c r="AO3295" s="39"/>
      <c r="AP3295" s="39">
        <v>3519.9999999999995</v>
      </c>
      <c r="AQ3295" s="39">
        <v>0</v>
      </c>
      <c r="AR3295" s="27">
        <f t="shared" si="135"/>
        <v>0</v>
      </c>
      <c r="AS3295" s="13" t="s">
        <v>111</v>
      </c>
      <c r="AT3295" s="13">
        <v>2016</v>
      </c>
      <c r="AU3295" s="13" t="s">
        <v>212</v>
      </c>
    </row>
    <row r="3296" spans="2:47" ht="13.15" customHeight="1" x14ac:dyDescent="0.2">
      <c r="B3296" s="7" t="s">
        <v>5011</v>
      </c>
      <c r="C3296" s="8" t="s">
        <v>100</v>
      </c>
      <c r="D3296" s="13" t="s">
        <v>5012</v>
      </c>
      <c r="E3296" s="13" t="s">
        <v>5013</v>
      </c>
      <c r="F3296" s="13" t="s">
        <v>5014</v>
      </c>
      <c r="G3296" s="7" t="s">
        <v>5015</v>
      </c>
      <c r="H3296" s="8" t="s">
        <v>197</v>
      </c>
      <c r="I3296" s="8">
        <v>45</v>
      </c>
      <c r="J3296" s="8" t="s">
        <v>1386</v>
      </c>
      <c r="K3296" s="8" t="s">
        <v>107</v>
      </c>
      <c r="L3296" s="8" t="s">
        <v>108</v>
      </c>
      <c r="M3296" s="8" t="s">
        <v>109</v>
      </c>
      <c r="N3296" s="8" t="s">
        <v>664</v>
      </c>
      <c r="O3296" s="74"/>
      <c r="P3296" s="27"/>
      <c r="Q3296" s="27"/>
      <c r="R3296" s="27"/>
      <c r="S3296" s="27">
        <v>1</v>
      </c>
      <c r="T3296" s="27">
        <v>1</v>
      </c>
      <c r="U3296" s="27">
        <v>1</v>
      </c>
      <c r="V3296" s="27">
        <v>1</v>
      </c>
      <c r="W3296" s="27"/>
      <c r="X3296" s="27"/>
      <c r="Y3296" s="27"/>
      <c r="Z3296" s="27"/>
      <c r="AA3296" s="27"/>
      <c r="AB3296" s="27"/>
      <c r="AC3296" s="27"/>
      <c r="AD3296" s="27"/>
      <c r="AE3296" s="27"/>
      <c r="AF3296" s="27"/>
      <c r="AG3296" s="27"/>
      <c r="AH3296" s="27"/>
      <c r="AI3296" s="27"/>
      <c r="AJ3296" s="27"/>
      <c r="AK3296" s="27"/>
      <c r="AL3296" s="27"/>
      <c r="AM3296" s="27"/>
      <c r="AN3296" s="27"/>
      <c r="AO3296" s="27"/>
      <c r="AP3296" s="27">
        <v>1025142.5</v>
      </c>
      <c r="AQ3296" s="39">
        <v>0</v>
      </c>
      <c r="AR3296" s="27">
        <f t="shared" si="135"/>
        <v>0</v>
      </c>
      <c r="AS3296" s="10" t="s">
        <v>111</v>
      </c>
      <c r="AT3296" s="43" t="s">
        <v>241</v>
      </c>
      <c r="AU3296" s="89" t="s">
        <v>212</v>
      </c>
    </row>
    <row r="3297" spans="2:47" ht="13.15" customHeight="1" x14ac:dyDescent="0.2">
      <c r="B3297" s="7" t="s">
        <v>5016</v>
      </c>
      <c r="C3297" s="8" t="s">
        <v>100</v>
      </c>
      <c r="D3297" s="13" t="s">
        <v>5012</v>
      </c>
      <c r="E3297" s="13" t="s">
        <v>5013</v>
      </c>
      <c r="F3297" s="13" t="s">
        <v>5014</v>
      </c>
      <c r="G3297" s="7" t="s">
        <v>5017</v>
      </c>
      <c r="H3297" s="8" t="s">
        <v>197</v>
      </c>
      <c r="I3297" s="8">
        <v>45</v>
      </c>
      <c r="J3297" s="8" t="s">
        <v>1386</v>
      </c>
      <c r="K3297" s="8" t="s">
        <v>107</v>
      </c>
      <c r="L3297" s="8" t="s">
        <v>108</v>
      </c>
      <c r="M3297" s="8" t="s">
        <v>109</v>
      </c>
      <c r="N3297" s="8" t="s">
        <v>664</v>
      </c>
      <c r="O3297" s="74"/>
      <c r="P3297" s="27"/>
      <c r="Q3297" s="27"/>
      <c r="R3297" s="27"/>
      <c r="S3297" s="27">
        <v>1</v>
      </c>
      <c r="T3297" s="27">
        <v>1</v>
      </c>
      <c r="U3297" s="27">
        <v>1</v>
      </c>
      <c r="V3297" s="27">
        <v>1</v>
      </c>
      <c r="W3297" s="27"/>
      <c r="X3297" s="27"/>
      <c r="Y3297" s="27"/>
      <c r="Z3297" s="27"/>
      <c r="AA3297" s="27"/>
      <c r="AB3297" s="27"/>
      <c r="AC3297" s="27"/>
      <c r="AD3297" s="27"/>
      <c r="AE3297" s="27"/>
      <c r="AF3297" s="27"/>
      <c r="AG3297" s="27"/>
      <c r="AH3297" s="27"/>
      <c r="AI3297" s="27"/>
      <c r="AJ3297" s="27"/>
      <c r="AK3297" s="27"/>
      <c r="AL3297" s="27"/>
      <c r="AM3297" s="27"/>
      <c r="AN3297" s="27"/>
      <c r="AO3297" s="27"/>
      <c r="AP3297" s="27">
        <v>803865</v>
      </c>
      <c r="AQ3297" s="39">
        <v>0</v>
      </c>
      <c r="AR3297" s="27">
        <f t="shared" si="135"/>
        <v>0</v>
      </c>
      <c r="AS3297" s="10" t="s">
        <v>111</v>
      </c>
      <c r="AT3297" s="43" t="s">
        <v>241</v>
      </c>
      <c r="AU3297" s="89" t="s">
        <v>212</v>
      </c>
    </row>
    <row r="3298" spans="2:47" ht="13.15" customHeight="1" x14ac:dyDescent="0.2">
      <c r="B3298" s="7" t="s">
        <v>5018</v>
      </c>
      <c r="C3298" s="8" t="s">
        <v>100</v>
      </c>
      <c r="D3298" s="13" t="s">
        <v>1748</v>
      </c>
      <c r="E3298" s="13" t="s">
        <v>1841</v>
      </c>
      <c r="F3298" s="13" t="s">
        <v>1842</v>
      </c>
      <c r="G3298" s="7" t="s">
        <v>5019</v>
      </c>
      <c r="H3298" s="8" t="s">
        <v>105</v>
      </c>
      <c r="I3298" s="8">
        <v>45</v>
      </c>
      <c r="J3298" s="8" t="s">
        <v>1386</v>
      </c>
      <c r="K3298" s="8" t="s">
        <v>107</v>
      </c>
      <c r="L3298" s="8" t="s">
        <v>108</v>
      </c>
      <c r="M3298" s="8" t="s">
        <v>109</v>
      </c>
      <c r="N3298" s="8" t="s">
        <v>664</v>
      </c>
      <c r="O3298" s="74"/>
      <c r="P3298" s="27"/>
      <c r="Q3298" s="27"/>
      <c r="R3298" s="27"/>
      <c r="S3298" s="27">
        <v>5</v>
      </c>
      <c r="T3298" s="27">
        <v>5</v>
      </c>
      <c r="U3298" s="27">
        <v>5</v>
      </c>
      <c r="V3298" s="27">
        <v>5</v>
      </c>
      <c r="W3298" s="27"/>
      <c r="X3298" s="27"/>
      <c r="Y3298" s="27"/>
      <c r="Z3298" s="27"/>
      <c r="AA3298" s="27"/>
      <c r="AB3298" s="27"/>
      <c r="AC3298" s="27"/>
      <c r="AD3298" s="27"/>
      <c r="AE3298" s="27"/>
      <c r="AF3298" s="27"/>
      <c r="AG3298" s="27"/>
      <c r="AH3298" s="27"/>
      <c r="AI3298" s="27"/>
      <c r="AJ3298" s="27"/>
      <c r="AK3298" s="27"/>
      <c r="AL3298" s="27"/>
      <c r="AM3298" s="27"/>
      <c r="AN3298" s="27"/>
      <c r="AO3298" s="27"/>
      <c r="AP3298" s="27">
        <v>54448.25</v>
      </c>
      <c r="AQ3298" s="39">
        <v>0</v>
      </c>
      <c r="AR3298" s="27">
        <f t="shared" si="135"/>
        <v>0</v>
      </c>
      <c r="AS3298" s="10" t="s">
        <v>111</v>
      </c>
      <c r="AT3298" s="43" t="s">
        <v>241</v>
      </c>
      <c r="AU3298" s="13" t="s">
        <v>1163</v>
      </c>
    </row>
    <row r="3299" spans="2:47" ht="13.15" customHeight="1" x14ac:dyDescent="0.2">
      <c r="B3299" s="13" t="s">
        <v>5020</v>
      </c>
      <c r="C3299" s="13" t="s">
        <v>100</v>
      </c>
      <c r="D3299" s="13" t="s">
        <v>1840</v>
      </c>
      <c r="E3299" s="13" t="s">
        <v>1841</v>
      </c>
      <c r="F3299" s="13" t="s">
        <v>1842</v>
      </c>
      <c r="G3299" s="13" t="s">
        <v>5021</v>
      </c>
      <c r="H3299" s="13" t="s">
        <v>1475</v>
      </c>
      <c r="I3299" s="13">
        <v>45</v>
      </c>
      <c r="J3299" s="13" t="s">
        <v>614</v>
      </c>
      <c r="K3299" s="13" t="s">
        <v>107</v>
      </c>
      <c r="L3299" s="13" t="s">
        <v>108</v>
      </c>
      <c r="M3299" s="13" t="s">
        <v>109</v>
      </c>
      <c r="N3299" s="13" t="s">
        <v>664</v>
      </c>
      <c r="O3299" s="39"/>
      <c r="P3299" s="39"/>
      <c r="Q3299" s="39"/>
      <c r="R3299" s="39"/>
      <c r="S3299" s="39">
        <v>0</v>
      </c>
      <c r="T3299" s="39">
        <v>5</v>
      </c>
      <c r="U3299" s="39">
        <v>5</v>
      </c>
      <c r="V3299" s="39">
        <v>5</v>
      </c>
      <c r="W3299" s="39">
        <v>5</v>
      </c>
      <c r="X3299" s="39"/>
      <c r="Y3299" s="39"/>
      <c r="Z3299" s="39"/>
      <c r="AA3299" s="39"/>
      <c r="AB3299" s="39"/>
      <c r="AC3299" s="39"/>
      <c r="AD3299" s="39"/>
      <c r="AE3299" s="39"/>
      <c r="AF3299" s="39"/>
      <c r="AG3299" s="39"/>
      <c r="AH3299" s="39"/>
      <c r="AI3299" s="39"/>
      <c r="AJ3299" s="39"/>
      <c r="AK3299" s="39"/>
      <c r="AL3299" s="39"/>
      <c r="AM3299" s="39"/>
      <c r="AN3299" s="39"/>
      <c r="AO3299" s="39"/>
      <c r="AP3299" s="39">
        <v>54448.25</v>
      </c>
      <c r="AQ3299" s="39">
        <v>0</v>
      </c>
      <c r="AR3299" s="27">
        <f t="shared" si="135"/>
        <v>0</v>
      </c>
      <c r="AS3299" s="13" t="s">
        <v>111</v>
      </c>
      <c r="AT3299" s="13">
        <v>2016</v>
      </c>
      <c r="AU3299" s="13">
        <v>9.18</v>
      </c>
    </row>
    <row r="3300" spans="2:47" ht="13.15" customHeight="1" x14ac:dyDescent="0.2">
      <c r="B3300" s="13" t="s">
        <v>5022</v>
      </c>
      <c r="C3300" s="13" t="s">
        <v>100</v>
      </c>
      <c r="D3300" s="13" t="s">
        <v>1840</v>
      </c>
      <c r="E3300" s="13" t="s">
        <v>1841</v>
      </c>
      <c r="F3300" s="13" t="s">
        <v>1842</v>
      </c>
      <c r="G3300" s="13" t="s">
        <v>5021</v>
      </c>
      <c r="H3300" s="13" t="s">
        <v>1475</v>
      </c>
      <c r="I3300" s="13">
        <v>45</v>
      </c>
      <c r="J3300" s="13" t="s">
        <v>747</v>
      </c>
      <c r="K3300" s="13" t="s">
        <v>107</v>
      </c>
      <c r="L3300" s="13" t="s">
        <v>108</v>
      </c>
      <c r="M3300" s="13" t="s">
        <v>109</v>
      </c>
      <c r="N3300" s="13" t="s">
        <v>664</v>
      </c>
      <c r="O3300" s="39"/>
      <c r="P3300" s="39"/>
      <c r="Q3300" s="39"/>
      <c r="R3300" s="39"/>
      <c r="S3300" s="39">
        <v>0</v>
      </c>
      <c r="T3300" s="39">
        <v>5</v>
      </c>
      <c r="U3300" s="39">
        <v>5</v>
      </c>
      <c r="V3300" s="39">
        <v>5</v>
      </c>
      <c r="W3300" s="39">
        <v>5</v>
      </c>
      <c r="X3300" s="39"/>
      <c r="Y3300" s="39"/>
      <c r="Z3300" s="39"/>
      <c r="AA3300" s="39"/>
      <c r="AB3300" s="39"/>
      <c r="AC3300" s="39"/>
      <c r="AD3300" s="39"/>
      <c r="AE3300" s="39"/>
      <c r="AF3300" s="39"/>
      <c r="AG3300" s="39"/>
      <c r="AH3300" s="39"/>
      <c r="AI3300" s="39"/>
      <c r="AJ3300" s="39"/>
      <c r="AK3300" s="39"/>
      <c r="AL3300" s="39"/>
      <c r="AM3300" s="39"/>
      <c r="AN3300" s="39"/>
      <c r="AO3300" s="39"/>
      <c r="AP3300" s="39">
        <v>54448.25</v>
      </c>
      <c r="AQ3300" s="39">
        <v>0</v>
      </c>
      <c r="AR3300" s="27">
        <f t="shared" si="135"/>
        <v>0</v>
      </c>
      <c r="AS3300" s="13" t="s">
        <v>748</v>
      </c>
      <c r="AT3300" s="13">
        <v>2016</v>
      </c>
      <c r="AU3300" s="13">
        <v>14</v>
      </c>
    </row>
    <row r="3301" spans="2:47" ht="13.15" customHeight="1" x14ac:dyDescent="0.2">
      <c r="B3301" s="13" t="s">
        <v>5023</v>
      </c>
      <c r="C3301" s="13" t="s">
        <v>100</v>
      </c>
      <c r="D3301" s="13" t="s">
        <v>1840</v>
      </c>
      <c r="E3301" s="13" t="s">
        <v>1841</v>
      </c>
      <c r="F3301" s="13" t="s">
        <v>1842</v>
      </c>
      <c r="G3301" s="13" t="s">
        <v>5021</v>
      </c>
      <c r="H3301" s="13" t="s">
        <v>1475</v>
      </c>
      <c r="I3301" s="13">
        <v>45</v>
      </c>
      <c r="J3301" s="13" t="s">
        <v>747</v>
      </c>
      <c r="K3301" s="13" t="s">
        <v>107</v>
      </c>
      <c r="L3301" s="13" t="s">
        <v>108</v>
      </c>
      <c r="M3301" s="13" t="s">
        <v>109</v>
      </c>
      <c r="N3301" s="13" t="s">
        <v>664</v>
      </c>
      <c r="O3301" s="39"/>
      <c r="P3301" s="39"/>
      <c r="Q3301" s="39"/>
      <c r="R3301" s="39"/>
      <c r="S3301" s="39">
        <v>5</v>
      </c>
      <c r="T3301" s="39">
        <v>5</v>
      </c>
      <c r="U3301" s="39">
        <v>5</v>
      </c>
      <c r="V3301" s="39">
        <v>5</v>
      </c>
      <c r="W3301" s="39">
        <v>5</v>
      </c>
      <c r="X3301" s="39"/>
      <c r="Y3301" s="39"/>
      <c r="Z3301" s="39"/>
      <c r="AA3301" s="39"/>
      <c r="AB3301" s="39"/>
      <c r="AC3301" s="39"/>
      <c r="AD3301" s="39"/>
      <c r="AE3301" s="39"/>
      <c r="AF3301" s="39"/>
      <c r="AG3301" s="39"/>
      <c r="AH3301" s="39"/>
      <c r="AI3301" s="39"/>
      <c r="AJ3301" s="39"/>
      <c r="AK3301" s="39"/>
      <c r="AL3301" s="39"/>
      <c r="AM3301" s="39"/>
      <c r="AN3301" s="39"/>
      <c r="AO3301" s="39"/>
      <c r="AP3301" s="39">
        <v>54448.25</v>
      </c>
      <c r="AQ3301" s="39">
        <v>0</v>
      </c>
      <c r="AR3301" s="27">
        <f t="shared" si="135"/>
        <v>0</v>
      </c>
      <c r="AS3301" s="13" t="s">
        <v>748</v>
      </c>
      <c r="AT3301" s="13">
        <v>2016</v>
      </c>
      <c r="AU3301" s="13" t="s">
        <v>212</v>
      </c>
    </row>
    <row r="3302" spans="2:47" ht="13.15" customHeight="1" x14ac:dyDescent="0.2">
      <c r="B3302" s="7" t="s">
        <v>5024</v>
      </c>
      <c r="C3302" s="8" t="s">
        <v>100</v>
      </c>
      <c r="D3302" s="13" t="s">
        <v>1736</v>
      </c>
      <c r="E3302" s="13" t="s">
        <v>1737</v>
      </c>
      <c r="F3302" s="13" t="s">
        <v>1738</v>
      </c>
      <c r="G3302" s="7" t="s">
        <v>5025</v>
      </c>
      <c r="H3302" s="8" t="s">
        <v>197</v>
      </c>
      <c r="I3302" s="8">
        <v>45</v>
      </c>
      <c r="J3302" s="8" t="s">
        <v>1386</v>
      </c>
      <c r="K3302" s="8" t="s">
        <v>107</v>
      </c>
      <c r="L3302" s="8" t="s">
        <v>108</v>
      </c>
      <c r="M3302" s="8" t="s">
        <v>109</v>
      </c>
      <c r="N3302" s="8" t="s">
        <v>664</v>
      </c>
      <c r="O3302" s="74"/>
      <c r="P3302" s="27"/>
      <c r="Q3302" s="27"/>
      <c r="R3302" s="27"/>
      <c r="S3302" s="27">
        <v>16</v>
      </c>
      <c r="T3302" s="27">
        <v>16</v>
      </c>
      <c r="U3302" s="27">
        <v>16</v>
      </c>
      <c r="V3302" s="27">
        <v>16</v>
      </c>
      <c r="W3302" s="27"/>
      <c r="X3302" s="27"/>
      <c r="Y3302" s="27"/>
      <c r="Z3302" s="27"/>
      <c r="AA3302" s="27"/>
      <c r="AB3302" s="27"/>
      <c r="AC3302" s="27"/>
      <c r="AD3302" s="27"/>
      <c r="AE3302" s="27"/>
      <c r="AF3302" s="27"/>
      <c r="AG3302" s="27"/>
      <c r="AH3302" s="27"/>
      <c r="AI3302" s="27"/>
      <c r="AJ3302" s="27"/>
      <c r="AK3302" s="27"/>
      <c r="AL3302" s="27"/>
      <c r="AM3302" s="27"/>
      <c r="AN3302" s="27"/>
      <c r="AO3302" s="27"/>
      <c r="AP3302" s="27">
        <v>499999.99999999994</v>
      </c>
      <c r="AQ3302" s="39">
        <v>0</v>
      </c>
      <c r="AR3302" s="27">
        <f t="shared" si="135"/>
        <v>0</v>
      </c>
      <c r="AS3302" s="10" t="s">
        <v>111</v>
      </c>
      <c r="AT3302" s="43" t="s">
        <v>241</v>
      </c>
      <c r="AU3302" s="13" t="s">
        <v>1163</v>
      </c>
    </row>
    <row r="3303" spans="2:47" ht="13.15" customHeight="1" x14ac:dyDescent="0.2">
      <c r="B3303" s="13" t="s">
        <v>5026</v>
      </c>
      <c r="C3303" s="13" t="s">
        <v>100</v>
      </c>
      <c r="D3303" s="13" t="s">
        <v>1744</v>
      </c>
      <c r="E3303" s="13" t="s">
        <v>1737</v>
      </c>
      <c r="F3303" s="13" t="s">
        <v>1738</v>
      </c>
      <c r="G3303" s="13" t="s">
        <v>5027</v>
      </c>
      <c r="H3303" s="13" t="s">
        <v>1475</v>
      </c>
      <c r="I3303" s="13">
        <v>45</v>
      </c>
      <c r="J3303" s="13" t="s">
        <v>614</v>
      </c>
      <c r="K3303" s="13" t="s">
        <v>107</v>
      </c>
      <c r="L3303" s="13" t="s">
        <v>108</v>
      </c>
      <c r="M3303" s="13" t="s">
        <v>109</v>
      </c>
      <c r="N3303" s="13" t="s">
        <v>664</v>
      </c>
      <c r="O3303" s="39"/>
      <c r="P3303" s="39"/>
      <c r="Q3303" s="39"/>
      <c r="R3303" s="39"/>
      <c r="S3303" s="39">
        <v>0</v>
      </c>
      <c r="T3303" s="39">
        <v>4</v>
      </c>
      <c r="U3303" s="39">
        <v>4</v>
      </c>
      <c r="V3303" s="39">
        <v>4</v>
      </c>
      <c r="W3303" s="39">
        <v>4</v>
      </c>
      <c r="X3303" s="39"/>
      <c r="Y3303" s="39"/>
      <c r="Z3303" s="39"/>
      <c r="AA3303" s="39"/>
      <c r="AB3303" s="39"/>
      <c r="AC3303" s="39"/>
      <c r="AD3303" s="39"/>
      <c r="AE3303" s="39"/>
      <c r="AF3303" s="39"/>
      <c r="AG3303" s="39"/>
      <c r="AH3303" s="39"/>
      <c r="AI3303" s="39"/>
      <c r="AJ3303" s="39"/>
      <c r="AK3303" s="39"/>
      <c r="AL3303" s="39"/>
      <c r="AM3303" s="39"/>
      <c r="AN3303" s="39"/>
      <c r="AO3303" s="39"/>
      <c r="AP3303" s="39">
        <v>499999.99999999994</v>
      </c>
      <c r="AQ3303" s="39">
        <v>0</v>
      </c>
      <c r="AR3303" s="27">
        <f t="shared" si="135"/>
        <v>0</v>
      </c>
      <c r="AS3303" s="13" t="s">
        <v>111</v>
      </c>
      <c r="AT3303" s="13">
        <v>2016</v>
      </c>
      <c r="AU3303" s="13" t="s">
        <v>212</v>
      </c>
    </row>
    <row r="3304" spans="2:47" ht="13.15" customHeight="1" x14ac:dyDescent="0.2">
      <c r="B3304" s="7" t="s">
        <v>5028</v>
      </c>
      <c r="C3304" s="8" t="s">
        <v>100</v>
      </c>
      <c r="D3304" s="13" t="s">
        <v>5029</v>
      </c>
      <c r="E3304" s="13" t="s">
        <v>5030</v>
      </c>
      <c r="F3304" s="13" t="s">
        <v>5031</v>
      </c>
      <c r="G3304" s="7" t="s">
        <v>5032</v>
      </c>
      <c r="H3304" s="8" t="s">
        <v>105</v>
      </c>
      <c r="I3304" s="8">
        <v>45</v>
      </c>
      <c r="J3304" s="8" t="s">
        <v>1386</v>
      </c>
      <c r="K3304" s="8" t="s">
        <v>107</v>
      </c>
      <c r="L3304" s="8" t="s">
        <v>108</v>
      </c>
      <c r="M3304" s="8" t="s">
        <v>109</v>
      </c>
      <c r="N3304" s="8" t="s">
        <v>664</v>
      </c>
      <c r="O3304" s="74"/>
      <c r="P3304" s="27"/>
      <c r="Q3304" s="27"/>
      <c r="R3304" s="27"/>
      <c r="S3304" s="27">
        <v>10</v>
      </c>
      <c r="T3304" s="27">
        <v>10</v>
      </c>
      <c r="U3304" s="27">
        <v>10</v>
      </c>
      <c r="V3304" s="27">
        <v>10</v>
      </c>
      <c r="W3304" s="27"/>
      <c r="X3304" s="27"/>
      <c r="Y3304" s="27"/>
      <c r="Z3304" s="27"/>
      <c r="AA3304" s="27"/>
      <c r="AB3304" s="27"/>
      <c r="AC3304" s="27"/>
      <c r="AD3304" s="27"/>
      <c r="AE3304" s="27"/>
      <c r="AF3304" s="27"/>
      <c r="AG3304" s="27"/>
      <c r="AH3304" s="27"/>
      <c r="AI3304" s="27"/>
      <c r="AJ3304" s="27"/>
      <c r="AK3304" s="27"/>
      <c r="AL3304" s="27"/>
      <c r="AM3304" s="27"/>
      <c r="AN3304" s="27"/>
      <c r="AO3304" s="27"/>
      <c r="AP3304" s="27">
        <v>269106.16071428568</v>
      </c>
      <c r="AQ3304" s="39">
        <v>0</v>
      </c>
      <c r="AR3304" s="27">
        <f t="shared" si="135"/>
        <v>0</v>
      </c>
      <c r="AS3304" s="10" t="s">
        <v>111</v>
      </c>
      <c r="AT3304" s="43" t="s">
        <v>241</v>
      </c>
      <c r="AU3304" s="13" t="s">
        <v>1163</v>
      </c>
    </row>
    <row r="3305" spans="2:47" ht="13.15" customHeight="1" x14ac:dyDescent="0.2">
      <c r="B3305" s="13" t="s">
        <v>5033</v>
      </c>
      <c r="C3305" s="13" t="s">
        <v>100</v>
      </c>
      <c r="D3305" s="13" t="s">
        <v>5034</v>
      </c>
      <c r="E3305" s="13" t="s">
        <v>5030</v>
      </c>
      <c r="F3305" s="13" t="s">
        <v>5031</v>
      </c>
      <c r="G3305" s="13" t="s">
        <v>5035</v>
      </c>
      <c r="H3305" s="13" t="s">
        <v>1475</v>
      </c>
      <c r="I3305" s="13">
        <v>45</v>
      </c>
      <c r="J3305" s="13" t="s">
        <v>614</v>
      </c>
      <c r="K3305" s="13" t="s">
        <v>107</v>
      </c>
      <c r="L3305" s="13" t="s">
        <v>108</v>
      </c>
      <c r="M3305" s="13" t="s">
        <v>109</v>
      </c>
      <c r="N3305" s="13" t="s">
        <v>664</v>
      </c>
      <c r="O3305" s="39"/>
      <c r="P3305" s="39"/>
      <c r="Q3305" s="39"/>
      <c r="R3305" s="39"/>
      <c r="S3305" s="39">
        <v>1</v>
      </c>
      <c r="T3305" s="39">
        <v>6</v>
      </c>
      <c r="U3305" s="39">
        <v>6</v>
      </c>
      <c r="V3305" s="39">
        <v>6</v>
      </c>
      <c r="W3305" s="39">
        <v>6</v>
      </c>
      <c r="X3305" s="39"/>
      <c r="Y3305" s="39"/>
      <c r="Z3305" s="39"/>
      <c r="AA3305" s="39"/>
      <c r="AB3305" s="39"/>
      <c r="AC3305" s="39"/>
      <c r="AD3305" s="39"/>
      <c r="AE3305" s="39"/>
      <c r="AF3305" s="39"/>
      <c r="AG3305" s="39"/>
      <c r="AH3305" s="39"/>
      <c r="AI3305" s="39"/>
      <c r="AJ3305" s="39"/>
      <c r="AK3305" s="39"/>
      <c r="AL3305" s="39"/>
      <c r="AM3305" s="39"/>
      <c r="AN3305" s="39"/>
      <c r="AO3305" s="39"/>
      <c r="AP3305" s="39">
        <v>269106.15999999997</v>
      </c>
      <c r="AQ3305" s="39">
        <v>0</v>
      </c>
      <c r="AR3305" s="27">
        <f t="shared" si="135"/>
        <v>0</v>
      </c>
      <c r="AS3305" s="13" t="s">
        <v>111</v>
      </c>
      <c r="AT3305" s="13">
        <v>2016</v>
      </c>
      <c r="AU3305" s="13">
        <v>14</v>
      </c>
    </row>
    <row r="3306" spans="2:47" ht="13.15" customHeight="1" x14ac:dyDescent="0.2">
      <c r="B3306" s="13" t="s">
        <v>5036</v>
      </c>
      <c r="C3306" s="13" t="s">
        <v>100</v>
      </c>
      <c r="D3306" s="13" t="s">
        <v>5034</v>
      </c>
      <c r="E3306" s="13" t="s">
        <v>5030</v>
      </c>
      <c r="F3306" s="13" t="s">
        <v>5031</v>
      </c>
      <c r="G3306" s="13" t="s">
        <v>5035</v>
      </c>
      <c r="H3306" s="13" t="s">
        <v>1475</v>
      </c>
      <c r="I3306" s="13">
        <v>45</v>
      </c>
      <c r="J3306" s="13" t="s">
        <v>614</v>
      </c>
      <c r="K3306" s="13" t="s">
        <v>107</v>
      </c>
      <c r="L3306" s="13" t="s">
        <v>108</v>
      </c>
      <c r="M3306" s="13" t="s">
        <v>109</v>
      </c>
      <c r="N3306" s="13" t="s">
        <v>664</v>
      </c>
      <c r="O3306" s="39"/>
      <c r="P3306" s="39"/>
      <c r="Q3306" s="39"/>
      <c r="R3306" s="39"/>
      <c r="S3306" s="39">
        <v>0</v>
      </c>
      <c r="T3306" s="39">
        <v>6</v>
      </c>
      <c r="U3306" s="39">
        <v>6</v>
      </c>
      <c r="V3306" s="39">
        <v>6</v>
      </c>
      <c r="W3306" s="39">
        <v>6</v>
      </c>
      <c r="X3306" s="39"/>
      <c r="Y3306" s="39"/>
      <c r="Z3306" s="39"/>
      <c r="AA3306" s="39"/>
      <c r="AB3306" s="39"/>
      <c r="AC3306" s="39"/>
      <c r="AD3306" s="39"/>
      <c r="AE3306" s="39"/>
      <c r="AF3306" s="39"/>
      <c r="AG3306" s="39"/>
      <c r="AH3306" s="39"/>
      <c r="AI3306" s="39"/>
      <c r="AJ3306" s="39"/>
      <c r="AK3306" s="39"/>
      <c r="AL3306" s="39"/>
      <c r="AM3306" s="39"/>
      <c r="AN3306" s="39"/>
      <c r="AO3306" s="39"/>
      <c r="AP3306" s="39">
        <v>269106.15999999997</v>
      </c>
      <c r="AQ3306" s="39">
        <v>0</v>
      </c>
      <c r="AR3306" s="27">
        <f t="shared" si="135"/>
        <v>0</v>
      </c>
      <c r="AS3306" s="13" t="s">
        <v>111</v>
      </c>
      <c r="AT3306" s="13">
        <v>2016</v>
      </c>
      <c r="AU3306" s="13" t="s">
        <v>212</v>
      </c>
    </row>
    <row r="3307" spans="2:47" ht="13.15" customHeight="1" x14ac:dyDescent="0.2">
      <c r="B3307" s="7" t="s">
        <v>5037</v>
      </c>
      <c r="C3307" s="8" t="s">
        <v>100</v>
      </c>
      <c r="D3307" s="13" t="s">
        <v>5038</v>
      </c>
      <c r="E3307" s="13" t="s">
        <v>5030</v>
      </c>
      <c r="F3307" s="13" t="s">
        <v>5039</v>
      </c>
      <c r="G3307" s="7" t="s">
        <v>5040</v>
      </c>
      <c r="H3307" s="8" t="s">
        <v>197</v>
      </c>
      <c r="I3307" s="8">
        <v>45</v>
      </c>
      <c r="J3307" s="8" t="s">
        <v>1386</v>
      </c>
      <c r="K3307" s="8" t="s">
        <v>107</v>
      </c>
      <c r="L3307" s="8" t="s">
        <v>108</v>
      </c>
      <c r="M3307" s="8" t="s">
        <v>109</v>
      </c>
      <c r="N3307" s="8" t="s">
        <v>4173</v>
      </c>
      <c r="O3307" s="74"/>
      <c r="P3307" s="27"/>
      <c r="Q3307" s="27"/>
      <c r="R3307" s="27"/>
      <c r="S3307" s="27">
        <v>28</v>
      </c>
      <c r="T3307" s="27">
        <v>28</v>
      </c>
      <c r="U3307" s="27">
        <v>28</v>
      </c>
      <c r="V3307" s="27">
        <v>28</v>
      </c>
      <c r="W3307" s="27"/>
      <c r="X3307" s="27"/>
      <c r="Y3307" s="27"/>
      <c r="Z3307" s="27"/>
      <c r="AA3307" s="27"/>
      <c r="AB3307" s="27"/>
      <c r="AC3307" s="27"/>
      <c r="AD3307" s="27"/>
      <c r="AE3307" s="27"/>
      <c r="AF3307" s="27"/>
      <c r="AG3307" s="27"/>
      <c r="AH3307" s="27"/>
      <c r="AI3307" s="27"/>
      <c r="AJ3307" s="27"/>
      <c r="AK3307" s="27"/>
      <c r="AL3307" s="27"/>
      <c r="AM3307" s="27"/>
      <c r="AN3307" s="27"/>
      <c r="AO3307" s="27"/>
      <c r="AP3307" s="27">
        <v>8750</v>
      </c>
      <c r="AQ3307" s="39">
        <v>0</v>
      </c>
      <c r="AR3307" s="27">
        <f t="shared" si="135"/>
        <v>0</v>
      </c>
      <c r="AS3307" s="10" t="s">
        <v>111</v>
      </c>
      <c r="AT3307" s="43" t="s">
        <v>241</v>
      </c>
      <c r="AU3307" s="89" t="s">
        <v>212</v>
      </c>
    </row>
    <row r="3308" spans="2:47" ht="13.15" customHeight="1" x14ac:dyDescent="0.2">
      <c r="B3308" s="7" t="s">
        <v>5041</v>
      </c>
      <c r="C3308" s="8" t="s">
        <v>100</v>
      </c>
      <c r="D3308" s="13" t="s">
        <v>5042</v>
      </c>
      <c r="E3308" s="13" t="s">
        <v>5043</v>
      </c>
      <c r="F3308" s="13" t="s">
        <v>5044</v>
      </c>
      <c r="G3308" s="7" t="s">
        <v>5045</v>
      </c>
      <c r="H3308" s="8" t="s">
        <v>197</v>
      </c>
      <c r="I3308" s="8">
        <v>45</v>
      </c>
      <c r="J3308" s="8" t="s">
        <v>1386</v>
      </c>
      <c r="K3308" s="8" t="s">
        <v>107</v>
      </c>
      <c r="L3308" s="8" t="s">
        <v>108</v>
      </c>
      <c r="M3308" s="8" t="s">
        <v>109</v>
      </c>
      <c r="N3308" s="8" t="s">
        <v>261</v>
      </c>
      <c r="O3308" s="74"/>
      <c r="P3308" s="27"/>
      <c r="Q3308" s="27"/>
      <c r="R3308" s="27"/>
      <c r="S3308" s="27">
        <v>6</v>
      </c>
      <c r="T3308" s="27">
        <v>6</v>
      </c>
      <c r="U3308" s="27">
        <v>6</v>
      </c>
      <c r="V3308" s="27">
        <v>6</v>
      </c>
      <c r="W3308" s="27"/>
      <c r="X3308" s="27"/>
      <c r="Y3308" s="27"/>
      <c r="Z3308" s="27"/>
      <c r="AA3308" s="27"/>
      <c r="AB3308" s="27"/>
      <c r="AC3308" s="27"/>
      <c r="AD3308" s="27"/>
      <c r="AE3308" s="27"/>
      <c r="AF3308" s="27"/>
      <c r="AG3308" s="27"/>
      <c r="AH3308" s="27"/>
      <c r="AI3308" s="27"/>
      <c r="AJ3308" s="27"/>
      <c r="AK3308" s="27"/>
      <c r="AL3308" s="27"/>
      <c r="AM3308" s="27"/>
      <c r="AN3308" s="27"/>
      <c r="AO3308" s="27"/>
      <c r="AP3308" s="27">
        <v>145000</v>
      </c>
      <c r="AQ3308" s="39">
        <v>0</v>
      </c>
      <c r="AR3308" s="27">
        <f t="shared" si="135"/>
        <v>0</v>
      </c>
      <c r="AS3308" s="10" t="s">
        <v>111</v>
      </c>
      <c r="AT3308" s="43" t="s">
        <v>241</v>
      </c>
      <c r="AU3308" s="89" t="s">
        <v>212</v>
      </c>
    </row>
    <row r="3309" spans="2:47" ht="13.15" customHeight="1" x14ac:dyDescent="0.2">
      <c r="B3309" s="7" t="s">
        <v>5046</v>
      </c>
      <c r="C3309" s="8" t="s">
        <v>100</v>
      </c>
      <c r="D3309" s="13" t="s">
        <v>1748</v>
      </c>
      <c r="E3309" s="13" t="s">
        <v>1749</v>
      </c>
      <c r="F3309" s="13" t="s">
        <v>1749</v>
      </c>
      <c r="G3309" s="7" t="s">
        <v>5047</v>
      </c>
      <c r="H3309" s="8" t="s">
        <v>105</v>
      </c>
      <c r="I3309" s="8">
        <v>45</v>
      </c>
      <c r="J3309" s="8" t="s">
        <v>1386</v>
      </c>
      <c r="K3309" s="8" t="s">
        <v>107</v>
      </c>
      <c r="L3309" s="8" t="s">
        <v>108</v>
      </c>
      <c r="M3309" s="8" t="s">
        <v>109</v>
      </c>
      <c r="N3309" s="8" t="s">
        <v>664</v>
      </c>
      <c r="O3309" s="74"/>
      <c r="P3309" s="27"/>
      <c r="Q3309" s="27"/>
      <c r="R3309" s="27"/>
      <c r="S3309" s="27">
        <v>400</v>
      </c>
      <c r="T3309" s="27">
        <v>400</v>
      </c>
      <c r="U3309" s="27">
        <v>400</v>
      </c>
      <c r="V3309" s="27">
        <v>400</v>
      </c>
      <c r="W3309" s="27"/>
      <c r="X3309" s="27"/>
      <c r="Y3309" s="27"/>
      <c r="Z3309" s="27"/>
      <c r="AA3309" s="27"/>
      <c r="AB3309" s="27"/>
      <c r="AC3309" s="27"/>
      <c r="AD3309" s="27"/>
      <c r="AE3309" s="27"/>
      <c r="AF3309" s="27"/>
      <c r="AG3309" s="27"/>
      <c r="AH3309" s="27"/>
      <c r="AI3309" s="27"/>
      <c r="AJ3309" s="27"/>
      <c r="AK3309" s="27"/>
      <c r="AL3309" s="27"/>
      <c r="AM3309" s="27"/>
      <c r="AN3309" s="27"/>
      <c r="AO3309" s="27"/>
      <c r="AP3309" s="27">
        <v>202.40178571428569</v>
      </c>
      <c r="AQ3309" s="39">
        <v>0</v>
      </c>
      <c r="AR3309" s="27">
        <f t="shared" si="135"/>
        <v>0</v>
      </c>
      <c r="AS3309" s="10" t="s">
        <v>111</v>
      </c>
      <c r="AT3309" s="43" t="s">
        <v>241</v>
      </c>
      <c r="AU3309" s="13" t="s">
        <v>1163</v>
      </c>
    </row>
    <row r="3310" spans="2:47" ht="13.15" customHeight="1" x14ac:dyDescent="0.2">
      <c r="B3310" s="13" t="s">
        <v>5048</v>
      </c>
      <c r="C3310" s="13" t="s">
        <v>100</v>
      </c>
      <c r="D3310" s="13" t="s">
        <v>1748</v>
      </c>
      <c r="E3310" s="13" t="s">
        <v>1749</v>
      </c>
      <c r="F3310" s="13" t="s">
        <v>1749</v>
      </c>
      <c r="G3310" s="13" t="s">
        <v>5049</v>
      </c>
      <c r="H3310" s="13" t="s">
        <v>1475</v>
      </c>
      <c r="I3310" s="13">
        <v>45</v>
      </c>
      <c r="J3310" s="13" t="s">
        <v>614</v>
      </c>
      <c r="K3310" s="13" t="s">
        <v>107</v>
      </c>
      <c r="L3310" s="13" t="s">
        <v>108</v>
      </c>
      <c r="M3310" s="13" t="s">
        <v>109</v>
      </c>
      <c r="N3310" s="13" t="s">
        <v>664</v>
      </c>
      <c r="O3310" s="39"/>
      <c r="P3310" s="39"/>
      <c r="Q3310" s="39"/>
      <c r="R3310" s="39"/>
      <c r="S3310" s="39">
        <v>877</v>
      </c>
      <c r="T3310" s="39">
        <v>1012</v>
      </c>
      <c r="U3310" s="39">
        <v>1012</v>
      </c>
      <c r="V3310" s="39">
        <v>1200</v>
      </c>
      <c r="W3310" s="39">
        <v>1200</v>
      </c>
      <c r="X3310" s="39"/>
      <c r="Y3310" s="39"/>
      <c r="Z3310" s="39"/>
      <c r="AA3310" s="39"/>
      <c r="AB3310" s="39"/>
      <c r="AC3310" s="39"/>
      <c r="AD3310" s="39"/>
      <c r="AE3310" s="39"/>
      <c r="AF3310" s="39"/>
      <c r="AG3310" s="39"/>
      <c r="AH3310" s="39"/>
      <c r="AI3310" s="39"/>
      <c r="AJ3310" s="39"/>
      <c r="AK3310" s="39"/>
      <c r="AL3310" s="39"/>
      <c r="AM3310" s="39"/>
      <c r="AN3310" s="39"/>
      <c r="AO3310" s="39"/>
      <c r="AP3310" s="39">
        <v>202.4</v>
      </c>
      <c r="AQ3310" s="39">
        <v>0</v>
      </c>
      <c r="AR3310" s="27">
        <f t="shared" si="135"/>
        <v>0</v>
      </c>
      <c r="AS3310" s="13" t="s">
        <v>111</v>
      </c>
      <c r="AT3310" s="13">
        <v>2016</v>
      </c>
      <c r="AU3310" s="13">
        <v>14.15</v>
      </c>
    </row>
    <row r="3311" spans="2:47" ht="13.15" customHeight="1" x14ac:dyDescent="0.2">
      <c r="B3311" s="13" t="s">
        <v>5050</v>
      </c>
      <c r="C3311" s="13" t="s">
        <v>100</v>
      </c>
      <c r="D3311" s="13" t="s">
        <v>1748</v>
      </c>
      <c r="E3311" s="13" t="s">
        <v>1749</v>
      </c>
      <c r="F3311" s="13" t="s">
        <v>1749</v>
      </c>
      <c r="G3311" s="13" t="s">
        <v>5049</v>
      </c>
      <c r="H3311" s="13" t="s">
        <v>1475</v>
      </c>
      <c r="I3311" s="13">
        <v>45</v>
      </c>
      <c r="J3311" s="13" t="s">
        <v>614</v>
      </c>
      <c r="K3311" s="13" t="s">
        <v>107</v>
      </c>
      <c r="L3311" s="13" t="s">
        <v>108</v>
      </c>
      <c r="M3311" s="13" t="s">
        <v>109</v>
      </c>
      <c r="N3311" s="13" t="s">
        <v>664</v>
      </c>
      <c r="O3311" s="39"/>
      <c r="P3311" s="39"/>
      <c r="Q3311" s="39"/>
      <c r="R3311" s="39"/>
      <c r="S3311" s="39">
        <v>2800</v>
      </c>
      <c r="T3311" s="39">
        <v>1012</v>
      </c>
      <c r="U3311" s="39">
        <v>1012</v>
      </c>
      <c r="V3311" s="39">
        <v>1200</v>
      </c>
      <c r="W3311" s="39">
        <v>1200</v>
      </c>
      <c r="X3311" s="39"/>
      <c r="Y3311" s="39"/>
      <c r="Z3311" s="39"/>
      <c r="AA3311" s="39"/>
      <c r="AB3311" s="39"/>
      <c r="AC3311" s="39"/>
      <c r="AD3311" s="39"/>
      <c r="AE3311" s="39"/>
      <c r="AF3311" s="39"/>
      <c r="AG3311" s="39"/>
      <c r="AH3311" s="39"/>
      <c r="AI3311" s="39"/>
      <c r="AJ3311" s="39"/>
      <c r="AK3311" s="39"/>
      <c r="AL3311" s="39"/>
      <c r="AM3311" s="39"/>
      <c r="AN3311" s="39"/>
      <c r="AO3311" s="39"/>
      <c r="AP3311" s="39">
        <v>343.74999999999994</v>
      </c>
      <c r="AQ3311" s="39">
        <v>0</v>
      </c>
      <c r="AR3311" s="27">
        <f t="shared" si="135"/>
        <v>0</v>
      </c>
      <c r="AS3311" s="13" t="s">
        <v>111</v>
      </c>
      <c r="AT3311" s="13">
        <v>2016</v>
      </c>
      <c r="AU3311" s="13" t="s">
        <v>2048</v>
      </c>
    </row>
    <row r="3312" spans="2:47" ht="13.15" customHeight="1" x14ac:dyDescent="0.2">
      <c r="B3312" s="13" t="s">
        <v>5051</v>
      </c>
      <c r="C3312" s="13" t="s">
        <v>100</v>
      </c>
      <c r="D3312" s="13" t="s">
        <v>5052</v>
      </c>
      <c r="E3312" s="13" t="s">
        <v>5053</v>
      </c>
      <c r="F3312" s="13" t="s">
        <v>5054</v>
      </c>
      <c r="G3312" s="13" t="s">
        <v>5049</v>
      </c>
      <c r="H3312" s="13" t="s">
        <v>1475</v>
      </c>
      <c r="I3312" s="13">
        <v>45</v>
      </c>
      <c r="J3312" s="13" t="s">
        <v>747</v>
      </c>
      <c r="K3312" s="13" t="s">
        <v>107</v>
      </c>
      <c r="L3312" s="13" t="s">
        <v>108</v>
      </c>
      <c r="M3312" s="13" t="s">
        <v>109</v>
      </c>
      <c r="N3312" s="13" t="s">
        <v>664</v>
      </c>
      <c r="O3312" s="39"/>
      <c r="P3312" s="39"/>
      <c r="Q3312" s="39"/>
      <c r="R3312" s="39"/>
      <c r="S3312" s="39">
        <v>2800</v>
      </c>
      <c r="T3312" s="39">
        <v>1012</v>
      </c>
      <c r="U3312" s="39">
        <v>1012</v>
      </c>
      <c r="V3312" s="39">
        <v>1200</v>
      </c>
      <c r="W3312" s="39">
        <v>1200</v>
      </c>
      <c r="X3312" s="39"/>
      <c r="Y3312" s="39"/>
      <c r="Z3312" s="39"/>
      <c r="AA3312" s="39"/>
      <c r="AB3312" s="39"/>
      <c r="AC3312" s="39"/>
      <c r="AD3312" s="39"/>
      <c r="AE3312" s="39"/>
      <c r="AF3312" s="39"/>
      <c r="AG3312" s="39"/>
      <c r="AH3312" s="39"/>
      <c r="AI3312" s="39"/>
      <c r="AJ3312" s="39"/>
      <c r="AK3312" s="39"/>
      <c r="AL3312" s="39"/>
      <c r="AM3312" s="39"/>
      <c r="AN3312" s="39"/>
      <c r="AO3312" s="39"/>
      <c r="AP3312" s="39">
        <v>343.74999999999994</v>
      </c>
      <c r="AQ3312" s="39">
        <v>0</v>
      </c>
      <c r="AR3312" s="27">
        <f t="shared" si="135"/>
        <v>0</v>
      </c>
      <c r="AS3312" s="13" t="s">
        <v>748</v>
      </c>
      <c r="AT3312" s="13">
        <v>2016</v>
      </c>
      <c r="AU3312" s="13">
        <v>9.1199999999999992</v>
      </c>
    </row>
    <row r="3313" spans="2:47" ht="13.15" customHeight="1" x14ac:dyDescent="0.2">
      <c r="B3313" s="13" t="s">
        <v>5055</v>
      </c>
      <c r="C3313" s="13" t="s">
        <v>100</v>
      </c>
      <c r="D3313" s="13" t="s">
        <v>5052</v>
      </c>
      <c r="E3313" s="13" t="s">
        <v>5053</v>
      </c>
      <c r="F3313" s="13" t="s">
        <v>5054</v>
      </c>
      <c r="G3313" s="13" t="s">
        <v>5049</v>
      </c>
      <c r="H3313" s="13" t="s">
        <v>1475</v>
      </c>
      <c r="I3313" s="13">
        <v>45</v>
      </c>
      <c r="J3313" s="13" t="s">
        <v>462</v>
      </c>
      <c r="K3313" s="13" t="s">
        <v>107</v>
      </c>
      <c r="L3313" s="13" t="s">
        <v>108</v>
      </c>
      <c r="M3313" s="13" t="s">
        <v>337</v>
      </c>
      <c r="N3313" s="13" t="s">
        <v>664</v>
      </c>
      <c r="O3313" s="39"/>
      <c r="P3313" s="39"/>
      <c r="Q3313" s="39"/>
      <c r="R3313" s="39"/>
      <c r="S3313" s="39">
        <v>2800</v>
      </c>
      <c r="T3313" s="39">
        <v>1012</v>
      </c>
      <c r="U3313" s="39">
        <v>1012</v>
      </c>
      <c r="V3313" s="39">
        <v>1200</v>
      </c>
      <c r="W3313" s="39">
        <v>1200</v>
      </c>
      <c r="X3313" s="39"/>
      <c r="Y3313" s="39"/>
      <c r="Z3313" s="39"/>
      <c r="AA3313" s="39"/>
      <c r="AB3313" s="39"/>
      <c r="AC3313" s="39"/>
      <c r="AD3313" s="39"/>
      <c r="AE3313" s="39"/>
      <c r="AF3313" s="39"/>
      <c r="AG3313" s="39"/>
      <c r="AH3313" s="39"/>
      <c r="AI3313" s="39"/>
      <c r="AJ3313" s="39"/>
      <c r="AK3313" s="39"/>
      <c r="AL3313" s="39"/>
      <c r="AM3313" s="39"/>
      <c r="AN3313" s="39"/>
      <c r="AO3313" s="39"/>
      <c r="AP3313" s="39">
        <v>343.74999999999994</v>
      </c>
      <c r="AQ3313" s="39">
        <v>0</v>
      </c>
      <c r="AR3313" s="27">
        <f t="shared" si="135"/>
        <v>0</v>
      </c>
      <c r="AS3313" s="13" t="s">
        <v>748</v>
      </c>
      <c r="AT3313" s="13">
        <v>2016</v>
      </c>
      <c r="AU3313" s="13" t="s">
        <v>212</v>
      </c>
    </row>
    <row r="3314" spans="2:47" ht="13.15" customHeight="1" x14ac:dyDescent="0.2">
      <c r="B3314" s="7" t="s">
        <v>5056</v>
      </c>
      <c r="C3314" s="8" t="s">
        <v>100</v>
      </c>
      <c r="D3314" s="13" t="s">
        <v>1748</v>
      </c>
      <c r="E3314" s="8" t="s">
        <v>1749</v>
      </c>
      <c r="F3314" s="8" t="s">
        <v>1749</v>
      </c>
      <c r="G3314" s="7" t="s">
        <v>5057</v>
      </c>
      <c r="H3314" s="8" t="s">
        <v>105</v>
      </c>
      <c r="I3314" s="8">
        <v>45</v>
      </c>
      <c r="J3314" s="8" t="s">
        <v>1386</v>
      </c>
      <c r="K3314" s="8" t="s">
        <v>107</v>
      </c>
      <c r="L3314" s="8" t="s">
        <v>108</v>
      </c>
      <c r="M3314" s="8" t="s">
        <v>109</v>
      </c>
      <c r="N3314" s="8" t="s">
        <v>664</v>
      </c>
      <c r="O3314" s="74"/>
      <c r="P3314" s="27"/>
      <c r="Q3314" s="27"/>
      <c r="R3314" s="27"/>
      <c r="S3314" s="27">
        <v>30</v>
      </c>
      <c r="T3314" s="27">
        <v>30</v>
      </c>
      <c r="U3314" s="27">
        <v>30</v>
      </c>
      <c r="V3314" s="27">
        <v>30</v>
      </c>
      <c r="W3314" s="27"/>
      <c r="X3314" s="27"/>
      <c r="Y3314" s="27"/>
      <c r="Z3314" s="27"/>
      <c r="AA3314" s="27"/>
      <c r="AB3314" s="27"/>
      <c r="AC3314" s="27"/>
      <c r="AD3314" s="27"/>
      <c r="AE3314" s="27"/>
      <c r="AF3314" s="27"/>
      <c r="AG3314" s="27"/>
      <c r="AH3314" s="27"/>
      <c r="AI3314" s="27"/>
      <c r="AJ3314" s="27"/>
      <c r="AK3314" s="27"/>
      <c r="AL3314" s="27"/>
      <c r="AM3314" s="27"/>
      <c r="AN3314" s="27"/>
      <c r="AO3314" s="27"/>
      <c r="AP3314" s="27">
        <v>2584.8214285714284</v>
      </c>
      <c r="AQ3314" s="39">
        <v>0</v>
      </c>
      <c r="AR3314" s="27">
        <f t="shared" si="135"/>
        <v>0</v>
      </c>
      <c r="AS3314" s="10" t="s">
        <v>111</v>
      </c>
      <c r="AT3314" s="43" t="s">
        <v>241</v>
      </c>
      <c r="AU3314" s="13" t="s">
        <v>1163</v>
      </c>
    </row>
    <row r="3315" spans="2:47" ht="13.15" customHeight="1" x14ac:dyDescent="0.2">
      <c r="B3315" s="13" t="s">
        <v>5058</v>
      </c>
      <c r="C3315" s="13" t="s">
        <v>100</v>
      </c>
      <c r="D3315" s="13" t="s">
        <v>1748</v>
      </c>
      <c r="E3315" s="13" t="s">
        <v>1749</v>
      </c>
      <c r="F3315" s="13" t="s">
        <v>1749</v>
      </c>
      <c r="G3315" s="13" t="s">
        <v>5059</v>
      </c>
      <c r="H3315" s="13" t="s">
        <v>1475</v>
      </c>
      <c r="I3315" s="13">
        <v>45</v>
      </c>
      <c r="J3315" s="13" t="s">
        <v>614</v>
      </c>
      <c r="K3315" s="13" t="s">
        <v>107</v>
      </c>
      <c r="L3315" s="13" t="s">
        <v>108</v>
      </c>
      <c r="M3315" s="13" t="s">
        <v>109</v>
      </c>
      <c r="N3315" s="13" t="s">
        <v>664</v>
      </c>
      <c r="O3315" s="39"/>
      <c r="P3315" s="39"/>
      <c r="Q3315" s="39"/>
      <c r="R3315" s="39"/>
      <c r="S3315" s="39">
        <v>50</v>
      </c>
      <c r="T3315" s="39">
        <v>50</v>
      </c>
      <c r="U3315" s="39">
        <v>50</v>
      </c>
      <c r="V3315" s="39">
        <v>50</v>
      </c>
      <c r="W3315" s="39">
        <v>50</v>
      </c>
      <c r="X3315" s="39"/>
      <c r="Y3315" s="39"/>
      <c r="Z3315" s="39"/>
      <c r="AA3315" s="39"/>
      <c r="AB3315" s="39"/>
      <c r="AC3315" s="39"/>
      <c r="AD3315" s="39"/>
      <c r="AE3315" s="39"/>
      <c r="AF3315" s="39"/>
      <c r="AG3315" s="39"/>
      <c r="AH3315" s="39"/>
      <c r="AI3315" s="39"/>
      <c r="AJ3315" s="39"/>
      <c r="AK3315" s="39"/>
      <c r="AL3315" s="39"/>
      <c r="AM3315" s="39"/>
      <c r="AN3315" s="39"/>
      <c r="AO3315" s="39"/>
      <c r="AP3315" s="39">
        <v>2584.8200000000002</v>
      </c>
      <c r="AQ3315" s="39">
        <v>0</v>
      </c>
      <c r="AR3315" s="27">
        <f t="shared" si="135"/>
        <v>0</v>
      </c>
      <c r="AS3315" s="13" t="s">
        <v>111</v>
      </c>
      <c r="AT3315" s="13">
        <v>2016</v>
      </c>
      <c r="AU3315" s="13" t="s">
        <v>212</v>
      </c>
    </row>
    <row r="3316" spans="2:47" ht="13.15" customHeight="1" x14ac:dyDescent="0.2">
      <c r="B3316" s="7" t="s">
        <v>5060</v>
      </c>
      <c r="C3316" s="8" t="s">
        <v>100</v>
      </c>
      <c r="D3316" s="13" t="s">
        <v>5061</v>
      </c>
      <c r="E3316" s="13" t="s">
        <v>1017</v>
      </c>
      <c r="F3316" s="13" t="s">
        <v>1018</v>
      </c>
      <c r="G3316" s="7" t="s">
        <v>5062</v>
      </c>
      <c r="H3316" s="8" t="s">
        <v>197</v>
      </c>
      <c r="I3316" s="8">
        <v>45</v>
      </c>
      <c r="J3316" s="8" t="s">
        <v>1386</v>
      </c>
      <c r="K3316" s="8" t="s">
        <v>107</v>
      </c>
      <c r="L3316" s="8" t="s">
        <v>108</v>
      </c>
      <c r="M3316" s="8" t="s">
        <v>109</v>
      </c>
      <c r="N3316" s="8" t="s">
        <v>2534</v>
      </c>
      <c r="O3316" s="74"/>
      <c r="P3316" s="27"/>
      <c r="Q3316" s="27"/>
      <c r="R3316" s="27"/>
      <c r="S3316" s="27">
        <v>50</v>
      </c>
      <c r="T3316" s="27">
        <v>50</v>
      </c>
      <c r="U3316" s="27">
        <v>50</v>
      </c>
      <c r="V3316" s="27">
        <v>50</v>
      </c>
      <c r="W3316" s="27"/>
      <c r="X3316" s="27"/>
      <c r="Y3316" s="27"/>
      <c r="Z3316" s="27"/>
      <c r="AA3316" s="27"/>
      <c r="AB3316" s="27"/>
      <c r="AC3316" s="27"/>
      <c r="AD3316" s="27"/>
      <c r="AE3316" s="27"/>
      <c r="AF3316" s="27"/>
      <c r="AG3316" s="27"/>
      <c r="AH3316" s="27"/>
      <c r="AI3316" s="27"/>
      <c r="AJ3316" s="27"/>
      <c r="AK3316" s="27"/>
      <c r="AL3316" s="27"/>
      <c r="AM3316" s="27"/>
      <c r="AN3316" s="27"/>
      <c r="AO3316" s="27"/>
      <c r="AP3316" s="27">
        <v>2449.9999999999995</v>
      </c>
      <c r="AQ3316" s="39">
        <v>0</v>
      </c>
      <c r="AR3316" s="27">
        <f t="shared" si="135"/>
        <v>0</v>
      </c>
      <c r="AS3316" s="10" t="s">
        <v>111</v>
      </c>
      <c r="AT3316" s="43" t="s">
        <v>241</v>
      </c>
      <c r="AU3316" s="89" t="s">
        <v>212</v>
      </c>
    </row>
    <row r="3317" spans="2:47" ht="13.15" customHeight="1" x14ac:dyDescent="0.2">
      <c r="B3317" s="7" t="s">
        <v>5063</v>
      </c>
      <c r="C3317" s="8" t="s">
        <v>100</v>
      </c>
      <c r="D3317" s="13" t="s">
        <v>5064</v>
      </c>
      <c r="E3317" s="13" t="s">
        <v>5065</v>
      </c>
      <c r="F3317" s="13" t="s">
        <v>5066</v>
      </c>
      <c r="G3317" s="7" t="s">
        <v>5067</v>
      </c>
      <c r="H3317" s="8" t="s">
        <v>197</v>
      </c>
      <c r="I3317" s="8">
        <v>45</v>
      </c>
      <c r="J3317" s="8" t="s">
        <v>1386</v>
      </c>
      <c r="K3317" s="8" t="s">
        <v>107</v>
      </c>
      <c r="L3317" s="8" t="s">
        <v>108</v>
      </c>
      <c r="M3317" s="8" t="s">
        <v>109</v>
      </c>
      <c r="N3317" s="8" t="s">
        <v>2105</v>
      </c>
      <c r="O3317" s="74"/>
      <c r="P3317" s="27"/>
      <c r="Q3317" s="27"/>
      <c r="R3317" s="27"/>
      <c r="S3317" s="27">
        <v>100</v>
      </c>
      <c r="T3317" s="27">
        <v>100</v>
      </c>
      <c r="U3317" s="27">
        <v>100</v>
      </c>
      <c r="V3317" s="27">
        <v>100</v>
      </c>
      <c r="W3317" s="27"/>
      <c r="X3317" s="27"/>
      <c r="Y3317" s="27"/>
      <c r="Z3317" s="27"/>
      <c r="AA3317" s="27"/>
      <c r="AB3317" s="27"/>
      <c r="AC3317" s="27"/>
      <c r="AD3317" s="27"/>
      <c r="AE3317" s="27"/>
      <c r="AF3317" s="27"/>
      <c r="AG3317" s="27"/>
      <c r="AH3317" s="27"/>
      <c r="AI3317" s="27"/>
      <c r="AJ3317" s="27"/>
      <c r="AK3317" s="27"/>
      <c r="AL3317" s="27"/>
      <c r="AM3317" s="27"/>
      <c r="AN3317" s="27"/>
      <c r="AO3317" s="27"/>
      <c r="AP3317" s="27">
        <v>1063.4017857142856</v>
      </c>
      <c r="AQ3317" s="39">
        <v>0</v>
      </c>
      <c r="AR3317" s="27">
        <f t="shared" si="135"/>
        <v>0</v>
      </c>
      <c r="AS3317" s="10" t="s">
        <v>111</v>
      </c>
      <c r="AT3317" s="43" t="s">
        <v>241</v>
      </c>
      <c r="AU3317" s="89" t="s">
        <v>212</v>
      </c>
    </row>
    <row r="3318" spans="2:47" ht="13.15" customHeight="1" x14ac:dyDescent="0.2">
      <c r="B3318" s="7" t="s">
        <v>5068</v>
      </c>
      <c r="C3318" s="8" t="s">
        <v>100</v>
      </c>
      <c r="D3318" s="13" t="s">
        <v>5064</v>
      </c>
      <c r="E3318" s="13" t="s">
        <v>5065</v>
      </c>
      <c r="F3318" s="13" t="s">
        <v>5066</v>
      </c>
      <c r="G3318" s="7" t="s">
        <v>5069</v>
      </c>
      <c r="H3318" s="8" t="s">
        <v>197</v>
      </c>
      <c r="I3318" s="8">
        <v>45</v>
      </c>
      <c r="J3318" s="8" t="s">
        <v>1386</v>
      </c>
      <c r="K3318" s="8" t="s">
        <v>107</v>
      </c>
      <c r="L3318" s="8" t="s">
        <v>108</v>
      </c>
      <c r="M3318" s="8" t="s">
        <v>109</v>
      </c>
      <c r="N3318" s="8" t="s">
        <v>2105</v>
      </c>
      <c r="O3318" s="74"/>
      <c r="P3318" s="27"/>
      <c r="Q3318" s="27"/>
      <c r="R3318" s="27"/>
      <c r="S3318" s="27">
        <v>100</v>
      </c>
      <c r="T3318" s="27">
        <v>100</v>
      </c>
      <c r="U3318" s="27">
        <v>100</v>
      </c>
      <c r="V3318" s="27">
        <v>100</v>
      </c>
      <c r="W3318" s="27"/>
      <c r="X3318" s="27"/>
      <c r="Y3318" s="27"/>
      <c r="Z3318" s="27"/>
      <c r="AA3318" s="27"/>
      <c r="AB3318" s="27"/>
      <c r="AC3318" s="27"/>
      <c r="AD3318" s="27"/>
      <c r="AE3318" s="27"/>
      <c r="AF3318" s="27"/>
      <c r="AG3318" s="27"/>
      <c r="AH3318" s="27"/>
      <c r="AI3318" s="27"/>
      <c r="AJ3318" s="27"/>
      <c r="AK3318" s="27"/>
      <c r="AL3318" s="27"/>
      <c r="AM3318" s="27"/>
      <c r="AN3318" s="27"/>
      <c r="AO3318" s="27"/>
      <c r="AP3318" s="27">
        <v>756.60714285714278</v>
      </c>
      <c r="AQ3318" s="39">
        <v>0</v>
      </c>
      <c r="AR3318" s="27">
        <f t="shared" si="135"/>
        <v>0</v>
      </c>
      <c r="AS3318" s="10" t="s">
        <v>111</v>
      </c>
      <c r="AT3318" s="43" t="s">
        <v>241</v>
      </c>
      <c r="AU3318" s="89" t="s">
        <v>212</v>
      </c>
    </row>
    <row r="3319" spans="2:47" ht="13.15" customHeight="1" x14ac:dyDescent="0.2">
      <c r="B3319" s="7" t="s">
        <v>5070</v>
      </c>
      <c r="C3319" s="8" t="s">
        <v>100</v>
      </c>
      <c r="D3319" s="13" t="s">
        <v>5064</v>
      </c>
      <c r="E3319" s="13" t="s">
        <v>5065</v>
      </c>
      <c r="F3319" s="13" t="s">
        <v>5066</v>
      </c>
      <c r="G3319" s="7" t="s">
        <v>5071</v>
      </c>
      <c r="H3319" s="8" t="s">
        <v>197</v>
      </c>
      <c r="I3319" s="8">
        <v>45</v>
      </c>
      <c r="J3319" s="8" t="s">
        <v>1386</v>
      </c>
      <c r="K3319" s="8" t="s">
        <v>107</v>
      </c>
      <c r="L3319" s="8" t="s">
        <v>108</v>
      </c>
      <c r="M3319" s="8" t="s">
        <v>109</v>
      </c>
      <c r="N3319" s="8" t="s">
        <v>2105</v>
      </c>
      <c r="O3319" s="74"/>
      <c r="P3319" s="27"/>
      <c r="Q3319" s="27"/>
      <c r="R3319" s="27"/>
      <c r="S3319" s="27">
        <v>100</v>
      </c>
      <c r="T3319" s="27">
        <v>100</v>
      </c>
      <c r="U3319" s="27">
        <v>100</v>
      </c>
      <c r="V3319" s="27">
        <v>100</v>
      </c>
      <c r="W3319" s="27"/>
      <c r="X3319" s="27"/>
      <c r="Y3319" s="27"/>
      <c r="Z3319" s="27"/>
      <c r="AA3319" s="27"/>
      <c r="AB3319" s="27"/>
      <c r="AC3319" s="27"/>
      <c r="AD3319" s="27"/>
      <c r="AE3319" s="27"/>
      <c r="AF3319" s="27"/>
      <c r="AG3319" s="27"/>
      <c r="AH3319" s="27"/>
      <c r="AI3319" s="27"/>
      <c r="AJ3319" s="27"/>
      <c r="AK3319" s="27"/>
      <c r="AL3319" s="27"/>
      <c r="AM3319" s="27"/>
      <c r="AN3319" s="27"/>
      <c r="AO3319" s="27"/>
      <c r="AP3319" s="27">
        <v>735.80357142857133</v>
      </c>
      <c r="AQ3319" s="39">
        <v>0</v>
      </c>
      <c r="AR3319" s="27">
        <f t="shared" si="135"/>
        <v>0</v>
      </c>
      <c r="AS3319" s="10" t="s">
        <v>111</v>
      </c>
      <c r="AT3319" s="43" t="s">
        <v>241</v>
      </c>
      <c r="AU3319" s="89" t="s">
        <v>212</v>
      </c>
    </row>
    <row r="3320" spans="2:47" ht="13.15" customHeight="1" x14ac:dyDescent="0.2">
      <c r="B3320" s="7" t="s">
        <v>5072</v>
      </c>
      <c r="C3320" s="8" t="s">
        <v>100</v>
      </c>
      <c r="D3320" s="13" t="s">
        <v>5064</v>
      </c>
      <c r="E3320" s="13" t="s">
        <v>5065</v>
      </c>
      <c r="F3320" s="13" t="s">
        <v>5066</v>
      </c>
      <c r="G3320" s="7" t="s">
        <v>5073</v>
      </c>
      <c r="H3320" s="8" t="s">
        <v>197</v>
      </c>
      <c r="I3320" s="8">
        <v>45</v>
      </c>
      <c r="J3320" s="8" t="s">
        <v>1386</v>
      </c>
      <c r="K3320" s="8" t="s">
        <v>107</v>
      </c>
      <c r="L3320" s="8" t="s">
        <v>108</v>
      </c>
      <c r="M3320" s="8" t="s">
        <v>109</v>
      </c>
      <c r="N3320" s="8" t="s">
        <v>2105</v>
      </c>
      <c r="O3320" s="74"/>
      <c r="P3320" s="27"/>
      <c r="Q3320" s="27"/>
      <c r="R3320" s="27"/>
      <c r="S3320" s="27">
        <v>100</v>
      </c>
      <c r="T3320" s="27">
        <v>100</v>
      </c>
      <c r="U3320" s="27">
        <v>100</v>
      </c>
      <c r="V3320" s="27">
        <v>100</v>
      </c>
      <c r="W3320" s="27"/>
      <c r="X3320" s="27"/>
      <c r="Y3320" s="27"/>
      <c r="Z3320" s="27"/>
      <c r="AA3320" s="27"/>
      <c r="AB3320" s="27"/>
      <c r="AC3320" s="27"/>
      <c r="AD3320" s="27"/>
      <c r="AE3320" s="27"/>
      <c r="AF3320" s="27"/>
      <c r="AG3320" s="27"/>
      <c r="AH3320" s="27"/>
      <c r="AI3320" s="27"/>
      <c r="AJ3320" s="27"/>
      <c r="AK3320" s="27"/>
      <c r="AL3320" s="27"/>
      <c r="AM3320" s="27"/>
      <c r="AN3320" s="27"/>
      <c r="AO3320" s="27"/>
      <c r="AP3320" s="27">
        <v>735.80357142857133</v>
      </c>
      <c r="AQ3320" s="39">
        <v>0</v>
      </c>
      <c r="AR3320" s="27">
        <f t="shared" si="135"/>
        <v>0</v>
      </c>
      <c r="AS3320" s="10" t="s">
        <v>111</v>
      </c>
      <c r="AT3320" s="43" t="s">
        <v>241</v>
      </c>
      <c r="AU3320" s="89" t="s">
        <v>212</v>
      </c>
    </row>
    <row r="3321" spans="2:47" ht="13.15" customHeight="1" x14ac:dyDescent="0.2">
      <c r="B3321" s="7" t="s">
        <v>5074</v>
      </c>
      <c r="C3321" s="8" t="s">
        <v>100</v>
      </c>
      <c r="D3321" s="13" t="s">
        <v>5064</v>
      </c>
      <c r="E3321" s="13" t="s">
        <v>5065</v>
      </c>
      <c r="F3321" s="13" t="s">
        <v>5066</v>
      </c>
      <c r="G3321" s="7" t="s">
        <v>5075</v>
      </c>
      <c r="H3321" s="8" t="s">
        <v>197</v>
      </c>
      <c r="I3321" s="8">
        <v>45</v>
      </c>
      <c r="J3321" s="8" t="s">
        <v>1386</v>
      </c>
      <c r="K3321" s="8" t="s">
        <v>107</v>
      </c>
      <c r="L3321" s="8" t="s">
        <v>108</v>
      </c>
      <c r="M3321" s="8" t="s">
        <v>109</v>
      </c>
      <c r="N3321" s="8" t="s">
        <v>2105</v>
      </c>
      <c r="O3321" s="74"/>
      <c r="P3321" s="27"/>
      <c r="Q3321" s="27"/>
      <c r="R3321" s="27"/>
      <c r="S3321" s="27">
        <v>200</v>
      </c>
      <c r="T3321" s="27">
        <v>100</v>
      </c>
      <c r="U3321" s="27">
        <v>200</v>
      </c>
      <c r="V3321" s="27">
        <v>200</v>
      </c>
      <c r="W3321" s="27"/>
      <c r="X3321" s="27"/>
      <c r="Y3321" s="27"/>
      <c r="Z3321" s="27"/>
      <c r="AA3321" s="27"/>
      <c r="AB3321" s="27"/>
      <c r="AC3321" s="27"/>
      <c r="AD3321" s="27"/>
      <c r="AE3321" s="27"/>
      <c r="AF3321" s="27"/>
      <c r="AG3321" s="27"/>
      <c r="AH3321" s="27"/>
      <c r="AI3321" s="27"/>
      <c r="AJ3321" s="27"/>
      <c r="AK3321" s="27"/>
      <c r="AL3321" s="27"/>
      <c r="AM3321" s="27"/>
      <c r="AN3321" s="27"/>
      <c r="AO3321" s="27"/>
      <c r="AP3321" s="27">
        <v>735.80357142857133</v>
      </c>
      <c r="AQ3321" s="39">
        <v>0</v>
      </c>
      <c r="AR3321" s="27">
        <f t="shared" si="135"/>
        <v>0</v>
      </c>
      <c r="AS3321" s="10" t="s">
        <v>111</v>
      </c>
      <c r="AT3321" s="43" t="s">
        <v>241</v>
      </c>
      <c r="AU3321" s="89" t="s">
        <v>212</v>
      </c>
    </row>
    <row r="3322" spans="2:47" ht="13.15" customHeight="1" x14ac:dyDescent="0.2">
      <c r="B3322" s="7" t="s">
        <v>5076</v>
      </c>
      <c r="C3322" s="8" t="s">
        <v>100</v>
      </c>
      <c r="D3322" s="13" t="s">
        <v>5064</v>
      </c>
      <c r="E3322" s="13" t="s">
        <v>5065</v>
      </c>
      <c r="F3322" s="13" t="s">
        <v>5066</v>
      </c>
      <c r="G3322" s="7" t="s">
        <v>5077</v>
      </c>
      <c r="H3322" s="8" t="s">
        <v>197</v>
      </c>
      <c r="I3322" s="8">
        <v>45</v>
      </c>
      <c r="J3322" s="8" t="s">
        <v>1386</v>
      </c>
      <c r="K3322" s="8" t="s">
        <v>107</v>
      </c>
      <c r="L3322" s="8" t="s">
        <v>108</v>
      </c>
      <c r="M3322" s="8" t="s">
        <v>109</v>
      </c>
      <c r="N3322" s="8" t="s">
        <v>2105</v>
      </c>
      <c r="O3322" s="74"/>
      <c r="P3322" s="27"/>
      <c r="Q3322" s="27"/>
      <c r="R3322" s="27"/>
      <c r="S3322" s="27">
        <v>80</v>
      </c>
      <c r="T3322" s="27">
        <v>80</v>
      </c>
      <c r="U3322" s="27">
        <v>80</v>
      </c>
      <c r="V3322" s="27">
        <v>80</v>
      </c>
      <c r="W3322" s="27"/>
      <c r="X3322" s="27"/>
      <c r="Y3322" s="27"/>
      <c r="Z3322" s="27"/>
      <c r="AA3322" s="27"/>
      <c r="AB3322" s="27"/>
      <c r="AC3322" s="27"/>
      <c r="AD3322" s="27"/>
      <c r="AE3322" s="27"/>
      <c r="AF3322" s="27"/>
      <c r="AG3322" s="27"/>
      <c r="AH3322" s="27"/>
      <c r="AI3322" s="27"/>
      <c r="AJ3322" s="27"/>
      <c r="AK3322" s="27"/>
      <c r="AL3322" s="27"/>
      <c r="AM3322" s="27"/>
      <c r="AN3322" s="27"/>
      <c r="AO3322" s="27"/>
      <c r="AP3322" s="27">
        <v>735.80357142857133</v>
      </c>
      <c r="AQ3322" s="39">
        <v>0</v>
      </c>
      <c r="AR3322" s="27">
        <f t="shared" si="135"/>
        <v>0</v>
      </c>
      <c r="AS3322" s="10" t="s">
        <v>111</v>
      </c>
      <c r="AT3322" s="43" t="s">
        <v>241</v>
      </c>
      <c r="AU3322" s="89" t="s">
        <v>212</v>
      </c>
    </row>
    <row r="3323" spans="2:47" ht="13.15" customHeight="1" x14ac:dyDescent="0.2">
      <c r="B3323" s="7" t="s">
        <v>5078</v>
      </c>
      <c r="C3323" s="8" t="s">
        <v>100</v>
      </c>
      <c r="D3323" s="13" t="s">
        <v>5079</v>
      </c>
      <c r="E3323" s="13" t="s">
        <v>1642</v>
      </c>
      <c r="F3323" s="13" t="s">
        <v>5080</v>
      </c>
      <c r="G3323" s="7" t="s">
        <v>5081</v>
      </c>
      <c r="H3323" s="8" t="s">
        <v>105</v>
      </c>
      <c r="I3323" s="8">
        <v>45</v>
      </c>
      <c r="J3323" s="8" t="s">
        <v>1386</v>
      </c>
      <c r="K3323" s="8" t="s">
        <v>107</v>
      </c>
      <c r="L3323" s="8" t="s">
        <v>108</v>
      </c>
      <c r="M3323" s="8" t="s">
        <v>109</v>
      </c>
      <c r="N3323" s="8" t="s">
        <v>664</v>
      </c>
      <c r="O3323" s="74"/>
      <c r="P3323" s="27"/>
      <c r="Q3323" s="27"/>
      <c r="R3323" s="27"/>
      <c r="S3323" s="27">
        <v>4</v>
      </c>
      <c r="T3323" s="27">
        <v>3</v>
      </c>
      <c r="U3323" s="27">
        <v>3</v>
      </c>
      <c r="V3323" s="27">
        <v>3</v>
      </c>
      <c r="W3323" s="27"/>
      <c r="X3323" s="27"/>
      <c r="Y3323" s="27"/>
      <c r="Z3323" s="27"/>
      <c r="AA3323" s="27"/>
      <c r="AB3323" s="27"/>
      <c r="AC3323" s="27"/>
      <c r="AD3323" s="27"/>
      <c r="AE3323" s="27"/>
      <c r="AF3323" s="27"/>
      <c r="AG3323" s="27"/>
      <c r="AH3323" s="27"/>
      <c r="AI3323" s="27"/>
      <c r="AJ3323" s="27"/>
      <c r="AK3323" s="27"/>
      <c r="AL3323" s="27"/>
      <c r="AM3323" s="27"/>
      <c r="AN3323" s="27"/>
      <c r="AO3323" s="27"/>
      <c r="AP3323" s="27">
        <v>997420.21333333326</v>
      </c>
      <c r="AQ3323" s="39">
        <v>0</v>
      </c>
      <c r="AR3323" s="27">
        <f t="shared" si="135"/>
        <v>0</v>
      </c>
      <c r="AS3323" s="10" t="s">
        <v>111</v>
      </c>
      <c r="AT3323" s="43" t="s">
        <v>241</v>
      </c>
      <c r="AU3323" s="13" t="s">
        <v>1163</v>
      </c>
    </row>
    <row r="3324" spans="2:47" ht="13.15" customHeight="1" x14ac:dyDescent="0.2">
      <c r="B3324" s="13" t="s">
        <v>5082</v>
      </c>
      <c r="C3324" s="13" t="s">
        <v>100</v>
      </c>
      <c r="D3324" s="13" t="s">
        <v>5079</v>
      </c>
      <c r="E3324" s="13" t="s">
        <v>1642</v>
      </c>
      <c r="F3324" s="13" t="s">
        <v>5080</v>
      </c>
      <c r="G3324" s="13" t="s">
        <v>5083</v>
      </c>
      <c r="H3324" s="13" t="s">
        <v>1475</v>
      </c>
      <c r="I3324" s="13">
        <v>45</v>
      </c>
      <c r="J3324" s="13" t="s">
        <v>614</v>
      </c>
      <c r="K3324" s="13" t="s">
        <v>107</v>
      </c>
      <c r="L3324" s="13" t="s">
        <v>108</v>
      </c>
      <c r="M3324" s="13" t="s">
        <v>109</v>
      </c>
      <c r="N3324" s="13" t="s">
        <v>664</v>
      </c>
      <c r="O3324" s="39"/>
      <c r="P3324" s="39"/>
      <c r="Q3324" s="39"/>
      <c r="R3324" s="39"/>
      <c r="S3324" s="39">
        <v>5</v>
      </c>
      <c r="T3324" s="39">
        <v>5</v>
      </c>
      <c r="U3324" s="39">
        <v>5</v>
      </c>
      <c r="V3324" s="39">
        <v>5</v>
      </c>
      <c r="W3324" s="39">
        <v>5</v>
      </c>
      <c r="X3324" s="39"/>
      <c r="Y3324" s="39"/>
      <c r="Z3324" s="39"/>
      <c r="AA3324" s="39"/>
      <c r="AB3324" s="39"/>
      <c r="AC3324" s="39"/>
      <c r="AD3324" s="39"/>
      <c r="AE3324" s="39"/>
      <c r="AF3324" s="39"/>
      <c r="AG3324" s="39"/>
      <c r="AH3324" s="39"/>
      <c r="AI3324" s="39"/>
      <c r="AJ3324" s="39"/>
      <c r="AK3324" s="39"/>
      <c r="AL3324" s="39"/>
      <c r="AM3324" s="39"/>
      <c r="AN3324" s="39"/>
      <c r="AO3324" s="39"/>
      <c r="AP3324" s="39">
        <v>997420.21</v>
      </c>
      <c r="AQ3324" s="39">
        <v>0</v>
      </c>
      <c r="AR3324" s="27">
        <f t="shared" si="135"/>
        <v>0</v>
      </c>
      <c r="AS3324" s="13" t="s">
        <v>111</v>
      </c>
      <c r="AT3324" s="13">
        <v>2016</v>
      </c>
      <c r="AU3324" s="13">
        <v>14</v>
      </c>
    </row>
    <row r="3325" spans="2:47" ht="13.15" customHeight="1" x14ac:dyDescent="0.2">
      <c r="B3325" s="13" t="s">
        <v>5084</v>
      </c>
      <c r="C3325" s="13" t="s">
        <v>100</v>
      </c>
      <c r="D3325" s="13" t="s">
        <v>5079</v>
      </c>
      <c r="E3325" s="13" t="s">
        <v>1642</v>
      </c>
      <c r="F3325" s="13" t="s">
        <v>5080</v>
      </c>
      <c r="G3325" s="13" t="s">
        <v>5083</v>
      </c>
      <c r="H3325" s="13" t="s">
        <v>1475</v>
      </c>
      <c r="I3325" s="13">
        <v>45</v>
      </c>
      <c r="J3325" s="13" t="s">
        <v>614</v>
      </c>
      <c r="K3325" s="13" t="s">
        <v>107</v>
      </c>
      <c r="L3325" s="13" t="s">
        <v>108</v>
      </c>
      <c r="M3325" s="13" t="s">
        <v>109</v>
      </c>
      <c r="N3325" s="13" t="s">
        <v>664</v>
      </c>
      <c r="O3325" s="39"/>
      <c r="P3325" s="39"/>
      <c r="Q3325" s="39"/>
      <c r="R3325" s="39"/>
      <c r="S3325" s="39">
        <v>0</v>
      </c>
      <c r="T3325" s="39">
        <v>5</v>
      </c>
      <c r="U3325" s="39">
        <v>5</v>
      </c>
      <c r="V3325" s="39">
        <v>5</v>
      </c>
      <c r="W3325" s="39">
        <v>5</v>
      </c>
      <c r="X3325" s="39"/>
      <c r="Y3325" s="39"/>
      <c r="Z3325" s="39"/>
      <c r="AA3325" s="39"/>
      <c r="AB3325" s="39"/>
      <c r="AC3325" s="39"/>
      <c r="AD3325" s="39"/>
      <c r="AE3325" s="39"/>
      <c r="AF3325" s="39"/>
      <c r="AG3325" s="39"/>
      <c r="AH3325" s="39"/>
      <c r="AI3325" s="39"/>
      <c r="AJ3325" s="39"/>
      <c r="AK3325" s="39"/>
      <c r="AL3325" s="39"/>
      <c r="AM3325" s="39"/>
      <c r="AN3325" s="39"/>
      <c r="AO3325" s="39"/>
      <c r="AP3325" s="39">
        <v>997420.21</v>
      </c>
      <c r="AQ3325" s="39">
        <v>0</v>
      </c>
      <c r="AR3325" s="27">
        <f t="shared" si="135"/>
        <v>0</v>
      </c>
      <c r="AS3325" s="13" t="s">
        <v>111</v>
      </c>
      <c r="AT3325" s="13">
        <v>2016</v>
      </c>
      <c r="AU3325" s="13" t="s">
        <v>212</v>
      </c>
    </row>
    <row r="3326" spans="2:47" ht="13.15" customHeight="1" x14ac:dyDescent="0.2">
      <c r="B3326" s="7" t="s">
        <v>5085</v>
      </c>
      <c r="C3326" s="8" t="s">
        <v>100</v>
      </c>
      <c r="D3326" s="13" t="s">
        <v>5086</v>
      </c>
      <c r="E3326" s="13" t="s">
        <v>5087</v>
      </c>
      <c r="F3326" s="13" t="s">
        <v>1738</v>
      </c>
      <c r="G3326" s="7" t="s">
        <v>5088</v>
      </c>
      <c r="H3326" s="8" t="s">
        <v>197</v>
      </c>
      <c r="I3326" s="8">
        <v>45</v>
      </c>
      <c r="J3326" s="8" t="s">
        <v>1386</v>
      </c>
      <c r="K3326" s="8" t="s">
        <v>107</v>
      </c>
      <c r="L3326" s="8" t="s">
        <v>108</v>
      </c>
      <c r="M3326" s="8" t="s">
        <v>109</v>
      </c>
      <c r="N3326" s="8" t="s">
        <v>664</v>
      </c>
      <c r="O3326" s="74"/>
      <c r="P3326" s="27"/>
      <c r="Q3326" s="27"/>
      <c r="R3326" s="27"/>
      <c r="S3326" s="27">
        <v>40</v>
      </c>
      <c r="T3326" s="27">
        <v>40</v>
      </c>
      <c r="U3326" s="27">
        <v>40</v>
      </c>
      <c r="V3326" s="27">
        <v>40</v>
      </c>
      <c r="W3326" s="27"/>
      <c r="X3326" s="27"/>
      <c r="Y3326" s="27"/>
      <c r="Z3326" s="27"/>
      <c r="AA3326" s="27"/>
      <c r="AB3326" s="27"/>
      <c r="AC3326" s="27"/>
      <c r="AD3326" s="27"/>
      <c r="AE3326" s="27"/>
      <c r="AF3326" s="27"/>
      <c r="AG3326" s="27"/>
      <c r="AH3326" s="27"/>
      <c r="AI3326" s="27"/>
      <c r="AJ3326" s="27"/>
      <c r="AK3326" s="27"/>
      <c r="AL3326" s="27"/>
      <c r="AM3326" s="27"/>
      <c r="AN3326" s="27"/>
      <c r="AO3326" s="27"/>
      <c r="AP3326" s="27">
        <v>58049.999999999993</v>
      </c>
      <c r="AQ3326" s="39">
        <v>0</v>
      </c>
      <c r="AR3326" s="27">
        <f t="shared" si="135"/>
        <v>0</v>
      </c>
      <c r="AS3326" s="10" t="s">
        <v>111</v>
      </c>
      <c r="AT3326" s="43" t="s">
        <v>241</v>
      </c>
      <c r="AU3326" s="13" t="s">
        <v>610</v>
      </c>
    </row>
    <row r="3327" spans="2:47" ht="13.15" customHeight="1" x14ac:dyDescent="0.2">
      <c r="B3327" s="13" t="s">
        <v>5089</v>
      </c>
      <c r="C3327" s="13" t="s">
        <v>100</v>
      </c>
      <c r="D3327" s="13" t="s">
        <v>5090</v>
      </c>
      <c r="E3327" s="13" t="s">
        <v>5087</v>
      </c>
      <c r="F3327" s="13" t="s">
        <v>1738</v>
      </c>
      <c r="G3327" s="13" t="s">
        <v>5091</v>
      </c>
      <c r="H3327" s="13" t="s">
        <v>1475</v>
      </c>
      <c r="I3327" s="13">
        <v>45</v>
      </c>
      <c r="J3327" s="13" t="s">
        <v>614</v>
      </c>
      <c r="K3327" s="13" t="s">
        <v>107</v>
      </c>
      <c r="L3327" s="13" t="s">
        <v>108</v>
      </c>
      <c r="M3327" s="13" t="s">
        <v>109</v>
      </c>
      <c r="N3327" s="13" t="s">
        <v>664</v>
      </c>
      <c r="O3327" s="39"/>
      <c r="P3327" s="39"/>
      <c r="Q3327" s="39"/>
      <c r="R3327" s="39"/>
      <c r="S3327" s="39">
        <v>19</v>
      </c>
      <c r="T3327" s="39">
        <v>48</v>
      </c>
      <c r="U3327" s="39">
        <v>48</v>
      </c>
      <c r="V3327" s="39">
        <v>48</v>
      </c>
      <c r="W3327" s="39">
        <v>48</v>
      </c>
      <c r="X3327" s="39"/>
      <c r="Y3327" s="39"/>
      <c r="Z3327" s="39"/>
      <c r="AA3327" s="39"/>
      <c r="AB3327" s="39"/>
      <c r="AC3327" s="39"/>
      <c r="AD3327" s="39"/>
      <c r="AE3327" s="39"/>
      <c r="AF3327" s="39"/>
      <c r="AG3327" s="39"/>
      <c r="AH3327" s="39"/>
      <c r="AI3327" s="39"/>
      <c r="AJ3327" s="39"/>
      <c r="AK3327" s="39"/>
      <c r="AL3327" s="39"/>
      <c r="AM3327" s="39"/>
      <c r="AN3327" s="39"/>
      <c r="AO3327" s="39"/>
      <c r="AP3327" s="39">
        <v>60669</v>
      </c>
      <c r="AQ3327" s="39">
        <v>0</v>
      </c>
      <c r="AR3327" s="27">
        <f t="shared" si="135"/>
        <v>0</v>
      </c>
      <c r="AS3327" s="13" t="s">
        <v>111</v>
      </c>
      <c r="AT3327" s="13">
        <v>2016</v>
      </c>
      <c r="AU3327" s="13">
        <v>14</v>
      </c>
    </row>
    <row r="3328" spans="2:47" ht="13.15" customHeight="1" x14ac:dyDescent="0.2">
      <c r="B3328" s="13" t="s">
        <v>5092</v>
      </c>
      <c r="C3328" s="13" t="s">
        <v>100</v>
      </c>
      <c r="D3328" s="13" t="s">
        <v>5090</v>
      </c>
      <c r="E3328" s="13" t="s">
        <v>5087</v>
      </c>
      <c r="F3328" s="13" t="s">
        <v>1738</v>
      </c>
      <c r="G3328" s="13" t="s">
        <v>5091</v>
      </c>
      <c r="H3328" s="13" t="s">
        <v>1475</v>
      </c>
      <c r="I3328" s="13">
        <v>45</v>
      </c>
      <c r="J3328" s="13" t="s">
        <v>614</v>
      </c>
      <c r="K3328" s="13" t="s">
        <v>107</v>
      </c>
      <c r="L3328" s="13" t="s">
        <v>108</v>
      </c>
      <c r="M3328" s="13" t="s">
        <v>109</v>
      </c>
      <c r="N3328" s="13" t="s">
        <v>664</v>
      </c>
      <c r="O3328" s="39"/>
      <c r="P3328" s="39"/>
      <c r="Q3328" s="39"/>
      <c r="R3328" s="39"/>
      <c r="S3328" s="39">
        <v>0</v>
      </c>
      <c r="T3328" s="39">
        <v>48</v>
      </c>
      <c r="U3328" s="39">
        <v>48</v>
      </c>
      <c r="V3328" s="39">
        <v>48</v>
      </c>
      <c r="W3328" s="39">
        <v>48</v>
      </c>
      <c r="X3328" s="39"/>
      <c r="Y3328" s="39"/>
      <c r="Z3328" s="39"/>
      <c r="AA3328" s="39"/>
      <c r="AB3328" s="39"/>
      <c r="AC3328" s="39"/>
      <c r="AD3328" s="39"/>
      <c r="AE3328" s="39"/>
      <c r="AF3328" s="39"/>
      <c r="AG3328" s="39"/>
      <c r="AH3328" s="39"/>
      <c r="AI3328" s="39"/>
      <c r="AJ3328" s="39"/>
      <c r="AK3328" s="39"/>
      <c r="AL3328" s="39"/>
      <c r="AM3328" s="39"/>
      <c r="AN3328" s="39"/>
      <c r="AO3328" s="39"/>
      <c r="AP3328" s="39">
        <v>60669</v>
      </c>
      <c r="AQ3328" s="39">
        <v>0</v>
      </c>
      <c r="AR3328" s="27">
        <f t="shared" si="135"/>
        <v>0</v>
      </c>
      <c r="AS3328" s="13" t="s">
        <v>111</v>
      </c>
      <c r="AT3328" s="13">
        <v>2016</v>
      </c>
      <c r="AU3328" s="13" t="s">
        <v>212</v>
      </c>
    </row>
    <row r="3329" spans="2:47" ht="13.15" customHeight="1" x14ac:dyDescent="0.2">
      <c r="B3329" s="7" t="s">
        <v>5093</v>
      </c>
      <c r="C3329" s="8" t="s">
        <v>100</v>
      </c>
      <c r="D3329" s="13" t="s">
        <v>1779</v>
      </c>
      <c r="E3329" s="13" t="s">
        <v>1780</v>
      </c>
      <c r="F3329" s="13" t="s">
        <v>1781</v>
      </c>
      <c r="G3329" s="7" t="s">
        <v>5094</v>
      </c>
      <c r="H3329" s="8" t="s">
        <v>197</v>
      </c>
      <c r="I3329" s="8">
        <v>45</v>
      </c>
      <c r="J3329" s="8" t="s">
        <v>1386</v>
      </c>
      <c r="K3329" s="8" t="s">
        <v>107</v>
      </c>
      <c r="L3329" s="8" t="s">
        <v>108</v>
      </c>
      <c r="M3329" s="8" t="s">
        <v>109</v>
      </c>
      <c r="N3329" s="8" t="s">
        <v>2830</v>
      </c>
      <c r="O3329" s="74"/>
      <c r="P3329" s="27"/>
      <c r="Q3329" s="27"/>
      <c r="R3329" s="27"/>
      <c r="S3329" s="27">
        <v>12</v>
      </c>
      <c r="T3329" s="27">
        <v>12</v>
      </c>
      <c r="U3329" s="27">
        <v>12</v>
      </c>
      <c r="V3329" s="27">
        <v>12</v>
      </c>
      <c r="W3329" s="27"/>
      <c r="X3329" s="27"/>
      <c r="Y3329" s="27"/>
      <c r="Z3329" s="27"/>
      <c r="AA3329" s="27"/>
      <c r="AB3329" s="27"/>
      <c r="AC3329" s="27"/>
      <c r="AD3329" s="27"/>
      <c r="AE3329" s="27"/>
      <c r="AF3329" s="27"/>
      <c r="AG3329" s="27"/>
      <c r="AH3329" s="27"/>
      <c r="AI3329" s="27"/>
      <c r="AJ3329" s="27"/>
      <c r="AK3329" s="27"/>
      <c r="AL3329" s="27"/>
      <c r="AM3329" s="27"/>
      <c r="AN3329" s="27"/>
      <c r="AO3329" s="27"/>
      <c r="AP3329" s="27">
        <v>47987.65</v>
      </c>
      <c r="AQ3329" s="39">
        <v>0</v>
      </c>
      <c r="AR3329" s="27">
        <f t="shared" si="135"/>
        <v>0</v>
      </c>
      <c r="AS3329" s="10" t="s">
        <v>111</v>
      </c>
      <c r="AT3329" s="43" t="s">
        <v>241</v>
      </c>
      <c r="AU3329" s="89" t="s">
        <v>212</v>
      </c>
    </row>
    <row r="3330" spans="2:47" ht="13.15" customHeight="1" x14ac:dyDescent="0.2">
      <c r="B3330" s="7" t="s">
        <v>5095</v>
      </c>
      <c r="C3330" s="8" t="s">
        <v>100</v>
      </c>
      <c r="D3330" s="13" t="s">
        <v>5096</v>
      </c>
      <c r="E3330" s="13" t="s">
        <v>5097</v>
      </c>
      <c r="F3330" s="13" t="s">
        <v>1738</v>
      </c>
      <c r="G3330" s="7" t="s">
        <v>5098</v>
      </c>
      <c r="H3330" s="8" t="s">
        <v>197</v>
      </c>
      <c r="I3330" s="8">
        <v>45</v>
      </c>
      <c r="J3330" s="8" t="s">
        <v>1386</v>
      </c>
      <c r="K3330" s="8" t="s">
        <v>107</v>
      </c>
      <c r="L3330" s="8" t="s">
        <v>108</v>
      </c>
      <c r="M3330" s="8" t="s">
        <v>109</v>
      </c>
      <c r="N3330" s="8" t="s">
        <v>664</v>
      </c>
      <c r="O3330" s="74"/>
      <c r="P3330" s="27"/>
      <c r="Q3330" s="27"/>
      <c r="R3330" s="27"/>
      <c r="S3330" s="27">
        <v>10</v>
      </c>
      <c r="T3330" s="27">
        <v>10</v>
      </c>
      <c r="U3330" s="27">
        <v>10</v>
      </c>
      <c r="V3330" s="27">
        <v>10</v>
      </c>
      <c r="W3330" s="27"/>
      <c r="X3330" s="27"/>
      <c r="Y3330" s="27"/>
      <c r="Z3330" s="27"/>
      <c r="AA3330" s="27"/>
      <c r="AB3330" s="27"/>
      <c r="AC3330" s="27"/>
      <c r="AD3330" s="27"/>
      <c r="AE3330" s="27"/>
      <c r="AF3330" s="27"/>
      <c r="AG3330" s="27"/>
      <c r="AH3330" s="27"/>
      <c r="AI3330" s="27"/>
      <c r="AJ3330" s="27"/>
      <c r="AK3330" s="27"/>
      <c r="AL3330" s="27"/>
      <c r="AM3330" s="27"/>
      <c r="AN3330" s="27"/>
      <c r="AO3330" s="27"/>
      <c r="AP3330" s="27">
        <v>212034.375</v>
      </c>
      <c r="AQ3330" s="39">
        <v>0</v>
      </c>
      <c r="AR3330" s="27">
        <f t="shared" si="135"/>
        <v>0</v>
      </c>
      <c r="AS3330" s="10" t="s">
        <v>111</v>
      </c>
      <c r="AT3330" s="43" t="s">
        <v>241</v>
      </c>
      <c r="AU3330" s="13" t="s">
        <v>610</v>
      </c>
    </row>
    <row r="3331" spans="2:47" ht="13.15" customHeight="1" x14ac:dyDescent="0.2">
      <c r="B3331" s="13" t="s">
        <v>5099</v>
      </c>
      <c r="C3331" s="13" t="s">
        <v>100</v>
      </c>
      <c r="D3331" s="13" t="s">
        <v>5100</v>
      </c>
      <c r="E3331" s="13" t="s">
        <v>5097</v>
      </c>
      <c r="F3331" s="13" t="s">
        <v>1738</v>
      </c>
      <c r="G3331" s="13" t="s">
        <v>5101</v>
      </c>
      <c r="H3331" s="13" t="s">
        <v>1475</v>
      </c>
      <c r="I3331" s="13">
        <v>45</v>
      </c>
      <c r="J3331" s="13" t="s">
        <v>614</v>
      </c>
      <c r="K3331" s="13" t="s">
        <v>107</v>
      </c>
      <c r="L3331" s="13" t="s">
        <v>108</v>
      </c>
      <c r="M3331" s="13" t="s">
        <v>109</v>
      </c>
      <c r="N3331" s="13" t="s">
        <v>664</v>
      </c>
      <c r="O3331" s="39"/>
      <c r="P3331" s="39"/>
      <c r="Q3331" s="39"/>
      <c r="R3331" s="39"/>
      <c r="S3331" s="39">
        <v>0</v>
      </c>
      <c r="T3331" s="39">
        <v>6</v>
      </c>
      <c r="U3331" s="39">
        <v>6</v>
      </c>
      <c r="V3331" s="39">
        <v>6</v>
      </c>
      <c r="W3331" s="39">
        <v>6</v>
      </c>
      <c r="X3331" s="39"/>
      <c r="Y3331" s="39"/>
      <c r="Z3331" s="39"/>
      <c r="AA3331" s="39"/>
      <c r="AB3331" s="39"/>
      <c r="AC3331" s="39"/>
      <c r="AD3331" s="39"/>
      <c r="AE3331" s="39"/>
      <c r="AF3331" s="39"/>
      <c r="AG3331" s="39"/>
      <c r="AH3331" s="39"/>
      <c r="AI3331" s="39"/>
      <c r="AJ3331" s="39"/>
      <c r="AK3331" s="39"/>
      <c r="AL3331" s="39"/>
      <c r="AM3331" s="39"/>
      <c r="AN3331" s="39"/>
      <c r="AO3331" s="39"/>
      <c r="AP3331" s="39">
        <v>247067.19</v>
      </c>
      <c r="AQ3331" s="39">
        <v>0</v>
      </c>
      <c r="AR3331" s="27">
        <f t="shared" si="135"/>
        <v>0</v>
      </c>
      <c r="AS3331" s="13" t="s">
        <v>111</v>
      </c>
      <c r="AT3331" s="13">
        <v>2016</v>
      </c>
      <c r="AU3331" s="13" t="s">
        <v>212</v>
      </c>
    </row>
    <row r="3332" spans="2:47" ht="13.15" customHeight="1" x14ac:dyDescent="0.2">
      <c r="B3332" s="7" t="s">
        <v>5102</v>
      </c>
      <c r="C3332" s="8" t="s">
        <v>100</v>
      </c>
      <c r="D3332" s="13" t="s">
        <v>1748</v>
      </c>
      <c r="E3332" s="13" t="s">
        <v>1749</v>
      </c>
      <c r="F3332" s="13" t="s">
        <v>1749</v>
      </c>
      <c r="G3332" s="7" t="s">
        <v>5103</v>
      </c>
      <c r="H3332" s="8" t="s">
        <v>105</v>
      </c>
      <c r="I3332" s="8">
        <v>45</v>
      </c>
      <c r="J3332" s="8" t="s">
        <v>1386</v>
      </c>
      <c r="K3332" s="8" t="s">
        <v>107</v>
      </c>
      <c r="L3332" s="8" t="s">
        <v>108</v>
      </c>
      <c r="M3332" s="8" t="s">
        <v>109</v>
      </c>
      <c r="N3332" s="8" t="s">
        <v>664</v>
      </c>
      <c r="O3332" s="74"/>
      <c r="P3332" s="27"/>
      <c r="Q3332" s="27"/>
      <c r="R3332" s="27"/>
      <c r="S3332" s="27">
        <v>28</v>
      </c>
      <c r="T3332" s="27">
        <v>28</v>
      </c>
      <c r="U3332" s="27">
        <v>28</v>
      </c>
      <c r="V3332" s="27">
        <v>28</v>
      </c>
      <c r="W3332" s="27"/>
      <c r="X3332" s="27"/>
      <c r="Y3332" s="27"/>
      <c r="Z3332" s="27"/>
      <c r="AA3332" s="27"/>
      <c r="AB3332" s="27"/>
      <c r="AC3332" s="27"/>
      <c r="AD3332" s="27"/>
      <c r="AE3332" s="27"/>
      <c r="AF3332" s="27"/>
      <c r="AG3332" s="27"/>
      <c r="AH3332" s="27"/>
      <c r="AI3332" s="27"/>
      <c r="AJ3332" s="27"/>
      <c r="AK3332" s="27"/>
      <c r="AL3332" s="27"/>
      <c r="AM3332" s="27"/>
      <c r="AN3332" s="27"/>
      <c r="AO3332" s="27"/>
      <c r="AP3332" s="27">
        <v>8961.4285714285706</v>
      </c>
      <c r="AQ3332" s="39">
        <v>0</v>
      </c>
      <c r="AR3332" s="27">
        <f t="shared" si="135"/>
        <v>0</v>
      </c>
      <c r="AS3332" s="10" t="s">
        <v>111</v>
      </c>
      <c r="AT3332" s="43" t="s">
        <v>241</v>
      </c>
      <c r="AU3332" s="13" t="s">
        <v>1163</v>
      </c>
    </row>
    <row r="3333" spans="2:47" ht="13.15" customHeight="1" x14ac:dyDescent="0.2">
      <c r="B3333" s="13" t="s">
        <v>5104</v>
      </c>
      <c r="C3333" s="13" t="s">
        <v>100</v>
      </c>
      <c r="D3333" s="13" t="s">
        <v>1748</v>
      </c>
      <c r="E3333" s="13" t="s">
        <v>1749</v>
      </c>
      <c r="F3333" s="13" t="s">
        <v>1749</v>
      </c>
      <c r="G3333" s="13" t="s">
        <v>5105</v>
      </c>
      <c r="H3333" s="13" t="s">
        <v>1475</v>
      </c>
      <c r="I3333" s="13">
        <v>45</v>
      </c>
      <c r="J3333" s="13" t="s">
        <v>614</v>
      </c>
      <c r="K3333" s="13" t="s">
        <v>107</v>
      </c>
      <c r="L3333" s="13" t="s">
        <v>108</v>
      </c>
      <c r="M3333" s="13" t="s">
        <v>109</v>
      </c>
      <c r="N3333" s="13" t="s">
        <v>664</v>
      </c>
      <c r="O3333" s="39"/>
      <c r="P3333" s="39"/>
      <c r="Q3333" s="39"/>
      <c r="R3333" s="39"/>
      <c r="S3333" s="39">
        <v>0</v>
      </c>
      <c r="T3333" s="39">
        <v>12</v>
      </c>
      <c r="U3333" s="39">
        <v>12</v>
      </c>
      <c r="V3333" s="39">
        <v>7</v>
      </c>
      <c r="W3333" s="39">
        <v>7</v>
      </c>
      <c r="X3333" s="39"/>
      <c r="Y3333" s="39"/>
      <c r="Z3333" s="39"/>
      <c r="AA3333" s="39"/>
      <c r="AB3333" s="39"/>
      <c r="AC3333" s="39"/>
      <c r="AD3333" s="39"/>
      <c r="AE3333" s="39"/>
      <c r="AF3333" s="39"/>
      <c r="AG3333" s="39"/>
      <c r="AH3333" s="39"/>
      <c r="AI3333" s="39"/>
      <c r="AJ3333" s="39"/>
      <c r="AK3333" s="39"/>
      <c r="AL3333" s="39"/>
      <c r="AM3333" s="39"/>
      <c r="AN3333" s="39"/>
      <c r="AO3333" s="39"/>
      <c r="AP3333" s="39">
        <v>8961.42</v>
      </c>
      <c r="AQ3333" s="39">
        <v>0</v>
      </c>
      <c r="AR3333" s="27">
        <f t="shared" si="135"/>
        <v>0</v>
      </c>
      <c r="AS3333" s="13" t="s">
        <v>111</v>
      </c>
      <c r="AT3333" s="13">
        <v>2016</v>
      </c>
      <c r="AU3333" s="13" t="s">
        <v>212</v>
      </c>
    </row>
    <row r="3334" spans="2:47" ht="13.15" customHeight="1" x14ac:dyDescent="0.2">
      <c r="B3334" s="7" t="s">
        <v>5106</v>
      </c>
      <c r="C3334" s="8" t="s">
        <v>100</v>
      </c>
      <c r="D3334" s="13" t="s">
        <v>5107</v>
      </c>
      <c r="E3334" s="13" t="s">
        <v>5108</v>
      </c>
      <c r="F3334" s="13" t="s">
        <v>5109</v>
      </c>
      <c r="G3334" s="7" t="s">
        <v>5110</v>
      </c>
      <c r="H3334" s="8" t="s">
        <v>197</v>
      </c>
      <c r="I3334" s="8">
        <v>45</v>
      </c>
      <c r="J3334" s="8" t="s">
        <v>1386</v>
      </c>
      <c r="K3334" s="8" t="s">
        <v>107</v>
      </c>
      <c r="L3334" s="8" t="s">
        <v>108</v>
      </c>
      <c r="M3334" s="8" t="s">
        <v>109</v>
      </c>
      <c r="N3334" s="8" t="s">
        <v>664</v>
      </c>
      <c r="O3334" s="74"/>
      <c r="P3334" s="27"/>
      <c r="Q3334" s="27"/>
      <c r="R3334" s="27"/>
      <c r="S3334" s="27">
        <v>600</v>
      </c>
      <c r="T3334" s="27">
        <v>600</v>
      </c>
      <c r="U3334" s="27">
        <v>600</v>
      </c>
      <c r="V3334" s="27">
        <v>600</v>
      </c>
      <c r="W3334" s="27"/>
      <c r="X3334" s="27"/>
      <c r="Y3334" s="27"/>
      <c r="Z3334" s="27"/>
      <c r="AA3334" s="27"/>
      <c r="AB3334" s="27"/>
      <c r="AC3334" s="27"/>
      <c r="AD3334" s="27"/>
      <c r="AE3334" s="27"/>
      <c r="AF3334" s="27"/>
      <c r="AG3334" s="27"/>
      <c r="AH3334" s="27"/>
      <c r="AI3334" s="27"/>
      <c r="AJ3334" s="27"/>
      <c r="AK3334" s="27"/>
      <c r="AL3334" s="27"/>
      <c r="AM3334" s="27"/>
      <c r="AN3334" s="27"/>
      <c r="AO3334" s="27"/>
      <c r="AP3334" s="27">
        <v>1741.0714285714284</v>
      </c>
      <c r="AQ3334" s="39">
        <v>0</v>
      </c>
      <c r="AR3334" s="27">
        <f t="shared" si="135"/>
        <v>0</v>
      </c>
      <c r="AS3334" s="10" t="s">
        <v>111</v>
      </c>
      <c r="AT3334" s="43" t="s">
        <v>241</v>
      </c>
      <c r="AU3334" s="13" t="s">
        <v>1163</v>
      </c>
    </row>
    <row r="3335" spans="2:47" ht="13.15" customHeight="1" x14ac:dyDescent="0.2">
      <c r="B3335" s="13" t="s">
        <v>5111</v>
      </c>
      <c r="C3335" s="13" t="s">
        <v>100</v>
      </c>
      <c r="D3335" s="13" t="s">
        <v>5112</v>
      </c>
      <c r="E3335" s="13" t="s">
        <v>5108</v>
      </c>
      <c r="F3335" s="13" t="s">
        <v>5109</v>
      </c>
      <c r="G3335" s="13" t="s">
        <v>5113</v>
      </c>
      <c r="H3335" s="13" t="s">
        <v>1475</v>
      </c>
      <c r="I3335" s="13">
        <v>45</v>
      </c>
      <c r="J3335" s="13" t="s">
        <v>614</v>
      </c>
      <c r="K3335" s="13" t="s">
        <v>107</v>
      </c>
      <c r="L3335" s="13" t="s">
        <v>108</v>
      </c>
      <c r="M3335" s="13" t="s">
        <v>109</v>
      </c>
      <c r="N3335" s="13" t="s">
        <v>664</v>
      </c>
      <c r="O3335" s="39"/>
      <c r="P3335" s="39"/>
      <c r="Q3335" s="39"/>
      <c r="R3335" s="39"/>
      <c r="S3335" s="39">
        <v>270</v>
      </c>
      <c r="T3335" s="39">
        <v>290</v>
      </c>
      <c r="U3335" s="39">
        <v>290</v>
      </c>
      <c r="V3335" s="39">
        <v>290</v>
      </c>
      <c r="W3335" s="39">
        <v>290</v>
      </c>
      <c r="X3335" s="39"/>
      <c r="Y3335" s="39"/>
      <c r="Z3335" s="39"/>
      <c r="AA3335" s="39"/>
      <c r="AB3335" s="39"/>
      <c r="AC3335" s="39"/>
      <c r="AD3335" s="39"/>
      <c r="AE3335" s="39"/>
      <c r="AF3335" s="39"/>
      <c r="AG3335" s="39"/>
      <c r="AH3335" s="39"/>
      <c r="AI3335" s="39"/>
      <c r="AJ3335" s="39"/>
      <c r="AK3335" s="39"/>
      <c r="AL3335" s="39"/>
      <c r="AM3335" s="39"/>
      <c r="AN3335" s="39"/>
      <c r="AO3335" s="39"/>
      <c r="AP3335" s="39">
        <v>1741.07</v>
      </c>
      <c r="AQ3335" s="39">
        <v>0</v>
      </c>
      <c r="AR3335" s="27">
        <f t="shared" si="135"/>
        <v>0</v>
      </c>
      <c r="AS3335" s="13" t="s">
        <v>111</v>
      </c>
      <c r="AT3335" s="13">
        <v>2016</v>
      </c>
      <c r="AU3335" s="13">
        <v>14</v>
      </c>
    </row>
    <row r="3336" spans="2:47" ht="13.15" customHeight="1" x14ac:dyDescent="0.2">
      <c r="B3336" s="13" t="s">
        <v>5114</v>
      </c>
      <c r="C3336" s="13" t="s">
        <v>100</v>
      </c>
      <c r="D3336" s="13" t="s">
        <v>5112</v>
      </c>
      <c r="E3336" s="13" t="s">
        <v>5108</v>
      </c>
      <c r="F3336" s="13" t="s">
        <v>5109</v>
      </c>
      <c r="G3336" s="13" t="s">
        <v>5113</v>
      </c>
      <c r="H3336" s="13" t="s">
        <v>1475</v>
      </c>
      <c r="I3336" s="13">
        <v>45</v>
      </c>
      <c r="J3336" s="13" t="s">
        <v>614</v>
      </c>
      <c r="K3336" s="13" t="s">
        <v>107</v>
      </c>
      <c r="L3336" s="13" t="s">
        <v>108</v>
      </c>
      <c r="M3336" s="13" t="s">
        <v>109</v>
      </c>
      <c r="N3336" s="13" t="s">
        <v>664</v>
      </c>
      <c r="O3336" s="39"/>
      <c r="P3336" s="39"/>
      <c r="Q3336" s="39"/>
      <c r="R3336" s="39"/>
      <c r="S3336" s="39">
        <v>250</v>
      </c>
      <c r="T3336" s="39">
        <v>290</v>
      </c>
      <c r="U3336" s="39">
        <v>290</v>
      </c>
      <c r="V3336" s="39">
        <v>290</v>
      </c>
      <c r="W3336" s="39">
        <v>290</v>
      </c>
      <c r="X3336" s="39"/>
      <c r="Y3336" s="39"/>
      <c r="Z3336" s="39"/>
      <c r="AA3336" s="39"/>
      <c r="AB3336" s="39"/>
      <c r="AC3336" s="39"/>
      <c r="AD3336" s="39"/>
      <c r="AE3336" s="39"/>
      <c r="AF3336" s="39"/>
      <c r="AG3336" s="39"/>
      <c r="AH3336" s="39"/>
      <c r="AI3336" s="39"/>
      <c r="AJ3336" s="39"/>
      <c r="AK3336" s="39"/>
      <c r="AL3336" s="39"/>
      <c r="AM3336" s="39"/>
      <c r="AN3336" s="39"/>
      <c r="AO3336" s="39"/>
      <c r="AP3336" s="39">
        <v>1741.07</v>
      </c>
      <c r="AQ3336" s="39">
        <v>0</v>
      </c>
      <c r="AR3336" s="27">
        <f t="shared" si="135"/>
        <v>0</v>
      </c>
      <c r="AS3336" s="13" t="s">
        <v>111</v>
      </c>
      <c r="AT3336" s="13">
        <v>2016</v>
      </c>
      <c r="AU3336" s="13">
        <v>9.18</v>
      </c>
    </row>
    <row r="3337" spans="2:47" ht="13.15" customHeight="1" x14ac:dyDescent="0.2">
      <c r="B3337" s="13" t="s">
        <v>5115</v>
      </c>
      <c r="C3337" s="13" t="s">
        <v>100</v>
      </c>
      <c r="D3337" s="13" t="s">
        <v>5112</v>
      </c>
      <c r="E3337" s="13" t="s">
        <v>5108</v>
      </c>
      <c r="F3337" s="13" t="s">
        <v>5116</v>
      </c>
      <c r="G3337" s="13" t="s">
        <v>5113</v>
      </c>
      <c r="H3337" s="13" t="s">
        <v>1475</v>
      </c>
      <c r="I3337" s="13">
        <v>45</v>
      </c>
      <c r="J3337" s="13" t="s">
        <v>747</v>
      </c>
      <c r="K3337" s="13" t="s">
        <v>107</v>
      </c>
      <c r="L3337" s="13" t="s">
        <v>108</v>
      </c>
      <c r="M3337" s="13" t="s">
        <v>109</v>
      </c>
      <c r="N3337" s="13" t="s">
        <v>664</v>
      </c>
      <c r="O3337" s="39"/>
      <c r="P3337" s="39"/>
      <c r="Q3337" s="39"/>
      <c r="R3337" s="39"/>
      <c r="S3337" s="39">
        <v>250</v>
      </c>
      <c r="T3337" s="39">
        <v>290</v>
      </c>
      <c r="U3337" s="39">
        <v>290</v>
      </c>
      <c r="V3337" s="39">
        <v>290</v>
      </c>
      <c r="W3337" s="39">
        <v>290</v>
      </c>
      <c r="X3337" s="39"/>
      <c r="Y3337" s="39"/>
      <c r="Z3337" s="39"/>
      <c r="AA3337" s="39"/>
      <c r="AB3337" s="39"/>
      <c r="AC3337" s="39"/>
      <c r="AD3337" s="39"/>
      <c r="AE3337" s="39"/>
      <c r="AF3337" s="39"/>
      <c r="AG3337" s="39"/>
      <c r="AH3337" s="39"/>
      <c r="AI3337" s="39"/>
      <c r="AJ3337" s="39"/>
      <c r="AK3337" s="39"/>
      <c r="AL3337" s="39"/>
      <c r="AM3337" s="39"/>
      <c r="AN3337" s="39"/>
      <c r="AO3337" s="39"/>
      <c r="AP3337" s="39">
        <v>1741.07</v>
      </c>
      <c r="AQ3337" s="39">
        <v>0</v>
      </c>
      <c r="AR3337" s="27">
        <f t="shared" si="135"/>
        <v>0</v>
      </c>
      <c r="AS3337" s="13" t="s">
        <v>748</v>
      </c>
      <c r="AT3337" s="13">
        <v>2016</v>
      </c>
      <c r="AU3337" s="13">
        <v>9.1199999999999992</v>
      </c>
    </row>
    <row r="3338" spans="2:47" ht="13.15" customHeight="1" x14ac:dyDescent="0.2">
      <c r="B3338" s="13" t="s">
        <v>5117</v>
      </c>
      <c r="C3338" s="13" t="s">
        <v>100</v>
      </c>
      <c r="D3338" s="13" t="s">
        <v>5112</v>
      </c>
      <c r="E3338" s="13" t="s">
        <v>5108</v>
      </c>
      <c r="F3338" s="13" t="s">
        <v>5116</v>
      </c>
      <c r="G3338" s="13" t="s">
        <v>5113</v>
      </c>
      <c r="H3338" s="13" t="s">
        <v>1475</v>
      </c>
      <c r="I3338" s="13">
        <v>45</v>
      </c>
      <c r="J3338" s="13" t="s">
        <v>462</v>
      </c>
      <c r="K3338" s="13" t="s">
        <v>107</v>
      </c>
      <c r="L3338" s="13" t="s">
        <v>108</v>
      </c>
      <c r="M3338" s="13" t="s">
        <v>337</v>
      </c>
      <c r="N3338" s="13" t="s">
        <v>664</v>
      </c>
      <c r="O3338" s="39"/>
      <c r="P3338" s="39"/>
      <c r="Q3338" s="39"/>
      <c r="R3338" s="39"/>
      <c r="S3338" s="39">
        <v>250</v>
      </c>
      <c r="T3338" s="39">
        <v>290</v>
      </c>
      <c r="U3338" s="39">
        <v>290</v>
      </c>
      <c r="V3338" s="39">
        <v>290</v>
      </c>
      <c r="W3338" s="39">
        <v>290</v>
      </c>
      <c r="X3338" s="39"/>
      <c r="Y3338" s="39"/>
      <c r="Z3338" s="39"/>
      <c r="AA3338" s="39"/>
      <c r="AB3338" s="39"/>
      <c r="AC3338" s="39"/>
      <c r="AD3338" s="39"/>
      <c r="AE3338" s="39"/>
      <c r="AF3338" s="39"/>
      <c r="AG3338" s="39"/>
      <c r="AH3338" s="39"/>
      <c r="AI3338" s="39"/>
      <c r="AJ3338" s="39"/>
      <c r="AK3338" s="39"/>
      <c r="AL3338" s="39"/>
      <c r="AM3338" s="39"/>
      <c r="AN3338" s="39"/>
      <c r="AO3338" s="39"/>
      <c r="AP3338" s="39">
        <v>1741.07</v>
      </c>
      <c r="AQ3338" s="39">
        <v>0</v>
      </c>
      <c r="AR3338" s="27">
        <f t="shared" si="135"/>
        <v>0</v>
      </c>
      <c r="AS3338" s="13" t="s">
        <v>748</v>
      </c>
      <c r="AT3338" s="13">
        <v>2016</v>
      </c>
      <c r="AU3338" s="89" t="s">
        <v>212</v>
      </c>
    </row>
    <row r="3339" spans="2:47" ht="13.15" customHeight="1" x14ac:dyDescent="0.2">
      <c r="B3339" s="7" t="s">
        <v>5118</v>
      </c>
      <c r="C3339" s="8" t="s">
        <v>100</v>
      </c>
      <c r="D3339" s="13" t="s">
        <v>5119</v>
      </c>
      <c r="E3339" s="13" t="s">
        <v>5108</v>
      </c>
      <c r="F3339" s="13" t="s">
        <v>5120</v>
      </c>
      <c r="G3339" s="7" t="s">
        <v>5121</v>
      </c>
      <c r="H3339" s="8" t="s">
        <v>197</v>
      </c>
      <c r="I3339" s="8">
        <v>45</v>
      </c>
      <c r="J3339" s="8" t="s">
        <v>1386</v>
      </c>
      <c r="K3339" s="8" t="s">
        <v>107</v>
      </c>
      <c r="L3339" s="8" t="s">
        <v>108</v>
      </c>
      <c r="M3339" s="8" t="s">
        <v>109</v>
      </c>
      <c r="N3339" s="8" t="s">
        <v>664</v>
      </c>
      <c r="O3339" s="74"/>
      <c r="P3339" s="27"/>
      <c r="Q3339" s="27"/>
      <c r="R3339" s="27"/>
      <c r="S3339" s="27">
        <v>300</v>
      </c>
      <c r="T3339" s="27">
        <v>300</v>
      </c>
      <c r="U3339" s="27">
        <v>300</v>
      </c>
      <c r="V3339" s="27">
        <v>300</v>
      </c>
      <c r="W3339" s="27"/>
      <c r="X3339" s="27"/>
      <c r="Y3339" s="27"/>
      <c r="Z3339" s="27"/>
      <c r="AA3339" s="27"/>
      <c r="AB3339" s="27"/>
      <c r="AC3339" s="27"/>
      <c r="AD3339" s="27"/>
      <c r="AE3339" s="27"/>
      <c r="AF3339" s="27"/>
      <c r="AG3339" s="27"/>
      <c r="AH3339" s="27"/>
      <c r="AI3339" s="27"/>
      <c r="AJ3339" s="27"/>
      <c r="AK3339" s="27"/>
      <c r="AL3339" s="27"/>
      <c r="AM3339" s="27"/>
      <c r="AN3339" s="27"/>
      <c r="AO3339" s="27"/>
      <c r="AP3339" s="27">
        <v>3354.6874999999995</v>
      </c>
      <c r="AQ3339" s="39">
        <v>0</v>
      </c>
      <c r="AR3339" s="27">
        <f t="shared" si="135"/>
        <v>0</v>
      </c>
      <c r="AS3339" s="10" t="s">
        <v>111</v>
      </c>
      <c r="AT3339" s="43" t="s">
        <v>241</v>
      </c>
      <c r="AU3339" s="13" t="s">
        <v>1163</v>
      </c>
    </row>
    <row r="3340" spans="2:47" ht="13.15" customHeight="1" x14ac:dyDescent="0.2">
      <c r="B3340" s="13" t="s">
        <v>5122</v>
      </c>
      <c r="C3340" s="13" t="s">
        <v>100</v>
      </c>
      <c r="D3340" s="13" t="s">
        <v>5123</v>
      </c>
      <c r="E3340" s="13" t="s">
        <v>5108</v>
      </c>
      <c r="F3340" s="13" t="s">
        <v>5120</v>
      </c>
      <c r="G3340" s="13" t="s">
        <v>5124</v>
      </c>
      <c r="H3340" s="13" t="s">
        <v>1475</v>
      </c>
      <c r="I3340" s="13">
        <v>45</v>
      </c>
      <c r="J3340" s="13" t="s">
        <v>614</v>
      </c>
      <c r="K3340" s="13" t="s">
        <v>107</v>
      </c>
      <c r="L3340" s="13" t="s">
        <v>108</v>
      </c>
      <c r="M3340" s="13" t="s">
        <v>109</v>
      </c>
      <c r="N3340" s="13" t="s">
        <v>664</v>
      </c>
      <c r="O3340" s="39"/>
      <c r="P3340" s="39"/>
      <c r="Q3340" s="39"/>
      <c r="R3340" s="39"/>
      <c r="S3340" s="39">
        <v>212</v>
      </c>
      <c r="T3340" s="39">
        <v>270</v>
      </c>
      <c r="U3340" s="39">
        <v>270</v>
      </c>
      <c r="V3340" s="39">
        <v>270</v>
      </c>
      <c r="W3340" s="39">
        <v>270</v>
      </c>
      <c r="X3340" s="39"/>
      <c r="Y3340" s="39"/>
      <c r="Z3340" s="39"/>
      <c r="AA3340" s="39"/>
      <c r="AB3340" s="39"/>
      <c r="AC3340" s="39"/>
      <c r="AD3340" s="39"/>
      <c r="AE3340" s="39"/>
      <c r="AF3340" s="39"/>
      <c r="AG3340" s="39"/>
      <c r="AH3340" s="39"/>
      <c r="AI3340" s="39"/>
      <c r="AJ3340" s="39"/>
      <c r="AK3340" s="39"/>
      <c r="AL3340" s="39"/>
      <c r="AM3340" s="39"/>
      <c r="AN3340" s="39"/>
      <c r="AO3340" s="39"/>
      <c r="AP3340" s="39">
        <v>3354.68</v>
      </c>
      <c r="AQ3340" s="39">
        <v>0</v>
      </c>
      <c r="AR3340" s="27">
        <f t="shared" ref="AR3340:AR3403" si="136">AQ3340*1.12</f>
        <v>0</v>
      </c>
      <c r="AS3340" s="13" t="s">
        <v>111</v>
      </c>
      <c r="AT3340" s="13">
        <v>2016</v>
      </c>
      <c r="AU3340" s="13">
        <v>14</v>
      </c>
    </row>
    <row r="3341" spans="2:47" ht="13.15" customHeight="1" x14ac:dyDescent="0.2">
      <c r="B3341" s="13" t="s">
        <v>5125</v>
      </c>
      <c r="C3341" s="13" t="s">
        <v>100</v>
      </c>
      <c r="D3341" s="13" t="s">
        <v>5123</v>
      </c>
      <c r="E3341" s="13" t="s">
        <v>5108</v>
      </c>
      <c r="F3341" s="13" t="s">
        <v>5120</v>
      </c>
      <c r="G3341" s="13" t="s">
        <v>5124</v>
      </c>
      <c r="H3341" s="13" t="s">
        <v>1475</v>
      </c>
      <c r="I3341" s="13">
        <v>45</v>
      </c>
      <c r="J3341" s="13" t="s">
        <v>614</v>
      </c>
      <c r="K3341" s="13" t="s">
        <v>107</v>
      </c>
      <c r="L3341" s="13" t="s">
        <v>108</v>
      </c>
      <c r="M3341" s="13" t="s">
        <v>109</v>
      </c>
      <c r="N3341" s="13" t="s">
        <v>664</v>
      </c>
      <c r="O3341" s="39"/>
      <c r="P3341" s="39"/>
      <c r="Q3341" s="39"/>
      <c r="R3341" s="39"/>
      <c r="S3341" s="39">
        <v>154</v>
      </c>
      <c r="T3341" s="39">
        <v>270</v>
      </c>
      <c r="U3341" s="39">
        <v>270</v>
      </c>
      <c r="V3341" s="39">
        <v>270</v>
      </c>
      <c r="W3341" s="39">
        <v>270</v>
      </c>
      <c r="X3341" s="39"/>
      <c r="Y3341" s="39"/>
      <c r="Z3341" s="39"/>
      <c r="AA3341" s="39"/>
      <c r="AB3341" s="39"/>
      <c r="AC3341" s="39"/>
      <c r="AD3341" s="39"/>
      <c r="AE3341" s="39"/>
      <c r="AF3341" s="39"/>
      <c r="AG3341" s="39"/>
      <c r="AH3341" s="39"/>
      <c r="AI3341" s="39"/>
      <c r="AJ3341" s="39"/>
      <c r="AK3341" s="39"/>
      <c r="AL3341" s="39"/>
      <c r="AM3341" s="39"/>
      <c r="AN3341" s="39"/>
      <c r="AO3341" s="39"/>
      <c r="AP3341" s="39">
        <v>3354.68</v>
      </c>
      <c r="AQ3341" s="39">
        <v>0</v>
      </c>
      <c r="AR3341" s="27">
        <f t="shared" si="136"/>
        <v>0</v>
      </c>
      <c r="AS3341" s="13" t="s">
        <v>111</v>
      </c>
      <c r="AT3341" s="13">
        <v>2016</v>
      </c>
      <c r="AU3341" s="13">
        <v>9.18</v>
      </c>
    </row>
    <row r="3342" spans="2:47" ht="13.15" customHeight="1" x14ac:dyDescent="0.2">
      <c r="B3342" s="13" t="s">
        <v>5126</v>
      </c>
      <c r="C3342" s="13" t="s">
        <v>100</v>
      </c>
      <c r="D3342" s="13" t="s">
        <v>5123</v>
      </c>
      <c r="E3342" s="13" t="s">
        <v>5108</v>
      </c>
      <c r="F3342" s="13" t="s">
        <v>5120</v>
      </c>
      <c r="G3342" s="13" t="s">
        <v>5124</v>
      </c>
      <c r="H3342" s="13" t="s">
        <v>1475</v>
      </c>
      <c r="I3342" s="13">
        <v>45</v>
      </c>
      <c r="J3342" s="13" t="s">
        <v>747</v>
      </c>
      <c r="K3342" s="13" t="s">
        <v>107</v>
      </c>
      <c r="L3342" s="13" t="s">
        <v>108</v>
      </c>
      <c r="M3342" s="13" t="s">
        <v>109</v>
      </c>
      <c r="N3342" s="13" t="s">
        <v>664</v>
      </c>
      <c r="O3342" s="39"/>
      <c r="P3342" s="39"/>
      <c r="Q3342" s="39"/>
      <c r="R3342" s="39"/>
      <c r="S3342" s="39">
        <v>154</v>
      </c>
      <c r="T3342" s="39">
        <v>270</v>
      </c>
      <c r="U3342" s="39">
        <v>270</v>
      </c>
      <c r="V3342" s="39">
        <v>270</v>
      </c>
      <c r="W3342" s="39">
        <v>270</v>
      </c>
      <c r="X3342" s="39"/>
      <c r="Y3342" s="39"/>
      <c r="Z3342" s="39"/>
      <c r="AA3342" s="39"/>
      <c r="AB3342" s="39"/>
      <c r="AC3342" s="39"/>
      <c r="AD3342" s="39"/>
      <c r="AE3342" s="39"/>
      <c r="AF3342" s="39"/>
      <c r="AG3342" s="39"/>
      <c r="AH3342" s="39"/>
      <c r="AI3342" s="39"/>
      <c r="AJ3342" s="39"/>
      <c r="AK3342" s="39"/>
      <c r="AL3342" s="39"/>
      <c r="AM3342" s="39"/>
      <c r="AN3342" s="39"/>
      <c r="AO3342" s="39"/>
      <c r="AP3342" s="39">
        <v>3354.68</v>
      </c>
      <c r="AQ3342" s="39">
        <v>0</v>
      </c>
      <c r="AR3342" s="27">
        <f t="shared" si="136"/>
        <v>0</v>
      </c>
      <c r="AS3342" s="13" t="s">
        <v>748</v>
      </c>
      <c r="AT3342" s="13">
        <v>2016</v>
      </c>
      <c r="AU3342" s="13">
        <v>9.1199999999999992</v>
      </c>
    </row>
    <row r="3343" spans="2:47" ht="13.15" customHeight="1" x14ac:dyDescent="0.2">
      <c r="B3343" s="13" t="s">
        <v>5127</v>
      </c>
      <c r="C3343" s="13" t="s">
        <v>100</v>
      </c>
      <c r="D3343" s="13" t="s">
        <v>5123</v>
      </c>
      <c r="E3343" s="13" t="s">
        <v>5108</v>
      </c>
      <c r="F3343" s="13" t="s">
        <v>5120</v>
      </c>
      <c r="G3343" s="13" t="s">
        <v>5124</v>
      </c>
      <c r="H3343" s="13" t="s">
        <v>1475</v>
      </c>
      <c r="I3343" s="13">
        <v>45</v>
      </c>
      <c r="J3343" s="13" t="s">
        <v>462</v>
      </c>
      <c r="K3343" s="13" t="s">
        <v>107</v>
      </c>
      <c r="L3343" s="13" t="s">
        <v>108</v>
      </c>
      <c r="M3343" s="13" t="s">
        <v>337</v>
      </c>
      <c r="N3343" s="13" t="s">
        <v>664</v>
      </c>
      <c r="O3343" s="39"/>
      <c r="P3343" s="39"/>
      <c r="Q3343" s="39"/>
      <c r="R3343" s="39"/>
      <c r="S3343" s="39">
        <v>154</v>
      </c>
      <c r="T3343" s="39">
        <v>270</v>
      </c>
      <c r="U3343" s="39">
        <v>270</v>
      </c>
      <c r="V3343" s="39">
        <v>270</v>
      </c>
      <c r="W3343" s="39">
        <v>270</v>
      </c>
      <c r="X3343" s="39"/>
      <c r="Y3343" s="39"/>
      <c r="Z3343" s="39"/>
      <c r="AA3343" s="39"/>
      <c r="AB3343" s="39"/>
      <c r="AC3343" s="39"/>
      <c r="AD3343" s="39"/>
      <c r="AE3343" s="39"/>
      <c r="AF3343" s="39"/>
      <c r="AG3343" s="39"/>
      <c r="AH3343" s="39"/>
      <c r="AI3343" s="39"/>
      <c r="AJ3343" s="39"/>
      <c r="AK3343" s="39"/>
      <c r="AL3343" s="39"/>
      <c r="AM3343" s="39"/>
      <c r="AN3343" s="39"/>
      <c r="AO3343" s="39"/>
      <c r="AP3343" s="39">
        <v>3354.68</v>
      </c>
      <c r="AQ3343" s="39">
        <v>0</v>
      </c>
      <c r="AR3343" s="27">
        <f t="shared" si="136"/>
        <v>0</v>
      </c>
      <c r="AS3343" s="13" t="s">
        <v>748</v>
      </c>
      <c r="AT3343" s="13">
        <v>2016</v>
      </c>
      <c r="AU3343" s="89" t="s">
        <v>212</v>
      </c>
    </row>
    <row r="3344" spans="2:47" ht="13.15" customHeight="1" x14ac:dyDescent="0.2">
      <c r="B3344" s="7" t="s">
        <v>5128</v>
      </c>
      <c r="C3344" s="8" t="s">
        <v>100</v>
      </c>
      <c r="D3344" s="13" t="s">
        <v>5129</v>
      </c>
      <c r="E3344" s="13" t="s">
        <v>5108</v>
      </c>
      <c r="F3344" s="13" t="s">
        <v>5130</v>
      </c>
      <c r="G3344" s="7" t="s">
        <v>5131</v>
      </c>
      <c r="H3344" s="8" t="s">
        <v>197</v>
      </c>
      <c r="I3344" s="8">
        <v>45</v>
      </c>
      <c r="J3344" s="8" t="s">
        <v>1386</v>
      </c>
      <c r="K3344" s="8" t="s">
        <v>107</v>
      </c>
      <c r="L3344" s="8" t="s">
        <v>108</v>
      </c>
      <c r="M3344" s="8" t="s">
        <v>109</v>
      </c>
      <c r="N3344" s="8" t="s">
        <v>664</v>
      </c>
      <c r="O3344" s="74"/>
      <c r="P3344" s="27"/>
      <c r="Q3344" s="27"/>
      <c r="R3344" s="27"/>
      <c r="S3344" s="27">
        <v>200</v>
      </c>
      <c r="T3344" s="27">
        <v>200</v>
      </c>
      <c r="U3344" s="27">
        <v>200</v>
      </c>
      <c r="V3344" s="27">
        <v>200</v>
      </c>
      <c r="W3344" s="27"/>
      <c r="X3344" s="27"/>
      <c r="Y3344" s="27"/>
      <c r="Z3344" s="27"/>
      <c r="AA3344" s="27"/>
      <c r="AB3344" s="27"/>
      <c r="AC3344" s="27"/>
      <c r="AD3344" s="27"/>
      <c r="AE3344" s="27"/>
      <c r="AF3344" s="27"/>
      <c r="AG3344" s="27"/>
      <c r="AH3344" s="27"/>
      <c r="AI3344" s="27"/>
      <c r="AJ3344" s="27"/>
      <c r="AK3344" s="27"/>
      <c r="AL3344" s="27"/>
      <c r="AM3344" s="27"/>
      <c r="AN3344" s="27"/>
      <c r="AO3344" s="27"/>
      <c r="AP3344" s="27">
        <v>7499.9999999999991</v>
      </c>
      <c r="AQ3344" s="39">
        <v>0</v>
      </c>
      <c r="AR3344" s="27">
        <f t="shared" si="136"/>
        <v>0</v>
      </c>
      <c r="AS3344" s="10" t="s">
        <v>111</v>
      </c>
      <c r="AT3344" s="43" t="s">
        <v>241</v>
      </c>
      <c r="AU3344" s="13" t="s">
        <v>1163</v>
      </c>
    </row>
    <row r="3345" spans="2:47" ht="13.15" customHeight="1" x14ac:dyDescent="0.2">
      <c r="B3345" s="13" t="s">
        <v>5132</v>
      </c>
      <c r="C3345" s="13" t="s">
        <v>100</v>
      </c>
      <c r="D3345" s="13" t="s">
        <v>5133</v>
      </c>
      <c r="E3345" s="13" t="s">
        <v>5108</v>
      </c>
      <c r="F3345" s="13" t="s">
        <v>5130</v>
      </c>
      <c r="G3345" s="13" t="s">
        <v>5134</v>
      </c>
      <c r="H3345" s="13" t="s">
        <v>1475</v>
      </c>
      <c r="I3345" s="13">
        <v>45</v>
      </c>
      <c r="J3345" s="13" t="s">
        <v>614</v>
      </c>
      <c r="K3345" s="13" t="s">
        <v>107</v>
      </c>
      <c r="L3345" s="13" t="s">
        <v>108</v>
      </c>
      <c r="M3345" s="13" t="s">
        <v>109</v>
      </c>
      <c r="N3345" s="13" t="s">
        <v>664</v>
      </c>
      <c r="O3345" s="39"/>
      <c r="P3345" s="39"/>
      <c r="Q3345" s="39"/>
      <c r="R3345" s="39"/>
      <c r="S3345" s="39">
        <v>52</v>
      </c>
      <c r="T3345" s="39">
        <v>85</v>
      </c>
      <c r="U3345" s="39">
        <v>85</v>
      </c>
      <c r="V3345" s="39">
        <v>85</v>
      </c>
      <c r="W3345" s="39">
        <v>85</v>
      </c>
      <c r="X3345" s="39"/>
      <c r="Y3345" s="39"/>
      <c r="Z3345" s="39"/>
      <c r="AA3345" s="39"/>
      <c r="AB3345" s="39"/>
      <c r="AC3345" s="39"/>
      <c r="AD3345" s="39"/>
      <c r="AE3345" s="39"/>
      <c r="AF3345" s="39"/>
      <c r="AG3345" s="39"/>
      <c r="AH3345" s="39"/>
      <c r="AI3345" s="39"/>
      <c r="AJ3345" s="39"/>
      <c r="AK3345" s="39"/>
      <c r="AL3345" s="39"/>
      <c r="AM3345" s="39"/>
      <c r="AN3345" s="39"/>
      <c r="AO3345" s="39"/>
      <c r="AP3345" s="39">
        <v>7499.9999999999991</v>
      </c>
      <c r="AQ3345" s="39">
        <v>0</v>
      </c>
      <c r="AR3345" s="27">
        <f t="shared" si="136"/>
        <v>0</v>
      </c>
      <c r="AS3345" s="13" t="s">
        <v>111</v>
      </c>
      <c r="AT3345" s="13">
        <v>2016</v>
      </c>
      <c r="AU3345" s="13">
        <v>14</v>
      </c>
    </row>
    <row r="3346" spans="2:47" ht="13.15" customHeight="1" x14ac:dyDescent="0.2">
      <c r="B3346" s="13" t="s">
        <v>5135</v>
      </c>
      <c r="C3346" s="13" t="s">
        <v>100</v>
      </c>
      <c r="D3346" s="13" t="s">
        <v>5133</v>
      </c>
      <c r="E3346" s="13" t="s">
        <v>5108</v>
      </c>
      <c r="F3346" s="13" t="s">
        <v>5130</v>
      </c>
      <c r="G3346" s="13" t="s">
        <v>5134</v>
      </c>
      <c r="H3346" s="13" t="s">
        <v>1475</v>
      </c>
      <c r="I3346" s="13">
        <v>45</v>
      </c>
      <c r="J3346" s="13" t="s">
        <v>614</v>
      </c>
      <c r="K3346" s="13" t="s">
        <v>107</v>
      </c>
      <c r="L3346" s="13" t="s">
        <v>108</v>
      </c>
      <c r="M3346" s="13" t="s">
        <v>109</v>
      </c>
      <c r="N3346" s="13" t="s">
        <v>664</v>
      </c>
      <c r="O3346" s="39"/>
      <c r="P3346" s="39"/>
      <c r="Q3346" s="39"/>
      <c r="R3346" s="39"/>
      <c r="S3346" s="39">
        <v>19</v>
      </c>
      <c r="T3346" s="39">
        <v>85</v>
      </c>
      <c r="U3346" s="39">
        <v>85</v>
      </c>
      <c r="V3346" s="39">
        <v>85</v>
      </c>
      <c r="W3346" s="39">
        <v>85</v>
      </c>
      <c r="X3346" s="39"/>
      <c r="Y3346" s="39"/>
      <c r="Z3346" s="39"/>
      <c r="AA3346" s="39"/>
      <c r="AB3346" s="39"/>
      <c r="AC3346" s="39"/>
      <c r="AD3346" s="39"/>
      <c r="AE3346" s="39"/>
      <c r="AF3346" s="39"/>
      <c r="AG3346" s="39"/>
      <c r="AH3346" s="39"/>
      <c r="AI3346" s="39"/>
      <c r="AJ3346" s="39"/>
      <c r="AK3346" s="39"/>
      <c r="AL3346" s="39"/>
      <c r="AM3346" s="39"/>
      <c r="AN3346" s="39"/>
      <c r="AO3346" s="39"/>
      <c r="AP3346" s="39">
        <v>7499.9999999999991</v>
      </c>
      <c r="AQ3346" s="39">
        <v>0</v>
      </c>
      <c r="AR3346" s="27">
        <f t="shared" si="136"/>
        <v>0</v>
      </c>
      <c r="AS3346" s="13" t="s">
        <v>111</v>
      </c>
      <c r="AT3346" s="13">
        <v>2016</v>
      </c>
      <c r="AU3346" s="13">
        <v>9.18</v>
      </c>
    </row>
    <row r="3347" spans="2:47" ht="13.15" customHeight="1" x14ac:dyDescent="0.2">
      <c r="B3347" s="13" t="s">
        <v>5136</v>
      </c>
      <c r="C3347" s="13" t="s">
        <v>100</v>
      </c>
      <c r="D3347" s="13" t="s">
        <v>5133</v>
      </c>
      <c r="E3347" s="13" t="s">
        <v>5108</v>
      </c>
      <c r="F3347" s="13" t="s">
        <v>5130</v>
      </c>
      <c r="G3347" s="13" t="s">
        <v>5134</v>
      </c>
      <c r="H3347" s="13" t="s">
        <v>1475</v>
      </c>
      <c r="I3347" s="13">
        <v>45</v>
      </c>
      <c r="J3347" s="13" t="s">
        <v>747</v>
      </c>
      <c r="K3347" s="13" t="s">
        <v>107</v>
      </c>
      <c r="L3347" s="13" t="s">
        <v>108</v>
      </c>
      <c r="M3347" s="13" t="s">
        <v>109</v>
      </c>
      <c r="N3347" s="13" t="s">
        <v>664</v>
      </c>
      <c r="O3347" s="39"/>
      <c r="P3347" s="39"/>
      <c r="Q3347" s="39"/>
      <c r="R3347" s="39"/>
      <c r="S3347" s="39">
        <v>19</v>
      </c>
      <c r="T3347" s="39">
        <v>85</v>
      </c>
      <c r="U3347" s="39">
        <v>85</v>
      </c>
      <c r="V3347" s="39">
        <v>85</v>
      </c>
      <c r="W3347" s="39">
        <v>85</v>
      </c>
      <c r="X3347" s="39"/>
      <c r="Y3347" s="39"/>
      <c r="Z3347" s="39"/>
      <c r="AA3347" s="39"/>
      <c r="AB3347" s="39"/>
      <c r="AC3347" s="39"/>
      <c r="AD3347" s="39"/>
      <c r="AE3347" s="39"/>
      <c r="AF3347" s="39"/>
      <c r="AG3347" s="39"/>
      <c r="AH3347" s="39"/>
      <c r="AI3347" s="39"/>
      <c r="AJ3347" s="39"/>
      <c r="AK3347" s="39"/>
      <c r="AL3347" s="39"/>
      <c r="AM3347" s="39"/>
      <c r="AN3347" s="39"/>
      <c r="AO3347" s="39"/>
      <c r="AP3347" s="39">
        <v>7499.9999999999991</v>
      </c>
      <c r="AQ3347" s="39">
        <v>0</v>
      </c>
      <c r="AR3347" s="27">
        <f t="shared" si="136"/>
        <v>0</v>
      </c>
      <c r="AS3347" s="13" t="s">
        <v>748</v>
      </c>
      <c r="AT3347" s="13">
        <v>2016</v>
      </c>
      <c r="AU3347" s="13">
        <v>9.1199999999999992</v>
      </c>
    </row>
    <row r="3348" spans="2:47" ht="13.15" customHeight="1" x14ac:dyDescent="0.2">
      <c r="B3348" s="13" t="s">
        <v>5137</v>
      </c>
      <c r="C3348" s="13" t="s">
        <v>100</v>
      </c>
      <c r="D3348" s="13" t="s">
        <v>5133</v>
      </c>
      <c r="E3348" s="13" t="s">
        <v>5108</v>
      </c>
      <c r="F3348" s="13" t="s">
        <v>5130</v>
      </c>
      <c r="G3348" s="13" t="s">
        <v>5134</v>
      </c>
      <c r="H3348" s="13" t="s">
        <v>1475</v>
      </c>
      <c r="I3348" s="13">
        <v>45</v>
      </c>
      <c r="J3348" s="13" t="s">
        <v>462</v>
      </c>
      <c r="K3348" s="13" t="s">
        <v>107</v>
      </c>
      <c r="L3348" s="13" t="s">
        <v>108</v>
      </c>
      <c r="M3348" s="13" t="s">
        <v>337</v>
      </c>
      <c r="N3348" s="13" t="s">
        <v>664</v>
      </c>
      <c r="O3348" s="39"/>
      <c r="P3348" s="39"/>
      <c r="Q3348" s="39"/>
      <c r="R3348" s="39"/>
      <c r="S3348" s="39">
        <v>19</v>
      </c>
      <c r="T3348" s="39">
        <v>85</v>
      </c>
      <c r="U3348" s="39">
        <v>85</v>
      </c>
      <c r="V3348" s="39">
        <v>85</v>
      </c>
      <c r="W3348" s="39">
        <v>85</v>
      </c>
      <c r="X3348" s="39"/>
      <c r="Y3348" s="39"/>
      <c r="Z3348" s="39"/>
      <c r="AA3348" s="39"/>
      <c r="AB3348" s="39"/>
      <c r="AC3348" s="39"/>
      <c r="AD3348" s="39"/>
      <c r="AE3348" s="39"/>
      <c r="AF3348" s="39"/>
      <c r="AG3348" s="39"/>
      <c r="AH3348" s="39"/>
      <c r="AI3348" s="39"/>
      <c r="AJ3348" s="39"/>
      <c r="AK3348" s="39"/>
      <c r="AL3348" s="39"/>
      <c r="AM3348" s="39"/>
      <c r="AN3348" s="39"/>
      <c r="AO3348" s="39"/>
      <c r="AP3348" s="39">
        <v>7499.9999999999991</v>
      </c>
      <c r="AQ3348" s="39">
        <v>0</v>
      </c>
      <c r="AR3348" s="27">
        <f t="shared" si="136"/>
        <v>0</v>
      </c>
      <c r="AS3348" s="13" t="s">
        <v>748</v>
      </c>
      <c r="AT3348" s="13">
        <v>2016</v>
      </c>
      <c r="AU3348" s="89" t="s">
        <v>212</v>
      </c>
    </row>
    <row r="3349" spans="2:47" ht="13.15" customHeight="1" x14ac:dyDescent="0.2">
      <c r="B3349" s="7" t="s">
        <v>5138</v>
      </c>
      <c r="C3349" s="8" t="s">
        <v>100</v>
      </c>
      <c r="D3349" s="13" t="s">
        <v>5139</v>
      </c>
      <c r="E3349" s="13" t="s">
        <v>5108</v>
      </c>
      <c r="F3349" s="13" t="s">
        <v>5140</v>
      </c>
      <c r="G3349" s="7" t="s">
        <v>5141</v>
      </c>
      <c r="H3349" s="8" t="s">
        <v>197</v>
      </c>
      <c r="I3349" s="8">
        <v>45</v>
      </c>
      <c r="J3349" s="8" t="s">
        <v>1386</v>
      </c>
      <c r="K3349" s="8" t="s">
        <v>107</v>
      </c>
      <c r="L3349" s="8" t="s">
        <v>108</v>
      </c>
      <c r="M3349" s="8" t="s">
        <v>109</v>
      </c>
      <c r="N3349" s="8" t="s">
        <v>664</v>
      </c>
      <c r="O3349" s="74"/>
      <c r="P3349" s="27"/>
      <c r="Q3349" s="27"/>
      <c r="R3349" s="27"/>
      <c r="S3349" s="27">
        <v>600</v>
      </c>
      <c r="T3349" s="27">
        <v>600</v>
      </c>
      <c r="U3349" s="27">
        <v>600</v>
      </c>
      <c r="V3349" s="27">
        <v>600</v>
      </c>
      <c r="W3349" s="27"/>
      <c r="X3349" s="27"/>
      <c r="Y3349" s="27"/>
      <c r="Z3349" s="27"/>
      <c r="AA3349" s="27"/>
      <c r="AB3349" s="27"/>
      <c r="AC3349" s="27"/>
      <c r="AD3349" s="27"/>
      <c r="AE3349" s="27"/>
      <c r="AF3349" s="27"/>
      <c r="AG3349" s="27"/>
      <c r="AH3349" s="27"/>
      <c r="AI3349" s="27"/>
      <c r="AJ3349" s="27"/>
      <c r="AK3349" s="27"/>
      <c r="AL3349" s="27"/>
      <c r="AM3349" s="27"/>
      <c r="AN3349" s="27"/>
      <c r="AO3349" s="27"/>
      <c r="AP3349" s="27">
        <v>524.10500000000002</v>
      </c>
      <c r="AQ3349" s="39">
        <v>0</v>
      </c>
      <c r="AR3349" s="27">
        <f t="shared" si="136"/>
        <v>0</v>
      </c>
      <c r="AS3349" s="10" t="s">
        <v>111</v>
      </c>
      <c r="AT3349" s="43" t="s">
        <v>241</v>
      </c>
      <c r="AU3349" s="13" t="s">
        <v>1163</v>
      </c>
    </row>
    <row r="3350" spans="2:47" ht="13.15" customHeight="1" x14ac:dyDescent="0.2">
      <c r="B3350" s="13" t="s">
        <v>5142</v>
      </c>
      <c r="C3350" s="13" t="s">
        <v>100</v>
      </c>
      <c r="D3350" s="13" t="s">
        <v>5143</v>
      </c>
      <c r="E3350" s="13" t="s">
        <v>5108</v>
      </c>
      <c r="F3350" s="13" t="s">
        <v>5140</v>
      </c>
      <c r="G3350" s="13" t="s">
        <v>5144</v>
      </c>
      <c r="H3350" s="13" t="s">
        <v>1475</v>
      </c>
      <c r="I3350" s="13">
        <v>45</v>
      </c>
      <c r="J3350" s="13" t="s">
        <v>614</v>
      </c>
      <c r="K3350" s="13" t="s">
        <v>107</v>
      </c>
      <c r="L3350" s="13" t="s">
        <v>108</v>
      </c>
      <c r="M3350" s="13" t="s">
        <v>109</v>
      </c>
      <c r="N3350" s="13" t="s">
        <v>664</v>
      </c>
      <c r="O3350" s="39"/>
      <c r="P3350" s="39"/>
      <c r="Q3350" s="39"/>
      <c r="R3350" s="39"/>
      <c r="S3350" s="39">
        <v>56</v>
      </c>
      <c r="T3350" s="39">
        <v>130</v>
      </c>
      <c r="U3350" s="39">
        <v>130</v>
      </c>
      <c r="V3350" s="39">
        <v>130</v>
      </c>
      <c r="W3350" s="39">
        <v>130</v>
      </c>
      <c r="X3350" s="39"/>
      <c r="Y3350" s="39"/>
      <c r="Z3350" s="39"/>
      <c r="AA3350" s="39"/>
      <c r="AB3350" s="39"/>
      <c r="AC3350" s="39"/>
      <c r="AD3350" s="39"/>
      <c r="AE3350" s="39"/>
      <c r="AF3350" s="39"/>
      <c r="AG3350" s="39"/>
      <c r="AH3350" s="39"/>
      <c r="AI3350" s="39"/>
      <c r="AJ3350" s="39"/>
      <c r="AK3350" s="39"/>
      <c r="AL3350" s="39"/>
      <c r="AM3350" s="39"/>
      <c r="AN3350" s="39"/>
      <c r="AO3350" s="39"/>
      <c r="AP3350" s="39">
        <v>524.1</v>
      </c>
      <c r="AQ3350" s="39">
        <v>0</v>
      </c>
      <c r="AR3350" s="27">
        <f t="shared" si="136"/>
        <v>0</v>
      </c>
      <c r="AS3350" s="13" t="s">
        <v>111</v>
      </c>
      <c r="AT3350" s="13">
        <v>2016</v>
      </c>
      <c r="AU3350" s="13">
        <v>14</v>
      </c>
    </row>
    <row r="3351" spans="2:47" ht="13.15" customHeight="1" x14ac:dyDescent="0.2">
      <c r="B3351" s="13" t="s">
        <v>5145</v>
      </c>
      <c r="C3351" s="13" t="s">
        <v>100</v>
      </c>
      <c r="D3351" s="13" t="s">
        <v>5143</v>
      </c>
      <c r="E3351" s="13" t="s">
        <v>5108</v>
      </c>
      <c r="F3351" s="13" t="s">
        <v>5140</v>
      </c>
      <c r="G3351" s="13" t="s">
        <v>5144</v>
      </c>
      <c r="H3351" s="13" t="s">
        <v>1475</v>
      </c>
      <c r="I3351" s="13">
        <v>45</v>
      </c>
      <c r="J3351" s="13" t="s">
        <v>614</v>
      </c>
      <c r="K3351" s="13" t="s">
        <v>107</v>
      </c>
      <c r="L3351" s="13" t="s">
        <v>108</v>
      </c>
      <c r="M3351" s="13" t="s">
        <v>109</v>
      </c>
      <c r="N3351" s="13" t="s">
        <v>664</v>
      </c>
      <c r="O3351" s="39"/>
      <c r="P3351" s="39"/>
      <c r="Q3351" s="39"/>
      <c r="R3351" s="39"/>
      <c r="S3351" s="39">
        <v>0</v>
      </c>
      <c r="T3351" s="39">
        <v>130</v>
      </c>
      <c r="U3351" s="39">
        <v>130</v>
      </c>
      <c r="V3351" s="39">
        <v>130</v>
      </c>
      <c r="W3351" s="39">
        <v>130</v>
      </c>
      <c r="X3351" s="39"/>
      <c r="Y3351" s="39"/>
      <c r="Z3351" s="39"/>
      <c r="AA3351" s="39"/>
      <c r="AB3351" s="39"/>
      <c r="AC3351" s="39"/>
      <c r="AD3351" s="39"/>
      <c r="AE3351" s="39"/>
      <c r="AF3351" s="39"/>
      <c r="AG3351" s="39"/>
      <c r="AH3351" s="39"/>
      <c r="AI3351" s="39"/>
      <c r="AJ3351" s="39"/>
      <c r="AK3351" s="39"/>
      <c r="AL3351" s="39"/>
      <c r="AM3351" s="39"/>
      <c r="AN3351" s="39"/>
      <c r="AO3351" s="39"/>
      <c r="AP3351" s="39">
        <v>524.1</v>
      </c>
      <c r="AQ3351" s="39">
        <v>0</v>
      </c>
      <c r="AR3351" s="27">
        <f t="shared" si="136"/>
        <v>0</v>
      </c>
      <c r="AS3351" s="13" t="s">
        <v>111</v>
      </c>
      <c r="AT3351" s="13">
        <v>2016</v>
      </c>
      <c r="AU3351" s="13" t="s">
        <v>212</v>
      </c>
    </row>
    <row r="3352" spans="2:47" ht="13.15" customHeight="1" x14ac:dyDescent="0.2">
      <c r="B3352" s="7" t="s">
        <v>5146</v>
      </c>
      <c r="C3352" s="8" t="s">
        <v>100</v>
      </c>
      <c r="D3352" s="13" t="s">
        <v>5147</v>
      </c>
      <c r="E3352" s="13" t="s">
        <v>5108</v>
      </c>
      <c r="F3352" s="13" t="s">
        <v>5148</v>
      </c>
      <c r="G3352" s="7" t="s">
        <v>5149</v>
      </c>
      <c r="H3352" s="8" t="s">
        <v>197</v>
      </c>
      <c r="I3352" s="8">
        <v>45</v>
      </c>
      <c r="J3352" s="8" t="s">
        <v>1386</v>
      </c>
      <c r="K3352" s="8" t="s">
        <v>107</v>
      </c>
      <c r="L3352" s="8" t="s">
        <v>108</v>
      </c>
      <c r="M3352" s="8" t="s">
        <v>109</v>
      </c>
      <c r="N3352" s="8" t="s">
        <v>664</v>
      </c>
      <c r="O3352" s="74"/>
      <c r="P3352" s="27"/>
      <c r="Q3352" s="27"/>
      <c r="R3352" s="27"/>
      <c r="S3352" s="27">
        <v>600</v>
      </c>
      <c r="T3352" s="27">
        <v>600</v>
      </c>
      <c r="U3352" s="27">
        <v>600</v>
      </c>
      <c r="V3352" s="27">
        <v>600</v>
      </c>
      <c r="W3352" s="27"/>
      <c r="X3352" s="27"/>
      <c r="Y3352" s="27"/>
      <c r="Z3352" s="27"/>
      <c r="AA3352" s="27"/>
      <c r="AB3352" s="27"/>
      <c r="AC3352" s="27"/>
      <c r="AD3352" s="27"/>
      <c r="AE3352" s="27"/>
      <c r="AF3352" s="27"/>
      <c r="AG3352" s="27"/>
      <c r="AH3352" s="27"/>
      <c r="AI3352" s="27"/>
      <c r="AJ3352" s="27"/>
      <c r="AK3352" s="27"/>
      <c r="AL3352" s="27"/>
      <c r="AM3352" s="27"/>
      <c r="AN3352" s="27"/>
      <c r="AO3352" s="27"/>
      <c r="AP3352" s="27">
        <v>892.85714285714278</v>
      </c>
      <c r="AQ3352" s="39">
        <v>0</v>
      </c>
      <c r="AR3352" s="27">
        <f t="shared" si="136"/>
        <v>0</v>
      </c>
      <c r="AS3352" s="10" t="s">
        <v>111</v>
      </c>
      <c r="AT3352" s="43" t="s">
        <v>241</v>
      </c>
      <c r="AU3352" s="13" t="s">
        <v>1163</v>
      </c>
    </row>
    <row r="3353" spans="2:47" ht="13.15" customHeight="1" x14ac:dyDescent="0.2">
      <c r="B3353" s="13" t="s">
        <v>5150</v>
      </c>
      <c r="C3353" s="13" t="s">
        <v>100</v>
      </c>
      <c r="D3353" s="13" t="s">
        <v>5151</v>
      </c>
      <c r="E3353" s="13" t="s">
        <v>5108</v>
      </c>
      <c r="F3353" s="13" t="s">
        <v>5148</v>
      </c>
      <c r="G3353" s="13" t="s">
        <v>5152</v>
      </c>
      <c r="H3353" s="13" t="s">
        <v>1475</v>
      </c>
      <c r="I3353" s="13">
        <v>45</v>
      </c>
      <c r="J3353" s="13" t="s">
        <v>614</v>
      </c>
      <c r="K3353" s="13" t="s">
        <v>107</v>
      </c>
      <c r="L3353" s="13" t="s">
        <v>108</v>
      </c>
      <c r="M3353" s="13" t="s">
        <v>109</v>
      </c>
      <c r="N3353" s="13" t="s">
        <v>664</v>
      </c>
      <c r="O3353" s="39"/>
      <c r="P3353" s="39"/>
      <c r="Q3353" s="39"/>
      <c r="R3353" s="39"/>
      <c r="S3353" s="39">
        <v>272</v>
      </c>
      <c r="T3353" s="39">
        <v>290</v>
      </c>
      <c r="U3353" s="39">
        <v>290</v>
      </c>
      <c r="V3353" s="39">
        <v>290</v>
      </c>
      <c r="W3353" s="39">
        <v>290</v>
      </c>
      <c r="X3353" s="39"/>
      <c r="Y3353" s="39"/>
      <c r="Z3353" s="39"/>
      <c r="AA3353" s="39"/>
      <c r="AB3353" s="39"/>
      <c r="AC3353" s="39"/>
      <c r="AD3353" s="39"/>
      <c r="AE3353" s="39"/>
      <c r="AF3353" s="39"/>
      <c r="AG3353" s="39"/>
      <c r="AH3353" s="39"/>
      <c r="AI3353" s="39"/>
      <c r="AJ3353" s="39"/>
      <c r="AK3353" s="39"/>
      <c r="AL3353" s="39"/>
      <c r="AM3353" s="39"/>
      <c r="AN3353" s="39"/>
      <c r="AO3353" s="39"/>
      <c r="AP3353" s="39">
        <v>892.85</v>
      </c>
      <c r="AQ3353" s="39">
        <v>0</v>
      </c>
      <c r="AR3353" s="27">
        <f t="shared" si="136"/>
        <v>0</v>
      </c>
      <c r="AS3353" s="13" t="s">
        <v>111</v>
      </c>
      <c r="AT3353" s="13">
        <v>2016</v>
      </c>
      <c r="AU3353" s="13">
        <v>14</v>
      </c>
    </row>
    <row r="3354" spans="2:47" ht="13.15" customHeight="1" x14ac:dyDescent="0.2">
      <c r="B3354" s="13" t="s">
        <v>5153</v>
      </c>
      <c r="C3354" s="13" t="s">
        <v>100</v>
      </c>
      <c r="D3354" s="13" t="s">
        <v>5151</v>
      </c>
      <c r="E3354" s="13" t="s">
        <v>5108</v>
      </c>
      <c r="F3354" s="13" t="s">
        <v>5148</v>
      </c>
      <c r="G3354" s="13" t="s">
        <v>5152</v>
      </c>
      <c r="H3354" s="13" t="s">
        <v>1475</v>
      </c>
      <c r="I3354" s="13">
        <v>45</v>
      </c>
      <c r="J3354" s="13" t="s">
        <v>614</v>
      </c>
      <c r="K3354" s="13" t="s">
        <v>107</v>
      </c>
      <c r="L3354" s="13" t="s">
        <v>108</v>
      </c>
      <c r="M3354" s="13" t="s">
        <v>109</v>
      </c>
      <c r="N3354" s="13" t="s">
        <v>664</v>
      </c>
      <c r="O3354" s="39"/>
      <c r="P3354" s="39"/>
      <c r="Q3354" s="39"/>
      <c r="R3354" s="39"/>
      <c r="S3354" s="39">
        <v>254</v>
      </c>
      <c r="T3354" s="39">
        <v>290</v>
      </c>
      <c r="U3354" s="39">
        <v>290</v>
      </c>
      <c r="V3354" s="39">
        <v>290</v>
      </c>
      <c r="W3354" s="39">
        <v>290</v>
      </c>
      <c r="X3354" s="39"/>
      <c r="Y3354" s="39"/>
      <c r="Z3354" s="39"/>
      <c r="AA3354" s="39"/>
      <c r="AB3354" s="39"/>
      <c r="AC3354" s="39"/>
      <c r="AD3354" s="39"/>
      <c r="AE3354" s="39"/>
      <c r="AF3354" s="39"/>
      <c r="AG3354" s="39"/>
      <c r="AH3354" s="39"/>
      <c r="AI3354" s="39"/>
      <c r="AJ3354" s="39"/>
      <c r="AK3354" s="39"/>
      <c r="AL3354" s="39"/>
      <c r="AM3354" s="39"/>
      <c r="AN3354" s="39"/>
      <c r="AO3354" s="39"/>
      <c r="AP3354" s="39">
        <v>892.85</v>
      </c>
      <c r="AQ3354" s="39">
        <v>0</v>
      </c>
      <c r="AR3354" s="27">
        <f t="shared" si="136"/>
        <v>0</v>
      </c>
      <c r="AS3354" s="13" t="s">
        <v>111</v>
      </c>
      <c r="AT3354" s="13">
        <v>2016</v>
      </c>
      <c r="AU3354" s="13">
        <v>9.18</v>
      </c>
    </row>
    <row r="3355" spans="2:47" ht="13.15" customHeight="1" x14ac:dyDescent="0.2">
      <c r="B3355" s="13" t="s">
        <v>5154</v>
      </c>
      <c r="C3355" s="13" t="s">
        <v>100</v>
      </c>
      <c r="D3355" s="13" t="s">
        <v>5151</v>
      </c>
      <c r="E3355" s="13" t="s">
        <v>5108</v>
      </c>
      <c r="F3355" s="13" t="s">
        <v>5148</v>
      </c>
      <c r="G3355" s="13" t="s">
        <v>5152</v>
      </c>
      <c r="H3355" s="13" t="s">
        <v>1475</v>
      </c>
      <c r="I3355" s="13">
        <v>45</v>
      </c>
      <c r="J3355" s="13" t="s">
        <v>747</v>
      </c>
      <c r="K3355" s="13" t="s">
        <v>107</v>
      </c>
      <c r="L3355" s="13" t="s">
        <v>108</v>
      </c>
      <c r="M3355" s="13" t="s">
        <v>109</v>
      </c>
      <c r="N3355" s="13" t="s">
        <v>664</v>
      </c>
      <c r="O3355" s="39"/>
      <c r="P3355" s="39"/>
      <c r="Q3355" s="39"/>
      <c r="R3355" s="39"/>
      <c r="S3355" s="39">
        <v>254</v>
      </c>
      <c r="T3355" s="39">
        <v>290</v>
      </c>
      <c r="U3355" s="39">
        <v>290</v>
      </c>
      <c r="V3355" s="39">
        <v>290</v>
      </c>
      <c r="W3355" s="39">
        <v>290</v>
      </c>
      <c r="X3355" s="39"/>
      <c r="Y3355" s="39"/>
      <c r="Z3355" s="39"/>
      <c r="AA3355" s="39"/>
      <c r="AB3355" s="39"/>
      <c r="AC3355" s="39"/>
      <c r="AD3355" s="39"/>
      <c r="AE3355" s="39"/>
      <c r="AF3355" s="39"/>
      <c r="AG3355" s="39"/>
      <c r="AH3355" s="39"/>
      <c r="AI3355" s="39"/>
      <c r="AJ3355" s="39"/>
      <c r="AK3355" s="39"/>
      <c r="AL3355" s="39"/>
      <c r="AM3355" s="39"/>
      <c r="AN3355" s="39"/>
      <c r="AO3355" s="39"/>
      <c r="AP3355" s="39">
        <v>892.85</v>
      </c>
      <c r="AQ3355" s="39">
        <v>0</v>
      </c>
      <c r="AR3355" s="27">
        <f t="shared" si="136"/>
        <v>0</v>
      </c>
      <c r="AS3355" s="13" t="s">
        <v>748</v>
      </c>
      <c r="AT3355" s="13">
        <v>2016</v>
      </c>
      <c r="AU3355" s="13">
        <v>9.1199999999999992</v>
      </c>
    </row>
    <row r="3356" spans="2:47" ht="13.15" customHeight="1" x14ac:dyDescent="0.2">
      <c r="B3356" s="13" t="s">
        <v>5155</v>
      </c>
      <c r="C3356" s="13" t="s">
        <v>100</v>
      </c>
      <c r="D3356" s="13" t="s">
        <v>5151</v>
      </c>
      <c r="E3356" s="13" t="s">
        <v>5108</v>
      </c>
      <c r="F3356" s="13" t="s">
        <v>5148</v>
      </c>
      <c r="G3356" s="13" t="s">
        <v>5152</v>
      </c>
      <c r="H3356" s="13" t="s">
        <v>1475</v>
      </c>
      <c r="I3356" s="13">
        <v>45</v>
      </c>
      <c r="J3356" s="13" t="s">
        <v>462</v>
      </c>
      <c r="K3356" s="13" t="s">
        <v>107</v>
      </c>
      <c r="L3356" s="13" t="s">
        <v>108</v>
      </c>
      <c r="M3356" s="13" t="s">
        <v>337</v>
      </c>
      <c r="N3356" s="13" t="s">
        <v>664</v>
      </c>
      <c r="O3356" s="39"/>
      <c r="P3356" s="39"/>
      <c r="Q3356" s="39"/>
      <c r="R3356" s="39"/>
      <c r="S3356" s="39">
        <v>254</v>
      </c>
      <c r="T3356" s="39">
        <v>290</v>
      </c>
      <c r="U3356" s="39">
        <v>290</v>
      </c>
      <c r="V3356" s="39">
        <v>290</v>
      </c>
      <c r="W3356" s="39">
        <v>290</v>
      </c>
      <c r="X3356" s="39"/>
      <c r="Y3356" s="39"/>
      <c r="Z3356" s="39"/>
      <c r="AA3356" s="39"/>
      <c r="AB3356" s="39"/>
      <c r="AC3356" s="39"/>
      <c r="AD3356" s="39"/>
      <c r="AE3356" s="39"/>
      <c r="AF3356" s="39"/>
      <c r="AG3356" s="39"/>
      <c r="AH3356" s="39"/>
      <c r="AI3356" s="39"/>
      <c r="AJ3356" s="39"/>
      <c r="AK3356" s="39"/>
      <c r="AL3356" s="39"/>
      <c r="AM3356" s="39"/>
      <c r="AN3356" s="39"/>
      <c r="AO3356" s="39"/>
      <c r="AP3356" s="39">
        <v>892.85</v>
      </c>
      <c r="AQ3356" s="39">
        <v>0</v>
      </c>
      <c r="AR3356" s="27">
        <f t="shared" si="136"/>
        <v>0</v>
      </c>
      <c r="AS3356" s="13" t="s">
        <v>748</v>
      </c>
      <c r="AT3356" s="13">
        <v>2016</v>
      </c>
      <c r="AU3356" s="89" t="s">
        <v>212</v>
      </c>
    </row>
    <row r="3357" spans="2:47" ht="13.15" customHeight="1" x14ac:dyDescent="0.2">
      <c r="B3357" s="7" t="s">
        <v>5156</v>
      </c>
      <c r="C3357" s="8" t="s">
        <v>100</v>
      </c>
      <c r="D3357" s="13" t="s">
        <v>5157</v>
      </c>
      <c r="E3357" s="13" t="s">
        <v>5108</v>
      </c>
      <c r="F3357" s="13" t="s">
        <v>5158</v>
      </c>
      <c r="G3357" s="7" t="s">
        <v>5159</v>
      </c>
      <c r="H3357" s="8" t="s">
        <v>197</v>
      </c>
      <c r="I3357" s="8">
        <v>45</v>
      </c>
      <c r="J3357" s="8" t="s">
        <v>1386</v>
      </c>
      <c r="K3357" s="8" t="s">
        <v>107</v>
      </c>
      <c r="L3357" s="8" t="s">
        <v>108</v>
      </c>
      <c r="M3357" s="8" t="s">
        <v>109</v>
      </c>
      <c r="N3357" s="8" t="s">
        <v>664</v>
      </c>
      <c r="O3357" s="74"/>
      <c r="P3357" s="27"/>
      <c r="Q3357" s="27"/>
      <c r="R3357" s="27"/>
      <c r="S3357" s="27">
        <v>400</v>
      </c>
      <c r="T3357" s="27">
        <v>400</v>
      </c>
      <c r="U3357" s="27">
        <v>400</v>
      </c>
      <c r="V3357" s="27">
        <v>400</v>
      </c>
      <c r="W3357" s="27"/>
      <c r="X3357" s="27"/>
      <c r="Y3357" s="27"/>
      <c r="Z3357" s="27"/>
      <c r="AA3357" s="27"/>
      <c r="AB3357" s="27"/>
      <c r="AC3357" s="27"/>
      <c r="AD3357" s="27"/>
      <c r="AE3357" s="27"/>
      <c r="AF3357" s="27"/>
      <c r="AG3357" s="27"/>
      <c r="AH3357" s="27"/>
      <c r="AI3357" s="27"/>
      <c r="AJ3357" s="27"/>
      <c r="AK3357" s="27"/>
      <c r="AL3357" s="27"/>
      <c r="AM3357" s="27"/>
      <c r="AN3357" s="27"/>
      <c r="AO3357" s="27"/>
      <c r="AP3357" s="27">
        <v>312.49999999999994</v>
      </c>
      <c r="AQ3357" s="39">
        <v>0</v>
      </c>
      <c r="AR3357" s="27">
        <f t="shared" si="136"/>
        <v>0</v>
      </c>
      <c r="AS3357" s="10" t="s">
        <v>111</v>
      </c>
      <c r="AT3357" s="43" t="s">
        <v>241</v>
      </c>
      <c r="AU3357" s="13" t="s">
        <v>1163</v>
      </c>
    </row>
    <row r="3358" spans="2:47" ht="13.15" customHeight="1" x14ac:dyDescent="0.2">
      <c r="B3358" s="13" t="s">
        <v>5160</v>
      </c>
      <c r="C3358" s="13" t="s">
        <v>100</v>
      </c>
      <c r="D3358" s="13" t="s">
        <v>5161</v>
      </c>
      <c r="E3358" s="13" t="s">
        <v>5108</v>
      </c>
      <c r="F3358" s="13" t="s">
        <v>5158</v>
      </c>
      <c r="G3358" s="13" t="s">
        <v>5162</v>
      </c>
      <c r="H3358" s="13" t="s">
        <v>1475</v>
      </c>
      <c r="I3358" s="13">
        <v>45</v>
      </c>
      <c r="J3358" s="13" t="s">
        <v>614</v>
      </c>
      <c r="K3358" s="13" t="s">
        <v>107</v>
      </c>
      <c r="L3358" s="13" t="s">
        <v>108</v>
      </c>
      <c r="M3358" s="13" t="s">
        <v>109</v>
      </c>
      <c r="N3358" s="13" t="s">
        <v>664</v>
      </c>
      <c r="O3358" s="39"/>
      <c r="P3358" s="39"/>
      <c r="Q3358" s="39"/>
      <c r="R3358" s="39"/>
      <c r="S3358" s="39">
        <v>25</v>
      </c>
      <c r="T3358" s="39">
        <v>40</v>
      </c>
      <c r="U3358" s="39">
        <v>40</v>
      </c>
      <c r="V3358" s="39">
        <v>40</v>
      </c>
      <c r="W3358" s="39">
        <v>40</v>
      </c>
      <c r="X3358" s="39"/>
      <c r="Y3358" s="39"/>
      <c r="Z3358" s="39"/>
      <c r="AA3358" s="39"/>
      <c r="AB3358" s="39"/>
      <c r="AC3358" s="39"/>
      <c r="AD3358" s="39"/>
      <c r="AE3358" s="39"/>
      <c r="AF3358" s="39"/>
      <c r="AG3358" s="39"/>
      <c r="AH3358" s="39"/>
      <c r="AI3358" s="39"/>
      <c r="AJ3358" s="39"/>
      <c r="AK3358" s="39"/>
      <c r="AL3358" s="39"/>
      <c r="AM3358" s="39"/>
      <c r="AN3358" s="39"/>
      <c r="AO3358" s="39"/>
      <c r="AP3358" s="39">
        <v>312.49999999999994</v>
      </c>
      <c r="AQ3358" s="39">
        <v>0</v>
      </c>
      <c r="AR3358" s="27">
        <f t="shared" si="136"/>
        <v>0</v>
      </c>
      <c r="AS3358" s="13" t="s">
        <v>111</v>
      </c>
      <c r="AT3358" s="13">
        <v>2016</v>
      </c>
      <c r="AU3358" s="13">
        <v>14</v>
      </c>
    </row>
    <row r="3359" spans="2:47" ht="13.15" customHeight="1" x14ac:dyDescent="0.2">
      <c r="B3359" s="13" t="s">
        <v>5163</v>
      </c>
      <c r="C3359" s="13" t="s">
        <v>100</v>
      </c>
      <c r="D3359" s="13" t="s">
        <v>5161</v>
      </c>
      <c r="E3359" s="13" t="s">
        <v>5108</v>
      </c>
      <c r="F3359" s="13" t="s">
        <v>5158</v>
      </c>
      <c r="G3359" s="13" t="s">
        <v>5162</v>
      </c>
      <c r="H3359" s="13" t="s">
        <v>1475</v>
      </c>
      <c r="I3359" s="13">
        <v>45</v>
      </c>
      <c r="J3359" s="13" t="s">
        <v>614</v>
      </c>
      <c r="K3359" s="13" t="s">
        <v>107</v>
      </c>
      <c r="L3359" s="13" t="s">
        <v>108</v>
      </c>
      <c r="M3359" s="13" t="s">
        <v>109</v>
      </c>
      <c r="N3359" s="13" t="s">
        <v>664</v>
      </c>
      <c r="O3359" s="39"/>
      <c r="P3359" s="39"/>
      <c r="Q3359" s="39"/>
      <c r="R3359" s="39"/>
      <c r="S3359" s="39">
        <v>10</v>
      </c>
      <c r="T3359" s="39">
        <v>40</v>
      </c>
      <c r="U3359" s="39">
        <v>40</v>
      </c>
      <c r="V3359" s="39">
        <v>40</v>
      </c>
      <c r="W3359" s="39">
        <v>40</v>
      </c>
      <c r="X3359" s="39"/>
      <c r="Y3359" s="39"/>
      <c r="Z3359" s="39"/>
      <c r="AA3359" s="39"/>
      <c r="AB3359" s="39"/>
      <c r="AC3359" s="39"/>
      <c r="AD3359" s="39"/>
      <c r="AE3359" s="39"/>
      <c r="AF3359" s="39"/>
      <c r="AG3359" s="39"/>
      <c r="AH3359" s="39"/>
      <c r="AI3359" s="39"/>
      <c r="AJ3359" s="39"/>
      <c r="AK3359" s="39"/>
      <c r="AL3359" s="39"/>
      <c r="AM3359" s="39"/>
      <c r="AN3359" s="39"/>
      <c r="AO3359" s="39"/>
      <c r="AP3359" s="39">
        <v>312.49999999999994</v>
      </c>
      <c r="AQ3359" s="39">
        <v>0</v>
      </c>
      <c r="AR3359" s="27">
        <f t="shared" si="136"/>
        <v>0</v>
      </c>
      <c r="AS3359" s="13" t="s">
        <v>111</v>
      </c>
      <c r="AT3359" s="13">
        <v>2016</v>
      </c>
      <c r="AU3359" s="13" t="s">
        <v>212</v>
      </c>
    </row>
    <row r="3360" spans="2:47" ht="13.15" customHeight="1" x14ac:dyDescent="0.2">
      <c r="B3360" s="7" t="s">
        <v>5164</v>
      </c>
      <c r="C3360" s="8" t="s">
        <v>100</v>
      </c>
      <c r="D3360" s="13" t="s">
        <v>1748</v>
      </c>
      <c r="E3360" s="13" t="s">
        <v>5165</v>
      </c>
      <c r="F3360" s="13" t="s">
        <v>5166</v>
      </c>
      <c r="G3360" s="7" t="s">
        <v>5167</v>
      </c>
      <c r="H3360" s="8" t="s">
        <v>105</v>
      </c>
      <c r="I3360" s="8">
        <v>45</v>
      </c>
      <c r="J3360" s="8" t="s">
        <v>1386</v>
      </c>
      <c r="K3360" s="8" t="s">
        <v>107</v>
      </c>
      <c r="L3360" s="8" t="s">
        <v>108</v>
      </c>
      <c r="M3360" s="8" t="s">
        <v>109</v>
      </c>
      <c r="N3360" s="8" t="s">
        <v>664</v>
      </c>
      <c r="O3360" s="74"/>
      <c r="P3360" s="27"/>
      <c r="Q3360" s="27"/>
      <c r="R3360" s="27"/>
      <c r="S3360" s="27">
        <v>70</v>
      </c>
      <c r="T3360" s="27">
        <v>70</v>
      </c>
      <c r="U3360" s="27">
        <v>70</v>
      </c>
      <c r="V3360" s="27">
        <v>70</v>
      </c>
      <c r="W3360" s="27"/>
      <c r="X3360" s="27"/>
      <c r="Y3360" s="27"/>
      <c r="Z3360" s="27"/>
      <c r="AA3360" s="27"/>
      <c r="AB3360" s="27"/>
      <c r="AC3360" s="27"/>
      <c r="AD3360" s="27"/>
      <c r="AE3360" s="27"/>
      <c r="AF3360" s="27"/>
      <c r="AG3360" s="27"/>
      <c r="AH3360" s="27"/>
      <c r="AI3360" s="27"/>
      <c r="AJ3360" s="27"/>
      <c r="AK3360" s="27"/>
      <c r="AL3360" s="27"/>
      <c r="AM3360" s="27"/>
      <c r="AN3360" s="27"/>
      <c r="AO3360" s="27"/>
      <c r="AP3360" s="27">
        <v>10928.571428571428</v>
      </c>
      <c r="AQ3360" s="39">
        <v>0</v>
      </c>
      <c r="AR3360" s="27">
        <f t="shared" si="136"/>
        <v>0</v>
      </c>
      <c r="AS3360" s="10" t="s">
        <v>111</v>
      </c>
      <c r="AT3360" s="43" t="s">
        <v>241</v>
      </c>
      <c r="AU3360" s="13" t="s">
        <v>1163</v>
      </c>
    </row>
    <row r="3361" spans="2:47" ht="13.15" customHeight="1" x14ac:dyDescent="0.2">
      <c r="B3361" s="13" t="s">
        <v>5168</v>
      </c>
      <c r="C3361" s="13" t="s">
        <v>100</v>
      </c>
      <c r="D3361" s="13" t="s">
        <v>5169</v>
      </c>
      <c r="E3361" s="13" t="s">
        <v>5165</v>
      </c>
      <c r="F3361" s="13" t="s">
        <v>5166</v>
      </c>
      <c r="G3361" s="13" t="s">
        <v>5170</v>
      </c>
      <c r="H3361" s="13" t="s">
        <v>1475</v>
      </c>
      <c r="I3361" s="13">
        <v>45</v>
      </c>
      <c r="J3361" s="13" t="s">
        <v>614</v>
      </c>
      <c r="K3361" s="13" t="s">
        <v>107</v>
      </c>
      <c r="L3361" s="13" t="s">
        <v>108</v>
      </c>
      <c r="M3361" s="13" t="s">
        <v>109</v>
      </c>
      <c r="N3361" s="13" t="s">
        <v>664</v>
      </c>
      <c r="O3361" s="39"/>
      <c r="P3361" s="39"/>
      <c r="Q3361" s="39"/>
      <c r="R3361" s="39"/>
      <c r="S3361" s="39">
        <v>36</v>
      </c>
      <c r="T3361" s="39">
        <v>48</v>
      </c>
      <c r="U3361" s="39">
        <v>48</v>
      </c>
      <c r="V3361" s="39">
        <v>48</v>
      </c>
      <c r="W3361" s="39">
        <v>48</v>
      </c>
      <c r="X3361" s="39"/>
      <c r="Y3361" s="39"/>
      <c r="Z3361" s="39"/>
      <c r="AA3361" s="39"/>
      <c r="AB3361" s="39"/>
      <c r="AC3361" s="39"/>
      <c r="AD3361" s="39"/>
      <c r="AE3361" s="39"/>
      <c r="AF3361" s="39"/>
      <c r="AG3361" s="39"/>
      <c r="AH3361" s="39"/>
      <c r="AI3361" s="39"/>
      <c r="AJ3361" s="39"/>
      <c r="AK3361" s="39"/>
      <c r="AL3361" s="39"/>
      <c r="AM3361" s="39"/>
      <c r="AN3361" s="39"/>
      <c r="AO3361" s="39"/>
      <c r="AP3361" s="39">
        <v>10928.57</v>
      </c>
      <c r="AQ3361" s="39">
        <v>0</v>
      </c>
      <c r="AR3361" s="27">
        <f t="shared" si="136"/>
        <v>0</v>
      </c>
      <c r="AS3361" s="13" t="s">
        <v>111</v>
      </c>
      <c r="AT3361" s="13">
        <v>2016</v>
      </c>
      <c r="AU3361" s="13">
        <v>14</v>
      </c>
    </row>
    <row r="3362" spans="2:47" ht="13.15" customHeight="1" x14ac:dyDescent="0.2">
      <c r="B3362" s="13" t="s">
        <v>5171</v>
      </c>
      <c r="C3362" s="13" t="s">
        <v>100</v>
      </c>
      <c r="D3362" s="13" t="s">
        <v>5169</v>
      </c>
      <c r="E3362" s="13" t="s">
        <v>5165</v>
      </c>
      <c r="F3362" s="13" t="s">
        <v>5166</v>
      </c>
      <c r="G3362" s="13" t="s">
        <v>5170</v>
      </c>
      <c r="H3362" s="13" t="s">
        <v>1475</v>
      </c>
      <c r="I3362" s="13">
        <v>45</v>
      </c>
      <c r="J3362" s="13" t="s">
        <v>614</v>
      </c>
      <c r="K3362" s="13" t="s">
        <v>107</v>
      </c>
      <c r="L3362" s="13" t="s">
        <v>108</v>
      </c>
      <c r="M3362" s="13" t="s">
        <v>109</v>
      </c>
      <c r="N3362" s="13" t="s">
        <v>664</v>
      </c>
      <c r="O3362" s="39"/>
      <c r="P3362" s="39"/>
      <c r="Q3362" s="39"/>
      <c r="R3362" s="39"/>
      <c r="S3362" s="39">
        <v>24</v>
      </c>
      <c r="T3362" s="39">
        <v>48</v>
      </c>
      <c r="U3362" s="39">
        <v>48</v>
      </c>
      <c r="V3362" s="39">
        <v>48</v>
      </c>
      <c r="W3362" s="39">
        <v>48</v>
      </c>
      <c r="X3362" s="39"/>
      <c r="Y3362" s="39"/>
      <c r="Z3362" s="39"/>
      <c r="AA3362" s="39"/>
      <c r="AB3362" s="39"/>
      <c r="AC3362" s="39"/>
      <c r="AD3362" s="39"/>
      <c r="AE3362" s="39"/>
      <c r="AF3362" s="39"/>
      <c r="AG3362" s="39"/>
      <c r="AH3362" s="39"/>
      <c r="AI3362" s="39"/>
      <c r="AJ3362" s="39"/>
      <c r="AK3362" s="39"/>
      <c r="AL3362" s="39"/>
      <c r="AM3362" s="39"/>
      <c r="AN3362" s="39"/>
      <c r="AO3362" s="39"/>
      <c r="AP3362" s="39">
        <v>10928.57</v>
      </c>
      <c r="AQ3362" s="39">
        <v>0</v>
      </c>
      <c r="AR3362" s="27">
        <f t="shared" si="136"/>
        <v>0</v>
      </c>
      <c r="AS3362" s="13" t="s">
        <v>111</v>
      </c>
      <c r="AT3362" s="13">
        <v>2016</v>
      </c>
      <c r="AU3362" s="13">
        <v>9.18</v>
      </c>
    </row>
    <row r="3363" spans="2:47" ht="13.15" customHeight="1" x14ac:dyDescent="0.2">
      <c r="B3363" s="13" t="s">
        <v>5172</v>
      </c>
      <c r="C3363" s="13" t="s">
        <v>100</v>
      </c>
      <c r="D3363" s="13" t="s">
        <v>5169</v>
      </c>
      <c r="E3363" s="13" t="s">
        <v>5165</v>
      </c>
      <c r="F3363" s="13" t="s">
        <v>5166</v>
      </c>
      <c r="G3363" s="13" t="s">
        <v>5170</v>
      </c>
      <c r="H3363" s="13" t="s">
        <v>1475</v>
      </c>
      <c r="I3363" s="13">
        <v>45</v>
      </c>
      <c r="J3363" s="13" t="s">
        <v>747</v>
      </c>
      <c r="K3363" s="13" t="s">
        <v>107</v>
      </c>
      <c r="L3363" s="13" t="s">
        <v>108</v>
      </c>
      <c r="M3363" s="13" t="s">
        <v>109</v>
      </c>
      <c r="N3363" s="13" t="s">
        <v>664</v>
      </c>
      <c r="O3363" s="39"/>
      <c r="P3363" s="39"/>
      <c r="Q3363" s="39"/>
      <c r="R3363" s="39"/>
      <c r="S3363" s="39">
        <v>24</v>
      </c>
      <c r="T3363" s="39">
        <v>48</v>
      </c>
      <c r="U3363" s="39">
        <v>48</v>
      </c>
      <c r="V3363" s="39">
        <v>48</v>
      </c>
      <c r="W3363" s="39">
        <v>48</v>
      </c>
      <c r="X3363" s="39"/>
      <c r="Y3363" s="39"/>
      <c r="Z3363" s="39"/>
      <c r="AA3363" s="39"/>
      <c r="AB3363" s="39"/>
      <c r="AC3363" s="39"/>
      <c r="AD3363" s="39"/>
      <c r="AE3363" s="39"/>
      <c r="AF3363" s="39"/>
      <c r="AG3363" s="39"/>
      <c r="AH3363" s="39"/>
      <c r="AI3363" s="39"/>
      <c r="AJ3363" s="39"/>
      <c r="AK3363" s="39"/>
      <c r="AL3363" s="39"/>
      <c r="AM3363" s="39"/>
      <c r="AN3363" s="39"/>
      <c r="AO3363" s="39"/>
      <c r="AP3363" s="39">
        <v>10928.57</v>
      </c>
      <c r="AQ3363" s="39">
        <v>0</v>
      </c>
      <c r="AR3363" s="27">
        <f t="shared" si="136"/>
        <v>0</v>
      </c>
      <c r="AS3363" s="13" t="s">
        <v>748</v>
      </c>
      <c r="AT3363" s="13">
        <v>2016</v>
      </c>
      <c r="AU3363" s="13">
        <v>9.1199999999999992</v>
      </c>
    </row>
    <row r="3364" spans="2:47" ht="13.15" customHeight="1" x14ac:dyDescent="0.2">
      <c r="B3364" s="13" t="s">
        <v>5173</v>
      </c>
      <c r="C3364" s="13" t="s">
        <v>100</v>
      </c>
      <c r="D3364" s="13" t="s">
        <v>5169</v>
      </c>
      <c r="E3364" s="13" t="s">
        <v>5165</v>
      </c>
      <c r="F3364" s="13" t="s">
        <v>5166</v>
      </c>
      <c r="G3364" s="13" t="s">
        <v>5170</v>
      </c>
      <c r="H3364" s="13" t="s">
        <v>1475</v>
      </c>
      <c r="I3364" s="13">
        <v>45</v>
      </c>
      <c r="J3364" s="13" t="s">
        <v>462</v>
      </c>
      <c r="K3364" s="13" t="s">
        <v>107</v>
      </c>
      <c r="L3364" s="13" t="s">
        <v>108</v>
      </c>
      <c r="M3364" s="13" t="s">
        <v>337</v>
      </c>
      <c r="N3364" s="13" t="s">
        <v>664</v>
      </c>
      <c r="O3364" s="39"/>
      <c r="P3364" s="39"/>
      <c r="Q3364" s="39"/>
      <c r="R3364" s="39"/>
      <c r="S3364" s="39">
        <v>24</v>
      </c>
      <c r="T3364" s="39">
        <v>48</v>
      </c>
      <c r="U3364" s="39">
        <v>48</v>
      </c>
      <c r="V3364" s="39">
        <v>48</v>
      </c>
      <c r="W3364" s="39">
        <v>48</v>
      </c>
      <c r="X3364" s="39"/>
      <c r="Y3364" s="39"/>
      <c r="Z3364" s="39"/>
      <c r="AA3364" s="39"/>
      <c r="AB3364" s="39"/>
      <c r="AC3364" s="39"/>
      <c r="AD3364" s="39"/>
      <c r="AE3364" s="39"/>
      <c r="AF3364" s="39"/>
      <c r="AG3364" s="39"/>
      <c r="AH3364" s="39"/>
      <c r="AI3364" s="39"/>
      <c r="AJ3364" s="39"/>
      <c r="AK3364" s="39"/>
      <c r="AL3364" s="39"/>
      <c r="AM3364" s="39"/>
      <c r="AN3364" s="39"/>
      <c r="AO3364" s="39"/>
      <c r="AP3364" s="39">
        <v>10928.57</v>
      </c>
      <c r="AQ3364" s="39">
        <v>0</v>
      </c>
      <c r="AR3364" s="27">
        <f t="shared" si="136"/>
        <v>0</v>
      </c>
      <c r="AS3364" s="13" t="s">
        <v>748</v>
      </c>
      <c r="AT3364" s="13">
        <v>2016</v>
      </c>
      <c r="AU3364" s="13">
        <v>14</v>
      </c>
    </row>
    <row r="3365" spans="2:47" ht="13.15" customHeight="1" x14ac:dyDescent="0.2">
      <c r="B3365" s="13" t="s">
        <v>5174</v>
      </c>
      <c r="C3365" s="13" t="s">
        <v>100</v>
      </c>
      <c r="D3365" s="13" t="s">
        <v>5169</v>
      </c>
      <c r="E3365" s="13" t="s">
        <v>5165</v>
      </c>
      <c r="F3365" s="13" t="s">
        <v>5166</v>
      </c>
      <c r="G3365" s="13" t="s">
        <v>5170</v>
      </c>
      <c r="H3365" s="13" t="s">
        <v>1475</v>
      </c>
      <c r="I3365" s="13">
        <v>45</v>
      </c>
      <c r="J3365" s="13" t="s">
        <v>462</v>
      </c>
      <c r="K3365" s="13" t="s">
        <v>107</v>
      </c>
      <c r="L3365" s="13" t="s">
        <v>108</v>
      </c>
      <c r="M3365" s="13" t="s">
        <v>337</v>
      </c>
      <c r="N3365" s="13" t="s">
        <v>664</v>
      </c>
      <c r="O3365" s="39"/>
      <c r="P3365" s="39"/>
      <c r="Q3365" s="39"/>
      <c r="R3365" s="39"/>
      <c r="S3365" s="39">
        <v>166</v>
      </c>
      <c r="T3365" s="39">
        <v>48</v>
      </c>
      <c r="U3365" s="39">
        <v>48</v>
      </c>
      <c r="V3365" s="39">
        <v>48</v>
      </c>
      <c r="W3365" s="39">
        <v>48</v>
      </c>
      <c r="X3365" s="39"/>
      <c r="Y3365" s="39"/>
      <c r="Z3365" s="39"/>
      <c r="AA3365" s="39"/>
      <c r="AB3365" s="39"/>
      <c r="AC3365" s="39"/>
      <c r="AD3365" s="39"/>
      <c r="AE3365" s="39"/>
      <c r="AF3365" s="39"/>
      <c r="AG3365" s="39"/>
      <c r="AH3365" s="39"/>
      <c r="AI3365" s="39"/>
      <c r="AJ3365" s="39"/>
      <c r="AK3365" s="39"/>
      <c r="AL3365" s="39"/>
      <c r="AM3365" s="39"/>
      <c r="AN3365" s="39"/>
      <c r="AO3365" s="39"/>
      <c r="AP3365" s="39">
        <v>10928.57</v>
      </c>
      <c r="AQ3365" s="39">
        <v>0</v>
      </c>
      <c r="AR3365" s="27">
        <f t="shared" si="136"/>
        <v>0</v>
      </c>
      <c r="AS3365" s="13" t="s">
        <v>748</v>
      </c>
      <c r="AT3365" s="13">
        <v>2016</v>
      </c>
      <c r="AU3365" s="13" t="s">
        <v>212</v>
      </c>
    </row>
    <row r="3366" spans="2:47" ht="13.15" customHeight="1" x14ac:dyDescent="0.2">
      <c r="B3366" s="7" t="s">
        <v>5175</v>
      </c>
      <c r="C3366" s="8" t="s">
        <v>100</v>
      </c>
      <c r="D3366" s="13" t="s">
        <v>5176</v>
      </c>
      <c r="E3366" s="13" t="s">
        <v>2041</v>
      </c>
      <c r="F3366" s="13" t="s">
        <v>5177</v>
      </c>
      <c r="G3366" s="7" t="s">
        <v>5178</v>
      </c>
      <c r="H3366" s="8" t="s">
        <v>197</v>
      </c>
      <c r="I3366" s="8">
        <v>45</v>
      </c>
      <c r="J3366" s="8" t="s">
        <v>1386</v>
      </c>
      <c r="K3366" s="8" t="s">
        <v>107</v>
      </c>
      <c r="L3366" s="8" t="s">
        <v>108</v>
      </c>
      <c r="M3366" s="8" t="s">
        <v>109</v>
      </c>
      <c r="N3366" s="8" t="s">
        <v>664</v>
      </c>
      <c r="O3366" s="74"/>
      <c r="P3366" s="27"/>
      <c r="Q3366" s="27"/>
      <c r="R3366" s="27"/>
      <c r="S3366" s="27">
        <v>60</v>
      </c>
      <c r="T3366" s="27">
        <v>60</v>
      </c>
      <c r="U3366" s="27">
        <v>60</v>
      </c>
      <c r="V3366" s="27">
        <v>60</v>
      </c>
      <c r="W3366" s="27"/>
      <c r="X3366" s="27"/>
      <c r="Y3366" s="27"/>
      <c r="Z3366" s="27"/>
      <c r="AA3366" s="27"/>
      <c r="AB3366" s="27"/>
      <c r="AC3366" s="27"/>
      <c r="AD3366" s="27"/>
      <c r="AE3366" s="27"/>
      <c r="AF3366" s="27"/>
      <c r="AG3366" s="27"/>
      <c r="AH3366" s="27"/>
      <c r="AI3366" s="27"/>
      <c r="AJ3366" s="27"/>
      <c r="AK3366" s="27"/>
      <c r="AL3366" s="27"/>
      <c r="AM3366" s="27"/>
      <c r="AN3366" s="27"/>
      <c r="AO3366" s="27"/>
      <c r="AP3366" s="27">
        <v>1500</v>
      </c>
      <c r="AQ3366" s="39">
        <v>0</v>
      </c>
      <c r="AR3366" s="27">
        <f t="shared" si="136"/>
        <v>0</v>
      </c>
      <c r="AS3366" s="10" t="s">
        <v>111</v>
      </c>
      <c r="AT3366" s="43" t="s">
        <v>241</v>
      </c>
      <c r="AU3366" s="13" t="s">
        <v>1163</v>
      </c>
    </row>
    <row r="3367" spans="2:47" ht="13.15" customHeight="1" x14ac:dyDescent="0.2">
      <c r="B3367" s="13" t="s">
        <v>5179</v>
      </c>
      <c r="C3367" s="13" t="s">
        <v>100</v>
      </c>
      <c r="D3367" s="13" t="s">
        <v>5180</v>
      </c>
      <c r="E3367" s="13" t="s">
        <v>2041</v>
      </c>
      <c r="F3367" s="13" t="s">
        <v>5177</v>
      </c>
      <c r="G3367" s="13" t="s">
        <v>5181</v>
      </c>
      <c r="H3367" s="13" t="s">
        <v>1475</v>
      </c>
      <c r="I3367" s="13">
        <v>45</v>
      </c>
      <c r="J3367" s="13" t="s">
        <v>614</v>
      </c>
      <c r="K3367" s="13" t="s">
        <v>107</v>
      </c>
      <c r="L3367" s="13" t="s">
        <v>108</v>
      </c>
      <c r="M3367" s="13" t="s">
        <v>109</v>
      </c>
      <c r="N3367" s="13" t="s">
        <v>664</v>
      </c>
      <c r="O3367" s="39"/>
      <c r="P3367" s="39"/>
      <c r="Q3367" s="39"/>
      <c r="R3367" s="39"/>
      <c r="S3367" s="39">
        <v>35</v>
      </c>
      <c r="T3367" s="39">
        <v>40</v>
      </c>
      <c r="U3367" s="39">
        <v>40</v>
      </c>
      <c r="V3367" s="39">
        <v>40</v>
      </c>
      <c r="W3367" s="39">
        <v>40</v>
      </c>
      <c r="X3367" s="39"/>
      <c r="Y3367" s="39"/>
      <c r="Z3367" s="39"/>
      <c r="AA3367" s="39"/>
      <c r="AB3367" s="39"/>
      <c r="AC3367" s="39"/>
      <c r="AD3367" s="39"/>
      <c r="AE3367" s="39"/>
      <c r="AF3367" s="39"/>
      <c r="AG3367" s="39"/>
      <c r="AH3367" s="39"/>
      <c r="AI3367" s="39"/>
      <c r="AJ3367" s="39"/>
      <c r="AK3367" s="39"/>
      <c r="AL3367" s="39"/>
      <c r="AM3367" s="39"/>
      <c r="AN3367" s="39"/>
      <c r="AO3367" s="39"/>
      <c r="AP3367" s="39">
        <v>1500</v>
      </c>
      <c r="AQ3367" s="39">
        <v>0</v>
      </c>
      <c r="AR3367" s="27">
        <f t="shared" si="136"/>
        <v>0</v>
      </c>
      <c r="AS3367" s="13" t="s">
        <v>111</v>
      </c>
      <c r="AT3367" s="13">
        <v>2016</v>
      </c>
      <c r="AU3367" s="13">
        <v>14</v>
      </c>
    </row>
    <row r="3368" spans="2:47" ht="13.15" customHeight="1" x14ac:dyDescent="0.2">
      <c r="B3368" s="13" t="s">
        <v>5182</v>
      </c>
      <c r="C3368" s="13" t="s">
        <v>100</v>
      </c>
      <c r="D3368" s="13" t="s">
        <v>5180</v>
      </c>
      <c r="E3368" s="13" t="s">
        <v>2041</v>
      </c>
      <c r="F3368" s="13" t="s">
        <v>5177</v>
      </c>
      <c r="G3368" s="13" t="s">
        <v>5181</v>
      </c>
      <c r="H3368" s="13" t="s">
        <v>1475</v>
      </c>
      <c r="I3368" s="13">
        <v>45</v>
      </c>
      <c r="J3368" s="13" t="s">
        <v>614</v>
      </c>
      <c r="K3368" s="13" t="s">
        <v>107</v>
      </c>
      <c r="L3368" s="13" t="s">
        <v>108</v>
      </c>
      <c r="M3368" s="13" t="s">
        <v>109</v>
      </c>
      <c r="N3368" s="13" t="s">
        <v>664</v>
      </c>
      <c r="O3368" s="39"/>
      <c r="P3368" s="39"/>
      <c r="Q3368" s="39"/>
      <c r="R3368" s="39"/>
      <c r="S3368" s="39">
        <v>30</v>
      </c>
      <c r="T3368" s="39">
        <v>40</v>
      </c>
      <c r="U3368" s="39">
        <v>40</v>
      </c>
      <c r="V3368" s="39">
        <v>40</v>
      </c>
      <c r="W3368" s="39">
        <v>40</v>
      </c>
      <c r="X3368" s="39"/>
      <c r="Y3368" s="39"/>
      <c r="Z3368" s="39"/>
      <c r="AA3368" s="39"/>
      <c r="AB3368" s="39"/>
      <c r="AC3368" s="39"/>
      <c r="AD3368" s="39"/>
      <c r="AE3368" s="39"/>
      <c r="AF3368" s="39"/>
      <c r="AG3368" s="39"/>
      <c r="AH3368" s="39"/>
      <c r="AI3368" s="39"/>
      <c r="AJ3368" s="39"/>
      <c r="AK3368" s="39"/>
      <c r="AL3368" s="39"/>
      <c r="AM3368" s="39"/>
      <c r="AN3368" s="39"/>
      <c r="AO3368" s="39"/>
      <c r="AP3368" s="39">
        <v>1500</v>
      </c>
      <c r="AQ3368" s="39">
        <v>0</v>
      </c>
      <c r="AR3368" s="27">
        <f t="shared" si="136"/>
        <v>0</v>
      </c>
      <c r="AS3368" s="13" t="s">
        <v>111</v>
      </c>
      <c r="AT3368" s="13">
        <v>2016</v>
      </c>
      <c r="AU3368" s="13">
        <v>9.18</v>
      </c>
    </row>
    <row r="3369" spans="2:47" ht="13.15" customHeight="1" x14ac:dyDescent="0.2">
      <c r="B3369" s="13" t="s">
        <v>5183</v>
      </c>
      <c r="C3369" s="13" t="s">
        <v>100</v>
      </c>
      <c r="D3369" s="13" t="s">
        <v>5180</v>
      </c>
      <c r="E3369" s="13" t="s">
        <v>2041</v>
      </c>
      <c r="F3369" s="13" t="s">
        <v>5177</v>
      </c>
      <c r="G3369" s="13" t="s">
        <v>5181</v>
      </c>
      <c r="H3369" s="13" t="s">
        <v>1475</v>
      </c>
      <c r="I3369" s="13">
        <v>45</v>
      </c>
      <c r="J3369" s="13" t="s">
        <v>747</v>
      </c>
      <c r="K3369" s="13" t="s">
        <v>107</v>
      </c>
      <c r="L3369" s="13" t="s">
        <v>108</v>
      </c>
      <c r="M3369" s="13" t="s">
        <v>109</v>
      </c>
      <c r="N3369" s="13" t="s">
        <v>664</v>
      </c>
      <c r="O3369" s="39"/>
      <c r="P3369" s="39"/>
      <c r="Q3369" s="39"/>
      <c r="R3369" s="39"/>
      <c r="S3369" s="39">
        <v>30</v>
      </c>
      <c r="T3369" s="39">
        <v>40</v>
      </c>
      <c r="U3369" s="39">
        <v>40</v>
      </c>
      <c r="V3369" s="39">
        <v>40</v>
      </c>
      <c r="W3369" s="39">
        <v>40</v>
      </c>
      <c r="X3369" s="39"/>
      <c r="Y3369" s="39"/>
      <c r="Z3369" s="39"/>
      <c r="AA3369" s="39"/>
      <c r="AB3369" s="39"/>
      <c r="AC3369" s="39"/>
      <c r="AD3369" s="39"/>
      <c r="AE3369" s="39"/>
      <c r="AF3369" s="39"/>
      <c r="AG3369" s="39"/>
      <c r="AH3369" s="39"/>
      <c r="AI3369" s="39"/>
      <c r="AJ3369" s="39"/>
      <c r="AK3369" s="39"/>
      <c r="AL3369" s="39"/>
      <c r="AM3369" s="39"/>
      <c r="AN3369" s="39"/>
      <c r="AO3369" s="39"/>
      <c r="AP3369" s="39">
        <v>1500</v>
      </c>
      <c r="AQ3369" s="39">
        <v>0</v>
      </c>
      <c r="AR3369" s="27">
        <f t="shared" si="136"/>
        <v>0</v>
      </c>
      <c r="AS3369" s="13" t="s">
        <v>748</v>
      </c>
      <c r="AT3369" s="13">
        <v>2016</v>
      </c>
      <c r="AU3369" s="13">
        <v>9.1199999999999992</v>
      </c>
    </row>
    <row r="3370" spans="2:47" ht="13.15" customHeight="1" x14ac:dyDescent="0.2">
      <c r="B3370" s="13" t="s">
        <v>5184</v>
      </c>
      <c r="C3370" s="13" t="s">
        <v>100</v>
      </c>
      <c r="D3370" s="13" t="s">
        <v>5180</v>
      </c>
      <c r="E3370" s="13" t="s">
        <v>2041</v>
      </c>
      <c r="F3370" s="13" t="s">
        <v>5185</v>
      </c>
      <c r="G3370" s="13" t="s">
        <v>5181</v>
      </c>
      <c r="H3370" s="13" t="s">
        <v>1475</v>
      </c>
      <c r="I3370" s="13">
        <v>45</v>
      </c>
      <c r="J3370" s="13" t="s">
        <v>462</v>
      </c>
      <c r="K3370" s="13" t="s">
        <v>107</v>
      </c>
      <c r="L3370" s="13" t="s">
        <v>108</v>
      </c>
      <c r="M3370" s="13" t="s">
        <v>337</v>
      </c>
      <c r="N3370" s="13" t="s">
        <v>664</v>
      </c>
      <c r="O3370" s="39"/>
      <c r="P3370" s="39"/>
      <c r="Q3370" s="39"/>
      <c r="R3370" s="39"/>
      <c r="S3370" s="39">
        <v>30</v>
      </c>
      <c r="T3370" s="39">
        <v>40</v>
      </c>
      <c r="U3370" s="39">
        <v>40</v>
      </c>
      <c r="V3370" s="39">
        <v>40</v>
      </c>
      <c r="W3370" s="39">
        <v>40</v>
      </c>
      <c r="X3370" s="39"/>
      <c r="Y3370" s="39"/>
      <c r="Z3370" s="39"/>
      <c r="AA3370" s="39"/>
      <c r="AB3370" s="39"/>
      <c r="AC3370" s="39"/>
      <c r="AD3370" s="39"/>
      <c r="AE3370" s="39"/>
      <c r="AF3370" s="39"/>
      <c r="AG3370" s="39"/>
      <c r="AH3370" s="39"/>
      <c r="AI3370" s="39"/>
      <c r="AJ3370" s="39"/>
      <c r="AK3370" s="39"/>
      <c r="AL3370" s="39"/>
      <c r="AM3370" s="39"/>
      <c r="AN3370" s="39"/>
      <c r="AO3370" s="39"/>
      <c r="AP3370" s="39">
        <v>1500</v>
      </c>
      <c r="AQ3370" s="39">
        <v>0</v>
      </c>
      <c r="AR3370" s="27">
        <f t="shared" si="136"/>
        <v>0</v>
      </c>
      <c r="AS3370" s="13" t="s">
        <v>748</v>
      </c>
      <c r="AT3370" s="13">
        <v>2016</v>
      </c>
      <c r="AU3370" s="13">
        <v>14</v>
      </c>
    </row>
    <row r="3371" spans="2:47" ht="13.15" customHeight="1" x14ac:dyDescent="0.2">
      <c r="B3371" s="13" t="s">
        <v>5186</v>
      </c>
      <c r="C3371" s="13" t="s">
        <v>100</v>
      </c>
      <c r="D3371" s="13" t="s">
        <v>5180</v>
      </c>
      <c r="E3371" s="13" t="s">
        <v>2041</v>
      </c>
      <c r="F3371" s="13" t="s">
        <v>5185</v>
      </c>
      <c r="G3371" s="13" t="s">
        <v>5181</v>
      </c>
      <c r="H3371" s="13" t="s">
        <v>1475</v>
      </c>
      <c r="I3371" s="13">
        <v>45</v>
      </c>
      <c r="J3371" s="13" t="s">
        <v>462</v>
      </c>
      <c r="K3371" s="13" t="s">
        <v>107</v>
      </c>
      <c r="L3371" s="13" t="s">
        <v>108</v>
      </c>
      <c r="M3371" s="13" t="s">
        <v>337</v>
      </c>
      <c r="N3371" s="13" t="s">
        <v>664</v>
      </c>
      <c r="O3371" s="39"/>
      <c r="P3371" s="39"/>
      <c r="Q3371" s="39"/>
      <c r="R3371" s="39"/>
      <c r="S3371" s="39">
        <v>40</v>
      </c>
      <c r="T3371" s="39">
        <v>40</v>
      </c>
      <c r="U3371" s="39">
        <v>40</v>
      </c>
      <c r="V3371" s="39">
        <v>40</v>
      </c>
      <c r="W3371" s="39">
        <v>40</v>
      </c>
      <c r="X3371" s="39"/>
      <c r="Y3371" s="39"/>
      <c r="Z3371" s="39"/>
      <c r="AA3371" s="39"/>
      <c r="AB3371" s="39"/>
      <c r="AC3371" s="39"/>
      <c r="AD3371" s="39"/>
      <c r="AE3371" s="39"/>
      <c r="AF3371" s="39"/>
      <c r="AG3371" s="39"/>
      <c r="AH3371" s="39"/>
      <c r="AI3371" s="39"/>
      <c r="AJ3371" s="39"/>
      <c r="AK3371" s="39"/>
      <c r="AL3371" s="39"/>
      <c r="AM3371" s="39"/>
      <c r="AN3371" s="39"/>
      <c r="AO3371" s="39"/>
      <c r="AP3371" s="39">
        <v>1500</v>
      </c>
      <c r="AQ3371" s="39">
        <v>0</v>
      </c>
      <c r="AR3371" s="27">
        <f t="shared" si="136"/>
        <v>0</v>
      </c>
      <c r="AS3371" s="13" t="s">
        <v>748</v>
      </c>
      <c r="AT3371" s="13">
        <v>2016</v>
      </c>
      <c r="AU3371" s="13" t="s">
        <v>212</v>
      </c>
    </row>
    <row r="3372" spans="2:47" ht="13.15" customHeight="1" x14ac:dyDescent="0.2">
      <c r="B3372" s="7" t="s">
        <v>5187</v>
      </c>
      <c r="C3372" s="8" t="s">
        <v>100</v>
      </c>
      <c r="D3372" s="13" t="s">
        <v>5176</v>
      </c>
      <c r="E3372" s="13" t="s">
        <v>2041</v>
      </c>
      <c r="F3372" s="13" t="s">
        <v>5177</v>
      </c>
      <c r="G3372" s="7" t="s">
        <v>5188</v>
      </c>
      <c r="H3372" s="8" t="s">
        <v>197</v>
      </c>
      <c r="I3372" s="8">
        <v>45</v>
      </c>
      <c r="J3372" s="8" t="s">
        <v>1386</v>
      </c>
      <c r="K3372" s="8" t="s">
        <v>107</v>
      </c>
      <c r="L3372" s="8" t="s">
        <v>108</v>
      </c>
      <c r="M3372" s="8" t="s">
        <v>109</v>
      </c>
      <c r="N3372" s="8" t="s">
        <v>664</v>
      </c>
      <c r="O3372" s="74"/>
      <c r="P3372" s="27"/>
      <c r="Q3372" s="27"/>
      <c r="R3372" s="27"/>
      <c r="S3372" s="27">
        <v>40</v>
      </c>
      <c r="T3372" s="27">
        <v>40</v>
      </c>
      <c r="U3372" s="27">
        <v>40</v>
      </c>
      <c r="V3372" s="27">
        <v>40</v>
      </c>
      <c r="W3372" s="27"/>
      <c r="X3372" s="27"/>
      <c r="Y3372" s="27"/>
      <c r="Z3372" s="27"/>
      <c r="AA3372" s="27"/>
      <c r="AB3372" s="27"/>
      <c r="AC3372" s="27"/>
      <c r="AD3372" s="27"/>
      <c r="AE3372" s="27"/>
      <c r="AF3372" s="27"/>
      <c r="AG3372" s="27"/>
      <c r="AH3372" s="27"/>
      <c r="AI3372" s="27"/>
      <c r="AJ3372" s="27"/>
      <c r="AK3372" s="27"/>
      <c r="AL3372" s="27"/>
      <c r="AM3372" s="27"/>
      <c r="AN3372" s="27"/>
      <c r="AO3372" s="27"/>
      <c r="AP3372" s="27">
        <v>3060</v>
      </c>
      <c r="AQ3372" s="39">
        <v>0</v>
      </c>
      <c r="AR3372" s="27">
        <f t="shared" si="136"/>
        <v>0</v>
      </c>
      <c r="AS3372" s="10" t="s">
        <v>111</v>
      </c>
      <c r="AT3372" s="43" t="s">
        <v>241</v>
      </c>
      <c r="AU3372" s="13" t="s">
        <v>1163</v>
      </c>
    </row>
    <row r="3373" spans="2:47" ht="13.15" customHeight="1" x14ac:dyDescent="0.2">
      <c r="B3373" s="13" t="s">
        <v>5189</v>
      </c>
      <c r="C3373" s="13" t="s">
        <v>100</v>
      </c>
      <c r="D3373" s="13" t="s">
        <v>5180</v>
      </c>
      <c r="E3373" s="13" t="s">
        <v>2041</v>
      </c>
      <c r="F3373" s="13" t="s">
        <v>5177</v>
      </c>
      <c r="G3373" s="13" t="s">
        <v>5190</v>
      </c>
      <c r="H3373" s="13" t="s">
        <v>1475</v>
      </c>
      <c r="I3373" s="13">
        <v>45</v>
      </c>
      <c r="J3373" s="13" t="s">
        <v>614</v>
      </c>
      <c r="K3373" s="13" t="s">
        <v>107</v>
      </c>
      <c r="L3373" s="13" t="s">
        <v>108</v>
      </c>
      <c r="M3373" s="13" t="s">
        <v>109</v>
      </c>
      <c r="N3373" s="13" t="s">
        <v>664</v>
      </c>
      <c r="O3373" s="39"/>
      <c r="P3373" s="39"/>
      <c r="Q3373" s="39"/>
      <c r="R3373" s="39"/>
      <c r="S3373" s="39">
        <v>0</v>
      </c>
      <c r="T3373" s="39">
        <v>30</v>
      </c>
      <c r="U3373" s="39">
        <v>30</v>
      </c>
      <c r="V3373" s="39">
        <v>30</v>
      </c>
      <c r="W3373" s="39">
        <v>30</v>
      </c>
      <c r="X3373" s="39"/>
      <c r="Y3373" s="39"/>
      <c r="Z3373" s="39"/>
      <c r="AA3373" s="39"/>
      <c r="AB3373" s="39"/>
      <c r="AC3373" s="39"/>
      <c r="AD3373" s="39"/>
      <c r="AE3373" s="39"/>
      <c r="AF3373" s="39"/>
      <c r="AG3373" s="39"/>
      <c r="AH3373" s="39"/>
      <c r="AI3373" s="39"/>
      <c r="AJ3373" s="39"/>
      <c r="AK3373" s="39"/>
      <c r="AL3373" s="39"/>
      <c r="AM3373" s="39"/>
      <c r="AN3373" s="39"/>
      <c r="AO3373" s="39"/>
      <c r="AP3373" s="39">
        <v>3060</v>
      </c>
      <c r="AQ3373" s="39">
        <v>0</v>
      </c>
      <c r="AR3373" s="27">
        <f t="shared" si="136"/>
        <v>0</v>
      </c>
      <c r="AS3373" s="13" t="s">
        <v>111</v>
      </c>
      <c r="AT3373" s="13">
        <v>2015</v>
      </c>
      <c r="AU3373" s="13" t="s">
        <v>212</v>
      </c>
    </row>
    <row r="3374" spans="2:47" ht="13.15" customHeight="1" x14ac:dyDescent="0.2">
      <c r="B3374" s="7" t="s">
        <v>5191</v>
      </c>
      <c r="C3374" s="8" t="s">
        <v>100</v>
      </c>
      <c r="D3374" s="13" t="s">
        <v>5176</v>
      </c>
      <c r="E3374" s="13" t="s">
        <v>2041</v>
      </c>
      <c r="F3374" s="13" t="s">
        <v>5177</v>
      </c>
      <c r="G3374" s="7" t="s">
        <v>5192</v>
      </c>
      <c r="H3374" s="8" t="s">
        <v>197</v>
      </c>
      <c r="I3374" s="8">
        <v>45</v>
      </c>
      <c r="J3374" s="8" t="s">
        <v>1386</v>
      </c>
      <c r="K3374" s="8" t="s">
        <v>107</v>
      </c>
      <c r="L3374" s="8" t="s">
        <v>108</v>
      </c>
      <c r="M3374" s="8" t="s">
        <v>109</v>
      </c>
      <c r="N3374" s="8" t="s">
        <v>664</v>
      </c>
      <c r="O3374" s="74"/>
      <c r="P3374" s="27"/>
      <c r="Q3374" s="27"/>
      <c r="R3374" s="27"/>
      <c r="S3374" s="27">
        <v>70</v>
      </c>
      <c r="T3374" s="27">
        <v>70</v>
      </c>
      <c r="U3374" s="27">
        <v>70</v>
      </c>
      <c r="V3374" s="27">
        <v>70</v>
      </c>
      <c r="W3374" s="27"/>
      <c r="X3374" s="27"/>
      <c r="Y3374" s="27"/>
      <c r="Z3374" s="27"/>
      <c r="AA3374" s="27"/>
      <c r="AB3374" s="27"/>
      <c r="AC3374" s="27"/>
      <c r="AD3374" s="27"/>
      <c r="AE3374" s="27"/>
      <c r="AF3374" s="27"/>
      <c r="AG3374" s="27"/>
      <c r="AH3374" s="27"/>
      <c r="AI3374" s="27"/>
      <c r="AJ3374" s="27"/>
      <c r="AK3374" s="27"/>
      <c r="AL3374" s="27"/>
      <c r="AM3374" s="27"/>
      <c r="AN3374" s="27"/>
      <c r="AO3374" s="27"/>
      <c r="AP3374" s="27">
        <v>2880</v>
      </c>
      <c r="AQ3374" s="39">
        <v>0</v>
      </c>
      <c r="AR3374" s="27">
        <f t="shared" si="136"/>
        <v>0</v>
      </c>
      <c r="AS3374" s="10" t="s">
        <v>111</v>
      </c>
      <c r="AT3374" s="43" t="s">
        <v>241</v>
      </c>
      <c r="AU3374" s="13" t="s">
        <v>1163</v>
      </c>
    </row>
    <row r="3375" spans="2:47" ht="13.15" customHeight="1" x14ac:dyDescent="0.2">
      <c r="B3375" s="13" t="s">
        <v>5193</v>
      </c>
      <c r="C3375" s="13" t="s">
        <v>100</v>
      </c>
      <c r="D3375" s="13" t="s">
        <v>5180</v>
      </c>
      <c r="E3375" s="13" t="s">
        <v>2041</v>
      </c>
      <c r="F3375" s="13" t="s">
        <v>5177</v>
      </c>
      <c r="G3375" s="13" t="s">
        <v>5194</v>
      </c>
      <c r="H3375" s="13" t="s">
        <v>1475</v>
      </c>
      <c r="I3375" s="13">
        <v>45</v>
      </c>
      <c r="J3375" s="13" t="s">
        <v>614</v>
      </c>
      <c r="K3375" s="13" t="s">
        <v>107</v>
      </c>
      <c r="L3375" s="13" t="s">
        <v>108</v>
      </c>
      <c r="M3375" s="13" t="s">
        <v>109</v>
      </c>
      <c r="N3375" s="13" t="s">
        <v>664</v>
      </c>
      <c r="O3375" s="39"/>
      <c r="P3375" s="39"/>
      <c r="Q3375" s="39"/>
      <c r="R3375" s="39"/>
      <c r="S3375" s="39">
        <v>18</v>
      </c>
      <c r="T3375" s="39">
        <v>40</v>
      </c>
      <c r="U3375" s="39">
        <v>40</v>
      </c>
      <c r="V3375" s="39">
        <v>40</v>
      </c>
      <c r="W3375" s="39">
        <v>40</v>
      </c>
      <c r="X3375" s="39"/>
      <c r="Y3375" s="39"/>
      <c r="Z3375" s="39"/>
      <c r="AA3375" s="39"/>
      <c r="AB3375" s="39"/>
      <c r="AC3375" s="39"/>
      <c r="AD3375" s="39"/>
      <c r="AE3375" s="39"/>
      <c r="AF3375" s="39"/>
      <c r="AG3375" s="39"/>
      <c r="AH3375" s="39"/>
      <c r="AI3375" s="39"/>
      <c r="AJ3375" s="39"/>
      <c r="AK3375" s="39"/>
      <c r="AL3375" s="39"/>
      <c r="AM3375" s="39"/>
      <c r="AN3375" s="39"/>
      <c r="AO3375" s="39"/>
      <c r="AP3375" s="39">
        <v>2880</v>
      </c>
      <c r="AQ3375" s="39">
        <v>0</v>
      </c>
      <c r="AR3375" s="27">
        <f t="shared" si="136"/>
        <v>0</v>
      </c>
      <c r="AS3375" s="13" t="s">
        <v>111</v>
      </c>
      <c r="AT3375" s="13">
        <v>2016</v>
      </c>
      <c r="AU3375" s="13">
        <v>14</v>
      </c>
    </row>
    <row r="3376" spans="2:47" ht="13.15" customHeight="1" x14ac:dyDescent="0.2">
      <c r="B3376" s="13" t="s">
        <v>5195</v>
      </c>
      <c r="C3376" s="13" t="s">
        <v>100</v>
      </c>
      <c r="D3376" s="13" t="s">
        <v>5180</v>
      </c>
      <c r="E3376" s="13" t="s">
        <v>2041</v>
      </c>
      <c r="F3376" s="13" t="s">
        <v>5177</v>
      </c>
      <c r="G3376" s="13" t="s">
        <v>5194</v>
      </c>
      <c r="H3376" s="13" t="s">
        <v>1475</v>
      </c>
      <c r="I3376" s="13">
        <v>45</v>
      </c>
      <c r="J3376" s="13" t="s">
        <v>614</v>
      </c>
      <c r="K3376" s="13" t="s">
        <v>107</v>
      </c>
      <c r="L3376" s="13" t="s">
        <v>108</v>
      </c>
      <c r="M3376" s="13" t="s">
        <v>109</v>
      </c>
      <c r="N3376" s="13" t="s">
        <v>664</v>
      </c>
      <c r="O3376" s="39"/>
      <c r="P3376" s="39"/>
      <c r="Q3376" s="39"/>
      <c r="R3376" s="39"/>
      <c r="S3376" s="39">
        <v>0</v>
      </c>
      <c r="T3376" s="39">
        <v>40</v>
      </c>
      <c r="U3376" s="39">
        <v>40</v>
      </c>
      <c r="V3376" s="39">
        <v>40</v>
      </c>
      <c r="W3376" s="39">
        <v>40</v>
      </c>
      <c r="X3376" s="39"/>
      <c r="Y3376" s="39"/>
      <c r="Z3376" s="39"/>
      <c r="AA3376" s="39"/>
      <c r="AB3376" s="39"/>
      <c r="AC3376" s="39"/>
      <c r="AD3376" s="39"/>
      <c r="AE3376" s="39"/>
      <c r="AF3376" s="39"/>
      <c r="AG3376" s="39"/>
      <c r="AH3376" s="39"/>
      <c r="AI3376" s="39"/>
      <c r="AJ3376" s="39"/>
      <c r="AK3376" s="39"/>
      <c r="AL3376" s="39"/>
      <c r="AM3376" s="39"/>
      <c r="AN3376" s="39"/>
      <c r="AO3376" s="39"/>
      <c r="AP3376" s="39">
        <v>2880</v>
      </c>
      <c r="AQ3376" s="39">
        <v>0</v>
      </c>
      <c r="AR3376" s="27">
        <f t="shared" si="136"/>
        <v>0</v>
      </c>
      <c r="AS3376" s="13" t="s">
        <v>111</v>
      </c>
      <c r="AT3376" s="13">
        <v>2016</v>
      </c>
      <c r="AU3376" s="13" t="s">
        <v>212</v>
      </c>
    </row>
    <row r="3377" spans="2:47" ht="13.15" customHeight="1" x14ac:dyDescent="0.2">
      <c r="B3377" s="7" t="s">
        <v>5196</v>
      </c>
      <c r="C3377" s="8" t="s">
        <v>100</v>
      </c>
      <c r="D3377" s="13" t="s">
        <v>5176</v>
      </c>
      <c r="E3377" s="13" t="s">
        <v>2041</v>
      </c>
      <c r="F3377" s="13" t="s">
        <v>5177</v>
      </c>
      <c r="G3377" s="7" t="s">
        <v>5197</v>
      </c>
      <c r="H3377" s="8" t="s">
        <v>197</v>
      </c>
      <c r="I3377" s="8">
        <v>45</v>
      </c>
      <c r="J3377" s="8" t="s">
        <v>1386</v>
      </c>
      <c r="K3377" s="8" t="s">
        <v>107</v>
      </c>
      <c r="L3377" s="8" t="s">
        <v>108</v>
      </c>
      <c r="M3377" s="8" t="s">
        <v>109</v>
      </c>
      <c r="N3377" s="8" t="s">
        <v>664</v>
      </c>
      <c r="O3377" s="74"/>
      <c r="P3377" s="27"/>
      <c r="Q3377" s="27"/>
      <c r="R3377" s="27"/>
      <c r="S3377" s="27">
        <v>80</v>
      </c>
      <c r="T3377" s="27">
        <v>80</v>
      </c>
      <c r="U3377" s="27">
        <v>80</v>
      </c>
      <c r="V3377" s="27">
        <v>80</v>
      </c>
      <c r="W3377" s="27"/>
      <c r="X3377" s="27"/>
      <c r="Y3377" s="27"/>
      <c r="Z3377" s="27"/>
      <c r="AA3377" s="27"/>
      <c r="AB3377" s="27"/>
      <c r="AC3377" s="27"/>
      <c r="AD3377" s="27"/>
      <c r="AE3377" s="27"/>
      <c r="AF3377" s="27"/>
      <c r="AG3377" s="27"/>
      <c r="AH3377" s="27"/>
      <c r="AI3377" s="27"/>
      <c r="AJ3377" s="27"/>
      <c r="AK3377" s="27"/>
      <c r="AL3377" s="27"/>
      <c r="AM3377" s="27"/>
      <c r="AN3377" s="27"/>
      <c r="AO3377" s="27"/>
      <c r="AP3377" s="27">
        <v>560</v>
      </c>
      <c r="AQ3377" s="39">
        <v>0</v>
      </c>
      <c r="AR3377" s="27">
        <f t="shared" si="136"/>
        <v>0</v>
      </c>
      <c r="AS3377" s="10" t="s">
        <v>111</v>
      </c>
      <c r="AT3377" s="43" t="s">
        <v>241</v>
      </c>
      <c r="AU3377" s="13" t="s">
        <v>1163</v>
      </c>
    </row>
    <row r="3378" spans="2:47" ht="13.15" customHeight="1" x14ac:dyDescent="0.2">
      <c r="B3378" s="13" t="s">
        <v>5198</v>
      </c>
      <c r="C3378" s="13" t="s">
        <v>100</v>
      </c>
      <c r="D3378" s="13" t="s">
        <v>5180</v>
      </c>
      <c r="E3378" s="13" t="s">
        <v>2041</v>
      </c>
      <c r="F3378" s="13" t="s">
        <v>5177</v>
      </c>
      <c r="G3378" s="13" t="s">
        <v>5199</v>
      </c>
      <c r="H3378" s="13" t="s">
        <v>1475</v>
      </c>
      <c r="I3378" s="13">
        <v>45</v>
      </c>
      <c r="J3378" s="13" t="s">
        <v>614</v>
      </c>
      <c r="K3378" s="13" t="s">
        <v>107</v>
      </c>
      <c r="L3378" s="13" t="s">
        <v>108</v>
      </c>
      <c r="M3378" s="13" t="s">
        <v>109</v>
      </c>
      <c r="N3378" s="13" t="s">
        <v>664</v>
      </c>
      <c r="O3378" s="39"/>
      <c r="P3378" s="39"/>
      <c r="Q3378" s="39"/>
      <c r="R3378" s="39"/>
      <c r="S3378" s="39">
        <v>0</v>
      </c>
      <c r="T3378" s="39">
        <v>40</v>
      </c>
      <c r="U3378" s="39">
        <v>40</v>
      </c>
      <c r="V3378" s="39">
        <v>40</v>
      </c>
      <c r="W3378" s="39">
        <v>40</v>
      </c>
      <c r="X3378" s="39"/>
      <c r="Y3378" s="39"/>
      <c r="Z3378" s="39"/>
      <c r="AA3378" s="39"/>
      <c r="AB3378" s="39"/>
      <c r="AC3378" s="39"/>
      <c r="AD3378" s="39"/>
      <c r="AE3378" s="39"/>
      <c r="AF3378" s="39"/>
      <c r="AG3378" s="39"/>
      <c r="AH3378" s="39"/>
      <c r="AI3378" s="39"/>
      <c r="AJ3378" s="39"/>
      <c r="AK3378" s="39"/>
      <c r="AL3378" s="39"/>
      <c r="AM3378" s="39"/>
      <c r="AN3378" s="39"/>
      <c r="AO3378" s="39"/>
      <c r="AP3378" s="39">
        <v>560</v>
      </c>
      <c r="AQ3378" s="39">
        <v>0</v>
      </c>
      <c r="AR3378" s="27">
        <f t="shared" si="136"/>
        <v>0</v>
      </c>
      <c r="AS3378" s="13" t="s">
        <v>111</v>
      </c>
      <c r="AT3378" s="13">
        <v>2015</v>
      </c>
      <c r="AU3378" s="13" t="s">
        <v>212</v>
      </c>
    </row>
    <row r="3379" spans="2:47" ht="13.15" customHeight="1" x14ac:dyDescent="0.2">
      <c r="B3379" s="7" t="s">
        <v>5200</v>
      </c>
      <c r="C3379" s="8" t="s">
        <v>100</v>
      </c>
      <c r="D3379" s="13" t="s">
        <v>1748</v>
      </c>
      <c r="E3379" s="13" t="s">
        <v>1749</v>
      </c>
      <c r="F3379" s="13" t="s">
        <v>1749</v>
      </c>
      <c r="G3379" s="7" t="s">
        <v>5201</v>
      </c>
      <c r="H3379" s="8" t="s">
        <v>105</v>
      </c>
      <c r="I3379" s="8">
        <v>45</v>
      </c>
      <c r="J3379" s="8" t="s">
        <v>1386</v>
      </c>
      <c r="K3379" s="8" t="s">
        <v>107</v>
      </c>
      <c r="L3379" s="8" t="s">
        <v>108</v>
      </c>
      <c r="M3379" s="8" t="s">
        <v>109</v>
      </c>
      <c r="N3379" s="8" t="s">
        <v>664</v>
      </c>
      <c r="O3379" s="74"/>
      <c r="P3379" s="27"/>
      <c r="Q3379" s="27"/>
      <c r="R3379" s="27"/>
      <c r="S3379" s="27">
        <v>6</v>
      </c>
      <c r="T3379" s="27">
        <v>6</v>
      </c>
      <c r="U3379" s="27">
        <v>6</v>
      </c>
      <c r="V3379" s="27">
        <v>6</v>
      </c>
      <c r="W3379" s="27"/>
      <c r="X3379" s="27"/>
      <c r="Y3379" s="27"/>
      <c r="Z3379" s="27"/>
      <c r="AA3379" s="27"/>
      <c r="AB3379" s="27"/>
      <c r="AC3379" s="27"/>
      <c r="AD3379" s="27"/>
      <c r="AE3379" s="27"/>
      <c r="AF3379" s="27"/>
      <c r="AG3379" s="27"/>
      <c r="AH3379" s="27"/>
      <c r="AI3379" s="27"/>
      <c r="AJ3379" s="27"/>
      <c r="AK3379" s="27"/>
      <c r="AL3379" s="27"/>
      <c r="AM3379" s="27"/>
      <c r="AN3379" s="27"/>
      <c r="AO3379" s="27"/>
      <c r="AP3379" s="27">
        <v>48327.678571428565</v>
      </c>
      <c r="AQ3379" s="39">
        <v>0</v>
      </c>
      <c r="AR3379" s="27">
        <f t="shared" si="136"/>
        <v>0</v>
      </c>
      <c r="AS3379" s="10" t="s">
        <v>111</v>
      </c>
      <c r="AT3379" s="43" t="s">
        <v>241</v>
      </c>
      <c r="AU3379" s="13" t="s">
        <v>1163</v>
      </c>
    </row>
    <row r="3380" spans="2:47" ht="13.15" customHeight="1" x14ac:dyDescent="0.2">
      <c r="B3380" s="13" t="s">
        <v>5202</v>
      </c>
      <c r="C3380" s="13" t="s">
        <v>100</v>
      </c>
      <c r="D3380" s="13" t="s">
        <v>1748</v>
      </c>
      <c r="E3380" s="13" t="s">
        <v>1749</v>
      </c>
      <c r="F3380" s="13" t="s">
        <v>1749</v>
      </c>
      <c r="G3380" s="13" t="s">
        <v>5203</v>
      </c>
      <c r="H3380" s="13" t="s">
        <v>1475</v>
      </c>
      <c r="I3380" s="13">
        <v>45</v>
      </c>
      <c r="J3380" s="13" t="s">
        <v>614</v>
      </c>
      <c r="K3380" s="13" t="s">
        <v>107</v>
      </c>
      <c r="L3380" s="13" t="s">
        <v>108</v>
      </c>
      <c r="M3380" s="13" t="s">
        <v>109</v>
      </c>
      <c r="N3380" s="13" t="s">
        <v>664</v>
      </c>
      <c r="O3380" s="39"/>
      <c r="P3380" s="39"/>
      <c r="Q3380" s="39"/>
      <c r="R3380" s="39"/>
      <c r="S3380" s="39">
        <v>6</v>
      </c>
      <c r="T3380" s="39">
        <v>6</v>
      </c>
      <c r="U3380" s="39">
        <v>6</v>
      </c>
      <c r="V3380" s="39">
        <v>6</v>
      </c>
      <c r="W3380" s="39">
        <v>6</v>
      </c>
      <c r="X3380" s="39"/>
      <c r="Y3380" s="39"/>
      <c r="Z3380" s="39"/>
      <c r="AA3380" s="39"/>
      <c r="AB3380" s="39"/>
      <c r="AC3380" s="39"/>
      <c r="AD3380" s="39"/>
      <c r="AE3380" s="39"/>
      <c r="AF3380" s="39"/>
      <c r="AG3380" s="39"/>
      <c r="AH3380" s="39"/>
      <c r="AI3380" s="39"/>
      <c r="AJ3380" s="39"/>
      <c r="AK3380" s="39"/>
      <c r="AL3380" s="39"/>
      <c r="AM3380" s="39"/>
      <c r="AN3380" s="39"/>
      <c r="AO3380" s="39"/>
      <c r="AP3380" s="39">
        <v>48327.67</v>
      </c>
      <c r="AQ3380" s="39">
        <v>0</v>
      </c>
      <c r="AR3380" s="27">
        <f t="shared" si="136"/>
        <v>0</v>
      </c>
      <c r="AS3380" s="13" t="s">
        <v>111</v>
      </c>
      <c r="AT3380" s="13">
        <v>2016</v>
      </c>
      <c r="AU3380" s="13" t="s">
        <v>212</v>
      </c>
    </row>
    <row r="3381" spans="2:47" ht="13.15" customHeight="1" x14ac:dyDescent="0.2">
      <c r="B3381" s="7" t="s">
        <v>5204</v>
      </c>
      <c r="C3381" s="8" t="s">
        <v>100</v>
      </c>
      <c r="D3381" s="13" t="s">
        <v>1748</v>
      </c>
      <c r="E3381" s="13" t="s">
        <v>1749</v>
      </c>
      <c r="F3381" s="13" t="s">
        <v>1749</v>
      </c>
      <c r="G3381" s="7" t="s">
        <v>5205</v>
      </c>
      <c r="H3381" s="8" t="s">
        <v>105</v>
      </c>
      <c r="I3381" s="8">
        <v>45</v>
      </c>
      <c r="J3381" s="8" t="s">
        <v>1386</v>
      </c>
      <c r="K3381" s="8" t="s">
        <v>107</v>
      </c>
      <c r="L3381" s="8" t="s">
        <v>108</v>
      </c>
      <c r="M3381" s="8" t="s">
        <v>109</v>
      </c>
      <c r="N3381" s="8" t="s">
        <v>664</v>
      </c>
      <c r="O3381" s="74"/>
      <c r="P3381" s="27"/>
      <c r="Q3381" s="27"/>
      <c r="R3381" s="27"/>
      <c r="S3381" s="27">
        <v>76</v>
      </c>
      <c r="T3381" s="27">
        <v>76</v>
      </c>
      <c r="U3381" s="27">
        <v>76</v>
      </c>
      <c r="V3381" s="27">
        <v>76</v>
      </c>
      <c r="W3381" s="27"/>
      <c r="X3381" s="27"/>
      <c r="Y3381" s="27"/>
      <c r="Z3381" s="27"/>
      <c r="AA3381" s="27"/>
      <c r="AB3381" s="27"/>
      <c r="AC3381" s="27"/>
      <c r="AD3381" s="27"/>
      <c r="AE3381" s="27"/>
      <c r="AF3381" s="27"/>
      <c r="AG3381" s="27"/>
      <c r="AH3381" s="27"/>
      <c r="AI3381" s="27"/>
      <c r="AJ3381" s="27"/>
      <c r="AK3381" s="27"/>
      <c r="AL3381" s="27"/>
      <c r="AM3381" s="27"/>
      <c r="AN3381" s="27"/>
      <c r="AO3381" s="27"/>
      <c r="AP3381" s="27">
        <v>39499.4375</v>
      </c>
      <c r="AQ3381" s="39">
        <v>0</v>
      </c>
      <c r="AR3381" s="27">
        <f t="shared" si="136"/>
        <v>0</v>
      </c>
      <c r="AS3381" s="10" t="s">
        <v>111</v>
      </c>
      <c r="AT3381" s="43" t="s">
        <v>241</v>
      </c>
      <c r="AU3381" s="13" t="s">
        <v>1163</v>
      </c>
    </row>
    <row r="3382" spans="2:47" ht="13.15" customHeight="1" x14ac:dyDescent="0.2">
      <c r="B3382" s="13" t="s">
        <v>5206</v>
      </c>
      <c r="C3382" s="13" t="s">
        <v>100</v>
      </c>
      <c r="D3382" s="13" t="s">
        <v>1748</v>
      </c>
      <c r="E3382" s="13" t="s">
        <v>1749</v>
      </c>
      <c r="F3382" s="13" t="s">
        <v>1749</v>
      </c>
      <c r="G3382" s="13" t="s">
        <v>5207</v>
      </c>
      <c r="H3382" s="13" t="s">
        <v>1475</v>
      </c>
      <c r="I3382" s="13">
        <v>45</v>
      </c>
      <c r="J3382" s="13" t="s">
        <v>614</v>
      </c>
      <c r="K3382" s="13" t="s">
        <v>107</v>
      </c>
      <c r="L3382" s="13" t="s">
        <v>108</v>
      </c>
      <c r="M3382" s="13" t="s">
        <v>109</v>
      </c>
      <c r="N3382" s="13" t="s">
        <v>664</v>
      </c>
      <c r="O3382" s="39"/>
      <c r="P3382" s="39"/>
      <c r="Q3382" s="39"/>
      <c r="R3382" s="39"/>
      <c r="S3382" s="39">
        <v>0</v>
      </c>
      <c r="T3382" s="39">
        <v>6</v>
      </c>
      <c r="U3382" s="39">
        <v>6</v>
      </c>
      <c r="V3382" s="39">
        <v>6</v>
      </c>
      <c r="W3382" s="39">
        <v>6</v>
      </c>
      <c r="X3382" s="39"/>
      <c r="Y3382" s="39"/>
      <c r="Z3382" s="39"/>
      <c r="AA3382" s="39"/>
      <c r="AB3382" s="39"/>
      <c r="AC3382" s="39"/>
      <c r="AD3382" s="39"/>
      <c r="AE3382" s="39"/>
      <c r="AF3382" s="39"/>
      <c r="AG3382" s="39"/>
      <c r="AH3382" s="39"/>
      <c r="AI3382" s="39"/>
      <c r="AJ3382" s="39"/>
      <c r="AK3382" s="39"/>
      <c r="AL3382" s="39"/>
      <c r="AM3382" s="39"/>
      <c r="AN3382" s="39"/>
      <c r="AO3382" s="39"/>
      <c r="AP3382" s="39">
        <v>39499.43</v>
      </c>
      <c r="AQ3382" s="39">
        <v>0</v>
      </c>
      <c r="AR3382" s="27">
        <f t="shared" si="136"/>
        <v>0</v>
      </c>
      <c r="AS3382" s="13" t="s">
        <v>111</v>
      </c>
      <c r="AT3382" s="13">
        <v>2016</v>
      </c>
      <c r="AU3382" s="13" t="s">
        <v>212</v>
      </c>
    </row>
    <row r="3383" spans="2:47" ht="13.15" customHeight="1" x14ac:dyDescent="0.2">
      <c r="B3383" s="7" t="s">
        <v>5208</v>
      </c>
      <c r="C3383" s="8" t="s">
        <v>100</v>
      </c>
      <c r="D3383" s="13" t="s">
        <v>1748</v>
      </c>
      <c r="E3383" s="13" t="s">
        <v>1749</v>
      </c>
      <c r="F3383" s="13" t="s">
        <v>1749</v>
      </c>
      <c r="G3383" s="7" t="s">
        <v>5209</v>
      </c>
      <c r="H3383" s="8" t="s">
        <v>105</v>
      </c>
      <c r="I3383" s="8">
        <v>45</v>
      </c>
      <c r="J3383" s="8" t="s">
        <v>1386</v>
      </c>
      <c r="K3383" s="8" t="s">
        <v>107</v>
      </c>
      <c r="L3383" s="8" t="s">
        <v>108</v>
      </c>
      <c r="M3383" s="8" t="s">
        <v>109</v>
      </c>
      <c r="N3383" s="8" t="s">
        <v>664</v>
      </c>
      <c r="O3383" s="74"/>
      <c r="P3383" s="27"/>
      <c r="Q3383" s="27"/>
      <c r="R3383" s="27"/>
      <c r="S3383" s="27">
        <v>40</v>
      </c>
      <c r="T3383" s="27">
        <v>40</v>
      </c>
      <c r="U3383" s="27">
        <v>40</v>
      </c>
      <c r="V3383" s="27">
        <v>40</v>
      </c>
      <c r="W3383" s="27"/>
      <c r="X3383" s="27"/>
      <c r="Y3383" s="27"/>
      <c r="Z3383" s="27"/>
      <c r="AA3383" s="27"/>
      <c r="AB3383" s="27"/>
      <c r="AC3383" s="27"/>
      <c r="AD3383" s="27"/>
      <c r="AE3383" s="27"/>
      <c r="AF3383" s="27"/>
      <c r="AG3383" s="27"/>
      <c r="AH3383" s="27"/>
      <c r="AI3383" s="27"/>
      <c r="AJ3383" s="27"/>
      <c r="AK3383" s="27"/>
      <c r="AL3383" s="27"/>
      <c r="AM3383" s="27"/>
      <c r="AN3383" s="27"/>
      <c r="AO3383" s="27"/>
      <c r="AP3383" s="27">
        <v>656.24999999999989</v>
      </c>
      <c r="AQ3383" s="39">
        <v>0</v>
      </c>
      <c r="AR3383" s="27">
        <f t="shared" si="136"/>
        <v>0</v>
      </c>
      <c r="AS3383" s="10" t="s">
        <v>111</v>
      </c>
      <c r="AT3383" s="43" t="s">
        <v>241</v>
      </c>
      <c r="AU3383" s="13" t="s">
        <v>1163</v>
      </c>
    </row>
    <row r="3384" spans="2:47" ht="13.15" customHeight="1" x14ac:dyDescent="0.2">
      <c r="B3384" s="13" t="s">
        <v>5210</v>
      </c>
      <c r="C3384" s="13" t="s">
        <v>100</v>
      </c>
      <c r="D3384" s="13" t="s">
        <v>1748</v>
      </c>
      <c r="E3384" s="13" t="s">
        <v>1749</v>
      </c>
      <c r="F3384" s="13" t="s">
        <v>1749</v>
      </c>
      <c r="G3384" s="13" t="s">
        <v>5211</v>
      </c>
      <c r="H3384" s="13" t="s">
        <v>1475</v>
      </c>
      <c r="I3384" s="13">
        <v>45</v>
      </c>
      <c r="J3384" s="13" t="s">
        <v>614</v>
      </c>
      <c r="K3384" s="13" t="s">
        <v>107</v>
      </c>
      <c r="L3384" s="13" t="s">
        <v>108</v>
      </c>
      <c r="M3384" s="13" t="s">
        <v>109</v>
      </c>
      <c r="N3384" s="13" t="s">
        <v>664</v>
      </c>
      <c r="O3384" s="39"/>
      <c r="P3384" s="39"/>
      <c r="Q3384" s="39"/>
      <c r="R3384" s="39"/>
      <c r="S3384" s="39">
        <v>66</v>
      </c>
      <c r="T3384" s="39">
        <v>66</v>
      </c>
      <c r="U3384" s="39">
        <v>66</v>
      </c>
      <c r="V3384" s="39">
        <v>60</v>
      </c>
      <c r="W3384" s="39">
        <v>60</v>
      </c>
      <c r="X3384" s="39"/>
      <c r="Y3384" s="39"/>
      <c r="Z3384" s="39"/>
      <c r="AA3384" s="39"/>
      <c r="AB3384" s="39"/>
      <c r="AC3384" s="39"/>
      <c r="AD3384" s="39"/>
      <c r="AE3384" s="39"/>
      <c r="AF3384" s="39"/>
      <c r="AG3384" s="39"/>
      <c r="AH3384" s="39"/>
      <c r="AI3384" s="39"/>
      <c r="AJ3384" s="39"/>
      <c r="AK3384" s="39"/>
      <c r="AL3384" s="39"/>
      <c r="AM3384" s="39"/>
      <c r="AN3384" s="39"/>
      <c r="AO3384" s="39"/>
      <c r="AP3384" s="39">
        <v>656.24999999999989</v>
      </c>
      <c r="AQ3384" s="39">
        <v>0</v>
      </c>
      <c r="AR3384" s="27">
        <f t="shared" si="136"/>
        <v>0</v>
      </c>
      <c r="AS3384" s="13" t="s">
        <v>111</v>
      </c>
      <c r="AT3384" s="13">
        <v>2016</v>
      </c>
      <c r="AU3384" s="13" t="s">
        <v>212</v>
      </c>
    </row>
    <row r="3385" spans="2:47" ht="13.15" customHeight="1" x14ac:dyDescent="0.2">
      <c r="B3385" s="7" t="s">
        <v>5212</v>
      </c>
      <c r="C3385" s="8" t="s">
        <v>100</v>
      </c>
      <c r="D3385" s="13" t="s">
        <v>1748</v>
      </c>
      <c r="E3385" s="13" t="s">
        <v>1870</v>
      </c>
      <c r="F3385" s="13" t="s">
        <v>1871</v>
      </c>
      <c r="G3385" s="7" t="s">
        <v>5213</v>
      </c>
      <c r="H3385" s="8" t="s">
        <v>105</v>
      </c>
      <c r="I3385" s="8">
        <v>45</v>
      </c>
      <c r="J3385" s="8" t="s">
        <v>1386</v>
      </c>
      <c r="K3385" s="8" t="s">
        <v>107</v>
      </c>
      <c r="L3385" s="8" t="s">
        <v>108</v>
      </c>
      <c r="M3385" s="8" t="s">
        <v>109</v>
      </c>
      <c r="N3385" s="8" t="s">
        <v>664</v>
      </c>
      <c r="O3385" s="74"/>
      <c r="P3385" s="27"/>
      <c r="Q3385" s="27"/>
      <c r="R3385" s="27"/>
      <c r="S3385" s="27">
        <v>94</v>
      </c>
      <c r="T3385" s="27">
        <v>94</v>
      </c>
      <c r="U3385" s="27">
        <v>94</v>
      </c>
      <c r="V3385" s="27">
        <v>94</v>
      </c>
      <c r="W3385" s="27"/>
      <c r="X3385" s="27"/>
      <c r="Y3385" s="27"/>
      <c r="Z3385" s="27"/>
      <c r="AA3385" s="27"/>
      <c r="AB3385" s="27"/>
      <c r="AC3385" s="27"/>
      <c r="AD3385" s="27"/>
      <c r="AE3385" s="27"/>
      <c r="AF3385" s="27"/>
      <c r="AG3385" s="27"/>
      <c r="AH3385" s="27"/>
      <c r="AI3385" s="27"/>
      <c r="AJ3385" s="27"/>
      <c r="AK3385" s="27"/>
      <c r="AL3385" s="27"/>
      <c r="AM3385" s="27"/>
      <c r="AN3385" s="27"/>
      <c r="AO3385" s="27"/>
      <c r="AP3385" s="27">
        <v>463.99999999999989</v>
      </c>
      <c r="AQ3385" s="39">
        <v>0</v>
      </c>
      <c r="AR3385" s="27">
        <f t="shared" si="136"/>
        <v>0</v>
      </c>
      <c r="AS3385" s="10" t="s">
        <v>111</v>
      </c>
      <c r="AT3385" s="43" t="s">
        <v>241</v>
      </c>
      <c r="AU3385" s="13" t="s">
        <v>1163</v>
      </c>
    </row>
    <row r="3386" spans="2:47" ht="13.15" customHeight="1" x14ac:dyDescent="0.2">
      <c r="B3386" s="13" t="s">
        <v>5214</v>
      </c>
      <c r="C3386" s="13" t="s">
        <v>100</v>
      </c>
      <c r="D3386" s="13" t="s">
        <v>1748</v>
      </c>
      <c r="E3386" s="13" t="s">
        <v>1749</v>
      </c>
      <c r="F3386" s="13" t="s">
        <v>1749</v>
      </c>
      <c r="G3386" s="13" t="s">
        <v>5215</v>
      </c>
      <c r="H3386" s="13" t="s">
        <v>1475</v>
      </c>
      <c r="I3386" s="13">
        <v>45</v>
      </c>
      <c r="J3386" s="13" t="s">
        <v>614</v>
      </c>
      <c r="K3386" s="13" t="s">
        <v>107</v>
      </c>
      <c r="L3386" s="13" t="s">
        <v>108</v>
      </c>
      <c r="M3386" s="13" t="s">
        <v>109</v>
      </c>
      <c r="N3386" s="13" t="s">
        <v>664</v>
      </c>
      <c r="O3386" s="39"/>
      <c r="P3386" s="39"/>
      <c r="Q3386" s="39"/>
      <c r="R3386" s="39"/>
      <c r="S3386" s="39">
        <v>0</v>
      </c>
      <c r="T3386" s="39">
        <v>12</v>
      </c>
      <c r="U3386" s="39">
        <v>12</v>
      </c>
      <c r="V3386" s="39">
        <v>80</v>
      </c>
      <c r="W3386" s="39">
        <v>80</v>
      </c>
      <c r="X3386" s="39"/>
      <c r="Y3386" s="39"/>
      <c r="Z3386" s="39"/>
      <c r="AA3386" s="39"/>
      <c r="AB3386" s="39"/>
      <c r="AC3386" s="39"/>
      <c r="AD3386" s="39"/>
      <c r="AE3386" s="39"/>
      <c r="AF3386" s="39"/>
      <c r="AG3386" s="39"/>
      <c r="AH3386" s="39"/>
      <c r="AI3386" s="39"/>
      <c r="AJ3386" s="39"/>
      <c r="AK3386" s="39"/>
      <c r="AL3386" s="39"/>
      <c r="AM3386" s="39"/>
      <c r="AN3386" s="39"/>
      <c r="AO3386" s="39"/>
      <c r="AP3386" s="39">
        <v>463.99999999999989</v>
      </c>
      <c r="AQ3386" s="39">
        <v>0</v>
      </c>
      <c r="AR3386" s="27">
        <f t="shared" si="136"/>
        <v>0</v>
      </c>
      <c r="AS3386" s="13" t="s">
        <v>111</v>
      </c>
      <c r="AT3386" s="13">
        <v>2016</v>
      </c>
      <c r="AU3386" s="13" t="s">
        <v>212</v>
      </c>
    </row>
    <row r="3387" spans="2:47" ht="13.15" customHeight="1" x14ac:dyDescent="0.2">
      <c r="B3387" s="7" t="s">
        <v>5216</v>
      </c>
      <c r="C3387" s="8" t="s">
        <v>100</v>
      </c>
      <c r="D3387" s="13" t="s">
        <v>5217</v>
      </c>
      <c r="E3387" s="13" t="s">
        <v>5218</v>
      </c>
      <c r="F3387" s="13" t="s">
        <v>5219</v>
      </c>
      <c r="G3387" s="7" t="s">
        <v>5220</v>
      </c>
      <c r="H3387" s="8" t="s">
        <v>197</v>
      </c>
      <c r="I3387" s="8">
        <v>45</v>
      </c>
      <c r="J3387" s="8" t="s">
        <v>1386</v>
      </c>
      <c r="K3387" s="8" t="s">
        <v>107</v>
      </c>
      <c r="L3387" s="8" t="s">
        <v>108</v>
      </c>
      <c r="M3387" s="8" t="s">
        <v>109</v>
      </c>
      <c r="N3387" s="8" t="s">
        <v>2534</v>
      </c>
      <c r="O3387" s="74"/>
      <c r="P3387" s="27"/>
      <c r="Q3387" s="27"/>
      <c r="R3387" s="27"/>
      <c r="S3387" s="27">
        <v>1800</v>
      </c>
      <c r="T3387" s="27">
        <v>1800</v>
      </c>
      <c r="U3387" s="27">
        <v>1800</v>
      </c>
      <c r="V3387" s="27">
        <v>1800</v>
      </c>
      <c r="W3387" s="27"/>
      <c r="X3387" s="27"/>
      <c r="Y3387" s="27"/>
      <c r="Z3387" s="27"/>
      <c r="AA3387" s="27"/>
      <c r="AB3387" s="27"/>
      <c r="AC3387" s="27"/>
      <c r="AD3387" s="27"/>
      <c r="AE3387" s="27"/>
      <c r="AF3387" s="27"/>
      <c r="AG3387" s="27"/>
      <c r="AH3387" s="27"/>
      <c r="AI3387" s="27"/>
      <c r="AJ3387" s="27"/>
      <c r="AK3387" s="27"/>
      <c r="AL3387" s="27"/>
      <c r="AM3387" s="27"/>
      <c r="AN3387" s="27"/>
      <c r="AO3387" s="27"/>
      <c r="AP3387" s="27">
        <v>3011.2053571428569</v>
      </c>
      <c r="AQ3387" s="39">
        <v>0</v>
      </c>
      <c r="AR3387" s="27">
        <f t="shared" si="136"/>
        <v>0</v>
      </c>
      <c r="AS3387" s="10" t="s">
        <v>111</v>
      </c>
      <c r="AT3387" s="43" t="s">
        <v>241</v>
      </c>
      <c r="AU3387" s="13" t="s">
        <v>610</v>
      </c>
    </row>
    <row r="3388" spans="2:47" ht="13.15" customHeight="1" x14ac:dyDescent="0.2">
      <c r="B3388" s="13" t="s">
        <v>5221</v>
      </c>
      <c r="C3388" s="13" t="s">
        <v>100</v>
      </c>
      <c r="D3388" s="13" t="s">
        <v>5217</v>
      </c>
      <c r="E3388" s="13" t="s">
        <v>5218</v>
      </c>
      <c r="F3388" s="13" t="s">
        <v>5219</v>
      </c>
      <c r="G3388" s="13" t="s">
        <v>5222</v>
      </c>
      <c r="H3388" s="13" t="s">
        <v>1026</v>
      </c>
      <c r="I3388" s="13">
        <v>45</v>
      </c>
      <c r="J3388" s="13" t="s">
        <v>614</v>
      </c>
      <c r="K3388" s="13" t="s">
        <v>107</v>
      </c>
      <c r="L3388" s="13" t="s">
        <v>108</v>
      </c>
      <c r="M3388" s="13" t="s">
        <v>109</v>
      </c>
      <c r="N3388" s="13" t="s">
        <v>2534</v>
      </c>
      <c r="O3388" s="39"/>
      <c r="P3388" s="39"/>
      <c r="Q3388" s="39"/>
      <c r="R3388" s="39"/>
      <c r="S3388" s="39">
        <v>1480.92</v>
      </c>
      <c r="T3388" s="39">
        <v>1700</v>
      </c>
      <c r="U3388" s="39">
        <v>1700</v>
      </c>
      <c r="V3388" s="39">
        <v>1700</v>
      </c>
      <c r="W3388" s="39">
        <v>1700</v>
      </c>
      <c r="X3388" s="39"/>
      <c r="Y3388" s="39"/>
      <c r="Z3388" s="39"/>
      <c r="AA3388" s="39"/>
      <c r="AB3388" s="39"/>
      <c r="AC3388" s="39"/>
      <c r="AD3388" s="39"/>
      <c r="AE3388" s="39"/>
      <c r="AF3388" s="39"/>
      <c r="AG3388" s="39"/>
      <c r="AH3388" s="39"/>
      <c r="AI3388" s="39"/>
      <c r="AJ3388" s="39"/>
      <c r="AK3388" s="39"/>
      <c r="AL3388" s="39"/>
      <c r="AM3388" s="39"/>
      <c r="AN3388" s="39"/>
      <c r="AO3388" s="39"/>
      <c r="AP3388" s="39">
        <v>1200</v>
      </c>
      <c r="AQ3388" s="39">
        <v>0</v>
      </c>
      <c r="AR3388" s="27">
        <f t="shared" si="136"/>
        <v>0</v>
      </c>
      <c r="AS3388" s="13" t="s">
        <v>111</v>
      </c>
      <c r="AT3388" s="13">
        <v>2016</v>
      </c>
      <c r="AU3388" s="13" t="s">
        <v>1027</v>
      </c>
    </row>
    <row r="3389" spans="2:47" ht="13.15" customHeight="1" x14ac:dyDescent="0.2">
      <c r="B3389" s="13" t="s">
        <v>5223</v>
      </c>
      <c r="C3389" s="13" t="s">
        <v>100</v>
      </c>
      <c r="D3389" s="13" t="s">
        <v>5217</v>
      </c>
      <c r="E3389" s="13" t="s">
        <v>5218</v>
      </c>
      <c r="F3389" s="13" t="s">
        <v>5219</v>
      </c>
      <c r="G3389" s="13" t="s">
        <v>5222</v>
      </c>
      <c r="H3389" s="13" t="s">
        <v>744</v>
      </c>
      <c r="I3389" s="13">
        <v>45</v>
      </c>
      <c r="J3389" s="13" t="s">
        <v>745</v>
      </c>
      <c r="K3389" s="13" t="s">
        <v>107</v>
      </c>
      <c r="L3389" s="13" t="s">
        <v>108</v>
      </c>
      <c r="M3389" s="13" t="s">
        <v>109</v>
      </c>
      <c r="N3389" s="13" t="s">
        <v>2534</v>
      </c>
      <c r="O3389" s="39"/>
      <c r="P3389" s="39"/>
      <c r="Q3389" s="39"/>
      <c r="R3389" s="39"/>
      <c r="S3389" s="39">
        <v>1261.8399999999999</v>
      </c>
      <c r="T3389" s="39">
        <v>1700</v>
      </c>
      <c r="U3389" s="39">
        <v>1700</v>
      </c>
      <c r="V3389" s="39">
        <v>1700</v>
      </c>
      <c r="W3389" s="39">
        <v>1700</v>
      </c>
      <c r="X3389" s="39"/>
      <c r="Y3389" s="39"/>
      <c r="Z3389" s="39"/>
      <c r="AA3389" s="39"/>
      <c r="AB3389" s="39"/>
      <c r="AC3389" s="39"/>
      <c r="AD3389" s="39"/>
      <c r="AE3389" s="39"/>
      <c r="AF3389" s="39"/>
      <c r="AG3389" s="39"/>
      <c r="AH3389" s="39"/>
      <c r="AI3389" s="39"/>
      <c r="AJ3389" s="39"/>
      <c r="AK3389" s="39"/>
      <c r="AL3389" s="39"/>
      <c r="AM3389" s="39"/>
      <c r="AN3389" s="39"/>
      <c r="AO3389" s="39"/>
      <c r="AP3389" s="39">
        <v>1200</v>
      </c>
      <c r="AQ3389" s="39">
        <v>0</v>
      </c>
      <c r="AR3389" s="27">
        <f t="shared" si="136"/>
        <v>0</v>
      </c>
      <c r="AS3389" s="13" t="s">
        <v>111</v>
      </c>
      <c r="AT3389" s="13">
        <v>2016</v>
      </c>
      <c r="AU3389" s="13" t="s">
        <v>5224</v>
      </c>
    </row>
    <row r="3390" spans="2:47" ht="13.15" customHeight="1" x14ac:dyDescent="0.2">
      <c r="B3390" s="13" t="s">
        <v>5225</v>
      </c>
      <c r="C3390" s="13" t="s">
        <v>100</v>
      </c>
      <c r="D3390" s="13" t="s">
        <v>5226</v>
      </c>
      <c r="E3390" s="13" t="s">
        <v>5218</v>
      </c>
      <c r="F3390" s="13" t="s">
        <v>5227</v>
      </c>
      <c r="G3390" s="13" t="s">
        <v>5222</v>
      </c>
      <c r="H3390" s="13" t="s">
        <v>744</v>
      </c>
      <c r="I3390" s="13">
        <v>45</v>
      </c>
      <c r="J3390" s="13" t="s">
        <v>745</v>
      </c>
      <c r="K3390" s="13" t="s">
        <v>107</v>
      </c>
      <c r="L3390" s="13" t="s">
        <v>108</v>
      </c>
      <c r="M3390" s="13" t="s">
        <v>109</v>
      </c>
      <c r="N3390" s="13" t="s">
        <v>2534</v>
      </c>
      <c r="O3390" s="39"/>
      <c r="P3390" s="39"/>
      <c r="Q3390" s="39"/>
      <c r="R3390" s="39"/>
      <c r="S3390" s="39">
        <v>1261.8399999999999</v>
      </c>
      <c r="T3390" s="39">
        <v>1700</v>
      </c>
      <c r="U3390" s="39">
        <v>1700</v>
      </c>
      <c r="V3390" s="39">
        <v>1700</v>
      </c>
      <c r="W3390" s="39">
        <v>1700</v>
      </c>
      <c r="X3390" s="39"/>
      <c r="Y3390" s="39"/>
      <c r="Z3390" s="39"/>
      <c r="AA3390" s="39"/>
      <c r="AB3390" s="39"/>
      <c r="AC3390" s="39"/>
      <c r="AD3390" s="39"/>
      <c r="AE3390" s="39"/>
      <c r="AF3390" s="39"/>
      <c r="AG3390" s="39"/>
      <c r="AH3390" s="39"/>
      <c r="AI3390" s="39"/>
      <c r="AJ3390" s="39"/>
      <c r="AK3390" s="39"/>
      <c r="AL3390" s="39"/>
      <c r="AM3390" s="39"/>
      <c r="AN3390" s="39"/>
      <c r="AO3390" s="39"/>
      <c r="AP3390" s="39">
        <v>3011.2053571428569</v>
      </c>
      <c r="AQ3390" s="39">
        <v>0</v>
      </c>
      <c r="AR3390" s="27">
        <f t="shared" si="136"/>
        <v>0</v>
      </c>
      <c r="AS3390" s="13" t="s">
        <v>111</v>
      </c>
      <c r="AT3390" s="13">
        <v>2016</v>
      </c>
      <c r="AU3390" s="13" t="s">
        <v>2367</v>
      </c>
    </row>
    <row r="3391" spans="2:47" ht="13.15" customHeight="1" x14ac:dyDescent="0.2">
      <c r="B3391" s="13" t="s">
        <v>5228</v>
      </c>
      <c r="C3391" s="13" t="s">
        <v>100</v>
      </c>
      <c r="D3391" s="13" t="s">
        <v>5226</v>
      </c>
      <c r="E3391" s="13" t="s">
        <v>5218</v>
      </c>
      <c r="F3391" s="13" t="s">
        <v>5227</v>
      </c>
      <c r="G3391" s="13" t="s">
        <v>5222</v>
      </c>
      <c r="H3391" s="13" t="s">
        <v>744</v>
      </c>
      <c r="I3391" s="13">
        <v>45</v>
      </c>
      <c r="J3391" s="13" t="s">
        <v>747</v>
      </c>
      <c r="K3391" s="13" t="s">
        <v>107</v>
      </c>
      <c r="L3391" s="13" t="s">
        <v>108</v>
      </c>
      <c r="M3391" s="13" t="s">
        <v>109</v>
      </c>
      <c r="N3391" s="13" t="s">
        <v>2534</v>
      </c>
      <c r="O3391" s="39"/>
      <c r="P3391" s="39"/>
      <c r="Q3391" s="39"/>
      <c r="R3391" s="39"/>
      <c r="S3391" s="39">
        <v>1261.8399999999999</v>
      </c>
      <c r="T3391" s="39">
        <v>1700</v>
      </c>
      <c r="U3391" s="39">
        <v>1700</v>
      </c>
      <c r="V3391" s="39">
        <v>1700</v>
      </c>
      <c r="W3391" s="39">
        <v>1700</v>
      </c>
      <c r="X3391" s="39"/>
      <c r="Y3391" s="39"/>
      <c r="Z3391" s="39"/>
      <c r="AA3391" s="39"/>
      <c r="AB3391" s="39"/>
      <c r="AC3391" s="39"/>
      <c r="AD3391" s="39"/>
      <c r="AE3391" s="39"/>
      <c r="AF3391" s="39"/>
      <c r="AG3391" s="39"/>
      <c r="AH3391" s="39"/>
      <c r="AI3391" s="39"/>
      <c r="AJ3391" s="39"/>
      <c r="AK3391" s="39"/>
      <c r="AL3391" s="39"/>
      <c r="AM3391" s="39"/>
      <c r="AN3391" s="39"/>
      <c r="AO3391" s="39"/>
      <c r="AP3391" s="39">
        <v>1200</v>
      </c>
      <c r="AQ3391" s="39">
        <v>0</v>
      </c>
      <c r="AR3391" s="27">
        <f t="shared" si="136"/>
        <v>0</v>
      </c>
      <c r="AS3391" s="13" t="s">
        <v>748</v>
      </c>
      <c r="AT3391" s="13">
        <v>2016</v>
      </c>
      <c r="AU3391" s="13" t="s">
        <v>2660</v>
      </c>
    </row>
    <row r="3392" spans="2:47" ht="13.15" customHeight="1" x14ac:dyDescent="0.2">
      <c r="B3392" s="13" t="s">
        <v>5229</v>
      </c>
      <c r="C3392" s="13" t="s">
        <v>100</v>
      </c>
      <c r="D3392" s="13" t="s">
        <v>5226</v>
      </c>
      <c r="E3392" s="13" t="s">
        <v>5218</v>
      </c>
      <c r="F3392" s="13" t="s">
        <v>5227</v>
      </c>
      <c r="G3392" s="13" t="s">
        <v>5222</v>
      </c>
      <c r="H3392" s="13" t="s">
        <v>1026</v>
      </c>
      <c r="I3392" s="13">
        <v>45</v>
      </c>
      <c r="J3392" s="13" t="s">
        <v>462</v>
      </c>
      <c r="K3392" s="13" t="s">
        <v>107</v>
      </c>
      <c r="L3392" s="13" t="s">
        <v>108</v>
      </c>
      <c r="M3392" s="13" t="s">
        <v>337</v>
      </c>
      <c r="N3392" s="13" t="s">
        <v>2534</v>
      </c>
      <c r="O3392" s="39"/>
      <c r="P3392" s="39"/>
      <c r="Q3392" s="39"/>
      <c r="R3392" s="39"/>
      <c r="S3392" s="39">
        <v>1261.8399999999999</v>
      </c>
      <c r="T3392" s="39">
        <v>1700</v>
      </c>
      <c r="U3392" s="39">
        <v>1700</v>
      </c>
      <c r="V3392" s="39">
        <v>1700</v>
      </c>
      <c r="W3392" s="39">
        <v>1700</v>
      </c>
      <c r="X3392" s="39"/>
      <c r="Y3392" s="39"/>
      <c r="Z3392" s="39"/>
      <c r="AA3392" s="39"/>
      <c r="AB3392" s="39"/>
      <c r="AC3392" s="39"/>
      <c r="AD3392" s="39"/>
      <c r="AE3392" s="39"/>
      <c r="AF3392" s="39"/>
      <c r="AG3392" s="39"/>
      <c r="AH3392" s="39"/>
      <c r="AI3392" s="39"/>
      <c r="AJ3392" s="39"/>
      <c r="AK3392" s="39"/>
      <c r="AL3392" s="39"/>
      <c r="AM3392" s="39"/>
      <c r="AN3392" s="39"/>
      <c r="AO3392" s="39"/>
      <c r="AP3392" s="39">
        <v>1200</v>
      </c>
      <c r="AQ3392" s="39">
        <v>0</v>
      </c>
      <c r="AR3392" s="27">
        <f t="shared" si="136"/>
        <v>0</v>
      </c>
      <c r="AS3392" s="13" t="s">
        <v>748</v>
      </c>
      <c r="AT3392" s="13">
        <v>2016</v>
      </c>
      <c r="AU3392" s="13">
        <v>9.15</v>
      </c>
    </row>
    <row r="3393" spans="2:47" ht="13.15" customHeight="1" x14ac:dyDescent="0.2">
      <c r="B3393" s="13" t="s">
        <v>5230</v>
      </c>
      <c r="C3393" s="13" t="s">
        <v>100</v>
      </c>
      <c r="D3393" s="13" t="s">
        <v>5226</v>
      </c>
      <c r="E3393" s="13" t="s">
        <v>5218</v>
      </c>
      <c r="F3393" s="13" t="s">
        <v>5227</v>
      </c>
      <c r="G3393" s="13" t="s">
        <v>5222</v>
      </c>
      <c r="H3393" s="13" t="s">
        <v>1026</v>
      </c>
      <c r="I3393" s="13">
        <v>45</v>
      </c>
      <c r="J3393" s="13" t="s">
        <v>751</v>
      </c>
      <c r="K3393" s="13" t="s">
        <v>107</v>
      </c>
      <c r="L3393" s="13" t="s">
        <v>108</v>
      </c>
      <c r="M3393" s="13" t="s">
        <v>337</v>
      </c>
      <c r="N3393" s="13" t="s">
        <v>2534</v>
      </c>
      <c r="O3393" s="39"/>
      <c r="P3393" s="39"/>
      <c r="Q3393" s="39"/>
      <c r="R3393" s="39"/>
      <c r="S3393" s="39">
        <v>1261.8399999999999</v>
      </c>
      <c r="T3393" s="39">
        <v>1700</v>
      </c>
      <c r="U3393" s="39">
        <v>1700</v>
      </c>
      <c r="V3393" s="39">
        <v>1700</v>
      </c>
      <c r="W3393" s="39">
        <v>1700</v>
      </c>
      <c r="X3393" s="39"/>
      <c r="Y3393" s="39"/>
      <c r="Z3393" s="39"/>
      <c r="AA3393" s="39"/>
      <c r="AB3393" s="39"/>
      <c r="AC3393" s="39"/>
      <c r="AD3393" s="39"/>
      <c r="AE3393" s="39"/>
      <c r="AF3393" s="39"/>
      <c r="AG3393" s="39"/>
      <c r="AH3393" s="39"/>
      <c r="AI3393" s="39"/>
      <c r="AJ3393" s="39"/>
      <c r="AK3393" s="39"/>
      <c r="AL3393" s="39"/>
      <c r="AM3393" s="39"/>
      <c r="AN3393" s="39"/>
      <c r="AO3393" s="39"/>
      <c r="AP3393" s="39">
        <v>3011.2</v>
      </c>
      <c r="AQ3393" s="39">
        <v>0</v>
      </c>
      <c r="AR3393" s="27">
        <f t="shared" si="136"/>
        <v>0</v>
      </c>
      <c r="AS3393" s="13" t="s">
        <v>748</v>
      </c>
      <c r="AT3393" s="13">
        <v>2016</v>
      </c>
      <c r="AU3393" s="13">
        <v>14</v>
      </c>
    </row>
    <row r="3394" spans="2:47" ht="13.15" customHeight="1" x14ac:dyDescent="0.2">
      <c r="B3394" s="13" t="s">
        <v>5231</v>
      </c>
      <c r="C3394" s="13" t="s">
        <v>100</v>
      </c>
      <c r="D3394" s="13" t="s">
        <v>5226</v>
      </c>
      <c r="E3394" s="13" t="s">
        <v>5218</v>
      </c>
      <c r="F3394" s="13" t="s">
        <v>5227</v>
      </c>
      <c r="G3394" s="13" t="s">
        <v>5222</v>
      </c>
      <c r="H3394" s="13" t="s">
        <v>1026</v>
      </c>
      <c r="I3394" s="13">
        <v>45</v>
      </c>
      <c r="J3394" s="13" t="s">
        <v>751</v>
      </c>
      <c r="K3394" s="13" t="s">
        <v>107</v>
      </c>
      <c r="L3394" s="13" t="s">
        <v>108</v>
      </c>
      <c r="M3394" s="13" t="s">
        <v>5232</v>
      </c>
      <c r="N3394" s="13" t="s">
        <v>2534</v>
      </c>
      <c r="O3394" s="39"/>
      <c r="P3394" s="39"/>
      <c r="Q3394" s="39"/>
      <c r="R3394" s="39"/>
      <c r="S3394" s="39">
        <v>1700</v>
      </c>
      <c r="T3394" s="39">
        <v>1700</v>
      </c>
      <c r="U3394" s="39">
        <v>1700</v>
      </c>
      <c r="V3394" s="39">
        <v>1700</v>
      </c>
      <c r="W3394" s="39">
        <v>1700</v>
      </c>
      <c r="X3394" s="39"/>
      <c r="Y3394" s="39"/>
      <c r="Z3394" s="39"/>
      <c r="AA3394" s="39"/>
      <c r="AB3394" s="39"/>
      <c r="AC3394" s="39"/>
      <c r="AD3394" s="39"/>
      <c r="AE3394" s="39"/>
      <c r="AF3394" s="39"/>
      <c r="AG3394" s="39"/>
      <c r="AH3394" s="39"/>
      <c r="AI3394" s="39"/>
      <c r="AJ3394" s="39"/>
      <c r="AK3394" s="39"/>
      <c r="AL3394" s="39"/>
      <c r="AM3394" s="39"/>
      <c r="AN3394" s="39"/>
      <c r="AO3394" s="39"/>
      <c r="AP3394" s="39">
        <v>3011.2</v>
      </c>
      <c r="AQ3394" s="39">
        <v>0</v>
      </c>
      <c r="AR3394" s="27">
        <f t="shared" si="136"/>
        <v>0</v>
      </c>
      <c r="AS3394" s="13" t="s">
        <v>748</v>
      </c>
      <c r="AT3394" s="13">
        <v>2016</v>
      </c>
      <c r="AU3394" s="13" t="s">
        <v>115</v>
      </c>
    </row>
    <row r="3395" spans="2:47" ht="13.15" customHeight="1" x14ac:dyDescent="0.2">
      <c r="B3395" s="13" t="s">
        <v>5233</v>
      </c>
      <c r="C3395" s="13" t="s">
        <v>100</v>
      </c>
      <c r="D3395" s="13" t="s">
        <v>5226</v>
      </c>
      <c r="E3395" s="13" t="s">
        <v>5218</v>
      </c>
      <c r="F3395" s="13" t="s">
        <v>5227</v>
      </c>
      <c r="G3395" s="13" t="s">
        <v>5222</v>
      </c>
      <c r="H3395" s="13" t="s">
        <v>1026</v>
      </c>
      <c r="I3395" s="13">
        <v>45</v>
      </c>
      <c r="J3395" s="13" t="s">
        <v>1496</v>
      </c>
      <c r="K3395" s="13" t="s">
        <v>107</v>
      </c>
      <c r="L3395" s="13" t="s">
        <v>108</v>
      </c>
      <c r="M3395" s="13" t="s">
        <v>5232</v>
      </c>
      <c r="N3395" s="13" t="s">
        <v>2534</v>
      </c>
      <c r="O3395" s="39"/>
      <c r="P3395" s="39"/>
      <c r="Q3395" s="39"/>
      <c r="R3395" s="39"/>
      <c r="S3395" s="39">
        <v>1261.8399999999999</v>
      </c>
      <c r="T3395" s="39">
        <v>1700</v>
      </c>
      <c r="U3395" s="39">
        <v>1700</v>
      </c>
      <c r="V3395" s="39">
        <v>1700</v>
      </c>
      <c r="W3395" s="39">
        <v>1700</v>
      </c>
      <c r="X3395" s="39"/>
      <c r="Y3395" s="39"/>
      <c r="Z3395" s="39"/>
      <c r="AA3395" s="39"/>
      <c r="AB3395" s="39"/>
      <c r="AC3395" s="39"/>
      <c r="AD3395" s="39"/>
      <c r="AE3395" s="39"/>
      <c r="AF3395" s="39"/>
      <c r="AG3395" s="39"/>
      <c r="AH3395" s="39"/>
      <c r="AI3395" s="39"/>
      <c r="AJ3395" s="39"/>
      <c r="AK3395" s="39"/>
      <c r="AL3395" s="39"/>
      <c r="AM3395" s="39"/>
      <c r="AN3395" s="39"/>
      <c r="AO3395" s="39"/>
      <c r="AP3395" s="39">
        <v>3011.2</v>
      </c>
      <c r="AQ3395" s="39">
        <f>(O3395+P3395+Q3395+R3395+S3395+T3395+U3395+V3395+W3395)*AP3395</f>
        <v>24275812.607999999</v>
      </c>
      <c r="AR3395" s="27">
        <f t="shared" si="136"/>
        <v>27188910.120960001</v>
      </c>
      <c r="AS3395" s="13" t="s">
        <v>748</v>
      </c>
      <c r="AT3395" s="13">
        <v>2016</v>
      </c>
      <c r="AU3395" s="13"/>
    </row>
    <row r="3396" spans="2:47" ht="13.15" customHeight="1" x14ac:dyDescent="0.2">
      <c r="B3396" s="7" t="s">
        <v>5234</v>
      </c>
      <c r="C3396" s="8" t="s">
        <v>100</v>
      </c>
      <c r="D3396" s="13" t="s">
        <v>2062</v>
      </c>
      <c r="E3396" s="13" t="s">
        <v>2063</v>
      </c>
      <c r="F3396" s="13" t="s">
        <v>2064</v>
      </c>
      <c r="G3396" s="7" t="s">
        <v>5235</v>
      </c>
      <c r="H3396" s="8" t="s">
        <v>197</v>
      </c>
      <c r="I3396" s="8">
        <v>45</v>
      </c>
      <c r="J3396" s="8" t="s">
        <v>1386</v>
      </c>
      <c r="K3396" s="8" t="s">
        <v>107</v>
      </c>
      <c r="L3396" s="8" t="s">
        <v>108</v>
      </c>
      <c r="M3396" s="8" t="s">
        <v>109</v>
      </c>
      <c r="N3396" s="8" t="s">
        <v>664</v>
      </c>
      <c r="O3396" s="74"/>
      <c r="P3396" s="27"/>
      <c r="Q3396" s="27"/>
      <c r="R3396" s="27"/>
      <c r="S3396" s="27">
        <v>60</v>
      </c>
      <c r="T3396" s="27">
        <v>60</v>
      </c>
      <c r="U3396" s="27">
        <v>60</v>
      </c>
      <c r="V3396" s="27">
        <v>60</v>
      </c>
      <c r="W3396" s="27"/>
      <c r="X3396" s="27"/>
      <c r="Y3396" s="27"/>
      <c r="Z3396" s="27"/>
      <c r="AA3396" s="27"/>
      <c r="AB3396" s="27"/>
      <c r="AC3396" s="27"/>
      <c r="AD3396" s="27"/>
      <c r="AE3396" s="27"/>
      <c r="AF3396" s="27"/>
      <c r="AG3396" s="27"/>
      <c r="AH3396" s="27"/>
      <c r="AI3396" s="27"/>
      <c r="AJ3396" s="27"/>
      <c r="AK3396" s="27"/>
      <c r="AL3396" s="27"/>
      <c r="AM3396" s="27"/>
      <c r="AN3396" s="27"/>
      <c r="AO3396" s="27"/>
      <c r="AP3396" s="27">
        <v>3651.5357142857138</v>
      </c>
      <c r="AQ3396" s="39">
        <v>0</v>
      </c>
      <c r="AR3396" s="27">
        <f t="shared" si="136"/>
        <v>0</v>
      </c>
      <c r="AS3396" s="10" t="s">
        <v>111</v>
      </c>
      <c r="AT3396" s="43" t="s">
        <v>241</v>
      </c>
      <c r="AU3396" s="89" t="s">
        <v>212</v>
      </c>
    </row>
    <row r="3397" spans="2:47" ht="13.15" customHeight="1" x14ac:dyDescent="0.2">
      <c r="B3397" s="7" t="s">
        <v>5236</v>
      </c>
      <c r="C3397" s="8" t="s">
        <v>100</v>
      </c>
      <c r="D3397" s="13" t="s">
        <v>5237</v>
      </c>
      <c r="E3397" s="13" t="s">
        <v>5238</v>
      </c>
      <c r="F3397" s="13" t="s">
        <v>5239</v>
      </c>
      <c r="G3397" s="7" t="s">
        <v>5240</v>
      </c>
      <c r="H3397" s="8" t="s">
        <v>197</v>
      </c>
      <c r="I3397" s="8">
        <v>45</v>
      </c>
      <c r="J3397" s="8" t="s">
        <v>1386</v>
      </c>
      <c r="K3397" s="8" t="s">
        <v>107</v>
      </c>
      <c r="L3397" s="8" t="s">
        <v>108</v>
      </c>
      <c r="M3397" s="8" t="s">
        <v>109</v>
      </c>
      <c r="N3397" s="8" t="s">
        <v>4173</v>
      </c>
      <c r="O3397" s="74"/>
      <c r="P3397" s="27"/>
      <c r="Q3397" s="27"/>
      <c r="R3397" s="27"/>
      <c r="S3397" s="27">
        <v>60</v>
      </c>
      <c r="T3397" s="27">
        <v>60</v>
      </c>
      <c r="U3397" s="27">
        <v>60</v>
      </c>
      <c r="V3397" s="27">
        <v>60</v>
      </c>
      <c r="W3397" s="27"/>
      <c r="X3397" s="27"/>
      <c r="Y3397" s="27"/>
      <c r="Z3397" s="27"/>
      <c r="AA3397" s="27"/>
      <c r="AB3397" s="27"/>
      <c r="AC3397" s="27"/>
      <c r="AD3397" s="27"/>
      <c r="AE3397" s="27"/>
      <c r="AF3397" s="27"/>
      <c r="AG3397" s="27"/>
      <c r="AH3397" s="27"/>
      <c r="AI3397" s="27"/>
      <c r="AJ3397" s="27"/>
      <c r="AK3397" s="27"/>
      <c r="AL3397" s="27"/>
      <c r="AM3397" s="27"/>
      <c r="AN3397" s="27"/>
      <c r="AO3397" s="27"/>
      <c r="AP3397" s="27">
        <v>7857.142857142856</v>
      </c>
      <c r="AQ3397" s="39">
        <v>0</v>
      </c>
      <c r="AR3397" s="27">
        <f t="shared" si="136"/>
        <v>0</v>
      </c>
      <c r="AS3397" s="10" t="s">
        <v>111</v>
      </c>
      <c r="AT3397" s="43" t="s">
        <v>241</v>
      </c>
      <c r="AU3397" s="13" t="s">
        <v>1163</v>
      </c>
    </row>
    <row r="3398" spans="2:47" ht="13.15" customHeight="1" x14ac:dyDescent="0.2">
      <c r="B3398" s="13" t="s">
        <v>5241</v>
      </c>
      <c r="C3398" s="13" t="s">
        <v>100</v>
      </c>
      <c r="D3398" s="13" t="s">
        <v>5237</v>
      </c>
      <c r="E3398" s="13" t="s">
        <v>5238</v>
      </c>
      <c r="F3398" s="13" t="s">
        <v>5239</v>
      </c>
      <c r="G3398" s="13" t="s">
        <v>5242</v>
      </c>
      <c r="H3398" s="13" t="s">
        <v>1475</v>
      </c>
      <c r="I3398" s="13">
        <v>45</v>
      </c>
      <c r="J3398" s="13" t="s">
        <v>614</v>
      </c>
      <c r="K3398" s="13" t="s">
        <v>107</v>
      </c>
      <c r="L3398" s="13" t="s">
        <v>108</v>
      </c>
      <c r="M3398" s="13" t="s">
        <v>109</v>
      </c>
      <c r="N3398" s="13" t="s">
        <v>4173</v>
      </c>
      <c r="O3398" s="39"/>
      <c r="P3398" s="39"/>
      <c r="Q3398" s="39"/>
      <c r="R3398" s="39"/>
      <c r="S3398" s="39">
        <v>30</v>
      </c>
      <c r="T3398" s="39">
        <v>30</v>
      </c>
      <c r="U3398" s="39">
        <v>30</v>
      </c>
      <c r="V3398" s="39">
        <v>30</v>
      </c>
      <c r="W3398" s="39">
        <v>30</v>
      </c>
      <c r="X3398" s="39"/>
      <c r="Y3398" s="39"/>
      <c r="Z3398" s="39"/>
      <c r="AA3398" s="39"/>
      <c r="AB3398" s="39"/>
      <c r="AC3398" s="39"/>
      <c r="AD3398" s="39"/>
      <c r="AE3398" s="39"/>
      <c r="AF3398" s="39"/>
      <c r="AG3398" s="39"/>
      <c r="AH3398" s="39"/>
      <c r="AI3398" s="39"/>
      <c r="AJ3398" s="39"/>
      <c r="AK3398" s="39"/>
      <c r="AL3398" s="39"/>
      <c r="AM3398" s="39"/>
      <c r="AN3398" s="39"/>
      <c r="AO3398" s="39"/>
      <c r="AP3398" s="39">
        <v>7857.14</v>
      </c>
      <c r="AQ3398" s="39">
        <v>0</v>
      </c>
      <c r="AR3398" s="27">
        <f t="shared" si="136"/>
        <v>0</v>
      </c>
      <c r="AS3398" s="13" t="s">
        <v>111</v>
      </c>
      <c r="AT3398" s="13">
        <v>2016</v>
      </c>
      <c r="AU3398" s="13" t="s">
        <v>2048</v>
      </c>
    </row>
    <row r="3399" spans="2:47" ht="13.15" customHeight="1" x14ac:dyDescent="0.2">
      <c r="B3399" s="13" t="s">
        <v>5243</v>
      </c>
      <c r="C3399" s="13" t="s">
        <v>100</v>
      </c>
      <c r="D3399" s="13" t="s">
        <v>5244</v>
      </c>
      <c r="E3399" s="13" t="s">
        <v>5245</v>
      </c>
      <c r="F3399" s="13" t="s">
        <v>5246</v>
      </c>
      <c r="G3399" s="13" t="s">
        <v>5242</v>
      </c>
      <c r="H3399" s="13" t="s">
        <v>1475</v>
      </c>
      <c r="I3399" s="13">
        <v>45</v>
      </c>
      <c r="J3399" s="13" t="s">
        <v>747</v>
      </c>
      <c r="K3399" s="13" t="s">
        <v>107</v>
      </c>
      <c r="L3399" s="13" t="s">
        <v>108</v>
      </c>
      <c r="M3399" s="13" t="s">
        <v>109</v>
      </c>
      <c r="N3399" s="13" t="s">
        <v>4173</v>
      </c>
      <c r="O3399" s="39"/>
      <c r="P3399" s="39"/>
      <c r="Q3399" s="39"/>
      <c r="R3399" s="39"/>
      <c r="S3399" s="39">
        <v>30</v>
      </c>
      <c r="T3399" s="39">
        <v>30</v>
      </c>
      <c r="U3399" s="39">
        <v>30</v>
      </c>
      <c r="V3399" s="39">
        <v>30</v>
      </c>
      <c r="W3399" s="39">
        <v>30</v>
      </c>
      <c r="X3399" s="39"/>
      <c r="Y3399" s="39"/>
      <c r="Z3399" s="39"/>
      <c r="AA3399" s="39"/>
      <c r="AB3399" s="39"/>
      <c r="AC3399" s="39"/>
      <c r="AD3399" s="39"/>
      <c r="AE3399" s="39"/>
      <c r="AF3399" s="39"/>
      <c r="AG3399" s="39"/>
      <c r="AH3399" s="39"/>
      <c r="AI3399" s="39"/>
      <c r="AJ3399" s="39"/>
      <c r="AK3399" s="39"/>
      <c r="AL3399" s="39"/>
      <c r="AM3399" s="39"/>
      <c r="AN3399" s="39"/>
      <c r="AO3399" s="39"/>
      <c r="AP3399" s="39">
        <v>7857.14</v>
      </c>
      <c r="AQ3399" s="39">
        <v>0</v>
      </c>
      <c r="AR3399" s="27">
        <f t="shared" si="136"/>
        <v>0</v>
      </c>
      <c r="AS3399" s="13" t="s">
        <v>748</v>
      </c>
      <c r="AT3399" s="13">
        <v>2016</v>
      </c>
      <c r="AU3399" s="13">
        <v>9.1199999999999992</v>
      </c>
    </row>
    <row r="3400" spans="2:47" ht="13.15" customHeight="1" x14ac:dyDescent="0.2">
      <c r="B3400" s="13" t="s">
        <v>5247</v>
      </c>
      <c r="C3400" s="13" t="s">
        <v>100</v>
      </c>
      <c r="D3400" s="13" t="s">
        <v>5244</v>
      </c>
      <c r="E3400" s="13" t="s">
        <v>5245</v>
      </c>
      <c r="F3400" s="13" t="s">
        <v>5246</v>
      </c>
      <c r="G3400" s="13" t="s">
        <v>5242</v>
      </c>
      <c r="H3400" s="13" t="s">
        <v>1475</v>
      </c>
      <c r="I3400" s="13">
        <v>45</v>
      </c>
      <c r="J3400" s="13" t="s">
        <v>462</v>
      </c>
      <c r="K3400" s="13" t="s">
        <v>107</v>
      </c>
      <c r="L3400" s="13" t="s">
        <v>108</v>
      </c>
      <c r="M3400" s="13" t="s">
        <v>337</v>
      </c>
      <c r="N3400" s="13" t="s">
        <v>4173</v>
      </c>
      <c r="O3400" s="39"/>
      <c r="P3400" s="39"/>
      <c r="Q3400" s="39"/>
      <c r="R3400" s="39"/>
      <c r="S3400" s="39">
        <v>30</v>
      </c>
      <c r="T3400" s="39">
        <v>30</v>
      </c>
      <c r="U3400" s="39">
        <v>30</v>
      </c>
      <c r="V3400" s="39">
        <v>30</v>
      </c>
      <c r="W3400" s="39">
        <v>30</v>
      </c>
      <c r="X3400" s="39"/>
      <c r="Y3400" s="39"/>
      <c r="Z3400" s="39"/>
      <c r="AA3400" s="39"/>
      <c r="AB3400" s="39"/>
      <c r="AC3400" s="39"/>
      <c r="AD3400" s="39"/>
      <c r="AE3400" s="39"/>
      <c r="AF3400" s="39"/>
      <c r="AG3400" s="39"/>
      <c r="AH3400" s="39"/>
      <c r="AI3400" s="39"/>
      <c r="AJ3400" s="39"/>
      <c r="AK3400" s="39"/>
      <c r="AL3400" s="39"/>
      <c r="AM3400" s="39"/>
      <c r="AN3400" s="39"/>
      <c r="AO3400" s="39"/>
      <c r="AP3400" s="39">
        <v>7857.14</v>
      </c>
      <c r="AQ3400" s="39">
        <v>0</v>
      </c>
      <c r="AR3400" s="27">
        <f t="shared" si="136"/>
        <v>0</v>
      </c>
      <c r="AS3400" s="13" t="s">
        <v>748</v>
      </c>
      <c r="AT3400" s="13">
        <v>2016</v>
      </c>
      <c r="AU3400" s="13">
        <v>14</v>
      </c>
    </row>
    <row r="3401" spans="2:47" ht="13.15" customHeight="1" x14ac:dyDescent="0.2">
      <c r="B3401" s="13" t="s">
        <v>5248</v>
      </c>
      <c r="C3401" s="13" t="s">
        <v>100</v>
      </c>
      <c r="D3401" s="13" t="s">
        <v>5244</v>
      </c>
      <c r="E3401" s="13" t="s">
        <v>5245</v>
      </c>
      <c r="F3401" s="13" t="s">
        <v>5246</v>
      </c>
      <c r="G3401" s="13" t="s">
        <v>5242</v>
      </c>
      <c r="H3401" s="13" t="s">
        <v>1475</v>
      </c>
      <c r="I3401" s="13">
        <v>45</v>
      </c>
      <c r="J3401" s="13" t="s">
        <v>462</v>
      </c>
      <c r="K3401" s="13" t="s">
        <v>107</v>
      </c>
      <c r="L3401" s="13" t="s">
        <v>108</v>
      </c>
      <c r="M3401" s="13" t="s">
        <v>337</v>
      </c>
      <c r="N3401" s="13" t="s">
        <v>4173</v>
      </c>
      <c r="O3401" s="39"/>
      <c r="P3401" s="39"/>
      <c r="Q3401" s="39"/>
      <c r="R3401" s="39"/>
      <c r="S3401" s="39">
        <v>70</v>
      </c>
      <c r="T3401" s="39">
        <v>30</v>
      </c>
      <c r="U3401" s="39">
        <v>30</v>
      </c>
      <c r="V3401" s="39">
        <v>30</v>
      </c>
      <c r="W3401" s="39">
        <v>30</v>
      </c>
      <c r="X3401" s="39"/>
      <c r="Y3401" s="39"/>
      <c r="Z3401" s="39"/>
      <c r="AA3401" s="39"/>
      <c r="AB3401" s="39"/>
      <c r="AC3401" s="39"/>
      <c r="AD3401" s="39"/>
      <c r="AE3401" s="39"/>
      <c r="AF3401" s="39"/>
      <c r="AG3401" s="39"/>
      <c r="AH3401" s="39"/>
      <c r="AI3401" s="39"/>
      <c r="AJ3401" s="39"/>
      <c r="AK3401" s="39"/>
      <c r="AL3401" s="39"/>
      <c r="AM3401" s="39"/>
      <c r="AN3401" s="39"/>
      <c r="AO3401" s="39"/>
      <c r="AP3401" s="39">
        <v>7857.14</v>
      </c>
      <c r="AQ3401" s="39">
        <v>0</v>
      </c>
      <c r="AR3401" s="27">
        <f t="shared" si="136"/>
        <v>0</v>
      </c>
      <c r="AS3401" s="13" t="s">
        <v>748</v>
      </c>
      <c r="AT3401" s="13">
        <v>2016</v>
      </c>
      <c r="AU3401" s="13" t="s">
        <v>212</v>
      </c>
    </row>
    <row r="3402" spans="2:47" ht="13.15" customHeight="1" x14ac:dyDescent="0.2">
      <c r="B3402" s="7" t="s">
        <v>5249</v>
      </c>
      <c r="C3402" s="8" t="s">
        <v>100</v>
      </c>
      <c r="D3402" s="13" t="s">
        <v>5250</v>
      </c>
      <c r="E3402" s="13" t="s">
        <v>5251</v>
      </c>
      <c r="F3402" s="13" t="s">
        <v>5252</v>
      </c>
      <c r="G3402" s="7" t="s">
        <v>5253</v>
      </c>
      <c r="H3402" s="8" t="s">
        <v>197</v>
      </c>
      <c r="I3402" s="8">
        <v>45</v>
      </c>
      <c r="J3402" s="8" t="s">
        <v>1386</v>
      </c>
      <c r="K3402" s="8" t="s">
        <v>107</v>
      </c>
      <c r="L3402" s="8" t="s">
        <v>108</v>
      </c>
      <c r="M3402" s="8" t="s">
        <v>109</v>
      </c>
      <c r="N3402" s="8" t="s">
        <v>4173</v>
      </c>
      <c r="O3402" s="74"/>
      <c r="P3402" s="27"/>
      <c r="Q3402" s="27"/>
      <c r="R3402" s="27"/>
      <c r="S3402" s="27">
        <v>700</v>
      </c>
      <c r="T3402" s="27">
        <v>700</v>
      </c>
      <c r="U3402" s="27">
        <v>700</v>
      </c>
      <c r="V3402" s="27">
        <v>700</v>
      </c>
      <c r="W3402" s="27"/>
      <c r="X3402" s="27"/>
      <c r="Y3402" s="27"/>
      <c r="Z3402" s="27"/>
      <c r="AA3402" s="27"/>
      <c r="AB3402" s="27"/>
      <c r="AC3402" s="27"/>
      <c r="AD3402" s="27"/>
      <c r="AE3402" s="27"/>
      <c r="AF3402" s="27"/>
      <c r="AG3402" s="27"/>
      <c r="AH3402" s="27"/>
      <c r="AI3402" s="27"/>
      <c r="AJ3402" s="27"/>
      <c r="AK3402" s="27"/>
      <c r="AL3402" s="27"/>
      <c r="AM3402" s="27"/>
      <c r="AN3402" s="27"/>
      <c r="AO3402" s="27"/>
      <c r="AP3402" s="27">
        <v>330</v>
      </c>
      <c r="AQ3402" s="39">
        <v>0</v>
      </c>
      <c r="AR3402" s="27">
        <f t="shared" si="136"/>
        <v>0</v>
      </c>
      <c r="AS3402" s="10" t="s">
        <v>111</v>
      </c>
      <c r="AT3402" s="43" t="s">
        <v>241</v>
      </c>
      <c r="AU3402" s="13" t="s">
        <v>1163</v>
      </c>
    </row>
    <row r="3403" spans="2:47" ht="13.15" customHeight="1" x14ac:dyDescent="0.2">
      <c r="B3403" s="13" t="s">
        <v>5254</v>
      </c>
      <c r="C3403" s="13" t="s">
        <v>100</v>
      </c>
      <c r="D3403" s="13" t="s">
        <v>5250</v>
      </c>
      <c r="E3403" s="13" t="s">
        <v>5251</v>
      </c>
      <c r="F3403" s="13" t="s">
        <v>5252</v>
      </c>
      <c r="G3403" s="13" t="s">
        <v>5255</v>
      </c>
      <c r="H3403" s="13" t="s">
        <v>1475</v>
      </c>
      <c r="I3403" s="13">
        <v>45</v>
      </c>
      <c r="J3403" s="13" t="s">
        <v>614</v>
      </c>
      <c r="K3403" s="13" t="s">
        <v>107</v>
      </c>
      <c r="L3403" s="13" t="s">
        <v>108</v>
      </c>
      <c r="M3403" s="13" t="s">
        <v>109</v>
      </c>
      <c r="N3403" s="13" t="s">
        <v>4173</v>
      </c>
      <c r="O3403" s="39"/>
      <c r="P3403" s="39"/>
      <c r="Q3403" s="39"/>
      <c r="R3403" s="39"/>
      <c r="S3403" s="39">
        <v>0</v>
      </c>
      <c r="T3403" s="39">
        <v>200</v>
      </c>
      <c r="U3403" s="39">
        <v>200</v>
      </c>
      <c r="V3403" s="39">
        <v>200</v>
      </c>
      <c r="W3403" s="39">
        <v>200</v>
      </c>
      <c r="X3403" s="39"/>
      <c r="Y3403" s="39"/>
      <c r="Z3403" s="39"/>
      <c r="AA3403" s="39"/>
      <c r="AB3403" s="39"/>
      <c r="AC3403" s="39"/>
      <c r="AD3403" s="39"/>
      <c r="AE3403" s="39"/>
      <c r="AF3403" s="39"/>
      <c r="AG3403" s="39"/>
      <c r="AH3403" s="39"/>
      <c r="AI3403" s="39"/>
      <c r="AJ3403" s="39"/>
      <c r="AK3403" s="39"/>
      <c r="AL3403" s="39"/>
      <c r="AM3403" s="39"/>
      <c r="AN3403" s="39"/>
      <c r="AO3403" s="39"/>
      <c r="AP3403" s="39">
        <v>330</v>
      </c>
      <c r="AQ3403" s="39">
        <v>0</v>
      </c>
      <c r="AR3403" s="27">
        <f t="shared" si="136"/>
        <v>0</v>
      </c>
      <c r="AS3403" s="13" t="s">
        <v>111</v>
      </c>
      <c r="AT3403" s="13">
        <v>2016</v>
      </c>
      <c r="AU3403" s="13" t="s">
        <v>212</v>
      </c>
    </row>
    <row r="3404" spans="2:47" ht="13.15" customHeight="1" x14ac:dyDescent="0.2">
      <c r="B3404" s="7" t="s">
        <v>5256</v>
      </c>
      <c r="C3404" s="8" t="s">
        <v>100</v>
      </c>
      <c r="D3404" s="13" t="s">
        <v>4926</v>
      </c>
      <c r="E3404" s="13" t="s">
        <v>4927</v>
      </c>
      <c r="F3404" s="13" t="s">
        <v>4934</v>
      </c>
      <c r="G3404" s="7" t="s">
        <v>5257</v>
      </c>
      <c r="H3404" s="8" t="s">
        <v>197</v>
      </c>
      <c r="I3404" s="8">
        <v>45</v>
      </c>
      <c r="J3404" s="8" t="s">
        <v>1386</v>
      </c>
      <c r="K3404" s="8" t="s">
        <v>107</v>
      </c>
      <c r="L3404" s="8" t="s">
        <v>108</v>
      </c>
      <c r="M3404" s="8" t="s">
        <v>109</v>
      </c>
      <c r="N3404" s="8" t="s">
        <v>4173</v>
      </c>
      <c r="O3404" s="74"/>
      <c r="P3404" s="27"/>
      <c r="Q3404" s="27"/>
      <c r="R3404" s="27"/>
      <c r="S3404" s="27">
        <v>1780</v>
      </c>
      <c r="T3404" s="27">
        <v>1780</v>
      </c>
      <c r="U3404" s="27">
        <v>1780</v>
      </c>
      <c r="V3404" s="27">
        <v>1780</v>
      </c>
      <c r="W3404" s="27"/>
      <c r="X3404" s="27"/>
      <c r="Y3404" s="27"/>
      <c r="Z3404" s="27"/>
      <c r="AA3404" s="27"/>
      <c r="AB3404" s="27"/>
      <c r="AC3404" s="27"/>
      <c r="AD3404" s="27"/>
      <c r="AE3404" s="27"/>
      <c r="AF3404" s="27"/>
      <c r="AG3404" s="27"/>
      <c r="AH3404" s="27"/>
      <c r="AI3404" s="27"/>
      <c r="AJ3404" s="27"/>
      <c r="AK3404" s="27"/>
      <c r="AL3404" s="27"/>
      <c r="AM3404" s="27"/>
      <c r="AN3404" s="27"/>
      <c r="AO3404" s="27"/>
      <c r="AP3404" s="27">
        <v>299.99999999999994</v>
      </c>
      <c r="AQ3404" s="39">
        <v>0</v>
      </c>
      <c r="AR3404" s="27">
        <f t="shared" ref="AR3404:AR3467" si="137">AQ3404*1.12</f>
        <v>0</v>
      </c>
      <c r="AS3404" s="10" t="s">
        <v>111</v>
      </c>
      <c r="AT3404" s="43" t="s">
        <v>241</v>
      </c>
      <c r="AU3404" s="13" t="s">
        <v>1163</v>
      </c>
    </row>
    <row r="3405" spans="2:47" ht="13.15" customHeight="1" x14ac:dyDescent="0.2">
      <c r="B3405" s="13" t="s">
        <v>5258</v>
      </c>
      <c r="C3405" s="13" t="s">
        <v>100</v>
      </c>
      <c r="D3405" s="13" t="s">
        <v>4933</v>
      </c>
      <c r="E3405" s="13" t="s">
        <v>4927</v>
      </c>
      <c r="F3405" s="13" t="s">
        <v>4934</v>
      </c>
      <c r="G3405" s="13" t="s">
        <v>5259</v>
      </c>
      <c r="H3405" s="13" t="s">
        <v>1026</v>
      </c>
      <c r="I3405" s="13">
        <v>45</v>
      </c>
      <c r="J3405" s="13" t="s">
        <v>614</v>
      </c>
      <c r="K3405" s="13" t="s">
        <v>107</v>
      </c>
      <c r="L3405" s="13" t="s">
        <v>108</v>
      </c>
      <c r="M3405" s="13" t="s">
        <v>109</v>
      </c>
      <c r="N3405" s="13" t="s">
        <v>4173</v>
      </c>
      <c r="O3405" s="39"/>
      <c r="P3405" s="39"/>
      <c r="Q3405" s="39"/>
      <c r="R3405" s="39"/>
      <c r="S3405" s="39">
        <v>1496.6</v>
      </c>
      <c r="T3405" s="39">
        <v>2275</v>
      </c>
      <c r="U3405" s="39">
        <v>2275</v>
      </c>
      <c r="V3405" s="39">
        <v>2275</v>
      </c>
      <c r="W3405" s="39">
        <v>2275</v>
      </c>
      <c r="X3405" s="39"/>
      <c r="Y3405" s="39"/>
      <c r="Z3405" s="39"/>
      <c r="AA3405" s="39"/>
      <c r="AB3405" s="39"/>
      <c r="AC3405" s="39"/>
      <c r="AD3405" s="39"/>
      <c r="AE3405" s="39"/>
      <c r="AF3405" s="39"/>
      <c r="AG3405" s="39"/>
      <c r="AH3405" s="39"/>
      <c r="AI3405" s="39"/>
      <c r="AJ3405" s="39"/>
      <c r="AK3405" s="39"/>
      <c r="AL3405" s="39"/>
      <c r="AM3405" s="39"/>
      <c r="AN3405" s="39"/>
      <c r="AO3405" s="39"/>
      <c r="AP3405" s="39">
        <v>299.99999999999994</v>
      </c>
      <c r="AQ3405" s="39">
        <v>0</v>
      </c>
      <c r="AR3405" s="27">
        <f t="shared" si="137"/>
        <v>0</v>
      </c>
      <c r="AS3405" s="13" t="s">
        <v>111</v>
      </c>
      <c r="AT3405" s="13">
        <v>2016</v>
      </c>
      <c r="AU3405" s="13" t="s">
        <v>2657</v>
      </c>
    </row>
    <row r="3406" spans="2:47" ht="13.15" customHeight="1" x14ac:dyDescent="0.2">
      <c r="B3406" s="13" t="s">
        <v>5260</v>
      </c>
      <c r="C3406" s="13" t="s">
        <v>100</v>
      </c>
      <c r="D3406" s="13" t="s">
        <v>4933</v>
      </c>
      <c r="E3406" s="13" t="s">
        <v>4927</v>
      </c>
      <c r="F3406" s="13" t="s">
        <v>4934</v>
      </c>
      <c r="G3406" s="13" t="s">
        <v>5259</v>
      </c>
      <c r="H3406" s="13" t="s">
        <v>744</v>
      </c>
      <c r="I3406" s="13">
        <v>45</v>
      </c>
      <c r="J3406" s="13" t="s">
        <v>745</v>
      </c>
      <c r="K3406" s="13" t="s">
        <v>107</v>
      </c>
      <c r="L3406" s="13" t="s">
        <v>108</v>
      </c>
      <c r="M3406" s="13" t="s">
        <v>109</v>
      </c>
      <c r="N3406" s="13" t="s">
        <v>4173</v>
      </c>
      <c r="O3406" s="39"/>
      <c r="P3406" s="39"/>
      <c r="Q3406" s="39"/>
      <c r="R3406" s="39"/>
      <c r="S3406" s="39">
        <v>6000</v>
      </c>
      <c r="T3406" s="39">
        <v>2275</v>
      </c>
      <c r="U3406" s="39">
        <v>2275</v>
      </c>
      <c r="V3406" s="39">
        <v>2275</v>
      </c>
      <c r="W3406" s="39">
        <v>2275</v>
      </c>
      <c r="X3406" s="39"/>
      <c r="Y3406" s="39"/>
      <c r="Z3406" s="39"/>
      <c r="AA3406" s="39"/>
      <c r="AB3406" s="39"/>
      <c r="AC3406" s="39"/>
      <c r="AD3406" s="39"/>
      <c r="AE3406" s="39"/>
      <c r="AF3406" s="39"/>
      <c r="AG3406" s="39"/>
      <c r="AH3406" s="39"/>
      <c r="AI3406" s="39"/>
      <c r="AJ3406" s="39"/>
      <c r="AK3406" s="39"/>
      <c r="AL3406" s="39"/>
      <c r="AM3406" s="39"/>
      <c r="AN3406" s="39"/>
      <c r="AO3406" s="39"/>
      <c r="AP3406" s="39">
        <v>336</v>
      </c>
      <c r="AQ3406" s="39">
        <v>0</v>
      </c>
      <c r="AR3406" s="27">
        <f t="shared" si="137"/>
        <v>0</v>
      </c>
      <c r="AS3406" s="13" t="s">
        <v>111</v>
      </c>
      <c r="AT3406" s="13">
        <v>2016</v>
      </c>
      <c r="AU3406" s="13">
        <v>15</v>
      </c>
    </row>
    <row r="3407" spans="2:47" ht="13.15" customHeight="1" x14ac:dyDescent="0.2">
      <c r="B3407" s="13" t="s">
        <v>5261</v>
      </c>
      <c r="C3407" s="13" t="s">
        <v>100</v>
      </c>
      <c r="D3407" s="13" t="s">
        <v>4933</v>
      </c>
      <c r="E3407" s="13" t="s">
        <v>4927</v>
      </c>
      <c r="F3407" s="13" t="s">
        <v>4934</v>
      </c>
      <c r="G3407" s="13" t="s">
        <v>5259</v>
      </c>
      <c r="H3407" s="13" t="s">
        <v>744</v>
      </c>
      <c r="I3407" s="13">
        <v>45</v>
      </c>
      <c r="J3407" s="13" t="s">
        <v>745</v>
      </c>
      <c r="K3407" s="13" t="s">
        <v>107</v>
      </c>
      <c r="L3407" s="13" t="s">
        <v>108</v>
      </c>
      <c r="M3407" s="13" t="s">
        <v>109</v>
      </c>
      <c r="N3407" s="13" t="s">
        <v>4173</v>
      </c>
      <c r="O3407" s="39"/>
      <c r="P3407" s="39"/>
      <c r="Q3407" s="39"/>
      <c r="R3407" s="39"/>
      <c r="S3407" s="39">
        <v>6000</v>
      </c>
      <c r="T3407" s="39">
        <v>2275</v>
      </c>
      <c r="U3407" s="39">
        <v>2275</v>
      </c>
      <c r="V3407" s="39">
        <v>2275</v>
      </c>
      <c r="W3407" s="39">
        <v>2275</v>
      </c>
      <c r="X3407" s="39"/>
      <c r="Y3407" s="39"/>
      <c r="Z3407" s="39"/>
      <c r="AA3407" s="39"/>
      <c r="AB3407" s="39"/>
      <c r="AC3407" s="39"/>
      <c r="AD3407" s="39"/>
      <c r="AE3407" s="39"/>
      <c r="AF3407" s="39"/>
      <c r="AG3407" s="39"/>
      <c r="AH3407" s="39"/>
      <c r="AI3407" s="39"/>
      <c r="AJ3407" s="39"/>
      <c r="AK3407" s="39"/>
      <c r="AL3407" s="39"/>
      <c r="AM3407" s="39"/>
      <c r="AN3407" s="39"/>
      <c r="AO3407" s="39"/>
      <c r="AP3407" s="39">
        <v>300</v>
      </c>
      <c r="AQ3407" s="39">
        <v>0</v>
      </c>
      <c r="AR3407" s="27">
        <f t="shared" si="137"/>
        <v>0</v>
      </c>
      <c r="AS3407" s="13" t="s">
        <v>111</v>
      </c>
      <c r="AT3407" s="13">
        <v>2016</v>
      </c>
      <c r="AU3407" s="13">
        <v>9.18</v>
      </c>
    </row>
    <row r="3408" spans="2:47" ht="13.15" customHeight="1" x14ac:dyDescent="0.2">
      <c r="B3408" s="13" t="s">
        <v>5262</v>
      </c>
      <c r="C3408" s="13" t="s">
        <v>100</v>
      </c>
      <c r="D3408" s="13" t="s">
        <v>4933</v>
      </c>
      <c r="E3408" s="13" t="s">
        <v>4927</v>
      </c>
      <c r="F3408" s="13" t="s">
        <v>4934</v>
      </c>
      <c r="G3408" s="13" t="s">
        <v>5259</v>
      </c>
      <c r="H3408" s="13" t="s">
        <v>744</v>
      </c>
      <c r="I3408" s="13">
        <v>45</v>
      </c>
      <c r="J3408" s="13" t="s">
        <v>747</v>
      </c>
      <c r="K3408" s="13" t="s">
        <v>107</v>
      </c>
      <c r="L3408" s="13" t="s">
        <v>108</v>
      </c>
      <c r="M3408" s="13" t="s">
        <v>109</v>
      </c>
      <c r="N3408" s="13" t="s">
        <v>4173</v>
      </c>
      <c r="O3408" s="39"/>
      <c r="P3408" s="39"/>
      <c r="Q3408" s="39"/>
      <c r="R3408" s="39"/>
      <c r="S3408" s="39">
        <v>6000</v>
      </c>
      <c r="T3408" s="39">
        <v>2275</v>
      </c>
      <c r="U3408" s="39">
        <v>2275</v>
      </c>
      <c r="V3408" s="39">
        <v>2275</v>
      </c>
      <c r="W3408" s="39">
        <v>2275</v>
      </c>
      <c r="X3408" s="39"/>
      <c r="Y3408" s="39"/>
      <c r="Z3408" s="39"/>
      <c r="AA3408" s="39"/>
      <c r="AB3408" s="39"/>
      <c r="AC3408" s="39"/>
      <c r="AD3408" s="39"/>
      <c r="AE3408" s="39"/>
      <c r="AF3408" s="39"/>
      <c r="AG3408" s="39"/>
      <c r="AH3408" s="39"/>
      <c r="AI3408" s="39"/>
      <c r="AJ3408" s="39"/>
      <c r="AK3408" s="39"/>
      <c r="AL3408" s="39"/>
      <c r="AM3408" s="39"/>
      <c r="AN3408" s="39"/>
      <c r="AO3408" s="39"/>
      <c r="AP3408" s="39">
        <v>300</v>
      </c>
      <c r="AQ3408" s="39">
        <v>0</v>
      </c>
      <c r="AR3408" s="27">
        <f t="shared" si="137"/>
        <v>0</v>
      </c>
      <c r="AS3408" s="13" t="s">
        <v>748</v>
      </c>
      <c r="AT3408" s="13">
        <v>2016</v>
      </c>
      <c r="AU3408" s="13" t="s">
        <v>2660</v>
      </c>
    </row>
    <row r="3409" spans="2:47" ht="13.15" customHeight="1" x14ac:dyDescent="0.2">
      <c r="B3409" s="13" t="s">
        <v>5263</v>
      </c>
      <c r="C3409" s="13" t="s">
        <v>100</v>
      </c>
      <c r="D3409" s="13" t="s">
        <v>4933</v>
      </c>
      <c r="E3409" s="13" t="s">
        <v>4927</v>
      </c>
      <c r="F3409" s="13" t="s">
        <v>4934</v>
      </c>
      <c r="G3409" s="13" t="s">
        <v>5259</v>
      </c>
      <c r="H3409" s="13" t="s">
        <v>1026</v>
      </c>
      <c r="I3409" s="13">
        <v>45</v>
      </c>
      <c r="J3409" s="13" t="s">
        <v>462</v>
      </c>
      <c r="K3409" s="13" t="s">
        <v>107</v>
      </c>
      <c r="L3409" s="13" t="s">
        <v>108</v>
      </c>
      <c r="M3409" s="13" t="s">
        <v>337</v>
      </c>
      <c r="N3409" s="13" t="s">
        <v>4173</v>
      </c>
      <c r="O3409" s="39"/>
      <c r="P3409" s="39"/>
      <c r="Q3409" s="39"/>
      <c r="R3409" s="39"/>
      <c r="S3409" s="39">
        <v>6000</v>
      </c>
      <c r="T3409" s="39">
        <v>2275</v>
      </c>
      <c r="U3409" s="39">
        <v>2275</v>
      </c>
      <c r="V3409" s="39">
        <v>2275</v>
      </c>
      <c r="W3409" s="39">
        <v>2275</v>
      </c>
      <c r="X3409" s="39"/>
      <c r="Y3409" s="39"/>
      <c r="Z3409" s="39"/>
      <c r="AA3409" s="39"/>
      <c r="AB3409" s="39"/>
      <c r="AC3409" s="39"/>
      <c r="AD3409" s="39"/>
      <c r="AE3409" s="39"/>
      <c r="AF3409" s="39"/>
      <c r="AG3409" s="39"/>
      <c r="AH3409" s="39"/>
      <c r="AI3409" s="39"/>
      <c r="AJ3409" s="39"/>
      <c r="AK3409" s="39"/>
      <c r="AL3409" s="39"/>
      <c r="AM3409" s="39"/>
      <c r="AN3409" s="39"/>
      <c r="AO3409" s="39"/>
      <c r="AP3409" s="39">
        <v>300</v>
      </c>
      <c r="AQ3409" s="39">
        <v>0</v>
      </c>
      <c r="AR3409" s="27">
        <f t="shared" si="137"/>
        <v>0</v>
      </c>
      <c r="AS3409" s="13" t="s">
        <v>748</v>
      </c>
      <c r="AT3409" s="13">
        <v>2016</v>
      </c>
      <c r="AU3409" s="13" t="s">
        <v>212</v>
      </c>
    </row>
    <row r="3410" spans="2:47" ht="13.15" customHeight="1" x14ac:dyDescent="0.2">
      <c r="B3410" s="7" t="s">
        <v>5264</v>
      </c>
      <c r="C3410" s="8" t="s">
        <v>100</v>
      </c>
      <c r="D3410" s="13" t="s">
        <v>4926</v>
      </c>
      <c r="E3410" s="13" t="s">
        <v>4927</v>
      </c>
      <c r="F3410" s="13" t="s">
        <v>4934</v>
      </c>
      <c r="G3410" s="7" t="s">
        <v>5265</v>
      </c>
      <c r="H3410" s="8" t="s">
        <v>197</v>
      </c>
      <c r="I3410" s="8">
        <v>45</v>
      </c>
      <c r="J3410" s="8" t="s">
        <v>1386</v>
      </c>
      <c r="K3410" s="8" t="s">
        <v>107</v>
      </c>
      <c r="L3410" s="8" t="s">
        <v>108</v>
      </c>
      <c r="M3410" s="8" t="s">
        <v>109</v>
      </c>
      <c r="N3410" s="8" t="s">
        <v>4173</v>
      </c>
      <c r="O3410" s="74"/>
      <c r="P3410" s="27"/>
      <c r="Q3410" s="27"/>
      <c r="R3410" s="27"/>
      <c r="S3410" s="27">
        <v>80</v>
      </c>
      <c r="T3410" s="27">
        <v>80</v>
      </c>
      <c r="U3410" s="27">
        <v>80</v>
      </c>
      <c r="V3410" s="27">
        <v>80</v>
      </c>
      <c r="W3410" s="27"/>
      <c r="X3410" s="27"/>
      <c r="Y3410" s="27"/>
      <c r="Z3410" s="27"/>
      <c r="AA3410" s="27"/>
      <c r="AB3410" s="27"/>
      <c r="AC3410" s="27"/>
      <c r="AD3410" s="27"/>
      <c r="AE3410" s="27"/>
      <c r="AF3410" s="27"/>
      <c r="AG3410" s="27"/>
      <c r="AH3410" s="27"/>
      <c r="AI3410" s="27"/>
      <c r="AJ3410" s="27"/>
      <c r="AK3410" s="27"/>
      <c r="AL3410" s="27"/>
      <c r="AM3410" s="27"/>
      <c r="AN3410" s="27"/>
      <c r="AO3410" s="27"/>
      <c r="AP3410" s="27">
        <v>15605.499999999998</v>
      </c>
      <c r="AQ3410" s="39">
        <v>0</v>
      </c>
      <c r="AR3410" s="27">
        <f t="shared" si="137"/>
        <v>0</v>
      </c>
      <c r="AS3410" s="10" t="s">
        <v>111</v>
      </c>
      <c r="AT3410" s="43" t="s">
        <v>241</v>
      </c>
      <c r="AU3410" s="13" t="s">
        <v>1163</v>
      </c>
    </row>
    <row r="3411" spans="2:47" ht="13.15" customHeight="1" x14ac:dyDescent="0.2">
      <c r="B3411" s="13" t="s">
        <v>5266</v>
      </c>
      <c r="C3411" s="13" t="s">
        <v>100</v>
      </c>
      <c r="D3411" s="13" t="s">
        <v>4933</v>
      </c>
      <c r="E3411" s="13" t="s">
        <v>4927</v>
      </c>
      <c r="F3411" s="13" t="s">
        <v>4934</v>
      </c>
      <c r="G3411" s="13" t="s">
        <v>5267</v>
      </c>
      <c r="H3411" s="13" t="s">
        <v>1026</v>
      </c>
      <c r="I3411" s="13">
        <v>45</v>
      </c>
      <c r="J3411" s="13" t="s">
        <v>614</v>
      </c>
      <c r="K3411" s="13" t="s">
        <v>107</v>
      </c>
      <c r="L3411" s="13" t="s">
        <v>108</v>
      </c>
      <c r="M3411" s="13" t="s">
        <v>109</v>
      </c>
      <c r="N3411" s="13" t="s">
        <v>4173</v>
      </c>
      <c r="O3411" s="39"/>
      <c r="P3411" s="39"/>
      <c r="Q3411" s="39"/>
      <c r="R3411" s="39"/>
      <c r="S3411" s="39">
        <v>100</v>
      </c>
      <c r="T3411" s="39">
        <v>100</v>
      </c>
      <c r="U3411" s="39">
        <v>100</v>
      </c>
      <c r="V3411" s="39">
        <v>100</v>
      </c>
      <c r="W3411" s="39">
        <v>100</v>
      </c>
      <c r="X3411" s="39"/>
      <c r="Y3411" s="39"/>
      <c r="Z3411" s="39"/>
      <c r="AA3411" s="39"/>
      <c r="AB3411" s="39"/>
      <c r="AC3411" s="39"/>
      <c r="AD3411" s="39"/>
      <c r="AE3411" s="39"/>
      <c r="AF3411" s="39"/>
      <c r="AG3411" s="39"/>
      <c r="AH3411" s="39"/>
      <c r="AI3411" s="39"/>
      <c r="AJ3411" s="39"/>
      <c r="AK3411" s="39"/>
      <c r="AL3411" s="39"/>
      <c r="AM3411" s="39"/>
      <c r="AN3411" s="39"/>
      <c r="AO3411" s="39"/>
      <c r="AP3411" s="39">
        <v>15605.499999999998</v>
      </c>
      <c r="AQ3411" s="39">
        <v>0</v>
      </c>
      <c r="AR3411" s="27">
        <f t="shared" si="137"/>
        <v>0</v>
      </c>
      <c r="AS3411" s="13" t="s">
        <v>111</v>
      </c>
      <c r="AT3411" s="13">
        <v>2016</v>
      </c>
      <c r="AU3411" s="13" t="s">
        <v>212</v>
      </c>
    </row>
    <row r="3412" spans="2:47" ht="13.15" customHeight="1" x14ac:dyDescent="0.2">
      <c r="B3412" s="7" t="s">
        <v>5268</v>
      </c>
      <c r="C3412" s="8" t="s">
        <v>100</v>
      </c>
      <c r="D3412" s="13" t="s">
        <v>4926</v>
      </c>
      <c r="E3412" s="13" t="s">
        <v>4927</v>
      </c>
      <c r="F3412" s="13" t="s">
        <v>4934</v>
      </c>
      <c r="G3412" s="7" t="s">
        <v>5269</v>
      </c>
      <c r="H3412" s="8" t="s">
        <v>197</v>
      </c>
      <c r="I3412" s="8">
        <v>45</v>
      </c>
      <c r="J3412" s="8" t="s">
        <v>1386</v>
      </c>
      <c r="K3412" s="8" t="s">
        <v>107</v>
      </c>
      <c r="L3412" s="8" t="s">
        <v>108</v>
      </c>
      <c r="M3412" s="8" t="s">
        <v>109</v>
      </c>
      <c r="N3412" s="8" t="s">
        <v>4173</v>
      </c>
      <c r="O3412" s="74"/>
      <c r="P3412" s="27"/>
      <c r="Q3412" s="27"/>
      <c r="R3412" s="27"/>
      <c r="S3412" s="27">
        <v>100</v>
      </c>
      <c r="T3412" s="27">
        <v>100</v>
      </c>
      <c r="U3412" s="27">
        <v>100</v>
      </c>
      <c r="V3412" s="27">
        <v>100</v>
      </c>
      <c r="W3412" s="27"/>
      <c r="X3412" s="27"/>
      <c r="Y3412" s="27"/>
      <c r="Z3412" s="27"/>
      <c r="AA3412" s="27"/>
      <c r="AB3412" s="27"/>
      <c r="AC3412" s="27"/>
      <c r="AD3412" s="27"/>
      <c r="AE3412" s="27"/>
      <c r="AF3412" s="27"/>
      <c r="AG3412" s="27"/>
      <c r="AH3412" s="27"/>
      <c r="AI3412" s="27"/>
      <c r="AJ3412" s="27"/>
      <c r="AK3412" s="27"/>
      <c r="AL3412" s="27"/>
      <c r="AM3412" s="27"/>
      <c r="AN3412" s="27"/>
      <c r="AO3412" s="27"/>
      <c r="AP3412" s="27">
        <v>3721.5000000000005</v>
      </c>
      <c r="AQ3412" s="39">
        <v>0</v>
      </c>
      <c r="AR3412" s="27">
        <f t="shared" si="137"/>
        <v>0</v>
      </c>
      <c r="AS3412" s="10" t="s">
        <v>111</v>
      </c>
      <c r="AT3412" s="43" t="s">
        <v>241</v>
      </c>
      <c r="AU3412" s="13" t="s">
        <v>1163</v>
      </c>
    </row>
    <row r="3413" spans="2:47" ht="13.15" customHeight="1" x14ac:dyDescent="0.2">
      <c r="B3413" s="13" t="s">
        <v>5270</v>
      </c>
      <c r="C3413" s="13" t="s">
        <v>100</v>
      </c>
      <c r="D3413" s="13" t="s">
        <v>4933</v>
      </c>
      <c r="E3413" s="13" t="s">
        <v>4927</v>
      </c>
      <c r="F3413" s="13" t="s">
        <v>4934</v>
      </c>
      <c r="G3413" s="13" t="s">
        <v>5271</v>
      </c>
      <c r="H3413" s="13" t="s">
        <v>1026</v>
      </c>
      <c r="I3413" s="13">
        <v>45</v>
      </c>
      <c r="J3413" s="13" t="s">
        <v>614</v>
      </c>
      <c r="K3413" s="13" t="s">
        <v>107</v>
      </c>
      <c r="L3413" s="13" t="s">
        <v>108</v>
      </c>
      <c r="M3413" s="13" t="s">
        <v>109</v>
      </c>
      <c r="N3413" s="13" t="s">
        <v>4173</v>
      </c>
      <c r="O3413" s="39"/>
      <c r="P3413" s="39"/>
      <c r="Q3413" s="39"/>
      <c r="R3413" s="39"/>
      <c r="S3413" s="39">
        <v>230</v>
      </c>
      <c r="T3413" s="39">
        <v>300</v>
      </c>
      <c r="U3413" s="39">
        <v>300</v>
      </c>
      <c r="V3413" s="39">
        <v>300</v>
      </c>
      <c r="W3413" s="39">
        <v>300</v>
      </c>
      <c r="X3413" s="39"/>
      <c r="Y3413" s="39"/>
      <c r="Z3413" s="39"/>
      <c r="AA3413" s="39"/>
      <c r="AB3413" s="39"/>
      <c r="AC3413" s="39"/>
      <c r="AD3413" s="39"/>
      <c r="AE3413" s="39"/>
      <c r="AF3413" s="39"/>
      <c r="AG3413" s="39"/>
      <c r="AH3413" s="39"/>
      <c r="AI3413" s="39"/>
      <c r="AJ3413" s="39"/>
      <c r="AK3413" s="39"/>
      <c r="AL3413" s="39"/>
      <c r="AM3413" s="39"/>
      <c r="AN3413" s="39"/>
      <c r="AO3413" s="39"/>
      <c r="AP3413" s="39">
        <v>3721.5000000000005</v>
      </c>
      <c r="AQ3413" s="39">
        <v>0</v>
      </c>
      <c r="AR3413" s="27">
        <f t="shared" si="137"/>
        <v>0</v>
      </c>
      <c r="AS3413" s="13" t="s">
        <v>111</v>
      </c>
      <c r="AT3413" s="13">
        <v>2016</v>
      </c>
      <c r="AU3413" s="13" t="s">
        <v>1027</v>
      </c>
    </row>
    <row r="3414" spans="2:47" ht="13.15" customHeight="1" x14ac:dyDescent="0.2">
      <c r="B3414" s="13" t="s">
        <v>5272</v>
      </c>
      <c r="C3414" s="13" t="s">
        <v>100</v>
      </c>
      <c r="D3414" s="13" t="s">
        <v>4933</v>
      </c>
      <c r="E3414" s="13" t="s">
        <v>4927</v>
      </c>
      <c r="F3414" s="13" t="s">
        <v>4934</v>
      </c>
      <c r="G3414" s="13" t="s">
        <v>5271</v>
      </c>
      <c r="H3414" s="13" t="s">
        <v>744</v>
      </c>
      <c r="I3414" s="13">
        <v>45</v>
      </c>
      <c r="J3414" s="13" t="s">
        <v>745</v>
      </c>
      <c r="K3414" s="13" t="s">
        <v>107</v>
      </c>
      <c r="L3414" s="13" t="s">
        <v>108</v>
      </c>
      <c r="M3414" s="13" t="s">
        <v>109</v>
      </c>
      <c r="N3414" s="13" t="s">
        <v>4173</v>
      </c>
      <c r="O3414" s="39"/>
      <c r="P3414" s="39"/>
      <c r="Q3414" s="39"/>
      <c r="R3414" s="39"/>
      <c r="S3414" s="39">
        <v>160</v>
      </c>
      <c r="T3414" s="39">
        <v>300</v>
      </c>
      <c r="U3414" s="39">
        <v>300</v>
      </c>
      <c r="V3414" s="39">
        <v>300</v>
      </c>
      <c r="W3414" s="39">
        <v>300</v>
      </c>
      <c r="X3414" s="39"/>
      <c r="Y3414" s="39"/>
      <c r="Z3414" s="39"/>
      <c r="AA3414" s="39"/>
      <c r="AB3414" s="39"/>
      <c r="AC3414" s="39"/>
      <c r="AD3414" s="39"/>
      <c r="AE3414" s="39"/>
      <c r="AF3414" s="39"/>
      <c r="AG3414" s="39"/>
      <c r="AH3414" s="39"/>
      <c r="AI3414" s="39"/>
      <c r="AJ3414" s="39"/>
      <c r="AK3414" s="39"/>
      <c r="AL3414" s="39"/>
      <c r="AM3414" s="39"/>
      <c r="AN3414" s="39"/>
      <c r="AO3414" s="39"/>
      <c r="AP3414" s="39">
        <v>3721.5000000000005</v>
      </c>
      <c r="AQ3414" s="39">
        <v>0</v>
      </c>
      <c r="AR3414" s="27">
        <f t="shared" si="137"/>
        <v>0</v>
      </c>
      <c r="AS3414" s="13" t="s">
        <v>111</v>
      </c>
      <c r="AT3414" s="13">
        <v>2016</v>
      </c>
      <c r="AU3414" s="13" t="s">
        <v>212</v>
      </c>
    </row>
    <row r="3415" spans="2:47" ht="13.15" customHeight="1" x14ac:dyDescent="0.2">
      <c r="B3415" s="7" t="s">
        <v>5273</v>
      </c>
      <c r="C3415" s="8" t="s">
        <v>100</v>
      </c>
      <c r="D3415" s="13" t="s">
        <v>5064</v>
      </c>
      <c r="E3415" s="13" t="s">
        <v>5065</v>
      </c>
      <c r="F3415" s="13" t="s">
        <v>5066</v>
      </c>
      <c r="G3415" s="7" t="s">
        <v>5274</v>
      </c>
      <c r="H3415" s="8" t="s">
        <v>197</v>
      </c>
      <c r="I3415" s="8">
        <v>45</v>
      </c>
      <c r="J3415" s="8" t="s">
        <v>1386</v>
      </c>
      <c r="K3415" s="8" t="s">
        <v>107</v>
      </c>
      <c r="L3415" s="8" t="s">
        <v>108</v>
      </c>
      <c r="M3415" s="8" t="s">
        <v>109</v>
      </c>
      <c r="N3415" s="8" t="s">
        <v>2105</v>
      </c>
      <c r="O3415" s="74"/>
      <c r="P3415" s="27"/>
      <c r="Q3415" s="27"/>
      <c r="R3415" s="27"/>
      <c r="S3415" s="27">
        <v>40</v>
      </c>
      <c r="T3415" s="27">
        <v>50</v>
      </c>
      <c r="U3415" s="27">
        <v>50</v>
      </c>
      <c r="V3415" s="27">
        <v>90</v>
      </c>
      <c r="W3415" s="27"/>
      <c r="X3415" s="27"/>
      <c r="Y3415" s="27"/>
      <c r="Z3415" s="27"/>
      <c r="AA3415" s="27"/>
      <c r="AB3415" s="27"/>
      <c r="AC3415" s="27"/>
      <c r="AD3415" s="27"/>
      <c r="AE3415" s="27"/>
      <c r="AF3415" s="27"/>
      <c r="AG3415" s="27"/>
      <c r="AH3415" s="27"/>
      <c r="AI3415" s="27"/>
      <c r="AJ3415" s="27"/>
      <c r="AK3415" s="27"/>
      <c r="AL3415" s="27"/>
      <c r="AM3415" s="27"/>
      <c r="AN3415" s="27"/>
      <c r="AO3415" s="27"/>
      <c r="AP3415" s="27">
        <v>82078.303571428565</v>
      </c>
      <c r="AQ3415" s="39">
        <v>0</v>
      </c>
      <c r="AR3415" s="27">
        <f t="shared" si="137"/>
        <v>0</v>
      </c>
      <c r="AS3415" s="10" t="s">
        <v>111</v>
      </c>
      <c r="AT3415" s="43" t="s">
        <v>241</v>
      </c>
      <c r="AU3415" s="89" t="s">
        <v>212</v>
      </c>
    </row>
    <row r="3416" spans="2:47" ht="13.15" customHeight="1" x14ac:dyDescent="0.2">
      <c r="B3416" s="7" t="s">
        <v>5275</v>
      </c>
      <c r="C3416" s="8" t="s">
        <v>100</v>
      </c>
      <c r="D3416" s="13" t="s">
        <v>1748</v>
      </c>
      <c r="E3416" s="13" t="s">
        <v>1749</v>
      </c>
      <c r="F3416" s="13" t="s">
        <v>1749</v>
      </c>
      <c r="G3416" s="7" t="s">
        <v>5276</v>
      </c>
      <c r="H3416" s="8" t="s">
        <v>105</v>
      </c>
      <c r="I3416" s="8">
        <v>45</v>
      </c>
      <c r="J3416" s="8" t="s">
        <v>1386</v>
      </c>
      <c r="K3416" s="8" t="s">
        <v>107</v>
      </c>
      <c r="L3416" s="8" t="s">
        <v>108</v>
      </c>
      <c r="M3416" s="8" t="s">
        <v>109</v>
      </c>
      <c r="N3416" s="8" t="s">
        <v>664</v>
      </c>
      <c r="O3416" s="74"/>
      <c r="P3416" s="27"/>
      <c r="Q3416" s="27"/>
      <c r="R3416" s="27"/>
      <c r="S3416" s="27">
        <v>30</v>
      </c>
      <c r="T3416" s="27">
        <v>30</v>
      </c>
      <c r="U3416" s="27">
        <v>30</v>
      </c>
      <c r="V3416" s="27">
        <v>30</v>
      </c>
      <c r="W3416" s="27"/>
      <c r="X3416" s="27"/>
      <c r="Y3416" s="27"/>
      <c r="Z3416" s="27"/>
      <c r="AA3416" s="27"/>
      <c r="AB3416" s="27"/>
      <c r="AC3416" s="27"/>
      <c r="AD3416" s="27"/>
      <c r="AE3416" s="27"/>
      <c r="AF3416" s="27"/>
      <c r="AG3416" s="27"/>
      <c r="AH3416" s="27"/>
      <c r="AI3416" s="27"/>
      <c r="AJ3416" s="27"/>
      <c r="AK3416" s="27"/>
      <c r="AL3416" s="27"/>
      <c r="AM3416" s="27"/>
      <c r="AN3416" s="27"/>
      <c r="AO3416" s="27"/>
      <c r="AP3416" s="27">
        <v>2048.6666666666665</v>
      </c>
      <c r="AQ3416" s="39">
        <v>0</v>
      </c>
      <c r="AR3416" s="27">
        <f t="shared" si="137"/>
        <v>0</v>
      </c>
      <c r="AS3416" s="10" t="s">
        <v>111</v>
      </c>
      <c r="AT3416" s="43" t="s">
        <v>241</v>
      </c>
      <c r="AU3416" s="13" t="s">
        <v>1163</v>
      </c>
    </row>
    <row r="3417" spans="2:47" ht="13.15" customHeight="1" x14ac:dyDescent="0.2">
      <c r="B3417" s="13" t="s">
        <v>5277</v>
      </c>
      <c r="C3417" s="13" t="s">
        <v>100</v>
      </c>
      <c r="D3417" s="13" t="s">
        <v>1748</v>
      </c>
      <c r="E3417" s="13" t="s">
        <v>1749</v>
      </c>
      <c r="F3417" s="13" t="s">
        <v>1749</v>
      </c>
      <c r="G3417" s="13" t="s">
        <v>5278</v>
      </c>
      <c r="H3417" s="13" t="s">
        <v>1475</v>
      </c>
      <c r="I3417" s="13">
        <v>45</v>
      </c>
      <c r="J3417" s="13" t="s">
        <v>614</v>
      </c>
      <c r="K3417" s="13" t="s">
        <v>107</v>
      </c>
      <c r="L3417" s="13" t="s">
        <v>108</v>
      </c>
      <c r="M3417" s="13" t="s">
        <v>109</v>
      </c>
      <c r="N3417" s="13" t="s">
        <v>664</v>
      </c>
      <c r="O3417" s="39"/>
      <c r="P3417" s="39"/>
      <c r="Q3417" s="39"/>
      <c r="R3417" s="39"/>
      <c r="S3417" s="39">
        <v>20</v>
      </c>
      <c r="T3417" s="39">
        <v>50</v>
      </c>
      <c r="U3417" s="39">
        <v>50</v>
      </c>
      <c r="V3417" s="39">
        <v>50</v>
      </c>
      <c r="W3417" s="39">
        <v>50</v>
      </c>
      <c r="X3417" s="39"/>
      <c r="Y3417" s="39"/>
      <c r="Z3417" s="39"/>
      <c r="AA3417" s="39"/>
      <c r="AB3417" s="39"/>
      <c r="AC3417" s="39"/>
      <c r="AD3417" s="39"/>
      <c r="AE3417" s="39"/>
      <c r="AF3417" s="39"/>
      <c r="AG3417" s="39"/>
      <c r="AH3417" s="39"/>
      <c r="AI3417" s="39"/>
      <c r="AJ3417" s="39"/>
      <c r="AK3417" s="39"/>
      <c r="AL3417" s="39"/>
      <c r="AM3417" s="39"/>
      <c r="AN3417" s="39"/>
      <c r="AO3417" s="39"/>
      <c r="AP3417" s="39">
        <v>2048.66</v>
      </c>
      <c r="AQ3417" s="39">
        <v>0</v>
      </c>
      <c r="AR3417" s="27">
        <f t="shared" si="137"/>
        <v>0</v>
      </c>
      <c r="AS3417" s="13" t="s">
        <v>111</v>
      </c>
      <c r="AT3417" s="13">
        <v>2016</v>
      </c>
      <c r="AU3417" s="13">
        <v>14</v>
      </c>
    </row>
    <row r="3418" spans="2:47" ht="13.15" customHeight="1" x14ac:dyDescent="0.2">
      <c r="B3418" s="13" t="s">
        <v>5279</v>
      </c>
      <c r="C3418" s="13" t="s">
        <v>100</v>
      </c>
      <c r="D3418" s="13" t="s">
        <v>1748</v>
      </c>
      <c r="E3418" s="13" t="s">
        <v>1749</v>
      </c>
      <c r="F3418" s="13" t="s">
        <v>1749</v>
      </c>
      <c r="G3418" s="13" t="s">
        <v>5278</v>
      </c>
      <c r="H3418" s="13" t="s">
        <v>1475</v>
      </c>
      <c r="I3418" s="13">
        <v>45</v>
      </c>
      <c r="J3418" s="13" t="s">
        <v>614</v>
      </c>
      <c r="K3418" s="13" t="s">
        <v>107</v>
      </c>
      <c r="L3418" s="13" t="s">
        <v>108</v>
      </c>
      <c r="M3418" s="13" t="s">
        <v>109</v>
      </c>
      <c r="N3418" s="13" t="s">
        <v>664</v>
      </c>
      <c r="O3418" s="39"/>
      <c r="P3418" s="39"/>
      <c r="Q3418" s="39"/>
      <c r="R3418" s="39"/>
      <c r="S3418" s="39">
        <v>0</v>
      </c>
      <c r="T3418" s="39">
        <v>50</v>
      </c>
      <c r="U3418" s="39">
        <v>50</v>
      </c>
      <c r="V3418" s="39">
        <v>50</v>
      </c>
      <c r="W3418" s="39">
        <v>50</v>
      </c>
      <c r="X3418" s="39"/>
      <c r="Y3418" s="39"/>
      <c r="Z3418" s="39"/>
      <c r="AA3418" s="39"/>
      <c r="AB3418" s="39"/>
      <c r="AC3418" s="39"/>
      <c r="AD3418" s="39"/>
      <c r="AE3418" s="39"/>
      <c r="AF3418" s="39"/>
      <c r="AG3418" s="39"/>
      <c r="AH3418" s="39"/>
      <c r="AI3418" s="39"/>
      <c r="AJ3418" s="39"/>
      <c r="AK3418" s="39"/>
      <c r="AL3418" s="39"/>
      <c r="AM3418" s="39"/>
      <c r="AN3418" s="39"/>
      <c r="AO3418" s="39"/>
      <c r="AP3418" s="39">
        <v>2048.66</v>
      </c>
      <c r="AQ3418" s="39">
        <v>0</v>
      </c>
      <c r="AR3418" s="27">
        <f t="shared" si="137"/>
        <v>0</v>
      </c>
      <c r="AS3418" s="13" t="s">
        <v>111</v>
      </c>
      <c r="AT3418" s="13">
        <v>2016</v>
      </c>
      <c r="AU3418" s="13" t="s">
        <v>212</v>
      </c>
    </row>
    <row r="3419" spans="2:47" ht="13.15" customHeight="1" x14ac:dyDescent="0.2">
      <c r="B3419" s="7" t="s">
        <v>5280</v>
      </c>
      <c r="C3419" s="8" t="s">
        <v>100</v>
      </c>
      <c r="D3419" s="13" t="s">
        <v>1779</v>
      </c>
      <c r="E3419" s="13" t="s">
        <v>1780</v>
      </c>
      <c r="F3419" s="13" t="s">
        <v>1781</v>
      </c>
      <c r="G3419" s="7" t="s">
        <v>5281</v>
      </c>
      <c r="H3419" s="8" t="s">
        <v>197</v>
      </c>
      <c r="I3419" s="8">
        <v>45</v>
      </c>
      <c r="J3419" s="8" t="s">
        <v>1386</v>
      </c>
      <c r="K3419" s="8" t="s">
        <v>107</v>
      </c>
      <c r="L3419" s="8" t="s">
        <v>108</v>
      </c>
      <c r="M3419" s="8" t="s">
        <v>109</v>
      </c>
      <c r="N3419" s="8" t="s">
        <v>2105</v>
      </c>
      <c r="O3419" s="74"/>
      <c r="P3419" s="27"/>
      <c r="Q3419" s="27"/>
      <c r="R3419" s="27"/>
      <c r="S3419" s="27">
        <v>100</v>
      </c>
      <c r="T3419" s="27">
        <v>100</v>
      </c>
      <c r="U3419" s="27">
        <v>100</v>
      </c>
      <c r="V3419" s="27">
        <v>100</v>
      </c>
      <c r="W3419" s="27"/>
      <c r="X3419" s="27"/>
      <c r="Y3419" s="27"/>
      <c r="Z3419" s="27"/>
      <c r="AA3419" s="27"/>
      <c r="AB3419" s="27"/>
      <c r="AC3419" s="27"/>
      <c r="AD3419" s="27"/>
      <c r="AE3419" s="27"/>
      <c r="AF3419" s="27"/>
      <c r="AG3419" s="27"/>
      <c r="AH3419" s="27"/>
      <c r="AI3419" s="27"/>
      <c r="AJ3419" s="27"/>
      <c r="AK3419" s="27"/>
      <c r="AL3419" s="27"/>
      <c r="AM3419" s="27"/>
      <c r="AN3419" s="27"/>
      <c r="AO3419" s="27"/>
      <c r="AP3419" s="27">
        <v>3123.3839285714284</v>
      </c>
      <c r="AQ3419" s="39">
        <v>0</v>
      </c>
      <c r="AR3419" s="27">
        <f t="shared" si="137"/>
        <v>0</v>
      </c>
      <c r="AS3419" s="10" t="s">
        <v>111</v>
      </c>
      <c r="AT3419" s="43" t="s">
        <v>241</v>
      </c>
      <c r="AU3419" s="89" t="s">
        <v>212</v>
      </c>
    </row>
    <row r="3420" spans="2:47" ht="13.15" customHeight="1" x14ac:dyDescent="0.2">
      <c r="B3420" s="7" t="s">
        <v>5282</v>
      </c>
      <c r="C3420" s="8" t="s">
        <v>100</v>
      </c>
      <c r="D3420" s="13" t="s">
        <v>5283</v>
      </c>
      <c r="E3420" s="13" t="s">
        <v>5284</v>
      </c>
      <c r="F3420" s="13" t="s">
        <v>5285</v>
      </c>
      <c r="G3420" s="7" t="s">
        <v>5286</v>
      </c>
      <c r="H3420" s="8" t="s">
        <v>197</v>
      </c>
      <c r="I3420" s="8">
        <v>45</v>
      </c>
      <c r="J3420" s="8" t="s">
        <v>1386</v>
      </c>
      <c r="K3420" s="8" t="s">
        <v>107</v>
      </c>
      <c r="L3420" s="8" t="s">
        <v>108</v>
      </c>
      <c r="M3420" s="8" t="s">
        <v>109</v>
      </c>
      <c r="N3420" s="8" t="s">
        <v>664</v>
      </c>
      <c r="O3420" s="74"/>
      <c r="P3420" s="27"/>
      <c r="Q3420" s="27"/>
      <c r="R3420" s="27"/>
      <c r="S3420" s="27">
        <v>25</v>
      </c>
      <c r="T3420" s="27">
        <v>25</v>
      </c>
      <c r="U3420" s="27">
        <v>25</v>
      </c>
      <c r="V3420" s="27">
        <v>25</v>
      </c>
      <c r="W3420" s="27"/>
      <c r="X3420" s="27"/>
      <c r="Y3420" s="27"/>
      <c r="Z3420" s="27"/>
      <c r="AA3420" s="27"/>
      <c r="AB3420" s="27"/>
      <c r="AC3420" s="27"/>
      <c r="AD3420" s="27"/>
      <c r="AE3420" s="27"/>
      <c r="AF3420" s="27"/>
      <c r="AG3420" s="27"/>
      <c r="AH3420" s="27"/>
      <c r="AI3420" s="27"/>
      <c r="AJ3420" s="27"/>
      <c r="AK3420" s="27"/>
      <c r="AL3420" s="27"/>
      <c r="AM3420" s="27"/>
      <c r="AN3420" s="27"/>
      <c r="AO3420" s="27"/>
      <c r="AP3420" s="27">
        <v>11295.374999999998</v>
      </c>
      <c r="AQ3420" s="39">
        <v>0</v>
      </c>
      <c r="AR3420" s="27">
        <f t="shared" si="137"/>
        <v>0</v>
      </c>
      <c r="AS3420" s="10" t="s">
        <v>111</v>
      </c>
      <c r="AT3420" s="43" t="s">
        <v>241</v>
      </c>
      <c r="AU3420" s="89" t="s">
        <v>212</v>
      </c>
    </row>
    <row r="3421" spans="2:47" ht="13.15" customHeight="1" x14ac:dyDescent="0.2">
      <c r="B3421" s="7" t="s">
        <v>5287</v>
      </c>
      <c r="C3421" s="8" t="s">
        <v>100</v>
      </c>
      <c r="D3421" s="13" t="s">
        <v>5288</v>
      </c>
      <c r="E3421" s="13" t="s">
        <v>5289</v>
      </c>
      <c r="F3421" s="13" t="s">
        <v>5290</v>
      </c>
      <c r="G3421" s="7" t="s">
        <v>5291</v>
      </c>
      <c r="H3421" s="8" t="s">
        <v>197</v>
      </c>
      <c r="I3421" s="8">
        <v>45</v>
      </c>
      <c r="J3421" s="8" t="s">
        <v>1386</v>
      </c>
      <c r="K3421" s="8" t="s">
        <v>107</v>
      </c>
      <c r="L3421" s="8" t="s">
        <v>108</v>
      </c>
      <c r="M3421" s="8" t="s">
        <v>109</v>
      </c>
      <c r="N3421" s="8" t="s">
        <v>664</v>
      </c>
      <c r="O3421" s="74"/>
      <c r="P3421" s="27"/>
      <c r="Q3421" s="27"/>
      <c r="R3421" s="27"/>
      <c r="S3421" s="27">
        <v>10</v>
      </c>
      <c r="T3421" s="27">
        <v>10</v>
      </c>
      <c r="U3421" s="27">
        <v>10</v>
      </c>
      <c r="V3421" s="27">
        <v>10</v>
      </c>
      <c r="W3421" s="27"/>
      <c r="X3421" s="27"/>
      <c r="Y3421" s="27"/>
      <c r="Z3421" s="27"/>
      <c r="AA3421" s="27"/>
      <c r="AB3421" s="27"/>
      <c r="AC3421" s="27"/>
      <c r="AD3421" s="27"/>
      <c r="AE3421" s="27"/>
      <c r="AF3421" s="27"/>
      <c r="AG3421" s="27"/>
      <c r="AH3421" s="27"/>
      <c r="AI3421" s="27"/>
      <c r="AJ3421" s="27"/>
      <c r="AK3421" s="27"/>
      <c r="AL3421" s="27"/>
      <c r="AM3421" s="27"/>
      <c r="AN3421" s="27"/>
      <c r="AO3421" s="27"/>
      <c r="AP3421" s="27">
        <v>21874.999999999996</v>
      </c>
      <c r="AQ3421" s="39">
        <v>0</v>
      </c>
      <c r="AR3421" s="27">
        <f t="shared" si="137"/>
        <v>0</v>
      </c>
      <c r="AS3421" s="10" t="s">
        <v>111</v>
      </c>
      <c r="AT3421" s="43" t="s">
        <v>241</v>
      </c>
      <c r="AU3421" s="89" t="s">
        <v>212</v>
      </c>
    </row>
    <row r="3422" spans="2:47" ht="13.15" customHeight="1" x14ac:dyDescent="0.2">
      <c r="B3422" s="7" t="s">
        <v>5292</v>
      </c>
      <c r="C3422" s="8" t="s">
        <v>100</v>
      </c>
      <c r="D3422" s="13" t="s">
        <v>5293</v>
      </c>
      <c r="E3422" s="13" t="s">
        <v>5284</v>
      </c>
      <c r="F3422" s="13" t="s">
        <v>5294</v>
      </c>
      <c r="G3422" s="7" t="s">
        <v>5295</v>
      </c>
      <c r="H3422" s="8" t="s">
        <v>197</v>
      </c>
      <c r="I3422" s="8">
        <v>45</v>
      </c>
      <c r="J3422" s="8" t="s">
        <v>1386</v>
      </c>
      <c r="K3422" s="8" t="s">
        <v>107</v>
      </c>
      <c r="L3422" s="8" t="s">
        <v>108</v>
      </c>
      <c r="M3422" s="8" t="s">
        <v>109</v>
      </c>
      <c r="N3422" s="8" t="s">
        <v>664</v>
      </c>
      <c r="O3422" s="74"/>
      <c r="P3422" s="27"/>
      <c r="Q3422" s="27"/>
      <c r="R3422" s="27"/>
      <c r="S3422" s="27">
        <v>4</v>
      </c>
      <c r="T3422" s="27">
        <v>4</v>
      </c>
      <c r="U3422" s="27">
        <v>4</v>
      </c>
      <c r="V3422" s="27">
        <v>4</v>
      </c>
      <c r="W3422" s="27"/>
      <c r="X3422" s="27"/>
      <c r="Y3422" s="27"/>
      <c r="Z3422" s="27"/>
      <c r="AA3422" s="27"/>
      <c r="AB3422" s="27"/>
      <c r="AC3422" s="27"/>
      <c r="AD3422" s="27"/>
      <c r="AE3422" s="27"/>
      <c r="AF3422" s="27"/>
      <c r="AG3422" s="27"/>
      <c r="AH3422" s="27"/>
      <c r="AI3422" s="27"/>
      <c r="AJ3422" s="27"/>
      <c r="AK3422" s="27"/>
      <c r="AL3422" s="27"/>
      <c r="AM3422" s="27"/>
      <c r="AN3422" s="27"/>
      <c r="AO3422" s="27"/>
      <c r="AP3422" s="27">
        <v>22566.374999999996</v>
      </c>
      <c r="AQ3422" s="39">
        <v>0</v>
      </c>
      <c r="AR3422" s="27">
        <f t="shared" si="137"/>
        <v>0</v>
      </c>
      <c r="AS3422" s="10" t="s">
        <v>111</v>
      </c>
      <c r="AT3422" s="43" t="s">
        <v>241</v>
      </c>
      <c r="AU3422" s="89" t="s">
        <v>212</v>
      </c>
    </row>
    <row r="3423" spans="2:47" ht="13.15" customHeight="1" x14ac:dyDescent="0.2">
      <c r="B3423" s="7" t="s">
        <v>5296</v>
      </c>
      <c r="C3423" s="8" t="s">
        <v>100</v>
      </c>
      <c r="D3423" s="13" t="s">
        <v>5297</v>
      </c>
      <c r="E3423" s="13" t="s">
        <v>5284</v>
      </c>
      <c r="F3423" s="13" t="s">
        <v>5298</v>
      </c>
      <c r="G3423" s="7" t="s">
        <v>5299</v>
      </c>
      <c r="H3423" s="8" t="s">
        <v>197</v>
      </c>
      <c r="I3423" s="8">
        <v>45</v>
      </c>
      <c r="J3423" s="8" t="s">
        <v>1386</v>
      </c>
      <c r="K3423" s="8" t="s">
        <v>107</v>
      </c>
      <c r="L3423" s="8" t="s">
        <v>108</v>
      </c>
      <c r="M3423" s="8" t="s">
        <v>109</v>
      </c>
      <c r="N3423" s="8" t="s">
        <v>664</v>
      </c>
      <c r="O3423" s="74"/>
      <c r="P3423" s="27"/>
      <c r="Q3423" s="27"/>
      <c r="R3423" s="27"/>
      <c r="S3423" s="27">
        <v>4</v>
      </c>
      <c r="T3423" s="27">
        <v>4</v>
      </c>
      <c r="U3423" s="27">
        <v>4</v>
      </c>
      <c r="V3423" s="27">
        <v>4</v>
      </c>
      <c r="W3423" s="27"/>
      <c r="X3423" s="27"/>
      <c r="Y3423" s="27"/>
      <c r="Z3423" s="27"/>
      <c r="AA3423" s="27"/>
      <c r="AB3423" s="27"/>
      <c r="AC3423" s="27"/>
      <c r="AD3423" s="27"/>
      <c r="AE3423" s="27"/>
      <c r="AF3423" s="27"/>
      <c r="AG3423" s="27"/>
      <c r="AH3423" s="27"/>
      <c r="AI3423" s="27"/>
      <c r="AJ3423" s="27"/>
      <c r="AK3423" s="27"/>
      <c r="AL3423" s="27"/>
      <c r="AM3423" s="27"/>
      <c r="AN3423" s="27"/>
      <c r="AO3423" s="27"/>
      <c r="AP3423" s="27">
        <v>2006.2499999999998</v>
      </c>
      <c r="AQ3423" s="39">
        <v>0</v>
      </c>
      <c r="AR3423" s="27">
        <f t="shared" si="137"/>
        <v>0</v>
      </c>
      <c r="AS3423" s="10" t="s">
        <v>111</v>
      </c>
      <c r="AT3423" s="43" t="s">
        <v>241</v>
      </c>
      <c r="AU3423" s="89" t="s">
        <v>212</v>
      </c>
    </row>
    <row r="3424" spans="2:47" ht="13.15" customHeight="1" x14ac:dyDescent="0.2">
      <c r="B3424" s="7" t="s">
        <v>5300</v>
      </c>
      <c r="C3424" s="8" t="s">
        <v>100</v>
      </c>
      <c r="D3424" s="13" t="s">
        <v>5297</v>
      </c>
      <c r="E3424" s="13" t="s">
        <v>5284</v>
      </c>
      <c r="F3424" s="13" t="s">
        <v>5301</v>
      </c>
      <c r="G3424" s="7" t="s">
        <v>5302</v>
      </c>
      <c r="H3424" s="8" t="s">
        <v>197</v>
      </c>
      <c r="I3424" s="8">
        <v>45</v>
      </c>
      <c r="J3424" s="8" t="s">
        <v>1386</v>
      </c>
      <c r="K3424" s="8" t="s">
        <v>107</v>
      </c>
      <c r="L3424" s="8" t="s">
        <v>108</v>
      </c>
      <c r="M3424" s="8" t="s">
        <v>109</v>
      </c>
      <c r="N3424" s="8" t="s">
        <v>664</v>
      </c>
      <c r="O3424" s="74"/>
      <c r="P3424" s="27"/>
      <c r="Q3424" s="27"/>
      <c r="R3424" s="27"/>
      <c r="S3424" s="27">
        <v>12</v>
      </c>
      <c r="T3424" s="27">
        <v>12</v>
      </c>
      <c r="U3424" s="27">
        <v>12</v>
      </c>
      <c r="V3424" s="27">
        <v>12</v>
      </c>
      <c r="W3424" s="27"/>
      <c r="X3424" s="27"/>
      <c r="Y3424" s="27"/>
      <c r="Z3424" s="27"/>
      <c r="AA3424" s="27"/>
      <c r="AB3424" s="27"/>
      <c r="AC3424" s="27"/>
      <c r="AD3424" s="27"/>
      <c r="AE3424" s="27"/>
      <c r="AF3424" s="27"/>
      <c r="AG3424" s="27"/>
      <c r="AH3424" s="27"/>
      <c r="AI3424" s="27"/>
      <c r="AJ3424" s="27"/>
      <c r="AK3424" s="27"/>
      <c r="AL3424" s="27"/>
      <c r="AM3424" s="27"/>
      <c r="AN3424" s="27"/>
      <c r="AO3424" s="27"/>
      <c r="AP3424" s="27">
        <v>7652.6785714285706</v>
      </c>
      <c r="AQ3424" s="39">
        <v>0</v>
      </c>
      <c r="AR3424" s="27">
        <f t="shared" si="137"/>
        <v>0</v>
      </c>
      <c r="AS3424" s="10" t="s">
        <v>111</v>
      </c>
      <c r="AT3424" s="43" t="s">
        <v>241</v>
      </c>
      <c r="AU3424" s="89" t="s">
        <v>212</v>
      </c>
    </row>
    <row r="3425" spans="2:47" ht="13.15" customHeight="1" x14ac:dyDescent="0.2">
      <c r="B3425" s="7" t="s">
        <v>5303</v>
      </c>
      <c r="C3425" s="8" t="s">
        <v>100</v>
      </c>
      <c r="D3425" s="13" t="s">
        <v>5304</v>
      </c>
      <c r="E3425" s="13" t="s">
        <v>5284</v>
      </c>
      <c r="F3425" s="13" t="s">
        <v>5305</v>
      </c>
      <c r="G3425" s="7" t="s">
        <v>5306</v>
      </c>
      <c r="H3425" s="8" t="s">
        <v>197</v>
      </c>
      <c r="I3425" s="8">
        <v>45</v>
      </c>
      <c r="J3425" s="8" t="s">
        <v>1386</v>
      </c>
      <c r="K3425" s="8" t="s">
        <v>107</v>
      </c>
      <c r="L3425" s="8" t="s">
        <v>108</v>
      </c>
      <c r="M3425" s="8" t="s">
        <v>109</v>
      </c>
      <c r="N3425" s="8" t="s">
        <v>664</v>
      </c>
      <c r="O3425" s="74"/>
      <c r="P3425" s="27"/>
      <c r="Q3425" s="27"/>
      <c r="R3425" s="27"/>
      <c r="S3425" s="27">
        <v>38</v>
      </c>
      <c r="T3425" s="27">
        <v>38</v>
      </c>
      <c r="U3425" s="27">
        <v>38</v>
      </c>
      <c r="V3425" s="27">
        <v>38</v>
      </c>
      <c r="W3425" s="27"/>
      <c r="X3425" s="27"/>
      <c r="Y3425" s="27"/>
      <c r="Z3425" s="27"/>
      <c r="AA3425" s="27"/>
      <c r="AB3425" s="27"/>
      <c r="AC3425" s="27"/>
      <c r="AD3425" s="27"/>
      <c r="AE3425" s="27"/>
      <c r="AF3425" s="27"/>
      <c r="AG3425" s="27"/>
      <c r="AH3425" s="27"/>
      <c r="AI3425" s="27"/>
      <c r="AJ3425" s="27"/>
      <c r="AK3425" s="27"/>
      <c r="AL3425" s="27"/>
      <c r="AM3425" s="27"/>
      <c r="AN3425" s="27"/>
      <c r="AO3425" s="27"/>
      <c r="AP3425" s="27">
        <v>26902.678571428569</v>
      </c>
      <c r="AQ3425" s="39">
        <v>0</v>
      </c>
      <c r="AR3425" s="27">
        <f t="shared" si="137"/>
        <v>0</v>
      </c>
      <c r="AS3425" s="10" t="s">
        <v>111</v>
      </c>
      <c r="AT3425" s="43" t="s">
        <v>241</v>
      </c>
      <c r="AU3425" s="89" t="s">
        <v>212</v>
      </c>
    </row>
    <row r="3426" spans="2:47" ht="13.15" customHeight="1" x14ac:dyDescent="0.2">
      <c r="B3426" s="7" t="s">
        <v>5307</v>
      </c>
      <c r="C3426" s="8" t="s">
        <v>100</v>
      </c>
      <c r="D3426" s="13" t="s">
        <v>5308</v>
      </c>
      <c r="E3426" s="13" t="s">
        <v>5284</v>
      </c>
      <c r="F3426" s="13" t="s">
        <v>5309</v>
      </c>
      <c r="G3426" s="7" t="s">
        <v>5310</v>
      </c>
      <c r="H3426" s="8" t="s">
        <v>197</v>
      </c>
      <c r="I3426" s="8">
        <v>45</v>
      </c>
      <c r="J3426" s="8" t="s">
        <v>1386</v>
      </c>
      <c r="K3426" s="8" t="s">
        <v>107</v>
      </c>
      <c r="L3426" s="8" t="s">
        <v>108</v>
      </c>
      <c r="M3426" s="8" t="s">
        <v>109</v>
      </c>
      <c r="N3426" s="8" t="s">
        <v>664</v>
      </c>
      <c r="O3426" s="74"/>
      <c r="P3426" s="27"/>
      <c r="Q3426" s="27"/>
      <c r="R3426" s="27"/>
      <c r="S3426" s="27">
        <v>48</v>
      </c>
      <c r="T3426" s="27">
        <v>48</v>
      </c>
      <c r="U3426" s="27">
        <v>48</v>
      </c>
      <c r="V3426" s="27">
        <v>48</v>
      </c>
      <c r="W3426" s="27"/>
      <c r="X3426" s="27"/>
      <c r="Y3426" s="27"/>
      <c r="Z3426" s="27"/>
      <c r="AA3426" s="27"/>
      <c r="AB3426" s="27"/>
      <c r="AC3426" s="27"/>
      <c r="AD3426" s="27"/>
      <c r="AE3426" s="27"/>
      <c r="AF3426" s="27"/>
      <c r="AG3426" s="27"/>
      <c r="AH3426" s="27"/>
      <c r="AI3426" s="27"/>
      <c r="AJ3426" s="27"/>
      <c r="AK3426" s="27"/>
      <c r="AL3426" s="27"/>
      <c r="AM3426" s="27"/>
      <c r="AN3426" s="27"/>
      <c r="AO3426" s="27"/>
      <c r="AP3426" s="27">
        <v>3160.7142857142853</v>
      </c>
      <c r="AQ3426" s="39">
        <v>0</v>
      </c>
      <c r="AR3426" s="27">
        <f t="shared" si="137"/>
        <v>0</v>
      </c>
      <c r="AS3426" s="10" t="s">
        <v>111</v>
      </c>
      <c r="AT3426" s="43" t="s">
        <v>241</v>
      </c>
      <c r="AU3426" s="89" t="s">
        <v>212</v>
      </c>
    </row>
    <row r="3427" spans="2:47" ht="13.15" customHeight="1" x14ac:dyDescent="0.2">
      <c r="B3427" s="7" t="s">
        <v>5311</v>
      </c>
      <c r="C3427" s="8" t="s">
        <v>100</v>
      </c>
      <c r="D3427" s="13" t="s">
        <v>5297</v>
      </c>
      <c r="E3427" s="13" t="s">
        <v>5284</v>
      </c>
      <c r="F3427" s="13" t="s">
        <v>5312</v>
      </c>
      <c r="G3427" s="7" t="s">
        <v>5313</v>
      </c>
      <c r="H3427" s="8" t="s">
        <v>197</v>
      </c>
      <c r="I3427" s="8">
        <v>45</v>
      </c>
      <c r="J3427" s="8" t="s">
        <v>1386</v>
      </c>
      <c r="K3427" s="8" t="s">
        <v>107</v>
      </c>
      <c r="L3427" s="8" t="s">
        <v>108</v>
      </c>
      <c r="M3427" s="8" t="s">
        <v>109</v>
      </c>
      <c r="N3427" s="8" t="s">
        <v>664</v>
      </c>
      <c r="O3427" s="74"/>
      <c r="P3427" s="27"/>
      <c r="Q3427" s="27"/>
      <c r="R3427" s="27"/>
      <c r="S3427" s="27">
        <v>22</v>
      </c>
      <c r="T3427" s="27">
        <v>22</v>
      </c>
      <c r="U3427" s="27">
        <v>22</v>
      </c>
      <c r="V3427" s="27">
        <v>22</v>
      </c>
      <c r="W3427" s="27"/>
      <c r="X3427" s="27"/>
      <c r="Y3427" s="27"/>
      <c r="Z3427" s="27"/>
      <c r="AA3427" s="27"/>
      <c r="AB3427" s="27"/>
      <c r="AC3427" s="27"/>
      <c r="AD3427" s="27"/>
      <c r="AE3427" s="27"/>
      <c r="AF3427" s="27"/>
      <c r="AG3427" s="27"/>
      <c r="AH3427" s="27"/>
      <c r="AI3427" s="27"/>
      <c r="AJ3427" s="27"/>
      <c r="AK3427" s="27"/>
      <c r="AL3427" s="27"/>
      <c r="AM3427" s="27"/>
      <c r="AN3427" s="27"/>
      <c r="AO3427" s="27"/>
      <c r="AP3427" s="27">
        <v>2328.5714285714284</v>
      </c>
      <c r="AQ3427" s="39">
        <v>0</v>
      </c>
      <c r="AR3427" s="27">
        <f t="shared" si="137"/>
        <v>0</v>
      </c>
      <c r="AS3427" s="10" t="s">
        <v>111</v>
      </c>
      <c r="AT3427" s="43" t="s">
        <v>241</v>
      </c>
      <c r="AU3427" s="89" t="s">
        <v>212</v>
      </c>
    </row>
    <row r="3428" spans="2:47" ht="13.15" customHeight="1" x14ac:dyDescent="0.2">
      <c r="B3428" s="7" t="s">
        <v>5314</v>
      </c>
      <c r="C3428" s="8" t="s">
        <v>100</v>
      </c>
      <c r="D3428" s="13" t="s">
        <v>5297</v>
      </c>
      <c r="E3428" s="13" t="s">
        <v>5284</v>
      </c>
      <c r="F3428" s="13" t="s">
        <v>5315</v>
      </c>
      <c r="G3428" s="7" t="s">
        <v>5316</v>
      </c>
      <c r="H3428" s="8" t="s">
        <v>197</v>
      </c>
      <c r="I3428" s="8">
        <v>45</v>
      </c>
      <c r="J3428" s="8" t="s">
        <v>1386</v>
      </c>
      <c r="K3428" s="8" t="s">
        <v>107</v>
      </c>
      <c r="L3428" s="8" t="s">
        <v>108</v>
      </c>
      <c r="M3428" s="8" t="s">
        <v>109</v>
      </c>
      <c r="N3428" s="8" t="s">
        <v>664</v>
      </c>
      <c r="O3428" s="74"/>
      <c r="P3428" s="27"/>
      <c r="Q3428" s="27"/>
      <c r="R3428" s="27"/>
      <c r="S3428" s="27">
        <v>38</v>
      </c>
      <c r="T3428" s="27">
        <v>38</v>
      </c>
      <c r="U3428" s="27">
        <v>38</v>
      </c>
      <c r="V3428" s="27">
        <v>38</v>
      </c>
      <c r="W3428" s="27"/>
      <c r="X3428" s="27"/>
      <c r="Y3428" s="27"/>
      <c r="Z3428" s="27"/>
      <c r="AA3428" s="27"/>
      <c r="AB3428" s="27"/>
      <c r="AC3428" s="27"/>
      <c r="AD3428" s="27"/>
      <c r="AE3428" s="27"/>
      <c r="AF3428" s="27"/>
      <c r="AG3428" s="27"/>
      <c r="AH3428" s="27"/>
      <c r="AI3428" s="27"/>
      <c r="AJ3428" s="27"/>
      <c r="AK3428" s="27"/>
      <c r="AL3428" s="27"/>
      <c r="AM3428" s="27"/>
      <c r="AN3428" s="27"/>
      <c r="AO3428" s="27"/>
      <c r="AP3428" s="27">
        <v>3015.1785714285711</v>
      </c>
      <c r="AQ3428" s="39">
        <v>0</v>
      </c>
      <c r="AR3428" s="27">
        <f t="shared" si="137"/>
        <v>0</v>
      </c>
      <c r="AS3428" s="10" t="s">
        <v>111</v>
      </c>
      <c r="AT3428" s="43" t="s">
        <v>241</v>
      </c>
      <c r="AU3428" s="89" t="s">
        <v>212</v>
      </c>
    </row>
    <row r="3429" spans="2:47" ht="13.15" customHeight="1" x14ac:dyDescent="0.2">
      <c r="B3429" s="7" t="s">
        <v>5317</v>
      </c>
      <c r="C3429" s="8" t="s">
        <v>100</v>
      </c>
      <c r="D3429" s="13" t="s">
        <v>5297</v>
      </c>
      <c r="E3429" s="13" t="s">
        <v>5284</v>
      </c>
      <c r="F3429" s="13" t="s">
        <v>5318</v>
      </c>
      <c r="G3429" s="7" t="s">
        <v>5319</v>
      </c>
      <c r="H3429" s="8" t="s">
        <v>197</v>
      </c>
      <c r="I3429" s="8">
        <v>45</v>
      </c>
      <c r="J3429" s="8" t="s">
        <v>1386</v>
      </c>
      <c r="K3429" s="8" t="s">
        <v>107</v>
      </c>
      <c r="L3429" s="8" t="s">
        <v>108</v>
      </c>
      <c r="M3429" s="8" t="s">
        <v>109</v>
      </c>
      <c r="N3429" s="8" t="s">
        <v>664</v>
      </c>
      <c r="O3429" s="74"/>
      <c r="P3429" s="27"/>
      <c r="Q3429" s="27"/>
      <c r="R3429" s="27"/>
      <c r="S3429" s="27">
        <v>48</v>
      </c>
      <c r="T3429" s="27">
        <v>48</v>
      </c>
      <c r="U3429" s="27">
        <v>48</v>
      </c>
      <c r="V3429" s="27">
        <v>48</v>
      </c>
      <c r="W3429" s="27"/>
      <c r="X3429" s="27"/>
      <c r="Y3429" s="27"/>
      <c r="Z3429" s="27"/>
      <c r="AA3429" s="27"/>
      <c r="AB3429" s="27"/>
      <c r="AC3429" s="27"/>
      <c r="AD3429" s="27"/>
      <c r="AE3429" s="27"/>
      <c r="AF3429" s="27"/>
      <c r="AG3429" s="27"/>
      <c r="AH3429" s="27"/>
      <c r="AI3429" s="27"/>
      <c r="AJ3429" s="27"/>
      <c r="AK3429" s="27"/>
      <c r="AL3429" s="27"/>
      <c r="AM3429" s="27"/>
      <c r="AN3429" s="27"/>
      <c r="AO3429" s="27"/>
      <c r="AP3429" s="27">
        <v>6449.9999999999991</v>
      </c>
      <c r="AQ3429" s="39">
        <v>0</v>
      </c>
      <c r="AR3429" s="27">
        <f t="shared" si="137"/>
        <v>0</v>
      </c>
      <c r="AS3429" s="10" t="s">
        <v>111</v>
      </c>
      <c r="AT3429" s="43" t="s">
        <v>241</v>
      </c>
      <c r="AU3429" s="89" t="s">
        <v>212</v>
      </c>
    </row>
    <row r="3430" spans="2:47" ht="13.15" customHeight="1" x14ac:dyDescent="0.2">
      <c r="B3430" s="7" t="s">
        <v>5320</v>
      </c>
      <c r="C3430" s="8" t="s">
        <v>100</v>
      </c>
      <c r="D3430" s="13" t="s">
        <v>5297</v>
      </c>
      <c r="E3430" s="13" t="s">
        <v>5284</v>
      </c>
      <c r="F3430" s="13" t="s">
        <v>5318</v>
      </c>
      <c r="G3430" s="7" t="s">
        <v>5321</v>
      </c>
      <c r="H3430" s="8" t="s">
        <v>197</v>
      </c>
      <c r="I3430" s="8">
        <v>45</v>
      </c>
      <c r="J3430" s="8" t="s">
        <v>1386</v>
      </c>
      <c r="K3430" s="8" t="s">
        <v>107</v>
      </c>
      <c r="L3430" s="8" t="s">
        <v>108</v>
      </c>
      <c r="M3430" s="8" t="s">
        <v>109</v>
      </c>
      <c r="N3430" s="8" t="s">
        <v>664</v>
      </c>
      <c r="O3430" s="74"/>
      <c r="P3430" s="27"/>
      <c r="Q3430" s="27"/>
      <c r="R3430" s="27"/>
      <c r="S3430" s="27">
        <v>56</v>
      </c>
      <c r="T3430" s="27">
        <v>56</v>
      </c>
      <c r="U3430" s="27">
        <v>56</v>
      </c>
      <c r="V3430" s="27">
        <v>56</v>
      </c>
      <c r="W3430" s="27"/>
      <c r="X3430" s="27"/>
      <c r="Y3430" s="27"/>
      <c r="Z3430" s="27"/>
      <c r="AA3430" s="27"/>
      <c r="AB3430" s="27"/>
      <c r="AC3430" s="27"/>
      <c r="AD3430" s="27"/>
      <c r="AE3430" s="27"/>
      <c r="AF3430" s="27"/>
      <c r="AG3430" s="27"/>
      <c r="AH3430" s="27"/>
      <c r="AI3430" s="27"/>
      <c r="AJ3430" s="27"/>
      <c r="AK3430" s="27"/>
      <c r="AL3430" s="27"/>
      <c r="AM3430" s="27"/>
      <c r="AN3430" s="27"/>
      <c r="AO3430" s="27"/>
      <c r="AP3430" s="27">
        <v>8445.5357142857138</v>
      </c>
      <c r="AQ3430" s="39">
        <v>0</v>
      </c>
      <c r="AR3430" s="27">
        <f t="shared" si="137"/>
        <v>0</v>
      </c>
      <c r="AS3430" s="10" t="s">
        <v>111</v>
      </c>
      <c r="AT3430" s="43" t="s">
        <v>241</v>
      </c>
      <c r="AU3430" s="89" t="s">
        <v>212</v>
      </c>
    </row>
    <row r="3431" spans="2:47" ht="13.15" customHeight="1" x14ac:dyDescent="0.2">
      <c r="B3431" s="7" t="s">
        <v>5322</v>
      </c>
      <c r="C3431" s="8" t="s">
        <v>100</v>
      </c>
      <c r="D3431" s="13" t="s">
        <v>5297</v>
      </c>
      <c r="E3431" s="13" t="s">
        <v>5284</v>
      </c>
      <c r="F3431" s="13" t="s">
        <v>5323</v>
      </c>
      <c r="G3431" s="7" t="s">
        <v>5324</v>
      </c>
      <c r="H3431" s="8" t="s">
        <v>197</v>
      </c>
      <c r="I3431" s="8">
        <v>45</v>
      </c>
      <c r="J3431" s="8" t="s">
        <v>1386</v>
      </c>
      <c r="K3431" s="8" t="s">
        <v>107</v>
      </c>
      <c r="L3431" s="8" t="s">
        <v>108</v>
      </c>
      <c r="M3431" s="8" t="s">
        <v>109</v>
      </c>
      <c r="N3431" s="8" t="s">
        <v>664</v>
      </c>
      <c r="O3431" s="74"/>
      <c r="P3431" s="27"/>
      <c r="Q3431" s="27"/>
      <c r="R3431" s="27"/>
      <c r="S3431" s="27">
        <v>38</v>
      </c>
      <c r="T3431" s="27">
        <v>38</v>
      </c>
      <c r="U3431" s="27">
        <v>38</v>
      </c>
      <c r="V3431" s="27">
        <v>38</v>
      </c>
      <c r="W3431" s="27"/>
      <c r="X3431" s="27"/>
      <c r="Y3431" s="27"/>
      <c r="Z3431" s="27"/>
      <c r="AA3431" s="27"/>
      <c r="AB3431" s="27"/>
      <c r="AC3431" s="27"/>
      <c r="AD3431" s="27"/>
      <c r="AE3431" s="27"/>
      <c r="AF3431" s="27"/>
      <c r="AG3431" s="27"/>
      <c r="AH3431" s="27"/>
      <c r="AI3431" s="27"/>
      <c r="AJ3431" s="27"/>
      <c r="AK3431" s="27"/>
      <c r="AL3431" s="27"/>
      <c r="AM3431" s="27"/>
      <c r="AN3431" s="27"/>
      <c r="AO3431" s="27"/>
      <c r="AP3431" s="27">
        <v>12641.964285714284</v>
      </c>
      <c r="AQ3431" s="39">
        <v>0</v>
      </c>
      <c r="AR3431" s="27">
        <f t="shared" si="137"/>
        <v>0</v>
      </c>
      <c r="AS3431" s="10" t="s">
        <v>111</v>
      </c>
      <c r="AT3431" s="43" t="s">
        <v>241</v>
      </c>
      <c r="AU3431" s="89" t="s">
        <v>212</v>
      </c>
    </row>
    <row r="3432" spans="2:47" ht="13.15" customHeight="1" x14ac:dyDescent="0.2">
      <c r="B3432" s="7" t="s">
        <v>5325</v>
      </c>
      <c r="C3432" s="8" t="s">
        <v>100</v>
      </c>
      <c r="D3432" s="13" t="s">
        <v>5297</v>
      </c>
      <c r="E3432" s="13" t="s">
        <v>5284</v>
      </c>
      <c r="F3432" s="13" t="s">
        <v>5323</v>
      </c>
      <c r="G3432" s="7" t="s">
        <v>5326</v>
      </c>
      <c r="H3432" s="8" t="s">
        <v>197</v>
      </c>
      <c r="I3432" s="8">
        <v>45</v>
      </c>
      <c r="J3432" s="8" t="s">
        <v>1386</v>
      </c>
      <c r="K3432" s="8" t="s">
        <v>107</v>
      </c>
      <c r="L3432" s="8" t="s">
        <v>108</v>
      </c>
      <c r="M3432" s="8" t="s">
        <v>109</v>
      </c>
      <c r="N3432" s="8" t="s">
        <v>664</v>
      </c>
      <c r="O3432" s="74"/>
      <c r="P3432" s="27"/>
      <c r="Q3432" s="27"/>
      <c r="R3432" s="27"/>
      <c r="S3432" s="27">
        <v>56</v>
      </c>
      <c r="T3432" s="27">
        <v>56</v>
      </c>
      <c r="U3432" s="27">
        <v>56</v>
      </c>
      <c r="V3432" s="27">
        <v>56</v>
      </c>
      <c r="W3432" s="27"/>
      <c r="X3432" s="27"/>
      <c r="Y3432" s="27"/>
      <c r="Z3432" s="27"/>
      <c r="AA3432" s="27"/>
      <c r="AB3432" s="27"/>
      <c r="AC3432" s="27"/>
      <c r="AD3432" s="27"/>
      <c r="AE3432" s="27"/>
      <c r="AF3432" s="27"/>
      <c r="AG3432" s="27"/>
      <c r="AH3432" s="27"/>
      <c r="AI3432" s="27"/>
      <c r="AJ3432" s="27"/>
      <c r="AK3432" s="27"/>
      <c r="AL3432" s="27"/>
      <c r="AM3432" s="27"/>
      <c r="AN3432" s="27"/>
      <c r="AO3432" s="27"/>
      <c r="AP3432" s="27">
        <v>14285.714285714284</v>
      </c>
      <c r="AQ3432" s="39">
        <v>0</v>
      </c>
      <c r="AR3432" s="27">
        <f t="shared" si="137"/>
        <v>0</v>
      </c>
      <c r="AS3432" s="10" t="s">
        <v>111</v>
      </c>
      <c r="AT3432" s="43" t="s">
        <v>241</v>
      </c>
      <c r="AU3432" s="89" t="s">
        <v>212</v>
      </c>
    </row>
    <row r="3433" spans="2:47" ht="13.15" customHeight="1" x14ac:dyDescent="0.2">
      <c r="B3433" s="7" t="s">
        <v>5327</v>
      </c>
      <c r="C3433" s="8" t="s">
        <v>100</v>
      </c>
      <c r="D3433" s="13" t="s">
        <v>5328</v>
      </c>
      <c r="E3433" s="13" t="s">
        <v>5284</v>
      </c>
      <c r="F3433" s="13" t="s">
        <v>5329</v>
      </c>
      <c r="G3433" s="7" t="s">
        <v>5330</v>
      </c>
      <c r="H3433" s="8" t="s">
        <v>197</v>
      </c>
      <c r="I3433" s="8">
        <v>45</v>
      </c>
      <c r="J3433" s="8" t="s">
        <v>1386</v>
      </c>
      <c r="K3433" s="8" t="s">
        <v>107</v>
      </c>
      <c r="L3433" s="8" t="s">
        <v>108</v>
      </c>
      <c r="M3433" s="8" t="s">
        <v>109</v>
      </c>
      <c r="N3433" s="8" t="s">
        <v>664</v>
      </c>
      <c r="O3433" s="74"/>
      <c r="P3433" s="27"/>
      <c r="Q3433" s="27"/>
      <c r="R3433" s="27"/>
      <c r="S3433" s="27">
        <v>10</v>
      </c>
      <c r="T3433" s="27">
        <v>10</v>
      </c>
      <c r="U3433" s="27">
        <v>10</v>
      </c>
      <c r="V3433" s="27">
        <v>10</v>
      </c>
      <c r="W3433" s="27"/>
      <c r="X3433" s="27"/>
      <c r="Y3433" s="27"/>
      <c r="Z3433" s="27"/>
      <c r="AA3433" s="27"/>
      <c r="AB3433" s="27"/>
      <c r="AC3433" s="27"/>
      <c r="AD3433" s="27"/>
      <c r="AE3433" s="27"/>
      <c r="AF3433" s="27"/>
      <c r="AG3433" s="27"/>
      <c r="AH3433" s="27"/>
      <c r="AI3433" s="27"/>
      <c r="AJ3433" s="27"/>
      <c r="AK3433" s="27"/>
      <c r="AL3433" s="27"/>
      <c r="AM3433" s="27"/>
      <c r="AN3433" s="27"/>
      <c r="AO3433" s="27"/>
      <c r="AP3433" s="27">
        <v>78749.999999999985</v>
      </c>
      <c r="AQ3433" s="39">
        <v>0</v>
      </c>
      <c r="AR3433" s="27">
        <f t="shared" si="137"/>
        <v>0</v>
      </c>
      <c r="AS3433" s="10" t="s">
        <v>111</v>
      </c>
      <c r="AT3433" s="43" t="s">
        <v>241</v>
      </c>
      <c r="AU3433" s="89" t="s">
        <v>212</v>
      </c>
    </row>
    <row r="3434" spans="2:47" ht="13.15" customHeight="1" x14ac:dyDescent="0.2">
      <c r="B3434" s="7" t="s">
        <v>5331</v>
      </c>
      <c r="C3434" s="8" t="s">
        <v>100</v>
      </c>
      <c r="D3434" s="13" t="s">
        <v>5328</v>
      </c>
      <c r="E3434" s="13" t="s">
        <v>5284</v>
      </c>
      <c r="F3434" s="13" t="s">
        <v>5329</v>
      </c>
      <c r="G3434" s="7" t="s">
        <v>5332</v>
      </c>
      <c r="H3434" s="8" t="s">
        <v>197</v>
      </c>
      <c r="I3434" s="8">
        <v>45</v>
      </c>
      <c r="J3434" s="8" t="s">
        <v>1386</v>
      </c>
      <c r="K3434" s="8" t="s">
        <v>107</v>
      </c>
      <c r="L3434" s="8" t="s">
        <v>108</v>
      </c>
      <c r="M3434" s="8" t="s">
        <v>109</v>
      </c>
      <c r="N3434" s="8" t="s">
        <v>664</v>
      </c>
      <c r="O3434" s="74"/>
      <c r="P3434" s="27"/>
      <c r="Q3434" s="27"/>
      <c r="R3434" s="27"/>
      <c r="S3434" s="27">
        <v>15</v>
      </c>
      <c r="T3434" s="27">
        <v>15</v>
      </c>
      <c r="U3434" s="27">
        <v>15</v>
      </c>
      <c r="V3434" s="27">
        <v>15</v>
      </c>
      <c r="W3434" s="27"/>
      <c r="X3434" s="27"/>
      <c r="Y3434" s="27"/>
      <c r="Z3434" s="27"/>
      <c r="AA3434" s="27"/>
      <c r="AB3434" s="27"/>
      <c r="AC3434" s="27"/>
      <c r="AD3434" s="27"/>
      <c r="AE3434" s="27"/>
      <c r="AF3434" s="27"/>
      <c r="AG3434" s="27"/>
      <c r="AH3434" s="27"/>
      <c r="AI3434" s="27"/>
      <c r="AJ3434" s="27"/>
      <c r="AK3434" s="27"/>
      <c r="AL3434" s="27"/>
      <c r="AM3434" s="27"/>
      <c r="AN3434" s="27"/>
      <c r="AO3434" s="27"/>
      <c r="AP3434" s="27">
        <v>34870.53571428571</v>
      </c>
      <c r="AQ3434" s="39">
        <v>0</v>
      </c>
      <c r="AR3434" s="27">
        <f t="shared" si="137"/>
        <v>0</v>
      </c>
      <c r="AS3434" s="10" t="s">
        <v>111</v>
      </c>
      <c r="AT3434" s="43" t="s">
        <v>241</v>
      </c>
      <c r="AU3434" s="89" t="s">
        <v>212</v>
      </c>
    </row>
    <row r="3435" spans="2:47" ht="13.15" customHeight="1" x14ac:dyDescent="0.2">
      <c r="B3435" s="7" t="s">
        <v>5333</v>
      </c>
      <c r="C3435" s="8" t="s">
        <v>100</v>
      </c>
      <c r="D3435" s="13" t="s">
        <v>5334</v>
      </c>
      <c r="E3435" s="13" t="s">
        <v>5284</v>
      </c>
      <c r="F3435" s="13" t="s">
        <v>5335</v>
      </c>
      <c r="G3435" s="7" t="s">
        <v>5336</v>
      </c>
      <c r="H3435" s="8" t="s">
        <v>197</v>
      </c>
      <c r="I3435" s="8">
        <v>45</v>
      </c>
      <c r="J3435" s="8" t="s">
        <v>1386</v>
      </c>
      <c r="K3435" s="8" t="s">
        <v>107</v>
      </c>
      <c r="L3435" s="8" t="s">
        <v>108</v>
      </c>
      <c r="M3435" s="8" t="s">
        <v>109</v>
      </c>
      <c r="N3435" s="8" t="s">
        <v>664</v>
      </c>
      <c r="O3435" s="74"/>
      <c r="P3435" s="27"/>
      <c r="Q3435" s="27"/>
      <c r="R3435" s="27"/>
      <c r="S3435" s="27">
        <v>6</v>
      </c>
      <c r="T3435" s="27">
        <v>6</v>
      </c>
      <c r="U3435" s="27">
        <v>6</v>
      </c>
      <c r="V3435" s="27">
        <v>6</v>
      </c>
      <c r="W3435" s="27"/>
      <c r="X3435" s="27"/>
      <c r="Y3435" s="27"/>
      <c r="Z3435" s="27"/>
      <c r="AA3435" s="27"/>
      <c r="AB3435" s="27"/>
      <c r="AC3435" s="27"/>
      <c r="AD3435" s="27"/>
      <c r="AE3435" s="27"/>
      <c r="AF3435" s="27"/>
      <c r="AG3435" s="27"/>
      <c r="AH3435" s="27"/>
      <c r="AI3435" s="27"/>
      <c r="AJ3435" s="27"/>
      <c r="AK3435" s="27"/>
      <c r="AL3435" s="27"/>
      <c r="AM3435" s="27"/>
      <c r="AN3435" s="27"/>
      <c r="AO3435" s="27"/>
      <c r="AP3435" s="27">
        <v>21958.035714285714</v>
      </c>
      <c r="AQ3435" s="39">
        <v>0</v>
      </c>
      <c r="AR3435" s="27">
        <f t="shared" si="137"/>
        <v>0</v>
      </c>
      <c r="AS3435" s="10" t="s">
        <v>111</v>
      </c>
      <c r="AT3435" s="43" t="s">
        <v>241</v>
      </c>
      <c r="AU3435" s="89" t="s">
        <v>212</v>
      </c>
    </row>
    <row r="3436" spans="2:47" ht="13.15" customHeight="1" x14ac:dyDescent="0.2">
      <c r="B3436" s="7" t="s">
        <v>5337</v>
      </c>
      <c r="C3436" s="8" t="s">
        <v>100</v>
      </c>
      <c r="D3436" s="13" t="s">
        <v>5328</v>
      </c>
      <c r="E3436" s="13" t="s">
        <v>5284</v>
      </c>
      <c r="F3436" s="13" t="s">
        <v>5329</v>
      </c>
      <c r="G3436" s="7" t="s">
        <v>5338</v>
      </c>
      <c r="H3436" s="8" t="s">
        <v>197</v>
      </c>
      <c r="I3436" s="8">
        <v>45</v>
      </c>
      <c r="J3436" s="8" t="s">
        <v>1386</v>
      </c>
      <c r="K3436" s="8" t="s">
        <v>107</v>
      </c>
      <c r="L3436" s="8" t="s">
        <v>108</v>
      </c>
      <c r="M3436" s="8" t="s">
        <v>109</v>
      </c>
      <c r="N3436" s="8" t="s">
        <v>664</v>
      </c>
      <c r="O3436" s="74"/>
      <c r="P3436" s="27"/>
      <c r="Q3436" s="27"/>
      <c r="R3436" s="27"/>
      <c r="S3436" s="27">
        <v>8</v>
      </c>
      <c r="T3436" s="27">
        <v>8</v>
      </c>
      <c r="U3436" s="27">
        <v>8</v>
      </c>
      <c r="V3436" s="27">
        <v>8</v>
      </c>
      <c r="W3436" s="27"/>
      <c r="X3436" s="27"/>
      <c r="Y3436" s="27"/>
      <c r="Z3436" s="27"/>
      <c r="AA3436" s="27"/>
      <c r="AB3436" s="27"/>
      <c r="AC3436" s="27"/>
      <c r="AD3436" s="27"/>
      <c r="AE3436" s="27"/>
      <c r="AF3436" s="27"/>
      <c r="AG3436" s="27"/>
      <c r="AH3436" s="27"/>
      <c r="AI3436" s="27"/>
      <c r="AJ3436" s="27"/>
      <c r="AK3436" s="27"/>
      <c r="AL3436" s="27"/>
      <c r="AM3436" s="27"/>
      <c r="AN3436" s="27"/>
      <c r="AO3436" s="27"/>
      <c r="AP3436" s="27">
        <v>71639.28571428571</v>
      </c>
      <c r="AQ3436" s="39">
        <v>0</v>
      </c>
      <c r="AR3436" s="27">
        <f t="shared" si="137"/>
        <v>0</v>
      </c>
      <c r="AS3436" s="10" t="s">
        <v>111</v>
      </c>
      <c r="AT3436" s="43" t="s">
        <v>241</v>
      </c>
      <c r="AU3436" s="89" t="s">
        <v>212</v>
      </c>
    </row>
    <row r="3437" spans="2:47" ht="13.15" customHeight="1" x14ac:dyDescent="0.2">
      <c r="B3437" s="7" t="s">
        <v>5339</v>
      </c>
      <c r="C3437" s="8" t="s">
        <v>100</v>
      </c>
      <c r="D3437" s="13" t="s">
        <v>5340</v>
      </c>
      <c r="E3437" s="13" t="s">
        <v>5284</v>
      </c>
      <c r="F3437" s="13" t="s">
        <v>5341</v>
      </c>
      <c r="G3437" s="7" t="s">
        <v>5342</v>
      </c>
      <c r="H3437" s="8" t="s">
        <v>197</v>
      </c>
      <c r="I3437" s="8">
        <v>45</v>
      </c>
      <c r="J3437" s="8" t="s">
        <v>1386</v>
      </c>
      <c r="K3437" s="8" t="s">
        <v>107</v>
      </c>
      <c r="L3437" s="8" t="s">
        <v>108</v>
      </c>
      <c r="M3437" s="8" t="s">
        <v>109</v>
      </c>
      <c r="N3437" s="8" t="s">
        <v>664</v>
      </c>
      <c r="O3437" s="74"/>
      <c r="P3437" s="27"/>
      <c r="Q3437" s="27"/>
      <c r="R3437" s="27"/>
      <c r="S3437" s="27">
        <v>30</v>
      </c>
      <c r="T3437" s="27">
        <v>30</v>
      </c>
      <c r="U3437" s="27">
        <v>30</v>
      </c>
      <c r="V3437" s="27">
        <v>30</v>
      </c>
      <c r="W3437" s="27"/>
      <c r="X3437" s="27"/>
      <c r="Y3437" s="27"/>
      <c r="Z3437" s="27"/>
      <c r="AA3437" s="27"/>
      <c r="AB3437" s="27"/>
      <c r="AC3437" s="27"/>
      <c r="AD3437" s="27"/>
      <c r="AE3437" s="27"/>
      <c r="AF3437" s="27"/>
      <c r="AG3437" s="27"/>
      <c r="AH3437" s="27"/>
      <c r="AI3437" s="27"/>
      <c r="AJ3437" s="27"/>
      <c r="AK3437" s="27"/>
      <c r="AL3437" s="27"/>
      <c r="AM3437" s="27"/>
      <c r="AN3437" s="27"/>
      <c r="AO3437" s="27"/>
      <c r="AP3437" s="27">
        <v>37063.392857142855</v>
      </c>
      <c r="AQ3437" s="39">
        <v>0</v>
      </c>
      <c r="AR3437" s="27">
        <f t="shared" si="137"/>
        <v>0</v>
      </c>
      <c r="AS3437" s="10" t="s">
        <v>111</v>
      </c>
      <c r="AT3437" s="43" t="s">
        <v>241</v>
      </c>
      <c r="AU3437" s="89" t="s">
        <v>212</v>
      </c>
    </row>
    <row r="3438" spans="2:47" ht="13.15" customHeight="1" x14ac:dyDescent="0.2">
      <c r="B3438" s="7" t="s">
        <v>5343</v>
      </c>
      <c r="C3438" s="8" t="s">
        <v>100</v>
      </c>
      <c r="D3438" s="13" t="s">
        <v>1748</v>
      </c>
      <c r="E3438" s="13" t="s">
        <v>1841</v>
      </c>
      <c r="F3438" s="13" t="s">
        <v>1842</v>
      </c>
      <c r="G3438" s="7" t="s">
        <v>5344</v>
      </c>
      <c r="H3438" s="8" t="s">
        <v>105</v>
      </c>
      <c r="I3438" s="8">
        <v>45</v>
      </c>
      <c r="J3438" s="8" t="s">
        <v>1386</v>
      </c>
      <c r="K3438" s="8" t="s">
        <v>107</v>
      </c>
      <c r="L3438" s="8" t="s">
        <v>108</v>
      </c>
      <c r="M3438" s="8" t="s">
        <v>109</v>
      </c>
      <c r="N3438" s="8" t="s">
        <v>664</v>
      </c>
      <c r="O3438" s="74"/>
      <c r="P3438" s="27"/>
      <c r="Q3438" s="27"/>
      <c r="R3438" s="27"/>
      <c r="S3438" s="27">
        <v>10</v>
      </c>
      <c r="T3438" s="27">
        <v>10</v>
      </c>
      <c r="U3438" s="27">
        <v>10</v>
      </c>
      <c r="V3438" s="27">
        <v>10</v>
      </c>
      <c r="W3438" s="27"/>
      <c r="X3438" s="27"/>
      <c r="Y3438" s="27"/>
      <c r="Z3438" s="27"/>
      <c r="AA3438" s="27"/>
      <c r="AB3438" s="27"/>
      <c r="AC3438" s="27"/>
      <c r="AD3438" s="27"/>
      <c r="AE3438" s="27"/>
      <c r="AF3438" s="27"/>
      <c r="AG3438" s="27"/>
      <c r="AH3438" s="27"/>
      <c r="AI3438" s="27"/>
      <c r="AJ3438" s="27"/>
      <c r="AK3438" s="27"/>
      <c r="AL3438" s="27"/>
      <c r="AM3438" s="27"/>
      <c r="AN3438" s="27"/>
      <c r="AO3438" s="27"/>
      <c r="AP3438" s="27">
        <v>22874.999999999996</v>
      </c>
      <c r="AQ3438" s="39">
        <v>0</v>
      </c>
      <c r="AR3438" s="27">
        <f t="shared" si="137"/>
        <v>0</v>
      </c>
      <c r="AS3438" s="10" t="s">
        <v>111</v>
      </c>
      <c r="AT3438" s="43" t="s">
        <v>241</v>
      </c>
      <c r="AU3438" s="13" t="s">
        <v>1163</v>
      </c>
    </row>
    <row r="3439" spans="2:47" ht="13.15" customHeight="1" x14ac:dyDescent="0.2">
      <c r="B3439" s="13" t="s">
        <v>5345</v>
      </c>
      <c r="C3439" s="13" t="s">
        <v>100</v>
      </c>
      <c r="D3439" s="13" t="s">
        <v>1840</v>
      </c>
      <c r="E3439" s="13" t="s">
        <v>1841</v>
      </c>
      <c r="F3439" s="13" t="s">
        <v>1842</v>
      </c>
      <c r="G3439" s="13" t="s">
        <v>5346</v>
      </c>
      <c r="H3439" s="13" t="s">
        <v>1475</v>
      </c>
      <c r="I3439" s="13">
        <v>45</v>
      </c>
      <c r="J3439" s="13" t="s">
        <v>614</v>
      </c>
      <c r="K3439" s="13" t="s">
        <v>107</v>
      </c>
      <c r="L3439" s="13" t="s">
        <v>108</v>
      </c>
      <c r="M3439" s="13" t="s">
        <v>109</v>
      </c>
      <c r="N3439" s="13" t="s">
        <v>664</v>
      </c>
      <c r="O3439" s="39"/>
      <c r="P3439" s="39"/>
      <c r="Q3439" s="39"/>
      <c r="R3439" s="39"/>
      <c r="S3439" s="39">
        <v>8</v>
      </c>
      <c r="T3439" s="39">
        <v>8</v>
      </c>
      <c r="U3439" s="39">
        <v>8</v>
      </c>
      <c r="V3439" s="39">
        <v>51</v>
      </c>
      <c r="W3439" s="39">
        <v>51</v>
      </c>
      <c r="X3439" s="39"/>
      <c r="Y3439" s="39"/>
      <c r="Z3439" s="39"/>
      <c r="AA3439" s="39"/>
      <c r="AB3439" s="39"/>
      <c r="AC3439" s="39"/>
      <c r="AD3439" s="39"/>
      <c r="AE3439" s="39"/>
      <c r="AF3439" s="39"/>
      <c r="AG3439" s="39"/>
      <c r="AH3439" s="39"/>
      <c r="AI3439" s="39"/>
      <c r="AJ3439" s="39"/>
      <c r="AK3439" s="39"/>
      <c r="AL3439" s="39"/>
      <c r="AM3439" s="39"/>
      <c r="AN3439" s="39"/>
      <c r="AO3439" s="39"/>
      <c r="AP3439" s="39">
        <v>22874.999999999996</v>
      </c>
      <c r="AQ3439" s="39">
        <v>0</v>
      </c>
      <c r="AR3439" s="27">
        <f t="shared" si="137"/>
        <v>0</v>
      </c>
      <c r="AS3439" s="13" t="s">
        <v>111</v>
      </c>
      <c r="AT3439" s="13">
        <v>2016</v>
      </c>
      <c r="AU3439" s="13" t="s">
        <v>212</v>
      </c>
    </row>
    <row r="3440" spans="2:47" ht="13.15" customHeight="1" x14ac:dyDescent="0.2">
      <c r="B3440" s="7" t="s">
        <v>5347</v>
      </c>
      <c r="C3440" s="8" t="s">
        <v>100</v>
      </c>
      <c r="D3440" s="13" t="s">
        <v>1748</v>
      </c>
      <c r="E3440" s="13" t="s">
        <v>5165</v>
      </c>
      <c r="F3440" s="13" t="s">
        <v>5348</v>
      </c>
      <c r="G3440" s="7" t="s">
        <v>5349</v>
      </c>
      <c r="H3440" s="8" t="s">
        <v>105</v>
      </c>
      <c r="I3440" s="8">
        <v>45</v>
      </c>
      <c r="J3440" s="8" t="s">
        <v>1386</v>
      </c>
      <c r="K3440" s="8" t="s">
        <v>107</v>
      </c>
      <c r="L3440" s="8" t="s">
        <v>108</v>
      </c>
      <c r="M3440" s="8" t="s">
        <v>109</v>
      </c>
      <c r="N3440" s="8" t="s">
        <v>664</v>
      </c>
      <c r="O3440" s="74"/>
      <c r="P3440" s="27"/>
      <c r="Q3440" s="27"/>
      <c r="R3440" s="27"/>
      <c r="S3440" s="27">
        <v>30</v>
      </c>
      <c r="T3440" s="27">
        <v>30</v>
      </c>
      <c r="U3440" s="27">
        <v>30</v>
      </c>
      <c r="V3440" s="27">
        <v>30</v>
      </c>
      <c r="W3440" s="27"/>
      <c r="X3440" s="27"/>
      <c r="Y3440" s="27"/>
      <c r="Z3440" s="27"/>
      <c r="AA3440" s="27"/>
      <c r="AB3440" s="27"/>
      <c r="AC3440" s="27"/>
      <c r="AD3440" s="27"/>
      <c r="AE3440" s="27"/>
      <c r="AF3440" s="27"/>
      <c r="AG3440" s="27"/>
      <c r="AH3440" s="27"/>
      <c r="AI3440" s="27"/>
      <c r="AJ3440" s="27"/>
      <c r="AK3440" s="27"/>
      <c r="AL3440" s="27"/>
      <c r="AM3440" s="27"/>
      <c r="AN3440" s="27"/>
      <c r="AO3440" s="27"/>
      <c r="AP3440" s="27">
        <v>477.67857142857139</v>
      </c>
      <c r="AQ3440" s="39">
        <v>0</v>
      </c>
      <c r="AR3440" s="27">
        <f t="shared" si="137"/>
        <v>0</v>
      </c>
      <c r="AS3440" s="10" t="s">
        <v>111</v>
      </c>
      <c r="AT3440" s="43" t="s">
        <v>241</v>
      </c>
      <c r="AU3440" s="13" t="s">
        <v>1163</v>
      </c>
    </row>
    <row r="3441" spans="2:47" ht="13.15" customHeight="1" x14ac:dyDescent="0.2">
      <c r="B3441" s="13" t="s">
        <v>5350</v>
      </c>
      <c r="C3441" s="13" t="s">
        <v>100</v>
      </c>
      <c r="D3441" s="13" t="s">
        <v>5351</v>
      </c>
      <c r="E3441" s="13" t="s">
        <v>5165</v>
      </c>
      <c r="F3441" s="13" t="s">
        <v>5348</v>
      </c>
      <c r="G3441" s="13" t="s">
        <v>5352</v>
      </c>
      <c r="H3441" s="13" t="s">
        <v>1475</v>
      </c>
      <c r="I3441" s="13">
        <v>45</v>
      </c>
      <c r="J3441" s="13" t="s">
        <v>614</v>
      </c>
      <c r="K3441" s="13" t="s">
        <v>107</v>
      </c>
      <c r="L3441" s="13" t="s">
        <v>108</v>
      </c>
      <c r="M3441" s="13" t="s">
        <v>109</v>
      </c>
      <c r="N3441" s="13" t="s">
        <v>664</v>
      </c>
      <c r="O3441" s="39"/>
      <c r="P3441" s="39"/>
      <c r="Q3441" s="39"/>
      <c r="R3441" s="39"/>
      <c r="S3441" s="39">
        <v>63</v>
      </c>
      <c r="T3441" s="39">
        <v>63</v>
      </c>
      <c r="U3441" s="39">
        <v>63</v>
      </c>
      <c r="V3441" s="39">
        <v>60</v>
      </c>
      <c r="W3441" s="39">
        <v>60</v>
      </c>
      <c r="X3441" s="39"/>
      <c r="Y3441" s="39"/>
      <c r="Z3441" s="39"/>
      <c r="AA3441" s="39"/>
      <c r="AB3441" s="39"/>
      <c r="AC3441" s="39"/>
      <c r="AD3441" s="39"/>
      <c r="AE3441" s="39"/>
      <c r="AF3441" s="39"/>
      <c r="AG3441" s="39"/>
      <c r="AH3441" s="39"/>
      <c r="AI3441" s="39"/>
      <c r="AJ3441" s="39"/>
      <c r="AK3441" s="39"/>
      <c r="AL3441" s="39"/>
      <c r="AM3441" s="39"/>
      <c r="AN3441" s="39"/>
      <c r="AO3441" s="39"/>
      <c r="AP3441" s="39">
        <v>477.67</v>
      </c>
      <c r="AQ3441" s="39">
        <v>0</v>
      </c>
      <c r="AR3441" s="27">
        <f t="shared" si="137"/>
        <v>0</v>
      </c>
      <c r="AS3441" s="13" t="s">
        <v>111</v>
      </c>
      <c r="AT3441" s="13">
        <v>2016</v>
      </c>
      <c r="AU3441" s="13" t="s">
        <v>212</v>
      </c>
    </row>
    <row r="3442" spans="2:47" ht="13.15" customHeight="1" x14ac:dyDescent="0.2">
      <c r="B3442" s="7" t="s">
        <v>5353</v>
      </c>
      <c r="C3442" s="8" t="s">
        <v>100</v>
      </c>
      <c r="D3442" s="13" t="s">
        <v>1748</v>
      </c>
      <c r="E3442" s="13" t="s">
        <v>1749</v>
      </c>
      <c r="F3442" s="13" t="s">
        <v>1749</v>
      </c>
      <c r="G3442" s="7" t="s">
        <v>5354</v>
      </c>
      <c r="H3442" s="8" t="s">
        <v>105</v>
      </c>
      <c r="I3442" s="8">
        <v>45</v>
      </c>
      <c r="J3442" s="8" t="s">
        <v>1386</v>
      </c>
      <c r="K3442" s="8" t="s">
        <v>107</v>
      </c>
      <c r="L3442" s="8" t="s">
        <v>108</v>
      </c>
      <c r="M3442" s="8" t="s">
        <v>109</v>
      </c>
      <c r="N3442" s="8" t="s">
        <v>664</v>
      </c>
      <c r="O3442" s="74"/>
      <c r="P3442" s="27"/>
      <c r="Q3442" s="27"/>
      <c r="R3442" s="27"/>
      <c r="S3442" s="27">
        <v>36</v>
      </c>
      <c r="T3442" s="27">
        <v>36</v>
      </c>
      <c r="U3442" s="27">
        <v>36</v>
      </c>
      <c r="V3442" s="27">
        <v>36</v>
      </c>
      <c r="W3442" s="27"/>
      <c r="X3442" s="27"/>
      <c r="Y3442" s="27"/>
      <c r="Z3442" s="27"/>
      <c r="AA3442" s="27"/>
      <c r="AB3442" s="27"/>
      <c r="AC3442" s="27"/>
      <c r="AD3442" s="27"/>
      <c r="AE3442" s="27"/>
      <c r="AF3442" s="27"/>
      <c r="AG3442" s="27"/>
      <c r="AH3442" s="27"/>
      <c r="AI3442" s="27"/>
      <c r="AJ3442" s="27"/>
      <c r="AK3442" s="27"/>
      <c r="AL3442" s="27"/>
      <c r="AM3442" s="27"/>
      <c r="AN3442" s="27"/>
      <c r="AO3442" s="27"/>
      <c r="AP3442" s="27">
        <v>15651.785714285712</v>
      </c>
      <c r="AQ3442" s="39">
        <v>0</v>
      </c>
      <c r="AR3442" s="27">
        <f t="shared" si="137"/>
        <v>0</v>
      </c>
      <c r="AS3442" s="10" t="s">
        <v>111</v>
      </c>
      <c r="AT3442" s="43" t="s">
        <v>241</v>
      </c>
      <c r="AU3442" s="13" t="s">
        <v>1163</v>
      </c>
    </row>
    <row r="3443" spans="2:47" ht="13.15" customHeight="1" x14ac:dyDescent="0.2">
      <c r="B3443" s="13" t="s">
        <v>5355</v>
      </c>
      <c r="C3443" s="13" t="s">
        <v>100</v>
      </c>
      <c r="D3443" s="13" t="s">
        <v>1748</v>
      </c>
      <c r="E3443" s="13" t="s">
        <v>1749</v>
      </c>
      <c r="F3443" s="13" t="s">
        <v>1749</v>
      </c>
      <c r="G3443" s="13" t="s">
        <v>5356</v>
      </c>
      <c r="H3443" s="13" t="s">
        <v>1475</v>
      </c>
      <c r="I3443" s="13">
        <v>45</v>
      </c>
      <c r="J3443" s="13" t="s">
        <v>614</v>
      </c>
      <c r="K3443" s="13" t="s">
        <v>107</v>
      </c>
      <c r="L3443" s="13" t="s">
        <v>108</v>
      </c>
      <c r="M3443" s="13" t="s">
        <v>109</v>
      </c>
      <c r="N3443" s="13" t="s">
        <v>664</v>
      </c>
      <c r="O3443" s="39"/>
      <c r="P3443" s="39"/>
      <c r="Q3443" s="39"/>
      <c r="R3443" s="39"/>
      <c r="S3443" s="39">
        <v>6</v>
      </c>
      <c r="T3443" s="39">
        <v>6</v>
      </c>
      <c r="U3443" s="39">
        <v>6</v>
      </c>
      <c r="V3443" s="39">
        <v>6</v>
      </c>
      <c r="W3443" s="39">
        <v>6</v>
      </c>
      <c r="X3443" s="39"/>
      <c r="Y3443" s="39"/>
      <c r="Z3443" s="39"/>
      <c r="AA3443" s="39"/>
      <c r="AB3443" s="39"/>
      <c r="AC3443" s="39"/>
      <c r="AD3443" s="39"/>
      <c r="AE3443" s="39"/>
      <c r="AF3443" s="39"/>
      <c r="AG3443" s="39"/>
      <c r="AH3443" s="39"/>
      <c r="AI3443" s="39"/>
      <c r="AJ3443" s="39"/>
      <c r="AK3443" s="39"/>
      <c r="AL3443" s="39"/>
      <c r="AM3443" s="39"/>
      <c r="AN3443" s="39"/>
      <c r="AO3443" s="39"/>
      <c r="AP3443" s="39">
        <v>15651.78</v>
      </c>
      <c r="AQ3443" s="39">
        <v>0</v>
      </c>
      <c r="AR3443" s="27">
        <f t="shared" si="137"/>
        <v>0</v>
      </c>
      <c r="AS3443" s="13" t="s">
        <v>111</v>
      </c>
      <c r="AT3443" s="13">
        <v>2016</v>
      </c>
      <c r="AU3443" s="13" t="s">
        <v>212</v>
      </c>
    </row>
    <row r="3444" spans="2:47" ht="13.15" customHeight="1" x14ac:dyDescent="0.2">
      <c r="B3444" s="7" t="s">
        <v>5357</v>
      </c>
      <c r="C3444" s="8" t="s">
        <v>100</v>
      </c>
      <c r="D3444" s="13" t="s">
        <v>1748</v>
      </c>
      <c r="E3444" s="13" t="s">
        <v>1749</v>
      </c>
      <c r="F3444" s="13" t="s">
        <v>1749</v>
      </c>
      <c r="G3444" s="7" t="s">
        <v>5358</v>
      </c>
      <c r="H3444" s="8" t="s">
        <v>105</v>
      </c>
      <c r="I3444" s="8">
        <v>45</v>
      </c>
      <c r="J3444" s="8" t="s">
        <v>1386</v>
      </c>
      <c r="K3444" s="8" t="s">
        <v>107</v>
      </c>
      <c r="L3444" s="8" t="s">
        <v>108</v>
      </c>
      <c r="M3444" s="8" t="s">
        <v>109</v>
      </c>
      <c r="N3444" s="8" t="s">
        <v>664</v>
      </c>
      <c r="O3444" s="74"/>
      <c r="P3444" s="27"/>
      <c r="Q3444" s="27"/>
      <c r="R3444" s="27"/>
      <c r="S3444" s="27">
        <v>12</v>
      </c>
      <c r="T3444" s="27">
        <v>12</v>
      </c>
      <c r="U3444" s="27">
        <v>12</v>
      </c>
      <c r="V3444" s="27">
        <v>12</v>
      </c>
      <c r="W3444" s="27"/>
      <c r="X3444" s="27"/>
      <c r="Y3444" s="27"/>
      <c r="Z3444" s="27"/>
      <c r="AA3444" s="27"/>
      <c r="AB3444" s="27"/>
      <c r="AC3444" s="27"/>
      <c r="AD3444" s="27"/>
      <c r="AE3444" s="27"/>
      <c r="AF3444" s="27"/>
      <c r="AG3444" s="27"/>
      <c r="AH3444" s="27"/>
      <c r="AI3444" s="27"/>
      <c r="AJ3444" s="27"/>
      <c r="AK3444" s="27"/>
      <c r="AL3444" s="27"/>
      <c r="AM3444" s="27"/>
      <c r="AN3444" s="27"/>
      <c r="AO3444" s="27"/>
      <c r="AP3444" s="27">
        <v>2825.6249999999995</v>
      </c>
      <c r="AQ3444" s="39">
        <v>0</v>
      </c>
      <c r="AR3444" s="27">
        <f t="shared" si="137"/>
        <v>0</v>
      </c>
      <c r="AS3444" s="10" t="s">
        <v>111</v>
      </c>
      <c r="AT3444" s="43" t="s">
        <v>241</v>
      </c>
      <c r="AU3444" s="13" t="s">
        <v>1163</v>
      </c>
    </row>
    <row r="3445" spans="2:47" ht="13.15" customHeight="1" x14ac:dyDescent="0.2">
      <c r="B3445" s="13" t="s">
        <v>5359</v>
      </c>
      <c r="C3445" s="13" t="s">
        <v>100</v>
      </c>
      <c r="D3445" s="13" t="s">
        <v>1748</v>
      </c>
      <c r="E3445" s="13" t="s">
        <v>1749</v>
      </c>
      <c r="F3445" s="13" t="s">
        <v>1749</v>
      </c>
      <c r="G3445" s="13" t="s">
        <v>5360</v>
      </c>
      <c r="H3445" s="13" t="s">
        <v>1475</v>
      </c>
      <c r="I3445" s="13">
        <v>45</v>
      </c>
      <c r="J3445" s="13" t="s">
        <v>614</v>
      </c>
      <c r="K3445" s="13" t="s">
        <v>107</v>
      </c>
      <c r="L3445" s="13" t="s">
        <v>108</v>
      </c>
      <c r="M3445" s="13" t="s">
        <v>109</v>
      </c>
      <c r="N3445" s="13" t="s">
        <v>664</v>
      </c>
      <c r="O3445" s="39"/>
      <c r="P3445" s="39"/>
      <c r="Q3445" s="39"/>
      <c r="R3445" s="39"/>
      <c r="S3445" s="39">
        <v>6</v>
      </c>
      <c r="T3445" s="39">
        <v>6</v>
      </c>
      <c r="U3445" s="39">
        <v>6</v>
      </c>
      <c r="V3445" s="39">
        <v>6</v>
      </c>
      <c r="W3445" s="39">
        <v>6</v>
      </c>
      <c r="X3445" s="39"/>
      <c r="Y3445" s="39"/>
      <c r="Z3445" s="39"/>
      <c r="AA3445" s="39"/>
      <c r="AB3445" s="39"/>
      <c r="AC3445" s="39"/>
      <c r="AD3445" s="39"/>
      <c r="AE3445" s="39"/>
      <c r="AF3445" s="39"/>
      <c r="AG3445" s="39"/>
      <c r="AH3445" s="39"/>
      <c r="AI3445" s="39"/>
      <c r="AJ3445" s="39"/>
      <c r="AK3445" s="39"/>
      <c r="AL3445" s="39"/>
      <c r="AM3445" s="39"/>
      <c r="AN3445" s="39"/>
      <c r="AO3445" s="39"/>
      <c r="AP3445" s="39">
        <v>2825.62</v>
      </c>
      <c r="AQ3445" s="39">
        <v>0</v>
      </c>
      <c r="AR3445" s="27">
        <f t="shared" si="137"/>
        <v>0</v>
      </c>
      <c r="AS3445" s="13" t="s">
        <v>111</v>
      </c>
      <c r="AT3445" s="13">
        <v>2016</v>
      </c>
      <c r="AU3445" s="13" t="s">
        <v>212</v>
      </c>
    </row>
    <row r="3446" spans="2:47" ht="13.15" customHeight="1" x14ac:dyDescent="0.2">
      <c r="B3446" s="7" t="s">
        <v>5361</v>
      </c>
      <c r="C3446" s="8" t="s">
        <v>100</v>
      </c>
      <c r="D3446" s="13" t="s">
        <v>1748</v>
      </c>
      <c r="E3446" s="13" t="s">
        <v>1749</v>
      </c>
      <c r="F3446" s="13" t="s">
        <v>1749</v>
      </c>
      <c r="G3446" s="7" t="s">
        <v>5362</v>
      </c>
      <c r="H3446" s="8" t="s">
        <v>105</v>
      </c>
      <c r="I3446" s="8">
        <v>45</v>
      </c>
      <c r="J3446" s="8" t="s">
        <v>1386</v>
      </c>
      <c r="K3446" s="8" t="s">
        <v>107</v>
      </c>
      <c r="L3446" s="8" t="s">
        <v>108</v>
      </c>
      <c r="M3446" s="8" t="s">
        <v>109</v>
      </c>
      <c r="N3446" s="8" t="s">
        <v>664</v>
      </c>
      <c r="O3446" s="74"/>
      <c r="P3446" s="27"/>
      <c r="Q3446" s="27"/>
      <c r="R3446" s="27"/>
      <c r="S3446" s="27">
        <v>32</v>
      </c>
      <c r="T3446" s="27">
        <v>32</v>
      </c>
      <c r="U3446" s="27">
        <v>32</v>
      </c>
      <c r="V3446" s="27">
        <v>32</v>
      </c>
      <c r="W3446" s="27"/>
      <c r="X3446" s="27"/>
      <c r="Y3446" s="27"/>
      <c r="Z3446" s="27"/>
      <c r="AA3446" s="27"/>
      <c r="AB3446" s="27"/>
      <c r="AC3446" s="27"/>
      <c r="AD3446" s="27"/>
      <c r="AE3446" s="27"/>
      <c r="AF3446" s="27"/>
      <c r="AG3446" s="27"/>
      <c r="AH3446" s="27"/>
      <c r="AI3446" s="27"/>
      <c r="AJ3446" s="27"/>
      <c r="AK3446" s="27"/>
      <c r="AL3446" s="27"/>
      <c r="AM3446" s="27"/>
      <c r="AN3446" s="27"/>
      <c r="AO3446" s="27"/>
      <c r="AP3446" s="27">
        <v>9617.1428571428569</v>
      </c>
      <c r="AQ3446" s="39">
        <v>0</v>
      </c>
      <c r="AR3446" s="27">
        <f t="shared" si="137"/>
        <v>0</v>
      </c>
      <c r="AS3446" s="10" t="s">
        <v>111</v>
      </c>
      <c r="AT3446" s="43" t="s">
        <v>241</v>
      </c>
      <c r="AU3446" s="13" t="s">
        <v>1163</v>
      </c>
    </row>
    <row r="3447" spans="2:47" ht="13.15" customHeight="1" x14ac:dyDescent="0.2">
      <c r="B3447" s="13" t="s">
        <v>5363</v>
      </c>
      <c r="C3447" s="13" t="s">
        <v>100</v>
      </c>
      <c r="D3447" s="13" t="s">
        <v>1748</v>
      </c>
      <c r="E3447" s="13" t="s">
        <v>1749</v>
      </c>
      <c r="F3447" s="13" t="s">
        <v>1749</v>
      </c>
      <c r="G3447" s="13" t="s">
        <v>5364</v>
      </c>
      <c r="H3447" s="13" t="s">
        <v>1475</v>
      </c>
      <c r="I3447" s="13">
        <v>45</v>
      </c>
      <c r="J3447" s="13" t="s">
        <v>614</v>
      </c>
      <c r="K3447" s="13" t="s">
        <v>107</v>
      </c>
      <c r="L3447" s="13" t="s">
        <v>108</v>
      </c>
      <c r="M3447" s="13" t="s">
        <v>109</v>
      </c>
      <c r="N3447" s="13" t="s">
        <v>664</v>
      </c>
      <c r="O3447" s="39"/>
      <c r="P3447" s="39"/>
      <c r="Q3447" s="39"/>
      <c r="R3447" s="39"/>
      <c r="S3447" s="39">
        <v>12</v>
      </c>
      <c r="T3447" s="39">
        <v>27</v>
      </c>
      <c r="U3447" s="39">
        <v>27</v>
      </c>
      <c r="V3447" s="39">
        <v>30</v>
      </c>
      <c r="W3447" s="39">
        <v>30</v>
      </c>
      <c r="X3447" s="39"/>
      <c r="Y3447" s="39"/>
      <c r="Z3447" s="39"/>
      <c r="AA3447" s="39"/>
      <c r="AB3447" s="39"/>
      <c r="AC3447" s="39"/>
      <c r="AD3447" s="39"/>
      <c r="AE3447" s="39"/>
      <c r="AF3447" s="39"/>
      <c r="AG3447" s="39"/>
      <c r="AH3447" s="39"/>
      <c r="AI3447" s="39"/>
      <c r="AJ3447" s="39"/>
      <c r="AK3447" s="39"/>
      <c r="AL3447" s="39"/>
      <c r="AM3447" s="39"/>
      <c r="AN3447" s="39"/>
      <c r="AO3447" s="39"/>
      <c r="AP3447" s="39">
        <v>9617.14</v>
      </c>
      <c r="AQ3447" s="39">
        <v>0</v>
      </c>
      <c r="AR3447" s="27">
        <f t="shared" si="137"/>
        <v>0</v>
      </c>
      <c r="AS3447" s="13" t="s">
        <v>111</v>
      </c>
      <c r="AT3447" s="13">
        <v>2016</v>
      </c>
      <c r="AU3447" s="13" t="s">
        <v>212</v>
      </c>
    </row>
    <row r="3448" spans="2:47" ht="13.15" customHeight="1" x14ac:dyDescent="0.2">
      <c r="B3448" s="7" t="s">
        <v>5365</v>
      </c>
      <c r="C3448" s="8" t="s">
        <v>100</v>
      </c>
      <c r="D3448" s="13" t="s">
        <v>1785</v>
      </c>
      <c r="E3448" s="13" t="s">
        <v>1786</v>
      </c>
      <c r="F3448" s="13" t="s">
        <v>1787</v>
      </c>
      <c r="G3448" s="7" t="s">
        <v>5366</v>
      </c>
      <c r="H3448" s="8" t="s">
        <v>197</v>
      </c>
      <c r="I3448" s="8">
        <v>45</v>
      </c>
      <c r="J3448" s="8" t="s">
        <v>1386</v>
      </c>
      <c r="K3448" s="8" t="s">
        <v>107</v>
      </c>
      <c r="L3448" s="8" t="s">
        <v>108</v>
      </c>
      <c r="M3448" s="8" t="s">
        <v>109</v>
      </c>
      <c r="N3448" s="8" t="s">
        <v>664</v>
      </c>
      <c r="O3448" s="74"/>
      <c r="P3448" s="27"/>
      <c r="Q3448" s="27"/>
      <c r="R3448" s="27"/>
      <c r="S3448" s="27">
        <v>56</v>
      </c>
      <c r="T3448" s="27">
        <v>56</v>
      </c>
      <c r="U3448" s="27">
        <v>56</v>
      </c>
      <c r="V3448" s="27">
        <v>56</v>
      </c>
      <c r="W3448" s="27"/>
      <c r="X3448" s="27"/>
      <c r="Y3448" s="27"/>
      <c r="Z3448" s="27"/>
      <c r="AA3448" s="27"/>
      <c r="AB3448" s="27"/>
      <c r="AC3448" s="27"/>
      <c r="AD3448" s="27"/>
      <c r="AE3448" s="27"/>
      <c r="AF3448" s="27"/>
      <c r="AG3448" s="27"/>
      <c r="AH3448" s="27"/>
      <c r="AI3448" s="27"/>
      <c r="AJ3448" s="27"/>
      <c r="AK3448" s="27"/>
      <c r="AL3448" s="27"/>
      <c r="AM3448" s="27"/>
      <c r="AN3448" s="27"/>
      <c r="AO3448" s="27"/>
      <c r="AP3448" s="27">
        <v>50449.999999999993</v>
      </c>
      <c r="AQ3448" s="39">
        <v>0</v>
      </c>
      <c r="AR3448" s="27">
        <f t="shared" si="137"/>
        <v>0</v>
      </c>
      <c r="AS3448" s="10" t="s">
        <v>111</v>
      </c>
      <c r="AT3448" s="43" t="s">
        <v>241</v>
      </c>
      <c r="AU3448" s="13" t="s">
        <v>1163</v>
      </c>
    </row>
    <row r="3449" spans="2:47" ht="13.15" customHeight="1" x14ac:dyDescent="0.2">
      <c r="B3449" s="13" t="s">
        <v>5367</v>
      </c>
      <c r="C3449" s="13" t="s">
        <v>100</v>
      </c>
      <c r="D3449" s="13" t="s">
        <v>1785</v>
      </c>
      <c r="E3449" s="13" t="s">
        <v>1786</v>
      </c>
      <c r="F3449" s="13" t="s">
        <v>1787</v>
      </c>
      <c r="G3449" s="13" t="s">
        <v>5368</v>
      </c>
      <c r="H3449" s="13" t="s">
        <v>1475</v>
      </c>
      <c r="I3449" s="13">
        <v>45</v>
      </c>
      <c r="J3449" s="13" t="s">
        <v>614</v>
      </c>
      <c r="K3449" s="13" t="s">
        <v>107</v>
      </c>
      <c r="L3449" s="13" t="s">
        <v>108</v>
      </c>
      <c r="M3449" s="13" t="s">
        <v>109</v>
      </c>
      <c r="N3449" s="13" t="s">
        <v>664</v>
      </c>
      <c r="O3449" s="39"/>
      <c r="P3449" s="39"/>
      <c r="Q3449" s="39"/>
      <c r="R3449" s="39"/>
      <c r="S3449" s="39">
        <v>0</v>
      </c>
      <c r="T3449" s="39">
        <v>34</v>
      </c>
      <c r="U3449" s="39">
        <v>34</v>
      </c>
      <c r="V3449" s="39">
        <v>34</v>
      </c>
      <c r="W3449" s="39">
        <v>34</v>
      </c>
      <c r="X3449" s="39"/>
      <c r="Y3449" s="39"/>
      <c r="Z3449" s="39"/>
      <c r="AA3449" s="39"/>
      <c r="AB3449" s="39"/>
      <c r="AC3449" s="39"/>
      <c r="AD3449" s="39"/>
      <c r="AE3449" s="39"/>
      <c r="AF3449" s="39"/>
      <c r="AG3449" s="39"/>
      <c r="AH3449" s="39"/>
      <c r="AI3449" s="39"/>
      <c r="AJ3449" s="39"/>
      <c r="AK3449" s="39"/>
      <c r="AL3449" s="39"/>
      <c r="AM3449" s="39"/>
      <c r="AN3449" s="39"/>
      <c r="AO3449" s="39"/>
      <c r="AP3449" s="39">
        <v>50449.999999999993</v>
      </c>
      <c r="AQ3449" s="39">
        <v>0</v>
      </c>
      <c r="AR3449" s="27">
        <f t="shared" si="137"/>
        <v>0</v>
      </c>
      <c r="AS3449" s="13" t="s">
        <v>111</v>
      </c>
      <c r="AT3449" s="13">
        <v>2016</v>
      </c>
      <c r="AU3449" s="13" t="s">
        <v>212</v>
      </c>
    </row>
    <row r="3450" spans="2:47" ht="13.15" customHeight="1" x14ac:dyDescent="0.2">
      <c r="B3450" s="7" t="s">
        <v>5369</v>
      </c>
      <c r="C3450" s="8" t="s">
        <v>100</v>
      </c>
      <c r="D3450" s="13" t="s">
        <v>5370</v>
      </c>
      <c r="E3450" s="13" t="s">
        <v>5371</v>
      </c>
      <c r="F3450" s="13" t="s">
        <v>5372</v>
      </c>
      <c r="G3450" s="7" t="s">
        <v>5373</v>
      </c>
      <c r="H3450" s="8" t="s">
        <v>197</v>
      </c>
      <c r="I3450" s="8">
        <v>45</v>
      </c>
      <c r="J3450" s="8" t="s">
        <v>1386</v>
      </c>
      <c r="K3450" s="8" t="s">
        <v>107</v>
      </c>
      <c r="L3450" s="8" t="s">
        <v>108</v>
      </c>
      <c r="M3450" s="8" t="s">
        <v>109</v>
      </c>
      <c r="N3450" s="8" t="s">
        <v>2105</v>
      </c>
      <c r="O3450" s="74"/>
      <c r="P3450" s="27"/>
      <c r="Q3450" s="27"/>
      <c r="R3450" s="27"/>
      <c r="S3450" s="27">
        <v>251</v>
      </c>
      <c r="T3450" s="27">
        <v>251</v>
      </c>
      <c r="U3450" s="27">
        <v>251</v>
      </c>
      <c r="V3450" s="27">
        <v>251</v>
      </c>
      <c r="W3450" s="27"/>
      <c r="X3450" s="27"/>
      <c r="Y3450" s="27"/>
      <c r="Z3450" s="27"/>
      <c r="AA3450" s="27"/>
      <c r="AB3450" s="27"/>
      <c r="AC3450" s="27"/>
      <c r="AD3450" s="27"/>
      <c r="AE3450" s="27"/>
      <c r="AF3450" s="27"/>
      <c r="AG3450" s="27"/>
      <c r="AH3450" s="27"/>
      <c r="AI3450" s="27"/>
      <c r="AJ3450" s="27"/>
      <c r="AK3450" s="27"/>
      <c r="AL3450" s="27"/>
      <c r="AM3450" s="27"/>
      <c r="AN3450" s="27"/>
      <c r="AO3450" s="27"/>
      <c r="AP3450" s="27">
        <v>787.97321428571422</v>
      </c>
      <c r="AQ3450" s="39">
        <v>0</v>
      </c>
      <c r="AR3450" s="27">
        <f t="shared" si="137"/>
        <v>0</v>
      </c>
      <c r="AS3450" s="10" t="s">
        <v>111</v>
      </c>
      <c r="AT3450" s="43" t="s">
        <v>241</v>
      </c>
      <c r="AU3450" s="89" t="s">
        <v>212</v>
      </c>
    </row>
    <row r="3451" spans="2:47" ht="13.15" customHeight="1" x14ac:dyDescent="0.2">
      <c r="B3451" s="7" t="s">
        <v>5374</v>
      </c>
      <c r="C3451" s="8" t="s">
        <v>100</v>
      </c>
      <c r="D3451" s="13" t="s">
        <v>5375</v>
      </c>
      <c r="E3451" s="13" t="s">
        <v>5376</v>
      </c>
      <c r="F3451" s="13" t="s">
        <v>5377</v>
      </c>
      <c r="G3451" s="7" t="s">
        <v>5378</v>
      </c>
      <c r="H3451" s="8" t="s">
        <v>197</v>
      </c>
      <c r="I3451" s="8">
        <v>45</v>
      </c>
      <c r="J3451" s="8" t="s">
        <v>1386</v>
      </c>
      <c r="K3451" s="8" t="s">
        <v>107</v>
      </c>
      <c r="L3451" s="8" t="s">
        <v>108</v>
      </c>
      <c r="M3451" s="8" t="s">
        <v>109</v>
      </c>
      <c r="N3451" s="8" t="s">
        <v>664</v>
      </c>
      <c r="O3451" s="74"/>
      <c r="P3451" s="27"/>
      <c r="Q3451" s="27"/>
      <c r="R3451" s="27"/>
      <c r="S3451" s="27">
        <v>3100</v>
      </c>
      <c r="T3451" s="27">
        <v>3100</v>
      </c>
      <c r="U3451" s="27">
        <v>3100</v>
      </c>
      <c r="V3451" s="27">
        <v>3100</v>
      </c>
      <c r="W3451" s="27"/>
      <c r="X3451" s="27"/>
      <c r="Y3451" s="27"/>
      <c r="Z3451" s="27"/>
      <c r="AA3451" s="27"/>
      <c r="AB3451" s="27"/>
      <c r="AC3451" s="27"/>
      <c r="AD3451" s="27"/>
      <c r="AE3451" s="27"/>
      <c r="AF3451" s="27"/>
      <c r="AG3451" s="27"/>
      <c r="AH3451" s="27"/>
      <c r="AI3451" s="27"/>
      <c r="AJ3451" s="27"/>
      <c r="AK3451" s="27"/>
      <c r="AL3451" s="27"/>
      <c r="AM3451" s="27"/>
      <c r="AN3451" s="27"/>
      <c r="AO3451" s="27"/>
      <c r="AP3451" s="27">
        <v>179.99999999999997</v>
      </c>
      <c r="AQ3451" s="39">
        <v>0</v>
      </c>
      <c r="AR3451" s="27">
        <f t="shared" si="137"/>
        <v>0</v>
      </c>
      <c r="AS3451" s="10" t="s">
        <v>111</v>
      </c>
      <c r="AT3451" s="43" t="s">
        <v>241</v>
      </c>
      <c r="AU3451" s="13" t="s">
        <v>1163</v>
      </c>
    </row>
    <row r="3452" spans="2:47" ht="13.15" customHeight="1" x14ac:dyDescent="0.2">
      <c r="B3452" s="13" t="s">
        <v>5379</v>
      </c>
      <c r="C3452" s="13" t="s">
        <v>100</v>
      </c>
      <c r="D3452" s="13" t="s">
        <v>5380</v>
      </c>
      <c r="E3452" s="13" t="s">
        <v>5376</v>
      </c>
      <c r="F3452" s="13" t="s">
        <v>5377</v>
      </c>
      <c r="G3452" s="13" t="s">
        <v>5381</v>
      </c>
      <c r="H3452" s="13" t="s">
        <v>1475</v>
      </c>
      <c r="I3452" s="13">
        <v>45</v>
      </c>
      <c r="J3452" s="13" t="s">
        <v>614</v>
      </c>
      <c r="K3452" s="13" t="s">
        <v>107</v>
      </c>
      <c r="L3452" s="13" t="s">
        <v>108</v>
      </c>
      <c r="M3452" s="13" t="s">
        <v>109</v>
      </c>
      <c r="N3452" s="13" t="s">
        <v>664</v>
      </c>
      <c r="O3452" s="39"/>
      <c r="P3452" s="39"/>
      <c r="Q3452" s="39"/>
      <c r="R3452" s="39"/>
      <c r="S3452" s="39">
        <v>1140</v>
      </c>
      <c r="T3452" s="39">
        <v>1200</v>
      </c>
      <c r="U3452" s="39">
        <v>1200</v>
      </c>
      <c r="V3452" s="39">
        <v>1200</v>
      </c>
      <c r="W3452" s="39">
        <v>1200</v>
      </c>
      <c r="X3452" s="39"/>
      <c r="Y3452" s="39"/>
      <c r="Z3452" s="39"/>
      <c r="AA3452" s="39"/>
      <c r="AB3452" s="39"/>
      <c r="AC3452" s="39"/>
      <c r="AD3452" s="39"/>
      <c r="AE3452" s="39"/>
      <c r="AF3452" s="39"/>
      <c r="AG3452" s="39"/>
      <c r="AH3452" s="39"/>
      <c r="AI3452" s="39"/>
      <c r="AJ3452" s="39"/>
      <c r="AK3452" s="39"/>
      <c r="AL3452" s="39"/>
      <c r="AM3452" s="39"/>
      <c r="AN3452" s="39"/>
      <c r="AO3452" s="39"/>
      <c r="AP3452" s="39">
        <v>179.99999999999997</v>
      </c>
      <c r="AQ3452" s="39">
        <v>0</v>
      </c>
      <c r="AR3452" s="27">
        <f t="shared" si="137"/>
        <v>0</v>
      </c>
      <c r="AS3452" s="13" t="s">
        <v>111</v>
      </c>
      <c r="AT3452" s="13">
        <v>2016</v>
      </c>
      <c r="AU3452" s="13">
        <v>14</v>
      </c>
    </row>
    <row r="3453" spans="2:47" ht="13.15" customHeight="1" x14ac:dyDescent="0.2">
      <c r="B3453" s="13" t="s">
        <v>5382</v>
      </c>
      <c r="C3453" s="13" t="s">
        <v>100</v>
      </c>
      <c r="D3453" s="13" t="s">
        <v>5380</v>
      </c>
      <c r="E3453" s="13" t="s">
        <v>5376</v>
      </c>
      <c r="F3453" s="13" t="s">
        <v>5377</v>
      </c>
      <c r="G3453" s="13" t="s">
        <v>5381</v>
      </c>
      <c r="H3453" s="13" t="s">
        <v>1475</v>
      </c>
      <c r="I3453" s="13">
        <v>45</v>
      </c>
      <c r="J3453" s="13" t="s">
        <v>614</v>
      </c>
      <c r="K3453" s="13" t="s">
        <v>107</v>
      </c>
      <c r="L3453" s="13" t="s">
        <v>108</v>
      </c>
      <c r="M3453" s="13" t="s">
        <v>109</v>
      </c>
      <c r="N3453" s="13" t="s">
        <v>664</v>
      </c>
      <c r="O3453" s="39"/>
      <c r="P3453" s="39"/>
      <c r="Q3453" s="39"/>
      <c r="R3453" s="39"/>
      <c r="S3453" s="39">
        <v>1080</v>
      </c>
      <c r="T3453" s="39">
        <v>1200</v>
      </c>
      <c r="U3453" s="39">
        <v>1200</v>
      </c>
      <c r="V3453" s="39">
        <v>1200</v>
      </c>
      <c r="W3453" s="39">
        <v>1200</v>
      </c>
      <c r="X3453" s="39"/>
      <c r="Y3453" s="39"/>
      <c r="Z3453" s="39"/>
      <c r="AA3453" s="39"/>
      <c r="AB3453" s="39"/>
      <c r="AC3453" s="39"/>
      <c r="AD3453" s="39"/>
      <c r="AE3453" s="39"/>
      <c r="AF3453" s="39"/>
      <c r="AG3453" s="39"/>
      <c r="AH3453" s="39"/>
      <c r="AI3453" s="39"/>
      <c r="AJ3453" s="39"/>
      <c r="AK3453" s="39"/>
      <c r="AL3453" s="39"/>
      <c r="AM3453" s="39"/>
      <c r="AN3453" s="39"/>
      <c r="AO3453" s="39"/>
      <c r="AP3453" s="39">
        <v>179.99999999999997</v>
      </c>
      <c r="AQ3453" s="39">
        <v>0</v>
      </c>
      <c r="AR3453" s="27">
        <f t="shared" si="137"/>
        <v>0</v>
      </c>
      <c r="AS3453" s="13" t="s">
        <v>111</v>
      </c>
      <c r="AT3453" s="13">
        <v>2016</v>
      </c>
      <c r="AU3453" s="13">
        <v>9.18</v>
      </c>
    </row>
    <row r="3454" spans="2:47" ht="13.15" customHeight="1" x14ac:dyDescent="0.2">
      <c r="B3454" s="13" t="s">
        <v>5383</v>
      </c>
      <c r="C3454" s="13" t="s">
        <v>100</v>
      </c>
      <c r="D3454" s="13" t="s">
        <v>5380</v>
      </c>
      <c r="E3454" s="13" t="s">
        <v>5376</v>
      </c>
      <c r="F3454" s="13" t="s">
        <v>5377</v>
      </c>
      <c r="G3454" s="13" t="s">
        <v>5381</v>
      </c>
      <c r="H3454" s="13" t="s">
        <v>1475</v>
      </c>
      <c r="I3454" s="13">
        <v>45</v>
      </c>
      <c r="J3454" s="13" t="s">
        <v>747</v>
      </c>
      <c r="K3454" s="13" t="s">
        <v>107</v>
      </c>
      <c r="L3454" s="13" t="s">
        <v>108</v>
      </c>
      <c r="M3454" s="13" t="s">
        <v>109</v>
      </c>
      <c r="N3454" s="13" t="s">
        <v>664</v>
      </c>
      <c r="O3454" s="39"/>
      <c r="P3454" s="39"/>
      <c r="Q3454" s="39"/>
      <c r="R3454" s="39"/>
      <c r="S3454" s="39">
        <v>1080</v>
      </c>
      <c r="T3454" s="39">
        <v>1200</v>
      </c>
      <c r="U3454" s="39">
        <v>1200</v>
      </c>
      <c r="V3454" s="39">
        <v>1200</v>
      </c>
      <c r="W3454" s="39">
        <v>1200</v>
      </c>
      <c r="X3454" s="39"/>
      <c r="Y3454" s="39"/>
      <c r="Z3454" s="39"/>
      <c r="AA3454" s="39"/>
      <c r="AB3454" s="39"/>
      <c r="AC3454" s="39"/>
      <c r="AD3454" s="39"/>
      <c r="AE3454" s="39"/>
      <c r="AF3454" s="39"/>
      <c r="AG3454" s="39"/>
      <c r="AH3454" s="39"/>
      <c r="AI3454" s="39"/>
      <c r="AJ3454" s="39"/>
      <c r="AK3454" s="39"/>
      <c r="AL3454" s="39"/>
      <c r="AM3454" s="39"/>
      <c r="AN3454" s="39"/>
      <c r="AO3454" s="39"/>
      <c r="AP3454" s="39">
        <v>179.99999999999997</v>
      </c>
      <c r="AQ3454" s="39">
        <v>0</v>
      </c>
      <c r="AR3454" s="27">
        <f t="shared" si="137"/>
        <v>0</v>
      </c>
      <c r="AS3454" s="13" t="s">
        <v>748</v>
      </c>
      <c r="AT3454" s="13">
        <v>2016</v>
      </c>
      <c r="AU3454" s="13">
        <v>9.1199999999999992</v>
      </c>
    </row>
    <row r="3455" spans="2:47" ht="13.15" customHeight="1" x14ac:dyDescent="0.2">
      <c r="B3455" s="13" t="s">
        <v>5384</v>
      </c>
      <c r="C3455" s="13" t="s">
        <v>100</v>
      </c>
      <c r="D3455" s="13" t="s">
        <v>5380</v>
      </c>
      <c r="E3455" s="13" t="s">
        <v>5376</v>
      </c>
      <c r="F3455" s="13" t="s">
        <v>5377</v>
      </c>
      <c r="G3455" s="13" t="s">
        <v>5381</v>
      </c>
      <c r="H3455" s="13" t="s">
        <v>1475</v>
      </c>
      <c r="I3455" s="13">
        <v>45</v>
      </c>
      <c r="J3455" s="13" t="s">
        <v>462</v>
      </c>
      <c r="K3455" s="13" t="s">
        <v>107</v>
      </c>
      <c r="L3455" s="13" t="s">
        <v>108</v>
      </c>
      <c r="M3455" s="13" t="s">
        <v>337</v>
      </c>
      <c r="N3455" s="13" t="s">
        <v>664</v>
      </c>
      <c r="O3455" s="39"/>
      <c r="P3455" s="39"/>
      <c r="Q3455" s="39"/>
      <c r="R3455" s="39"/>
      <c r="S3455" s="39">
        <v>1080</v>
      </c>
      <c r="T3455" s="39">
        <v>1200</v>
      </c>
      <c r="U3455" s="39">
        <v>1200</v>
      </c>
      <c r="V3455" s="39">
        <v>1200</v>
      </c>
      <c r="W3455" s="39">
        <v>1200</v>
      </c>
      <c r="X3455" s="39"/>
      <c r="Y3455" s="39"/>
      <c r="Z3455" s="39"/>
      <c r="AA3455" s="39"/>
      <c r="AB3455" s="39"/>
      <c r="AC3455" s="39"/>
      <c r="AD3455" s="39"/>
      <c r="AE3455" s="39"/>
      <c r="AF3455" s="39"/>
      <c r="AG3455" s="39"/>
      <c r="AH3455" s="39"/>
      <c r="AI3455" s="39"/>
      <c r="AJ3455" s="39"/>
      <c r="AK3455" s="39"/>
      <c r="AL3455" s="39"/>
      <c r="AM3455" s="39"/>
      <c r="AN3455" s="39"/>
      <c r="AO3455" s="39"/>
      <c r="AP3455" s="39">
        <v>179.99999999999997</v>
      </c>
      <c r="AQ3455" s="39">
        <v>0</v>
      </c>
      <c r="AR3455" s="27">
        <f t="shared" si="137"/>
        <v>0</v>
      </c>
      <c r="AS3455" s="13" t="s">
        <v>748</v>
      </c>
      <c r="AT3455" s="13">
        <v>2016</v>
      </c>
      <c r="AU3455" s="13" t="s">
        <v>212</v>
      </c>
    </row>
    <row r="3456" spans="2:47" ht="13.15" customHeight="1" x14ac:dyDescent="0.2">
      <c r="B3456" s="7" t="s">
        <v>5385</v>
      </c>
      <c r="C3456" s="8" t="s">
        <v>100</v>
      </c>
      <c r="D3456" s="13" t="s">
        <v>5375</v>
      </c>
      <c r="E3456" s="13" t="s">
        <v>5386</v>
      </c>
      <c r="F3456" s="13" t="s">
        <v>5387</v>
      </c>
      <c r="G3456" s="7" t="s">
        <v>5388</v>
      </c>
      <c r="H3456" s="8" t="s">
        <v>197</v>
      </c>
      <c r="I3456" s="8">
        <v>45</v>
      </c>
      <c r="J3456" s="8" t="s">
        <v>1386</v>
      </c>
      <c r="K3456" s="8" t="s">
        <v>107</v>
      </c>
      <c r="L3456" s="8" t="s">
        <v>108</v>
      </c>
      <c r="M3456" s="8" t="s">
        <v>109</v>
      </c>
      <c r="N3456" s="8" t="s">
        <v>664</v>
      </c>
      <c r="O3456" s="74"/>
      <c r="P3456" s="27"/>
      <c r="Q3456" s="27"/>
      <c r="R3456" s="27"/>
      <c r="S3456" s="27">
        <v>2500</v>
      </c>
      <c r="T3456" s="27">
        <v>2500</v>
      </c>
      <c r="U3456" s="27">
        <v>2500</v>
      </c>
      <c r="V3456" s="27">
        <v>2500</v>
      </c>
      <c r="W3456" s="27"/>
      <c r="X3456" s="27"/>
      <c r="Y3456" s="27"/>
      <c r="Z3456" s="27"/>
      <c r="AA3456" s="27"/>
      <c r="AB3456" s="27"/>
      <c r="AC3456" s="27"/>
      <c r="AD3456" s="27"/>
      <c r="AE3456" s="27"/>
      <c r="AF3456" s="27"/>
      <c r="AG3456" s="27"/>
      <c r="AH3456" s="27"/>
      <c r="AI3456" s="27"/>
      <c r="AJ3456" s="27"/>
      <c r="AK3456" s="27"/>
      <c r="AL3456" s="27"/>
      <c r="AM3456" s="27"/>
      <c r="AN3456" s="27"/>
      <c r="AO3456" s="27"/>
      <c r="AP3456" s="27">
        <v>208</v>
      </c>
      <c r="AQ3456" s="39">
        <v>0</v>
      </c>
      <c r="AR3456" s="27">
        <f t="shared" si="137"/>
        <v>0</v>
      </c>
      <c r="AS3456" s="10" t="s">
        <v>111</v>
      </c>
      <c r="AT3456" s="43" t="s">
        <v>241</v>
      </c>
      <c r="AU3456" s="13" t="s">
        <v>1163</v>
      </c>
    </row>
    <row r="3457" spans="2:47" ht="13.15" customHeight="1" x14ac:dyDescent="0.2">
      <c r="B3457" s="13" t="s">
        <v>5389</v>
      </c>
      <c r="C3457" s="13" t="s">
        <v>100</v>
      </c>
      <c r="D3457" s="13" t="s">
        <v>5375</v>
      </c>
      <c r="E3457" s="13" t="s">
        <v>5386</v>
      </c>
      <c r="F3457" s="13" t="s">
        <v>5387</v>
      </c>
      <c r="G3457" s="13" t="s">
        <v>5390</v>
      </c>
      <c r="H3457" s="13" t="s">
        <v>1475</v>
      </c>
      <c r="I3457" s="13">
        <v>45</v>
      </c>
      <c r="J3457" s="13" t="s">
        <v>614</v>
      </c>
      <c r="K3457" s="13" t="s">
        <v>107</v>
      </c>
      <c r="L3457" s="13" t="s">
        <v>108</v>
      </c>
      <c r="M3457" s="13" t="s">
        <v>109</v>
      </c>
      <c r="N3457" s="13" t="s">
        <v>664</v>
      </c>
      <c r="O3457" s="39"/>
      <c r="P3457" s="39"/>
      <c r="Q3457" s="39"/>
      <c r="R3457" s="39"/>
      <c r="S3457" s="39">
        <v>1054</v>
      </c>
      <c r="T3457" s="39">
        <v>1100</v>
      </c>
      <c r="U3457" s="39">
        <v>1100</v>
      </c>
      <c r="V3457" s="39">
        <v>1100</v>
      </c>
      <c r="W3457" s="39">
        <v>1100</v>
      </c>
      <c r="X3457" s="39"/>
      <c r="Y3457" s="39"/>
      <c r="Z3457" s="39"/>
      <c r="AA3457" s="39"/>
      <c r="AB3457" s="39"/>
      <c r="AC3457" s="39"/>
      <c r="AD3457" s="39"/>
      <c r="AE3457" s="39"/>
      <c r="AF3457" s="39"/>
      <c r="AG3457" s="39"/>
      <c r="AH3457" s="39"/>
      <c r="AI3457" s="39"/>
      <c r="AJ3457" s="39"/>
      <c r="AK3457" s="39"/>
      <c r="AL3457" s="39"/>
      <c r="AM3457" s="39"/>
      <c r="AN3457" s="39"/>
      <c r="AO3457" s="39"/>
      <c r="AP3457" s="39">
        <v>208</v>
      </c>
      <c r="AQ3457" s="39">
        <v>0</v>
      </c>
      <c r="AR3457" s="27">
        <f t="shared" si="137"/>
        <v>0</v>
      </c>
      <c r="AS3457" s="13" t="s">
        <v>111</v>
      </c>
      <c r="AT3457" s="13">
        <v>2016</v>
      </c>
      <c r="AU3457" s="13">
        <v>14</v>
      </c>
    </row>
    <row r="3458" spans="2:47" ht="13.15" customHeight="1" x14ac:dyDescent="0.2">
      <c r="B3458" s="13" t="s">
        <v>5391</v>
      </c>
      <c r="C3458" s="13" t="s">
        <v>100</v>
      </c>
      <c r="D3458" s="13" t="s">
        <v>5375</v>
      </c>
      <c r="E3458" s="13" t="s">
        <v>5386</v>
      </c>
      <c r="F3458" s="13" t="s">
        <v>5387</v>
      </c>
      <c r="G3458" s="13" t="s">
        <v>5390</v>
      </c>
      <c r="H3458" s="13" t="s">
        <v>1475</v>
      </c>
      <c r="I3458" s="13">
        <v>45</v>
      </c>
      <c r="J3458" s="13" t="s">
        <v>614</v>
      </c>
      <c r="K3458" s="13" t="s">
        <v>107</v>
      </c>
      <c r="L3458" s="13" t="s">
        <v>108</v>
      </c>
      <c r="M3458" s="13" t="s">
        <v>109</v>
      </c>
      <c r="N3458" s="13" t="s">
        <v>664</v>
      </c>
      <c r="O3458" s="39"/>
      <c r="P3458" s="39"/>
      <c r="Q3458" s="39"/>
      <c r="R3458" s="39"/>
      <c r="S3458" s="39">
        <v>1008</v>
      </c>
      <c r="T3458" s="39">
        <v>1100</v>
      </c>
      <c r="U3458" s="39">
        <v>1100</v>
      </c>
      <c r="V3458" s="39">
        <v>1100</v>
      </c>
      <c r="W3458" s="39">
        <v>1100</v>
      </c>
      <c r="X3458" s="39"/>
      <c r="Y3458" s="39"/>
      <c r="Z3458" s="39"/>
      <c r="AA3458" s="39"/>
      <c r="AB3458" s="39"/>
      <c r="AC3458" s="39"/>
      <c r="AD3458" s="39"/>
      <c r="AE3458" s="39"/>
      <c r="AF3458" s="39"/>
      <c r="AG3458" s="39"/>
      <c r="AH3458" s="39"/>
      <c r="AI3458" s="39"/>
      <c r="AJ3458" s="39"/>
      <c r="AK3458" s="39"/>
      <c r="AL3458" s="39"/>
      <c r="AM3458" s="39"/>
      <c r="AN3458" s="39"/>
      <c r="AO3458" s="39"/>
      <c r="AP3458" s="39">
        <v>208</v>
      </c>
      <c r="AQ3458" s="39">
        <v>0</v>
      </c>
      <c r="AR3458" s="27">
        <f t="shared" si="137"/>
        <v>0</v>
      </c>
      <c r="AS3458" s="13" t="s">
        <v>111</v>
      </c>
      <c r="AT3458" s="13">
        <v>2016</v>
      </c>
      <c r="AU3458" s="13" t="s">
        <v>212</v>
      </c>
    </row>
    <row r="3459" spans="2:47" ht="13.15" customHeight="1" x14ac:dyDescent="0.2">
      <c r="B3459" s="7" t="s">
        <v>5392</v>
      </c>
      <c r="C3459" s="8" t="s">
        <v>100</v>
      </c>
      <c r="D3459" s="13" t="s">
        <v>5375</v>
      </c>
      <c r="E3459" s="13" t="s">
        <v>5376</v>
      </c>
      <c r="F3459" s="13" t="s">
        <v>5393</v>
      </c>
      <c r="G3459" s="7" t="s">
        <v>5394</v>
      </c>
      <c r="H3459" s="8" t="s">
        <v>197</v>
      </c>
      <c r="I3459" s="8">
        <v>45</v>
      </c>
      <c r="J3459" s="8" t="s">
        <v>1386</v>
      </c>
      <c r="K3459" s="8" t="s">
        <v>107</v>
      </c>
      <c r="L3459" s="8" t="s">
        <v>108</v>
      </c>
      <c r="M3459" s="8" t="s">
        <v>109</v>
      </c>
      <c r="N3459" s="8" t="s">
        <v>664</v>
      </c>
      <c r="O3459" s="74"/>
      <c r="P3459" s="27"/>
      <c r="Q3459" s="27"/>
      <c r="R3459" s="27"/>
      <c r="S3459" s="27">
        <v>3600</v>
      </c>
      <c r="T3459" s="27">
        <v>3600</v>
      </c>
      <c r="U3459" s="27">
        <v>3600</v>
      </c>
      <c r="V3459" s="27">
        <v>3600</v>
      </c>
      <c r="W3459" s="27"/>
      <c r="X3459" s="27"/>
      <c r="Y3459" s="27"/>
      <c r="Z3459" s="27"/>
      <c r="AA3459" s="27"/>
      <c r="AB3459" s="27"/>
      <c r="AC3459" s="27"/>
      <c r="AD3459" s="27"/>
      <c r="AE3459" s="27"/>
      <c r="AF3459" s="27"/>
      <c r="AG3459" s="27"/>
      <c r="AH3459" s="27"/>
      <c r="AI3459" s="27"/>
      <c r="AJ3459" s="27"/>
      <c r="AK3459" s="27"/>
      <c r="AL3459" s="27"/>
      <c r="AM3459" s="27"/>
      <c r="AN3459" s="27"/>
      <c r="AO3459" s="27"/>
      <c r="AP3459" s="27">
        <v>240</v>
      </c>
      <c r="AQ3459" s="39">
        <v>0</v>
      </c>
      <c r="AR3459" s="27">
        <f t="shared" si="137"/>
        <v>0</v>
      </c>
      <c r="AS3459" s="10" t="s">
        <v>111</v>
      </c>
      <c r="AT3459" s="43" t="s">
        <v>241</v>
      </c>
      <c r="AU3459" s="13" t="s">
        <v>1163</v>
      </c>
    </row>
    <row r="3460" spans="2:47" ht="13.15" customHeight="1" x14ac:dyDescent="0.2">
      <c r="B3460" s="13" t="s">
        <v>5395</v>
      </c>
      <c r="C3460" s="13" t="s">
        <v>100</v>
      </c>
      <c r="D3460" s="13" t="s">
        <v>5396</v>
      </c>
      <c r="E3460" s="13" t="s">
        <v>5376</v>
      </c>
      <c r="F3460" s="13" t="s">
        <v>5393</v>
      </c>
      <c r="G3460" s="13" t="s">
        <v>5397</v>
      </c>
      <c r="H3460" s="13" t="s">
        <v>1475</v>
      </c>
      <c r="I3460" s="13">
        <v>45</v>
      </c>
      <c r="J3460" s="13" t="s">
        <v>614</v>
      </c>
      <c r="K3460" s="13" t="s">
        <v>107</v>
      </c>
      <c r="L3460" s="13" t="s">
        <v>108</v>
      </c>
      <c r="M3460" s="13" t="s">
        <v>109</v>
      </c>
      <c r="N3460" s="13" t="s">
        <v>664</v>
      </c>
      <c r="O3460" s="39"/>
      <c r="P3460" s="39"/>
      <c r="Q3460" s="39"/>
      <c r="R3460" s="39"/>
      <c r="S3460" s="39">
        <v>750</v>
      </c>
      <c r="T3460" s="39">
        <v>750</v>
      </c>
      <c r="U3460" s="39">
        <v>750</v>
      </c>
      <c r="V3460" s="39">
        <v>750</v>
      </c>
      <c r="W3460" s="39">
        <v>750</v>
      </c>
      <c r="X3460" s="39"/>
      <c r="Y3460" s="39"/>
      <c r="Z3460" s="39"/>
      <c r="AA3460" s="39"/>
      <c r="AB3460" s="39"/>
      <c r="AC3460" s="39"/>
      <c r="AD3460" s="39"/>
      <c r="AE3460" s="39"/>
      <c r="AF3460" s="39"/>
      <c r="AG3460" s="39"/>
      <c r="AH3460" s="39"/>
      <c r="AI3460" s="39"/>
      <c r="AJ3460" s="39"/>
      <c r="AK3460" s="39"/>
      <c r="AL3460" s="39"/>
      <c r="AM3460" s="39"/>
      <c r="AN3460" s="39"/>
      <c r="AO3460" s="39"/>
      <c r="AP3460" s="39">
        <v>240</v>
      </c>
      <c r="AQ3460" s="39">
        <v>0</v>
      </c>
      <c r="AR3460" s="27">
        <f t="shared" si="137"/>
        <v>0</v>
      </c>
      <c r="AS3460" s="13" t="s">
        <v>111</v>
      </c>
      <c r="AT3460" s="13">
        <v>2016</v>
      </c>
      <c r="AU3460" s="13">
        <v>9.18</v>
      </c>
    </row>
    <row r="3461" spans="2:47" ht="13.15" customHeight="1" x14ac:dyDescent="0.2">
      <c r="B3461" s="13" t="s">
        <v>5398</v>
      </c>
      <c r="C3461" s="13" t="s">
        <v>100</v>
      </c>
      <c r="D3461" s="13" t="s">
        <v>5396</v>
      </c>
      <c r="E3461" s="13" t="s">
        <v>5376</v>
      </c>
      <c r="F3461" s="13" t="s">
        <v>5393</v>
      </c>
      <c r="G3461" s="13" t="s">
        <v>5397</v>
      </c>
      <c r="H3461" s="13" t="s">
        <v>1475</v>
      </c>
      <c r="I3461" s="13">
        <v>45</v>
      </c>
      <c r="J3461" s="13" t="s">
        <v>747</v>
      </c>
      <c r="K3461" s="13" t="s">
        <v>107</v>
      </c>
      <c r="L3461" s="13" t="s">
        <v>108</v>
      </c>
      <c r="M3461" s="13" t="s">
        <v>109</v>
      </c>
      <c r="N3461" s="13" t="s">
        <v>664</v>
      </c>
      <c r="O3461" s="39"/>
      <c r="P3461" s="39"/>
      <c r="Q3461" s="39"/>
      <c r="R3461" s="39"/>
      <c r="S3461" s="39">
        <v>750</v>
      </c>
      <c r="T3461" s="39">
        <v>750</v>
      </c>
      <c r="U3461" s="39">
        <v>750</v>
      </c>
      <c r="V3461" s="39">
        <v>750</v>
      </c>
      <c r="W3461" s="39">
        <v>750</v>
      </c>
      <c r="X3461" s="39"/>
      <c r="Y3461" s="39"/>
      <c r="Z3461" s="39"/>
      <c r="AA3461" s="39"/>
      <c r="AB3461" s="39"/>
      <c r="AC3461" s="39"/>
      <c r="AD3461" s="39"/>
      <c r="AE3461" s="39"/>
      <c r="AF3461" s="39"/>
      <c r="AG3461" s="39"/>
      <c r="AH3461" s="39"/>
      <c r="AI3461" s="39"/>
      <c r="AJ3461" s="39"/>
      <c r="AK3461" s="39"/>
      <c r="AL3461" s="39"/>
      <c r="AM3461" s="39"/>
      <c r="AN3461" s="39"/>
      <c r="AO3461" s="39"/>
      <c r="AP3461" s="39">
        <v>240</v>
      </c>
      <c r="AQ3461" s="39">
        <v>0</v>
      </c>
      <c r="AR3461" s="27">
        <f t="shared" si="137"/>
        <v>0</v>
      </c>
      <c r="AS3461" s="13" t="s">
        <v>748</v>
      </c>
      <c r="AT3461" s="13">
        <v>2016</v>
      </c>
      <c r="AU3461" s="13">
        <v>9.1199999999999992</v>
      </c>
    </row>
    <row r="3462" spans="2:47" ht="13.15" customHeight="1" x14ac:dyDescent="0.2">
      <c r="B3462" s="13" t="s">
        <v>5399</v>
      </c>
      <c r="C3462" s="13" t="s">
        <v>100</v>
      </c>
      <c r="D3462" s="13" t="s">
        <v>5396</v>
      </c>
      <c r="E3462" s="13" t="s">
        <v>5376</v>
      </c>
      <c r="F3462" s="13" t="s">
        <v>5393</v>
      </c>
      <c r="G3462" s="13" t="s">
        <v>5397</v>
      </c>
      <c r="H3462" s="13" t="s">
        <v>1475</v>
      </c>
      <c r="I3462" s="13">
        <v>45</v>
      </c>
      <c r="J3462" s="13" t="s">
        <v>462</v>
      </c>
      <c r="K3462" s="13" t="s">
        <v>107</v>
      </c>
      <c r="L3462" s="13" t="s">
        <v>108</v>
      </c>
      <c r="M3462" s="13" t="s">
        <v>337</v>
      </c>
      <c r="N3462" s="13" t="s">
        <v>664</v>
      </c>
      <c r="O3462" s="39"/>
      <c r="P3462" s="39"/>
      <c r="Q3462" s="39"/>
      <c r="R3462" s="39"/>
      <c r="S3462" s="39">
        <v>750</v>
      </c>
      <c r="T3462" s="39">
        <v>750</v>
      </c>
      <c r="U3462" s="39">
        <v>750</v>
      </c>
      <c r="V3462" s="39">
        <v>750</v>
      </c>
      <c r="W3462" s="39">
        <v>750</v>
      </c>
      <c r="X3462" s="39"/>
      <c r="Y3462" s="39"/>
      <c r="Z3462" s="39"/>
      <c r="AA3462" s="39"/>
      <c r="AB3462" s="39"/>
      <c r="AC3462" s="39"/>
      <c r="AD3462" s="39"/>
      <c r="AE3462" s="39"/>
      <c r="AF3462" s="39"/>
      <c r="AG3462" s="39"/>
      <c r="AH3462" s="39"/>
      <c r="AI3462" s="39"/>
      <c r="AJ3462" s="39"/>
      <c r="AK3462" s="39"/>
      <c r="AL3462" s="39"/>
      <c r="AM3462" s="39"/>
      <c r="AN3462" s="39"/>
      <c r="AO3462" s="39"/>
      <c r="AP3462" s="39">
        <v>240</v>
      </c>
      <c r="AQ3462" s="39">
        <v>0</v>
      </c>
      <c r="AR3462" s="27">
        <f t="shared" si="137"/>
        <v>0</v>
      </c>
      <c r="AS3462" s="13" t="s">
        <v>748</v>
      </c>
      <c r="AT3462" s="13">
        <v>2016</v>
      </c>
      <c r="AU3462" s="13" t="s">
        <v>212</v>
      </c>
    </row>
    <row r="3463" spans="2:47" ht="13.15" customHeight="1" x14ac:dyDescent="0.2">
      <c r="B3463" s="7" t="s">
        <v>5400</v>
      </c>
      <c r="C3463" s="8" t="s">
        <v>100</v>
      </c>
      <c r="D3463" s="13" t="s">
        <v>5375</v>
      </c>
      <c r="E3463" s="13" t="s">
        <v>5376</v>
      </c>
      <c r="F3463" s="13" t="s">
        <v>5401</v>
      </c>
      <c r="G3463" s="7" t="s">
        <v>5402</v>
      </c>
      <c r="H3463" s="8" t="s">
        <v>197</v>
      </c>
      <c r="I3463" s="8">
        <v>45</v>
      </c>
      <c r="J3463" s="8" t="s">
        <v>1386</v>
      </c>
      <c r="K3463" s="8" t="s">
        <v>107</v>
      </c>
      <c r="L3463" s="8" t="s">
        <v>108</v>
      </c>
      <c r="M3463" s="8" t="s">
        <v>109</v>
      </c>
      <c r="N3463" s="8" t="s">
        <v>664</v>
      </c>
      <c r="O3463" s="74"/>
      <c r="P3463" s="27"/>
      <c r="Q3463" s="27"/>
      <c r="R3463" s="27"/>
      <c r="S3463" s="27">
        <v>2200</v>
      </c>
      <c r="T3463" s="27">
        <v>2200</v>
      </c>
      <c r="U3463" s="27">
        <v>2200</v>
      </c>
      <c r="V3463" s="27">
        <v>2200</v>
      </c>
      <c r="W3463" s="27"/>
      <c r="X3463" s="27"/>
      <c r="Y3463" s="27"/>
      <c r="Z3463" s="27"/>
      <c r="AA3463" s="27"/>
      <c r="AB3463" s="27"/>
      <c r="AC3463" s="27"/>
      <c r="AD3463" s="27"/>
      <c r="AE3463" s="27"/>
      <c r="AF3463" s="27"/>
      <c r="AG3463" s="27"/>
      <c r="AH3463" s="27"/>
      <c r="AI3463" s="27"/>
      <c r="AJ3463" s="27"/>
      <c r="AK3463" s="27"/>
      <c r="AL3463" s="27"/>
      <c r="AM3463" s="27"/>
      <c r="AN3463" s="27"/>
      <c r="AO3463" s="27"/>
      <c r="AP3463" s="27">
        <v>366</v>
      </c>
      <c r="AQ3463" s="39">
        <v>0</v>
      </c>
      <c r="AR3463" s="27">
        <f t="shared" si="137"/>
        <v>0</v>
      </c>
      <c r="AS3463" s="10" t="s">
        <v>111</v>
      </c>
      <c r="AT3463" s="43" t="s">
        <v>241</v>
      </c>
      <c r="AU3463" s="13" t="s">
        <v>1163</v>
      </c>
    </row>
    <row r="3464" spans="2:47" ht="13.15" customHeight="1" x14ac:dyDescent="0.2">
      <c r="B3464" s="13" t="s">
        <v>5403</v>
      </c>
      <c r="C3464" s="13" t="s">
        <v>100</v>
      </c>
      <c r="D3464" s="13" t="s">
        <v>5404</v>
      </c>
      <c r="E3464" s="13" t="s">
        <v>5376</v>
      </c>
      <c r="F3464" s="13" t="s">
        <v>5401</v>
      </c>
      <c r="G3464" s="13" t="s">
        <v>5405</v>
      </c>
      <c r="H3464" s="13" t="s">
        <v>1475</v>
      </c>
      <c r="I3464" s="13">
        <v>45</v>
      </c>
      <c r="J3464" s="13" t="s">
        <v>614</v>
      </c>
      <c r="K3464" s="13" t="s">
        <v>107</v>
      </c>
      <c r="L3464" s="13" t="s">
        <v>108</v>
      </c>
      <c r="M3464" s="13" t="s">
        <v>109</v>
      </c>
      <c r="N3464" s="13" t="s">
        <v>664</v>
      </c>
      <c r="O3464" s="39"/>
      <c r="P3464" s="39"/>
      <c r="Q3464" s="39"/>
      <c r="R3464" s="39"/>
      <c r="S3464" s="39">
        <v>950</v>
      </c>
      <c r="T3464" s="39">
        <v>950</v>
      </c>
      <c r="U3464" s="39">
        <v>950</v>
      </c>
      <c r="V3464" s="39">
        <v>950</v>
      </c>
      <c r="W3464" s="39">
        <v>950</v>
      </c>
      <c r="X3464" s="39"/>
      <c r="Y3464" s="39"/>
      <c r="Z3464" s="39"/>
      <c r="AA3464" s="39"/>
      <c r="AB3464" s="39"/>
      <c r="AC3464" s="39"/>
      <c r="AD3464" s="39"/>
      <c r="AE3464" s="39"/>
      <c r="AF3464" s="39"/>
      <c r="AG3464" s="39"/>
      <c r="AH3464" s="39"/>
      <c r="AI3464" s="39"/>
      <c r="AJ3464" s="39"/>
      <c r="AK3464" s="39"/>
      <c r="AL3464" s="39"/>
      <c r="AM3464" s="39"/>
      <c r="AN3464" s="39"/>
      <c r="AO3464" s="39"/>
      <c r="AP3464" s="39">
        <v>366</v>
      </c>
      <c r="AQ3464" s="39">
        <v>0</v>
      </c>
      <c r="AR3464" s="27">
        <f t="shared" si="137"/>
        <v>0</v>
      </c>
      <c r="AS3464" s="13" t="s">
        <v>111</v>
      </c>
      <c r="AT3464" s="13">
        <v>2016</v>
      </c>
      <c r="AU3464" s="13">
        <v>9.18</v>
      </c>
    </row>
    <row r="3465" spans="2:47" ht="13.15" customHeight="1" x14ac:dyDescent="0.2">
      <c r="B3465" s="13" t="s">
        <v>5406</v>
      </c>
      <c r="C3465" s="13" t="s">
        <v>100</v>
      </c>
      <c r="D3465" s="13" t="s">
        <v>5404</v>
      </c>
      <c r="E3465" s="13" t="s">
        <v>5376</v>
      </c>
      <c r="F3465" s="13" t="s">
        <v>5401</v>
      </c>
      <c r="G3465" s="13" t="s">
        <v>5405</v>
      </c>
      <c r="H3465" s="13" t="s">
        <v>1475</v>
      </c>
      <c r="I3465" s="13">
        <v>45</v>
      </c>
      <c r="J3465" s="13" t="s">
        <v>747</v>
      </c>
      <c r="K3465" s="13" t="s">
        <v>107</v>
      </c>
      <c r="L3465" s="13" t="s">
        <v>108</v>
      </c>
      <c r="M3465" s="13" t="s">
        <v>109</v>
      </c>
      <c r="N3465" s="13" t="s">
        <v>664</v>
      </c>
      <c r="O3465" s="39"/>
      <c r="P3465" s="39"/>
      <c r="Q3465" s="39"/>
      <c r="R3465" s="39"/>
      <c r="S3465" s="39">
        <v>950</v>
      </c>
      <c r="T3465" s="39">
        <v>950</v>
      </c>
      <c r="U3465" s="39">
        <v>950</v>
      </c>
      <c r="V3465" s="39">
        <v>950</v>
      </c>
      <c r="W3465" s="39">
        <v>950</v>
      </c>
      <c r="X3465" s="39"/>
      <c r="Y3465" s="39"/>
      <c r="Z3465" s="39"/>
      <c r="AA3465" s="39"/>
      <c r="AB3465" s="39"/>
      <c r="AC3465" s="39"/>
      <c r="AD3465" s="39"/>
      <c r="AE3465" s="39"/>
      <c r="AF3465" s="39"/>
      <c r="AG3465" s="39"/>
      <c r="AH3465" s="39"/>
      <c r="AI3465" s="39"/>
      <c r="AJ3465" s="39"/>
      <c r="AK3465" s="39"/>
      <c r="AL3465" s="39"/>
      <c r="AM3465" s="39"/>
      <c r="AN3465" s="39"/>
      <c r="AO3465" s="39"/>
      <c r="AP3465" s="39">
        <v>366</v>
      </c>
      <c r="AQ3465" s="39">
        <v>0</v>
      </c>
      <c r="AR3465" s="27">
        <f t="shared" si="137"/>
        <v>0</v>
      </c>
      <c r="AS3465" s="13" t="s">
        <v>748</v>
      </c>
      <c r="AT3465" s="13">
        <v>2016</v>
      </c>
      <c r="AU3465" s="13">
        <v>9.1199999999999992</v>
      </c>
    </row>
    <row r="3466" spans="2:47" ht="13.15" customHeight="1" x14ac:dyDescent="0.2">
      <c r="B3466" s="13" t="s">
        <v>5407</v>
      </c>
      <c r="C3466" s="13" t="s">
        <v>100</v>
      </c>
      <c r="D3466" s="13" t="s">
        <v>5404</v>
      </c>
      <c r="E3466" s="13" t="s">
        <v>5376</v>
      </c>
      <c r="F3466" s="13" t="s">
        <v>5401</v>
      </c>
      <c r="G3466" s="13" t="s">
        <v>5405</v>
      </c>
      <c r="H3466" s="13" t="s">
        <v>1475</v>
      </c>
      <c r="I3466" s="13">
        <v>45</v>
      </c>
      <c r="J3466" s="13" t="s">
        <v>462</v>
      </c>
      <c r="K3466" s="13" t="s">
        <v>107</v>
      </c>
      <c r="L3466" s="13" t="s">
        <v>108</v>
      </c>
      <c r="M3466" s="13" t="s">
        <v>337</v>
      </c>
      <c r="N3466" s="13" t="s">
        <v>664</v>
      </c>
      <c r="O3466" s="39"/>
      <c r="P3466" s="39"/>
      <c r="Q3466" s="39"/>
      <c r="R3466" s="39"/>
      <c r="S3466" s="39">
        <v>950</v>
      </c>
      <c r="T3466" s="39">
        <v>950</v>
      </c>
      <c r="U3466" s="39">
        <v>950</v>
      </c>
      <c r="V3466" s="39">
        <v>950</v>
      </c>
      <c r="W3466" s="39">
        <v>950</v>
      </c>
      <c r="X3466" s="39"/>
      <c r="Y3466" s="39"/>
      <c r="Z3466" s="39"/>
      <c r="AA3466" s="39"/>
      <c r="AB3466" s="39"/>
      <c r="AC3466" s="39"/>
      <c r="AD3466" s="39"/>
      <c r="AE3466" s="39"/>
      <c r="AF3466" s="39"/>
      <c r="AG3466" s="39"/>
      <c r="AH3466" s="39"/>
      <c r="AI3466" s="39"/>
      <c r="AJ3466" s="39"/>
      <c r="AK3466" s="39"/>
      <c r="AL3466" s="39"/>
      <c r="AM3466" s="39"/>
      <c r="AN3466" s="39"/>
      <c r="AO3466" s="39"/>
      <c r="AP3466" s="39">
        <v>366</v>
      </c>
      <c r="AQ3466" s="39">
        <v>0</v>
      </c>
      <c r="AR3466" s="27">
        <f t="shared" si="137"/>
        <v>0</v>
      </c>
      <c r="AS3466" s="13" t="s">
        <v>748</v>
      </c>
      <c r="AT3466" s="13">
        <v>2016</v>
      </c>
      <c r="AU3466" s="13" t="s">
        <v>212</v>
      </c>
    </row>
    <row r="3467" spans="2:47" ht="13.15" customHeight="1" x14ac:dyDescent="0.2">
      <c r="B3467" s="7" t="s">
        <v>5408</v>
      </c>
      <c r="C3467" s="8" t="s">
        <v>100</v>
      </c>
      <c r="D3467" s="13" t="s">
        <v>5375</v>
      </c>
      <c r="E3467" s="13" t="s">
        <v>5376</v>
      </c>
      <c r="F3467" s="13" t="s">
        <v>5409</v>
      </c>
      <c r="G3467" s="7" t="s">
        <v>5410</v>
      </c>
      <c r="H3467" s="8" t="s">
        <v>197</v>
      </c>
      <c r="I3467" s="8">
        <v>45</v>
      </c>
      <c r="J3467" s="8" t="s">
        <v>1386</v>
      </c>
      <c r="K3467" s="8" t="s">
        <v>107</v>
      </c>
      <c r="L3467" s="8" t="s">
        <v>108</v>
      </c>
      <c r="M3467" s="8" t="s">
        <v>109</v>
      </c>
      <c r="N3467" s="8" t="s">
        <v>664</v>
      </c>
      <c r="O3467" s="74"/>
      <c r="P3467" s="27"/>
      <c r="Q3467" s="27"/>
      <c r="R3467" s="27"/>
      <c r="S3467" s="27">
        <v>200</v>
      </c>
      <c r="T3467" s="27">
        <v>200</v>
      </c>
      <c r="U3467" s="27">
        <v>200</v>
      </c>
      <c r="V3467" s="27">
        <v>200</v>
      </c>
      <c r="W3467" s="27"/>
      <c r="X3467" s="27"/>
      <c r="Y3467" s="27"/>
      <c r="Z3467" s="27"/>
      <c r="AA3467" s="27"/>
      <c r="AB3467" s="27"/>
      <c r="AC3467" s="27"/>
      <c r="AD3467" s="27"/>
      <c r="AE3467" s="27"/>
      <c r="AF3467" s="27"/>
      <c r="AG3467" s="27"/>
      <c r="AH3467" s="27"/>
      <c r="AI3467" s="27"/>
      <c r="AJ3467" s="27"/>
      <c r="AK3467" s="27"/>
      <c r="AL3467" s="27"/>
      <c r="AM3467" s="27"/>
      <c r="AN3467" s="27"/>
      <c r="AO3467" s="27"/>
      <c r="AP3467" s="27">
        <v>2678.5714285714284</v>
      </c>
      <c r="AQ3467" s="39">
        <v>0</v>
      </c>
      <c r="AR3467" s="27">
        <f t="shared" si="137"/>
        <v>0</v>
      </c>
      <c r="AS3467" s="10" t="s">
        <v>111</v>
      </c>
      <c r="AT3467" s="43" t="s">
        <v>241</v>
      </c>
      <c r="AU3467" s="13" t="s">
        <v>1163</v>
      </c>
    </row>
    <row r="3468" spans="2:47" ht="13.15" customHeight="1" x14ac:dyDescent="0.2">
      <c r="B3468" s="13" t="s">
        <v>5411</v>
      </c>
      <c r="C3468" s="13" t="s">
        <v>100</v>
      </c>
      <c r="D3468" s="13" t="s">
        <v>5412</v>
      </c>
      <c r="E3468" s="13" t="s">
        <v>5376</v>
      </c>
      <c r="F3468" s="13" t="s">
        <v>5409</v>
      </c>
      <c r="G3468" s="13" t="s">
        <v>5413</v>
      </c>
      <c r="H3468" s="13" t="s">
        <v>1475</v>
      </c>
      <c r="I3468" s="13">
        <v>45</v>
      </c>
      <c r="J3468" s="13" t="s">
        <v>614</v>
      </c>
      <c r="K3468" s="13" t="s">
        <v>107</v>
      </c>
      <c r="L3468" s="13" t="s">
        <v>108</v>
      </c>
      <c r="M3468" s="13" t="s">
        <v>109</v>
      </c>
      <c r="N3468" s="13" t="s">
        <v>664</v>
      </c>
      <c r="O3468" s="39"/>
      <c r="P3468" s="39"/>
      <c r="Q3468" s="39"/>
      <c r="R3468" s="39"/>
      <c r="S3468" s="39">
        <v>0</v>
      </c>
      <c r="T3468" s="39">
        <v>100</v>
      </c>
      <c r="U3468" s="39">
        <v>100</v>
      </c>
      <c r="V3468" s="39">
        <v>100</v>
      </c>
      <c r="W3468" s="39">
        <v>100</v>
      </c>
      <c r="X3468" s="39"/>
      <c r="Y3468" s="39"/>
      <c r="Z3468" s="39"/>
      <c r="AA3468" s="39"/>
      <c r="AB3468" s="39"/>
      <c r="AC3468" s="39"/>
      <c r="AD3468" s="39"/>
      <c r="AE3468" s="39"/>
      <c r="AF3468" s="39"/>
      <c r="AG3468" s="39"/>
      <c r="AH3468" s="39"/>
      <c r="AI3468" s="39"/>
      <c r="AJ3468" s="39"/>
      <c r="AK3468" s="39"/>
      <c r="AL3468" s="39"/>
      <c r="AM3468" s="39"/>
      <c r="AN3468" s="39"/>
      <c r="AO3468" s="39"/>
      <c r="AP3468" s="39">
        <v>2678.57</v>
      </c>
      <c r="AQ3468" s="39">
        <v>0</v>
      </c>
      <c r="AR3468" s="27">
        <f t="shared" ref="AR3468:AR3531" si="138">AQ3468*1.12</f>
        <v>0</v>
      </c>
      <c r="AS3468" s="13" t="s">
        <v>111</v>
      </c>
      <c r="AT3468" s="13">
        <v>2016</v>
      </c>
      <c r="AU3468" s="13" t="s">
        <v>212</v>
      </c>
    </row>
    <row r="3469" spans="2:47" ht="13.15" customHeight="1" x14ac:dyDescent="0.2">
      <c r="B3469" s="7" t="s">
        <v>5414</v>
      </c>
      <c r="C3469" s="8" t="s">
        <v>100</v>
      </c>
      <c r="D3469" s="13" t="s">
        <v>5415</v>
      </c>
      <c r="E3469" s="8" t="s">
        <v>5416</v>
      </c>
      <c r="F3469" s="8" t="s">
        <v>5417</v>
      </c>
      <c r="G3469" s="7" t="s">
        <v>5418</v>
      </c>
      <c r="H3469" s="8" t="s">
        <v>197</v>
      </c>
      <c r="I3469" s="8">
        <v>45</v>
      </c>
      <c r="J3469" s="8" t="s">
        <v>1386</v>
      </c>
      <c r="K3469" s="8" t="s">
        <v>107</v>
      </c>
      <c r="L3469" s="8" t="s">
        <v>108</v>
      </c>
      <c r="M3469" s="8" t="s">
        <v>109</v>
      </c>
      <c r="N3469" s="8" t="s">
        <v>261</v>
      </c>
      <c r="O3469" s="74"/>
      <c r="P3469" s="27"/>
      <c r="Q3469" s="27"/>
      <c r="R3469" s="27"/>
      <c r="S3469" s="27">
        <v>19.62</v>
      </c>
      <c r="T3469" s="27">
        <v>19.62</v>
      </c>
      <c r="U3469" s="27">
        <v>19.62</v>
      </c>
      <c r="V3469" s="27">
        <v>19.62</v>
      </c>
      <c r="W3469" s="27"/>
      <c r="X3469" s="27"/>
      <c r="Y3469" s="27"/>
      <c r="Z3469" s="27"/>
      <c r="AA3469" s="27"/>
      <c r="AB3469" s="27"/>
      <c r="AC3469" s="27"/>
      <c r="AD3469" s="27"/>
      <c r="AE3469" s="27"/>
      <c r="AF3469" s="27"/>
      <c r="AG3469" s="27"/>
      <c r="AH3469" s="27"/>
      <c r="AI3469" s="27"/>
      <c r="AJ3469" s="27"/>
      <c r="AK3469" s="27"/>
      <c r="AL3469" s="27"/>
      <c r="AM3469" s="27"/>
      <c r="AN3469" s="27"/>
      <c r="AO3469" s="27"/>
      <c r="AP3469" s="27">
        <v>189852.67857142855</v>
      </c>
      <c r="AQ3469" s="39">
        <v>0</v>
      </c>
      <c r="AR3469" s="27">
        <f t="shared" si="138"/>
        <v>0</v>
      </c>
      <c r="AS3469" s="10" t="s">
        <v>111</v>
      </c>
      <c r="AT3469" s="43" t="s">
        <v>241</v>
      </c>
      <c r="AU3469" s="89" t="s">
        <v>5419</v>
      </c>
    </row>
    <row r="3470" spans="2:47" ht="13.15" customHeight="1" x14ac:dyDescent="0.2">
      <c r="B3470" s="7" t="s">
        <v>5420</v>
      </c>
      <c r="C3470" s="8" t="s">
        <v>100</v>
      </c>
      <c r="D3470" s="13" t="s">
        <v>5421</v>
      </c>
      <c r="E3470" s="13" t="s">
        <v>5416</v>
      </c>
      <c r="F3470" s="13" t="s">
        <v>5422</v>
      </c>
      <c r="G3470" s="7" t="s">
        <v>5423</v>
      </c>
      <c r="H3470" s="8" t="s">
        <v>197</v>
      </c>
      <c r="I3470" s="8">
        <v>45</v>
      </c>
      <c r="J3470" s="8" t="s">
        <v>4117</v>
      </c>
      <c r="K3470" s="8" t="s">
        <v>107</v>
      </c>
      <c r="L3470" s="8" t="s">
        <v>108</v>
      </c>
      <c r="M3470" s="8" t="s">
        <v>109</v>
      </c>
      <c r="N3470" s="8" t="s">
        <v>261</v>
      </c>
      <c r="O3470" s="74"/>
      <c r="P3470" s="27"/>
      <c r="Q3470" s="27"/>
      <c r="R3470" s="27"/>
      <c r="S3470" s="27">
        <v>19.62</v>
      </c>
      <c r="T3470" s="27">
        <v>19.62</v>
      </c>
      <c r="U3470" s="27">
        <v>19.62</v>
      </c>
      <c r="V3470" s="27">
        <v>19.62</v>
      </c>
      <c r="W3470" s="27"/>
      <c r="X3470" s="27"/>
      <c r="Y3470" s="27"/>
      <c r="Z3470" s="27"/>
      <c r="AA3470" s="27"/>
      <c r="AB3470" s="27"/>
      <c r="AC3470" s="27"/>
      <c r="AD3470" s="27"/>
      <c r="AE3470" s="27"/>
      <c r="AF3470" s="27"/>
      <c r="AG3470" s="27"/>
      <c r="AH3470" s="27"/>
      <c r="AI3470" s="27"/>
      <c r="AJ3470" s="27"/>
      <c r="AK3470" s="27"/>
      <c r="AL3470" s="27"/>
      <c r="AM3470" s="27"/>
      <c r="AN3470" s="27"/>
      <c r="AO3470" s="27"/>
      <c r="AP3470" s="27">
        <v>189852.67857142855</v>
      </c>
      <c r="AQ3470" s="39">
        <v>0</v>
      </c>
      <c r="AR3470" s="27">
        <f t="shared" si="138"/>
        <v>0</v>
      </c>
      <c r="AS3470" s="10" t="s">
        <v>111</v>
      </c>
      <c r="AT3470" s="43" t="s">
        <v>4455</v>
      </c>
      <c r="AU3470" s="13" t="s">
        <v>5424</v>
      </c>
    </row>
    <row r="3471" spans="2:47" ht="13.15" customHeight="1" x14ac:dyDescent="0.2">
      <c r="B3471" s="13" t="s">
        <v>5425</v>
      </c>
      <c r="C3471" s="13" t="s">
        <v>100</v>
      </c>
      <c r="D3471" s="13" t="s">
        <v>5421</v>
      </c>
      <c r="E3471" s="13" t="s">
        <v>5416</v>
      </c>
      <c r="F3471" s="13" t="s">
        <v>5422</v>
      </c>
      <c r="G3471" s="13" t="s">
        <v>5426</v>
      </c>
      <c r="H3471" s="13" t="s">
        <v>1475</v>
      </c>
      <c r="I3471" s="13">
        <v>45</v>
      </c>
      <c r="J3471" s="13" t="s">
        <v>614</v>
      </c>
      <c r="K3471" s="13" t="s">
        <v>107</v>
      </c>
      <c r="L3471" s="13" t="s">
        <v>108</v>
      </c>
      <c r="M3471" s="13" t="s">
        <v>109</v>
      </c>
      <c r="N3471" s="13" t="s">
        <v>261</v>
      </c>
      <c r="O3471" s="39"/>
      <c r="P3471" s="39"/>
      <c r="Q3471" s="39"/>
      <c r="R3471" s="39"/>
      <c r="S3471" s="39">
        <v>4.2039999999999997</v>
      </c>
      <c r="T3471" s="39">
        <v>9.0519999999999996</v>
      </c>
      <c r="U3471" s="39">
        <v>9.0519999999999996</v>
      </c>
      <c r="V3471" s="39">
        <v>9.0519999999999996</v>
      </c>
      <c r="W3471" s="39">
        <v>9.0519999999999996</v>
      </c>
      <c r="X3471" s="39"/>
      <c r="Y3471" s="39"/>
      <c r="Z3471" s="39"/>
      <c r="AA3471" s="39"/>
      <c r="AB3471" s="39"/>
      <c r="AC3471" s="39"/>
      <c r="AD3471" s="39"/>
      <c r="AE3471" s="39"/>
      <c r="AF3471" s="39"/>
      <c r="AG3471" s="39"/>
      <c r="AH3471" s="39"/>
      <c r="AI3471" s="39"/>
      <c r="AJ3471" s="39"/>
      <c r="AK3471" s="39"/>
      <c r="AL3471" s="39"/>
      <c r="AM3471" s="39"/>
      <c r="AN3471" s="39"/>
      <c r="AO3471" s="39"/>
      <c r="AP3471" s="39">
        <v>189852.68</v>
      </c>
      <c r="AQ3471" s="39">
        <v>0</v>
      </c>
      <c r="AR3471" s="27">
        <f t="shared" si="138"/>
        <v>0</v>
      </c>
      <c r="AS3471" s="13" t="s">
        <v>111</v>
      </c>
      <c r="AT3471" s="13">
        <v>2016</v>
      </c>
      <c r="AU3471" s="13">
        <v>14.15</v>
      </c>
    </row>
    <row r="3472" spans="2:47" ht="13.15" customHeight="1" x14ac:dyDescent="0.2">
      <c r="B3472" s="13" t="s">
        <v>5427</v>
      </c>
      <c r="C3472" s="13" t="s">
        <v>100</v>
      </c>
      <c r="D3472" s="13" t="s">
        <v>5421</v>
      </c>
      <c r="E3472" s="13" t="s">
        <v>5416</v>
      </c>
      <c r="F3472" s="13" t="s">
        <v>5422</v>
      </c>
      <c r="G3472" s="13" t="s">
        <v>5426</v>
      </c>
      <c r="H3472" s="13" t="s">
        <v>1475</v>
      </c>
      <c r="I3472" s="13">
        <v>45</v>
      </c>
      <c r="J3472" s="13" t="s">
        <v>614</v>
      </c>
      <c r="K3472" s="13" t="s">
        <v>107</v>
      </c>
      <c r="L3472" s="13" t="s">
        <v>108</v>
      </c>
      <c r="M3472" s="13" t="s">
        <v>109</v>
      </c>
      <c r="N3472" s="13" t="s">
        <v>261</v>
      </c>
      <c r="O3472" s="39"/>
      <c r="P3472" s="39"/>
      <c r="Q3472" s="39"/>
      <c r="R3472" s="39"/>
      <c r="S3472" s="39">
        <v>9.0519999999999996</v>
      </c>
      <c r="T3472" s="39">
        <v>9.0519999999999996</v>
      </c>
      <c r="U3472" s="39">
        <v>9.0519999999999996</v>
      </c>
      <c r="V3472" s="39">
        <v>9.0519999999999996</v>
      </c>
      <c r="W3472" s="39">
        <v>9.0519999999999996</v>
      </c>
      <c r="X3472" s="39"/>
      <c r="Y3472" s="39"/>
      <c r="Z3472" s="39"/>
      <c r="AA3472" s="39"/>
      <c r="AB3472" s="39"/>
      <c r="AC3472" s="39"/>
      <c r="AD3472" s="39"/>
      <c r="AE3472" s="39"/>
      <c r="AF3472" s="39"/>
      <c r="AG3472" s="39"/>
      <c r="AH3472" s="39"/>
      <c r="AI3472" s="39"/>
      <c r="AJ3472" s="39"/>
      <c r="AK3472" s="39"/>
      <c r="AL3472" s="39"/>
      <c r="AM3472" s="39"/>
      <c r="AN3472" s="39"/>
      <c r="AO3472" s="39"/>
      <c r="AP3472" s="39">
        <v>377440</v>
      </c>
      <c r="AQ3472" s="39">
        <v>0</v>
      </c>
      <c r="AR3472" s="27">
        <f t="shared" si="138"/>
        <v>0</v>
      </c>
      <c r="AS3472" s="13" t="s">
        <v>111</v>
      </c>
      <c r="AT3472" s="13">
        <v>2016</v>
      </c>
      <c r="AU3472" s="13">
        <v>9.15</v>
      </c>
    </row>
    <row r="3473" spans="2:47" ht="13.15" customHeight="1" x14ac:dyDescent="0.2">
      <c r="B3473" s="13" t="s">
        <v>5428</v>
      </c>
      <c r="C3473" s="13" t="s">
        <v>100</v>
      </c>
      <c r="D3473" s="13" t="s">
        <v>5421</v>
      </c>
      <c r="E3473" s="13" t="s">
        <v>5416</v>
      </c>
      <c r="F3473" s="13" t="s">
        <v>5422</v>
      </c>
      <c r="G3473" s="13" t="s">
        <v>5426</v>
      </c>
      <c r="H3473" s="13" t="s">
        <v>1475</v>
      </c>
      <c r="I3473" s="13">
        <v>45</v>
      </c>
      <c r="J3473" s="13" t="s">
        <v>745</v>
      </c>
      <c r="K3473" s="13" t="s">
        <v>107</v>
      </c>
      <c r="L3473" s="13" t="s">
        <v>108</v>
      </c>
      <c r="M3473" s="13" t="s">
        <v>109</v>
      </c>
      <c r="N3473" s="13" t="s">
        <v>261</v>
      </c>
      <c r="O3473" s="39"/>
      <c r="P3473" s="39"/>
      <c r="Q3473" s="39"/>
      <c r="R3473" s="39"/>
      <c r="S3473" s="39">
        <v>9.0519999999999996</v>
      </c>
      <c r="T3473" s="39">
        <v>9.0519999999999996</v>
      </c>
      <c r="U3473" s="39">
        <v>9.0519999999999996</v>
      </c>
      <c r="V3473" s="39">
        <v>9.0519999999999996</v>
      </c>
      <c r="W3473" s="39">
        <v>9.0519999999999996</v>
      </c>
      <c r="X3473" s="39"/>
      <c r="Y3473" s="39"/>
      <c r="Z3473" s="39"/>
      <c r="AA3473" s="39"/>
      <c r="AB3473" s="39"/>
      <c r="AC3473" s="39"/>
      <c r="AD3473" s="39"/>
      <c r="AE3473" s="39"/>
      <c r="AF3473" s="39"/>
      <c r="AG3473" s="39"/>
      <c r="AH3473" s="39"/>
      <c r="AI3473" s="39"/>
      <c r="AJ3473" s="39"/>
      <c r="AK3473" s="39"/>
      <c r="AL3473" s="39"/>
      <c r="AM3473" s="39"/>
      <c r="AN3473" s="39"/>
      <c r="AO3473" s="39"/>
      <c r="AP3473" s="39">
        <v>337000</v>
      </c>
      <c r="AQ3473" s="39">
        <v>0</v>
      </c>
      <c r="AR3473" s="27">
        <f t="shared" si="138"/>
        <v>0</v>
      </c>
      <c r="AS3473" s="13" t="s">
        <v>111</v>
      </c>
      <c r="AT3473" s="13">
        <v>2016</v>
      </c>
      <c r="AU3473" s="13" t="s">
        <v>212</v>
      </c>
    </row>
    <row r="3474" spans="2:47" ht="13.15" customHeight="1" x14ac:dyDescent="0.2">
      <c r="B3474" s="7" t="s">
        <v>5429</v>
      </c>
      <c r="C3474" s="8" t="s">
        <v>100</v>
      </c>
      <c r="D3474" s="13" t="s">
        <v>5415</v>
      </c>
      <c r="E3474" s="13" t="s">
        <v>5430</v>
      </c>
      <c r="F3474" s="13" t="s">
        <v>5431</v>
      </c>
      <c r="G3474" s="7" t="s">
        <v>5432</v>
      </c>
      <c r="H3474" s="8" t="s">
        <v>197</v>
      </c>
      <c r="I3474" s="8">
        <v>45</v>
      </c>
      <c r="J3474" s="8" t="s">
        <v>1386</v>
      </c>
      <c r="K3474" s="8" t="s">
        <v>107</v>
      </c>
      <c r="L3474" s="8" t="s">
        <v>108</v>
      </c>
      <c r="M3474" s="8" t="s">
        <v>109</v>
      </c>
      <c r="N3474" s="8" t="s">
        <v>261</v>
      </c>
      <c r="O3474" s="74"/>
      <c r="P3474" s="27"/>
      <c r="Q3474" s="27"/>
      <c r="R3474" s="27"/>
      <c r="S3474" s="39">
        <v>7.84</v>
      </c>
      <c r="T3474" s="27">
        <v>7.84</v>
      </c>
      <c r="U3474" s="27">
        <v>7.84</v>
      </c>
      <c r="V3474" s="27">
        <v>7.84</v>
      </c>
      <c r="W3474" s="27"/>
      <c r="X3474" s="27"/>
      <c r="Y3474" s="27"/>
      <c r="Z3474" s="27"/>
      <c r="AA3474" s="27"/>
      <c r="AB3474" s="27"/>
      <c r="AC3474" s="27"/>
      <c r="AD3474" s="27"/>
      <c r="AE3474" s="27"/>
      <c r="AF3474" s="27"/>
      <c r="AG3474" s="27"/>
      <c r="AH3474" s="27"/>
      <c r="AI3474" s="27"/>
      <c r="AJ3474" s="27"/>
      <c r="AK3474" s="27"/>
      <c r="AL3474" s="27"/>
      <c r="AM3474" s="27"/>
      <c r="AN3474" s="27"/>
      <c r="AO3474" s="27"/>
      <c r="AP3474" s="27">
        <v>215249.99999999997</v>
      </c>
      <c r="AQ3474" s="39">
        <v>0</v>
      </c>
      <c r="AR3474" s="27">
        <f t="shared" si="138"/>
        <v>0</v>
      </c>
      <c r="AS3474" s="10" t="s">
        <v>111</v>
      </c>
      <c r="AT3474" s="43" t="s">
        <v>241</v>
      </c>
      <c r="AU3474" s="13" t="s">
        <v>1163</v>
      </c>
    </row>
    <row r="3475" spans="2:47" ht="13.15" customHeight="1" x14ac:dyDescent="0.2">
      <c r="B3475" s="13" t="s">
        <v>5433</v>
      </c>
      <c r="C3475" s="13" t="s">
        <v>100</v>
      </c>
      <c r="D3475" s="13" t="s">
        <v>5434</v>
      </c>
      <c r="E3475" s="13" t="s">
        <v>5430</v>
      </c>
      <c r="F3475" s="13" t="s">
        <v>5431</v>
      </c>
      <c r="G3475" s="13" t="s">
        <v>5435</v>
      </c>
      <c r="H3475" s="13" t="s">
        <v>1475</v>
      </c>
      <c r="I3475" s="13">
        <v>45</v>
      </c>
      <c r="J3475" s="13" t="s">
        <v>614</v>
      </c>
      <c r="K3475" s="13" t="s">
        <v>107</v>
      </c>
      <c r="L3475" s="13" t="s">
        <v>108</v>
      </c>
      <c r="M3475" s="13" t="s">
        <v>109</v>
      </c>
      <c r="N3475" s="13" t="s">
        <v>261</v>
      </c>
      <c r="O3475" s="39"/>
      <c r="P3475" s="39"/>
      <c r="Q3475" s="39"/>
      <c r="R3475" s="39"/>
      <c r="S3475" s="39">
        <v>0</v>
      </c>
      <c r="T3475" s="39">
        <v>2</v>
      </c>
      <c r="U3475" s="39">
        <v>2</v>
      </c>
      <c r="V3475" s="39">
        <v>2</v>
      </c>
      <c r="W3475" s="39">
        <v>2</v>
      </c>
      <c r="X3475" s="39"/>
      <c r="Y3475" s="39"/>
      <c r="Z3475" s="39"/>
      <c r="AA3475" s="39"/>
      <c r="AB3475" s="39"/>
      <c r="AC3475" s="39"/>
      <c r="AD3475" s="39"/>
      <c r="AE3475" s="39"/>
      <c r="AF3475" s="39"/>
      <c r="AG3475" s="39"/>
      <c r="AH3475" s="39"/>
      <c r="AI3475" s="39"/>
      <c r="AJ3475" s="39"/>
      <c r="AK3475" s="39"/>
      <c r="AL3475" s="39"/>
      <c r="AM3475" s="39"/>
      <c r="AN3475" s="39"/>
      <c r="AO3475" s="39"/>
      <c r="AP3475" s="39">
        <v>215249.99999999997</v>
      </c>
      <c r="AQ3475" s="39">
        <v>0</v>
      </c>
      <c r="AR3475" s="27">
        <f t="shared" si="138"/>
        <v>0</v>
      </c>
      <c r="AS3475" s="13" t="s">
        <v>111</v>
      </c>
      <c r="AT3475" s="13">
        <v>2016</v>
      </c>
      <c r="AU3475" s="13">
        <v>14.15</v>
      </c>
    </row>
    <row r="3476" spans="2:47" ht="13.15" customHeight="1" x14ac:dyDescent="0.2">
      <c r="B3476" s="13" t="s">
        <v>5436</v>
      </c>
      <c r="C3476" s="13" t="s">
        <v>100</v>
      </c>
      <c r="D3476" s="13" t="s">
        <v>5434</v>
      </c>
      <c r="E3476" s="13" t="s">
        <v>5430</v>
      </c>
      <c r="F3476" s="13" t="s">
        <v>5431</v>
      </c>
      <c r="G3476" s="13" t="s">
        <v>5435</v>
      </c>
      <c r="H3476" s="13" t="s">
        <v>1475</v>
      </c>
      <c r="I3476" s="13">
        <v>45</v>
      </c>
      <c r="J3476" s="13" t="s">
        <v>614</v>
      </c>
      <c r="K3476" s="13" t="s">
        <v>107</v>
      </c>
      <c r="L3476" s="13" t="s">
        <v>108</v>
      </c>
      <c r="M3476" s="13" t="s">
        <v>109</v>
      </c>
      <c r="N3476" s="13" t="s">
        <v>261</v>
      </c>
      <c r="O3476" s="39"/>
      <c r="P3476" s="39"/>
      <c r="Q3476" s="39"/>
      <c r="R3476" s="39"/>
      <c r="S3476" s="39">
        <v>2</v>
      </c>
      <c r="T3476" s="39">
        <v>2</v>
      </c>
      <c r="U3476" s="39">
        <v>2</v>
      </c>
      <c r="V3476" s="39">
        <v>2</v>
      </c>
      <c r="W3476" s="39">
        <v>2</v>
      </c>
      <c r="X3476" s="39"/>
      <c r="Y3476" s="39"/>
      <c r="Z3476" s="39"/>
      <c r="AA3476" s="39"/>
      <c r="AB3476" s="39"/>
      <c r="AC3476" s="39"/>
      <c r="AD3476" s="39"/>
      <c r="AE3476" s="39"/>
      <c r="AF3476" s="39"/>
      <c r="AG3476" s="39"/>
      <c r="AH3476" s="39"/>
      <c r="AI3476" s="39"/>
      <c r="AJ3476" s="39"/>
      <c r="AK3476" s="39"/>
      <c r="AL3476" s="39"/>
      <c r="AM3476" s="39"/>
      <c r="AN3476" s="39"/>
      <c r="AO3476" s="39"/>
      <c r="AP3476" s="39">
        <v>406560</v>
      </c>
      <c r="AQ3476" s="39">
        <v>0</v>
      </c>
      <c r="AR3476" s="27">
        <f t="shared" si="138"/>
        <v>0</v>
      </c>
      <c r="AS3476" s="13" t="s">
        <v>111</v>
      </c>
      <c r="AT3476" s="13">
        <v>2016</v>
      </c>
      <c r="AU3476" s="13">
        <v>9.15</v>
      </c>
    </row>
    <row r="3477" spans="2:47" ht="13.15" customHeight="1" x14ac:dyDescent="0.2">
      <c r="B3477" s="13" t="s">
        <v>5437</v>
      </c>
      <c r="C3477" s="13" t="s">
        <v>100</v>
      </c>
      <c r="D3477" s="13" t="s">
        <v>5434</v>
      </c>
      <c r="E3477" s="13" t="s">
        <v>5430</v>
      </c>
      <c r="F3477" s="13" t="s">
        <v>5431</v>
      </c>
      <c r="G3477" s="13" t="s">
        <v>5435</v>
      </c>
      <c r="H3477" s="13" t="s">
        <v>1475</v>
      </c>
      <c r="I3477" s="13">
        <v>45</v>
      </c>
      <c r="J3477" s="13" t="s">
        <v>745</v>
      </c>
      <c r="K3477" s="13" t="s">
        <v>107</v>
      </c>
      <c r="L3477" s="13" t="s">
        <v>108</v>
      </c>
      <c r="M3477" s="13" t="s">
        <v>109</v>
      </c>
      <c r="N3477" s="13" t="s">
        <v>261</v>
      </c>
      <c r="O3477" s="39"/>
      <c r="P3477" s="39"/>
      <c r="Q3477" s="39"/>
      <c r="R3477" s="39"/>
      <c r="S3477" s="39">
        <v>2</v>
      </c>
      <c r="T3477" s="39">
        <v>2</v>
      </c>
      <c r="U3477" s="39">
        <v>2</v>
      </c>
      <c r="V3477" s="39">
        <v>2</v>
      </c>
      <c r="W3477" s="39">
        <v>2</v>
      </c>
      <c r="X3477" s="39"/>
      <c r="Y3477" s="39"/>
      <c r="Z3477" s="39"/>
      <c r="AA3477" s="39"/>
      <c r="AB3477" s="39"/>
      <c r="AC3477" s="39"/>
      <c r="AD3477" s="39"/>
      <c r="AE3477" s="39"/>
      <c r="AF3477" s="39"/>
      <c r="AG3477" s="39"/>
      <c r="AH3477" s="39"/>
      <c r="AI3477" s="39"/>
      <c r="AJ3477" s="39"/>
      <c r="AK3477" s="39"/>
      <c r="AL3477" s="39"/>
      <c r="AM3477" s="39"/>
      <c r="AN3477" s="39"/>
      <c r="AO3477" s="39"/>
      <c r="AP3477" s="39">
        <v>362999.99999999994</v>
      </c>
      <c r="AQ3477" s="39">
        <v>0</v>
      </c>
      <c r="AR3477" s="27">
        <f t="shared" si="138"/>
        <v>0</v>
      </c>
      <c r="AS3477" s="13" t="s">
        <v>111</v>
      </c>
      <c r="AT3477" s="13">
        <v>2016</v>
      </c>
      <c r="AU3477" s="13" t="s">
        <v>212</v>
      </c>
    </row>
    <row r="3478" spans="2:47" ht="13.15" customHeight="1" x14ac:dyDescent="0.2">
      <c r="B3478" s="7" t="s">
        <v>5438</v>
      </c>
      <c r="C3478" s="8" t="s">
        <v>100</v>
      </c>
      <c r="D3478" s="13" t="s">
        <v>5439</v>
      </c>
      <c r="E3478" s="13" t="s">
        <v>5440</v>
      </c>
      <c r="F3478" s="13" t="s">
        <v>5441</v>
      </c>
      <c r="G3478" s="7" t="s">
        <v>5442</v>
      </c>
      <c r="H3478" s="8" t="s">
        <v>197</v>
      </c>
      <c r="I3478" s="8">
        <v>45</v>
      </c>
      <c r="J3478" s="8" t="s">
        <v>1386</v>
      </c>
      <c r="K3478" s="8" t="s">
        <v>107</v>
      </c>
      <c r="L3478" s="8" t="s">
        <v>108</v>
      </c>
      <c r="M3478" s="8" t="s">
        <v>109</v>
      </c>
      <c r="N3478" s="8" t="s">
        <v>261</v>
      </c>
      <c r="O3478" s="74"/>
      <c r="P3478" s="27"/>
      <c r="Q3478" s="27"/>
      <c r="R3478" s="27"/>
      <c r="S3478" s="27">
        <v>17</v>
      </c>
      <c r="T3478" s="27">
        <v>17</v>
      </c>
      <c r="U3478" s="27">
        <v>17</v>
      </c>
      <c r="V3478" s="27">
        <v>17</v>
      </c>
      <c r="W3478" s="27"/>
      <c r="X3478" s="27"/>
      <c r="Y3478" s="27"/>
      <c r="Z3478" s="27"/>
      <c r="AA3478" s="27"/>
      <c r="AB3478" s="27"/>
      <c r="AC3478" s="27"/>
      <c r="AD3478" s="27"/>
      <c r="AE3478" s="27"/>
      <c r="AF3478" s="27"/>
      <c r="AG3478" s="27"/>
      <c r="AH3478" s="27"/>
      <c r="AI3478" s="27"/>
      <c r="AJ3478" s="27"/>
      <c r="AK3478" s="27"/>
      <c r="AL3478" s="27"/>
      <c r="AM3478" s="27"/>
      <c r="AN3478" s="27"/>
      <c r="AO3478" s="27"/>
      <c r="AP3478" s="27">
        <v>208800</v>
      </c>
      <c r="AQ3478" s="39">
        <v>0</v>
      </c>
      <c r="AR3478" s="27">
        <f t="shared" si="138"/>
        <v>0</v>
      </c>
      <c r="AS3478" s="10" t="s">
        <v>111</v>
      </c>
      <c r="AT3478" s="43" t="s">
        <v>241</v>
      </c>
      <c r="AU3478" s="13" t="s">
        <v>610</v>
      </c>
    </row>
    <row r="3479" spans="2:47" ht="13.15" customHeight="1" x14ac:dyDescent="0.2">
      <c r="B3479" s="13" t="s">
        <v>5443</v>
      </c>
      <c r="C3479" s="13" t="s">
        <v>100</v>
      </c>
      <c r="D3479" s="13" t="s">
        <v>5444</v>
      </c>
      <c r="E3479" s="13" t="s">
        <v>5440</v>
      </c>
      <c r="F3479" s="13" t="s">
        <v>5441</v>
      </c>
      <c r="G3479" s="13" t="s">
        <v>5445</v>
      </c>
      <c r="H3479" s="13" t="s">
        <v>1475</v>
      </c>
      <c r="I3479" s="13">
        <v>45</v>
      </c>
      <c r="J3479" s="13" t="s">
        <v>614</v>
      </c>
      <c r="K3479" s="13" t="s">
        <v>107</v>
      </c>
      <c r="L3479" s="13" t="s">
        <v>108</v>
      </c>
      <c r="M3479" s="13" t="s">
        <v>109</v>
      </c>
      <c r="N3479" s="13" t="s">
        <v>261</v>
      </c>
      <c r="O3479" s="39"/>
      <c r="P3479" s="39"/>
      <c r="Q3479" s="39"/>
      <c r="R3479" s="39"/>
      <c r="S3479" s="39">
        <v>12.02</v>
      </c>
      <c r="T3479" s="39">
        <v>13.5</v>
      </c>
      <c r="U3479" s="39">
        <v>13.5</v>
      </c>
      <c r="V3479" s="39">
        <v>13.5</v>
      </c>
      <c r="W3479" s="39">
        <v>13.5</v>
      </c>
      <c r="X3479" s="39"/>
      <c r="Y3479" s="39"/>
      <c r="Z3479" s="39"/>
      <c r="AA3479" s="39"/>
      <c r="AB3479" s="39"/>
      <c r="AC3479" s="39"/>
      <c r="AD3479" s="39"/>
      <c r="AE3479" s="39"/>
      <c r="AF3479" s="39"/>
      <c r="AG3479" s="39"/>
      <c r="AH3479" s="39"/>
      <c r="AI3479" s="39"/>
      <c r="AJ3479" s="39"/>
      <c r="AK3479" s="39"/>
      <c r="AL3479" s="39"/>
      <c r="AM3479" s="39"/>
      <c r="AN3479" s="39"/>
      <c r="AO3479" s="39"/>
      <c r="AP3479" s="39">
        <v>239400</v>
      </c>
      <c r="AQ3479" s="39">
        <v>0</v>
      </c>
      <c r="AR3479" s="27">
        <f t="shared" si="138"/>
        <v>0</v>
      </c>
      <c r="AS3479" s="13" t="s">
        <v>111</v>
      </c>
      <c r="AT3479" s="13">
        <v>2016</v>
      </c>
      <c r="AU3479" s="13">
        <v>14.15</v>
      </c>
    </row>
    <row r="3480" spans="2:47" ht="13.15" customHeight="1" x14ac:dyDescent="0.2">
      <c r="B3480" s="13" t="s">
        <v>5446</v>
      </c>
      <c r="C3480" s="13" t="s">
        <v>100</v>
      </c>
      <c r="D3480" s="13" t="s">
        <v>5444</v>
      </c>
      <c r="E3480" s="13" t="s">
        <v>5440</v>
      </c>
      <c r="F3480" s="13" t="s">
        <v>5441</v>
      </c>
      <c r="G3480" s="13" t="s">
        <v>5445</v>
      </c>
      <c r="H3480" s="13" t="s">
        <v>1475</v>
      </c>
      <c r="I3480" s="13">
        <v>45</v>
      </c>
      <c r="J3480" s="13" t="s">
        <v>614</v>
      </c>
      <c r="K3480" s="13" t="s">
        <v>107</v>
      </c>
      <c r="L3480" s="13" t="s">
        <v>108</v>
      </c>
      <c r="M3480" s="13" t="s">
        <v>109</v>
      </c>
      <c r="N3480" s="13" t="s">
        <v>261</v>
      </c>
      <c r="O3480" s="39"/>
      <c r="P3480" s="39"/>
      <c r="Q3480" s="39"/>
      <c r="R3480" s="39"/>
      <c r="S3480" s="39">
        <v>13.5</v>
      </c>
      <c r="T3480" s="39">
        <v>13.5</v>
      </c>
      <c r="U3480" s="39">
        <v>13.5</v>
      </c>
      <c r="V3480" s="39">
        <v>13.5</v>
      </c>
      <c r="W3480" s="39">
        <v>13.5</v>
      </c>
      <c r="X3480" s="39"/>
      <c r="Y3480" s="39"/>
      <c r="Z3480" s="39"/>
      <c r="AA3480" s="39"/>
      <c r="AB3480" s="39"/>
      <c r="AC3480" s="39"/>
      <c r="AD3480" s="39"/>
      <c r="AE3480" s="39"/>
      <c r="AF3480" s="39"/>
      <c r="AG3480" s="39"/>
      <c r="AH3480" s="39"/>
      <c r="AI3480" s="39"/>
      <c r="AJ3480" s="39"/>
      <c r="AK3480" s="39"/>
      <c r="AL3480" s="39"/>
      <c r="AM3480" s="39"/>
      <c r="AN3480" s="39"/>
      <c r="AO3480" s="39"/>
      <c r="AP3480" s="39">
        <v>268128</v>
      </c>
      <c r="AQ3480" s="39">
        <v>0</v>
      </c>
      <c r="AR3480" s="27">
        <f t="shared" si="138"/>
        <v>0</v>
      </c>
      <c r="AS3480" s="13" t="s">
        <v>111</v>
      </c>
      <c r="AT3480" s="13">
        <v>2016</v>
      </c>
      <c r="AU3480" s="13" t="s">
        <v>212</v>
      </c>
    </row>
    <row r="3481" spans="2:47" ht="13.15" customHeight="1" x14ac:dyDescent="0.2">
      <c r="B3481" s="7" t="s">
        <v>5447</v>
      </c>
      <c r="C3481" s="8" t="s">
        <v>100</v>
      </c>
      <c r="D3481" s="13" t="s">
        <v>5439</v>
      </c>
      <c r="E3481" s="13" t="s">
        <v>5440</v>
      </c>
      <c r="F3481" s="13" t="s">
        <v>5441</v>
      </c>
      <c r="G3481" s="7" t="s">
        <v>5448</v>
      </c>
      <c r="H3481" s="8" t="s">
        <v>197</v>
      </c>
      <c r="I3481" s="8">
        <v>45</v>
      </c>
      <c r="J3481" s="8" t="s">
        <v>1386</v>
      </c>
      <c r="K3481" s="8" t="s">
        <v>107</v>
      </c>
      <c r="L3481" s="8" t="s">
        <v>108</v>
      </c>
      <c r="M3481" s="8" t="s">
        <v>109</v>
      </c>
      <c r="N3481" s="8" t="s">
        <v>261</v>
      </c>
      <c r="O3481" s="74"/>
      <c r="P3481" s="27"/>
      <c r="Q3481" s="27"/>
      <c r="R3481" s="27"/>
      <c r="S3481" s="27">
        <v>18</v>
      </c>
      <c r="T3481" s="27">
        <v>18</v>
      </c>
      <c r="U3481" s="27">
        <v>18</v>
      </c>
      <c r="V3481" s="27">
        <v>18</v>
      </c>
      <c r="W3481" s="27"/>
      <c r="X3481" s="27"/>
      <c r="Y3481" s="27"/>
      <c r="Z3481" s="27"/>
      <c r="AA3481" s="27"/>
      <c r="AB3481" s="27"/>
      <c r="AC3481" s="27"/>
      <c r="AD3481" s="27"/>
      <c r="AE3481" s="27"/>
      <c r="AF3481" s="27"/>
      <c r="AG3481" s="27"/>
      <c r="AH3481" s="27"/>
      <c r="AI3481" s="27"/>
      <c r="AJ3481" s="27"/>
      <c r="AK3481" s="27"/>
      <c r="AL3481" s="27"/>
      <c r="AM3481" s="27"/>
      <c r="AN3481" s="27"/>
      <c r="AO3481" s="27"/>
      <c r="AP3481" s="27">
        <v>190329.46428571426</v>
      </c>
      <c r="AQ3481" s="39">
        <v>0</v>
      </c>
      <c r="AR3481" s="27">
        <f t="shared" si="138"/>
        <v>0</v>
      </c>
      <c r="AS3481" s="10" t="s">
        <v>111</v>
      </c>
      <c r="AT3481" s="43" t="s">
        <v>241</v>
      </c>
      <c r="AU3481" s="13" t="s">
        <v>1163</v>
      </c>
    </row>
    <row r="3482" spans="2:47" ht="13.15" customHeight="1" x14ac:dyDescent="0.2">
      <c r="B3482" s="13" t="s">
        <v>5449</v>
      </c>
      <c r="C3482" s="13" t="s">
        <v>100</v>
      </c>
      <c r="D3482" s="13" t="s">
        <v>5444</v>
      </c>
      <c r="E3482" s="13" t="s">
        <v>5440</v>
      </c>
      <c r="F3482" s="13" t="s">
        <v>5441</v>
      </c>
      <c r="G3482" s="13" t="s">
        <v>5450</v>
      </c>
      <c r="H3482" s="13" t="s">
        <v>1475</v>
      </c>
      <c r="I3482" s="13">
        <v>45</v>
      </c>
      <c r="J3482" s="13" t="s">
        <v>614</v>
      </c>
      <c r="K3482" s="13" t="s">
        <v>107</v>
      </c>
      <c r="L3482" s="13" t="s">
        <v>108</v>
      </c>
      <c r="M3482" s="13" t="s">
        <v>109</v>
      </c>
      <c r="N3482" s="13" t="s">
        <v>261</v>
      </c>
      <c r="O3482" s="39"/>
      <c r="P3482" s="39"/>
      <c r="Q3482" s="39"/>
      <c r="R3482" s="39"/>
      <c r="S3482" s="39">
        <v>12.1</v>
      </c>
      <c r="T3482" s="39">
        <v>18.399999999999999</v>
      </c>
      <c r="U3482" s="39">
        <v>18.399999999999999</v>
      </c>
      <c r="V3482" s="39">
        <v>18.399999999999999</v>
      </c>
      <c r="W3482" s="39">
        <v>18.399999999999999</v>
      </c>
      <c r="X3482" s="39"/>
      <c r="Y3482" s="39"/>
      <c r="Z3482" s="39"/>
      <c r="AA3482" s="39"/>
      <c r="AB3482" s="39"/>
      <c r="AC3482" s="39"/>
      <c r="AD3482" s="39"/>
      <c r="AE3482" s="39"/>
      <c r="AF3482" s="39"/>
      <c r="AG3482" s="39"/>
      <c r="AH3482" s="39"/>
      <c r="AI3482" s="39"/>
      <c r="AJ3482" s="39"/>
      <c r="AK3482" s="39"/>
      <c r="AL3482" s="39"/>
      <c r="AM3482" s="39"/>
      <c r="AN3482" s="39"/>
      <c r="AO3482" s="39"/>
      <c r="AP3482" s="39">
        <v>230164.73</v>
      </c>
      <c r="AQ3482" s="39">
        <v>0</v>
      </c>
      <c r="AR3482" s="27">
        <f t="shared" si="138"/>
        <v>0</v>
      </c>
      <c r="AS3482" s="13" t="s">
        <v>111</v>
      </c>
      <c r="AT3482" s="13">
        <v>2016</v>
      </c>
      <c r="AU3482" s="13">
        <v>14.15</v>
      </c>
    </row>
    <row r="3483" spans="2:47" ht="13.15" customHeight="1" x14ac:dyDescent="0.2">
      <c r="B3483" s="13" t="s">
        <v>5451</v>
      </c>
      <c r="C3483" s="13" t="s">
        <v>100</v>
      </c>
      <c r="D3483" s="13" t="s">
        <v>5444</v>
      </c>
      <c r="E3483" s="13" t="s">
        <v>5440</v>
      </c>
      <c r="F3483" s="13" t="s">
        <v>5441</v>
      </c>
      <c r="G3483" s="13" t="s">
        <v>5450</v>
      </c>
      <c r="H3483" s="13" t="s">
        <v>1475</v>
      </c>
      <c r="I3483" s="13">
        <v>45</v>
      </c>
      <c r="J3483" s="13" t="s">
        <v>614</v>
      </c>
      <c r="K3483" s="13" t="s">
        <v>107</v>
      </c>
      <c r="L3483" s="13" t="s">
        <v>108</v>
      </c>
      <c r="M3483" s="13" t="s">
        <v>109</v>
      </c>
      <c r="N3483" s="13" t="s">
        <v>261</v>
      </c>
      <c r="O3483" s="39"/>
      <c r="P3483" s="39"/>
      <c r="Q3483" s="39"/>
      <c r="R3483" s="39"/>
      <c r="S3483" s="39">
        <v>18.399999999999999</v>
      </c>
      <c r="T3483" s="39">
        <v>18.399999999999999</v>
      </c>
      <c r="U3483" s="39">
        <v>18.399999999999999</v>
      </c>
      <c r="V3483" s="39">
        <v>18.399999999999999</v>
      </c>
      <c r="W3483" s="39">
        <v>18.399999999999999</v>
      </c>
      <c r="X3483" s="39"/>
      <c r="Y3483" s="39"/>
      <c r="Z3483" s="39"/>
      <c r="AA3483" s="39"/>
      <c r="AB3483" s="39"/>
      <c r="AC3483" s="39"/>
      <c r="AD3483" s="39"/>
      <c r="AE3483" s="39"/>
      <c r="AF3483" s="39"/>
      <c r="AG3483" s="39"/>
      <c r="AH3483" s="39"/>
      <c r="AI3483" s="39"/>
      <c r="AJ3483" s="39"/>
      <c r="AK3483" s="39"/>
      <c r="AL3483" s="39"/>
      <c r="AM3483" s="39"/>
      <c r="AN3483" s="39"/>
      <c r="AO3483" s="39"/>
      <c r="AP3483" s="39">
        <v>257784.49</v>
      </c>
      <c r="AQ3483" s="39">
        <v>0</v>
      </c>
      <c r="AR3483" s="27">
        <f t="shared" si="138"/>
        <v>0</v>
      </c>
      <c r="AS3483" s="13" t="s">
        <v>111</v>
      </c>
      <c r="AT3483" s="13">
        <v>2016</v>
      </c>
      <c r="AU3483" s="13" t="s">
        <v>212</v>
      </c>
    </row>
    <row r="3484" spans="2:47" ht="13.15" customHeight="1" x14ac:dyDescent="0.2">
      <c r="B3484" s="7" t="s">
        <v>5452</v>
      </c>
      <c r="C3484" s="8" t="s">
        <v>100</v>
      </c>
      <c r="D3484" s="13" t="s">
        <v>5453</v>
      </c>
      <c r="E3484" s="13" t="s">
        <v>4838</v>
      </c>
      <c r="F3484" s="13" t="s">
        <v>5454</v>
      </c>
      <c r="G3484" s="7" t="s">
        <v>5455</v>
      </c>
      <c r="H3484" s="8" t="s">
        <v>197</v>
      </c>
      <c r="I3484" s="8">
        <v>45</v>
      </c>
      <c r="J3484" s="8" t="s">
        <v>244</v>
      </c>
      <c r="K3484" s="8" t="s">
        <v>107</v>
      </c>
      <c r="L3484" s="8" t="s">
        <v>108</v>
      </c>
      <c r="M3484" s="8" t="s">
        <v>109</v>
      </c>
      <c r="N3484" s="8" t="s">
        <v>4841</v>
      </c>
      <c r="O3484" s="74"/>
      <c r="P3484" s="27"/>
      <c r="Q3484" s="27"/>
      <c r="R3484" s="27">
        <v>10</v>
      </c>
      <c r="S3484" s="27">
        <v>20</v>
      </c>
      <c r="T3484" s="27">
        <v>10</v>
      </c>
      <c r="U3484" s="27">
        <v>20</v>
      </c>
      <c r="V3484" s="27">
        <v>0</v>
      </c>
      <c r="W3484" s="27"/>
      <c r="X3484" s="27"/>
      <c r="Y3484" s="27"/>
      <c r="Z3484" s="27"/>
      <c r="AA3484" s="27"/>
      <c r="AB3484" s="27"/>
      <c r="AC3484" s="27"/>
      <c r="AD3484" s="27"/>
      <c r="AE3484" s="27"/>
      <c r="AF3484" s="27"/>
      <c r="AG3484" s="27"/>
      <c r="AH3484" s="27"/>
      <c r="AI3484" s="27"/>
      <c r="AJ3484" s="27"/>
      <c r="AK3484" s="27"/>
      <c r="AL3484" s="27"/>
      <c r="AM3484" s="27"/>
      <c r="AN3484" s="27"/>
      <c r="AO3484" s="27"/>
      <c r="AP3484" s="27">
        <v>35714.28571428571</v>
      </c>
      <c r="AQ3484" s="39">
        <v>0</v>
      </c>
      <c r="AR3484" s="27">
        <f t="shared" si="138"/>
        <v>0</v>
      </c>
      <c r="AS3484" s="10" t="s">
        <v>111</v>
      </c>
      <c r="AT3484" s="43" t="s">
        <v>241</v>
      </c>
      <c r="AU3484" s="89" t="s">
        <v>212</v>
      </c>
    </row>
    <row r="3485" spans="2:47" ht="13.15" customHeight="1" x14ac:dyDescent="0.2">
      <c r="B3485" s="7" t="s">
        <v>5456</v>
      </c>
      <c r="C3485" s="8" t="s">
        <v>100</v>
      </c>
      <c r="D3485" s="13" t="s">
        <v>5457</v>
      </c>
      <c r="E3485" s="13" t="s">
        <v>5458</v>
      </c>
      <c r="F3485" s="13" t="s">
        <v>5459</v>
      </c>
      <c r="G3485" s="7" t="s">
        <v>5460</v>
      </c>
      <c r="H3485" s="8" t="s">
        <v>197</v>
      </c>
      <c r="I3485" s="8">
        <v>45</v>
      </c>
      <c r="J3485" s="8" t="s">
        <v>1386</v>
      </c>
      <c r="K3485" s="8" t="s">
        <v>107</v>
      </c>
      <c r="L3485" s="8" t="s">
        <v>108</v>
      </c>
      <c r="M3485" s="8" t="s">
        <v>109</v>
      </c>
      <c r="N3485" s="8" t="s">
        <v>4841</v>
      </c>
      <c r="O3485" s="74"/>
      <c r="P3485" s="27"/>
      <c r="Q3485" s="27"/>
      <c r="R3485" s="27"/>
      <c r="S3485" s="27">
        <v>80</v>
      </c>
      <c r="T3485" s="27">
        <v>100</v>
      </c>
      <c r="U3485" s="27">
        <v>0</v>
      </c>
      <c r="V3485" s="27">
        <v>0</v>
      </c>
      <c r="W3485" s="27"/>
      <c r="X3485" s="27"/>
      <c r="Y3485" s="27"/>
      <c r="Z3485" s="27"/>
      <c r="AA3485" s="27"/>
      <c r="AB3485" s="27"/>
      <c r="AC3485" s="27"/>
      <c r="AD3485" s="27"/>
      <c r="AE3485" s="27"/>
      <c r="AF3485" s="27"/>
      <c r="AG3485" s="27"/>
      <c r="AH3485" s="27"/>
      <c r="AI3485" s="27"/>
      <c r="AJ3485" s="27"/>
      <c r="AK3485" s="27"/>
      <c r="AL3485" s="27"/>
      <c r="AM3485" s="27"/>
      <c r="AN3485" s="27"/>
      <c r="AO3485" s="27"/>
      <c r="AP3485" s="27">
        <v>2922</v>
      </c>
      <c r="AQ3485" s="39">
        <v>0</v>
      </c>
      <c r="AR3485" s="27">
        <f t="shared" si="138"/>
        <v>0</v>
      </c>
      <c r="AS3485" s="10" t="s">
        <v>111</v>
      </c>
      <c r="AT3485" s="43" t="s">
        <v>241</v>
      </c>
      <c r="AU3485" s="89" t="s">
        <v>212</v>
      </c>
    </row>
    <row r="3486" spans="2:47" ht="13.15" customHeight="1" x14ac:dyDescent="0.2">
      <c r="B3486" s="7" t="s">
        <v>5461</v>
      </c>
      <c r="C3486" s="8" t="s">
        <v>100</v>
      </c>
      <c r="D3486" s="13" t="s">
        <v>5462</v>
      </c>
      <c r="E3486" s="13" t="s">
        <v>5463</v>
      </c>
      <c r="F3486" s="13" t="s">
        <v>5464</v>
      </c>
      <c r="G3486" s="7" t="s">
        <v>5465</v>
      </c>
      <c r="H3486" s="8" t="s">
        <v>197</v>
      </c>
      <c r="I3486" s="8">
        <v>45</v>
      </c>
      <c r="J3486" s="8" t="s">
        <v>1386</v>
      </c>
      <c r="K3486" s="8" t="s">
        <v>107</v>
      </c>
      <c r="L3486" s="8" t="s">
        <v>108</v>
      </c>
      <c r="M3486" s="8" t="s">
        <v>109</v>
      </c>
      <c r="N3486" s="8" t="s">
        <v>2830</v>
      </c>
      <c r="O3486" s="74"/>
      <c r="P3486" s="27"/>
      <c r="Q3486" s="27"/>
      <c r="R3486" s="27"/>
      <c r="S3486" s="27">
        <v>120</v>
      </c>
      <c r="T3486" s="27">
        <v>120</v>
      </c>
      <c r="U3486" s="27">
        <v>100</v>
      </c>
      <c r="V3486" s="27">
        <v>100</v>
      </c>
      <c r="W3486" s="27"/>
      <c r="X3486" s="27"/>
      <c r="Y3486" s="27"/>
      <c r="Z3486" s="27"/>
      <c r="AA3486" s="27"/>
      <c r="AB3486" s="27"/>
      <c r="AC3486" s="27"/>
      <c r="AD3486" s="27"/>
      <c r="AE3486" s="27"/>
      <c r="AF3486" s="27"/>
      <c r="AG3486" s="27"/>
      <c r="AH3486" s="27"/>
      <c r="AI3486" s="27"/>
      <c r="AJ3486" s="27"/>
      <c r="AK3486" s="27"/>
      <c r="AL3486" s="27"/>
      <c r="AM3486" s="27"/>
      <c r="AN3486" s="27"/>
      <c r="AO3486" s="27"/>
      <c r="AP3486" s="27">
        <v>1646.426666666667</v>
      </c>
      <c r="AQ3486" s="39">
        <v>0</v>
      </c>
      <c r="AR3486" s="27">
        <f t="shared" si="138"/>
        <v>0</v>
      </c>
      <c r="AS3486" s="10" t="s">
        <v>111</v>
      </c>
      <c r="AT3486" s="43" t="s">
        <v>241</v>
      </c>
      <c r="AU3486" s="89" t="s">
        <v>212</v>
      </c>
    </row>
    <row r="3487" spans="2:47" ht="13.15" customHeight="1" x14ac:dyDescent="0.2">
      <c r="B3487" s="7" t="s">
        <v>5466</v>
      </c>
      <c r="C3487" s="8" t="s">
        <v>100</v>
      </c>
      <c r="D3487" s="13" t="s">
        <v>1785</v>
      </c>
      <c r="E3487" s="13" t="s">
        <v>1786</v>
      </c>
      <c r="F3487" s="13" t="s">
        <v>1787</v>
      </c>
      <c r="G3487" s="7" t="s">
        <v>5467</v>
      </c>
      <c r="H3487" s="8" t="s">
        <v>197</v>
      </c>
      <c r="I3487" s="8">
        <v>45</v>
      </c>
      <c r="J3487" s="8" t="s">
        <v>1386</v>
      </c>
      <c r="K3487" s="8" t="s">
        <v>107</v>
      </c>
      <c r="L3487" s="8" t="s">
        <v>108</v>
      </c>
      <c r="M3487" s="8" t="s">
        <v>109</v>
      </c>
      <c r="N3487" s="8" t="s">
        <v>664</v>
      </c>
      <c r="O3487" s="74"/>
      <c r="P3487" s="27"/>
      <c r="Q3487" s="27"/>
      <c r="R3487" s="27"/>
      <c r="S3487" s="27">
        <v>3</v>
      </c>
      <c r="T3487" s="27">
        <v>3</v>
      </c>
      <c r="U3487" s="27">
        <v>3</v>
      </c>
      <c r="V3487" s="27">
        <v>3</v>
      </c>
      <c r="W3487" s="27"/>
      <c r="X3487" s="27"/>
      <c r="Y3487" s="27"/>
      <c r="Z3487" s="27"/>
      <c r="AA3487" s="27"/>
      <c r="AB3487" s="27"/>
      <c r="AC3487" s="27"/>
      <c r="AD3487" s="27"/>
      <c r="AE3487" s="27"/>
      <c r="AF3487" s="27"/>
      <c r="AG3487" s="27"/>
      <c r="AH3487" s="27"/>
      <c r="AI3487" s="27"/>
      <c r="AJ3487" s="27"/>
      <c r="AK3487" s="27"/>
      <c r="AL3487" s="27"/>
      <c r="AM3487" s="27"/>
      <c r="AN3487" s="27"/>
      <c r="AO3487" s="27"/>
      <c r="AP3487" s="27">
        <v>168082.67857142855</v>
      </c>
      <c r="AQ3487" s="39">
        <v>0</v>
      </c>
      <c r="AR3487" s="27">
        <f t="shared" si="138"/>
        <v>0</v>
      </c>
      <c r="AS3487" s="10" t="s">
        <v>111</v>
      </c>
      <c r="AT3487" s="43" t="s">
        <v>241</v>
      </c>
      <c r="AU3487" s="89" t="s">
        <v>212</v>
      </c>
    </row>
    <row r="3488" spans="2:47" ht="13.15" customHeight="1" x14ac:dyDescent="0.2">
      <c r="B3488" s="7" t="s">
        <v>5468</v>
      </c>
      <c r="C3488" s="8" t="s">
        <v>100</v>
      </c>
      <c r="D3488" s="13" t="s">
        <v>1785</v>
      </c>
      <c r="E3488" s="13" t="s">
        <v>1786</v>
      </c>
      <c r="F3488" s="13" t="s">
        <v>1787</v>
      </c>
      <c r="G3488" s="7" t="s">
        <v>5469</v>
      </c>
      <c r="H3488" s="8" t="s">
        <v>197</v>
      </c>
      <c r="I3488" s="8">
        <v>45</v>
      </c>
      <c r="J3488" s="8" t="s">
        <v>1386</v>
      </c>
      <c r="K3488" s="8" t="s">
        <v>107</v>
      </c>
      <c r="L3488" s="8" t="s">
        <v>108</v>
      </c>
      <c r="M3488" s="8" t="s">
        <v>109</v>
      </c>
      <c r="N3488" s="8" t="s">
        <v>664</v>
      </c>
      <c r="O3488" s="74"/>
      <c r="P3488" s="27"/>
      <c r="Q3488" s="27"/>
      <c r="R3488" s="27"/>
      <c r="S3488" s="27">
        <v>3</v>
      </c>
      <c r="T3488" s="27">
        <v>3</v>
      </c>
      <c r="U3488" s="27">
        <v>3</v>
      </c>
      <c r="V3488" s="27">
        <v>3</v>
      </c>
      <c r="W3488" s="27"/>
      <c r="X3488" s="27"/>
      <c r="Y3488" s="27"/>
      <c r="Z3488" s="27"/>
      <c r="AA3488" s="27"/>
      <c r="AB3488" s="27"/>
      <c r="AC3488" s="27"/>
      <c r="AD3488" s="27"/>
      <c r="AE3488" s="27"/>
      <c r="AF3488" s="27"/>
      <c r="AG3488" s="27"/>
      <c r="AH3488" s="27"/>
      <c r="AI3488" s="27"/>
      <c r="AJ3488" s="27"/>
      <c r="AK3488" s="27"/>
      <c r="AL3488" s="27"/>
      <c r="AM3488" s="27"/>
      <c r="AN3488" s="27"/>
      <c r="AO3488" s="27"/>
      <c r="AP3488" s="27">
        <v>241122.72321428571</v>
      </c>
      <c r="AQ3488" s="39">
        <v>0</v>
      </c>
      <c r="AR3488" s="27">
        <f t="shared" si="138"/>
        <v>0</v>
      </c>
      <c r="AS3488" s="10" t="s">
        <v>111</v>
      </c>
      <c r="AT3488" s="43" t="s">
        <v>241</v>
      </c>
      <c r="AU3488" s="89" t="s">
        <v>212</v>
      </c>
    </row>
    <row r="3489" spans="2:47" ht="13.15" customHeight="1" x14ac:dyDescent="0.2">
      <c r="B3489" s="7" t="s">
        <v>5470</v>
      </c>
      <c r="C3489" s="8" t="s">
        <v>100</v>
      </c>
      <c r="D3489" s="13" t="s">
        <v>5471</v>
      </c>
      <c r="E3489" s="13" t="s">
        <v>5472</v>
      </c>
      <c r="F3489" s="13" t="s">
        <v>5473</v>
      </c>
      <c r="G3489" s="7" t="s">
        <v>5474</v>
      </c>
      <c r="H3489" s="8" t="s">
        <v>105</v>
      </c>
      <c r="I3489" s="8">
        <v>45</v>
      </c>
      <c r="J3489" s="8" t="s">
        <v>244</v>
      </c>
      <c r="K3489" s="8" t="s">
        <v>107</v>
      </c>
      <c r="L3489" s="8" t="s">
        <v>108</v>
      </c>
      <c r="M3489" s="8" t="s">
        <v>109</v>
      </c>
      <c r="N3489" s="8" t="s">
        <v>664</v>
      </c>
      <c r="O3489" s="74"/>
      <c r="P3489" s="27"/>
      <c r="Q3489" s="27"/>
      <c r="R3489" s="27">
        <v>6</v>
      </c>
      <c r="S3489" s="27">
        <v>6</v>
      </c>
      <c r="T3489" s="27">
        <v>6</v>
      </c>
      <c r="U3489" s="27">
        <v>6</v>
      </c>
      <c r="V3489" s="27">
        <v>6</v>
      </c>
      <c r="W3489" s="27"/>
      <c r="X3489" s="27"/>
      <c r="Y3489" s="27"/>
      <c r="Z3489" s="27"/>
      <c r="AA3489" s="27"/>
      <c r="AB3489" s="27"/>
      <c r="AC3489" s="27"/>
      <c r="AD3489" s="27"/>
      <c r="AE3489" s="27"/>
      <c r="AF3489" s="27"/>
      <c r="AG3489" s="27"/>
      <c r="AH3489" s="27"/>
      <c r="AI3489" s="27"/>
      <c r="AJ3489" s="27"/>
      <c r="AK3489" s="27"/>
      <c r="AL3489" s="27"/>
      <c r="AM3489" s="27"/>
      <c r="AN3489" s="27"/>
      <c r="AO3489" s="27"/>
      <c r="AP3489" s="27">
        <v>15361.848214285714</v>
      </c>
      <c r="AQ3489" s="39">
        <v>0</v>
      </c>
      <c r="AR3489" s="27">
        <f t="shared" si="138"/>
        <v>0</v>
      </c>
      <c r="AS3489" s="10" t="s">
        <v>111</v>
      </c>
      <c r="AT3489" s="43" t="s">
        <v>241</v>
      </c>
      <c r="AU3489" s="13" t="s">
        <v>1163</v>
      </c>
    </row>
    <row r="3490" spans="2:47" ht="13.15" customHeight="1" x14ac:dyDescent="0.2">
      <c r="B3490" s="13" t="s">
        <v>5475</v>
      </c>
      <c r="C3490" s="13" t="s">
        <v>100</v>
      </c>
      <c r="D3490" s="13" t="s">
        <v>5471</v>
      </c>
      <c r="E3490" s="13" t="s">
        <v>5472</v>
      </c>
      <c r="F3490" s="13" t="s">
        <v>5473</v>
      </c>
      <c r="G3490" s="13" t="s">
        <v>5476</v>
      </c>
      <c r="H3490" s="13" t="s">
        <v>1475</v>
      </c>
      <c r="I3490" s="13">
        <v>45</v>
      </c>
      <c r="J3490" s="13" t="s">
        <v>614</v>
      </c>
      <c r="K3490" s="13" t="s">
        <v>107</v>
      </c>
      <c r="L3490" s="13" t="s">
        <v>108</v>
      </c>
      <c r="M3490" s="13" t="s">
        <v>109</v>
      </c>
      <c r="N3490" s="13" t="s">
        <v>664</v>
      </c>
      <c r="O3490" s="39"/>
      <c r="P3490" s="39"/>
      <c r="Q3490" s="39"/>
      <c r="R3490" s="39"/>
      <c r="S3490" s="39">
        <v>0</v>
      </c>
      <c r="T3490" s="39">
        <v>6</v>
      </c>
      <c r="U3490" s="39">
        <v>6</v>
      </c>
      <c r="V3490" s="39">
        <v>6</v>
      </c>
      <c r="W3490" s="39">
        <v>6</v>
      </c>
      <c r="X3490" s="39"/>
      <c r="Y3490" s="39"/>
      <c r="Z3490" s="39"/>
      <c r="AA3490" s="39"/>
      <c r="AB3490" s="39"/>
      <c r="AC3490" s="39"/>
      <c r="AD3490" s="39"/>
      <c r="AE3490" s="39"/>
      <c r="AF3490" s="39"/>
      <c r="AG3490" s="39"/>
      <c r="AH3490" s="39"/>
      <c r="AI3490" s="39"/>
      <c r="AJ3490" s="39"/>
      <c r="AK3490" s="39"/>
      <c r="AL3490" s="39"/>
      <c r="AM3490" s="39"/>
      <c r="AN3490" s="39"/>
      <c r="AO3490" s="39"/>
      <c r="AP3490" s="39">
        <v>15361.84</v>
      </c>
      <c r="AQ3490" s="39">
        <v>0</v>
      </c>
      <c r="AR3490" s="27">
        <f t="shared" si="138"/>
        <v>0</v>
      </c>
      <c r="AS3490" s="13" t="s">
        <v>111</v>
      </c>
      <c r="AT3490" s="13">
        <v>2016</v>
      </c>
      <c r="AU3490" s="13" t="s">
        <v>212</v>
      </c>
    </row>
    <row r="3491" spans="2:47" ht="13.15" customHeight="1" x14ac:dyDescent="0.2">
      <c r="B3491" s="7" t="s">
        <v>5477</v>
      </c>
      <c r="C3491" s="8" t="s">
        <v>100</v>
      </c>
      <c r="D3491" s="13" t="s">
        <v>1748</v>
      </c>
      <c r="E3491" s="13" t="s">
        <v>1749</v>
      </c>
      <c r="F3491" s="13" t="s">
        <v>1749</v>
      </c>
      <c r="G3491" s="7" t="s">
        <v>5478</v>
      </c>
      <c r="H3491" s="8" t="s">
        <v>105</v>
      </c>
      <c r="I3491" s="8">
        <v>45</v>
      </c>
      <c r="J3491" s="8" t="s">
        <v>1386</v>
      </c>
      <c r="K3491" s="8" t="s">
        <v>107</v>
      </c>
      <c r="L3491" s="8" t="s">
        <v>108</v>
      </c>
      <c r="M3491" s="8" t="s">
        <v>109</v>
      </c>
      <c r="N3491" s="8" t="s">
        <v>664</v>
      </c>
      <c r="O3491" s="74"/>
      <c r="P3491" s="27"/>
      <c r="Q3491" s="27"/>
      <c r="R3491" s="27"/>
      <c r="S3491" s="27">
        <v>27</v>
      </c>
      <c r="T3491" s="27">
        <v>27</v>
      </c>
      <c r="U3491" s="27">
        <v>27</v>
      </c>
      <c r="V3491" s="27">
        <v>27</v>
      </c>
      <c r="W3491" s="27"/>
      <c r="X3491" s="27"/>
      <c r="Y3491" s="27"/>
      <c r="Z3491" s="27"/>
      <c r="AA3491" s="27"/>
      <c r="AB3491" s="27"/>
      <c r="AC3491" s="27"/>
      <c r="AD3491" s="27"/>
      <c r="AE3491" s="27"/>
      <c r="AF3491" s="27"/>
      <c r="AG3491" s="27"/>
      <c r="AH3491" s="27"/>
      <c r="AI3491" s="27"/>
      <c r="AJ3491" s="27"/>
      <c r="AK3491" s="27"/>
      <c r="AL3491" s="27"/>
      <c r="AM3491" s="27"/>
      <c r="AN3491" s="27"/>
      <c r="AO3491" s="27"/>
      <c r="AP3491" s="27">
        <v>36053.25</v>
      </c>
      <c r="AQ3491" s="39">
        <v>0</v>
      </c>
      <c r="AR3491" s="27">
        <f t="shared" si="138"/>
        <v>0</v>
      </c>
      <c r="AS3491" s="10" t="s">
        <v>111</v>
      </c>
      <c r="AT3491" s="43" t="s">
        <v>241</v>
      </c>
      <c r="AU3491" s="13" t="s">
        <v>1163</v>
      </c>
    </row>
    <row r="3492" spans="2:47" ht="13.15" customHeight="1" x14ac:dyDescent="0.2">
      <c r="B3492" s="13" t="s">
        <v>5479</v>
      </c>
      <c r="C3492" s="13" t="s">
        <v>100</v>
      </c>
      <c r="D3492" s="13" t="s">
        <v>1748</v>
      </c>
      <c r="E3492" s="13" t="s">
        <v>1749</v>
      </c>
      <c r="F3492" s="13" t="s">
        <v>1749</v>
      </c>
      <c r="G3492" s="13" t="s">
        <v>5480</v>
      </c>
      <c r="H3492" s="13" t="s">
        <v>1475</v>
      </c>
      <c r="I3492" s="13">
        <v>45</v>
      </c>
      <c r="J3492" s="13" t="s">
        <v>614</v>
      </c>
      <c r="K3492" s="13" t="s">
        <v>107</v>
      </c>
      <c r="L3492" s="13" t="s">
        <v>108</v>
      </c>
      <c r="M3492" s="13" t="s">
        <v>109</v>
      </c>
      <c r="N3492" s="13" t="s">
        <v>664</v>
      </c>
      <c r="O3492" s="39"/>
      <c r="P3492" s="39"/>
      <c r="Q3492" s="39"/>
      <c r="R3492" s="39"/>
      <c r="S3492" s="39">
        <v>1</v>
      </c>
      <c r="T3492" s="39">
        <v>16</v>
      </c>
      <c r="U3492" s="39">
        <v>16</v>
      </c>
      <c r="V3492" s="39">
        <v>16</v>
      </c>
      <c r="W3492" s="39">
        <v>16</v>
      </c>
      <c r="X3492" s="39"/>
      <c r="Y3492" s="39"/>
      <c r="Z3492" s="39"/>
      <c r="AA3492" s="39"/>
      <c r="AB3492" s="39"/>
      <c r="AC3492" s="39"/>
      <c r="AD3492" s="39"/>
      <c r="AE3492" s="39"/>
      <c r="AF3492" s="39"/>
      <c r="AG3492" s="39"/>
      <c r="AH3492" s="39"/>
      <c r="AI3492" s="39"/>
      <c r="AJ3492" s="39"/>
      <c r="AK3492" s="39"/>
      <c r="AL3492" s="39"/>
      <c r="AM3492" s="39"/>
      <c r="AN3492" s="39"/>
      <c r="AO3492" s="39"/>
      <c r="AP3492" s="39">
        <v>36053.25</v>
      </c>
      <c r="AQ3492" s="39">
        <v>0</v>
      </c>
      <c r="AR3492" s="27">
        <f t="shared" si="138"/>
        <v>0</v>
      </c>
      <c r="AS3492" s="13" t="s">
        <v>111</v>
      </c>
      <c r="AT3492" s="13">
        <v>2016</v>
      </c>
      <c r="AU3492" s="13">
        <v>14</v>
      </c>
    </row>
    <row r="3493" spans="2:47" ht="13.15" customHeight="1" x14ac:dyDescent="0.2">
      <c r="B3493" s="13" t="s">
        <v>5481</v>
      </c>
      <c r="C3493" s="13" t="s">
        <v>100</v>
      </c>
      <c r="D3493" s="13" t="s">
        <v>1748</v>
      </c>
      <c r="E3493" s="13" t="s">
        <v>1749</v>
      </c>
      <c r="F3493" s="13" t="s">
        <v>1749</v>
      </c>
      <c r="G3493" s="13" t="s">
        <v>5480</v>
      </c>
      <c r="H3493" s="13" t="s">
        <v>1475</v>
      </c>
      <c r="I3493" s="13">
        <v>45</v>
      </c>
      <c r="J3493" s="13" t="s">
        <v>614</v>
      </c>
      <c r="K3493" s="13" t="s">
        <v>107</v>
      </c>
      <c r="L3493" s="13" t="s">
        <v>108</v>
      </c>
      <c r="M3493" s="13" t="s">
        <v>109</v>
      </c>
      <c r="N3493" s="13" t="s">
        <v>664</v>
      </c>
      <c r="O3493" s="39"/>
      <c r="P3493" s="39"/>
      <c r="Q3493" s="39"/>
      <c r="R3493" s="39"/>
      <c r="S3493" s="39">
        <v>0</v>
      </c>
      <c r="T3493" s="39">
        <v>16</v>
      </c>
      <c r="U3493" s="39">
        <v>16</v>
      </c>
      <c r="V3493" s="39">
        <v>16</v>
      </c>
      <c r="W3493" s="39">
        <v>16</v>
      </c>
      <c r="X3493" s="39"/>
      <c r="Y3493" s="39"/>
      <c r="Z3493" s="39"/>
      <c r="AA3493" s="39"/>
      <c r="AB3493" s="39"/>
      <c r="AC3493" s="39"/>
      <c r="AD3493" s="39"/>
      <c r="AE3493" s="39"/>
      <c r="AF3493" s="39"/>
      <c r="AG3493" s="39"/>
      <c r="AH3493" s="39"/>
      <c r="AI3493" s="39"/>
      <c r="AJ3493" s="39"/>
      <c r="AK3493" s="39"/>
      <c r="AL3493" s="39"/>
      <c r="AM3493" s="39"/>
      <c r="AN3493" s="39"/>
      <c r="AO3493" s="39"/>
      <c r="AP3493" s="39">
        <v>36053.25</v>
      </c>
      <c r="AQ3493" s="39">
        <v>0</v>
      </c>
      <c r="AR3493" s="27">
        <f t="shared" si="138"/>
        <v>0</v>
      </c>
      <c r="AS3493" s="13" t="s">
        <v>111</v>
      </c>
      <c r="AT3493" s="13">
        <v>2016</v>
      </c>
      <c r="AU3493" s="13" t="s">
        <v>212</v>
      </c>
    </row>
    <row r="3494" spans="2:47" ht="13.15" customHeight="1" x14ac:dyDescent="0.2">
      <c r="B3494" s="7" t="s">
        <v>5482</v>
      </c>
      <c r="C3494" s="8" t="s">
        <v>100</v>
      </c>
      <c r="D3494" s="13" t="s">
        <v>1214</v>
      </c>
      <c r="E3494" s="13" t="s">
        <v>1215</v>
      </c>
      <c r="F3494" s="13" t="s">
        <v>1216</v>
      </c>
      <c r="G3494" s="7" t="s">
        <v>1281</v>
      </c>
      <c r="H3494" s="8" t="s">
        <v>197</v>
      </c>
      <c r="I3494" s="8">
        <v>45</v>
      </c>
      <c r="J3494" s="8" t="s">
        <v>1386</v>
      </c>
      <c r="K3494" s="8" t="s">
        <v>107</v>
      </c>
      <c r="L3494" s="8" t="s">
        <v>108</v>
      </c>
      <c r="M3494" s="8" t="s">
        <v>109</v>
      </c>
      <c r="N3494" s="8" t="s">
        <v>664</v>
      </c>
      <c r="O3494" s="74"/>
      <c r="P3494" s="27"/>
      <c r="Q3494" s="27"/>
      <c r="R3494" s="27"/>
      <c r="S3494" s="27">
        <v>80</v>
      </c>
      <c r="T3494" s="27">
        <v>80</v>
      </c>
      <c r="U3494" s="27">
        <v>80</v>
      </c>
      <c r="V3494" s="27">
        <v>80</v>
      </c>
      <c r="W3494" s="27"/>
      <c r="X3494" s="27"/>
      <c r="Y3494" s="27"/>
      <c r="Z3494" s="27"/>
      <c r="AA3494" s="27"/>
      <c r="AB3494" s="27"/>
      <c r="AC3494" s="27"/>
      <c r="AD3494" s="27"/>
      <c r="AE3494" s="27"/>
      <c r="AF3494" s="27"/>
      <c r="AG3494" s="27"/>
      <c r="AH3494" s="27"/>
      <c r="AI3494" s="27"/>
      <c r="AJ3494" s="27"/>
      <c r="AK3494" s="27"/>
      <c r="AL3494" s="27"/>
      <c r="AM3494" s="27"/>
      <c r="AN3494" s="27"/>
      <c r="AO3494" s="27"/>
      <c r="AP3494" s="27">
        <v>4682</v>
      </c>
      <c r="AQ3494" s="39">
        <v>0</v>
      </c>
      <c r="AR3494" s="27">
        <f t="shared" si="138"/>
        <v>0</v>
      </c>
      <c r="AS3494" s="10" t="s">
        <v>111</v>
      </c>
      <c r="AT3494" s="43" t="s">
        <v>241</v>
      </c>
      <c r="AU3494" s="89" t="s">
        <v>212</v>
      </c>
    </row>
    <row r="3495" spans="2:47" ht="13.15" customHeight="1" x14ac:dyDescent="0.2">
      <c r="B3495" s="7" t="s">
        <v>5483</v>
      </c>
      <c r="C3495" s="8" t="s">
        <v>100</v>
      </c>
      <c r="D3495" s="13" t="s">
        <v>5297</v>
      </c>
      <c r="E3495" s="13" t="s">
        <v>5284</v>
      </c>
      <c r="F3495" s="13" t="s">
        <v>5484</v>
      </c>
      <c r="G3495" s="7" t="s">
        <v>5485</v>
      </c>
      <c r="H3495" s="8" t="s">
        <v>197</v>
      </c>
      <c r="I3495" s="8">
        <v>45</v>
      </c>
      <c r="J3495" s="8" t="s">
        <v>1386</v>
      </c>
      <c r="K3495" s="8" t="s">
        <v>107</v>
      </c>
      <c r="L3495" s="8" t="s">
        <v>108</v>
      </c>
      <c r="M3495" s="8" t="s">
        <v>109</v>
      </c>
      <c r="N3495" s="8" t="s">
        <v>664</v>
      </c>
      <c r="O3495" s="74"/>
      <c r="P3495" s="27"/>
      <c r="Q3495" s="27"/>
      <c r="R3495" s="27"/>
      <c r="S3495" s="27">
        <v>12</v>
      </c>
      <c r="T3495" s="27">
        <v>12</v>
      </c>
      <c r="U3495" s="27">
        <v>12</v>
      </c>
      <c r="V3495" s="27">
        <v>12</v>
      </c>
      <c r="W3495" s="27"/>
      <c r="X3495" s="27"/>
      <c r="Y3495" s="27"/>
      <c r="Z3495" s="27"/>
      <c r="AA3495" s="27"/>
      <c r="AB3495" s="27"/>
      <c r="AC3495" s="27"/>
      <c r="AD3495" s="27"/>
      <c r="AE3495" s="27"/>
      <c r="AF3495" s="27"/>
      <c r="AG3495" s="27"/>
      <c r="AH3495" s="27"/>
      <c r="AI3495" s="27"/>
      <c r="AJ3495" s="27"/>
      <c r="AK3495" s="27"/>
      <c r="AL3495" s="27"/>
      <c r="AM3495" s="27"/>
      <c r="AN3495" s="27"/>
      <c r="AO3495" s="27"/>
      <c r="AP3495" s="27">
        <v>4808.9285714285706</v>
      </c>
      <c r="AQ3495" s="39">
        <v>0</v>
      </c>
      <c r="AR3495" s="27">
        <f t="shared" si="138"/>
        <v>0</v>
      </c>
      <c r="AS3495" s="10" t="s">
        <v>111</v>
      </c>
      <c r="AT3495" s="43" t="s">
        <v>241</v>
      </c>
      <c r="AU3495" s="89" t="s">
        <v>212</v>
      </c>
    </row>
    <row r="3496" spans="2:47" ht="13.15" customHeight="1" x14ac:dyDescent="0.2">
      <c r="B3496" s="7" t="s">
        <v>5486</v>
      </c>
      <c r="C3496" s="8" t="s">
        <v>100</v>
      </c>
      <c r="D3496" s="13" t="s">
        <v>5487</v>
      </c>
      <c r="E3496" s="13" t="s">
        <v>5284</v>
      </c>
      <c r="F3496" s="13" t="s">
        <v>5341</v>
      </c>
      <c r="G3496" s="7" t="s">
        <v>5488</v>
      </c>
      <c r="H3496" s="8" t="s">
        <v>197</v>
      </c>
      <c r="I3496" s="8">
        <v>45</v>
      </c>
      <c r="J3496" s="8" t="s">
        <v>1386</v>
      </c>
      <c r="K3496" s="8" t="s">
        <v>107</v>
      </c>
      <c r="L3496" s="8" t="s">
        <v>108</v>
      </c>
      <c r="M3496" s="8" t="s">
        <v>109</v>
      </c>
      <c r="N3496" s="8" t="s">
        <v>664</v>
      </c>
      <c r="O3496" s="74"/>
      <c r="P3496" s="27"/>
      <c r="Q3496" s="27"/>
      <c r="R3496" s="27"/>
      <c r="S3496" s="27">
        <v>6</v>
      </c>
      <c r="T3496" s="27">
        <v>6</v>
      </c>
      <c r="U3496" s="27">
        <v>6</v>
      </c>
      <c r="V3496" s="27">
        <v>6</v>
      </c>
      <c r="W3496" s="27"/>
      <c r="X3496" s="27"/>
      <c r="Y3496" s="27"/>
      <c r="Z3496" s="27"/>
      <c r="AA3496" s="27"/>
      <c r="AB3496" s="27"/>
      <c r="AC3496" s="27"/>
      <c r="AD3496" s="27"/>
      <c r="AE3496" s="27"/>
      <c r="AF3496" s="27"/>
      <c r="AG3496" s="27"/>
      <c r="AH3496" s="27"/>
      <c r="AI3496" s="27"/>
      <c r="AJ3496" s="27"/>
      <c r="AK3496" s="27"/>
      <c r="AL3496" s="27"/>
      <c r="AM3496" s="27"/>
      <c r="AN3496" s="27"/>
      <c r="AO3496" s="27"/>
      <c r="AP3496" s="27">
        <v>10455</v>
      </c>
      <c r="AQ3496" s="39">
        <v>0</v>
      </c>
      <c r="AR3496" s="27">
        <f t="shared" si="138"/>
        <v>0</v>
      </c>
      <c r="AS3496" s="10" t="s">
        <v>111</v>
      </c>
      <c r="AT3496" s="43" t="s">
        <v>241</v>
      </c>
      <c r="AU3496" s="89" t="s">
        <v>212</v>
      </c>
    </row>
    <row r="3497" spans="2:47" ht="13.15" customHeight="1" x14ac:dyDescent="0.2">
      <c r="B3497" s="7" t="s">
        <v>5489</v>
      </c>
      <c r="C3497" s="8" t="s">
        <v>100</v>
      </c>
      <c r="D3497" s="13" t="s">
        <v>5415</v>
      </c>
      <c r="E3497" s="13" t="s">
        <v>5490</v>
      </c>
      <c r="F3497" s="13" t="s">
        <v>5491</v>
      </c>
      <c r="G3497" s="7" t="s">
        <v>5492</v>
      </c>
      <c r="H3497" s="8" t="s">
        <v>197</v>
      </c>
      <c r="I3497" s="8">
        <v>45</v>
      </c>
      <c r="J3497" s="8" t="s">
        <v>244</v>
      </c>
      <c r="K3497" s="8" t="s">
        <v>107</v>
      </c>
      <c r="L3497" s="8" t="s">
        <v>108</v>
      </c>
      <c r="M3497" s="8" t="s">
        <v>109</v>
      </c>
      <c r="N3497" s="8" t="s">
        <v>261</v>
      </c>
      <c r="O3497" s="74"/>
      <c r="P3497" s="27"/>
      <c r="Q3497" s="27"/>
      <c r="R3497" s="27">
        <v>5.2</v>
      </c>
      <c r="S3497" s="27">
        <v>3</v>
      </c>
      <c r="T3497" s="27">
        <v>3</v>
      </c>
      <c r="U3497" s="27">
        <v>3</v>
      </c>
      <c r="V3497" s="27">
        <v>3</v>
      </c>
      <c r="W3497" s="27"/>
      <c r="X3497" s="27"/>
      <c r="Y3497" s="27"/>
      <c r="Z3497" s="27"/>
      <c r="AA3497" s="27"/>
      <c r="AB3497" s="27"/>
      <c r="AC3497" s="27"/>
      <c r="AD3497" s="27"/>
      <c r="AE3497" s="27"/>
      <c r="AF3497" s="27"/>
      <c r="AG3497" s="27"/>
      <c r="AH3497" s="27"/>
      <c r="AI3497" s="27"/>
      <c r="AJ3497" s="27"/>
      <c r="AK3497" s="27"/>
      <c r="AL3497" s="27"/>
      <c r="AM3497" s="27"/>
      <c r="AN3497" s="27"/>
      <c r="AO3497" s="27"/>
      <c r="AP3497" s="27">
        <v>215249.99999999997</v>
      </c>
      <c r="AQ3497" s="39">
        <v>0</v>
      </c>
      <c r="AR3497" s="27">
        <f t="shared" si="138"/>
        <v>0</v>
      </c>
      <c r="AS3497" s="10" t="s">
        <v>111</v>
      </c>
      <c r="AT3497" s="43" t="s">
        <v>241</v>
      </c>
      <c r="AU3497" s="13" t="s">
        <v>1163</v>
      </c>
    </row>
    <row r="3498" spans="2:47" ht="13.15" customHeight="1" x14ac:dyDescent="0.2">
      <c r="B3498" s="13" t="s">
        <v>5493</v>
      </c>
      <c r="C3498" s="13" t="s">
        <v>100</v>
      </c>
      <c r="D3498" s="13" t="s">
        <v>5494</v>
      </c>
      <c r="E3498" s="13" t="s">
        <v>5490</v>
      </c>
      <c r="F3498" s="13" t="s">
        <v>5491</v>
      </c>
      <c r="G3498" s="13" t="s">
        <v>5495</v>
      </c>
      <c r="H3498" s="13" t="s">
        <v>1475</v>
      </c>
      <c r="I3498" s="13">
        <v>45</v>
      </c>
      <c r="J3498" s="13" t="s">
        <v>614</v>
      </c>
      <c r="K3498" s="13" t="s">
        <v>107</v>
      </c>
      <c r="L3498" s="13" t="s">
        <v>108</v>
      </c>
      <c r="M3498" s="13" t="s">
        <v>109</v>
      </c>
      <c r="N3498" s="13" t="s">
        <v>261</v>
      </c>
      <c r="O3498" s="39"/>
      <c r="P3498" s="39"/>
      <c r="Q3498" s="39"/>
      <c r="R3498" s="39"/>
      <c r="S3498" s="39">
        <v>0</v>
      </c>
      <c r="T3498" s="39">
        <v>2</v>
      </c>
      <c r="U3498" s="39">
        <v>2</v>
      </c>
      <c r="V3498" s="39">
        <v>2</v>
      </c>
      <c r="W3498" s="39">
        <v>2</v>
      </c>
      <c r="X3498" s="39"/>
      <c r="Y3498" s="39"/>
      <c r="Z3498" s="39"/>
      <c r="AA3498" s="39"/>
      <c r="AB3498" s="39"/>
      <c r="AC3498" s="39"/>
      <c r="AD3498" s="39"/>
      <c r="AE3498" s="39"/>
      <c r="AF3498" s="39"/>
      <c r="AG3498" s="39"/>
      <c r="AH3498" s="39"/>
      <c r="AI3498" s="39"/>
      <c r="AJ3498" s="39"/>
      <c r="AK3498" s="39"/>
      <c r="AL3498" s="39"/>
      <c r="AM3498" s="39"/>
      <c r="AN3498" s="39"/>
      <c r="AO3498" s="39"/>
      <c r="AP3498" s="39">
        <v>215249.99999999997</v>
      </c>
      <c r="AQ3498" s="39">
        <v>0</v>
      </c>
      <c r="AR3498" s="27">
        <f t="shared" si="138"/>
        <v>0</v>
      </c>
      <c r="AS3498" s="13" t="s">
        <v>111</v>
      </c>
      <c r="AT3498" s="13">
        <v>2016</v>
      </c>
      <c r="AU3498" s="13">
        <v>14.15</v>
      </c>
    </row>
    <row r="3499" spans="2:47" ht="13.15" customHeight="1" x14ac:dyDescent="0.2">
      <c r="B3499" s="13" t="s">
        <v>5496</v>
      </c>
      <c r="C3499" s="13" t="s">
        <v>100</v>
      </c>
      <c r="D3499" s="13" t="s">
        <v>5494</v>
      </c>
      <c r="E3499" s="13" t="s">
        <v>5490</v>
      </c>
      <c r="F3499" s="13" t="s">
        <v>5491</v>
      </c>
      <c r="G3499" s="13" t="s">
        <v>5495</v>
      </c>
      <c r="H3499" s="13" t="s">
        <v>1475</v>
      </c>
      <c r="I3499" s="13">
        <v>45</v>
      </c>
      <c r="J3499" s="13" t="s">
        <v>614</v>
      </c>
      <c r="K3499" s="13" t="s">
        <v>107</v>
      </c>
      <c r="L3499" s="13" t="s">
        <v>108</v>
      </c>
      <c r="M3499" s="13" t="s">
        <v>109</v>
      </c>
      <c r="N3499" s="13" t="s">
        <v>261</v>
      </c>
      <c r="O3499" s="39"/>
      <c r="P3499" s="39"/>
      <c r="Q3499" s="39"/>
      <c r="R3499" s="39"/>
      <c r="S3499" s="39">
        <v>2</v>
      </c>
      <c r="T3499" s="39">
        <v>2</v>
      </c>
      <c r="U3499" s="39">
        <v>2</v>
      </c>
      <c r="V3499" s="39">
        <v>2</v>
      </c>
      <c r="W3499" s="39">
        <v>2</v>
      </c>
      <c r="X3499" s="39"/>
      <c r="Y3499" s="39"/>
      <c r="Z3499" s="39"/>
      <c r="AA3499" s="39"/>
      <c r="AB3499" s="39"/>
      <c r="AC3499" s="39"/>
      <c r="AD3499" s="39"/>
      <c r="AE3499" s="39"/>
      <c r="AF3499" s="39"/>
      <c r="AG3499" s="39"/>
      <c r="AH3499" s="39"/>
      <c r="AI3499" s="39"/>
      <c r="AJ3499" s="39"/>
      <c r="AK3499" s="39"/>
      <c r="AL3499" s="39"/>
      <c r="AM3499" s="39"/>
      <c r="AN3499" s="39"/>
      <c r="AO3499" s="39"/>
      <c r="AP3499" s="39">
        <v>406560</v>
      </c>
      <c r="AQ3499" s="39">
        <v>0</v>
      </c>
      <c r="AR3499" s="27">
        <f t="shared" si="138"/>
        <v>0</v>
      </c>
      <c r="AS3499" s="13" t="s">
        <v>111</v>
      </c>
      <c r="AT3499" s="13">
        <v>2016</v>
      </c>
      <c r="AU3499" s="13">
        <v>9.15</v>
      </c>
    </row>
    <row r="3500" spans="2:47" ht="13.15" customHeight="1" x14ac:dyDescent="0.2">
      <c r="B3500" s="13" t="s">
        <v>5497</v>
      </c>
      <c r="C3500" s="13" t="s">
        <v>100</v>
      </c>
      <c r="D3500" s="13" t="s">
        <v>5494</v>
      </c>
      <c r="E3500" s="13" t="s">
        <v>5490</v>
      </c>
      <c r="F3500" s="13" t="s">
        <v>5491</v>
      </c>
      <c r="G3500" s="13" t="s">
        <v>5495</v>
      </c>
      <c r="H3500" s="13" t="s">
        <v>1475</v>
      </c>
      <c r="I3500" s="13">
        <v>45</v>
      </c>
      <c r="J3500" s="13" t="s">
        <v>745</v>
      </c>
      <c r="K3500" s="13" t="s">
        <v>107</v>
      </c>
      <c r="L3500" s="13" t="s">
        <v>108</v>
      </c>
      <c r="M3500" s="13" t="s">
        <v>109</v>
      </c>
      <c r="N3500" s="13" t="s">
        <v>261</v>
      </c>
      <c r="O3500" s="39"/>
      <c r="P3500" s="39"/>
      <c r="Q3500" s="39"/>
      <c r="R3500" s="39"/>
      <c r="S3500" s="39">
        <v>2</v>
      </c>
      <c r="T3500" s="39">
        <v>2</v>
      </c>
      <c r="U3500" s="39">
        <v>2</v>
      </c>
      <c r="V3500" s="39">
        <v>2</v>
      </c>
      <c r="W3500" s="39">
        <v>2</v>
      </c>
      <c r="X3500" s="39"/>
      <c r="Y3500" s="39"/>
      <c r="Z3500" s="39"/>
      <c r="AA3500" s="39"/>
      <c r="AB3500" s="39"/>
      <c r="AC3500" s="39"/>
      <c r="AD3500" s="39"/>
      <c r="AE3500" s="39"/>
      <c r="AF3500" s="39"/>
      <c r="AG3500" s="39"/>
      <c r="AH3500" s="39"/>
      <c r="AI3500" s="39"/>
      <c r="AJ3500" s="39"/>
      <c r="AK3500" s="39"/>
      <c r="AL3500" s="39"/>
      <c r="AM3500" s="39"/>
      <c r="AN3500" s="39"/>
      <c r="AO3500" s="39"/>
      <c r="AP3500" s="39">
        <v>362999.99999999994</v>
      </c>
      <c r="AQ3500" s="39">
        <v>0</v>
      </c>
      <c r="AR3500" s="27">
        <f t="shared" si="138"/>
        <v>0</v>
      </c>
      <c r="AS3500" s="13" t="s">
        <v>111</v>
      </c>
      <c r="AT3500" s="13">
        <v>2016</v>
      </c>
      <c r="AU3500" s="13" t="s">
        <v>212</v>
      </c>
    </row>
    <row r="3501" spans="2:47" ht="13.15" customHeight="1" x14ac:dyDescent="0.2">
      <c r="B3501" s="7" t="s">
        <v>5498</v>
      </c>
      <c r="C3501" s="8" t="s">
        <v>100</v>
      </c>
      <c r="D3501" s="13" t="s">
        <v>5499</v>
      </c>
      <c r="E3501" s="13" t="s">
        <v>1133</v>
      </c>
      <c r="F3501" s="13" t="s">
        <v>5500</v>
      </c>
      <c r="G3501" s="7" t="s">
        <v>5501</v>
      </c>
      <c r="H3501" s="8" t="s">
        <v>105</v>
      </c>
      <c r="I3501" s="8">
        <v>45</v>
      </c>
      <c r="J3501" s="8" t="s">
        <v>1386</v>
      </c>
      <c r="K3501" s="8" t="s">
        <v>107</v>
      </c>
      <c r="L3501" s="8" t="s">
        <v>108</v>
      </c>
      <c r="M3501" s="8" t="s">
        <v>109</v>
      </c>
      <c r="N3501" s="8" t="s">
        <v>664</v>
      </c>
      <c r="O3501" s="74"/>
      <c r="P3501" s="27"/>
      <c r="Q3501" s="27"/>
      <c r="R3501" s="27"/>
      <c r="S3501" s="27">
        <v>2</v>
      </c>
      <c r="T3501" s="27">
        <v>2</v>
      </c>
      <c r="U3501" s="27">
        <v>2</v>
      </c>
      <c r="V3501" s="27">
        <v>2</v>
      </c>
      <c r="W3501" s="27"/>
      <c r="X3501" s="27"/>
      <c r="Y3501" s="27"/>
      <c r="Z3501" s="27"/>
      <c r="AA3501" s="27"/>
      <c r="AB3501" s="27"/>
      <c r="AC3501" s="27"/>
      <c r="AD3501" s="27"/>
      <c r="AE3501" s="27"/>
      <c r="AF3501" s="27"/>
      <c r="AG3501" s="27"/>
      <c r="AH3501" s="27"/>
      <c r="AI3501" s="27"/>
      <c r="AJ3501" s="27"/>
      <c r="AK3501" s="27"/>
      <c r="AL3501" s="27"/>
      <c r="AM3501" s="27"/>
      <c r="AN3501" s="27"/>
      <c r="AO3501" s="27"/>
      <c r="AP3501" s="27">
        <v>56514999.999999993</v>
      </c>
      <c r="AQ3501" s="39">
        <v>0</v>
      </c>
      <c r="AR3501" s="27">
        <f t="shared" si="138"/>
        <v>0</v>
      </c>
      <c r="AS3501" s="10" t="s">
        <v>111</v>
      </c>
      <c r="AT3501" s="43" t="s">
        <v>241</v>
      </c>
      <c r="AU3501" s="13" t="s">
        <v>1163</v>
      </c>
    </row>
    <row r="3502" spans="2:47" ht="13.15" customHeight="1" x14ac:dyDescent="0.2">
      <c r="B3502" s="13" t="s">
        <v>5502</v>
      </c>
      <c r="C3502" s="13" t="s">
        <v>100</v>
      </c>
      <c r="D3502" s="13" t="s">
        <v>5503</v>
      </c>
      <c r="E3502" s="13" t="s">
        <v>1133</v>
      </c>
      <c r="F3502" s="13" t="s">
        <v>5500</v>
      </c>
      <c r="G3502" s="13" t="s">
        <v>5504</v>
      </c>
      <c r="H3502" s="13" t="s">
        <v>1026</v>
      </c>
      <c r="I3502" s="13">
        <v>45</v>
      </c>
      <c r="J3502" s="13" t="s">
        <v>614</v>
      </c>
      <c r="K3502" s="13" t="s">
        <v>107</v>
      </c>
      <c r="L3502" s="13" t="s">
        <v>108</v>
      </c>
      <c r="M3502" s="13" t="s">
        <v>109</v>
      </c>
      <c r="N3502" s="13" t="s">
        <v>664</v>
      </c>
      <c r="O3502" s="39"/>
      <c r="P3502" s="39"/>
      <c r="Q3502" s="39"/>
      <c r="R3502" s="39"/>
      <c r="S3502" s="39">
        <v>2</v>
      </c>
      <c r="T3502" s="39">
        <v>2</v>
      </c>
      <c r="U3502" s="39">
        <v>2</v>
      </c>
      <c r="V3502" s="39">
        <v>2</v>
      </c>
      <c r="W3502" s="39">
        <v>2</v>
      </c>
      <c r="X3502" s="39"/>
      <c r="Y3502" s="39"/>
      <c r="Z3502" s="39"/>
      <c r="AA3502" s="39"/>
      <c r="AB3502" s="39"/>
      <c r="AC3502" s="39"/>
      <c r="AD3502" s="39"/>
      <c r="AE3502" s="39"/>
      <c r="AF3502" s="39"/>
      <c r="AG3502" s="39"/>
      <c r="AH3502" s="39"/>
      <c r="AI3502" s="39"/>
      <c r="AJ3502" s="39"/>
      <c r="AK3502" s="39"/>
      <c r="AL3502" s="39"/>
      <c r="AM3502" s="39"/>
      <c r="AN3502" s="39"/>
      <c r="AO3502" s="39"/>
      <c r="AP3502" s="39">
        <v>56514999.999999993</v>
      </c>
      <c r="AQ3502" s="39">
        <v>0</v>
      </c>
      <c r="AR3502" s="27">
        <f t="shared" si="138"/>
        <v>0</v>
      </c>
      <c r="AS3502" s="13" t="s">
        <v>111</v>
      </c>
      <c r="AT3502" s="13">
        <v>2016</v>
      </c>
      <c r="AU3502" s="13">
        <v>7.9</v>
      </c>
    </row>
    <row r="3503" spans="2:47" ht="13.15" customHeight="1" x14ac:dyDescent="0.2">
      <c r="B3503" s="13" t="s">
        <v>5505</v>
      </c>
      <c r="C3503" s="13" t="s">
        <v>100</v>
      </c>
      <c r="D3503" s="13" t="s">
        <v>5503</v>
      </c>
      <c r="E3503" s="13" t="s">
        <v>1133</v>
      </c>
      <c r="F3503" s="13" t="s">
        <v>5500</v>
      </c>
      <c r="G3503" s="13" t="s">
        <v>5504</v>
      </c>
      <c r="H3503" s="13" t="s">
        <v>105</v>
      </c>
      <c r="I3503" s="13">
        <v>45</v>
      </c>
      <c r="J3503" s="13" t="s">
        <v>745</v>
      </c>
      <c r="K3503" s="13" t="s">
        <v>107</v>
      </c>
      <c r="L3503" s="13" t="s">
        <v>108</v>
      </c>
      <c r="M3503" s="13" t="s">
        <v>109</v>
      </c>
      <c r="N3503" s="13" t="s">
        <v>664</v>
      </c>
      <c r="O3503" s="39"/>
      <c r="P3503" s="39"/>
      <c r="Q3503" s="39"/>
      <c r="R3503" s="39"/>
      <c r="S3503" s="39">
        <v>2</v>
      </c>
      <c r="T3503" s="39">
        <v>2</v>
      </c>
      <c r="U3503" s="39">
        <v>2</v>
      </c>
      <c r="V3503" s="39">
        <v>2</v>
      </c>
      <c r="W3503" s="39">
        <v>2</v>
      </c>
      <c r="X3503" s="39"/>
      <c r="Y3503" s="39"/>
      <c r="Z3503" s="39"/>
      <c r="AA3503" s="39"/>
      <c r="AB3503" s="39"/>
      <c r="AC3503" s="39"/>
      <c r="AD3503" s="39"/>
      <c r="AE3503" s="39"/>
      <c r="AF3503" s="39"/>
      <c r="AG3503" s="39"/>
      <c r="AH3503" s="39"/>
      <c r="AI3503" s="39"/>
      <c r="AJ3503" s="39"/>
      <c r="AK3503" s="39"/>
      <c r="AL3503" s="39"/>
      <c r="AM3503" s="39"/>
      <c r="AN3503" s="39"/>
      <c r="AO3503" s="39"/>
      <c r="AP3503" s="39">
        <v>56514999.999999993</v>
      </c>
      <c r="AQ3503" s="39">
        <v>0</v>
      </c>
      <c r="AR3503" s="27">
        <f t="shared" si="138"/>
        <v>0</v>
      </c>
      <c r="AS3503" s="13" t="s">
        <v>111</v>
      </c>
      <c r="AT3503" s="13">
        <v>2016</v>
      </c>
      <c r="AU3503" s="13" t="s">
        <v>212</v>
      </c>
    </row>
    <row r="3504" spans="2:47" ht="13.15" customHeight="1" x14ac:dyDescent="0.2">
      <c r="B3504" s="7" t="s">
        <v>5506</v>
      </c>
      <c r="C3504" s="8" t="s">
        <v>100</v>
      </c>
      <c r="D3504" s="13" t="s">
        <v>2545</v>
      </c>
      <c r="E3504" s="13" t="s">
        <v>1642</v>
      </c>
      <c r="F3504" s="13" t="s">
        <v>2556</v>
      </c>
      <c r="G3504" s="7" t="s">
        <v>5507</v>
      </c>
      <c r="H3504" s="8" t="s">
        <v>197</v>
      </c>
      <c r="I3504" s="8">
        <v>45</v>
      </c>
      <c r="J3504" s="8" t="s">
        <v>1386</v>
      </c>
      <c r="K3504" s="8" t="s">
        <v>107</v>
      </c>
      <c r="L3504" s="8" t="s">
        <v>108</v>
      </c>
      <c r="M3504" s="8" t="s">
        <v>109</v>
      </c>
      <c r="N3504" s="8" t="s">
        <v>664</v>
      </c>
      <c r="O3504" s="74"/>
      <c r="P3504" s="27"/>
      <c r="Q3504" s="27"/>
      <c r="R3504" s="27"/>
      <c r="S3504" s="27">
        <v>1</v>
      </c>
      <c r="T3504" s="27">
        <v>1</v>
      </c>
      <c r="U3504" s="27">
        <v>2</v>
      </c>
      <c r="V3504" s="27">
        <v>2</v>
      </c>
      <c r="W3504" s="27"/>
      <c r="X3504" s="27"/>
      <c r="Y3504" s="27"/>
      <c r="Z3504" s="27"/>
      <c r="AA3504" s="27"/>
      <c r="AB3504" s="27"/>
      <c r="AC3504" s="27"/>
      <c r="AD3504" s="27"/>
      <c r="AE3504" s="27"/>
      <c r="AF3504" s="27"/>
      <c r="AG3504" s="27"/>
      <c r="AH3504" s="27"/>
      <c r="AI3504" s="27"/>
      <c r="AJ3504" s="27"/>
      <c r="AK3504" s="27"/>
      <c r="AL3504" s="27"/>
      <c r="AM3504" s="27"/>
      <c r="AN3504" s="27"/>
      <c r="AO3504" s="27"/>
      <c r="AP3504" s="27">
        <v>270124</v>
      </c>
      <c r="AQ3504" s="39">
        <v>0</v>
      </c>
      <c r="AR3504" s="27">
        <f t="shared" si="138"/>
        <v>0</v>
      </c>
      <c r="AS3504" s="10" t="s">
        <v>111</v>
      </c>
      <c r="AT3504" s="43" t="s">
        <v>241</v>
      </c>
      <c r="AU3504" s="13" t="s">
        <v>1163</v>
      </c>
    </row>
    <row r="3505" spans="2:47" ht="13.15" customHeight="1" x14ac:dyDescent="0.2">
      <c r="B3505" s="13" t="s">
        <v>5508</v>
      </c>
      <c r="C3505" s="13" t="s">
        <v>100</v>
      </c>
      <c r="D3505" s="13" t="s">
        <v>2555</v>
      </c>
      <c r="E3505" s="13" t="s">
        <v>1642</v>
      </c>
      <c r="F3505" s="13" t="s">
        <v>2556</v>
      </c>
      <c r="G3505" s="13" t="s">
        <v>5509</v>
      </c>
      <c r="H3505" s="13" t="s">
        <v>1026</v>
      </c>
      <c r="I3505" s="13">
        <v>45</v>
      </c>
      <c r="J3505" s="13" t="s">
        <v>614</v>
      </c>
      <c r="K3505" s="13" t="s">
        <v>107</v>
      </c>
      <c r="L3505" s="13" t="s">
        <v>108</v>
      </c>
      <c r="M3505" s="13" t="s">
        <v>109</v>
      </c>
      <c r="N3505" s="13" t="s">
        <v>664</v>
      </c>
      <c r="O3505" s="39"/>
      <c r="P3505" s="39"/>
      <c r="Q3505" s="39"/>
      <c r="R3505" s="39"/>
      <c r="S3505" s="39">
        <v>2</v>
      </c>
      <c r="T3505" s="39">
        <v>2</v>
      </c>
      <c r="U3505" s="39">
        <v>2</v>
      </c>
      <c r="V3505" s="39">
        <v>2</v>
      </c>
      <c r="W3505" s="39">
        <v>2</v>
      </c>
      <c r="X3505" s="39"/>
      <c r="Y3505" s="39"/>
      <c r="Z3505" s="39"/>
      <c r="AA3505" s="39"/>
      <c r="AB3505" s="39"/>
      <c r="AC3505" s="39"/>
      <c r="AD3505" s="39"/>
      <c r="AE3505" s="39"/>
      <c r="AF3505" s="39"/>
      <c r="AG3505" s="39"/>
      <c r="AH3505" s="39"/>
      <c r="AI3505" s="39"/>
      <c r="AJ3505" s="39"/>
      <c r="AK3505" s="39"/>
      <c r="AL3505" s="39"/>
      <c r="AM3505" s="39"/>
      <c r="AN3505" s="39"/>
      <c r="AO3505" s="39"/>
      <c r="AP3505" s="39">
        <v>270124</v>
      </c>
      <c r="AQ3505" s="39">
        <v>0</v>
      </c>
      <c r="AR3505" s="27">
        <f t="shared" si="138"/>
        <v>0</v>
      </c>
      <c r="AS3505" s="13" t="s">
        <v>111</v>
      </c>
      <c r="AT3505" s="13">
        <v>2016</v>
      </c>
      <c r="AU3505" s="13">
        <v>9.18</v>
      </c>
    </row>
    <row r="3506" spans="2:47" ht="13.15" customHeight="1" x14ac:dyDescent="0.2">
      <c r="B3506" s="13" t="s">
        <v>5510</v>
      </c>
      <c r="C3506" s="13" t="s">
        <v>100</v>
      </c>
      <c r="D3506" s="13" t="s">
        <v>2555</v>
      </c>
      <c r="E3506" s="13" t="s">
        <v>1642</v>
      </c>
      <c r="F3506" s="13" t="s">
        <v>2556</v>
      </c>
      <c r="G3506" s="13" t="s">
        <v>5509</v>
      </c>
      <c r="H3506" s="13" t="s">
        <v>1026</v>
      </c>
      <c r="I3506" s="13">
        <v>45</v>
      </c>
      <c r="J3506" s="13" t="s">
        <v>747</v>
      </c>
      <c r="K3506" s="13" t="s">
        <v>107</v>
      </c>
      <c r="L3506" s="13" t="s">
        <v>108</v>
      </c>
      <c r="M3506" s="13" t="s">
        <v>109</v>
      </c>
      <c r="N3506" s="13" t="s">
        <v>664</v>
      </c>
      <c r="O3506" s="39"/>
      <c r="P3506" s="39"/>
      <c r="Q3506" s="39"/>
      <c r="R3506" s="39"/>
      <c r="S3506" s="39">
        <v>2</v>
      </c>
      <c r="T3506" s="39">
        <v>2</v>
      </c>
      <c r="U3506" s="39">
        <v>2</v>
      </c>
      <c r="V3506" s="39">
        <v>2</v>
      </c>
      <c r="W3506" s="39">
        <v>2</v>
      </c>
      <c r="X3506" s="39"/>
      <c r="Y3506" s="39"/>
      <c r="Z3506" s="39"/>
      <c r="AA3506" s="39"/>
      <c r="AB3506" s="39"/>
      <c r="AC3506" s="39"/>
      <c r="AD3506" s="39"/>
      <c r="AE3506" s="39"/>
      <c r="AF3506" s="39"/>
      <c r="AG3506" s="39"/>
      <c r="AH3506" s="39"/>
      <c r="AI3506" s="39"/>
      <c r="AJ3506" s="39"/>
      <c r="AK3506" s="39"/>
      <c r="AL3506" s="39"/>
      <c r="AM3506" s="39"/>
      <c r="AN3506" s="39"/>
      <c r="AO3506" s="39"/>
      <c r="AP3506" s="39">
        <v>270124</v>
      </c>
      <c r="AQ3506" s="39">
        <v>0</v>
      </c>
      <c r="AR3506" s="27">
        <f t="shared" si="138"/>
        <v>0</v>
      </c>
      <c r="AS3506" s="13" t="s">
        <v>748</v>
      </c>
      <c r="AT3506" s="13">
        <v>2016</v>
      </c>
      <c r="AU3506" s="13">
        <v>9.1199999999999992</v>
      </c>
    </row>
    <row r="3507" spans="2:47" ht="13.15" customHeight="1" x14ac:dyDescent="0.2">
      <c r="B3507" s="13" t="s">
        <v>5511</v>
      </c>
      <c r="C3507" s="13" t="s">
        <v>100</v>
      </c>
      <c r="D3507" s="13" t="s">
        <v>2555</v>
      </c>
      <c r="E3507" s="13" t="s">
        <v>1642</v>
      </c>
      <c r="F3507" s="13" t="s">
        <v>2556</v>
      </c>
      <c r="G3507" s="13" t="s">
        <v>5509</v>
      </c>
      <c r="H3507" s="13" t="s">
        <v>1026</v>
      </c>
      <c r="I3507" s="13">
        <v>45</v>
      </c>
      <c r="J3507" s="13" t="s">
        <v>462</v>
      </c>
      <c r="K3507" s="13" t="s">
        <v>107</v>
      </c>
      <c r="L3507" s="13" t="s">
        <v>108</v>
      </c>
      <c r="M3507" s="13" t="s">
        <v>337</v>
      </c>
      <c r="N3507" s="13" t="s">
        <v>664</v>
      </c>
      <c r="O3507" s="39"/>
      <c r="P3507" s="39"/>
      <c r="Q3507" s="39"/>
      <c r="R3507" s="39"/>
      <c r="S3507" s="39">
        <v>2</v>
      </c>
      <c r="T3507" s="39">
        <v>2</v>
      </c>
      <c r="U3507" s="39">
        <v>2</v>
      </c>
      <c r="V3507" s="39">
        <v>2</v>
      </c>
      <c r="W3507" s="39">
        <v>2</v>
      </c>
      <c r="X3507" s="39"/>
      <c r="Y3507" s="39"/>
      <c r="Z3507" s="39"/>
      <c r="AA3507" s="39"/>
      <c r="AB3507" s="39"/>
      <c r="AC3507" s="39"/>
      <c r="AD3507" s="39"/>
      <c r="AE3507" s="39"/>
      <c r="AF3507" s="39"/>
      <c r="AG3507" s="39"/>
      <c r="AH3507" s="39"/>
      <c r="AI3507" s="39"/>
      <c r="AJ3507" s="39"/>
      <c r="AK3507" s="39"/>
      <c r="AL3507" s="39"/>
      <c r="AM3507" s="39"/>
      <c r="AN3507" s="39"/>
      <c r="AO3507" s="39"/>
      <c r="AP3507" s="39">
        <v>270124</v>
      </c>
      <c r="AQ3507" s="39">
        <v>0</v>
      </c>
      <c r="AR3507" s="27">
        <f t="shared" si="138"/>
        <v>0</v>
      </c>
      <c r="AS3507" s="13" t="s">
        <v>748</v>
      </c>
      <c r="AT3507" s="13">
        <v>2016</v>
      </c>
      <c r="AU3507" s="13">
        <v>14</v>
      </c>
    </row>
    <row r="3508" spans="2:47" ht="13.15" customHeight="1" x14ac:dyDescent="0.2">
      <c r="B3508" s="13" t="s">
        <v>5512</v>
      </c>
      <c r="C3508" s="13" t="s">
        <v>100</v>
      </c>
      <c r="D3508" s="13" t="s">
        <v>2555</v>
      </c>
      <c r="E3508" s="13" t="s">
        <v>1642</v>
      </c>
      <c r="F3508" s="13" t="s">
        <v>2556</v>
      </c>
      <c r="G3508" s="13" t="s">
        <v>5509</v>
      </c>
      <c r="H3508" s="13" t="s">
        <v>1026</v>
      </c>
      <c r="I3508" s="13">
        <v>45</v>
      </c>
      <c r="J3508" s="13" t="s">
        <v>462</v>
      </c>
      <c r="K3508" s="13" t="s">
        <v>107</v>
      </c>
      <c r="L3508" s="13" t="s">
        <v>108</v>
      </c>
      <c r="M3508" s="13" t="s">
        <v>337</v>
      </c>
      <c r="N3508" s="13" t="s">
        <v>664</v>
      </c>
      <c r="O3508" s="39"/>
      <c r="P3508" s="39"/>
      <c r="Q3508" s="39"/>
      <c r="R3508" s="39"/>
      <c r="S3508" s="39">
        <v>3</v>
      </c>
      <c r="T3508" s="39">
        <v>2</v>
      </c>
      <c r="U3508" s="39">
        <v>2</v>
      </c>
      <c r="V3508" s="39">
        <v>2</v>
      </c>
      <c r="W3508" s="39">
        <v>2</v>
      </c>
      <c r="X3508" s="39"/>
      <c r="Y3508" s="39"/>
      <c r="Z3508" s="39"/>
      <c r="AA3508" s="39"/>
      <c r="AB3508" s="39"/>
      <c r="AC3508" s="39"/>
      <c r="AD3508" s="39"/>
      <c r="AE3508" s="39"/>
      <c r="AF3508" s="39"/>
      <c r="AG3508" s="39"/>
      <c r="AH3508" s="39"/>
      <c r="AI3508" s="39"/>
      <c r="AJ3508" s="39"/>
      <c r="AK3508" s="39"/>
      <c r="AL3508" s="39"/>
      <c r="AM3508" s="39"/>
      <c r="AN3508" s="39"/>
      <c r="AO3508" s="39"/>
      <c r="AP3508" s="39">
        <v>270124</v>
      </c>
      <c r="AQ3508" s="39">
        <v>0</v>
      </c>
      <c r="AR3508" s="27">
        <f t="shared" si="138"/>
        <v>0</v>
      </c>
      <c r="AS3508" s="13" t="s">
        <v>748</v>
      </c>
      <c r="AT3508" s="13">
        <v>2016</v>
      </c>
      <c r="AU3508" s="13" t="s">
        <v>212</v>
      </c>
    </row>
    <row r="3509" spans="2:47" ht="13.15" customHeight="1" x14ac:dyDescent="0.2">
      <c r="B3509" s="7" t="s">
        <v>5513</v>
      </c>
      <c r="C3509" s="8" t="s">
        <v>100</v>
      </c>
      <c r="D3509" s="13" t="s">
        <v>2545</v>
      </c>
      <c r="E3509" s="13" t="s">
        <v>1642</v>
      </c>
      <c r="F3509" s="13" t="s">
        <v>2556</v>
      </c>
      <c r="G3509" s="7" t="s">
        <v>5514</v>
      </c>
      <c r="H3509" s="8" t="s">
        <v>197</v>
      </c>
      <c r="I3509" s="8">
        <v>45</v>
      </c>
      <c r="J3509" s="8" t="s">
        <v>244</v>
      </c>
      <c r="K3509" s="8" t="s">
        <v>107</v>
      </c>
      <c r="L3509" s="8" t="s">
        <v>108</v>
      </c>
      <c r="M3509" s="8" t="s">
        <v>109</v>
      </c>
      <c r="N3509" s="8" t="s">
        <v>664</v>
      </c>
      <c r="O3509" s="74"/>
      <c r="P3509" s="27"/>
      <c r="Q3509" s="27"/>
      <c r="R3509" s="27">
        <v>2</v>
      </c>
      <c r="S3509" s="27">
        <v>1</v>
      </c>
      <c r="T3509" s="27">
        <v>1</v>
      </c>
      <c r="U3509" s="27">
        <v>2</v>
      </c>
      <c r="V3509" s="27">
        <v>2</v>
      </c>
      <c r="W3509" s="27"/>
      <c r="X3509" s="27"/>
      <c r="Y3509" s="27"/>
      <c r="Z3509" s="27"/>
      <c r="AA3509" s="27"/>
      <c r="AB3509" s="27"/>
      <c r="AC3509" s="27"/>
      <c r="AD3509" s="27"/>
      <c r="AE3509" s="27"/>
      <c r="AF3509" s="27"/>
      <c r="AG3509" s="27"/>
      <c r="AH3509" s="27"/>
      <c r="AI3509" s="27"/>
      <c r="AJ3509" s="27"/>
      <c r="AK3509" s="27"/>
      <c r="AL3509" s="27"/>
      <c r="AM3509" s="27"/>
      <c r="AN3509" s="27"/>
      <c r="AO3509" s="27"/>
      <c r="AP3509" s="27">
        <v>151532</v>
      </c>
      <c r="AQ3509" s="39">
        <v>0</v>
      </c>
      <c r="AR3509" s="27">
        <f t="shared" si="138"/>
        <v>0</v>
      </c>
      <c r="AS3509" s="10" t="s">
        <v>111</v>
      </c>
      <c r="AT3509" s="43" t="s">
        <v>241</v>
      </c>
      <c r="AU3509" s="13" t="s">
        <v>1163</v>
      </c>
    </row>
    <row r="3510" spans="2:47" ht="13.15" customHeight="1" x14ac:dyDescent="0.2">
      <c r="B3510" s="13" t="s">
        <v>5515</v>
      </c>
      <c r="C3510" s="13" t="s">
        <v>100</v>
      </c>
      <c r="D3510" s="13" t="s">
        <v>2555</v>
      </c>
      <c r="E3510" s="13" t="s">
        <v>1642</v>
      </c>
      <c r="F3510" s="13" t="s">
        <v>2556</v>
      </c>
      <c r="G3510" s="13" t="s">
        <v>5516</v>
      </c>
      <c r="H3510" s="13" t="s">
        <v>1026</v>
      </c>
      <c r="I3510" s="13">
        <v>45</v>
      </c>
      <c r="J3510" s="13" t="s">
        <v>614</v>
      </c>
      <c r="K3510" s="13" t="s">
        <v>107</v>
      </c>
      <c r="L3510" s="13" t="s">
        <v>108</v>
      </c>
      <c r="M3510" s="13" t="s">
        <v>109</v>
      </c>
      <c r="N3510" s="13" t="s">
        <v>664</v>
      </c>
      <c r="O3510" s="39"/>
      <c r="P3510" s="39"/>
      <c r="Q3510" s="39"/>
      <c r="R3510" s="39"/>
      <c r="S3510" s="39">
        <v>2</v>
      </c>
      <c r="T3510" s="39">
        <v>2</v>
      </c>
      <c r="U3510" s="39">
        <v>2</v>
      </c>
      <c r="V3510" s="39">
        <v>2</v>
      </c>
      <c r="W3510" s="39">
        <v>2</v>
      </c>
      <c r="X3510" s="39"/>
      <c r="Y3510" s="39"/>
      <c r="Z3510" s="39"/>
      <c r="AA3510" s="39"/>
      <c r="AB3510" s="39"/>
      <c r="AC3510" s="39"/>
      <c r="AD3510" s="39"/>
      <c r="AE3510" s="39"/>
      <c r="AF3510" s="39"/>
      <c r="AG3510" s="39"/>
      <c r="AH3510" s="39"/>
      <c r="AI3510" s="39"/>
      <c r="AJ3510" s="39"/>
      <c r="AK3510" s="39"/>
      <c r="AL3510" s="39"/>
      <c r="AM3510" s="39"/>
      <c r="AN3510" s="39"/>
      <c r="AO3510" s="39"/>
      <c r="AP3510" s="39">
        <v>151532</v>
      </c>
      <c r="AQ3510" s="39">
        <v>0</v>
      </c>
      <c r="AR3510" s="27">
        <f t="shared" si="138"/>
        <v>0</v>
      </c>
      <c r="AS3510" s="13" t="s">
        <v>111</v>
      </c>
      <c r="AT3510" s="13">
        <v>2016</v>
      </c>
      <c r="AU3510" s="13">
        <v>9.18</v>
      </c>
    </row>
    <row r="3511" spans="2:47" ht="13.15" customHeight="1" x14ac:dyDescent="0.2">
      <c r="B3511" s="13" t="s">
        <v>5517</v>
      </c>
      <c r="C3511" s="13" t="s">
        <v>100</v>
      </c>
      <c r="D3511" s="13" t="s">
        <v>2555</v>
      </c>
      <c r="E3511" s="13" t="s">
        <v>1642</v>
      </c>
      <c r="F3511" s="13" t="s">
        <v>2556</v>
      </c>
      <c r="G3511" s="13" t="s">
        <v>5516</v>
      </c>
      <c r="H3511" s="13" t="s">
        <v>1026</v>
      </c>
      <c r="I3511" s="13">
        <v>45</v>
      </c>
      <c r="J3511" s="13" t="s">
        <v>747</v>
      </c>
      <c r="K3511" s="13" t="s">
        <v>107</v>
      </c>
      <c r="L3511" s="13" t="s">
        <v>108</v>
      </c>
      <c r="M3511" s="13" t="s">
        <v>109</v>
      </c>
      <c r="N3511" s="13" t="s">
        <v>664</v>
      </c>
      <c r="O3511" s="39"/>
      <c r="P3511" s="39"/>
      <c r="Q3511" s="39"/>
      <c r="R3511" s="39"/>
      <c r="S3511" s="39">
        <v>2</v>
      </c>
      <c r="T3511" s="39">
        <v>2</v>
      </c>
      <c r="U3511" s="39">
        <v>2</v>
      </c>
      <c r="V3511" s="39">
        <v>2</v>
      </c>
      <c r="W3511" s="39">
        <v>2</v>
      </c>
      <c r="X3511" s="39"/>
      <c r="Y3511" s="39"/>
      <c r="Z3511" s="39"/>
      <c r="AA3511" s="39"/>
      <c r="AB3511" s="39"/>
      <c r="AC3511" s="39"/>
      <c r="AD3511" s="39"/>
      <c r="AE3511" s="39"/>
      <c r="AF3511" s="39"/>
      <c r="AG3511" s="39"/>
      <c r="AH3511" s="39"/>
      <c r="AI3511" s="39"/>
      <c r="AJ3511" s="39"/>
      <c r="AK3511" s="39"/>
      <c r="AL3511" s="39"/>
      <c r="AM3511" s="39"/>
      <c r="AN3511" s="39"/>
      <c r="AO3511" s="39"/>
      <c r="AP3511" s="39">
        <v>151532</v>
      </c>
      <c r="AQ3511" s="39">
        <v>0</v>
      </c>
      <c r="AR3511" s="27">
        <f t="shared" si="138"/>
        <v>0</v>
      </c>
      <c r="AS3511" s="13" t="s">
        <v>748</v>
      </c>
      <c r="AT3511" s="13">
        <v>2016</v>
      </c>
      <c r="AU3511" s="13">
        <v>9.1199999999999992</v>
      </c>
    </row>
    <row r="3512" spans="2:47" ht="13.15" customHeight="1" x14ac:dyDescent="0.2">
      <c r="B3512" s="13" t="s">
        <v>5518</v>
      </c>
      <c r="C3512" s="13" t="s">
        <v>100</v>
      </c>
      <c r="D3512" s="13" t="s">
        <v>2555</v>
      </c>
      <c r="E3512" s="13" t="s">
        <v>1642</v>
      </c>
      <c r="F3512" s="13" t="s">
        <v>2556</v>
      </c>
      <c r="G3512" s="13" t="s">
        <v>5516</v>
      </c>
      <c r="H3512" s="13" t="s">
        <v>1026</v>
      </c>
      <c r="I3512" s="13">
        <v>45</v>
      </c>
      <c r="J3512" s="13" t="s">
        <v>462</v>
      </c>
      <c r="K3512" s="13" t="s">
        <v>107</v>
      </c>
      <c r="L3512" s="13" t="s">
        <v>108</v>
      </c>
      <c r="M3512" s="13" t="s">
        <v>337</v>
      </c>
      <c r="N3512" s="13" t="s">
        <v>664</v>
      </c>
      <c r="O3512" s="39"/>
      <c r="P3512" s="39"/>
      <c r="Q3512" s="39"/>
      <c r="R3512" s="39"/>
      <c r="S3512" s="39">
        <v>2</v>
      </c>
      <c r="T3512" s="39">
        <v>2</v>
      </c>
      <c r="U3512" s="39">
        <v>2</v>
      </c>
      <c r="V3512" s="39">
        <v>2</v>
      </c>
      <c r="W3512" s="39">
        <v>2</v>
      </c>
      <c r="X3512" s="39"/>
      <c r="Y3512" s="39"/>
      <c r="Z3512" s="39"/>
      <c r="AA3512" s="39"/>
      <c r="AB3512" s="39"/>
      <c r="AC3512" s="39"/>
      <c r="AD3512" s="39"/>
      <c r="AE3512" s="39"/>
      <c r="AF3512" s="39"/>
      <c r="AG3512" s="39"/>
      <c r="AH3512" s="39"/>
      <c r="AI3512" s="39"/>
      <c r="AJ3512" s="39"/>
      <c r="AK3512" s="39"/>
      <c r="AL3512" s="39"/>
      <c r="AM3512" s="39"/>
      <c r="AN3512" s="39"/>
      <c r="AO3512" s="39"/>
      <c r="AP3512" s="39">
        <v>151532</v>
      </c>
      <c r="AQ3512" s="39">
        <v>0</v>
      </c>
      <c r="AR3512" s="27">
        <f t="shared" si="138"/>
        <v>0</v>
      </c>
      <c r="AS3512" s="13" t="s">
        <v>748</v>
      </c>
      <c r="AT3512" s="13">
        <v>2016</v>
      </c>
      <c r="AU3512" s="13" t="s">
        <v>212</v>
      </c>
    </row>
    <row r="3513" spans="2:47" ht="13.15" customHeight="1" x14ac:dyDescent="0.2">
      <c r="B3513" s="7" t="s">
        <v>5519</v>
      </c>
      <c r="C3513" s="8" t="s">
        <v>100</v>
      </c>
      <c r="D3513" s="13" t="s">
        <v>2545</v>
      </c>
      <c r="E3513" s="13" t="s">
        <v>1642</v>
      </c>
      <c r="F3513" s="13" t="s">
        <v>2556</v>
      </c>
      <c r="G3513" s="7" t="s">
        <v>5520</v>
      </c>
      <c r="H3513" s="8" t="s">
        <v>197</v>
      </c>
      <c r="I3513" s="8">
        <v>45</v>
      </c>
      <c r="J3513" s="8" t="s">
        <v>1386</v>
      </c>
      <c r="K3513" s="8" t="s">
        <v>107</v>
      </c>
      <c r="L3513" s="8" t="s">
        <v>108</v>
      </c>
      <c r="M3513" s="8" t="s">
        <v>109</v>
      </c>
      <c r="N3513" s="8" t="s">
        <v>664</v>
      </c>
      <c r="O3513" s="74"/>
      <c r="P3513" s="27"/>
      <c r="Q3513" s="27"/>
      <c r="R3513" s="27"/>
      <c r="S3513" s="27">
        <v>2</v>
      </c>
      <c r="T3513" s="27">
        <v>1</v>
      </c>
      <c r="U3513" s="27">
        <v>2</v>
      </c>
      <c r="V3513" s="27">
        <v>2</v>
      </c>
      <c r="W3513" s="27"/>
      <c r="X3513" s="27"/>
      <c r="Y3513" s="27"/>
      <c r="Z3513" s="27"/>
      <c r="AA3513" s="27"/>
      <c r="AB3513" s="27"/>
      <c r="AC3513" s="27"/>
      <c r="AD3513" s="27"/>
      <c r="AE3513" s="27"/>
      <c r="AF3513" s="27"/>
      <c r="AG3513" s="27"/>
      <c r="AH3513" s="27"/>
      <c r="AI3513" s="27"/>
      <c r="AJ3513" s="27"/>
      <c r="AK3513" s="27"/>
      <c r="AL3513" s="27"/>
      <c r="AM3513" s="27"/>
      <c r="AN3513" s="27"/>
      <c r="AO3513" s="27"/>
      <c r="AP3513" s="27">
        <v>2053571.4285714284</v>
      </c>
      <c r="AQ3513" s="39">
        <v>0</v>
      </c>
      <c r="AR3513" s="27">
        <f t="shared" si="138"/>
        <v>0</v>
      </c>
      <c r="AS3513" s="10" t="s">
        <v>111</v>
      </c>
      <c r="AT3513" s="43" t="s">
        <v>241</v>
      </c>
      <c r="AU3513" s="13" t="s">
        <v>610</v>
      </c>
    </row>
    <row r="3514" spans="2:47" ht="13.15" customHeight="1" x14ac:dyDescent="0.2">
      <c r="B3514" s="13" t="s">
        <v>5521</v>
      </c>
      <c r="C3514" s="13" t="s">
        <v>100</v>
      </c>
      <c r="D3514" s="13" t="s">
        <v>2555</v>
      </c>
      <c r="E3514" s="13" t="s">
        <v>1642</v>
      </c>
      <c r="F3514" s="13" t="s">
        <v>2556</v>
      </c>
      <c r="G3514" s="13" t="s">
        <v>5522</v>
      </c>
      <c r="H3514" s="13" t="s">
        <v>1026</v>
      </c>
      <c r="I3514" s="13">
        <v>45</v>
      </c>
      <c r="J3514" s="13" t="s">
        <v>614</v>
      </c>
      <c r="K3514" s="13" t="s">
        <v>107</v>
      </c>
      <c r="L3514" s="13" t="s">
        <v>108</v>
      </c>
      <c r="M3514" s="13" t="s">
        <v>109</v>
      </c>
      <c r="N3514" s="13" t="s">
        <v>664</v>
      </c>
      <c r="O3514" s="39"/>
      <c r="P3514" s="39"/>
      <c r="Q3514" s="39"/>
      <c r="R3514" s="39"/>
      <c r="S3514" s="39">
        <v>1</v>
      </c>
      <c r="T3514" s="39">
        <v>2</v>
      </c>
      <c r="U3514" s="39">
        <v>2</v>
      </c>
      <c r="V3514" s="39">
        <v>1</v>
      </c>
      <c r="W3514" s="39">
        <v>1</v>
      </c>
      <c r="X3514" s="39"/>
      <c r="Y3514" s="39"/>
      <c r="Z3514" s="39"/>
      <c r="AA3514" s="39"/>
      <c r="AB3514" s="39"/>
      <c r="AC3514" s="39"/>
      <c r="AD3514" s="39"/>
      <c r="AE3514" s="39"/>
      <c r="AF3514" s="39"/>
      <c r="AG3514" s="39"/>
      <c r="AH3514" s="39"/>
      <c r="AI3514" s="39"/>
      <c r="AJ3514" s="39"/>
      <c r="AK3514" s="39"/>
      <c r="AL3514" s="39"/>
      <c r="AM3514" s="39"/>
      <c r="AN3514" s="39"/>
      <c r="AO3514" s="39"/>
      <c r="AP3514" s="39">
        <v>1865002</v>
      </c>
      <c r="AQ3514" s="39">
        <v>0</v>
      </c>
      <c r="AR3514" s="27">
        <f t="shared" si="138"/>
        <v>0</v>
      </c>
      <c r="AS3514" s="13" t="s">
        <v>111</v>
      </c>
      <c r="AT3514" s="13">
        <v>2016</v>
      </c>
      <c r="AU3514" s="13">
        <v>9.15</v>
      </c>
    </row>
    <row r="3515" spans="2:47" ht="13.15" customHeight="1" x14ac:dyDescent="0.2">
      <c r="B3515" s="13" t="s">
        <v>5523</v>
      </c>
      <c r="C3515" s="13" t="s">
        <v>100</v>
      </c>
      <c r="D3515" s="13" t="s">
        <v>2555</v>
      </c>
      <c r="E3515" s="13" t="s">
        <v>1642</v>
      </c>
      <c r="F3515" s="13" t="s">
        <v>2556</v>
      </c>
      <c r="G3515" s="13" t="s">
        <v>5522</v>
      </c>
      <c r="H3515" s="13" t="s">
        <v>1026</v>
      </c>
      <c r="I3515" s="13">
        <v>45</v>
      </c>
      <c r="J3515" s="13" t="s">
        <v>745</v>
      </c>
      <c r="K3515" s="13" t="s">
        <v>107</v>
      </c>
      <c r="L3515" s="13" t="s">
        <v>108</v>
      </c>
      <c r="M3515" s="13" t="s">
        <v>109</v>
      </c>
      <c r="N3515" s="13" t="s">
        <v>664</v>
      </c>
      <c r="O3515" s="39"/>
      <c r="P3515" s="39"/>
      <c r="Q3515" s="39"/>
      <c r="R3515" s="39"/>
      <c r="S3515" s="39">
        <v>1</v>
      </c>
      <c r="T3515" s="39">
        <v>2</v>
      </c>
      <c r="U3515" s="39">
        <v>2</v>
      </c>
      <c r="V3515" s="39">
        <v>1</v>
      </c>
      <c r="W3515" s="39">
        <v>1</v>
      </c>
      <c r="X3515" s="39"/>
      <c r="Y3515" s="39"/>
      <c r="Z3515" s="39"/>
      <c r="AA3515" s="39"/>
      <c r="AB3515" s="39"/>
      <c r="AC3515" s="39"/>
      <c r="AD3515" s="39"/>
      <c r="AE3515" s="39"/>
      <c r="AF3515" s="39"/>
      <c r="AG3515" s="39"/>
      <c r="AH3515" s="39"/>
      <c r="AI3515" s="39"/>
      <c r="AJ3515" s="39"/>
      <c r="AK3515" s="39"/>
      <c r="AL3515" s="39"/>
      <c r="AM3515" s="39"/>
      <c r="AN3515" s="39"/>
      <c r="AO3515" s="39"/>
      <c r="AP3515" s="39">
        <v>2053571.4285714284</v>
      </c>
      <c r="AQ3515" s="39">
        <v>0</v>
      </c>
      <c r="AR3515" s="27">
        <f t="shared" si="138"/>
        <v>0</v>
      </c>
      <c r="AS3515" s="13" t="s">
        <v>111</v>
      </c>
      <c r="AT3515" s="13">
        <v>2016</v>
      </c>
      <c r="AU3515" s="13" t="s">
        <v>2367</v>
      </c>
    </row>
    <row r="3516" spans="2:47" ht="13.15" customHeight="1" x14ac:dyDescent="0.2">
      <c r="B3516" s="13" t="s">
        <v>5524</v>
      </c>
      <c r="C3516" s="13" t="s">
        <v>100</v>
      </c>
      <c r="D3516" s="13" t="s">
        <v>2555</v>
      </c>
      <c r="E3516" s="13" t="s">
        <v>1642</v>
      </c>
      <c r="F3516" s="13" t="s">
        <v>2556</v>
      </c>
      <c r="G3516" s="13" t="s">
        <v>5522</v>
      </c>
      <c r="H3516" s="13" t="s">
        <v>1026</v>
      </c>
      <c r="I3516" s="13">
        <v>45</v>
      </c>
      <c r="J3516" s="13" t="s">
        <v>747</v>
      </c>
      <c r="K3516" s="13" t="s">
        <v>107</v>
      </c>
      <c r="L3516" s="13" t="s">
        <v>108</v>
      </c>
      <c r="M3516" s="13" t="s">
        <v>109</v>
      </c>
      <c r="N3516" s="13" t="s">
        <v>664</v>
      </c>
      <c r="O3516" s="39"/>
      <c r="P3516" s="39"/>
      <c r="Q3516" s="39"/>
      <c r="R3516" s="39"/>
      <c r="S3516" s="39">
        <v>1</v>
      </c>
      <c r="T3516" s="39">
        <v>2</v>
      </c>
      <c r="U3516" s="39">
        <v>2</v>
      </c>
      <c r="V3516" s="39">
        <v>1</v>
      </c>
      <c r="W3516" s="39">
        <v>1</v>
      </c>
      <c r="X3516" s="39"/>
      <c r="Y3516" s="39"/>
      <c r="Z3516" s="39"/>
      <c r="AA3516" s="39"/>
      <c r="AB3516" s="39"/>
      <c r="AC3516" s="39"/>
      <c r="AD3516" s="39"/>
      <c r="AE3516" s="39"/>
      <c r="AF3516" s="39"/>
      <c r="AG3516" s="39"/>
      <c r="AH3516" s="39"/>
      <c r="AI3516" s="39"/>
      <c r="AJ3516" s="39"/>
      <c r="AK3516" s="39"/>
      <c r="AL3516" s="39"/>
      <c r="AM3516" s="39"/>
      <c r="AN3516" s="39"/>
      <c r="AO3516" s="39"/>
      <c r="AP3516" s="39">
        <v>2053571.42</v>
      </c>
      <c r="AQ3516" s="39">
        <v>0</v>
      </c>
      <c r="AR3516" s="27">
        <f t="shared" si="138"/>
        <v>0</v>
      </c>
      <c r="AS3516" s="13" t="s">
        <v>748</v>
      </c>
      <c r="AT3516" s="13">
        <v>2016</v>
      </c>
      <c r="AU3516" s="13">
        <v>9.1199999999999992</v>
      </c>
    </row>
    <row r="3517" spans="2:47" ht="13.15" customHeight="1" x14ac:dyDescent="0.2">
      <c r="B3517" s="13" t="s">
        <v>5525</v>
      </c>
      <c r="C3517" s="13" t="s">
        <v>100</v>
      </c>
      <c r="D3517" s="13" t="s">
        <v>2555</v>
      </c>
      <c r="E3517" s="13" t="s">
        <v>1642</v>
      </c>
      <c r="F3517" s="13" t="s">
        <v>2556</v>
      </c>
      <c r="G3517" s="13" t="s">
        <v>5522</v>
      </c>
      <c r="H3517" s="13" t="s">
        <v>1026</v>
      </c>
      <c r="I3517" s="13">
        <v>45</v>
      </c>
      <c r="J3517" s="13" t="s">
        <v>462</v>
      </c>
      <c r="K3517" s="13" t="s">
        <v>107</v>
      </c>
      <c r="L3517" s="13" t="s">
        <v>108</v>
      </c>
      <c r="M3517" s="13" t="s">
        <v>337</v>
      </c>
      <c r="N3517" s="13" t="s">
        <v>664</v>
      </c>
      <c r="O3517" s="39"/>
      <c r="P3517" s="39"/>
      <c r="Q3517" s="39"/>
      <c r="R3517" s="39"/>
      <c r="S3517" s="39">
        <v>1</v>
      </c>
      <c r="T3517" s="39">
        <v>2</v>
      </c>
      <c r="U3517" s="39">
        <v>2</v>
      </c>
      <c r="V3517" s="39">
        <v>1</v>
      </c>
      <c r="W3517" s="39">
        <v>1</v>
      </c>
      <c r="X3517" s="39"/>
      <c r="Y3517" s="39"/>
      <c r="Z3517" s="39"/>
      <c r="AA3517" s="39"/>
      <c r="AB3517" s="39"/>
      <c r="AC3517" s="39"/>
      <c r="AD3517" s="39"/>
      <c r="AE3517" s="39"/>
      <c r="AF3517" s="39"/>
      <c r="AG3517" s="39"/>
      <c r="AH3517" s="39"/>
      <c r="AI3517" s="39"/>
      <c r="AJ3517" s="39"/>
      <c r="AK3517" s="39"/>
      <c r="AL3517" s="39"/>
      <c r="AM3517" s="39"/>
      <c r="AN3517" s="39"/>
      <c r="AO3517" s="39"/>
      <c r="AP3517" s="39">
        <v>2053571.42</v>
      </c>
      <c r="AQ3517" s="39">
        <v>0</v>
      </c>
      <c r="AR3517" s="27">
        <f t="shared" si="138"/>
        <v>0</v>
      </c>
      <c r="AS3517" s="13" t="s">
        <v>748</v>
      </c>
      <c r="AT3517" s="13">
        <v>2016</v>
      </c>
      <c r="AU3517" s="13" t="s">
        <v>212</v>
      </c>
    </row>
    <row r="3518" spans="2:47" ht="13.15" customHeight="1" x14ac:dyDescent="0.2">
      <c r="B3518" s="7" t="s">
        <v>5526</v>
      </c>
      <c r="C3518" s="8" t="s">
        <v>100</v>
      </c>
      <c r="D3518" s="13" t="s">
        <v>2545</v>
      </c>
      <c r="E3518" s="13" t="s">
        <v>1642</v>
      </c>
      <c r="F3518" s="13" t="s">
        <v>2556</v>
      </c>
      <c r="G3518" s="7" t="s">
        <v>5527</v>
      </c>
      <c r="H3518" s="8" t="s">
        <v>197</v>
      </c>
      <c r="I3518" s="8">
        <v>45</v>
      </c>
      <c r="J3518" s="8" t="s">
        <v>1386</v>
      </c>
      <c r="K3518" s="8" t="s">
        <v>107</v>
      </c>
      <c r="L3518" s="8" t="s">
        <v>108</v>
      </c>
      <c r="M3518" s="8" t="s">
        <v>109</v>
      </c>
      <c r="N3518" s="8" t="s">
        <v>664</v>
      </c>
      <c r="O3518" s="74"/>
      <c r="P3518" s="27"/>
      <c r="Q3518" s="27"/>
      <c r="R3518" s="27"/>
      <c r="S3518" s="27">
        <v>1</v>
      </c>
      <c r="T3518" s="27">
        <v>1</v>
      </c>
      <c r="U3518" s="27">
        <v>1</v>
      </c>
      <c r="V3518" s="27">
        <v>1</v>
      </c>
      <c r="W3518" s="27"/>
      <c r="X3518" s="27"/>
      <c r="Y3518" s="27"/>
      <c r="Z3518" s="27"/>
      <c r="AA3518" s="27"/>
      <c r="AB3518" s="27"/>
      <c r="AC3518" s="27"/>
      <c r="AD3518" s="27"/>
      <c r="AE3518" s="27"/>
      <c r="AF3518" s="27"/>
      <c r="AG3518" s="27"/>
      <c r="AH3518" s="27"/>
      <c r="AI3518" s="27"/>
      <c r="AJ3518" s="27"/>
      <c r="AK3518" s="27"/>
      <c r="AL3518" s="27"/>
      <c r="AM3518" s="27"/>
      <c r="AN3518" s="27"/>
      <c r="AO3518" s="27"/>
      <c r="AP3518" s="27">
        <v>3040133.7857142854</v>
      </c>
      <c r="AQ3518" s="39">
        <v>0</v>
      </c>
      <c r="AR3518" s="27">
        <f t="shared" si="138"/>
        <v>0</v>
      </c>
      <c r="AS3518" s="10" t="s">
        <v>111</v>
      </c>
      <c r="AT3518" s="43" t="s">
        <v>241</v>
      </c>
      <c r="AU3518" s="13" t="s">
        <v>610</v>
      </c>
    </row>
    <row r="3519" spans="2:47" ht="13.15" customHeight="1" x14ac:dyDescent="0.2">
      <c r="B3519" s="13" t="s">
        <v>5528</v>
      </c>
      <c r="C3519" s="13" t="s">
        <v>100</v>
      </c>
      <c r="D3519" s="13" t="s">
        <v>2555</v>
      </c>
      <c r="E3519" s="13" t="s">
        <v>1642</v>
      </c>
      <c r="F3519" s="13" t="s">
        <v>2556</v>
      </c>
      <c r="G3519" s="13" t="s">
        <v>5529</v>
      </c>
      <c r="H3519" s="13" t="s">
        <v>1026</v>
      </c>
      <c r="I3519" s="13">
        <v>45</v>
      </c>
      <c r="J3519" s="13" t="s">
        <v>614</v>
      </c>
      <c r="K3519" s="13" t="s">
        <v>107</v>
      </c>
      <c r="L3519" s="13" t="s">
        <v>108</v>
      </c>
      <c r="M3519" s="13" t="s">
        <v>109</v>
      </c>
      <c r="N3519" s="13" t="s">
        <v>664</v>
      </c>
      <c r="O3519" s="39"/>
      <c r="P3519" s="39"/>
      <c r="Q3519" s="39"/>
      <c r="R3519" s="39"/>
      <c r="S3519" s="39">
        <v>0</v>
      </c>
      <c r="T3519" s="39">
        <v>1</v>
      </c>
      <c r="U3519" s="39">
        <v>1</v>
      </c>
      <c r="V3519" s="39">
        <v>1</v>
      </c>
      <c r="W3519" s="39">
        <v>1</v>
      </c>
      <c r="X3519" s="39"/>
      <c r="Y3519" s="39"/>
      <c r="Z3519" s="39"/>
      <c r="AA3519" s="39"/>
      <c r="AB3519" s="39"/>
      <c r="AC3519" s="39"/>
      <c r="AD3519" s="39"/>
      <c r="AE3519" s="39"/>
      <c r="AF3519" s="39"/>
      <c r="AG3519" s="39"/>
      <c r="AH3519" s="39"/>
      <c r="AI3519" s="39"/>
      <c r="AJ3519" s="39"/>
      <c r="AK3519" s="39"/>
      <c r="AL3519" s="39"/>
      <c r="AM3519" s="39"/>
      <c r="AN3519" s="39"/>
      <c r="AO3519" s="39"/>
      <c r="AP3519" s="39">
        <v>2855127</v>
      </c>
      <c r="AQ3519" s="39">
        <v>0</v>
      </c>
      <c r="AR3519" s="27">
        <f t="shared" si="138"/>
        <v>0</v>
      </c>
      <c r="AS3519" s="13" t="s">
        <v>111</v>
      </c>
      <c r="AT3519" s="13">
        <v>2016</v>
      </c>
      <c r="AU3519" s="13" t="s">
        <v>212</v>
      </c>
    </row>
    <row r="3520" spans="2:47" ht="13.15" customHeight="1" x14ac:dyDescent="0.2">
      <c r="B3520" s="7" t="s">
        <v>5530</v>
      </c>
      <c r="C3520" s="8" t="s">
        <v>100</v>
      </c>
      <c r="D3520" s="13" t="s">
        <v>2545</v>
      </c>
      <c r="E3520" s="13" t="s">
        <v>1642</v>
      </c>
      <c r="F3520" s="13" t="s">
        <v>2556</v>
      </c>
      <c r="G3520" s="7" t="s">
        <v>5531</v>
      </c>
      <c r="H3520" s="8" t="s">
        <v>197</v>
      </c>
      <c r="I3520" s="8">
        <v>45</v>
      </c>
      <c r="J3520" s="8" t="s">
        <v>1386</v>
      </c>
      <c r="K3520" s="8" t="s">
        <v>107</v>
      </c>
      <c r="L3520" s="8" t="s">
        <v>108</v>
      </c>
      <c r="M3520" s="8" t="s">
        <v>109</v>
      </c>
      <c r="N3520" s="8" t="s">
        <v>664</v>
      </c>
      <c r="O3520" s="74"/>
      <c r="P3520" s="27"/>
      <c r="Q3520" s="27"/>
      <c r="R3520" s="27"/>
      <c r="S3520" s="27">
        <v>4</v>
      </c>
      <c r="T3520" s="27">
        <v>4</v>
      </c>
      <c r="U3520" s="27">
        <v>4</v>
      </c>
      <c r="V3520" s="27">
        <v>4</v>
      </c>
      <c r="W3520" s="27"/>
      <c r="X3520" s="27"/>
      <c r="Y3520" s="27"/>
      <c r="Z3520" s="27"/>
      <c r="AA3520" s="27"/>
      <c r="AB3520" s="27"/>
      <c r="AC3520" s="27"/>
      <c r="AD3520" s="27"/>
      <c r="AE3520" s="27"/>
      <c r="AF3520" s="27"/>
      <c r="AG3520" s="27"/>
      <c r="AH3520" s="27"/>
      <c r="AI3520" s="27"/>
      <c r="AJ3520" s="27"/>
      <c r="AK3520" s="27"/>
      <c r="AL3520" s="27"/>
      <c r="AM3520" s="27"/>
      <c r="AN3520" s="27"/>
      <c r="AO3520" s="27"/>
      <c r="AP3520" s="27">
        <v>1236075.982142857</v>
      </c>
      <c r="AQ3520" s="39">
        <v>0</v>
      </c>
      <c r="AR3520" s="27">
        <f t="shared" si="138"/>
        <v>0</v>
      </c>
      <c r="AS3520" s="10" t="s">
        <v>111</v>
      </c>
      <c r="AT3520" s="43" t="s">
        <v>241</v>
      </c>
      <c r="AU3520" s="13" t="s">
        <v>1163</v>
      </c>
    </row>
    <row r="3521" spans="2:47" ht="13.15" customHeight="1" x14ac:dyDescent="0.2">
      <c r="B3521" s="13" t="s">
        <v>5532</v>
      </c>
      <c r="C3521" s="13" t="s">
        <v>100</v>
      </c>
      <c r="D3521" s="13" t="s">
        <v>2555</v>
      </c>
      <c r="E3521" s="13" t="s">
        <v>1642</v>
      </c>
      <c r="F3521" s="13" t="s">
        <v>2556</v>
      </c>
      <c r="G3521" s="13" t="s">
        <v>5533</v>
      </c>
      <c r="H3521" s="13" t="s">
        <v>1026</v>
      </c>
      <c r="I3521" s="13">
        <v>45</v>
      </c>
      <c r="J3521" s="13" t="s">
        <v>614</v>
      </c>
      <c r="K3521" s="13" t="s">
        <v>107</v>
      </c>
      <c r="L3521" s="13" t="s">
        <v>108</v>
      </c>
      <c r="M3521" s="13" t="s">
        <v>109</v>
      </c>
      <c r="N3521" s="13" t="s">
        <v>664</v>
      </c>
      <c r="O3521" s="39"/>
      <c r="P3521" s="39"/>
      <c r="Q3521" s="39"/>
      <c r="R3521" s="39"/>
      <c r="S3521" s="39">
        <v>4</v>
      </c>
      <c r="T3521" s="39">
        <v>4</v>
      </c>
      <c r="U3521" s="39">
        <v>4</v>
      </c>
      <c r="V3521" s="39">
        <v>4</v>
      </c>
      <c r="W3521" s="39">
        <v>4</v>
      </c>
      <c r="X3521" s="39"/>
      <c r="Y3521" s="39"/>
      <c r="Z3521" s="39"/>
      <c r="AA3521" s="39"/>
      <c r="AB3521" s="39"/>
      <c r="AC3521" s="39"/>
      <c r="AD3521" s="39"/>
      <c r="AE3521" s="39"/>
      <c r="AF3521" s="39"/>
      <c r="AG3521" s="39"/>
      <c r="AH3521" s="39"/>
      <c r="AI3521" s="39"/>
      <c r="AJ3521" s="39"/>
      <c r="AK3521" s="39"/>
      <c r="AL3521" s="39"/>
      <c r="AM3521" s="39"/>
      <c r="AN3521" s="39"/>
      <c r="AO3521" s="39"/>
      <c r="AP3521" s="39">
        <v>1236075.98</v>
      </c>
      <c r="AQ3521" s="39">
        <v>0</v>
      </c>
      <c r="AR3521" s="27">
        <f t="shared" si="138"/>
        <v>0</v>
      </c>
      <c r="AS3521" s="13" t="s">
        <v>111</v>
      </c>
      <c r="AT3521" s="13">
        <v>2016</v>
      </c>
      <c r="AU3521" s="13" t="s">
        <v>1398</v>
      </c>
    </row>
    <row r="3522" spans="2:47" ht="13.15" customHeight="1" x14ac:dyDescent="0.2">
      <c r="B3522" s="13" t="s">
        <v>5534</v>
      </c>
      <c r="C3522" s="13" t="s">
        <v>100</v>
      </c>
      <c r="D3522" s="13" t="s">
        <v>2555</v>
      </c>
      <c r="E3522" s="13" t="s">
        <v>1642</v>
      </c>
      <c r="F3522" s="13" t="s">
        <v>2556</v>
      </c>
      <c r="G3522" s="13" t="s">
        <v>5533</v>
      </c>
      <c r="H3522" s="13" t="s">
        <v>744</v>
      </c>
      <c r="I3522" s="13">
        <v>45</v>
      </c>
      <c r="J3522" s="13" t="s">
        <v>745</v>
      </c>
      <c r="K3522" s="13" t="s">
        <v>107</v>
      </c>
      <c r="L3522" s="13" t="s">
        <v>108</v>
      </c>
      <c r="M3522" s="13" t="s">
        <v>109</v>
      </c>
      <c r="N3522" s="13" t="s">
        <v>664</v>
      </c>
      <c r="O3522" s="39"/>
      <c r="P3522" s="39"/>
      <c r="Q3522" s="39"/>
      <c r="R3522" s="39"/>
      <c r="S3522" s="39">
        <v>4</v>
      </c>
      <c r="T3522" s="39">
        <v>4</v>
      </c>
      <c r="U3522" s="39">
        <v>4</v>
      </c>
      <c r="V3522" s="39">
        <v>4</v>
      </c>
      <c r="W3522" s="39">
        <v>4</v>
      </c>
      <c r="X3522" s="39"/>
      <c r="Y3522" s="39"/>
      <c r="Z3522" s="39"/>
      <c r="AA3522" s="39"/>
      <c r="AB3522" s="39"/>
      <c r="AC3522" s="39"/>
      <c r="AD3522" s="39"/>
      <c r="AE3522" s="39"/>
      <c r="AF3522" s="39"/>
      <c r="AG3522" s="39"/>
      <c r="AH3522" s="39"/>
      <c r="AI3522" s="39"/>
      <c r="AJ3522" s="39"/>
      <c r="AK3522" s="39"/>
      <c r="AL3522" s="39"/>
      <c r="AM3522" s="39"/>
      <c r="AN3522" s="39"/>
      <c r="AO3522" s="39"/>
      <c r="AP3522" s="39">
        <v>1236076</v>
      </c>
      <c r="AQ3522" s="39">
        <v>0</v>
      </c>
      <c r="AR3522" s="27">
        <f t="shared" si="138"/>
        <v>0</v>
      </c>
      <c r="AS3522" s="13" t="s">
        <v>111</v>
      </c>
      <c r="AT3522" s="13">
        <v>2016</v>
      </c>
      <c r="AU3522" s="13">
        <v>9.18</v>
      </c>
    </row>
    <row r="3523" spans="2:47" ht="13.15" customHeight="1" x14ac:dyDescent="0.2">
      <c r="B3523" s="13" t="s">
        <v>5535</v>
      </c>
      <c r="C3523" s="13" t="s">
        <v>100</v>
      </c>
      <c r="D3523" s="13" t="s">
        <v>2555</v>
      </c>
      <c r="E3523" s="13" t="s">
        <v>1642</v>
      </c>
      <c r="F3523" s="13" t="s">
        <v>2556</v>
      </c>
      <c r="G3523" s="13" t="s">
        <v>5533</v>
      </c>
      <c r="H3523" s="13" t="s">
        <v>744</v>
      </c>
      <c r="I3523" s="13">
        <v>45</v>
      </c>
      <c r="J3523" s="13" t="s">
        <v>747</v>
      </c>
      <c r="K3523" s="13" t="s">
        <v>107</v>
      </c>
      <c r="L3523" s="13" t="s">
        <v>108</v>
      </c>
      <c r="M3523" s="13" t="s">
        <v>109</v>
      </c>
      <c r="N3523" s="13" t="s">
        <v>664</v>
      </c>
      <c r="O3523" s="39"/>
      <c r="P3523" s="39"/>
      <c r="Q3523" s="39"/>
      <c r="R3523" s="39"/>
      <c r="S3523" s="39">
        <v>4</v>
      </c>
      <c r="T3523" s="39">
        <v>4</v>
      </c>
      <c r="U3523" s="39">
        <v>4</v>
      </c>
      <c r="V3523" s="39">
        <v>4</v>
      </c>
      <c r="W3523" s="39">
        <v>4</v>
      </c>
      <c r="X3523" s="39"/>
      <c r="Y3523" s="39"/>
      <c r="Z3523" s="39"/>
      <c r="AA3523" s="39"/>
      <c r="AB3523" s="39"/>
      <c r="AC3523" s="39"/>
      <c r="AD3523" s="39"/>
      <c r="AE3523" s="39"/>
      <c r="AF3523" s="39"/>
      <c r="AG3523" s="39"/>
      <c r="AH3523" s="39"/>
      <c r="AI3523" s="39"/>
      <c r="AJ3523" s="39"/>
      <c r="AK3523" s="39"/>
      <c r="AL3523" s="39"/>
      <c r="AM3523" s="39"/>
      <c r="AN3523" s="39"/>
      <c r="AO3523" s="39"/>
      <c r="AP3523" s="39">
        <v>1236076</v>
      </c>
      <c r="AQ3523" s="39">
        <v>0</v>
      </c>
      <c r="AR3523" s="27">
        <f t="shared" si="138"/>
        <v>0</v>
      </c>
      <c r="AS3523" s="13" t="s">
        <v>748</v>
      </c>
      <c r="AT3523" s="13">
        <v>2016</v>
      </c>
      <c r="AU3523" s="13" t="s">
        <v>2660</v>
      </c>
    </row>
    <row r="3524" spans="2:47" ht="13.15" customHeight="1" x14ac:dyDescent="0.2">
      <c r="B3524" s="13" t="s">
        <v>5536</v>
      </c>
      <c r="C3524" s="13" t="s">
        <v>100</v>
      </c>
      <c r="D3524" s="13" t="s">
        <v>2555</v>
      </c>
      <c r="E3524" s="13" t="s">
        <v>1642</v>
      </c>
      <c r="F3524" s="13" t="s">
        <v>2556</v>
      </c>
      <c r="G3524" s="13" t="s">
        <v>5533</v>
      </c>
      <c r="H3524" s="13" t="s">
        <v>1026</v>
      </c>
      <c r="I3524" s="13">
        <v>45</v>
      </c>
      <c r="J3524" s="13" t="s">
        <v>462</v>
      </c>
      <c r="K3524" s="13" t="s">
        <v>107</v>
      </c>
      <c r="L3524" s="13" t="s">
        <v>108</v>
      </c>
      <c r="M3524" s="13" t="s">
        <v>337</v>
      </c>
      <c r="N3524" s="13" t="s">
        <v>664</v>
      </c>
      <c r="O3524" s="39"/>
      <c r="P3524" s="39"/>
      <c r="Q3524" s="39"/>
      <c r="R3524" s="39"/>
      <c r="S3524" s="39">
        <v>4</v>
      </c>
      <c r="T3524" s="39">
        <v>4</v>
      </c>
      <c r="U3524" s="39">
        <v>4</v>
      </c>
      <c r="V3524" s="39">
        <v>4</v>
      </c>
      <c r="W3524" s="39">
        <v>4</v>
      </c>
      <c r="X3524" s="39"/>
      <c r="Y3524" s="39"/>
      <c r="Z3524" s="39"/>
      <c r="AA3524" s="39"/>
      <c r="AB3524" s="39"/>
      <c r="AC3524" s="39"/>
      <c r="AD3524" s="39"/>
      <c r="AE3524" s="39"/>
      <c r="AF3524" s="39"/>
      <c r="AG3524" s="39"/>
      <c r="AH3524" s="39"/>
      <c r="AI3524" s="39"/>
      <c r="AJ3524" s="39"/>
      <c r="AK3524" s="39"/>
      <c r="AL3524" s="39"/>
      <c r="AM3524" s="39"/>
      <c r="AN3524" s="39"/>
      <c r="AO3524" s="39"/>
      <c r="AP3524" s="39">
        <v>1236076</v>
      </c>
      <c r="AQ3524" s="39">
        <v>0</v>
      </c>
      <c r="AR3524" s="27">
        <f t="shared" si="138"/>
        <v>0</v>
      </c>
      <c r="AS3524" s="13" t="s">
        <v>748</v>
      </c>
      <c r="AT3524" s="13">
        <v>2016</v>
      </c>
      <c r="AU3524" s="13">
        <v>9.15</v>
      </c>
    </row>
    <row r="3525" spans="2:47" ht="13.15" customHeight="1" x14ac:dyDescent="0.2">
      <c r="B3525" s="13" t="s">
        <v>5537</v>
      </c>
      <c r="C3525" s="13" t="s">
        <v>100</v>
      </c>
      <c r="D3525" s="13" t="s">
        <v>2555</v>
      </c>
      <c r="E3525" s="13" t="s">
        <v>1642</v>
      </c>
      <c r="F3525" s="13" t="s">
        <v>2556</v>
      </c>
      <c r="G3525" s="13" t="s">
        <v>5533</v>
      </c>
      <c r="H3525" s="13" t="s">
        <v>1026</v>
      </c>
      <c r="I3525" s="13">
        <v>45</v>
      </c>
      <c r="J3525" s="13" t="s">
        <v>751</v>
      </c>
      <c r="K3525" s="13" t="s">
        <v>107</v>
      </c>
      <c r="L3525" s="13" t="s">
        <v>108</v>
      </c>
      <c r="M3525" s="13" t="s">
        <v>337</v>
      </c>
      <c r="N3525" s="13" t="s">
        <v>664</v>
      </c>
      <c r="O3525" s="39"/>
      <c r="P3525" s="39"/>
      <c r="Q3525" s="39"/>
      <c r="R3525" s="39"/>
      <c r="S3525" s="39">
        <v>4</v>
      </c>
      <c r="T3525" s="39">
        <v>4</v>
      </c>
      <c r="U3525" s="39">
        <v>4</v>
      </c>
      <c r="V3525" s="39">
        <v>4</v>
      </c>
      <c r="W3525" s="39">
        <v>4</v>
      </c>
      <c r="X3525" s="39"/>
      <c r="Y3525" s="39"/>
      <c r="Z3525" s="39"/>
      <c r="AA3525" s="39"/>
      <c r="AB3525" s="39"/>
      <c r="AC3525" s="39"/>
      <c r="AD3525" s="39"/>
      <c r="AE3525" s="39"/>
      <c r="AF3525" s="39"/>
      <c r="AG3525" s="39"/>
      <c r="AH3525" s="39"/>
      <c r="AI3525" s="39"/>
      <c r="AJ3525" s="39"/>
      <c r="AK3525" s="39"/>
      <c r="AL3525" s="39"/>
      <c r="AM3525" s="39"/>
      <c r="AN3525" s="39"/>
      <c r="AO3525" s="39"/>
      <c r="AP3525" s="39">
        <v>1236075.98</v>
      </c>
      <c r="AQ3525" s="39">
        <v>0</v>
      </c>
      <c r="AR3525" s="27">
        <f t="shared" si="138"/>
        <v>0</v>
      </c>
      <c r="AS3525" s="13" t="s">
        <v>748</v>
      </c>
      <c r="AT3525" s="13">
        <v>2016</v>
      </c>
      <c r="AU3525" s="13" t="s">
        <v>212</v>
      </c>
    </row>
    <row r="3526" spans="2:47" ht="13.15" customHeight="1" x14ac:dyDescent="0.2">
      <c r="B3526" s="7" t="s">
        <v>5538</v>
      </c>
      <c r="C3526" s="8" t="s">
        <v>100</v>
      </c>
      <c r="D3526" s="13" t="s">
        <v>1748</v>
      </c>
      <c r="E3526" s="13" t="s">
        <v>5539</v>
      </c>
      <c r="F3526" s="13" t="s">
        <v>5540</v>
      </c>
      <c r="G3526" s="7" t="s">
        <v>5541</v>
      </c>
      <c r="H3526" s="8" t="s">
        <v>105</v>
      </c>
      <c r="I3526" s="8">
        <v>45</v>
      </c>
      <c r="J3526" s="8" t="s">
        <v>1386</v>
      </c>
      <c r="K3526" s="8" t="s">
        <v>107</v>
      </c>
      <c r="L3526" s="8" t="s">
        <v>108</v>
      </c>
      <c r="M3526" s="8" t="s">
        <v>109</v>
      </c>
      <c r="N3526" s="8" t="s">
        <v>664</v>
      </c>
      <c r="O3526" s="74"/>
      <c r="P3526" s="27"/>
      <c r="Q3526" s="27"/>
      <c r="R3526" s="27"/>
      <c r="S3526" s="27">
        <v>60</v>
      </c>
      <c r="T3526" s="27">
        <v>60</v>
      </c>
      <c r="U3526" s="27">
        <v>60</v>
      </c>
      <c r="V3526" s="27">
        <v>60</v>
      </c>
      <c r="W3526" s="27"/>
      <c r="X3526" s="27"/>
      <c r="Y3526" s="27"/>
      <c r="Z3526" s="27"/>
      <c r="AA3526" s="27"/>
      <c r="AB3526" s="27"/>
      <c r="AC3526" s="27"/>
      <c r="AD3526" s="27"/>
      <c r="AE3526" s="27"/>
      <c r="AF3526" s="27"/>
      <c r="AG3526" s="27"/>
      <c r="AH3526" s="27"/>
      <c r="AI3526" s="27"/>
      <c r="AJ3526" s="27"/>
      <c r="AK3526" s="27"/>
      <c r="AL3526" s="27"/>
      <c r="AM3526" s="27"/>
      <c r="AN3526" s="27"/>
      <c r="AO3526" s="27"/>
      <c r="AP3526" s="27">
        <v>11237.499999999998</v>
      </c>
      <c r="AQ3526" s="39">
        <v>0</v>
      </c>
      <c r="AR3526" s="27">
        <f t="shared" si="138"/>
        <v>0</v>
      </c>
      <c r="AS3526" s="10" t="s">
        <v>111</v>
      </c>
      <c r="AT3526" s="43" t="s">
        <v>241</v>
      </c>
      <c r="AU3526" s="13" t="s">
        <v>1163</v>
      </c>
    </row>
    <row r="3527" spans="2:47" ht="13.15" customHeight="1" x14ac:dyDescent="0.2">
      <c r="B3527" s="13" t="s">
        <v>5542</v>
      </c>
      <c r="C3527" s="13" t="s">
        <v>100</v>
      </c>
      <c r="D3527" s="13" t="s">
        <v>5543</v>
      </c>
      <c r="E3527" s="13" t="s">
        <v>5539</v>
      </c>
      <c r="F3527" s="13" t="s">
        <v>5540</v>
      </c>
      <c r="G3527" s="13" t="s">
        <v>5544</v>
      </c>
      <c r="H3527" s="13" t="s">
        <v>1475</v>
      </c>
      <c r="I3527" s="13">
        <v>45</v>
      </c>
      <c r="J3527" s="13" t="s">
        <v>614</v>
      </c>
      <c r="K3527" s="13" t="s">
        <v>107</v>
      </c>
      <c r="L3527" s="13" t="s">
        <v>108</v>
      </c>
      <c r="M3527" s="13" t="s">
        <v>109</v>
      </c>
      <c r="N3527" s="13" t="s">
        <v>664</v>
      </c>
      <c r="O3527" s="39"/>
      <c r="P3527" s="39"/>
      <c r="Q3527" s="39"/>
      <c r="R3527" s="39"/>
      <c r="S3527" s="39">
        <v>0</v>
      </c>
      <c r="T3527" s="39">
        <v>40</v>
      </c>
      <c r="U3527" s="39">
        <v>40</v>
      </c>
      <c r="V3527" s="39">
        <v>40</v>
      </c>
      <c r="W3527" s="39">
        <v>40</v>
      </c>
      <c r="X3527" s="39"/>
      <c r="Y3527" s="39"/>
      <c r="Z3527" s="39"/>
      <c r="AA3527" s="39"/>
      <c r="AB3527" s="39"/>
      <c r="AC3527" s="39"/>
      <c r="AD3527" s="39"/>
      <c r="AE3527" s="39"/>
      <c r="AF3527" s="39"/>
      <c r="AG3527" s="39"/>
      <c r="AH3527" s="39"/>
      <c r="AI3527" s="39"/>
      <c r="AJ3527" s="39"/>
      <c r="AK3527" s="39"/>
      <c r="AL3527" s="39"/>
      <c r="AM3527" s="39"/>
      <c r="AN3527" s="39"/>
      <c r="AO3527" s="39"/>
      <c r="AP3527" s="39">
        <v>11237.499999999998</v>
      </c>
      <c r="AQ3527" s="39">
        <v>0</v>
      </c>
      <c r="AR3527" s="27">
        <f t="shared" si="138"/>
        <v>0</v>
      </c>
      <c r="AS3527" s="13" t="s">
        <v>111</v>
      </c>
      <c r="AT3527" s="13">
        <v>2016</v>
      </c>
      <c r="AU3527" s="13" t="s">
        <v>212</v>
      </c>
    </row>
    <row r="3528" spans="2:47" ht="13.15" customHeight="1" x14ac:dyDescent="0.2">
      <c r="B3528" s="7" t="s">
        <v>5545</v>
      </c>
      <c r="C3528" s="8" t="s">
        <v>100</v>
      </c>
      <c r="D3528" s="13" t="s">
        <v>5293</v>
      </c>
      <c r="E3528" s="13" t="s">
        <v>5284</v>
      </c>
      <c r="F3528" s="13" t="s">
        <v>5294</v>
      </c>
      <c r="G3528" s="7" t="s">
        <v>5546</v>
      </c>
      <c r="H3528" s="8" t="s">
        <v>197</v>
      </c>
      <c r="I3528" s="8">
        <v>45</v>
      </c>
      <c r="J3528" s="8" t="s">
        <v>1386</v>
      </c>
      <c r="K3528" s="8" t="s">
        <v>107</v>
      </c>
      <c r="L3528" s="8" t="s">
        <v>108</v>
      </c>
      <c r="M3528" s="8" t="s">
        <v>109</v>
      </c>
      <c r="N3528" s="8" t="s">
        <v>664</v>
      </c>
      <c r="O3528" s="74"/>
      <c r="P3528" s="27"/>
      <c r="Q3528" s="27"/>
      <c r="R3528" s="27"/>
      <c r="S3528" s="27">
        <v>2</v>
      </c>
      <c r="T3528" s="27">
        <v>2</v>
      </c>
      <c r="U3528" s="27">
        <v>2</v>
      </c>
      <c r="V3528" s="27">
        <v>2</v>
      </c>
      <c r="W3528" s="27"/>
      <c r="X3528" s="27"/>
      <c r="Y3528" s="27"/>
      <c r="Z3528" s="27"/>
      <c r="AA3528" s="27"/>
      <c r="AB3528" s="27"/>
      <c r="AC3528" s="27"/>
      <c r="AD3528" s="27"/>
      <c r="AE3528" s="27"/>
      <c r="AF3528" s="27"/>
      <c r="AG3528" s="27"/>
      <c r="AH3528" s="27"/>
      <c r="AI3528" s="27"/>
      <c r="AJ3528" s="27"/>
      <c r="AK3528" s="27"/>
      <c r="AL3528" s="27"/>
      <c r="AM3528" s="27"/>
      <c r="AN3528" s="27"/>
      <c r="AO3528" s="27"/>
      <c r="AP3528" s="27">
        <v>29245.124999999996</v>
      </c>
      <c r="AQ3528" s="39">
        <v>0</v>
      </c>
      <c r="AR3528" s="27">
        <f t="shared" si="138"/>
        <v>0</v>
      </c>
      <c r="AS3528" s="10" t="s">
        <v>111</v>
      </c>
      <c r="AT3528" s="43" t="s">
        <v>241</v>
      </c>
      <c r="AU3528" s="89" t="s">
        <v>212</v>
      </c>
    </row>
    <row r="3529" spans="2:47" ht="13.15" customHeight="1" x14ac:dyDescent="0.2">
      <c r="B3529" s="7" t="s">
        <v>5547</v>
      </c>
      <c r="C3529" s="8" t="s">
        <v>100</v>
      </c>
      <c r="D3529" s="13" t="s">
        <v>5415</v>
      </c>
      <c r="E3529" s="8" t="s">
        <v>5416</v>
      </c>
      <c r="F3529" s="8" t="s">
        <v>5417</v>
      </c>
      <c r="G3529" s="7" t="s">
        <v>5548</v>
      </c>
      <c r="H3529" s="8" t="s">
        <v>197</v>
      </c>
      <c r="I3529" s="8">
        <v>45</v>
      </c>
      <c r="J3529" s="8" t="s">
        <v>1386</v>
      </c>
      <c r="K3529" s="8" t="s">
        <v>107</v>
      </c>
      <c r="L3529" s="8" t="s">
        <v>108</v>
      </c>
      <c r="M3529" s="8" t="s">
        <v>109</v>
      </c>
      <c r="N3529" s="8" t="s">
        <v>261</v>
      </c>
      <c r="O3529" s="74"/>
      <c r="P3529" s="27"/>
      <c r="Q3529" s="27"/>
      <c r="R3529" s="27"/>
      <c r="S3529" s="27">
        <v>23.9</v>
      </c>
      <c r="T3529" s="27">
        <v>23.9</v>
      </c>
      <c r="U3529" s="27">
        <v>23.9</v>
      </c>
      <c r="V3529" s="27">
        <v>23.9</v>
      </c>
      <c r="W3529" s="27"/>
      <c r="X3529" s="27"/>
      <c r="Y3529" s="27"/>
      <c r="Z3529" s="27"/>
      <c r="AA3529" s="27"/>
      <c r="AB3529" s="27"/>
      <c r="AC3529" s="27"/>
      <c r="AD3529" s="27"/>
      <c r="AE3529" s="27"/>
      <c r="AF3529" s="27"/>
      <c r="AG3529" s="27"/>
      <c r="AH3529" s="27"/>
      <c r="AI3529" s="27"/>
      <c r="AJ3529" s="27"/>
      <c r="AK3529" s="27"/>
      <c r="AL3529" s="27"/>
      <c r="AM3529" s="27"/>
      <c r="AN3529" s="27"/>
      <c r="AO3529" s="27"/>
      <c r="AP3529" s="27">
        <v>189852.67857142855</v>
      </c>
      <c r="AQ3529" s="39">
        <v>0</v>
      </c>
      <c r="AR3529" s="27">
        <f t="shared" si="138"/>
        <v>0</v>
      </c>
      <c r="AS3529" s="10" t="s">
        <v>111</v>
      </c>
      <c r="AT3529" s="43" t="s">
        <v>241</v>
      </c>
      <c r="AU3529" s="89" t="s">
        <v>5419</v>
      </c>
    </row>
    <row r="3530" spans="2:47" ht="13.15" customHeight="1" x14ac:dyDescent="0.2">
      <c r="B3530" s="7" t="s">
        <v>5549</v>
      </c>
      <c r="C3530" s="8" t="s">
        <v>100</v>
      </c>
      <c r="D3530" s="13" t="s">
        <v>5550</v>
      </c>
      <c r="E3530" s="13" t="s">
        <v>5416</v>
      </c>
      <c r="F3530" s="13" t="s">
        <v>5551</v>
      </c>
      <c r="G3530" s="7" t="s">
        <v>5552</v>
      </c>
      <c r="H3530" s="8" t="s">
        <v>197</v>
      </c>
      <c r="I3530" s="8">
        <v>45</v>
      </c>
      <c r="J3530" s="8" t="s">
        <v>4117</v>
      </c>
      <c r="K3530" s="8" t="s">
        <v>107</v>
      </c>
      <c r="L3530" s="8" t="s">
        <v>108</v>
      </c>
      <c r="M3530" s="8" t="s">
        <v>109</v>
      </c>
      <c r="N3530" s="8" t="s">
        <v>261</v>
      </c>
      <c r="O3530" s="74"/>
      <c r="P3530" s="27"/>
      <c r="Q3530" s="27"/>
      <c r="R3530" s="27"/>
      <c r="S3530" s="27">
        <v>23.9</v>
      </c>
      <c r="T3530" s="27">
        <v>23.9</v>
      </c>
      <c r="U3530" s="27">
        <v>23.9</v>
      </c>
      <c r="V3530" s="27">
        <v>23.9</v>
      </c>
      <c r="W3530" s="27"/>
      <c r="X3530" s="27"/>
      <c r="Y3530" s="27"/>
      <c r="Z3530" s="27"/>
      <c r="AA3530" s="27"/>
      <c r="AB3530" s="27"/>
      <c r="AC3530" s="27"/>
      <c r="AD3530" s="27"/>
      <c r="AE3530" s="27"/>
      <c r="AF3530" s="27"/>
      <c r="AG3530" s="27"/>
      <c r="AH3530" s="27"/>
      <c r="AI3530" s="27"/>
      <c r="AJ3530" s="27"/>
      <c r="AK3530" s="27"/>
      <c r="AL3530" s="27"/>
      <c r="AM3530" s="27"/>
      <c r="AN3530" s="27"/>
      <c r="AO3530" s="27"/>
      <c r="AP3530" s="27">
        <v>189852.67857142855</v>
      </c>
      <c r="AQ3530" s="39">
        <v>0</v>
      </c>
      <c r="AR3530" s="27">
        <f t="shared" si="138"/>
        <v>0</v>
      </c>
      <c r="AS3530" s="10" t="s">
        <v>111</v>
      </c>
      <c r="AT3530" s="43" t="s">
        <v>4455</v>
      </c>
      <c r="AU3530" s="89" t="s">
        <v>212</v>
      </c>
    </row>
    <row r="3531" spans="2:47" ht="13.15" customHeight="1" x14ac:dyDescent="0.2">
      <c r="B3531" s="7" t="s">
        <v>5553</v>
      </c>
      <c r="C3531" s="8" t="s">
        <v>100</v>
      </c>
      <c r="D3531" s="13" t="s">
        <v>5554</v>
      </c>
      <c r="E3531" s="13" t="s">
        <v>1133</v>
      </c>
      <c r="F3531" s="13" t="s">
        <v>5555</v>
      </c>
      <c r="G3531" s="7" t="s">
        <v>5556</v>
      </c>
      <c r="H3531" s="8" t="s">
        <v>105</v>
      </c>
      <c r="I3531" s="8">
        <v>45</v>
      </c>
      <c r="J3531" s="8" t="s">
        <v>1386</v>
      </c>
      <c r="K3531" s="8" t="s">
        <v>107</v>
      </c>
      <c r="L3531" s="8" t="s">
        <v>108</v>
      </c>
      <c r="M3531" s="8" t="s">
        <v>109</v>
      </c>
      <c r="N3531" s="8" t="s">
        <v>664</v>
      </c>
      <c r="O3531" s="74"/>
      <c r="P3531" s="27"/>
      <c r="Q3531" s="27"/>
      <c r="R3531" s="27"/>
      <c r="S3531" s="27">
        <v>3</v>
      </c>
      <c r="T3531" s="27">
        <v>2</v>
      </c>
      <c r="U3531" s="27">
        <v>3</v>
      </c>
      <c r="V3531" s="27">
        <v>3</v>
      </c>
      <c r="W3531" s="27"/>
      <c r="X3531" s="27"/>
      <c r="Y3531" s="27"/>
      <c r="Z3531" s="27"/>
      <c r="AA3531" s="27"/>
      <c r="AB3531" s="27"/>
      <c r="AC3531" s="27"/>
      <c r="AD3531" s="27"/>
      <c r="AE3531" s="27"/>
      <c r="AF3531" s="27"/>
      <c r="AG3531" s="27"/>
      <c r="AH3531" s="27"/>
      <c r="AI3531" s="27"/>
      <c r="AJ3531" s="27"/>
      <c r="AK3531" s="27"/>
      <c r="AL3531" s="27"/>
      <c r="AM3531" s="27"/>
      <c r="AN3531" s="27"/>
      <c r="AO3531" s="27"/>
      <c r="AP3531" s="27">
        <v>45999999.999999993</v>
      </c>
      <c r="AQ3531" s="39">
        <v>0</v>
      </c>
      <c r="AR3531" s="27">
        <f t="shared" si="138"/>
        <v>0</v>
      </c>
      <c r="AS3531" s="10" t="s">
        <v>111</v>
      </c>
      <c r="AT3531" s="43" t="s">
        <v>241</v>
      </c>
      <c r="AU3531" s="13" t="s">
        <v>610</v>
      </c>
    </row>
    <row r="3532" spans="2:47" ht="13.15" customHeight="1" x14ac:dyDescent="0.2">
      <c r="B3532" s="13" t="s">
        <v>5557</v>
      </c>
      <c r="C3532" s="13" t="s">
        <v>100</v>
      </c>
      <c r="D3532" s="13" t="s">
        <v>5558</v>
      </c>
      <c r="E3532" s="13" t="s">
        <v>1133</v>
      </c>
      <c r="F3532" s="13" t="s">
        <v>5555</v>
      </c>
      <c r="G3532" s="13" t="s">
        <v>5559</v>
      </c>
      <c r="H3532" s="13" t="s">
        <v>1026</v>
      </c>
      <c r="I3532" s="13">
        <v>45</v>
      </c>
      <c r="J3532" s="13" t="s">
        <v>614</v>
      </c>
      <c r="K3532" s="13" t="s">
        <v>107</v>
      </c>
      <c r="L3532" s="13" t="s">
        <v>108</v>
      </c>
      <c r="M3532" s="13" t="s">
        <v>109</v>
      </c>
      <c r="N3532" s="13" t="s">
        <v>664</v>
      </c>
      <c r="O3532" s="39"/>
      <c r="P3532" s="39"/>
      <c r="Q3532" s="39"/>
      <c r="R3532" s="39"/>
      <c r="S3532" s="39">
        <v>2</v>
      </c>
      <c r="T3532" s="39">
        <v>3</v>
      </c>
      <c r="U3532" s="39">
        <v>2</v>
      </c>
      <c r="V3532" s="39">
        <v>2</v>
      </c>
      <c r="W3532" s="39">
        <v>2</v>
      </c>
      <c r="X3532" s="39"/>
      <c r="Y3532" s="39"/>
      <c r="Z3532" s="39"/>
      <c r="AA3532" s="39"/>
      <c r="AB3532" s="39"/>
      <c r="AC3532" s="39"/>
      <c r="AD3532" s="39"/>
      <c r="AE3532" s="39"/>
      <c r="AF3532" s="39"/>
      <c r="AG3532" s="39"/>
      <c r="AH3532" s="39"/>
      <c r="AI3532" s="39"/>
      <c r="AJ3532" s="39"/>
      <c r="AK3532" s="39"/>
      <c r="AL3532" s="39"/>
      <c r="AM3532" s="39"/>
      <c r="AN3532" s="39"/>
      <c r="AO3532" s="39"/>
      <c r="AP3532" s="39">
        <v>41799999.999999993</v>
      </c>
      <c r="AQ3532" s="39">
        <v>0</v>
      </c>
      <c r="AR3532" s="27">
        <f t="shared" ref="AR3532:AR3595" si="139">AQ3532*1.12</f>
        <v>0</v>
      </c>
      <c r="AS3532" s="13" t="s">
        <v>111</v>
      </c>
      <c r="AT3532" s="13">
        <v>2016</v>
      </c>
      <c r="AU3532" s="13">
        <v>7.9</v>
      </c>
    </row>
    <row r="3533" spans="2:47" ht="13.15" customHeight="1" x14ac:dyDescent="0.2">
      <c r="B3533" s="13" t="s">
        <v>5560</v>
      </c>
      <c r="C3533" s="13" t="s">
        <v>100</v>
      </c>
      <c r="D3533" s="13" t="s">
        <v>5558</v>
      </c>
      <c r="E3533" s="13" t="s">
        <v>1133</v>
      </c>
      <c r="F3533" s="13" t="s">
        <v>5555</v>
      </c>
      <c r="G3533" s="13" t="s">
        <v>5559</v>
      </c>
      <c r="H3533" s="13" t="s">
        <v>105</v>
      </c>
      <c r="I3533" s="13">
        <v>45</v>
      </c>
      <c r="J3533" s="13" t="s">
        <v>745</v>
      </c>
      <c r="K3533" s="13" t="s">
        <v>107</v>
      </c>
      <c r="L3533" s="13" t="s">
        <v>108</v>
      </c>
      <c r="M3533" s="13" t="s">
        <v>109</v>
      </c>
      <c r="N3533" s="13" t="s">
        <v>664</v>
      </c>
      <c r="O3533" s="39"/>
      <c r="P3533" s="39"/>
      <c r="Q3533" s="39"/>
      <c r="R3533" s="39"/>
      <c r="S3533" s="39">
        <v>2</v>
      </c>
      <c r="T3533" s="39">
        <v>3</v>
      </c>
      <c r="U3533" s="39">
        <v>2</v>
      </c>
      <c r="V3533" s="39">
        <v>2</v>
      </c>
      <c r="W3533" s="39">
        <v>2</v>
      </c>
      <c r="X3533" s="39"/>
      <c r="Y3533" s="39"/>
      <c r="Z3533" s="39"/>
      <c r="AA3533" s="39"/>
      <c r="AB3533" s="39"/>
      <c r="AC3533" s="39"/>
      <c r="AD3533" s="39"/>
      <c r="AE3533" s="39"/>
      <c r="AF3533" s="39"/>
      <c r="AG3533" s="39"/>
      <c r="AH3533" s="39"/>
      <c r="AI3533" s="39"/>
      <c r="AJ3533" s="39"/>
      <c r="AK3533" s="39"/>
      <c r="AL3533" s="39"/>
      <c r="AM3533" s="39"/>
      <c r="AN3533" s="39"/>
      <c r="AO3533" s="39"/>
      <c r="AP3533" s="39">
        <v>41799999.999999993</v>
      </c>
      <c r="AQ3533" s="39">
        <v>0</v>
      </c>
      <c r="AR3533" s="27">
        <f t="shared" si="139"/>
        <v>0</v>
      </c>
      <c r="AS3533" s="13" t="s">
        <v>111</v>
      </c>
      <c r="AT3533" s="13">
        <v>2016</v>
      </c>
      <c r="AU3533" s="13" t="s">
        <v>212</v>
      </c>
    </row>
    <row r="3534" spans="2:47" ht="13.15" customHeight="1" x14ac:dyDescent="0.2">
      <c r="B3534" s="7" t="s">
        <v>5561</v>
      </c>
      <c r="C3534" s="8" t="s">
        <v>100</v>
      </c>
      <c r="D3534" s="13" t="s">
        <v>5562</v>
      </c>
      <c r="E3534" s="13" t="s">
        <v>5563</v>
      </c>
      <c r="F3534" s="13" t="s">
        <v>5564</v>
      </c>
      <c r="G3534" s="7" t="s">
        <v>5565</v>
      </c>
      <c r="H3534" s="8" t="s">
        <v>197</v>
      </c>
      <c r="I3534" s="8">
        <v>45</v>
      </c>
      <c r="J3534" s="8" t="s">
        <v>1386</v>
      </c>
      <c r="K3534" s="8" t="s">
        <v>107</v>
      </c>
      <c r="L3534" s="8" t="s">
        <v>108</v>
      </c>
      <c r="M3534" s="8" t="s">
        <v>109</v>
      </c>
      <c r="N3534" s="8" t="s">
        <v>5566</v>
      </c>
      <c r="O3534" s="74"/>
      <c r="P3534" s="27"/>
      <c r="Q3534" s="27"/>
      <c r="R3534" s="27"/>
      <c r="S3534" s="27">
        <v>500</v>
      </c>
      <c r="T3534" s="27">
        <v>330</v>
      </c>
      <c r="U3534" s="27">
        <v>400</v>
      </c>
      <c r="V3534" s="27">
        <v>330</v>
      </c>
      <c r="W3534" s="27"/>
      <c r="X3534" s="27"/>
      <c r="Y3534" s="27"/>
      <c r="Z3534" s="27"/>
      <c r="AA3534" s="27"/>
      <c r="AB3534" s="27"/>
      <c r="AC3534" s="27"/>
      <c r="AD3534" s="27"/>
      <c r="AE3534" s="27"/>
      <c r="AF3534" s="27"/>
      <c r="AG3534" s="27"/>
      <c r="AH3534" s="27"/>
      <c r="AI3534" s="27"/>
      <c r="AJ3534" s="27"/>
      <c r="AK3534" s="27"/>
      <c r="AL3534" s="27"/>
      <c r="AM3534" s="27"/>
      <c r="AN3534" s="27"/>
      <c r="AO3534" s="27"/>
      <c r="AP3534" s="27">
        <v>5401.79</v>
      </c>
      <c r="AQ3534" s="39">
        <v>0</v>
      </c>
      <c r="AR3534" s="27">
        <f t="shared" si="139"/>
        <v>0</v>
      </c>
      <c r="AS3534" s="10" t="s">
        <v>111</v>
      </c>
      <c r="AT3534" s="43" t="s">
        <v>241</v>
      </c>
      <c r="AU3534" s="13" t="s">
        <v>1163</v>
      </c>
    </row>
    <row r="3535" spans="2:47" ht="13.15" customHeight="1" x14ac:dyDescent="0.2">
      <c r="B3535" s="13" t="s">
        <v>5567</v>
      </c>
      <c r="C3535" s="13" t="s">
        <v>100</v>
      </c>
      <c r="D3535" s="13" t="s">
        <v>5568</v>
      </c>
      <c r="E3535" s="13" t="s">
        <v>5563</v>
      </c>
      <c r="F3535" s="13" t="s">
        <v>5564</v>
      </c>
      <c r="G3535" s="13" t="s">
        <v>5569</v>
      </c>
      <c r="H3535" s="13" t="s">
        <v>1475</v>
      </c>
      <c r="I3535" s="13">
        <v>45</v>
      </c>
      <c r="J3535" s="13" t="s">
        <v>614</v>
      </c>
      <c r="K3535" s="13" t="s">
        <v>107</v>
      </c>
      <c r="L3535" s="13" t="s">
        <v>108</v>
      </c>
      <c r="M3535" s="13" t="s">
        <v>109</v>
      </c>
      <c r="N3535" s="13" t="s">
        <v>5566</v>
      </c>
      <c r="O3535" s="39"/>
      <c r="P3535" s="39"/>
      <c r="Q3535" s="39"/>
      <c r="R3535" s="39"/>
      <c r="S3535" s="39">
        <v>0</v>
      </c>
      <c r="T3535" s="39">
        <v>330</v>
      </c>
      <c r="U3535" s="39">
        <v>330</v>
      </c>
      <c r="V3535" s="39">
        <v>330</v>
      </c>
      <c r="W3535" s="39">
        <v>330</v>
      </c>
      <c r="X3535" s="39"/>
      <c r="Y3535" s="39"/>
      <c r="Z3535" s="39"/>
      <c r="AA3535" s="39"/>
      <c r="AB3535" s="39"/>
      <c r="AC3535" s="39"/>
      <c r="AD3535" s="39"/>
      <c r="AE3535" s="39"/>
      <c r="AF3535" s="39"/>
      <c r="AG3535" s="39"/>
      <c r="AH3535" s="39"/>
      <c r="AI3535" s="39"/>
      <c r="AJ3535" s="39"/>
      <c r="AK3535" s="39"/>
      <c r="AL3535" s="39"/>
      <c r="AM3535" s="39"/>
      <c r="AN3535" s="39"/>
      <c r="AO3535" s="39"/>
      <c r="AP3535" s="39">
        <v>5401.78</v>
      </c>
      <c r="AQ3535" s="39">
        <v>0</v>
      </c>
      <c r="AR3535" s="27">
        <f t="shared" si="139"/>
        <v>0</v>
      </c>
      <c r="AS3535" s="13" t="s">
        <v>111</v>
      </c>
      <c r="AT3535" s="13">
        <v>2016</v>
      </c>
      <c r="AU3535" s="13">
        <v>14.15</v>
      </c>
    </row>
    <row r="3536" spans="2:47" ht="13.15" customHeight="1" x14ac:dyDescent="0.2">
      <c r="B3536" s="13" t="s">
        <v>5570</v>
      </c>
      <c r="C3536" s="13" t="s">
        <v>100</v>
      </c>
      <c r="D3536" s="13" t="s">
        <v>5568</v>
      </c>
      <c r="E3536" s="13" t="s">
        <v>5563</v>
      </c>
      <c r="F3536" s="13" t="s">
        <v>5564</v>
      </c>
      <c r="G3536" s="13" t="s">
        <v>5569</v>
      </c>
      <c r="H3536" s="13" t="s">
        <v>1475</v>
      </c>
      <c r="I3536" s="13">
        <v>45</v>
      </c>
      <c r="J3536" s="13" t="s">
        <v>614</v>
      </c>
      <c r="K3536" s="13" t="s">
        <v>107</v>
      </c>
      <c r="L3536" s="13" t="s">
        <v>108</v>
      </c>
      <c r="M3536" s="13" t="s">
        <v>109</v>
      </c>
      <c r="N3536" s="13" t="s">
        <v>5566</v>
      </c>
      <c r="O3536" s="39"/>
      <c r="P3536" s="39"/>
      <c r="Q3536" s="39"/>
      <c r="R3536" s="39"/>
      <c r="S3536" s="39">
        <v>264</v>
      </c>
      <c r="T3536" s="39">
        <v>330</v>
      </c>
      <c r="U3536" s="39">
        <v>330</v>
      </c>
      <c r="V3536" s="39">
        <v>330</v>
      </c>
      <c r="W3536" s="39">
        <v>330</v>
      </c>
      <c r="X3536" s="39"/>
      <c r="Y3536" s="39"/>
      <c r="Z3536" s="39"/>
      <c r="AA3536" s="39"/>
      <c r="AB3536" s="39"/>
      <c r="AC3536" s="39"/>
      <c r="AD3536" s="39"/>
      <c r="AE3536" s="39"/>
      <c r="AF3536" s="39"/>
      <c r="AG3536" s="39"/>
      <c r="AH3536" s="39"/>
      <c r="AI3536" s="39"/>
      <c r="AJ3536" s="39"/>
      <c r="AK3536" s="39"/>
      <c r="AL3536" s="39"/>
      <c r="AM3536" s="39"/>
      <c r="AN3536" s="39"/>
      <c r="AO3536" s="39"/>
      <c r="AP3536" s="39">
        <v>6050</v>
      </c>
      <c r="AQ3536" s="39">
        <v>0</v>
      </c>
      <c r="AR3536" s="27">
        <f t="shared" si="139"/>
        <v>0</v>
      </c>
      <c r="AS3536" s="13" t="s">
        <v>111</v>
      </c>
      <c r="AT3536" s="13">
        <v>2016</v>
      </c>
      <c r="AU3536" s="13">
        <v>9.15</v>
      </c>
    </row>
    <row r="3537" spans="2:47" ht="13.15" customHeight="1" x14ac:dyDescent="0.2">
      <c r="B3537" s="13" t="s">
        <v>5571</v>
      </c>
      <c r="C3537" s="13" t="s">
        <v>100</v>
      </c>
      <c r="D3537" s="13" t="s">
        <v>5568</v>
      </c>
      <c r="E3537" s="13" t="s">
        <v>5563</v>
      </c>
      <c r="F3537" s="13" t="s">
        <v>5564</v>
      </c>
      <c r="G3537" s="13" t="s">
        <v>5569</v>
      </c>
      <c r="H3537" s="13" t="s">
        <v>1475</v>
      </c>
      <c r="I3537" s="13">
        <v>45</v>
      </c>
      <c r="J3537" s="13" t="s">
        <v>745</v>
      </c>
      <c r="K3537" s="13" t="s">
        <v>107</v>
      </c>
      <c r="L3537" s="13" t="s">
        <v>108</v>
      </c>
      <c r="M3537" s="13" t="s">
        <v>109</v>
      </c>
      <c r="N3537" s="13" t="s">
        <v>5566</v>
      </c>
      <c r="O3537" s="39"/>
      <c r="P3537" s="39"/>
      <c r="Q3537" s="39"/>
      <c r="R3537" s="39"/>
      <c r="S3537" s="39">
        <v>264</v>
      </c>
      <c r="T3537" s="39">
        <v>330</v>
      </c>
      <c r="U3537" s="39">
        <v>330</v>
      </c>
      <c r="V3537" s="39">
        <v>330</v>
      </c>
      <c r="W3537" s="39">
        <v>330</v>
      </c>
      <c r="X3537" s="39"/>
      <c r="Y3537" s="39"/>
      <c r="Z3537" s="39"/>
      <c r="AA3537" s="39"/>
      <c r="AB3537" s="39"/>
      <c r="AC3537" s="39"/>
      <c r="AD3537" s="39"/>
      <c r="AE3537" s="39"/>
      <c r="AF3537" s="39"/>
      <c r="AG3537" s="39"/>
      <c r="AH3537" s="39"/>
      <c r="AI3537" s="39"/>
      <c r="AJ3537" s="39"/>
      <c r="AK3537" s="39"/>
      <c r="AL3537" s="39"/>
      <c r="AM3537" s="39"/>
      <c r="AN3537" s="39"/>
      <c r="AO3537" s="39"/>
      <c r="AP3537" s="39">
        <v>5401.7857142857138</v>
      </c>
      <c r="AQ3537" s="39">
        <v>0</v>
      </c>
      <c r="AR3537" s="27">
        <f t="shared" si="139"/>
        <v>0</v>
      </c>
      <c r="AS3537" s="13" t="s">
        <v>111</v>
      </c>
      <c r="AT3537" s="13">
        <v>2016</v>
      </c>
      <c r="AU3537" s="13" t="s">
        <v>212</v>
      </c>
    </row>
    <row r="3538" spans="2:47" ht="13.15" customHeight="1" x14ac:dyDescent="0.2">
      <c r="B3538" s="7" t="s">
        <v>5572</v>
      </c>
      <c r="C3538" s="8" t="s">
        <v>100</v>
      </c>
      <c r="D3538" s="13" t="s">
        <v>1748</v>
      </c>
      <c r="E3538" s="13" t="s">
        <v>5573</v>
      </c>
      <c r="F3538" s="13" t="s">
        <v>1871</v>
      </c>
      <c r="G3538" s="7" t="s">
        <v>5574</v>
      </c>
      <c r="H3538" s="8" t="s">
        <v>105</v>
      </c>
      <c r="I3538" s="8">
        <v>45</v>
      </c>
      <c r="J3538" s="8" t="s">
        <v>1386</v>
      </c>
      <c r="K3538" s="8" t="s">
        <v>107</v>
      </c>
      <c r="L3538" s="8" t="s">
        <v>108</v>
      </c>
      <c r="M3538" s="8" t="s">
        <v>109</v>
      </c>
      <c r="N3538" s="8" t="s">
        <v>664</v>
      </c>
      <c r="O3538" s="74"/>
      <c r="P3538" s="27"/>
      <c r="Q3538" s="27"/>
      <c r="R3538" s="27"/>
      <c r="S3538" s="27">
        <v>34</v>
      </c>
      <c r="T3538" s="27">
        <v>34</v>
      </c>
      <c r="U3538" s="27">
        <v>34</v>
      </c>
      <c r="V3538" s="27">
        <v>34</v>
      </c>
      <c r="W3538" s="27"/>
      <c r="X3538" s="27"/>
      <c r="Y3538" s="27"/>
      <c r="Z3538" s="27"/>
      <c r="AA3538" s="27"/>
      <c r="AB3538" s="27"/>
      <c r="AC3538" s="27"/>
      <c r="AD3538" s="27"/>
      <c r="AE3538" s="27"/>
      <c r="AF3538" s="27"/>
      <c r="AG3538" s="27"/>
      <c r="AH3538" s="27"/>
      <c r="AI3538" s="27"/>
      <c r="AJ3538" s="27"/>
      <c r="AK3538" s="27"/>
      <c r="AL3538" s="27"/>
      <c r="AM3538" s="27"/>
      <c r="AN3538" s="27"/>
      <c r="AO3538" s="27"/>
      <c r="AP3538" s="27">
        <v>14950.285714285712</v>
      </c>
      <c r="AQ3538" s="39">
        <v>0</v>
      </c>
      <c r="AR3538" s="27">
        <f t="shared" si="139"/>
        <v>0</v>
      </c>
      <c r="AS3538" s="10" t="s">
        <v>111</v>
      </c>
      <c r="AT3538" s="43" t="s">
        <v>241</v>
      </c>
      <c r="AU3538" s="13" t="s">
        <v>1163</v>
      </c>
    </row>
    <row r="3539" spans="2:47" ht="13.15" customHeight="1" x14ac:dyDescent="0.2">
      <c r="B3539" s="13" t="s">
        <v>5575</v>
      </c>
      <c r="C3539" s="13" t="s">
        <v>100</v>
      </c>
      <c r="D3539" s="13" t="s">
        <v>5576</v>
      </c>
      <c r="E3539" s="13" t="s">
        <v>5573</v>
      </c>
      <c r="F3539" s="13" t="s">
        <v>1871</v>
      </c>
      <c r="G3539" s="13" t="s">
        <v>5577</v>
      </c>
      <c r="H3539" s="13" t="s">
        <v>1475</v>
      </c>
      <c r="I3539" s="13">
        <v>45</v>
      </c>
      <c r="J3539" s="13" t="s">
        <v>614</v>
      </c>
      <c r="K3539" s="13" t="s">
        <v>107</v>
      </c>
      <c r="L3539" s="13" t="s">
        <v>108</v>
      </c>
      <c r="M3539" s="13" t="s">
        <v>109</v>
      </c>
      <c r="N3539" s="13" t="s">
        <v>664</v>
      </c>
      <c r="O3539" s="39"/>
      <c r="P3539" s="39"/>
      <c r="Q3539" s="39"/>
      <c r="R3539" s="39"/>
      <c r="S3539" s="39">
        <v>5</v>
      </c>
      <c r="T3539" s="39">
        <v>12</v>
      </c>
      <c r="U3539" s="39">
        <v>12</v>
      </c>
      <c r="V3539" s="39">
        <v>0</v>
      </c>
      <c r="W3539" s="39">
        <v>0</v>
      </c>
      <c r="X3539" s="39"/>
      <c r="Y3539" s="39"/>
      <c r="Z3539" s="39"/>
      <c r="AA3539" s="39"/>
      <c r="AB3539" s="39"/>
      <c r="AC3539" s="39"/>
      <c r="AD3539" s="39"/>
      <c r="AE3539" s="39"/>
      <c r="AF3539" s="39"/>
      <c r="AG3539" s="39"/>
      <c r="AH3539" s="39"/>
      <c r="AI3539" s="39"/>
      <c r="AJ3539" s="39"/>
      <c r="AK3539" s="39"/>
      <c r="AL3539" s="39"/>
      <c r="AM3539" s="39"/>
      <c r="AN3539" s="39"/>
      <c r="AO3539" s="39"/>
      <c r="AP3539" s="39">
        <v>14950.28</v>
      </c>
      <c r="AQ3539" s="39">
        <v>0</v>
      </c>
      <c r="AR3539" s="27">
        <f t="shared" si="139"/>
        <v>0</v>
      </c>
      <c r="AS3539" s="13" t="s">
        <v>111</v>
      </c>
      <c r="AT3539" s="13">
        <v>2016</v>
      </c>
      <c r="AU3539" s="13">
        <v>14</v>
      </c>
    </row>
    <row r="3540" spans="2:47" ht="13.15" customHeight="1" x14ac:dyDescent="0.2">
      <c r="B3540" s="13" t="s">
        <v>5578</v>
      </c>
      <c r="C3540" s="13" t="s">
        <v>100</v>
      </c>
      <c r="D3540" s="13" t="s">
        <v>5576</v>
      </c>
      <c r="E3540" s="13" t="s">
        <v>5573</v>
      </c>
      <c r="F3540" s="13" t="s">
        <v>1871</v>
      </c>
      <c r="G3540" s="13" t="s">
        <v>5577</v>
      </c>
      <c r="H3540" s="13" t="s">
        <v>1475</v>
      </c>
      <c r="I3540" s="13">
        <v>45</v>
      </c>
      <c r="J3540" s="13" t="s">
        <v>614</v>
      </c>
      <c r="K3540" s="13" t="s">
        <v>107</v>
      </c>
      <c r="L3540" s="13" t="s">
        <v>108</v>
      </c>
      <c r="M3540" s="13" t="s">
        <v>109</v>
      </c>
      <c r="N3540" s="13" t="s">
        <v>664</v>
      </c>
      <c r="O3540" s="39"/>
      <c r="P3540" s="39"/>
      <c r="Q3540" s="39"/>
      <c r="R3540" s="39"/>
      <c r="S3540" s="39">
        <v>0</v>
      </c>
      <c r="T3540" s="39">
        <v>12</v>
      </c>
      <c r="U3540" s="39">
        <v>12</v>
      </c>
      <c r="V3540" s="39">
        <v>0</v>
      </c>
      <c r="W3540" s="39">
        <v>0</v>
      </c>
      <c r="X3540" s="39"/>
      <c r="Y3540" s="39"/>
      <c r="Z3540" s="39"/>
      <c r="AA3540" s="39"/>
      <c r="AB3540" s="39"/>
      <c r="AC3540" s="39"/>
      <c r="AD3540" s="39"/>
      <c r="AE3540" s="39"/>
      <c r="AF3540" s="39"/>
      <c r="AG3540" s="39"/>
      <c r="AH3540" s="39"/>
      <c r="AI3540" s="39"/>
      <c r="AJ3540" s="39"/>
      <c r="AK3540" s="39"/>
      <c r="AL3540" s="39"/>
      <c r="AM3540" s="39"/>
      <c r="AN3540" s="39"/>
      <c r="AO3540" s="39"/>
      <c r="AP3540" s="39">
        <v>14950.28</v>
      </c>
      <c r="AQ3540" s="39">
        <v>0</v>
      </c>
      <c r="AR3540" s="27">
        <f t="shared" si="139"/>
        <v>0</v>
      </c>
      <c r="AS3540" s="13" t="s">
        <v>111</v>
      </c>
      <c r="AT3540" s="13">
        <v>2016</v>
      </c>
      <c r="AU3540" s="13" t="s">
        <v>212</v>
      </c>
    </row>
    <row r="3541" spans="2:47" ht="13.15" customHeight="1" x14ac:dyDescent="0.2">
      <c r="B3541" s="7" t="s">
        <v>5579</v>
      </c>
      <c r="C3541" s="8" t="s">
        <v>100</v>
      </c>
      <c r="D3541" s="13" t="s">
        <v>5580</v>
      </c>
      <c r="E3541" s="13" t="s">
        <v>5581</v>
      </c>
      <c r="F3541" s="13" t="s">
        <v>5582</v>
      </c>
      <c r="G3541" s="7" t="s">
        <v>5583</v>
      </c>
      <c r="H3541" s="8" t="s">
        <v>197</v>
      </c>
      <c r="I3541" s="8">
        <v>45</v>
      </c>
      <c r="J3541" s="8" t="s">
        <v>1386</v>
      </c>
      <c r="K3541" s="8" t="s">
        <v>107</v>
      </c>
      <c r="L3541" s="8" t="s">
        <v>108</v>
      </c>
      <c r="M3541" s="8" t="s">
        <v>109</v>
      </c>
      <c r="N3541" s="8" t="s">
        <v>664</v>
      </c>
      <c r="O3541" s="74"/>
      <c r="P3541" s="27"/>
      <c r="Q3541" s="27"/>
      <c r="R3541" s="27"/>
      <c r="S3541" s="27">
        <v>3</v>
      </c>
      <c r="T3541" s="27">
        <v>3</v>
      </c>
      <c r="U3541" s="27">
        <v>3</v>
      </c>
      <c r="V3541" s="27">
        <v>3</v>
      </c>
      <c r="W3541" s="27"/>
      <c r="X3541" s="27"/>
      <c r="Y3541" s="27"/>
      <c r="Z3541" s="27"/>
      <c r="AA3541" s="27"/>
      <c r="AB3541" s="27"/>
      <c r="AC3541" s="27"/>
      <c r="AD3541" s="27"/>
      <c r="AE3541" s="27"/>
      <c r="AF3541" s="27"/>
      <c r="AG3541" s="27"/>
      <c r="AH3541" s="27"/>
      <c r="AI3541" s="27"/>
      <c r="AJ3541" s="27"/>
      <c r="AK3541" s="27"/>
      <c r="AL3541" s="27"/>
      <c r="AM3541" s="27"/>
      <c r="AN3541" s="27"/>
      <c r="AO3541" s="27"/>
      <c r="AP3541" s="27">
        <v>536.25</v>
      </c>
      <c r="AQ3541" s="39">
        <v>0</v>
      </c>
      <c r="AR3541" s="27">
        <f t="shared" si="139"/>
        <v>0</v>
      </c>
      <c r="AS3541" s="10" t="s">
        <v>111</v>
      </c>
      <c r="AT3541" s="43" t="s">
        <v>241</v>
      </c>
      <c r="AU3541" s="89" t="s">
        <v>212</v>
      </c>
    </row>
    <row r="3542" spans="2:47" ht="13.15" customHeight="1" x14ac:dyDescent="0.2">
      <c r="B3542" s="7" t="s">
        <v>5584</v>
      </c>
      <c r="C3542" s="8" t="s">
        <v>100</v>
      </c>
      <c r="D3542" s="13" t="s">
        <v>5585</v>
      </c>
      <c r="E3542" s="13" t="s">
        <v>5284</v>
      </c>
      <c r="F3542" s="13" t="s">
        <v>5586</v>
      </c>
      <c r="G3542" s="7" t="s">
        <v>5587</v>
      </c>
      <c r="H3542" s="8" t="s">
        <v>197</v>
      </c>
      <c r="I3542" s="8">
        <v>45</v>
      </c>
      <c r="J3542" s="8" t="s">
        <v>1386</v>
      </c>
      <c r="K3542" s="8" t="s">
        <v>107</v>
      </c>
      <c r="L3542" s="8" t="s">
        <v>108</v>
      </c>
      <c r="M3542" s="8" t="s">
        <v>109</v>
      </c>
      <c r="N3542" s="8" t="s">
        <v>664</v>
      </c>
      <c r="O3542" s="74"/>
      <c r="P3542" s="27"/>
      <c r="Q3542" s="27"/>
      <c r="R3542" s="27"/>
      <c r="S3542" s="27">
        <v>10</v>
      </c>
      <c r="T3542" s="27">
        <v>10</v>
      </c>
      <c r="U3542" s="27">
        <v>10</v>
      </c>
      <c r="V3542" s="27">
        <v>10</v>
      </c>
      <c r="W3542" s="27"/>
      <c r="X3542" s="27"/>
      <c r="Y3542" s="27"/>
      <c r="Z3542" s="27"/>
      <c r="AA3542" s="27"/>
      <c r="AB3542" s="27"/>
      <c r="AC3542" s="27"/>
      <c r="AD3542" s="27"/>
      <c r="AE3542" s="27"/>
      <c r="AF3542" s="27"/>
      <c r="AG3542" s="27"/>
      <c r="AH3542" s="27"/>
      <c r="AI3542" s="27"/>
      <c r="AJ3542" s="27"/>
      <c r="AK3542" s="27"/>
      <c r="AL3542" s="27"/>
      <c r="AM3542" s="27"/>
      <c r="AN3542" s="27"/>
      <c r="AO3542" s="27"/>
      <c r="AP3542" s="27">
        <v>28421.428571428569</v>
      </c>
      <c r="AQ3542" s="39">
        <v>0</v>
      </c>
      <c r="AR3542" s="27">
        <f t="shared" si="139"/>
        <v>0</v>
      </c>
      <c r="AS3542" s="10" t="s">
        <v>111</v>
      </c>
      <c r="AT3542" s="43" t="s">
        <v>241</v>
      </c>
      <c r="AU3542" s="89" t="s">
        <v>212</v>
      </c>
    </row>
    <row r="3543" spans="2:47" ht="13.15" customHeight="1" x14ac:dyDescent="0.2">
      <c r="B3543" s="7" t="s">
        <v>5588</v>
      </c>
      <c r="C3543" s="8" t="s">
        <v>100</v>
      </c>
      <c r="D3543" s="13" t="s">
        <v>1748</v>
      </c>
      <c r="E3543" s="13" t="s">
        <v>1749</v>
      </c>
      <c r="F3543" s="13" t="s">
        <v>1749</v>
      </c>
      <c r="G3543" s="7" t="s">
        <v>5589</v>
      </c>
      <c r="H3543" s="8" t="s">
        <v>105</v>
      </c>
      <c r="I3543" s="8">
        <v>45</v>
      </c>
      <c r="J3543" s="8" t="s">
        <v>1386</v>
      </c>
      <c r="K3543" s="8" t="s">
        <v>107</v>
      </c>
      <c r="L3543" s="8" t="s">
        <v>108</v>
      </c>
      <c r="M3543" s="8" t="s">
        <v>109</v>
      </c>
      <c r="N3543" s="8" t="s">
        <v>664</v>
      </c>
      <c r="O3543" s="74"/>
      <c r="P3543" s="27"/>
      <c r="Q3543" s="27"/>
      <c r="R3543" s="27"/>
      <c r="S3543" s="27">
        <v>32</v>
      </c>
      <c r="T3543" s="27">
        <v>32</v>
      </c>
      <c r="U3543" s="27">
        <v>32</v>
      </c>
      <c r="V3543" s="27">
        <v>32</v>
      </c>
      <c r="W3543" s="27"/>
      <c r="X3543" s="27"/>
      <c r="Y3543" s="27"/>
      <c r="Z3543" s="27"/>
      <c r="AA3543" s="27"/>
      <c r="AB3543" s="27"/>
      <c r="AC3543" s="27"/>
      <c r="AD3543" s="27"/>
      <c r="AE3543" s="27"/>
      <c r="AF3543" s="27"/>
      <c r="AG3543" s="27"/>
      <c r="AH3543" s="27"/>
      <c r="AI3543" s="27"/>
      <c r="AJ3543" s="27"/>
      <c r="AK3543" s="27"/>
      <c r="AL3543" s="27"/>
      <c r="AM3543" s="27"/>
      <c r="AN3543" s="27"/>
      <c r="AO3543" s="27"/>
      <c r="AP3543" s="27">
        <v>3950.8928571428569</v>
      </c>
      <c r="AQ3543" s="39">
        <v>0</v>
      </c>
      <c r="AR3543" s="27">
        <f t="shared" si="139"/>
        <v>0</v>
      </c>
      <c r="AS3543" s="10" t="s">
        <v>111</v>
      </c>
      <c r="AT3543" s="43" t="s">
        <v>241</v>
      </c>
      <c r="AU3543" s="13" t="s">
        <v>1163</v>
      </c>
    </row>
    <row r="3544" spans="2:47" ht="13.15" customHeight="1" x14ac:dyDescent="0.2">
      <c r="B3544" s="13" t="s">
        <v>5590</v>
      </c>
      <c r="C3544" s="13" t="s">
        <v>100</v>
      </c>
      <c r="D3544" s="13" t="s">
        <v>1748</v>
      </c>
      <c r="E3544" s="13" t="s">
        <v>1749</v>
      </c>
      <c r="F3544" s="13" t="s">
        <v>1749</v>
      </c>
      <c r="G3544" s="13" t="s">
        <v>5591</v>
      </c>
      <c r="H3544" s="13" t="s">
        <v>1475</v>
      </c>
      <c r="I3544" s="13">
        <v>45</v>
      </c>
      <c r="J3544" s="13" t="s">
        <v>614</v>
      </c>
      <c r="K3544" s="13" t="s">
        <v>107</v>
      </c>
      <c r="L3544" s="13" t="s">
        <v>108</v>
      </c>
      <c r="M3544" s="13" t="s">
        <v>109</v>
      </c>
      <c r="N3544" s="13" t="s">
        <v>664</v>
      </c>
      <c r="O3544" s="39"/>
      <c r="P3544" s="39"/>
      <c r="Q3544" s="39"/>
      <c r="R3544" s="39"/>
      <c r="S3544" s="39">
        <v>6</v>
      </c>
      <c r="T3544" s="39">
        <v>6</v>
      </c>
      <c r="U3544" s="39">
        <v>6</v>
      </c>
      <c r="V3544" s="39">
        <v>6</v>
      </c>
      <c r="W3544" s="39">
        <v>6</v>
      </c>
      <c r="X3544" s="39"/>
      <c r="Y3544" s="39"/>
      <c r="Z3544" s="39"/>
      <c r="AA3544" s="39"/>
      <c r="AB3544" s="39"/>
      <c r="AC3544" s="39"/>
      <c r="AD3544" s="39"/>
      <c r="AE3544" s="39"/>
      <c r="AF3544" s="39"/>
      <c r="AG3544" s="39"/>
      <c r="AH3544" s="39"/>
      <c r="AI3544" s="39"/>
      <c r="AJ3544" s="39"/>
      <c r="AK3544" s="39"/>
      <c r="AL3544" s="39"/>
      <c r="AM3544" s="39"/>
      <c r="AN3544" s="39"/>
      <c r="AO3544" s="39"/>
      <c r="AP3544" s="39">
        <v>3950.89</v>
      </c>
      <c r="AQ3544" s="39">
        <v>0</v>
      </c>
      <c r="AR3544" s="27">
        <f t="shared" si="139"/>
        <v>0</v>
      </c>
      <c r="AS3544" s="13" t="s">
        <v>111</v>
      </c>
      <c r="AT3544" s="13">
        <v>2016</v>
      </c>
      <c r="AU3544" s="13" t="s">
        <v>212</v>
      </c>
    </row>
    <row r="3545" spans="2:47" ht="13.15" customHeight="1" x14ac:dyDescent="0.2">
      <c r="B3545" s="12" t="s">
        <v>5592</v>
      </c>
      <c r="C3545" s="8" t="s">
        <v>100</v>
      </c>
      <c r="D3545" s="13" t="s">
        <v>5593</v>
      </c>
      <c r="E3545" s="13" t="s">
        <v>5594</v>
      </c>
      <c r="F3545" s="13" t="s">
        <v>5595</v>
      </c>
      <c r="G3545" s="7" t="s">
        <v>5596</v>
      </c>
      <c r="H3545" s="8" t="s">
        <v>197</v>
      </c>
      <c r="I3545" s="8">
        <v>45</v>
      </c>
      <c r="J3545" s="8" t="s">
        <v>1386</v>
      </c>
      <c r="K3545" s="8" t="s">
        <v>107</v>
      </c>
      <c r="L3545" s="8" t="s">
        <v>108</v>
      </c>
      <c r="M3545" s="8" t="s">
        <v>109</v>
      </c>
      <c r="N3545" s="8" t="s">
        <v>664</v>
      </c>
      <c r="O3545" s="74"/>
      <c r="P3545" s="27"/>
      <c r="Q3545" s="27"/>
      <c r="R3545" s="27"/>
      <c r="S3545" s="27">
        <v>48</v>
      </c>
      <c r="T3545" s="27">
        <v>0</v>
      </c>
      <c r="U3545" s="27">
        <v>48</v>
      </c>
      <c r="V3545" s="27">
        <v>48</v>
      </c>
      <c r="W3545" s="27"/>
      <c r="X3545" s="27"/>
      <c r="Y3545" s="27"/>
      <c r="Z3545" s="27"/>
      <c r="AA3545" s="27"/>
      <c r="AB3545" s="27"/>
      <c r="AC3545" s="27"/>
      <c r="AD3545" s="27"/>
      <c r="AE3545" s="27"/>
      <c r="AF3545" s="27"/>
      <c r="AG3545" s="27"/>
      <c r="AH3545" s="27"/>
      <c r="AI3545" s="27"/>
      <c r="AJ3545" s="27"/>
      <c r="AK3545" s="27"/>
      <c r="AL3545" s="27"/>
      <c r="AM3545" s="27"/>
      <c r="AN3545" s="27"/>
      <c r="AO3545" s="27"/>
      <c r="AP3545" s="27">
        <v>35714.28571428571</v>
      </c>
      <c r="AQ3545" s="39">
        <v>0</v>
      </c>
      <c r="AR3545" s="27">
        <f t="shared" si="139"/>
        <v>0</v>
      </c>
      <c r="AS3545" s="10" t="s">
        <v>111</v>
      </c>
      <c r="AT3545" s="43" t="s">
        <v>241</v>
      </c>
      <c r="AU3545" s="89" t="s">
        <v>212</v>
      </c>
    </row>
    <row r="3546" spans="2:47" ht="13.15" customHeight="1" x14ac:dyDescent="0.2">
      <c r="B3546" s="12" t="s">
        <v>5597</v>
      </c>
      <c r="C3546" s="8" t="s">
        <v>100</v>
      </c>
      <c r="D3546" s="13" t="s">
        <v>5598</v>
      </c>
      <c r="E3546" s="8" t="s">
        <v>5599</v>
      </c>
      <c r="F3546" s="8" t="s">
        <v>5600</v>
      </c>
      <c r="G3546" s="7" t="s">
        <v>5601</v>
      </c>
      <c r="H3546" s="8" t="s">
        <v>197</v>
      </c>
      <c r="I3546" s="8">
        <v>45</v>
      </c>
      <c r="J3546" s="8" t="s">
        <v>1386</v>
      </c>
      <c r="K3546" s="8" t="s">
        <v>107</v>
      </c>
      <c r="L3546" s="8" t="s">
        <v>108</v>
      </c>
      <c r="M3546" s="8" t="s">
        <v>109</v>
      </c>
      <c r="N3546" s="8" t="s">
        <v>261</v>
      </c>
      <c r="O3546" s="74"/>
      <c r="P3546" s="27"/>
      <c r="Q3546" s="27"/>
      <c r="R3546" s="27"/>
      <c r="S3546" s="27">
        <v>5</v>
      </c>
      <c r="T3546" s="27">
        <v>5.94</v>
      </c>
      <c r="U3546" s="27">
        <v>5</v>
      </c>
      <c r="V3546" s="27">
        <v>5</v>
      </c>
      <c r="W3546" s="27"/>
      <c r="X3546" s="27"/>
      <c r="Y3546" s="27"/>
      <c r="Z3546" s="27"/>
      <c r="AA3546" s="27"/>
      <c r="AB3546" s="27"/>
      <c r="AC3546" s="27"/>
      <c r="AD3546" s="27"/>
      <c r="AE3546" s="27"/>
      <c r="AF3546" s="27"/>
      <c r="AG3546" s="27"/>
      <c r="AH3546" s="27"/>
      <c r="AI3546" s="27"/>
      <c r="AJ3546" s="27"/>
      <c r="AK3546" s="27"/>
      <c r="AL3546" s="27"/>
      <c r="AM3546" s="27"/>
      <c r="AN3546" s="27"/>
      <c r="AO3546" s="27"/>
      <c r="AP3546" s="27">
        <v>79849.999999999985</v>
      </c>
      <c r="AQ3546" s="39">
        <v>0</v>
      </c>
      <c r="AR3546" s="27">
        <f t="shared" si="139"/>
        <v>0</v>
      </c>
      <c r="AS3546" s="10" t="s">
        <v>111</v>
      </c>
      <c r="AT3546" s="43" t="s">
        <v>241</v>
      </c>
      <c r="AU3546" s="89" t="s">
        <v>5602</v>
      </c>
    </row>
    <row r="3547" spans="2:47" ht="13.15" customHeight="1" x14ac:dyDescent="0.2">
      <c r="B3547" s="12" t="s">
        <v>5603</v>
      </c>
      <c r="C3547" s="8" t="s">
        <v>100</v>
      </c>
      <c r="D3547" s="13" t="s">
        <v>5604</v>
      </c>
      <c r="E3547" s="13" t="s">
        <v>5599</v>
      </c>
      <c r="F3547" s="13" t="s">
        <v>5605</v>
      </c>
      <c r="G3547" s="7" t="s">
        <v>5601</v>
      </c>
      <c r="H3547" s="8" t="s">
        <v>197</v>
      </c>
      <c r="I3547" s="8">
        <v>45</v>
      </c>
      <c r="J3547" s="8" t="s">
        <v>247</v>
      </c>
      <c r="K3547" s="8" t="s">
        <v>107</v>
      </c>
      <c r="L3547" s="8" t="s">
        <v>108</v>
      </c>
      <c r="M3547" s="8" t="s">
        <v>109</v>
      </c>
      <c r="N3547" s="8" t="s">
        <v>261</v>
      </c>
      <c r="O3547" s="74"/>
      <c r="P3547" s="27"/>
      <c r="Q3547" s="27"/>
      <c r="R3547" s="27"/>
      <c r="S3547" s="27">
        <v>5</v>
      </c>
      <c r="T3547" s="27">
        <v>5.94</v>
      </c>
      <c r="U3547" s="27">
        <v>5</v>
      </c>
      <c r="V3547" s="27">
        <v>5</v>
      </c>
      <c r="W3547" s="27"/>
      <c r="X3547" s="27"/>
      <c r="Y3547" s="27"/>
      <c r="Z3547" s="27"/>
      <c r="AA3547" s="27"/>
      <c r="AB3547" s="27"/>
      <c r="AC3547" s="27"/>
      <c r="AD3547" s="27"/>
      <c r="AE3547" s="27"/>
      <c r="AF3547" s="27"/>
      <c r="AG3547" s="27"/>
      <c r="AH3547" s="27"/>
      <c r="AI3547" s="27"/>
      <c r="AJ3547" s="27"/>
      <c r="AK3547" s="27"/>
      <c r="AL3547" s="27"/>
      <c r="AM3547" s="27"/>
      <c r="AN3547" s="27"/>
      <c r="AO3547" s="27"/>
      <c r="AP3547" s="27">
        <v>79849.999999999985</v>
      </c>
      <c r="AQ3547" s="39">
        <v>0</v>
      </c>
      <c r="AR3547" s="27">
        <f t="shared" si="139"/>
        <v>0</v>
      </c>
      <c r="AS3547" s="10" t="s">
        <v>111</v>
      </c>
      <c r="AT3547" s="43" t="s">
        <v>4455</v>
      </c>
      <c r="AU3547" s="89" t="s">
        <v>212</v>
      </c>
    </row>
    <row r="3548" spans="2:47" ht="13.15" customHeight="1" x14ac:dyDescent="0.2">
      <c r="B3548" s="12" t="s">
        <v>5606</v>
      </c>
      <c r="C3548" s="8" t="s">
        <v>100</v>
      </c>
      <c r="D3548" s="13" t="s">
        <v>5607</v>
      </c>
      <c r="E3548" s="8" t="s">
        <v>5608</v>
      </c>
      <c r="F3548" s="8" t="s">
        <v>5609</v>
      </c>
      <c r="G3548" s="7" t="s">
        <v>5610</v>
      </c>
      <c r="H3548" s="8" t="s">
        <v>197</v>
      </c>
      <c r="I3548" s="8">
        <v>45</v>
      </c>
      <c r="J3548" s="8" t="s">
        <v>1386</v>
      </c>
      <c r="K3548" s="8" t="s">
        <v>107</v>
      </c>
      <c r="L3548" s="8" t="s">
        <v>108</v>
      </c>
      <c r="M3548" s="8" t="s">
        <v>109</v>
      </c>
      <c r="N3548" s="8" t="s">
        <v>664</v>
      </c>
      <c r="O3548" s="74"/>
      <c r="P3548" s="27"/>
      <c r="Q3548" s="27"/>
      <c r="R3548" s="27"/>
      <c r="S3548" s="27">
        <v>480</v>
      </c>
      <c r="T3548" s="27">
        <v>450</v>
      </c>
      <c r="U3548" s="27">
        <v>480</v>
      </c>
      <c r="V3548" s="27">
        <v>480</v>
      </c>
      <c r="W3548" s="27"/>
      <c r="X3548" s="27"/>
      <c r="Y3548" s="27"/>
      <c r="Z3548" s="27"/>
      <c r="AA3548" s="27"/>
      <c r="AB3548" s="27"/>
      <c r="AC3548" s="27"/>
      <c r="AD3548" s="27"/>
      <c r="AE3548" s="27"/>
      <c r="AF3548" s="27"/>
      <c r="AG3548" s="27"/>
      <c r="AH3548" s="27"/>
      <c r="AI3548" s="27"/>
      <c r="AJ3548" s="27"/>
      <c r="AK3548" s="27"/>
      <c r="AL3548" s="27"/>
      <c r="AM3548" s="27"/>
      <c r="AN3548" s="27"/>
      <c r="AO3548" s="27"/>
      <c r="AP3548" s="27">
        <v>2399.9999999999995</v>
      </c>
      <c r="AQ3548" s="39">
        <v>0</v>
      </c>
      <c r="AR3548" s="27">
        <f t="shared" si="139"/>
        <v>0</v>
      </c>
      <c r="AS3548" s="10" t="s">
        <v>111</v>
      </c>
      <c r="AT3548" s="43" t="s">
        <v>241</v>
      </c>
      <c r="AU3548" s="89" t="s">
        <v>4709</v>
      </c>
    </row>
    <row r="3549" spans="2:47" ht="13.15" customHeight="1" x14ac:dyDescent="0.2">
      <c r="B3549" s="12" t="s">
        <v>5611</v>
      </c>
      <c r="C3549" s="8" t="s">
        <v>100</v>
      </c>
      <c r="D3549" s="13" t="s">
        <v>5612</v>
      </c>
      <c r="E3549" s="13" t="s">
        <v>5608</v>
      </c>
      <c r="F3549" s="13" t="s">
        <v>5613</v>
      </c>
      <c r="G3549" s="7" t="s">
        <v>5610</v>
      </c>
      <c r="H3549" s="8" t="s">
        <v>197</v>
      </c>
      <c r="I3549" s="8">
        <v>45</v>
      </c>
      <c r="J3549" s="8" t="s">
        <v>247</v>
      </c>
      <c r="K3549" s="8" t="s">
        <v>107</v>
      </c>
      <c r="L3549" s="8" t="s">
        <v>108</v>
      </c>
      <c r="M3549" s="8" t="s">
        <v>109</v>
      </c>
      <c r="N3549" s="8" t="s">
        <v>664</v>
      </c>
      <c r="O3549" s="74"/>
      <c r="P3549" s="27"/>
      <c r="Q3549" s="27"/>
      <c r="R3549" s="27"/>
      <c r="S3549" s="27">
        <v>480</v>
      </c>
      <c r="T3549" s="27">
        <v>450</v>
      </c>
      <c r="U3549" s="27">
        <v>480</v>
      </c>
      <c r="V3549" s="27">
        <v>480</v>
      </c>
      <c r="W3549" s="27"/>
      <c r="X3549" s="27"/>
      <c r="Y3549" s="27"/>
      <c r="Z3549" s="27"/>
      <c r="AA3549" s="27"/>
      <c r="AB3549" s="27"/>
      <c r="AC3549" s="27"/>
      <c r="AD3549" s="27"/>
      <c r="AE3549" s="27"/>
      <c r="AF3549" s="27"/>
      <c r="AG3549" s="27"/>
      <c r="AH3549" s="27"/>
      <c r="AI3549" s="27"/>
      <c r="AJ3549" s="27"/>
      <c r="AK3549" s="27"/>
      <c r="AL3549" s="27"/>
      <c r="AM3549" s="27"/>
      <c r="AN3549" s="27"/>
      <c r="AO3549" s="27"/>
      <c r="AP3549" s="27">
        <v>2399.9999999999995</v>
      </c>
      <c r="AQ3549" s="39">
        <v>0</v>
      </c>
      <c r="AR3549" s="27">
        <f t="shared" si="139"/>
        <v>0</v>
      </c>
      <c r="AS3549" s="10" t="s">
        <v>111</v>
      </c>
      <c r="AT3549" s="43" t="s">
        <v>4455</v>
      </c>
      <c r="AU3549" s="13" t="s">
        <v>5424</v>
      </c>
    </row>
    <row r="3550" spans="2:47" ht="13.15" customHeight="1" x14ac:dyDescent="0.2">
      <c r="B3550" s="13" t="s">
        <v>5614</v>
      </c>
      <c r="C3550" s="13" t="s">
        <v>100</v>
      </c>
      <c r="D3550" s="13" t="s">
        <v>5612</v>
      </c>
      <c r="E3550" s="13" t="s">
        <v>5608</v>
      </c>
      <c r="F3550" s="13" t="s">
        <v>5613</v>
      </c>
      <c r="G3550" s="13" t="s">
        <v>5615</v>
      </c>
      <c r="H3550" s="13" t="s">
        <v>1475</v>
      </c>
      <c r="I3550" s="13">
        <v>45</v>
      </c>
      <c r="J3550" s="13" t="s">
        <v>614</v>
      </c>
      <c r="K3550" s="13" t="s">
        <v>107</v>
      </c>
      <c r="L3550" s="13" t="s">
        <v>108</v>
      </c>
      <c r="M3550" s="13" t="s">
        <v>109</v>
      </c>
      <c r="N3550" s="13" t="s">
        <v>664</v>
      </c>
      <c r="O3550" s="39"/>
      <c r="P3550" s="39"/>
      <c r="Q3550" s="39"/>
      <c r="R3550" s="39"/>
      <c r="S3550" s="39">
        <v>0</v>
      </c>
      <c r="T3550" s="39">
        <v>200</v>
      </c>
      <c r="U3550" s="39">
        <v>200</v>
      </c>
      <c r="V3550" s="39">
        <v>200</v>
      </c>
      <c r="W3550" s="39">
        <v>200</v>
      </c>
      <c r="X3550" s="39"/>
      <c r="Y3550" s="39"/>
      <c r="Z3550" s="39"/>
      <c r="AA3550" s="39"/>
      <c r="AB3550" s="39"/>
      <c r="AC3550" s="39"/>
      <c r="AD3550" s="39"/>
      <c r="AE3550" s="39"/>
      <c r="AF3550" s="39"/>
      <c r="AG3550" s="39"/>
      <c r="AH3550" s="39"/>
      <c r="AI3550" s="39"/>
      <c r="AJ3550" s="39"/>
      <c r="AK3550" s="39"/>
      <c r="AL3550" s="39"/>
      <c r="AM3550" s="39"/>
      <c r="AN3550" s="39"/>
      <c r="AO3550" s="39"/>
      <c r="AP3550" s="39">
        <v>2399.9999999999995</v>
      </c>
      <c r="AQ3550" s="39">
        <v>0</v>
      </c>
      <c r="AR3550" s="27">
        <f t="shared" si="139"/>
        <v>0</v>
      </c>
      <c r="AS3550" s="13" t="s">
        <v>111</v>
      </c>
      <c r="AT3550" s="13">
        <v>2016</v>
      </c>
      <c r="AU3550" s="13" t="s">
        <v>212</v>
      </c>
    </row>
    <row r="3551" spans="2:47" ht="13.15" customHeight="1" x14ac:dyDescent="0.2">
      <c r="B3551" s="12" t="s">
        <v>5616</v>
      </c>
      <c r="C3551" s="8" t="s">
        <v>100</v>
      </c>
      <c r="D3551" s="13" t="s">
        <v>5617</v>
      </c>
      <c r="E3551" s="8" t="s">
        <v>5618</v>
      </c>
      <c r="F3551" s="8" t="s">
        <v>5619</v>
      </c>
      <c r="G3551" s="7" t="s">
        <v>5620</v>
      </c>
      <c r="H3551" s="8" t="s">
        <v>197</v>
      </c>
      <c r="I3551" s="8">
        <v>45</v>
      </c>
      <c r="J3551" s="8" t="s">
        <v>1386</v>
      </c>
      <c r="K3551" s="8" t="s">
        <v>107</v>
      </c>
      <c r="L3551" s="8" t="s">
        <v>108</v>
      </c>
      <c r="M3551" s="8" t="s">
        <v>109</v>
      </c>
      <c r="N3551" s="8" t="s">
        <v>261</v>
      </c>
      <c r="O3551" s="74"/>
      <c r="P3551" s="27"/>
      <c r="Q3551" s="27"/>
      <c r="R3551" s="27"/>
      <c r="S3551" s="27">
        <v>3</v>
      </c>
      <c r="T3551" s="27">
        <v>3</v>
      </c>
      <c r="U3551" s="27">
        <v>3</v>
      </c>
      <c r="V3551" s="27">
        <v>3</v>
      </c>
      <c r="W3551" s="27"/>
      <c r="X3551" s="27"/>
      <c r="Y3551" s="27"/>
      <c r="Z3551" s="27"/>
      <c r="AA3551" s="27"/>
      <c r="AB3551" s="27"/>
      <c r="AC3551" s="27"/>
      <c r="AD3551" s="27"/>
      <c r="AE3551" s="27"/>
      <c r="AF3551" s="27"/>
      <c r="AG3551" s="27"/>
      <c r="AH3551" s="27"/>
      <c r="AI3551" s="27"/>
      <c r="AJ3551" s="27"/>
      <c r="AK3551" s="27"/>
      <c r="AL3551" s="27"/>
      <c r="AM3551" s="27"/>
      <c r="AN3551" s="27"/>
      <c r="AO3551" s="27"/>
      <c r="AP3551" s="27">
        <v>99615.604999999996</v>
      </c>
      <c r="AQ3551" s="39">
        <v>0</v>
      </c>
      <c r="AR3551" s="27">
        <f t="shared" si="139"/>
        <v>0</v>
      </c>
      <c r="AS3551" s="10" t="s">
        <v>111</v>
      </c>
      <c r="AT3551" s="43" t="s">
        <v>241</v>
      </c>
      <c r="AU3551" s="89" t="s">
        <v>4709</v>
      </c>
    </row>
    <row r="3552" spans="2:47" ht="13.15" customHeight="1" x14ac:dyDescent="0.2">
      <c r="B3552" s="12" t="s">
        <v>5621</v>
      </c>
      <c r="C3552" s="8" t="s">
        <v>100</v>
      </c>
      <c r="D3552" s="13" t="s">
        <v>5622</v>
      </c>
      <c r="E3552" s="13" t="s">
        <v>5618</v>
      </c>
      <c r="F3552" s="13" t="s">
        <v>5623</v>
      </c>
      <c r="G3552" s="7" t="s">
        <v>5620</v>
      </c>
      <c r="H3552" s="8" t="s">
        <v>197</v>
      </c>
      <c r="I3552" s="8">
        <v>45</v>
      </c>
      <c r="J3552" s="8" t="s">
        <v>247</v>
      </c>
      <c r="K3552" s="8" t="s">
        <v>107</v>
      </c>
      <c r="L3552" s="8" t="s">
        <v>108</v>
      </c>
      <c r="M3552" s="8" t="s">
        <v>109</v>
      </c>
      <c r="N3552" s="8" t="s">
        <v>261</v>
      </c>
      <c r="O3552" s="74"/>
      <c r="P3552" s="27"/>
      <c r="Q3552" s="27"/>
      <c r="R3552" s="27"/>
      <c r="S3552" s="27">
        <v>3</v>
      </c>
      <c r="T3552" s="27">
        <v>3</v>
      </c>
      <c r="U3552" s="27">
        <v>3</v>
      </c>
      <c r="V3552" s="27">
        <v>3</v>
      </c>
      <c r="W3552" s="27"/>
      <c r="X3552" s="27"/>
      <c r="Y3552" s="27"/>
      <c r="Z3552" s="27"/>
      <c r="AA3552" s="27"/>
      <c r="AB3552" s="27"/>
      <c r="AC3552" s="27"/>
      <c r="AD3552" s="27"/>
      <c r="AE3552" s="27"/>
      <c r="AF3552" s="27"/>
      <c r="AG3552" s="27"/>
      <c r="AH3552" s="27"/>
      <c r="AI3552" s="27"/>
      <c r="AJ3552" s="27"/>
      <c r="AK3552" s="27"/>
      <c r="AL3552" s="27"/>
      <c r="AM3552" s="27"/>
      <c r="AN3552" s="27"/>
      <c r="AO3552" s="27"/>
      <c r="AP3552" s="27">
        <v>99615.604999999996</v>
      </c>
      <c r="AQ3552" s="39">
        <v>0</v>
      </c>
      <c r="AR3552" s="27">
        <f t="shared" si="139"/>
        <v>0</v>
      </c>
      <c r="AS3552" s="10" t="s">
        <v>111</v>
      </c>
      <c r="AT3552" s="43" t="s">
        <v>4455</v>
      </c>
      <c r="AU3552" s="89" t="s">
        <v>212</v>
      </c>
    </row>
    <row r="3553" spans="2:47" ht="13.15" customHeight="1" x14ac:dyDescent="0.2">
      <c r="B3553" s="12" t="s">
        <v>5624</v>
      </c>
      <c r="C3553" s="8" t="s">
        <v>100</v>
      </c>
      <c r="D3553" s="13" t="s">
        <v>5625</v>
      </c>
      <c r="E3553" s="8" t="s">
        <v>5626</v>
      </c>
      <c r="F3553" s="8" t="s">
        <v>5627</v>
      </c>
      <c r="G3553" s="7" t="s">
        <v>5628</v>
      </c>
      <c r="H3553" s="8" t="s">
        <v>197</v>
      </c>
      <c r="I3553" s="8">
        <v>45</v>
      </c>
      <c r="J3553" s="8" t="s">
        <v>1386</v>
      </c>
      <c r="K3553" s="8" t="s">
        <v>107</v>
      </c>
      <c r="L3553" s="8" t="s">
        <v>108</v>
      </c>
      <c r="M3553" s="8" t="s">
        <v>109</v>
      </c>
      <c r="N3553" s="8" t="s">
        <v>664</v>
      </c>
      <c r="O3553" s="74"/>
      <c r="P3553" s="27"/>
      <c r="Q3553" s="27"/>
      <c r="R3553" s="27"/>
      <c r="S3553" s="27">
        <v>4000</v>
      </c>
      <c r="T3553" s="27">
        <v>4000</v>
      </c>
      <c r="U3553" s="27">
        <v>3000</v>
      </c>
      <c r="V3553" s="27">
        <v>3000</v>
      </c>
      <c r="W3553" s="27"/>
      <c r="X3553" s="27"/>
      <c r="Y3553" s="27"/>
      <c r="Z3553" s="27"/>
      <c r="AA3553" s="27"/>
      <c r="AB3553" s="27"/>
      <c r="AC3553" s="27"/>
      <c r="AD3553" s="27"/>
      <c r="AE3553" s="27"/>
      <c r="AF3553" s="27"/>
      <c r="AG3553" s="27"/>
      <c r="AH3553" s="27"/>
      <c r="AI3553" s="27"/>
      <c r="AJ3553" s="27"/>
      <c r="AK3553" s="27"/>
      <c r="AL3553" s="27"/>
      <c r="AM3553" s="27"/>
      <c r="AN3553" s="27"/>
      <c r="AO3553" s="27"/>
      <c r="AP3553" s="27">
        <v>443.99999999999994</v>
      </c>
      <c r="AQ3553" s="39">
        <v>0</v>
      </c>
      <c r="AR3553" s="27">
        <f t="shared" si="139"/>
        <v>0</v>
      </c>
      <c r="AS3553" s="10" t="s">
        <v>111</v>
      </c>
      <c r="AT3553" s="43" t="s">
        <v>241</v>
      </c>
      <c r="AU3553" s="89" t="s">
        <v>4869</v>
      </c>
    </row>
    <row r="3554" spans="2:47" ht="13.15" customHeight="1" x14ac:dyDescent="0.2">
      <c r="B3554" s="12" t="s">
        <v>5629</v>
      </c>
      <c r="C3554" s="8" t="s">
        <v>100</v>
      </c>
      <c r="D3554" s="13" t="s">
        <v>5630</v>
      </c>
      <c r="E3554" s="13" t="s">
        <v>5631</v>
      </c>
      <c r="F3554" s="13" t="s">
        <v>5632</v>
      </c>
      <c r="G3554" s="7" t="s">
        <v>5628</v>
      </c>
      <c r="H3554" s="8" t="s">
        <v>197</v>
      </c>
      <c r="I3554" s="8">
        <v>45</v>
      </c>
      <c r="J3554" s="8" t="s">
        <v>247</v>
      </c>
      <c r="K3554" s="8" t="s">
        <v>107</v>
      </c>
      <c r="L3554" s="8" t="s">
        <v>108</v>
      </c>
      <c r="M3554" s="8" t="s">
        <v>109</v>
      </c>
      <c r="N3554" s="8" t="s">
        <v>664</v>
      </c>
      <c r="O3554" s="74"/>
      <c r="P3554" s="27"/>
      <c r="Q3554" s="27"/>
      <c r="R3554" s="27"/>
      <c r="S3554" s="27">
        <v>4000</v>
      </c>
      <c r="T3554" s="27">
        <v>4000</v>
      </c>
      <c r="U3554" s="27">
        <v>3000</v>
      </c>
      <c r="V3554" s="27">
        <v>3000</v>
      </c>
      <c r="W3554" s="27"/>
      <c r="X3554" s="27"/>
      <c r="Y3554" s="27"/>
      <c r="Z3554" s="27"/>
      <c r="AA3554" s="27"/>
      <c r="AB3554" s="27"/>
      <c r="AC3554" s="27"/>
      <c r="AD3554" s="27"/>
      <c r="AE3554" s="27"/>
      <c r="AF3554" s="27"/>
      <c r="AG3554" s="27"/>
      <c r="AH3554" s="27"/>
      <c r="AI3554" s="27"/>
      <c r="AJ3554" s="27"/>
      <c r="AK3554" s="27"/>
      <c r="AL3554" s="27"/>
      <c r="AM3554" s="27"/>
      <c r="AN3554" s="27"/>
      <c r="AO3554" s="27"/>
      <c r="AP3554" s="27">
        <v>443.99999999999994</v>
      </c>
      <c r="AQ3554" s="39">
        <v>0</v>
      </c>
      <c r="AR3554" s="27">
        <f t="shared" si="139"/>
        <v>0</v>
      </c>
      <c r="AS3554" s="10" t="s">
        <v>111</v>
      </c>
      <c r="AT3554" s="43" t="s">
        <v>4455</v>
      </c>
      <c r="AU3554" s="89" t="s">
        <v>212</v>
      </c>
    </row>
    <row r="3555" spans="2:47" ht="13.15" customHeight="1" x14ac:dyDescent="0.2">
      <c r="B3555" s="12" t="s">
        <v>5633</v>
      </c>
      <c r="C3555" s="8" t="s">
        <v>100</v>
      </c>
      <c r="D3555" s="13" t="s">
        <v>5634</v>
      </c>
      <c r="E3555" s="8" t="s">
        <v>5626</v>
      </c>
      <c r="F3555" s="8" t="s">
        <v>5635</v>
      </c>
      <c r="G3555" s="7" t="s">
        <v>5636</v>
      </c>
      <c r="H3555" s="8" t="s">
        <v>197</v>
      </c>
      <c r="I3555" s="8">
        <v>45</v>
      </c>
      <c r="J3555" s="8" t="s">
        <v>1386</v>
      </c>
      <c r="K3555" s="8" t="s">
        <v>107</v>
      </c>
      <c r="L3555" s="8" t="s">
        <v>108</v>
      </c>
      <c r="M3555" s="8" t="s">
        <v>109</v>
      </c>
      <c r="N3555" s="8" t="s">
        <v>664</v>
      </c>
      <c r="O3555" s="74"/>
      <c r="P3555" s="27"/>
      <c r="Q3555" s="27"/>
      <c r="R3555" s="27"/>
      <c r="S3555" s="27">
        <v>3000</v>
      </c>
      <c r="T3555" s="27">
        <v>3000</v>
      </c>
      <c r="U3555" s="27">
        <v>2500</v>
      </c>
      <c r="V3555" s="27">
        <v>2500</v>
      </c>
      <c r="W3555" s="27"/>
      <c r="X3555" s="27"/>
      <c r="Y3555" s="27"/>
      <c r="Z3555" s="27"/>
      <c r="AA3555" s="27"/>
      <c r="AB3555" s="27"/>
      <c r="AC3555" s="27"/>
      <c r="AD3555" s="27"/>
      <c r="AE3555" s="27"/>
      <c r="AF3555" s="27"/>
      <c r="AG3555" s="27"/>
      <c r="AH3555" s="27"/>
      <c r="AI3555" s="27"/>
      <c r="AJ3555" s="27"/>
      <c r="AK3555" s="27"/>
      <c r="AL3555" s="27"/>
      <c r="AM3555" s="27"/>
      <c r="AN3555" s="27"/>
      <c r="AO3555" s="27"/>
      <c r="AP3555" s="27">
        <v>446.99999999999994</v>
      </c>
      <c r="AQ3555" s="39">
        <v>0</v>
      </c>
      <c r="AR3555" s="27">
        <f t="shared" si="139"/>
        <v>0</v>
      </c>
      <c r="AS3555" s="10" t="s">
        <v>111</v>
      </c>
      <c r="AT3555" s="43" t="s">
        <v>241</v>
      </c>
      <c r="AU3555" s="89" t="s">
        <v>4869</v>
      </c>
    </row>
    <row r="3556" spans="2:47" ht="13.15" customHeight="1" x14ac:dyDescent="0.2">
      <c r="B3556" s="12" t="s">
        <v>5637</v>
      </c>
      <c r="C3556" s="8" t="s">
        <v>100</v>
      </c>
      <c r="D3556" s="13" t="s">
        <v>5638</v>
      </c>
      <c r="E3556" s="13" t="s">
        <v>5631</v>
      </c>
      <c r="F3556" s="13" t="s">
        <v>5639</v>
      </c>
      <c r="G3556" s="7" t="s">
        <v>5636</v>
      </c>
      <c r="H3556" s="8" t="s">
        <v>197</v>
      </c>
      <c r="I3556" s="8">
        <v>45</v>
      </c>
      <c r="J3556" s="8" t="s">
        <v>247</v>
      </c>
      <c r="K3556" s="8" t="s">
        <v>107</v>
      </c>
      <c r="L3556" s="8" t="s">
        <v>108</v>
      </c>
      <c r="M3556" s="8" t="s">
        <v>109</v>
      </c>
      <c r="N3556" s="8" t="s">
        <v>664</v>
      </c>
      <c r="O3556" s="74"/>
      <c r="P3556" s="27"/>
      <c r="Q3556" s="27"/>
      <c r="R3556" s="27"/>
      <c r="S3556" s="27">
        <v>3000</v>
      </c>
      <c r="T3556" s="27">
        <v>3000</v>
      </c>
      <c r="U3556" s="27">
        <v>2500</v>
      </c>
      <c r="V3556" s="27">
        <v>2500</v>
      </c>
      <c r="W3556" s="27"/>
      <c r="X3556" s="27"/>
      <c r="Y3556" s="27"/>
      <c r="Z3556" s="27"/>
      <c r="AA3556" s="27"/>
      <c r="AB3556" s="27"/>
      <c r="AC3556" s="27"/>
      <c r="AD3556" s="27"/>
      <c r="AE3556" s="27"/>
      <c r="AF3556" s="27"/>
      <c r="AG3556" s="27"/>
      <c r="AH3556" s="27"/>
      <c r="AI3556" s="27"/>
      <c r="AJ3556" s="27"/>
      <c r="AK3556" s="27"/>
      <c r="AL3556" s="27"/>
      <c r="AM3556" s="27"/>
      <c r="AN3556" s="27"/>
      <c r="AO3556" s="27"/>
      <c r="AP3556" s="27">
        <v>446.99999999999994</v>
      </c>
      <c r="AQ3556" s="39">
        <v>0</v>
      </c>
      <c r="AR3556" s="27">
        <f t="shared" si="139"/>
        <v>0</v>
      </c>
      <c r="AS3556" s="10" t="s">
        <v>111</v>
      </c>
      <c r="AT3556" s="43" t="s">
        <v>4455</v>
      </c>
      <c r="AU3556" s="89" t="s">
        <v>212</v>
      </c>
    </row>
    <row r="3557" spans="2:47" ht="13.15" customHeight="1" x14ac:dyDescent="0.2">
      <c r="B3557" s="12" t="s">
        <v>5640</v>
      </c>
      <c r="C3557" s="8" t="s">
        <v>100</v>
      </c>
      <c r="D3557" s="13" t="s">
        <v>5634</v>
      </c>
      <c r="E3557" s="8" t="s">
        <v>5626</v>
      </c>
      <c r="F3557" s="8" t="s">
        <v>5635</v>
      </c>
      <c r="G3557" s="7" t="s">
        <v>5641</v>
      </c>
      <c r="H3557" s="8" t="s">
        <v>197</v>
      </c>
      <c r="I3557" s="8">
        <v>45</v>
      </c>
      <c r="J3557" s="8" t="s">
        <v>1386</v>
      </c>
      <c r="K3557" s="8" t="s">
        <v>107</v>
      </c>
      <c r="L3557" s="8" t="s">
        <v>108</v>
      </c>
      <c r="M3557" s="8" t="s">
        <v>109</v>
      </c>
      <c r="N3557" s="8" t="s">
        <v>664</v>
      </c>
      <c r="O3557" s="74"/>
      <c r="P3557" s="27"/>
      <c r="Q3557" s="27"/>
      <c r="R3557" s="27"/>
      <c r="S3557" s="27">
        <v>4000</v>
      </c>
      <c r="T3557" s="27">
        <v>4000</v>
      </c>
      <c r="U3557" s="27">
        <v>3000</v>
      </c>
      <c r="V3557" s="27">
        <v>3000</v>
      </c>
      <c r="W3557" s="27"/>
      <c r="X3557" s="27"/>
      <c r="Y3557" s="27"/>
      <c r="Z3557" s="27"/>
      <c r="AA3557" s="27"/>
      <c r="AB3557" s="27"/>
      <c r="AC3557" s="27"/>
      <c r="AD3557" s="27"/>
      <c r="AE3557" s="27"/>
      <c r="AF3557" s="27"/>
      <c r="AG3557" s="27"/>
      <c r="AH3557" s="27"/>
      <c r="AI3557" s="27"/>
      <c r="AJ3557" s="27"/>
      <c r="AK3557" s="27"/>
      <c r="AL3557" s="27"/>
      <c r="AM3557" s="27"/>
      <c r="AN3557" s="27"/>
      <c r="AO3557" s="27"/>
      <c r="AP3557" s="27">
        <v>469.99999999999994</v>
      </c>
      <c r="AQ3557" s="39">
        <v>0</v>
      </c>
      <c r="AR3557" s="27">
        <f t="shared" si="139"/>
        <v>0</v>
      </c>
      <c r="AS3557" s="10" t="s">
        <v>111</v>
      </c>
      <c r="AT3557" s="43" t="s">
        <v>241</v>
      </c>
      <c r="AU3557" s="89" t="s">
        <v>4869</v>
      </c>
    </row>
    <row r="3558" spans="2:47" ht="13.15" customHeight="1" x14ac:dyDescent="0.2">
      <c r="B3558" s="12" t="s">
        <v>5642</v>
      </c>
      <c r="C3558" s="8" t="s">
        <v>100</v>
      </c>
      <c r="D3558" s="13" t="s">
        <v>5638</v>
      </c>
      <c r="E3558" s="13" t="s">
        <v>5631</v>
      </c>
      <c r="F3558" s="13" t="s">
        <v>5639</v>
      </c>
      <c r="G3558" s="7" t="s">
        <v>5641</v>
      </c>
      <c r="H3558" s="8" t="s">
        <v>197</v>
      </c>
      <c r="I3558" s="8">
        <v>45</v>
      </c>
      <c r="J3558" s="8" t="s">
        <v>247</v>
      </c>
      <c r="K3558" s="8" t="s">
        <v>107</v>
      </c>
      <c r="L3558" s="8" t="s">
        <v>108</v>
      </c>
      <c r="M3558" s="8" t="s">
        <v>109</v>
      </c>
      <c r="N3558" s="8" t="s">
        <v>664</v>
      </c>
      <c r="O3558" s="74"/>
      <c r="P3558" s="27"/>
      <c r="Q3558" s="27"/>
      <c r="R3558" s="27"/>
      <c r="S3558" s="27">
        <v>4000</v>
      </c>
      <c r="T3558" s="27">
        <v>4000</v>
      </c>
      <c r="U3558" s="27">
        <v>3000</v>
      </c>
      <c r="V3558" s="27">
        <v>3000</v>
      </c>
      <c r="W3558" s="27"/>
      <c r="X3558" s="27"/>
      <c r="Y3558" s="27"/>
      <c r="Z3558" s="27"/>
      <c r="AA3558" s="27"/>
      <c r="AB3558" s="27"/>
      <c r="AC3558" s="27"/>
      <c r="AD3558" s="27"/>
      <c r="AE3558" s="27"/>
      <c r="AF3558" s="27"/>
      <c r="AG3558" s="27"/>
      <c r="AH3558" s="27"/>
      <c r="AI3558" s="27"/>
      <c r="AJ3558" s="27"/>
      <c r="AK3558" s="27"/>
      <c r="AL3558" s="27"/>
      <c r="AM3558" s="27"/>
      <c r="AN3558" s="27"/>
      <c r="AO3558" s="27"/>
      <c r="AP3558" s="27">
        <v>469.99999999999994</v>
      </c>
      <c r="AQ3558" s="39">
        <v>0</v>
      </c>
      <c r="AR3558" s="27">
        <f t="shared" si="139"/>
        <v>0</v>
      </c>
      <c r="AS3558" s="10" t="s">
        <v>111</v>
      </c>
      <c r="AT3558" s="43" t="s">
        <v>4455</v>
      </c>
      <c r="AU3558" s="89" t="s">
        <v>212</v>
      </c>
    </row>
    <row r="3559" spans="2:47" ht="13.15" customHeight="1" x14ac:dyDescent="0.2">
      <c r="B3559" s="7" t="s">
        <v>5643</v>
      </c>
      <c r="C3559" s="8" t="s">
        <v>100</v>
      </c>
      <c r="D3559" s="13" t="s">
        <v>2545</v>
      </c>
      <c r="E3559" s="8" t="s">
        <v>2546</v>
      </c>
      <c r="F3559" s="8" t="s">
        <v>2561</v>
      </c>
      <c r="G3559" s="7" t="s">
        <v>5644</v>
      </c>
      <c r="H3559" s="8" t="s">
        <v>197</v>
      </c>
      <c r="I3559" s="8">
        <v>50</v>
      </c>
      <c r="J3559" s="8" t="s">
        <v>244</v>
      </c>
      <c r="K3559" s="8" t="s">
        <v>107</v>
      </c>
      <c r="L3559" s="8" t="s">
        <v>108</v>
      </c>
      <c r="M3559" s="8" t="s">
        <v>109</v>
      </c>
      <c r="N3559" s="8" t="s">
        <v>724</v>
      </c>
      <c r="O3559" s="74"/>
      <c r="P3559" s="27"/>
      <c r="Q3559" s="27"/>
      <c r="R3559" s="27">
        <v>3</v>
      </c>
      <c r="S3559" s="27">
        <v>0</v>
      </c>
      <c r="T3559" s="27">
        <v>3</v>
      </c>
      <c r="U3559" s="27">
        <v>3</v>
      </c>
      <c r="V3559" s="27">
        <v>3</v>
      </c>
      <c r="W3559" s="27"/>
      <c r="X3559" s="27"/>
      <c r="Y3559" s="27"/>
      <c r="Z3559" s="27"/>
      <c r="AA3559" s="27"/>
      <c r="AB3559" s="27"/>
      <c r="AC3559" s="27"/>
      <c r="AD3559" s="27"/>
      <c r="AE3559" s="27"/>
      <c r="AF3559" s="27"/>
      <c r="AG3559" s="27"/>
      <c r="AH3559" s="27"/>
      <c r="AI3559" s="27"/>
      <c r="AJ3559" s="27"/>
      <c r="AK3559" s="27"/>
      <c r="AL3559" s="27"/>
      <c r="AM3559" s="27"/>
      <c r="AN3559" s="27"/>
      <c r="AO3559" s="27"/>
      <c r="AP3559" s="27">
        <v>205910.1</v>
      </c>
      <c r="AQ3559" s="39">
        <v>0</v>
      </c>
      <c r="AR3559" s="27">
        <f t="shared" si="139"/>
        <v>0</v>
      </c>
      <c r="AS3559" s="10" t="s">
        <v>111</v>
      </c>
      <c r="AT3559" s="43" t="s">
        <v>241</v>
      </c>
      <c r="AU3559" s="89" t="s">
        <v>2552</v>
      </c>
    </row>
    <row r="3560" spans="2:47" ht="13.15" customHeight="1" x14ac:dyDescent="0.2">
      <c r="B3560" s="7" t="s">
        <v>5645</v>
      </c>
      <c r="C3560" s="8" t="s">
        <v>100</v>
      </c>
      <c r="D3560" s="13" t="s">
        <v>2545</v>
      </c>
      <c r="E3560" s="8" t="s">
        <v>2546</v>
      </c>
      <c r="F3560" s="8" t="s">
        <v>2561</v>
      </c>
      <c r="G3560" s="7" t="s">
        <v>5644</v>
      </c>
      <c r="H3560" s="8" t="s">
        <v>105</v>
      </c>
      <c r="I3560" s="8">
        <v>50</v>
      </c>
      <c r="J3560" s="8" t="s">
        <v>238</v>
      </c>
      <c r="K3560" s="8" t="s">
        <v>107</v>
      </c>
      <c r="L3560" s="8" t="s">
        <v>108</v>
      </c>
      <c r="M3560" s="13" t="s">
        <v>122</v>
      </c>
      <c r="N3560" s="8" t="s">
        <v>724</v>
      </c>
      <c r="O3560" s="74"/>
      <c r="P3560" s="27"/>
      <c r="Q3560" s="27"/>
      <c r="R3560" s="27">
        <v>3</v>
      </c>
      <c r="S3560" s="27">
        <v>0</v>
      </c>
      <c r="T3560" s="27">
        <v>3</v>
      </c>
      <c r="U3560" s="27">
        <v>3</v>
      </c>
      <c r="V3560" s="27">
        <v>3</v>
      </c>
      <c r="W3560" s="27"/>
      <c r="X3560" s="27"/>
      <c r="Y3560" s="27"/>
      <c r="Z3560" s="27"/>
      <c r="AA3560" s="27"/>
      <c r="AB3560" s="27"/>
      <c r="AC3560" s="27"/>
      <c r="AD3560" s="27"/>
      <c r="AE3560" s="27"/>
      <c r="AF3560" s="27"/>
      <c r="AG3560" s="27"/>
      <c r="AH3560" s="27"/>
      <c r="AI3560" s="27"/>
      <c r="AJ3560" s="27"/>
      <c r="AK3560" s="27"/>
      <c r="AL3560" s="27"/>
      <c r="AM3560" s="27"/>
      <c r="AN3560" s="27"/>
      <c r="AO3560" s="27"/>
      <c r="AP3560" s="27">
        <v>205910.1</v>
      </c>
      <c r="AQ3560" s="39">
        <v>0</v>
      </c>
      <c r="AR3560" s="27">
        <f t="shared" si="139"/>
        <v>0</v>
      </c>
      <c r="AS3560" s="10" t="s">
        <v>111</v>
      </c>
      <c r="AT3560" s="43" t="s">
        <v>241</v>
      </c>
      <c r="AU3560" s="13" t="s">
        <v>6956</v>
      </c>
    </row>
    <row r="3561" spans="2:47" ht="13.15" customHeight="1" x14ac:dyDescent="0.2">
      <c r="B3561" s="7" t="s">
        <v>7053</v>
      </c>
      <c r="C3561" s="8" t="s">
        <v>100</v>
      </c>
      <c r="D3561" s="13" t="s">
        <v>2545</v>
      </c>
      <c r="E3561" s="8" t="s">
        <v>2546</v>
      </c>
      <c r="F3561" s="8" t="s">
        <v>2561</v>
      </c>
      <c r="G3561" s="7" t="s">
        <v>5644</v>
      </c>
      <c r="H3561" s="8" t="s">
        <v>105</v>
      </c>
      <c r="I3561" s="8">
        <v>50</v>
      </c>
      <c r="J3561" s="8" t="s">
        <v>238</v>
      </c>
      <c r="K3561" s="8" t="s">
        <v>107</v>
      </c>
      <c r="L3561" s="8" t="s">
        <v>108</v>
      </c>
      <c r="M3561" s="13" t="s">
        <v>122</v>
      </c>
      <c r="N3561" s="8" t="s">
        <v>724</v>
      </c>
      <c r="O3561" s="39"/>
      <c r="P3561" s="39"/>
      <c r="Q3561" s="39"/>
      <c r="R3561" s="27">
        <v>3</v>
      </c>
      <c r="S3561" s="27">
        <v>0</v>
      </c>
      <c r="T3561" s="27">
        <v>0</v>
      </c>
      <c r="U3561" s="27">
        <v>3</v>
      </c>
      <c r="V3561" s="27">
        <v>3</v>
      </c>
      <c r="W3561" s="27"/>
      <c r="X3561" s="39"/>
      <c r="Y3561" s="39"/>
      <c r="Z3561" s="39"/>
      <c r="AA3561" s="39"/>
      <c r="AB3561" s="39"/>
      <c r="AC3561" s="39"/>
      <c r="AD3561" s="39"/>
      <c r="AE3561" s="39"/>
      <c r="AF3561" s="39"/>
      <c r="AG3561" s="39"/>
      <c r="AH3561" s="39"/>
      <c r="AI3561" s="39"/>
      <c r="AJ3561" s="39"/>
      <c r="AK3561" s="39"/>
      <c r="AL3561" s="39"/>
      <c r="AM3561" s="39"/>
      <c r="AN3561" s="39"/>
      <c r="AO3561" s="39"/>
      <c r="AP3561" s="27">
        <v>205910.1</v>
      </c>
      <c r="AQ3561" s="39">
        <f t="shared" ref="AQ3561" si="140">(R3561+S3561+T3561+U3561+V3561+W3561)*AP3561</f>
        <v>1853190.9000000001</v>
      </c>
      <c r="AR3561" s="27">
        <f t="shared" si="139"/>
        <v>2075573.8080000004</v>
      </c>
      <c r="AS3561" s="10" t="s">
        <v>111</v>
      </c>
      <c r="AT3561" s="43" t="s">
        <v>241</v>
      </c>
      <c r="AU3561" s="13"/>
    </row>
    <row r="3562" spans="2:47" ht="13.15" customHeight="1" x14ac:dyDescent="0.2">
      <c r="B3562" s="7" t="s">
        <v>5646</v>
      </c>
      <c r="C3562" s="8" t="s">
        <v>100</v>
      </c>
      <c r="D3562" s="13" t="s">
        <v>2545</v>
      </c>
      <c r="E3562" s="8" t="s">
        <v>2546</v>
      </c>
      <c r="F3562" s="8" t="s">
        <v>2561</v>
      </c>
      <c r="G3562" s="7" t="s">
        <v>5647</v>
      </c>
      <c r="H3562" s="8" t="s">
        <v>197</v>
      </c>
      <c r="I3562" s="8">
        <v>51</v>
      </c>
      <c r="J3562" s="8" t="s">
        <v>244</v>
      </c>
      <c r="K3562" s="8" t="s">
        <v>107</v>
      </c>
      <c r="L3562" s="8" t="s">
        <v>108</v>
      </c>
      <c r="M3562" s="8" t="s">
        <v>109</v>
      </c>
      <c r="N3562" s="8" t="s">
        <v>724</v>
      </c>
      <c r="O3562" s="74"/>
      <c r="P3562" s="27"/>
      <c r="Q3562" s="27"/>
      <c r="R3562" s="27">
        <v>3</v>
      </c>
      <c r="S3562" s="27">
        <v>2</v>
      </c>
      <c r="T3562" s="27">
        <v>2</v>
      </c>
      <c r="U3562" s="27">
        <v>3</v>
      </c>
      <c r="V3562" s="27">
        <v>3</v>
      </c>
      <c r="W3562" s="27"/>
      <c r="X3562" s="27"/>
      <c r="Y3562" s="27"/>
      <c r="Z3562" s="27"/>
      <c r="AA3562" s="27"/>
      <c r="AB3562" s="27"/>
      <c r="AC3562" s="27"/>
      <c r="AD3562" s="27"/>
      <c r="AE3562" s="27"/>
      <c r="AF3562" s="27"/>
      <c r="AG3562" s="27"/>
      <c r="AH3562" s="27"/>
      <c r="AI3562" s="27"/>
      <c r="AJ3562" s="27"/>
      <c r="AK3562" s="27"/>
      <c r="AL3562" s="27"/>
      <c r="AM3562" s="27"/>
      <c r="AN3562" s="27"/>
      <c r="AO3562" s="27"/>
      <c r="AP3562" s="27">
        <v>320439.88</v>
      </c>
      <c r="AQ3562" s="39">
        <v>0</v>
      </c>
      <c r="AR3562" s="27">
        <f t="shared" si="139"/>
        <v>0</v>
      </c>
      <c r="AS3562" s="10" t="s">
        <v>111</v>
      </c>
      <c r="AT3562" s="43" t="s">
        <v>241</v>
      </c>
      <c r="AU3562" s="89" t="s">
        <v>2552</v>
      </c>
    </row>
    <row r="3563" spans="2:47" ht="13.15" customHeight="1" x14ac:dyDescent="0.2">
      <c r="B3563" s="7" t="s">
        <v>5648</v>
      </c>
      <c r="C3563" s="8" t="s">
        <v>100</v>
      </c>
      <c r="D3563" s="13" t="s">
        <v>2545</v>
      </c>
      <c r="E3563" s="13" t="s">
        <v>1642</v>
      </c>
      <c r="F3563" s="13" t="s">
        <v>2556</v>
      </c>
      <c r="G3563" s="7" t="s">
        <v>5647</v>
      </c>
      <c r="H3563" s="8" t="s">
        <v>105</v>
      </c>
      <c r="I3563" s="8">
        <v>51</v>
      </c>
      <c r="J3563" s="8" t="s">
        <v>238</v>
      </c>
      <c r="K3563" s="8" t="s">
        <v>107</v>
      </c>
      <c r="L3563" s="8" t="s">
        <v>108</v>
      </c>
      <c r="M3563" s="8" t="s">
        <v>109</v>
      </c>
      <c r="N3563" s="8" t="s">
        <v>724</v>
      </c>
      <c r="O3563" s="74"/>
      <c r="P3563" s="27"/>
      <c r="Q3563" s="27"/>
      <c r="R3563" s="27">
        <v>3</v>
      </c>
      <c r="S3563" s="27">
        <v>2</v>
      </c>
      <c r="T3563" s="27">
        <v>2</v>
      </c>
      <c r="U3563" s="27">
        <v>3</v>
      </c>
      <c r="V3563" s="27">
        <v>3</v>
      </c>
      <c r="W3563" s="27"/>
      <c r="X3563" s="27"/>
      <c r="Y3563" s="27"/>
      <c r="Z3563" s="27"/>
      <c r="AA3563" s="27"/>
      <c r="AB3563" s="27"/>
      <c r="AC3563" s="27"/>
      <c r="AD3563" s="27"/>
      <c r="AE3563" s="27"/>
      <c r="AF3563" s="27"/>
      <c r="AG3563" s="27"/>
      <c r="AH3563" s="27"/>
      <c r="AI3563" s="27"/>
      <c r="AJ3563" s="27"/>
      <c r="AK3563" s="27"/>
      <c r="AL3563" s="27"/>
      <c r="AM3563" s="27"/>
      <c r="AN3563" s="27"/>
      <c r="AO3563" s="27"/>
      <c r="AP3563" s="27">
        <v>320439.88</v>
      </c>
      <c r="AQ3563" s="39">
        <v>0</v>
      </c>
      <c r="AR3563" s="27">
        <f t="shared" si="139"/>
        <v>0</v>
      </c>
      <c r="AS3563" s="10" t="s">
        <v>111</v>
      </c>
      <c r="AT3563" s="43" t="s">
        <v>241</v>
      </c>
      <c r="AU3563" s="13" t="s">
        <v>115</v>
      </c>
    </row>
    <row r="3564" spans="2:47" ht="13.15" customHeight="1" x14ac:dyDescent="0.2">
      <c r="B3564" s="13" t="s">
        <v>5649</v>
      </c>
      <c r="C3564" s="13" t="s">
        <v>100</v>
      </c>
      <c r="D3564" s="13" t="s">
        <v>2555</v>
      </c>
      <c r="E3564" s="13" t="s">
        <v>1642</v>
      </c>
      <c r="F3564" s="13" t="s">
        <v>2556</v>
      </c>
      <c r="G3564" s="13" t="s">
        <v>5650</v>
      </c>
      <c r="H3564" s="13" t="s">
        <v>105</v>
      </c>
      <c r="I3564" s="13">
        <v>51</v>
      </c>
      <c r="J3564" s="13" t="s">
        <v>238</v>
      </c>
      <c r="K3564" s="13" t="s">
        <v>107</v>
      </c>
      <c r="L3564" s="13" t="s">
        <v>108</v>
      </c>
      <c r="M3564" s="13" t="s">
        <v>109</v>
      </c>
      <c r="N3564" s="13" t="s">
        <v>724</v>
      </c>
      <c r="O3564" s="39"/>
      <c r="P3564" s="39"/>
      <c r="Q3564" s="39"/>
      <c r="R3564" s="39">
        <v>6</v>
      </c>
      <c r="S3564" s="39">
        <v>8</v>
      </c>
      <c r="T3564" s="39">
        <v>8</v>
      </c>
      <c r="U3564" s="39">
        <v>8</v>
      </c>
      <c r="V3564" s="39">
        <v>8</v>
      </c>
      <c r="W3564" s="39"/>
      <c r="X3564" s="39"/>
      <c r="Y3564" s="39"/>
      <c r="Z3564" s="39"/>
      <c r="AA3564" s="39"/>
      <c r="AB3564" s="39"/>
      <c r="AC3564" s="39"/>
      <c r="AD3564" s="39"/>
      <c r="AE3564" s="39"/>
      <c r="AF3564" s="39"/>
      <c r="AG3564" s="39"/>
      <c r="AH3564" s="39"/>
      <c r="AI3564" s="39"/>
      <c r="AJ3564" s="39"/>
      <c r="AK3564" s="39"/>
      <c r="AL3564" s="39"/>
      <c r="AM3564" s="39"/>
      <c r="AN3564" s="39"/>
      <c r="AO3564" s="39"/>
      <c r="AP3564" s="39">
        <v>320439.88</v>
      </c>
      <c r="AQ3564" s="39">
        <v>0</v>
      </c>
      <c r="AR3564" s="27">
        <f t="shared" si="139"/>
        <v>0</v>
      </c>
      <c r="AS3564" s="13" t="s">
        <v>111</v>
      </c>
      <c r="AT3564" s="13">
        <v>2015</v>
      </c>
      <c r="AU3564" s="13">
        <v>14</v>
      </c>
    </row>
    <row r="3565" spans="2:47" ht="13.15" customHeight="1" x14ac:dyDescent="0.2">
      <c r="B3565" s="13" t="s">
        <v>5651</v>
      </c>
      <c r="C3565" s="13" t="s">
        <v>100</v>
      </c>
      <c r="D3565" s="13" t="s">
        <v>2555</v>
      </c>
      <c r="E3565" s="13" t="s">
        <v>1642</v>
      </c>
      <c r="F3565" s="13" t="s">
        <v>2556</v>
      </c>
      <c r="G3565" s="13" t="s">
        <v>5650</v>
      </c>
      <c r="H3565" s="13" t="s">
        <v>105</v>
      </c>
      <c r="I3565" s="13">
        <v>51</v>
      </c>
      <c r="J3565" s="13" t="s">
        <v>238</v>
      </c>
      <c r="K3565" s="13" t="s">
        <v>107</v>
      </c>
      <c r="L3565" s="13" t="s">
        <v>108</v>
      </c>
      <c r="M3565" s="13" t="s">
        <v>122</v>
      </c>
      <c r="N3565" s="13" t="s">
        <v>724</v>
      </c>
      <c r="O3565" s="39"/>
      <c r="P3565" s="39"/>
      <c r="Q3565" s="39"/>
      <c r="R3565" s="39">
        <v>3</v>
      </c>
      <c r="S3565" s="39">
        <v>2</v>
      </c>
      <c r="T3565" s="39">
        <v>2</v>
      </c>
      <c r="U3565" s="39">
        <v>3</v>
      </c>
      <c r="V3565" s="39">
        <v>3</v>
      </c>
      <c r="W3565" s="39"/>
      <c r="X3565" s="39"/>
      <c r="Y3565" s="39"/>
      <c r="Z3565" s="39"/>
      <c r="AA3565" s="39"/>
      <c r="AB3565" s="39"/>
      <c r="AC3565" s="39"/>
      <c r="AD3565" s="39"/>
      <c r="AE3565" s="39"/>
      <c r="AF3565" s="39"/>
      <c r="AG3565" s="39"/>
      <c r="AH3565" s="39"/>
      <c r="AI3565" s="39"/>
      <c r="AJ3565" s="39"/>
      <c r="AK3565" s="39"/>
      <c r="AL3565" s="39"/>
      <c r="AM3565" s="39"/>
      <c r="AN3565" s="39"/>
      <c r="AO3565" s="39"/>
      <c r="AP3565" s="39">
        <v>320439.88</v>
      </c>
      <c r="AQ3565" s="39">
        <f>(O3565+P3565+Q3565+R3565+S3565+T3565+U3565+V3565+W3565)*AP3565</f>
        <v>4165718.44</v>
      </c>
      <c r="AR3565" s="27">
        <f t="shared" si="139"/>
        <v>4665604.6528000003</v>
      </c>
      <c r="AS3565" s="13" t="s">
        <v>111</v>
      </c>
      <c r="AT3565" s="13">
        <v>2015</v>
      </c>
      <c r="AU3565" s="13"/>
    </row>
    <row r="3566" spans="2:47" ht="13.15" customHeight="1" x14ac:dyDescent="0.2">
      <c r="B3566" s="7" t="s">
        <v>5652</v>
      </c>
      <c r="C3566" s="8" t="s">
        <v>100</v>
      </c>
      <c r="D3566" s="13" t="s">
        <v>2545</v>
      </c>
      <c r="E3566" s="8" t="s">
        <v>2546</v>
      </c>
      <c r="F3566" s="8" t="s">
        <v>2561</v>
      </c>
      <c r="G3566" s="7" t="s">
        <v>5653</v>
      </c>
      <c r="H3566" s="8" t="s">
        <v>197</v>
      </c>
      <c r="I3566" s="8">
        <v>52</v>
      </c>
      <c r="J3566" s="8" t="s">
        <v>244</v>
      </c>
      <c r="K3566" s="8" t="s">
        <v>107</v>
      </c>
      <c r="L3566" s="8" t="s">
        <v>108</v>
      </c>
      <c r="M3566" s="8" t="s">
        <v>109</v>
      </c>
      <c r="N3566" s="8" t="s">
        <v>724</v>
      </c>
      <c r="O3566" s="74"/>
      <c r="P3566" s="27"/>
      <c r="Q3566" s="27"/>
      <c r="R3566" s="27">
        <v>1</v>
      </c>
      <c r="S3566" s="27">
        <v>1</v>
      </c>
      <c r="T3566" s="27">
        <v>0</v>
      </c>
      <c r="U3566" s="27">
        <v>1</v>
      </c>
      <c r="V3566" s="27">
        <v>1</v>
      </c>
      <c r="W3566" s="27"/>
      <c r="X3566" s="27"/>
      <c r="Y3566" s="27"/>
      <c r="Z3566" s="27"/>
      <c r="AA3566" s="27"/>
      <c r="AB3566" s="27"/>
      <c r="AC3566" s="27"/>
      <c r="AD3566" s="27"/>
      <c r="AE3566" s="27"/>
      <c r="AF3566" s="27"/>
      <c r="AG3566" s="27"/>
      <c r="AH3566" s="27"/>
      <c r="AI3566" s="27"/>
      <c r="AJ3566" s="27"/>
      <c r="AK3566" s="27"/>
      <c r="AL3566" s="27"/>
      <c r="AM3566" s="27"/>
      <c r="AN3566" s="27"/>
      <c r="AO3566" s="27"/>
      <c r="AP3566" s="27">
        <v>89133.39</v>
      </c>
      <c r="AQ3566" s="39">
        <v>0</v>
      </c>
      <c r="AR3566" s="27">
        <f t="shared" si="139"/>
        <v>0</v>
      </c>
      <c r="AS3566" s="10" t="s">
        <v>111</v>
      </c>
      <c r="AT3566" s="43" t="s">
        <v>241</v>
      </c>
      <c r="AU3566" s="89" t="s">
        <v>2552</v>
      </c>
    </row>
    <row r="3567" spans="2:47" ht="13.15" customHeight="1" x14ac:dyDescent="0.2">
      <c r="B3567" s="7" t="s">
        <v>5654</v>
      </c>
      <c r="C3567" s="8" t="s">
        <v>100</v>
      </c>
      <c r="D3567" s="13" t="s">
        <v>2545</v>
      </c>
      <c r="E3567" s="8" t="s">
        <v>2546</v>
      </c>
      <c r="F3567" s="8" t="s">
        <v>2561</v>
      </c>
      <c r="G3567" s="7" t="s">
        <v>5653</v>
      </c>
      <c r="H3567" s="8" t="s">
        <v>105</v>
      </c>
      <c r="I3567" s="8">
        <v>52</v>
      </c>
      <c r="J3567" s="8" t="s">
        <v>238</v>
      </c>
      <c r="K3567" s="8" t="s">
        <v>107</v>
      </c>
      <c r="L3567" s="8" t="s">
        <v>108</v>
      </c>
      <c r="M3567" s="13" t="s">
        <v>122</v>
      </c>
      <c r="N3567" s="8" t="s">
        <v>724</v>
      </c>
      <c r="O3567" s="74"/>
      <c r="P3567" s="27"/>
      <c r="Q3567" s="27"/>
      <c r="R3567" s="27">
        <v>1</v>
      </c>
      <c r="S3567" s="27">
        <v>1</v>
      </c>
      <c r="T3567" s="27">
        <v>0</v>
      </c>
      <c r="U3567" s="27">
        <v>1</v>
      </c>
      <c r="V3567" s="27">
        <v>1</v>
      </c>
      <c r="W3567" s="27"/>
      <c r="X3567" s="27"/>
      <c r="Y3567" s="27"/>
      <c r="Z3567" s="27"/>
      <c r="AA3567" s="27"/>
      <c r="AB3567" s="27"/>
      <c r="AC3567" s="27"/>
      <c r="AD3567" s="27"/>
      <c r="AE3567" s="27"/>
      <c r="AF3567" s="27"/>
      <c r="AG3567" s="27"/>
      <c r="AH3567" s="27"/>
      <c r="AI3567" s="27"/>
      <c r="AJ3567" s="27"/>
      <c r="AK3567" s="27"/>
      <c r="AL3567" s="27"/>
      <c r="AM3567" s="27"/>
      <c r="AN3567" s="27"/>
      <c r="AO3567" s="27"/>
      <c r="AP3567" s="27">
        <v>89133.39</v>
      </c>
      <c r="AQ3567" s="39">
        <f>(O3567+P3567+Q3567+R3567+S3567+T3567+U3567+V3567+W3567)*AP3567</f>
        <v>356533.56</v>
      </c>
      <c r="AR3567" s="27">
        <f t="shared" si="139"/>
        <v>399317.58720000001</v>
      </c>
      <c r="AS3567" s="10" t="s">
        <v>111</v>
      </c>
      <c r="AT3567" s="43" t="s">
        <v>241</v>
      </c>
      <c r="AU3567" s="89"/>
    </row>
    <row r="3568" spans="2:47" ht="13.15" customHeight="1" x14ac:dyDescent="0.2">
      <c r="B3568" s="7" t="s">
        <v>5655</v>
      </c>
      <c r="C3568" s="8" t="s">
        <v>100</v>
      </c>
      <c r="D3568" s="13" t="s">
        <v>2545</v>
      </c>
      <c r="E3568" s="8" t="s">
        <v>2546</v>
      </c>
      <c r="F3568" s="8" t="s">
        <v>2561</v>
      </c>
      <c r="G3568" s="7" t="s">
        <v>5656</v>
      </c>
      <c r="H3568" s="8" t="s">
        <v>197</v>
      </c>
      <c r="I3568" s="8">
        <v>52</v>
      </c>
      <c r="J3568" s="8" t="s">
        <v>244</v>
      </c>
      <c r="K3568" s="8" t="s">
        <v>107</v>
      </c>
      <c r="L3568" s="8" t="s">
        <v>108</v>
      </c>
      <c r="M3568" s="8" t="s">
        <v>109</v>
      </c>
      <c r="N3568" s="8" t="s">
        <v>724</v>
      </c>
      <c r="O3568" s="74"/>
      <c r="P3568" s="27"/>
      <c r="Q3568" s="27"/>
      <c r="R3568" s="27">
        <v>3</v>
      </c>
      <c r="S3568" s="27">
        <v>1</v>
      </c>
      <c r="T3568" s="27">
        <v>1</v>
      </c>
      <c r="U3568" s="27">
        <v>3</v>
      </c>
      <c r="V3568" s="27">
        <v>3</v>
      </c>
      <c r="W3568" s="27"/>
      <c r="X3568" s="27"/>
      <c r="Y3568" s="27"/>
      <c r="Z3568" s="27"/>
      <c r="AA3568" s="27"/>
      <c r="AB3568" s="27"/>
      <c r="AC3568" s="27"/>
      <c r="AD3568" s="27"/>
      <c r="AE3568" s="27"/>
      <c r="AF3568" s="27"/>
      <c r="AG3568" s="27"/>
      <c r="AH3568" s="27"/>
      <c r="AI3568" s="27"/>
      <c r="AJ3568" s="27"/>
      <c r="AK3568" s="27"/>
      <c r="AL3568" s="27"/>
      <c r="AM3568" s="27"/>
      <c r="AN3568" s="27"/>
      <c r="AO3568" s="27"/>
      <c r="AP3568" s="27">
        <v>432093.14</v>
      </c>
      <c r="AQ3568" s="39">
        <v>0</v>
      </c>
      <c r="AR3568" s="27">
        <f t="shared" si="139"/>
        <v>0</v>
      </c>
      <c r="AS3568" s="10" t="s">
        <v>111</v>
      </c>
      <c r="AT3568" s="43" t="s">
        <v>241</v>
      </c>
      <c r="AU3568" s="89" t="s">
        <v>2552</v>
      </c>
    </row>
    <row r="3569" spans="2:47" ht="13.15" customHeight="1" x14ac:dyDescent="0.2">
      <c r="B3569" s="7" t="s">
        <v>5657</v>
      </c>
      <c r="C3569" s="8" t="s">
        <v>100</v>
      </c>
      <c r="D3569" s="13" t="s">
        <v>2545</v>
      </c>
      <c r="E3569" s="13" t="s">
        <v>1642</v>
      </c>
      <c r="F3569" s="13" t="s">
        <v>2556</v>
      </c>
      <c r="G3569" s="7" t="s">
        <v>5656</v>
      </c>
      <c r="H3569" s="8" t="s">
        <v>105</v>
      </c>
      <c r="I3569" s="8">
        <v>52</v>
      </c>
      <c r="J3569" s="8" t="s">
        <v>238</v>
      </c>
      <c r="K3569" s="8" t="s">
        <v>107</v>
      </c>
      <c r="L3569" s="8" t="s">
        <v>108</v>
      </c>
      <c r="M3569" s="8" t="s">
        <v>109</v>
      </c>
      <c r="N3569" s="8" t="s">
        <v>724</v>
      </c>
      <c r="O3569" s="74"/>
      <c r="P3569" s="27"/>
      <c r="Q3569" s="27"/>
      <c r="R3569" s="27">
        <v>3</v>
      </c>
      <c r="S3569" s="27">
        <v>1</v>
      </c>
      <c r="T3569" s="27">
        <v>1</v>
      </c>
      <c r="U3569" s="27">
        <v>3</v>
      </c>
      <c r="V3569" s="27">
        <v>3</v>
      </c>
      <c r="W3569" s="27"/>
      <c r="X3569" s="27"/>
      <c r="Y3569" s="27"/>
      <c r="Z3569" s="27"/>
      <c r="AA3569" s="27"/>
      <c r="AB3569" s="27"/>
      <c r="AC3569" s="27"/>
      <c r="AD3569" s="27"/>
      <c r="AE3569" s="27"/>
      <c r="AF3569" s="27"/>
      <c r="AG3569" s="27"/>
      <c r="AH3569" s="27"/>
      <c r="AI3569" s="27"/>
      <c r="AJ3569" s="27"/>
      <c r="AK3569" s="27"/>
      <c r="AL3569" s="27"/>
      <c r="AM3569" s="27"/>
      <c r="AN3569" s="27"/>
      <c r="AO3569" s="27"/>
      <c r="AP3569" s="27">
        <v>432093.14</v>
      </c>
      <c r="AQ3569" s="39">
        <v>0</v>
      </c>
      <c r="AR3569" s="27">
        <f t="shared" si="139"/>
        <v>0</v>
      </c>
      <c r="AS3569" s="10" t="s">
        <v>111</v>
      </c>
      <c r="AT3569" s="43" t="s">
        <v>241</v>
      </c>
      <c r="AU3569" s="13" t="s">
        <v>115</v>
      </c>
    </row>
    <row r="3570" spans="2:47" ht="13.15" customHeight="1" x14ac:dyDescent="0.2">
      <c r="B3570" s="13" t="s">
        <v>5658</v>
      </c>
      <c r="C3570" s="13" t="s">
        <v>100</v>
      </c>
      <c r="D3570" s="13" t="s">
        <v>2555</v>
      </c>
      <c r="E3570" s="13" t="s">
        <v>1642</v>
      </c>
      <c r="F3570" s="13" t="s">
        <v>2556</v>
      </c>
      <c r="G3570" s="13" t="s">
        <v>5659</v>
      </c>
      <c r="H3570" s="13" t="s">
        <v>105</v>
      </c>
      <c r="I3570" s="13">
        <v>52</v>
      </c>
      <c r="J3570" s="13" t="s">
        <v>238</v>
      </c>
      <c r="K3570" s="13" t="s">
        <v>107</v>
      </c>
      <c r="L3570" s="13" t="s">
        <v>108</v>
      </c>
      <c r="M3570" s="13" t="s">
        <v>109</v>
      </c>
      <c r="N3570" s="13" t="s">
        <v>724</v>
      </c>
      <c r="O3570" s="39"/>
      <c r="P3570" s="39"/>
      <c r="Q3570" s="39"/>
      <c r="R3570" s="39">
        <v>3</v>
      </c>
      <c r="S3570" s="39">
        <v>5</v>
      </c>
      <c r="T3570" s="39">
        <v>6</v>
      </c>
      <c r="U3570" s="39">
        <v>6</v>
      </c>
      <c r="V3570" s="39">
        <v>6</v>
      </c>
      <c r="W3570" s="39"/>
      <c r="X3570" s="39"/>
      <c r="Y3570" s="39"/>
      <c r="Z3570" s="39"/>
      <c r="AA3570" s="39"/>
      <c r="AB3570" s="39"/>
      <c r="AC3570" s="39"/>
      <c r="AD3570" s="39"/>
      <c r="AE3570" s="39"/>
      <c r="AF3570" s="39"/>
      <c r="AG3570" s="39"/>
      <c r="AH3570" s="39"/>
      <c r="AI3570" s="39"/>
      <c r="AJ3570" s="39"/>
      <c r="AK3570" s="39"/>
      <c r="AL3570" s="39"/>
      <c r="AM3570" s="39"/>
      <c r="AN3570" s="39"/>
      <c r="AO3570" s="39"/>
      <c r="AP3570" s="39">
        <v>432093.14</v>
      </c>
      <c r="AQ3570" s="39">
        <v>0</v>
      </c>
      <c r="AR3570" s="27">
        <f t="shared" si="139"/>
        <v>0</v>
      </c>
      <c r="AS3570" s="13" t="s">
        <v>111</v>
      </c>
      <c r="AT3570" s="13">
        <v>2015</v>
      </c>
      <c r="AU3570" s="13">
        <v>14</v>
      </c>
    </row>
    <row r="3571" spans="2:47" ht="13.15" customHeight="1" x14ac:dyDescent="0.2">
      <c r="B3571" s="13" t="s">
        <v>5660</v>
      </c>
      <c r="C3571" s="13" t="s">
        <v>100</v>
      </c>
      <c r="D3571" s="13" t="s">
        <v>2555</v>
      </c>
      <c r="E3571" s="13" t="s">
        <v>1642</v>
      </c>
      <c r="F3571" s="13" t="s">
        <v>2556</v>
      </c>
      <c r="G3571" s="13" t="s">
        <v>5659</v>
      </c>
      <c r="H3571" s="13" t="s">
        <v>105</v>
      </c>
      <c r="I3571" s="13">
        <v>52</v>
      </c>
      <c r="J3571" s="13" t="s">
        <v>238</v>
      </c>
      <c r="K3571" s="13" t="s">
        <v>107</v>
      </c>
      <c r="L3571" s="13" t="s">
        <v>108</v>
      </c>
      <c r="M3571" s="13" t="s">
        <v>122</v>
      </c>
      <c r="N3571" s="13" t="s">
        <v>724</v>
      </c>
      <c r="O3571" s="39"/>
      <c r="P3571" s="39"/>
      <c r="Q3571" s="39"/>
      <c r="R3571" s="39">
        <v>3</v>
      </c>
      <c r="S3571" s="39">
        <v>1</v>
      </c>
      <c r="T3571" s="39">
        <v>1</v>
      </c>
      <c r="U3571" s="39">
        <v>3</v>
      </c>
      <c r="V3571" s="39">
        <v>3</v>
      </c>
      <c r="W3571" s="39"/>
      <c r="X3571" s="39"/>
      <c r="Y3571" s="39"/>
      <c r="Z3571" s="39"/>
      <c r="AA3571" s="39"/>
      <c r="AB3571" s="39"/>
      <c r="AC3571" s="39"/>
      <c r="AD3571" s="39"/>
      <c r="AE3571" s="39"/>
      <c r="AF3571" s="39"/>
      <c r="AG3571" s="39"/>
      <c r="AH3571" s="39"/>
      <c r="AI3571" s="39"/>
      <c r="AJ3571" s="39"/>
      <c r="AK3571" s="39"/>
      <c r="AL3571" s="39"/>
      <c r="AM3571" s="39"/>
      <c r="AN3571" s="39"/>
      <c r="AO3571" s="39"/>
      <c r="AP3571" s="39">
        <v>432093.14</v>
      </c>
      <c r="AQ3571" s="39">
        <f>(O3571+P3571+Q3571+R3571+S3571+T3571+U3571+V3571+W3571)*AP3571</f>
        <v>4753024.54</v>
      </c>
      <c r="AR3571" s="27">
        <f t="shared" si="139"/>
        <v>5323387.4848000007</v>
      </c>
      <c r="AS3571" s="13" t="s">
        <v>111</v>
      </c>
      <c r="AT3571" s="13">
        <v>2015</v>
      </c>
      <c r="AU3571" s="13"/>
    </row>
    <row r="3572" spans="2:47" ht="13.15" customHeight="1" x14ac:dyDescent="0.2">
      <c r="B3572" s="12" t="s">
        <v>5661</v>
      </c>
      <c r="C3572" s="7" t="s">
        <v>100</v>
      </c>
      <c r="D3572" s="13" t="s">
        <v>5662</v>
      </c>
      <c r="E3572" s="13" t="s">
        <v>5663</v>
      </c>
      <c r="F3572" s="13" t="s">
        <v>5664</v>
      </c>
      <c r="G3572" s="7" t="s">
        <v>5665</v>
      </c>
      <c r="H3572" s="8" t="s">
        <v>197</v>
      </c>
      <c r="I3572" s="8">
        <v>46</v>
      </c>
      <c r="J3572" s="10" t="s">
        <v>5666</v>
      </c>
      <c r="K3572" s="8" t="s">
        <v>107</v>
      </c>
      <c r="L3572" s="10" t="s">
        <v>108</v>
      </c>
      <c r="M3572" s="10" t="s">
        <v>109</v>
      </c>
      <c r="N3572" s="10" t="s">
        <v>110</v>
      </c>
      <c r="O3572" s="74"/>
      <c r="P3572" s="27"/>
      <c r="Q3572" s="27"/>
      <c r="R3572" s="27"/>
      <c r="S3572" s="27">
        <v>79</v>
      </c>
      <c r="T3572" s="27">
        <v>79</v>
      </c>
      <c r="U3572" s="27">
        <v>79</v>
      </c>
      <c r="V3572" s="27">
        <v>79</v>
      </c>
      <c r="W3572" s="27"/>
      <c r="X3572" s="27"/>
      <c r="Y3572" s="27"/>
      <c r="Z3572" s="27"/>
      <c r="AA3572" s="27"/>
      <c r="AB3572" s="27"/>
      <c r="AC3572" s="27"/>
      <c r="AD3572" s="27"/>
      <c r="AE3572" s="27"/>
      <c r="AF3572" s="27"/>
      <c r="AG3572" s="27"/>
      <c r="AH3572" s="27"/>
      <c r="AI3572" s="27"/>
      <c r="AJ3572" s="27"/>
      <c r="AK3572" s="27"/>
      <c r="AL3572" s="27"/>
      <c r="AM3572" s="27"/>
      <c r="AN3572" s="27"/>
      <c r="AO3572" s="27"/>
      <c r="AP3572" s="27">
        <v>3584.8214285714284</v>
      </c>
      <c r="AQ3572" s="39">
        <v>0</v>
      </c>
      <c r="AR3572" s="27">
        <f t="shared" si="139"/>
        <v>0</v>
      </c>
      <c r="AS3572" s="10" t="s">
        <v>111</v>
      </c>
      <c r="AT3572" s="43" t="s">
        <v>241</v>
      </c>
      <c r="AU3572" s="89" t="s">
        <v>212</v>
      </c>
    </row>
    <row r="3573" spans="2:47" ht="13.15" customHeight="1" x14ac:dyDescent="0.2">
      <c r="B3573" s="12" t="s">
        <v>5667</v>
      </c>
      <c r="C3573" s="7" t="s">
        <v>100</v>
      </c>
      <c r="D3573" s="13" t="s">
        <v>5662</v>
      </c>
      <c r="E3573" s="13" t="s">
        <v>5663</v>
      </c>
      <c r="F3573" s="13" t="s">
        <v>5664</v>
      </c>
      <c r="G3573" s="7" t="s">
        <v>5668</v>
      </c>
      <c r="H3573" s="8" t="s">
        <v>197</v>
      </c>
      <c r="I3573" s="8">
        <v>47</v>
      </c>
      <c r="J3573" s="10" t="s">
        <v>5666</v>
      </c>
      <c r="K3573" s="8" t="s">
        <v>107</v>
      </c>
      <c r="L3573" s="10" t="s">
        <v>108</v>
      </c>
      <c r="M3573" s="10" t="s">
        <v>109</v>
      </c>
      <c r="N3573" s="10" t="s">
        <v>110</v>
      </c>
      <c r="O3573" s="74"/>
      <c r="P3573" s="27"/>
      <c r="Q3573" s="27"/>
      <c r="R3573" s="27"/>
      <c r="S3573" s="27">
        <v>93</v>
      </c>
      <c r="T3573" s="27">
        <v>93</v>
      </c>
      <c r="U3573" s="27">
        <v>93</v>
      </c>
      <c r="V3573" s="27">
        <v>93</v>
      </c>
      <c r="W3573" s="27"/>
      <c r="X3573" s="27"/>
      <c r="Y3573" s="27"/>
      <c r="Z3573" s="27"/>
      <c r="AA3573" s="27"/>
      <c r="AB3573" s="27"/>
      <c r="AC3573" s="27"/>
      <c r="AD3573" s="27"/>
      <c r="AE3573" s="27"/>
      <c r="AF3573" s="27"/>
      <c r="AG3573" s="27"/>
      <c r="AH3573" s="27"/>
      <c r="AI3573" s="27"/>
      <c r="AJ3573" s="27"/>
      <c r="AK3573" s="27"/>
      <c r="AL3573" s="27"/>
      <c r="AM3573" s="27"/>
      <c r="AN3573" s="27"/>
      <c r="AO3573" s="27"/>
      <c r="AP3573" s="27">
        <v>3584.8214285714284</v>
      </c>
      <c r="AQ3573" s="39">
        <v>0</v>
      </c>
      <c r="AR3573" s="27">
        <f t="shared" si="139"/>
        <v>0</v>
      </c>
      <c r="AS3573" s="10" t="s">
        <v>111</v>
      </c>
      <c r="AT3573" s="43" t="s">
        <v>241</v>
      </c>
      <c r="AU3573" s="89" t="s">
        <v>212</v>
      </c>
    </row>
    <row r="3574" spans="2:47" ht="13.15" customHeight="1" x14ac:dyDescent="0.2">
      <c r="B3574" s="12" t="s">
        <v>5669</v>
      </c>
      <c r="C3574" s="7" t="s">
        <v>100</v>
      </c>
      <c r="D3574" s="13" t="s">
        <v>5662</v>
      </c>
      <c r="E3574" s="13" t="s">
        <v>5663</v>
      </c>
      <c r="F3574" s="13" t="s">
        <v>5664</v>
      </c>
      <c r="G3574" s="7" t="s">
        <v>5670</v>
      </c>
      <c r="H3574" s="8" t="s">
        <v>197</v>
      </c>
      <c r="I3574" s="8">
        <v>48</v>
      </c>
      <c r="J3574" s="10" t="s">
        <v>5666</v>
      </c>
      <c r="K3574" s="8" t="s">
        <v>107</v>
      </c>
      <c r="L3574" s="10" t="s">
        <v>108</v>
      </c>
      <c r="M3574" s="10" t="s">
        <v>109</v>
      </c>
      <c r="N3574" s="10" t="s">
        <v>110</v>
      </c>
      <c r="O3574" s="74"/>
      <c r="P3574" s="27"/>
      <c r="Q3574" s="27"/>
      <c r="R3574" s="27"/>
      <c r="S3574" s="27">
        <v>217</v>
      </c>
      <c r="T3574" s="27">
        <v>217</v>
      </c>
      <c r="U3574" s="27">
        <v>217</v>
      </c>
      <c r="V3574" s="27">
        <v>217</v>
      </c>
      <c r="W3574" s="27"/>
      <c r="X3574" s="27"/>
      <c r="Y3574" s="27"/>
      <c r="Z3574" s="27"/>
      <c r="AA3574" s="27"/>
      <c r="AB3574" s="27"/>
      <c r="AC3574" s="27"/>
      <c r="AD3574" s="27"/>
      <c r="AE3574" s="27"/>
      <c r="AF3574" s="27"/>
      <c r="AG3574" s="27"/>
      <c r="AH3574" s="27"/>
      <c r="AI3574" s="27"/>
      <c r="AJ3574" s="27"/>
      <c r="AK3574" s="27"/>
      <c r="AL3574" s="27"/>
      <c r="AM3574" s="27"/>
      <c r="AN3574" s="27"/>
      <c r="AO3574" s="27"/>
      <c r="AP3574" s="27">
        <v>3584.8214285714284</v>
      </c>
      <c r="AQ3574" s="39">
        <v>0</v>
      </c>
      <c r="AR3574" s="27">
        <f t="shared" si="139"/>
        <v>0</v>
      </c>
      <c r="AS3574" s="10" t="s">
        <v>111</v>
      </c>
      <c r="AT3574" s="43" t="s">
        <v>241</v>
      </c>
      <c r="AU3574" s="89" t="s">
        <v>212</v>
      </c>
    </row>
    <row r="3575" spans="2:47" ht="13.15" customHeight="1" x14ac:dyDescent="0.2">
      <c r="B3575" s="12" t="s">
        <v>5671</v>
      </c>
      <c r="C3575" s="7" t="s">
        <v>100</v>
      </c>
      <c r="D3575" s="13" t="s">
        <v>5662</v>
      </c>
      <c r="E3575" s="13" t="s">
        <v>5663</v>
      </c>
      <c r="F3575" s="13" t="s">
        <v>5664</v>
      </c>
      <c r="G3575" s="7" t="s">
        <v>5672</v>
      </c>
      <c r="H3575" s="8" t="s">
        <v>197</v>
      </c>
      <c r="I3575" s="8">
        <v>49</v>
      </c>
      <c r="J3575" s="10" t="s">
        <v>5666</v>
      </c>
      <c r="K3575" s="8" t="s">
        <v>107</v>
      </c>
      <c r="L3575" s="10" t="s">
        <v>108</v>
      </c>
      <c r="M3575" s="10" t="s">
        <v>109</v>
      </c>
      <c r="N3575" s="10" t="s">
        <v>110</v>
      </c>
      <c r="O3575" s="74"/>
      <c r="P3575" s="27"/>
      <c r="Q3575" s="27"/>
      <c r="R3575" s="27"/>
      <c r="S3575" s="27">
        <v>313</v>
      </c>
      <c r="T3575" s="27">
        <v>313</v>
      </c>
      <c r="U3575" s="27">
        <v>313</v>
      </c>
      <c r="V3575" s="27">
        <v>313</v>
      </c>
      <c r="W3575" s="27"/>
      <c r="X3575" s="27"/>
      <c r="Y3575" s="27"/>
      <c r="Z3575" s="27"/>
      <c r="AA3575" s="27"/>
      <c r="AB3575" s="27"/>
      <c r="AC3575" s="27"/>
      <c r="AD3575" s="27"/>
      <c r="AE3575" s="27"/>
      <c r="AF3575" s="27"/>
      <c r="AG3575" s="27"/>
      <c r="AH3575" s="27"/>
      <c r="AI3575" s="27"/>
      <c r="AJ3575" s="27"/>
      <c r="AK3575" s="27"/>
      <c r="AL3575" s="27"/>
      <c r="AM3575" s="27"/>
      <c r="AN3575" s="27"/>
      <c r="AO3575" s="27"/>
      <c r="AP3575" s="27">
        <v>3584.8214285714284</v>
      </c>
      <c r="AQ3575" s="39">
        <v>0</v>
      </c>
      <c r="AR3575" s="27">
        <f t="shared" si="139"/>
        <v>0</v>
      </c>
      <c r="AS3575" s="10" t="s">
        <v>111</v>
      </c>
      <c r="AT3575" s="43" t="s">
        <v>241</v>
      </c>
      <c r="AU3575" s="89" t="s">
        <v>212</v>
      </c>
    </row>
    <row r="3576" spans="2:47" ht="13.15" customHeight="1" x14ac:dyDescent="0.2">
      <c r="B3576" s="12" t="s">
        <v>5673</v>
      </c>
      <c r="C3576" s="7" t="s">
        <v>100</v>
      </c>
      <c r="D3576" s="13" t="s">
        <v>5662</v>
      </c>
      <c r="E3576" s="13" t="s">
        <v>5663</v>
      </c>
      <c r="F3576" s="13" t="s">
        <v>5664</v>
      </c>
      <c r="G3576" s="7" t="s">
        <v>5674</v>
      </c>
      <c r="H3576" s="8" t="s">
        <v>197</v>
      </c>
      <c r="I3576" s="8">
        <v>50</v>
      </c>
      <c r="J3576" s="10" t="s">
        <v>5666</v>
      </c>
      <c r="K3576" s="8" t="s">
        <v>107</v>
      </c>
      <c r="L3576" s="10" t="s">
        <v>108</v>
      </c>
      <c r="M3576" s="10" t="s">
        <v>109</v>
      </c>
      <c r="N3576" s="10" t="s">
        <v>110</v>
      </c>
      <c r="O3576" s="74"/>
      <c r="P3576" s="27"/>
      <c r="Q3576" s="27"/>
      <c r="R3576" s="27"/>
      <c r="S3576" s="27">
        <v>324</v>
      </c>
      <c r="T3576" s="27">
        <v>324</v>
      </c>
      <c r="U3576" s="27">
        <v>324</v>
      </c>
      <c r="V3576" s="27">
        <v>324</v>
      </c>
      <c r="W3576" s="27"/>
      <c r="X3576" s="27"/>
      <c r="Y3576" s="27"/>
      <c r="Z3576" s="27"/>
      <c r="AA3576" s="27"/>
      <c r="AB3576" s="27"/>
      <c r="AC3576" s="27"/>
      <c r="AD3576" s="27"/>
      <c r="AE3576" s="27"/>
      <c r="AF3576" s="27"/>
      <c r="AG3576" s="27"/>
      <c r="AH3576" s="27"/>
      <c r="AI3576" s="27"/>
      <c r="AJ3576" s="27"/>
      <c r="AK3576" s="27"/>
      <c r="AL3576" s="27"/>
      <c r="AM3576" s="27"/>
      <c r="AN3576" s="27"/>
      <c r="AO3576" s="27"/>
      <c r="AP3576" s="27">
        <v>3584.8214285714284</v>
      </c>
      <c r="AQ3576" s="39">
        <v>0</v>
      </c>
      <c r="AR3576" s="27">
        <f t="shared" si="139"/>
        <v>0</v>
      </c>
      <c r="AS3576" s="10" t="s">
        <v>111</v>
      </c>
      <c r="AT3576" s="43" t="s">
        <v>241</v>
      </c>
      <c r="AU3576" s="89" t="s">
        <v>212</v>
      </c>
    </row>
    <row r="3577" spans="2:47" ht="13.15" customHeight="1" x14ac:dyDescent="0.2">
      <c r="B3577" s="12" t="s">
        <v>5675</v>
      </c>
      <c r="C3577" s="7" t="s">
        <v>100</v>
      </c>
      <c r="D3577" s="13" t="s">
        <v>5662</v>
      </c>
      <c r="E3577" s="13" t="s">
        <v>5663</v>
      </c>
      <c r="F3577" s="13" t="s">
        <v>5664</v>
      </c>
      <c r="G3577" s="7" t="s">
        <v>5676</v>
      </c>
      <c r="H3577" s="8" t="s">
        <v>197</v>
      </c>
      <c r="I3577" s="8">
        <v>51</v>
      </c>
      <c r="J3577" s="10" t="s">
        <v>5666</v>
      </c>
      <c r="K3577" s="8" t="s">
        <v>107</v>
      </c>
      <c r="L3577" s="10" t="s">
        <v>108</v>
      </c>
      <c r="M3577" s="10" t="s">
        <v>109</v>
      </c>
      <c r="N3577" s="10" t="s">
        <v>110</v>
      </c>
      <c r="O3577" s="74"/>
      <c r="P3577" s="27"/>
      <c r="Q3577" s="27"/>
      <c r="R3577" s="27"/>
      <c r="S3577" s="27">
        <v>352</v>
      </c>
      <c r="T3577" s="27">
        <v>352</v>
      </c>
      <c r="U3577" s="27">
        <v>352</v>
      </c>
      <c r="V3577" s="27">
        <v>352</v>
      </c>
      <c r="W3577" s="27"/>
      <c r="X3577" s="27"/>
      <c r="Y3577" s="27"/>
      <c r="Z3577" s="27"/>
      <c r="AA3577" s="27"/>
      <c r="AB3577" s="27"/>
      <c r="AC3577" s="27"/>
      <c r="AD3577" s="27"/>
      <c r="AE3577" s="27"/>
      <c r="AF3577" s="27"/>
      <c r="AG3577" s="27"/>
      <c r="AH3577" s="27"/>
      <c r="AI3577" s="27"/>
      <c r="AJ3577" s="27"/>
      <c r="AK3577" s="27"/>
      <c r="AL3577" s="27"/>
      <c r="AM3577" s="27"/>
      <c r="AN3577" s="27"/>
      <c r="AO3577" s="27"/>
      <c r="AP3577" s="27">
        <v>3584.8214285714284</v>
      </c>
      <c r="AQ3577" s="39">
        <v>0</v>
      </c>
      <c r="AR3577" s="27">
        <f t="shared" si="139"/>
        <v>0</v>
      </c>
      <c r="AS3577" s="10" t="s">
        <v>111</v>
      </c>
      <c r="AT3577" s="43" t="s">
        <v>241</v>
      </c>
      <c r="AU3577" s="89" t="s">
        <v>212</v>
      </c>
    </row>
    <row r="3578" spans="2:47" ht="13.15" customHeight="1" x14ac:dyDescent="0.2">
      <c r="B3578" s="12" t="s">
        <v>5677</v>
      </c>
      <c r="C3578" s="7" t="s">
        <v>100</v>
      </c>
      <c r="D3578" s="13" t="s">
        <v>5662</v>
      </c>
      <c r="E3578" s="13" t="s">
        <v>5663</v>
      </c>
      <c r="F3578" s="13" t="s">
        <v>5664</v>
      </c>
      <c r="G3578" s="7" t="s">
        <v>5678</v>
      </c>
      <c r="H3578" s="8" t="s">
        <v>197</v>
      </c>
      <c r="I3578" s="8">
        <v>52</v>
      </c>
      <c r="J3578" s="10" t="s">
        <v>5666</v>
      </c>
      <c r="K3578" s="8" t="s">
        <v>107</v>
      </c>
      <c r="L3578" s="10" t="s">
        <v>108</v>
      </c>
      <c r="M3578" s="10" t="s">
        <v>109</v>
      </c>
      <c r="N3578" s="10" t="s">
        <v>110</v>
      </c>
      <c r="O3578" s="74"/>
      <c r="P3578" s="27"/>
      <c r="Q3578" s="27"/>
      <c r="R3578" s="27"/>
      <c r="S3578" s="27">
        <v>243</v>
      </c>
      <c r="T3578" s="27">
        <v>243</v>
      </c>
      <c r="U3578" s="27">
        <v>243</v>
      </c>
      <c r="V3578" s="27">
        <v>243</v>
      </c>
      <c r="W3578" s="27"/>
      <c r="X3578" s="27"/>
      <c r="Y3578" s="27"/>
      <c r="Z3578" s="27"/>
      <c r="AA3578" s="27"/>
      <c r="AB3578" s="27"/>
      <c r="AC3578" s="27"/>
      <c r="AD3578" s="27"/>
      <c r="AE3578" s="27"/>
      <c r="AF3578" s="27"/>
      <c r="AG3578" s="27"/>
      <c r="AH3578" s="27"/>
      <c r="AI3578" s="27"/>
      <c r="AJ3578" s="27"/>
      <c r="AK3578" s="27"/>
      <c r="AL3578" s="27"/>
      <c r="AM3578" s="27"/>
      <c r="AN3578" s="27"/>
      <c r="AO3578" s="27"/>
      <c r="AP3578" s="27">
        <v>3584.8214285714284</v>
      </c>
      <c r="AQ3578" s="39">
        <v>0</v>
      </c>
      <c r="AR3578" s="27">
        <f t="shared" si="139"/>
        <v>0</v>
      </c>
      <c r="AS3578" s="10" t="s">
        <v>111</v>
      </c>
      <c r="AT3578" s="43" t="s">
        <v>241</v>
      </c>
      <c r="AU3578" s="89" t="s">
        <v>212</v>
      </c>
    </row>
    <row r="3579" spans="2:47" ht="13.15" customHeight="1" x14ac:dyDescent="0.2">
      <c r="B3579" s="12" t="s">
        <v>5679</v>
      </c>
      <c r="C3579" s="7" t="s">
        <v>100</v>
      </c>
      <c r="D3579" s="13" t="s">
        <v>5662</v>
      </c>
      <c r="E3579" s="13" t="s">
        <v>5663</v>
      </c>
      <c r="F3579" s="13" t="s">
        <v>5664</v>
      </c>
      <c r="G3579" s="7" t="s">
        <v>5680</v>
      </c>
      <c r="H3579" s="8" t="s">
        <v>197</v>
      </c>
      <c r="I3579" s="8">
        <v>53</v>
      </c>
      <c r="J3579" s="10" t="s">
        <v>5666</v>
      </c>
      <c r="K3579" s="8" t="s">
        <v>107</v>
      </c>
      <c r="L3579" s="10" t="s">
        <v>108</v>
      </c>
      <c r="M3579" s="10" t="s">
        <v>109</v>
      </c>
      <c r="N3579" s="10" t="s">
        <v>110</v>
      </c>
      <c r="O3579" s="74"/>
      <c r="P3579" s="27"/>
      <c r="Q3579" s="27"/>
      <c r="R3579" s="27"/>
      <c r="S3579" s="27">
        <v>50</v>
      </c>
      <c r="T3579" s="27">
        <v>50</v>
      </c>
      <c r="U3579" s="27">
        <v>50</v>
      </c>
      <c r="V3579" s="27">
        <v>50</v>
      </c>
      <c r="W3579" s="27"/>
      <c r="X3579" s="27"/>
      <c r="Y3579" s="27"/>
      <c r="Z3579" s="27"/>
      <c r="AA3579" s="27"/>
      <c r="AB3579" s="27"/>
      <c r="AC3579" s="27"/>
      <c r="AD3579" s="27"/>
      <c r="AE3579" s="27"/>
      <c r="AF3579" s="27"/>
      <c r="AG3579" s="27"/>
      <c r="AH3579" s="27"/>
      <c r="AI3579" s="27"/>
      <c r="AJ3579" s="27"/>
      <c r="AK3579" s="27"/>
      <c r="AL3579" s="27"/>
      <c r="AM3579" s="27"/>
      <c r="AN3579" s="27"/>
      <c r="AO3579" s="27"/>
      <c r="AP3579" s="27">
        <v>5446.4285714285706</v>
      </c>
      <c r="AQ3579" s="39">
        <v>0</v>
      </c>
      <c r="AR3579" s="27">
        <f t="shared" si="139"/>
        <v>0</v>
      </c>
      <c r="AS3579" s="10" t="s">
        <v>111</v>
      </c>
      <c r="AT3579" s="43" t="s">
        <v>241</v>
      </c>
      <c r="AU3579" s="89" t="s">
        <v>212</v>
      </c>
    </row>
    <row r="3580" spans="2:47" ht="13.15" customHeight="1" x14ac:dyDescent="0.2">
      <c r="B3580" s="12" t="s">
        <v>5681</v>
      </c>
      <c r="C3580" s="7" t="s">
        <v>100</v>
      </c>
      <c r="D3580" s="13" t="s">
        <v>731</v>
      </c>
      <c r="E3580" s="13" t="s">
        <v>741</v>
      </c>
      <c r="F3580" s="13" t="s">
        <v>742</v>
      </c>
      <c r="G3580" s="7" t="s">
        <v>734</v>
      </c>
      <c r="H3580" s="8" t="s">
        <v>105</v>
      </c>
      <c r="I3580" s="8">
        <v>50</v>
      </c>
      <c r="J3580" s="10" t="s">
        <v>244</v>
      </c>
      <c r="K3580" s="8" t="s">
        <v>107</v>
      </c>
      <c r="L3580" s="10" t="s">
        <v>108</v>
      </c>
      <c r="M3580" s="10" t="s">
        <v>109</v>
      </c>
      <c r="N3580" s="10" t="s">
        <v>724</v>
      </c>
      <c r="O3580" s="74"/>
      <c r="P3580" s="27"/>
      <c r="Q3580" s="27"/>
      <c r="R3580" s="27">
        <v>40</v>
      </c>
      <c r="S3580" s="27">
        <v>40</v>
      </c>
      <c r="T3580" s="27">
        <v>40</v>
      </c>
      <c r="U3580" s="27">
        <v>40</v>
      </c>
      <c r="V3580" s="27">
        <v>40</v>
      </c>
      <c r="W3580" s="27"/>
      <c r="X3580" s="27"/>
      <c r="Y3580" s="27"/>
      <c r="Z3580" s="27"/>
      <c r="AA3580" s="27"/>
      <c r="AB3580" s="27"/>
      <c r="AC3580" s="27"/>
      <c r="AD3580" s="27"/>
      <c r="AE3580" s="27"/>
      <c r="AF3580" s="27"/>
      <c r="AG3580" s="27"/>
      <c r="AH3580" s="27"/>
      <c r="AI3580" s="27"/>
      <c r="AJ3580" s="27"/>
      <c r="AK3580" s="27"/>
      <c r="AL3580" s="27"/>
      <c r="AM3580" s="27"/>
      <c r="AN3580" s="27"/>
      <c r="AO3580" s="27"/>
      <c r="AP3580" s="27">
        <v>3616.0714285714284</v>
      </c>
      <c r="AQ3580" s="39">
        <v>0</v>
      </c>
      <c r="AR3580" s="27">
        <f t="shared" si="139"/>
        <v>0</v>
      </c>
      <c r="AS3580" s="10" t="s">
        <v>111</v>
      </c>
      <c r="AT3580" s="43" t="s">
        <v>241</v>
      </c>
      <c r="AU3580" s="13" t="s">
        <v>130</v>
      </c>
    </row>
    <row r="3581" spans="2:47" ht="13.15" customHeight="1" x14ac:dyDescent="0.2">
      <c r="B3581" s="13" t="s">
        <v>5682</v>
      </c>
      <c r="C3581" s="13" t="s">
        <v>100</v>
      </c>
      <c r="D3581" s="13" t="s">
        <v>740</v>
      </c>
      <c r="E3581" s="13" t="s">
        <v>741</v>
      </c>
      <c r="F3581" s="13" t="s">
        <v>742</v>
      </c>
      <c r="G3581" s="13" t="s">
        <v>734</v>
      </c>
      <c r="H3581" s="13" t="s">
        <v>105</v>
      </c>
      <c r="I3581" s="13">
        <v>50</v>
      </c>
      <c r="J3581" s="13" t="s">
        <v>614</v>
      </c>
      <c r="K3581" s="13" t="s">
        <v>107</v>
      </c>
      <c r="L3581" s="13" t="s">
        <v>108</v>
      </c>
      <c r="M3581" s="13" t="s">
        <v>109</v>
      </c>
      <c r="N3581" s="13" t="s">
        <v>724</v>
      </c>
      <c r="O3581" s="39"/>
      <c r="P3581" s="39"/>
      <c r="Q3581" s="39"/>
      <c r="R3581" s="39"/>
      <c r="S3581" s="39">
        <v>37</v>
      </c>
      <c r="T3581" s="39">
        <v>37</v>
      </c>
      <c r="U3581" s="39">
        <v>37</v>
      </c>
      <c r="V3581" s="39">
        <v>37</v>
      </c>
      <c r="W3581" s="39">
        <v>37</v>
      </c>
      <c r="X3581" s="39"/>
      <c r="Y3581" s="39"/>
      <c r="Z3581" s="39"/>
      <c r="AA3581" s="39"/>
      <c r="AB3581" s="39"/>
      <c r="AC3581" s="39"/>
      <c r="AD3581" s="39"/>
      <c r="AE3581" s="39"/>
      <c r="AF3581" s="39"/>
      <c r="AG3581" s="39"/>
      <c r="AH3581" s="39"/>
      <c r="AI3581" s="39"/>
      <c r="AJ3581" s="39"/>
      <c r="AK3581" s="39"/>
      <c r="AL3581" s="39"/>
      <c r="AM3581" s="39"/>
      <c r="AN3581" s="39"/>
      <c r="AO3581" s="39"/>
      <c r="AP3581" s="39">
        <v>3616.07</v>
      </c>
      <c r="AQ3581" s="39">
        <v>0</v>
      </c>
      <c r="AR3581" s="27">
        <f t="shared" si="139"/>
        <v>0</v>
      </c>
      <c r="AS3581" s="13" t="s">
        <v>111</v>
      </c>
      <c r="AT3581" s="13">
        <v>2016</v>
      </c>
      <c r="AU3581" s="13" t="s">
        <v>212</v>
      </c>
    </row>
    <row r="3582" spans="2:47" ht="13.15" customHeight="1" x14ac:dyDescent="0.2">
      <c r="B3582" s="12" t="s">
        <v>5683</v>
      </c>
      <c r="C3582" s="7" t="s">
        <v>100</v>
      </c>
      <c r="D3582" s="13" t="s">
        <v>5684</v>
      </c>
      <c r="E3582" s="13" t="s">
        <v>569</v>
      </c>
      <c r="F3582" s="13" t="s">
        <v>5685</v>
      </c>
      <c r="G3582" s="10" t="s">
        <v>5686</v>
      </c>
      <c r="H3582" s="8" t="s">
        <v>105</v>
      </c>
      <c r="I3582" s="8">
        <v>45</v>
      </c>
      <c r="J3582" s="10" t="s">
        <v>200</v>
      </c>
      <c r="K3582" s="8" t="s">
        <v>107</v>
      </c>
      <c r="L3582" s="10" t="s">
        <v>108</v>
      </c>
      <c r="M3582" s="10" t="s">
        <v>109</v>
      </c>
      <c r="N3582" s="10" t="s">
        <v>2830</v>
      </c>
      <c r="O3582" s="39"/>
      <c r="P3582" s="39"/>
      <c r="Q3582" s="39"/>
      <c r="R3582" s="27"/>
      <c r="S3582" s="27">
        <v>30</v>
      </c>
      <c r="T3582" s="27">
        <v>30</v>
      </c>
      <c r="U3582" s="27">
        <v>30</v>
      </c>
      <c r="V3582" s="27">
        <v>30</v>
      </c>
      <c r="W3582" s="27"/>
      <c r="X3582" s="27"/>
      <c r="Y3582" s="27"/>
      <c r="Z3582" s="27"/>
      <c r="AA3582" s="27"/>
      <c r="AB3582" s="27"/>
      <c r="AC3582" s="27"/>
      <c r="AD3582" s="27"/>
      <c r="AE3582" s="27"/>
      <c r="AF3582" s="27"/>
      <c r="AG3582" s="27"/>
      <c r="AH3582" s="27"/>
      <c r="AI3582" s="27"/>
      <c r="AJ3582" s="27"/>
      <c r="AK3582" s="27"/>
      <c r="AL3582" s="27"/>
      <c r="AM3582" s="27"/>
      <c r="AN3582" s="27"/>
      <c r="AO3582" s="27"/>
      <c r="AP3582" s="27">
        <v>11282.65</v>
      </c>
      <c r="AQ3582" s="39">
        <v>0</v>
      </c>
      <c r="AR3582" s="27">
        <f t="shared" si="139"/>
        <v>0</v>
      </c>
      <c r="AS3582" s="10" t="s">
        <v>111</v>
      </c>
      <c r="AT3582" s="43" t="s">
        <v>241</v>
      </c>
      <c r="AU3582" s="13" t="s">
        <v>130</v>
      </c>
    </row>
    <row r="3583" spans="2:47" ht="13.15" customHeight="1" x14ac:dyDescent="0.2">
      <c r="B3583" s="13" t="s">
        <v>5687</v>
      </c>
      <c r="C3583" s="13" t="s">
        <v>100</v>
      </c>
      <c r="D3583" s="13" t="s">
        <v>5688</v>
      </c>
      <c r="E3583" s="13" t="s">
        <v>569</v>
      </c>
      <c r="F3583" s="13" t="s">
        <v>5685</v>
      </c>
      <c r="G3583" s="13" t="s">
        <v>5686</v>
      </c>
      <c r="H3583" s="13" t="s">
        <v>105</v>
      </c>
      <c r="I3583" s="13">
        <v>45</v>
      </c>
      <c r="J3583" s="13" t="s">
        <v>614</v>
      </c>
      <c r="K3583" s="13" t="s">
        <v>107</v>
      </c>
      <c r="L3583" s="13" t="s">
        <v>108</v>
      </c>
      <c r="M3583" s="13" t="s">
        <v>109</v>
      </c>
      <c r="N3583" s="13" t="s">
        <v>2830</v>
      </c>
      <c r="O3583" s="39"/>
      <c r="P3583" s="39"/>
      <c r="Q3583" s="39"/>
      <c r="R3583" s="39"/>
      <c r="S3583" s="39">
        <v>2</v>
      </c>
      <c r="T3583" s="39">
        <v>5</v>
      </c>
      <c r="U3583" s="39">
        <v>5</v>
      </c>
      <c r="V3583" s="39">
        <v>5</v>
      </c>
      <c r="W3583" s="39">
        <v>5</v>
      </c>
      <c r="X3583" s="39"/>
      <c r="Y3583" s="39"/>
      <c r="Z3583" s="39"/>
      <c r="AA3583" s="39"/>
      <c r="AB3583" s="39"/>
      <c r="AC3583" s="39"/>
      <c r="AD3583" s="39"/>
      <c r="AE3583" s="39"/>
      <c r="AF3583" s="39"/>
      <c r="AG3583" s="39"/>
      <c r="AH3583" s="39"/>
      <c r="AI3583" s="39"/>
      <c r="AJ3583" s="39"/>
      <c r="AK3583" s="39"/>
      <c r="AL3583" s="39"/>
      <c r="AM3583" s="39"/>
      <c r="AN3583" s="39"/>
      <c r="AO3583" s="39"/>
      <c r="AP3583" s="39">
        <v>11282.65</v>
      </c>
      <c r="AQ3583" s="39">
        <v>0</v>
      </c>
      <c r="AR3583" s="27">
        <f t="shared" si="139"/>
        <v>0</v>
      </c>
      <c r="AS3583" s="13" t="s">
        <v>111</v>
      </c>
      <c r="AT3583" s="13">
        <v>2016</v>
      </c>
      <c r="AU3583" s="13">
        <v>14</v>
      </c>
    </row>
    <row r="3584" spans="2:47" ht="13.15" customHeight="1" x14ac:dyDescent="0.2">
      <c r="B3584" s="13" t="s">
        <v>5689</v>
      </c>
      <c r="C3584" s="13" t="s">
        <v>100</v>
      </c>
      <c r="D3584" s="13" t="s">
        <v>5688</v>
      </c>
      <c r="E3584" s="13" t="s">
        <v>569</v>
      </c>
      <c r="F3584" s="13" t="s">
        <v>5685</v>
      </c>
      <c r="G3584" s="13" t="s">
        <v>5686</v>
      </c>
      <c r="H3584" s="13" t="s">
        <v>105</v>
      </c>
      <c r="I3584" s="13">
        <v>45</v>
      </c>
      <c r="J3584" s="13" t="s">
        <v>106</v>
      </c>
      <c r="K3584" s="13" t="s">
        <v>107</v>
      </c>
      <c r="L3584" s="13" t="s">
        <v>108</v>
      </c>
      <c r="M3584" s="13" t="s">
        <v>122</v>
      </c>
      <c r="N3584" s="13" t="s">
        <v>2830</v>
      </c>
      <c r="O3584" s="39"/>
      <c r="P3584" s="39"/>
      <c r="Q3584" s="39"/>
      <c r="R3584" s="39"/>
      <c r="S3584" s="39">
        <v>0</v>
      </c>
      <c r="T3584" s="39">
        <v>5</v>
      </c>
      <c r="U3584" s="39">
        <v>5</v>
      </c>
      <c r="V3584" s="39">
        <v>5</v>
      </c>
      <c r="W3584" s="39">
        <v>5</v>
      </c>
      <c r="X3584" s="39"/>
      <c r="Y3584" s="39"/>
      <c r="Z3584" s="39"/>
      <c r="AA3584" s="39"/>
      <c r="AB3584" s="39"/>
      <c r="AC3584" s="39"/>
      <c r="AD3584" s="39"/>
      <c r="AE3584" s="39"/>
      <c r="AF3584" s="39"/>
      <c r="AG3584" s="39"/>
      <c r="AH3584" s="39"/>
      <c r="AI3584" s="39"/>
      <c r="AJ3584" s="39"/>
      <c r="AK3584" s="39"/>
      <c r="AL3584" s="39"/>
      <c r="AM3584" s="39"/>
      <c r="AN3584" s="39"/>
      <c r="AO3584" s="39"/>
      <c r="AP3584" s="39">
        <v>11282.65</v>
      </c>
      <c r="AQ3584" s="39">
        <v>0</v>
      </c>
      <c r="AR3584" s="27">
        <f t="shared" si="139"/>
        <v>0</v>
      </c>
      <c r="AS3584" s="13" t="s">
        <v>111</v>
      </c>
      <c r="AT3584" s="13">
        <v>2016</v>
      </c>
      <c r="AU3584" s="13" t="s">
        <v>6956</v>
      </c>
    </row>
    <row r="3585" spans="2:47" ht="13.15" customHeight="1" x14ac:dyDescent="0.2">
      <c r="B3585" s="13" t="s">
        <v>7054</v>
      </c>
      <c r="C3585" s="13" t="s">
        <v>100</v>
      </c>
      <c r="D3585" s="13" t="s">
        <v>5688</v>
      </c>
      <c r="E3585" s="13" t="s">
        <v>569</v>
      </c>
      <c r="F3585" s="13" t="s">
        <v>5685</v>
      </c>
      <c r="G3585" s="13" t="s">
        <v>5686</v>
      </c>
      <c r="H3585" s="13" t="s">
        <v>105</v>
      </c>
      <c r="I3585" s="13">
        <v>45</v>
      </c>
      <c r="J3585" s="13" t="s">
        <v>106</v>
      </c>
      <c r="K3585" s="13" t="s">
        <v>107</v>
      </c>
      <c r="L3585" s="13" t="s">
        <v>108</v>
      </c>
      <c r="M3585" s="13" t="s">
        <v>122</v>
      </c>
      <c r="N3585" s="13" t="s">
        <v>2830</v>
      </c>
      <c r="O3585" s="39"/>
      <c r="P3585" s="39"/>
      <c r="Q3585" s="39"/>
      <c r="R3585" s="39"/>
      <c r="S3585" s="39">
        <v>0</v>
      </c>
      <c r="T3585" s="39">
        <v>0</v>
      </c>
      <c r="U3585" s="39">
        <v>5</v>
      </c>
      <c r="V3585" s="39">
        <v>5</v>
      </c>
      <c r="W3585" s="39">
        <v>5</v>
      </c>
      <c r="X3585" s="39"/>
      <c r="Y3585" s="39"/>
      <c r="Z3585" s="39"/>
      <c r="AA3585" s="39"/>
      <c r="AB3585" s="39"/>
      <c r="AC3585" s="39"/>
      <c r="AD3585" s="39"/>
      <c r="AE3585" s="39"/>
      <c r="AF3585" s="39"/>
      <c r="AG3585" s="39"/>
      <c r="AH3585" s="39"/>
      <c r="AI3585" s="39"/>
      <c r="AJ3585" s="39"/>
      <c r="AK3585" s="39"/>
      <c r="AL3585" s="39"/>
      <c r="AM3585" s="39"/>
      <c r="AN3585" s="39"/>
      <c r="AO3585" s="39"/>
      <c r="AP3585" s="39">
        <v>11282.65</v>
      </c>
      <c r="AQ3585" s="39">
        <f t="shared" ref="AQ3585" si="141">SUM(S3585:W3585)*AP3585</f>
        <v>169239.75</v>
      </c>
      <c r="AR3585" s="27">
        <f t="shared" si="139"/>
        <v>189548.52000000002</v>
      </c>
      <c r="AS3585" s="13" t="s">
        <v>111</v>
      </c>
      <c r="AT3585" s="13">
        <v>2016</v>
      </c>
      <c r="AU3585" s="13"/>
    </row>
    <row r="3586" spans="2:47" ht="13.15" customHeight="1" x14ac:dyDescent="0.2">
      <c r="B3586" s="12" t="s">
        <v>5690</v>
      </c>
      <c r="C3586" s="7" t="s">
        <v>100</v>
      </c>
      <c r="D3586" s="13" t="s">
        <v>5691</v>
      </c>
      <c r="E3586" s="13" t="s">
        <v>5692</v>
      </c>
      <c r="F3586" s="13" t="s">
        <v>5693</v>
      </c>
      <c r="G3586" s="10" t="s">
        <v>5694</v>
      </c>
      <c r="H3586" s="8" t="s">
        <v>197</v>
      </c>
      <c r="I3586" s="8">
        <v>45</v>
      </c>
      <c r="J3586" s="10" t="s">
        <v>3109</v>
      </c>
      <c r="K3586" s="8" t="s">
        <v>107</v>
      </c>
      <c r="L3586" s="10" t="s">
        <v>108</v>
      </c>
      <c r="M3586" s="10" t="s">
        <v>109</v>
      </c>
      <c r="N3586" s="10" t="s">
        <v>664</v>
      </c>
      <c r="O3586" s="39"/>
      <c r="P3586" s="39"/>
      <c r="Q3586" s="39"/>
      <c r="R3586" s="27"/>
      <c r="S3586" s="27">
        <v>839</v>
      </c>
      <c r="T3586" s="27">
        <v>839</v>
      </c>
      <c r="U3586" s="27">
        <v>839</v>
      </c>
      <c r="V3586" s="27">
        <v>839</v>
      </c>
      <c r="W3586" s="27"/>
      <c r="X3586" s="27"/>
      <c r="Y3586" s="27"/>
      <c r="Z3586" s="27"/>
      <c r="AA3586" s="27"/>
      <c r="AB3586" s="27"/>
      <c r="AC3586" s="27"/>
      <c r="AD3586" s="27"/>
      <c r="AE3586" s="27"/>
      <c r="AF3586" s="27"/>
      <c r="AG3586" s="27"/>
      <c r="AH3586" s="27"/>
      <c r="AI3586" s="27"/>
      <c r="AJ3586" s="27"/>
      <c r="AK3586" s="27"/>
      <c r="AL3586" s="27"/>
      <c r="AM3586" s="27"/>
      <c r="AN3586" s="27"/>
      <c r="AO3586" s="27"/>
      <c r="AP3586" s="27">
        <v>414.5</v>
      </c>
      <c r="AQ3586" s="39">
        <v>0</v>
      </c>
      <c r="AR3586" s="27">
        <f t="shared" si="139"/>
        <v>0</v>
      </c>
      <c r="AS3586" s="10" t="s">
        <v>111</v>
      </c>
      <c r="AT3586" s="43" t="s">
        <v>241</v>
      </c>
      <c r="AU3586" s="13" t="s">
        <v>130</v>
      </c>
    </row>
    <row r="3587" spans="2:47" ht="13.15" customHeight="1" x14ac:dyDescent="0.2">
      <c r="B3587" s="13" t="s">
        <v>5695</v>
      </c>
      <c r="C3587" s="13" t="s">
        <v>100</v>
      </c>
      <c r="D3587" s="13" t="s">
        <v>5696</v>
      </c>
      <c r="E3587" s="13" t="s">
        <v>5692</v>
      </c>
      <c r="F3587" s="13" t="s">
        <v>5693</v>
      </c>
      <c r="G3587" s="13" t="s">
        <v>5694</v>
      </c>
      <c r="H3587" s="13" t="s">
        <v>1475</v>
      </c>
      <c r="I3587" s="13">
        <v>45</v>
      </c>
      <c r="J3587" s="13" t="s">
        <v>614</v>
      </c>
      <c r="K3587" s="13" t="s">
        <v>107</v>
      </c>
      <c r="L3587" s="13" t="s">
        <v>108</v>
      </c>
      <c r="M3587" s="13" t="s">
        <v>109</v>
      </c>
      <c r="N3587" s="13" t="s">
        <v>664</v>
      </c>
      <c r="O3587" s="39"/>
      <c r="P3587" s="39"/>
      <c r="Q3587" s="39"/>
      <c r="R3587" s="39"/>
      <c r="S3587" s="39">
        <v>1850</v>
      </c>
      <c r="T3587" s="39">
        <v>1850</v>
      </c>
      <c r="U3587" s="39">
        <v>1850</v>
      </c>
      <c r="V3587" s="39">
        <v>1850</v>
      </c>
      <c r="W3587" s="39">
        <v>1850</v>
      </c>
      <c r="X3587" s="39"/>
      <c r="Y3587" s="39"/>
      <c r="Z3587" s="39"/>
      <c r="AA3587" s="39"/>
      <c r="AB3587" s="39"/>
      <c r="AC3587" s="39"/>
      <c r="AD3587" s="39"/>
      <c r="AE3587" s="39"/>
      <c r="AF3587" s="39"/>
      <c r="AG3587" s="39"/>
      <c r="AH3587" s="39"/>
      <c r="AI3587" s="39"/>
      <c r="AJ3587" s="39"/>
      <c r="AK3587" s="39"/>
      <c r="AL3587" s="39"/>
      <c r="AM3587" s="39"/>
      <c r="AN3587" s="39"/>
      <c r="AO3587" s="39"/>
      <c r="AP3587" s="39">
        <v>414.5</v>
      </c>
      <c r="AQ3587" s="39">
        <v>0</v>
      </c>
      <c r="AR3587" s="27">
        <f t="shared" si="139"/>
        <v>0</v>
      </c>
      <c r="AS3587" s="13" t="s">
        <v>111</v>
      </c>
      <c r="AT3587" s="13">
        <v>2016</v>
      </c>
      <c r="AU3587" s="13">
        <v>14</v>
      </c>
    </row>
    <row r="3588" spans="2:47" ht="13.15" customHeight="1" x14ac:dyDescent="0.2">
      <c r="B3588" s="13" t="s">
        <v>5697</v>
      </c>
      <c r="C3588" s="13" t="s">
        <v>100</v>
      </c>
      <c r="D3588" s="13" t="s">
        <v>5696</v>
      </c>
      <c r="E3588" s="13" t="s">
        <v>5692</v>
      </c>
      <c r="F3588" s="13" t="s">
        <v>5693</v>
      </c>
      <c r="G3588" s="13" t="s">
        <v>5694</v>
      </c>
      <c r="H3588" s="13" t="s">
        <v>1475</v>
      </c>
      <c r="I3588" s="13">
        <v>45</v>
      </c>
      <c r="J3588" s="13" t="s">
        <v>106</v>
      </c>
      <c r="K3588" s="13" t="s">
        <v>107</v>
      </c>
      <c r="L3588" s="13" t="s">
        <v>108</v>
      </c>
      <c r="M3588" s="13" t="s">
        <v>122</v>
      </c>
      <c r="N3588" s="13" t="s">
        <v>664</v>
      </c>
      <c r="O3588" s="39"/>
      <c r="P3588" s="39"/>
      <c r="Q3588" s="39"/>
      <c r="R3588" s="39"/>
      <c r="S3588" s="39">
        <v>1350</v>
      </c>
      <c r="T3588" s="39">
        <v>1850</v>
      </c>
      <c r="U3588" s="39">
        <v>1850</v>
      </c>
      <c r="V3588" s="39">
        <v>1850</v>
      </c>
      <c r="W3588" s="39">
        <v>1850</v>
      </c>
      <c r="X3588" s="39"/>
      <c r="Y3588" s="39"/>
      <c r="Z3588" s="39"/>
      <c r="AA3588" s="39"/>
      <c r="AB3588" s="39"/>
      <c r="AC3588" s="39"/>
      <c r="AD3588" s="39"/>
      <c r="AE3588" s="39"/>
      <c r="AF3588" s="39"/>
      <c r="AG3588" s="39"/>
      <c r="AH3588" s="39"/>
      <c r="AI3588" s="39"/>
      <c r="AJ3588" s="39"/>
      <c r="AK3588" s="39"/>
      <c r="AL3588" s="39"/>
      <c r="AM3588" s="39"/>
      <c r="AN3588" s="39"/>
      <c r="AO3588" s="39"/>
      <c r="AP3588" s="39">
        <v>414.5</v>
      </c>
      <c r="AQ3588" s="39">
        <v>0</v>
      </c>
      <c r="AR3588" s="27">
        <f t="shared" si="139"/>
        <v>0</v>
      </c>
      <c r="AS3588" s="13" t="s">
        <v>111</v>
      </c>
      <c r="AT3588" s="13">
        <v>2016</v>
      </c>
      <c r="AU3588" s="13" t="s">
        <v>156</v>
      </c>
    </row>
    <row r="3589" spans="2:47" ht="13.15" customHeight="1" x14ac:dyDescent="0.2">
      <c r="B3589" s="13" t="s">
        <v>7991</v>
      </c>
      <c r="C3589" s="13" t="s">
        <v>100</v>
      </c>
      <c r="D3589" s="13" t="s">
        <v>5696</v>
      </c>
      <c r="E3589" s="13" t="s">
        <v>5692</v>
      </c>
      <c r="F3589" s="13" t="s">
        <v>5693</v>
      </c>
      <c r="G3589" s="13" t="s">
        <v>5694</v>
      </c>
      <c r="H3589" s="13" t="s">
        <v>1475</v>
      </c>
      <c r="I3589" s="13">
        <v>45</v>
      </c>
      <c r="J3589" s="13" t="s">
        <v>106</v>
      </c>
      <c r="K3589" s="13" t="s">
        <v>107</v>
      </c>
      <c r="L3589" s="13" t="s">
        <v>108</v>
      </c>
      <c r="M3589" s="13" t="s">
        <v>122</v>
      </c>
      <c r="N3589" s="13" t="s">
        <v>664</v>
      </c>
      <c r="O3589" s="39"/>
      <c r="P3589" s="39"/>
      <c r="Q3589" s="39"/>
      <c r="R3589" s="39"/>
      <c r="S3589" s="39">
        <v>1350</v>
      </c>
      <c r="T3589" s="39">
        <v>1850</v>
      </c>
      <c r="U3589" s="39">
        <v>2882</v>
      </c>
      <c r="V3589" s="39">
        <v>2638</v>
      </c>
      <c r="W3589" s="39">
        <v>2638</v>
      </c>
      <c r="X3589" s="171"/>
      <c r="Y3589" s="171"/>
      <c r="Z3589" s="171"/>
      <c r="AA3589" s="171"/>
      <c r="AB3589" s="171"/>
      <c r="AC3589" s="171"/>
      <c r="AD3589" s="171"/>
      <c r="AE3589" s="171"/>
      <c r="AF3589" s="171"/>
      <c r="AG3589" s="171"/>
      <c r="AH3589" s="171"/>
      <c r="AI3589" s="171"/>
      <c r="AJ3589" s="171"/>
      <c r="AK3589" s="171"/>
      <c r="AL3589" s="171"/>
      <c r="AM3589" s="171"/>
      <c r="AN3589" s="171"/>
      <c r="AO3589" s="171"/>
      <c r="AP3589" s="39">
        <v>397</v>
      </c>
      <c r="AQ3589" s="39">
        <f t="shared" ref="AQ3589" si="142">(O3589+P3589+Q3589+R3589+S3589+T3589+U3589+V3589+W3589)*AP3589</f>
        <v>4509126</v>
      </c>
      <c r="AR3589" s="27">
        <f t="shared" si="139"/>
        <v>5050221.12</v>
      </c>
      <c r="AS3589" s="13" t="s">
        <v>111</v>
      </c>
      <c r="AT3589" s="13" t="s">
        <v>7937</v>
      </c>
      <c r="AU3589" s="300"/>
    </row>
    <row r="3590" spans="2:47" ht="13.15" customHeight="1" x14ac:dyDescent="0.2">
      <c r="B3590" s="12" t="s">
        <v>5698</v>
      </c>
      <c r="C3590" s="7" t="s">
        <v>100</v>
      </c>
      <c r="D3590" s="13" t="s">
        <v>5691</v>
      </c>
      <c r="E3590" s="13" t="s">
        <v>5692</v>
      </c>
      <c r="F3590" s="13" t="s">
        <v>5693</v>
      </c>
      <c r="G3590" s="10" t="s">
        <v>5699</v>
      </c>
      <c r="H3590" s="8" t="s">
        <v>197</v>
      </c>
      <c r="I3590" s="8">
        <v>45</v>
      </c>
      <c r="J3590" s="10" t="s">
        <v>3109</v>
      </c>
      <c r="K3590" s="8" t="s">
        <v>107</v>
      </c>
      <c r="L3590" s="10" t="s">
        <v>108</v>
      </c>
      <c r="M3590" s="10" t="s">
        <v>109</v>
      </c>
      <c r="N3590" s="10" t="s">
        <v>664</v>
      </c>
      <c r="O3590" s="39"/>
      <c r="P3590" s="39"/>
      <c r="Q3590" s="39"/>
      <c r="R3590" s="27"/>
      <c r="S3590" s="27">
        <v>2100</v>
      </c>
      <c r="T3590" s="27">
        <v>2100</v>
      </c>
      <c r="U3590" s="27">
        <v>2100</v>
      </c>
      <c r="V3590" s="27">
        <v>2100</v>
      </c>
      <c r="W3590" s="27"/>
      <c r="X3590" s="27"/>
      <c r="Y3590" s="27"/>
      <c r="Z3590" s="27"/>
      <c r="AA3590" s="27"/>
      <c r="AB3590" s="27"/>
      <c r="AC3590" s="27"/>
      <c r="AD3590" s="27"/>
      <c r="AE3590" s="27"/>
      <c r="AF3590" s="27"/>
      <c r="AG3590" s="27"/>
      <c r="AH3590" s="27"/>
      <c r="AI3590" s="27"/>
      <c r="AJ3590" s="27"/>
      <c r="AK3590" s="27"/>
      <c r="AL3590" s="27"/>
      <c r="AM3590" s="27"/>
      <c r="AN3590" s="27"/>
      <c r="AO3590" s="27"/>
      <c r="AP3590" s="27">
        <v>1048</v>
      </c>
      <c r="AQ3590" s="39">
        <v>0</v>
      </c>
      <c r="AR3590" s="27">
        <f t="shared" si="139"/>
        <v>0</v>
      </c>
      <c r="AS3590" s="10" t="s">
        <v>111</v>
      </c>
      <c r="AT3590" s="43" t="s">
        <v>241</v>
      </c>
      <c r="AU3590" s="13" t="s">
        <v>130</v>
      </c>
    </row>
    <row r="3591" spans="2:47" ht="13.15" customHeight="1" x14ac:dyDescent="0.2">
      <c r="B3591" s="13" t="s">
        <v>5700</v>
      </c>
      <c r="C3591" s="13" t="s">
        <v>100</v>
      </c>
      <c r="D3591" s="13" t="s">
        <v>5696</v>
      </c>
      <c r="E3591" s="13" t="s">
        <v>5692</v>
      </c>
      <c r="F3591" s="13" t="s">
        <v>5693</v>
      </c>
      <c r="G3591" s="13" t="s">
        <v>5699</v>
      </c>
      <c r="H3591" s="13" t="s">
        <v>1475</v>
      </c>
      <c r="I3591" s="13">
        <v>45</v>
      </c>
      <c r="J3591" s="13" t="s">
        <v>614</v>
      </c>
      <c r="K3591" s="13" t="s">
        <v>107</v>
      </c>
      <c r="L3591" s="13" t="s">
        <v>108</v>
      </c>
      <c r="M3591" s="13" t="s">
        <v>122</v>
      </c>
      <c r="N3591" s="13" t="s">
        <v>664</v>
      </c>
      <c r="O3591" s="39"/>
      <c r="P3591" s="39"/>
      <c r="Q3591" s="39"/>
      <c r="R3591" s="39"/>
      <c r="S3591" s="39">
        <v>0</v>
      </c>
      <c r="T3591" s="39">
        <v>850</v>
      </c>
      <c r="U3591" s="39">
        <v>850</v>
      </c>
      <c r="V3591" s="39">
        <v>850</v>
      </c>
      <c r="W3591" s="39">
        <v>850</v>
      </c>
      <c r="X3591" s="39"/>
      <c r="Y3591" s="39"/>
      <c r="Z3591" s="39"/>
      <c r="AA3591" s="39"/>
      <c r="AB3591" s="39"/>
      <c r="AC3591" s="39"/>
      <c r="AD3591" s="39"/>
      <c r="AE3591" s="39"/>
      <c r="AF3591" s="39"/>
      <c r="AG3591" s="39"/>
      <c r="AH3591" s="39"/>
      <c r="AI3591" s="39"/>
      <c r="AJ3591" s="39"/>
      <c r="AK3591" s="39"/>
      <c r="AL3591" s="39"/>
      <c r="AM3591" s="39"/>
      <c r="AN3591" s="39"/>
      <c r="AO3591" s="39"/>
      <c r="AP3591" s="39">
        <v>1048</v>
      </c>
      <c r="AQ3591" s="39">
        <v>0</v>
      </c>
      <c r="AR3591" s="27">
        <f t="shared" si="139"/>
        <v>0</v>
      </c>
      <c r="AS3591" s="13" t="s">
        <v>111</v>
      </c>
      <c r="AT3591" s="13">
        <v>2016</v>
      </c>
      <c r="AU3591" s="13" t="s">
        <v>115</v>
      </c>
    </row>
    <row r="3592" spans="2:47" ht="13.15" customHeight="1" x14ac:dyDescent="0.2">
      <c r="B3592" s="13" t="s">
        <v>5701</v>
      </c>
      <c r="C3592" s="13" t="s">
        <v>100</v>
      </c>
      <c r="D3592" s="13" t="s">
        <v>5696</v>
      </c>
      <c r="E3592" s="13" t="s">
        <v>5692</v>
      </c>
      <c r="F3592" s="13" t="s">
        <v>5693</v>
      </c>
      <c r="G3592" s="13" t="s">
        <v>5699</v>
      </c>
      <c r="H3592" s="13" t="s">
        <v>1475</v>
      </c>
      <c r="I3592" s="13">
        <v>45</v>
      </c>
      <c r="J3592" s="13" t="s">
        <v>106</v>
      </c>
      <c r="K3592" s="13" t="s">
        <v>107</v>
      </c>
      <c r="L3592" s="13" t="s">
        <v>108</v>
      </c>
      <c r="M3592" s="13" t="s">
        <v>122</v>
      </c>
      <c r="N3592" s="13" t="s">
        <v>664</v>
      </c>
      <c r="O3592" s="39"/>
      <c r="P3592" s="39"/>
      <c r="Q3592" s="39"/>
      <c r="R3592" s="39"/>
      <c r="S3592" s="39">
        <v>0</v>
      </c>
      <c r="T3592" s="39">
        <v>0</v>
      </c>
      <c r="U3592" s="39">
        <v>850</v>
      </c>
      <c r="V3592" s="39">
        <v>850</v>
      </c>
      <c r="W3592" s="39">
        <v>850</v>
      </c>
      <c r="X3592" s="39"/>
      <c r="Y3592" s="39"/>
      <c r="Z3592" s="39"/>
      <c r="AA3592" s="39"/>
      <c r="AB3592" s="39"/>
      <c r="AC3592" s="39"/>
      <c r="AD3592" s="39"/>
      <c r="AE3592" s="39"/>
      <c r="AF3592" s="39"/>
      <c r="AG3592" s="39"/>
      <c r="AH3592" s="39"/>
      <c r="AI3592" s="39"/>
      <c r="AJ3592" s="39"/>
      <c r="AK3592" s="39"/>
      <c r="AL3592" s="39"/>
      <c r="AM3592" s="39"/>
      <c r="AN3592" s="39"/>
      <c r="AO3592" s="39"/>
      <c r="AP3592" s="39">
        <v>1048</v>
      </c>
      <c r="AQ3592" s="39">
        <v>0</v>
      </c>
      <c r="AR3592" s="27">
        <f t="shared" si="139"/>
        <v>0</v>
      </c>
      <c r="AS3592" s="13" t="s">
        <v>111</v>
      </c>
      <c r="AT3592" s="13">
        <v>2016</v>
      </c>
      <c r="AU3592" s="13" t="s">
        <v>156</v>
      </c>
    </row>
    <row r="3593" spans="2:47" ht="13.15" customHeight="1" x14ac:dyDescent="0.2">
      <c r="B3593" s="13" t="s">
        <v>7992</v>
      </c>
      <c r="C3593" s="13" t="s">
        <v>100</v>
      </c>
      <c r="D3593" s="13" t="s">
        <v>5696</v>
      </c>
      <c r="E3593" s="13" t="s">
        <v>5692</v>
      </c>
      <c r="F3593" s="13" t="s">
        <v>5693</v>
      </c>
      <c r="G3593" s="13" t="s">
        <v>5699</v>
      </c>
      <c r="H3593" s="13" t="s">
        <v>1475</v>
      </c>
      <c r="I3593" s="13">
        <v>45</v>
      </c>
      <c r="J3593" s="13" t="s">
        <v>106</v>
      </c>
      <c r="K3593" s="13" t="s">
        <v>107</v>
      </c>
      <c r="L3593" s="13" t="s">
        <v>108</v>
      </c>
      <c r="M3593" s="13" t="s">
        <v>122</v>
      </c>
      <c r="N3593" s="13" t="s">
        <v>664</v>
      </c>
      <c r="O3593" s="39"/>
      <c r="P3593" s="39"/>
      <c r="Q3593" s="39"/>
      <c r="R3593" s="39"/>
      <c r="S3593" s="39">
        <v>0</v>
      </c>
      <c r="T3593" s="39">
        <v>0</v>
      </c>
      <c r="U3593" s="39">
        <v>1144</v>
      </c>
      <c r="V3593" s="39">
        <v>1144</v>
      </c>
      <c r="W3593" s="39">
        <v>1144</v>
      </c>
      <c r="X3593" s="171"/>
      <c r="Y3593" s="171"/>
      <c r="Z3593" s="171"/>
      <c r="AA3593" s="171"/>
      <c r="AB3593" s="171"/>
      <c r="AC3593" s="171"/>
      <c r="AD3593" s="171"/>
      <c r="AE3593" s="171"/>
      <c r="AF3593" s="171"/>
      <c r="AG3593" s="171"/>
      <c r="AH3593" s="171"/>
      <c r="AI3593" s="171"/>
      <c r="AJ3593" s="171"/>
      <c r="AK3593" s="171"/>
      <c r="AL3593" s="171"/>
      <c r="AM3593" s="171"/>
      <c r="AN3593" s="171"/>
      <c r="AO3593" s="171"/>
      <c r="AP3593" s="39">
        <v>574.26</v>
      </c>
      <c r="AQ3593" s="39">
        <f t="shared" ref="AQ3593" si="143">(O3593+P3593+Q3593+R3593+S3593+T3593+U3593+V3593+W3593)*AP3593</f>
        <v>1970860.32</v>
      </c>
      <c r="AR3593" s="27">
        <f t="shared" si="139"/>
        <v>2207363.5584000004</v>
      </c>
      <c r="AS3593" s="13" t="s">
        <v>111</v>
      </c>
      <c r="AT3593" s="13" t="s">
        <v>7937</v>
      </c>
      <c r="AU3593" s="300"/>
    </row>
    <row r="3594" spans="2:47" ht="13.15" customHeight="1" x14ac:dyDescent="0.2">
      <c r="B3594" s="12" t="s">
        <v>5702</v>
      </c>
      <c r="C3594" s="7" t="s">
        <v>100</v>
      </c>
      <c r="D3594" s="13" t="s">
        <v>5703</v>
      </c>
      <c r="E3594" s="13" t="s">
        <v>5692</v>
      </c>
      <c r="F3594" s="13" t="s">
        <v>5704</v>
      </c>
      <c r="G3594" s="10" t="s">
        <v>5705</v>
      </c>
      <c r="H3594" s="8" t="s">
        <v>197</v>
      </c>
      <c r="I3594" s="8">
        <v>45</v>
      </c>
      <c r="J3594" s="10" t="s">
        <v>3109</v>
      </c>
      <c r="K3594" s="8" t="s">
        <v>107</v>
      </c>
      <c r="L3594" s="10" t="s">
        <v>108</v>
      </c>
      <c r="M3594" s="10" t="s">
        <v>109</v>
      </c>
      <c r="N3594" s="10" t="s">
        <v>664</v>
      </c>
      <c r="O3594" s="39"/>
      <c r="P3594" s="39"/>
      <c r="Q3594" s="39"/>
      <c r="R3594" s="27"/>
      <c r="S3594" s="27">
        <v>50</v>
      </c>
      <c r="T3594" s="27">
        <v>50</v>
      </c>
      <c r="U3594" s="27">
        <v>50</v>
      </c>
      <c r="V3594" s="27">
        <v>50</v>
      </c>
      <c r="W3594" s="27"/>
      <c r="X3594" s="27"/>
      <c r="Y3594" s="27"/>
      <c r="Z3594" s="27"/>
      <c r="AA3594" s="27"/>
      <c r="AB3594" s="27"/>
      <c r="AC3594" s="27"/>
      <c r="AD3594" s="27"/>
      <c r="AE3594" s="27"/>
      <c r="AF3594" s="27"/>
      <c r="AG3594" s="27"/>
      <c r="AH3594" s="27"/>
      <c r="AI3594" s="27"/>
      <c r="AJ3594" s="27"/>
      <c r="AK3594" s="27"/>
      <c r="AL3594" s="27"/>
      <c r="AM3594" s="27"/>
      <c r="AN3594" s="27"/>
      <c r="AO3594" s="27"/>
      <c r="AP3594" s="27">
        <v>1643</v>
      </c>
      <c r="AQ3594" s="39">
        <v>0</v>
      </c>
      <c r="AR3594" s="27">
        <f t="shared" si="139"/>
        <v>0</v>
      </c>
      <c r="AS3594" s="10" t="s">
        <v>111</v>
      </c>
      <c r="AT3594" s="43" t="s">
        <v>241</v>
      </c>
      <c r="AU3594" s="13" t="s">
        <v>130</v>
      </c>
    </row>
    <row r="3595" spans="2:47" ht="13.15" customHeight="1" x14ac:dyDescent="0.2">
      <c r="B3595" s="13" t="s">
        <v>5706</v>
      </c>
      <c r="C3595" s="13" t="s">
        <v>100</v>
      </c>
      <c r="D3595" s="13" t="s">
        <v>5707</v>
      </c>
      <c r="E3595" s="13" t="s">
        <v>5692</v>
      </c>
      <c r="F3595" s="13" t="s">
        <v>5704</v>
      </c>
      <c r="G3595" s="13" t="s">
        <v>5705</v>
      </c>
      <c r="H3595" s="13" t="s">
        <v>1475</v>
      </c>
      <c r="I3595" s="13">
        <v>45</v>
      </c>
      <c r="J3595" s="13" t="s">
        <v>614</v>
      </c>
      <c r="K3595" s="13" t="s">
        <v>107</v>
      </c>
      <c r="L3595" s="13" t="s">
        <v>108</v>
      </c>
      <c r="M3595" s="13" t="s">
        <v>109</v>
      </c>
      <c r="N3595" s="13" t="s">
        <v>664</v>
      </c>
      <c r="O3595" s="39"/>
      <c r="P3595" s="39"/>
      <c r="Q3595" s="39"/>
      <c r="R3595" s="39"/>
      <c r="S3595" s="39">
        <v>50</v>
      </c>
      <c r="T3595" s="39">
        <v>50</v>
      </c>
      <c r="U3595" s="39">
        <v>50</v>
      </c>
      <c r="V3595" s="39">
        <v>50</v>
      </c>
      <c r="W3595" s="39">
        <v>50</v>
      </c>
      <c r="X3595" s="39"/>
      <c r="Y3595" s="39"/>
      <c r="Z3595" s="39"/>
      <c r="AA3595" s="39"/>
      <c r="AB3595" s="39"/>
      <c r="AC3595" s="39"/>
      <c r="AD3595" s="39"/>
      <c r="AE3595" s="39"/>
      <c r="AF3595" s="39"/>
      <c r="AG3595" s="39"/>
      <c r="AH3595" s="39"/>
      <c r="AI3595" s="39"/>
      <c r="AJ3595" s="39"/>
      <c r="AK3595" s="39"/>
      <c r="AL3595" s="39"/>
      <c r="AM3595" s="39"/>
      <c r="AN3595" s="39"/>
      <c r="AO3595" s="39"/>
      <c r="AP3595" s="39">
        <v>1643</v>
      </c>
      <c r="AQ3595" s="39">
        <v>0</v>
      </c>
      <c r="AR3595" s="27">
        <f t="shared" si="139"/>
        <v>0</v>
      </c>
      <c r="AS3595" s="13" t="s">
        <v>111</v>
      </c>
      <c r="AT3595" s="13">
        <v>2016</v>
      </c>
      <c r="AU3595" s="13" t="s">
        <v>212</v>
      </c>
    </row>
    <row r="3596" spans="2:47" ht="13.15" customHeight="1" x14ac:dyDescent="0.2">
      <c r="B3596" s="12" t="s">
        <v>5708</v>
      </c>
      <c r="C3596" s="7" t="s">
        <v>100</v>
      </c>
      <c r="D3596" s="13" t="s">
        <v>5703</v>
      </c>
      <c r="E3596" s="13" t="s">
        <v>5692</v>
      </c>
      <c r="F3596" s="13" t="s">
        <v>5704</v>
      </c>
      <c r="G3596" s="10" t="s">
        <v>5709</v>
      </c>
      <c r="H3596" s="8" t="s">
        <v>197</v>
      </c>
      <c r="I3596" s="8">
        <v>45</v>
      </c>
      <c r="J3596" s="10" t="s">
        <v>3109</v>
      </c>
      <c r="K3596" s="8" t="s">
        <v>107</v>
      </c>
      <c r="L3596" s="10" t="s">
        <v>108</v>
      </c>
      <c r="M3596" s="10" t="s">
        <v>109</v>
      </c>
      <c r="N3596" s="10" t="s">
        <v>664</v>
      </c>
      <c r="O3596" s="39"/>
      <c r="P3596" s="39"/>
      <c r="Q3596" s="39"/>
      <c r="R3596" s="27"/>
      <c r="S3596" s="27">
        <v>50</v>
      </c>
      <c r="T3596" s="27">
        <v>50</v>
      </c>
      <c r="U3596" s="27">
        <v>50</v>
      </c>
      <c r="V3596" s="27">
        <v>50</v>
      </c>
      <c r="W3596" s="27"/>
      <c r="X3596" s="27"/>
      <c r="Y3596" s="27"/>
      <c r="Z3596" s="27"/>
      <c r="AA3596" s="27"/>
      <c r="AB3596" s="27"/>
      <c r="AC3596" s="27"/>
      <c r="AD3596" s="27"/>
      <c r="AE3596" s="27"/>
      <c r="AF3596" s="27"/>
      <c r="AG3596" s="27"/>
      <c r="AH3596" s="27"/>
      <c r="AI3596" s="27"/>
      <c r="AJ3596" s="27"/>
      <c r="AK3596" s="27"/>
      <c r="AL3596" s="27"/>
      <c r="AM3596" s="27"/>
      <c r="AN3596" s="27"/>
      <c r="AO3596" s="27"/>
      <c r="AP3596" s="27">
        <v>1792.5</v>
      </c>
      <c r="AQ3596" s="39">
        <v>0</v>
      </c>
      <c r="AR3596" s="27">
        <f t="shared" ref="AR3596:AR3661" si="144">AQ3596*1.12</f>
        <v>0</v>
      </c>
      <c r="AS3596" s="10" t="s">
        <v>111</v>
      </c>
      <c r="AT3596" s="43" t="s">
        <v>241</v>
      </c>
      <c r="AU3596" s="13" t="s">
        <v>1163</v>
      </c>
    </row>
    <row r="3597" spans="2:47" ht="13.15" customHeight="1" x14ac:dyDescent="0.2">
      <c r="B3597" s="13" t="s">
        <v>5710</v>
      </c>
      <c r="C3597" s="13" t="s">
        <v>100</v>
      </c>
      <c r="D3597" s="13" t="s">
        <v>5707</v>
      </c>
      <c r="E3597" s="13" t="s">
        <v>5692</v>
      </c>
      <c r="F3597" s="13" t="s">
        <v>5704</v>
      </c>
      <c r="G3597" s="13" t="s">
        <v>5709</v>
      </c>
      <c r="H3597" s="13" t="s">
        <v>1475</v>
      </c>
      <c r="I3597" s="13">
        <v>45</v>
      </c>
      <c r="J3597" s="13" t="s">
        <v>614</v>
      </c>
      <c r="K3597" s="13" t="s">
        <v>107</v>
      </c>
      <c r="L3597" s="13" t="s">
        <v>108</v>
      </c>
      <c r="M3597" s="13" t="s">
        <v>109</v>
      </c>
      <c r="N3597" s="13" t="s">
        <v>664</v>
      </c>
      <c r="O3597" s="39"/>
      <c r="P3597" s="39"/>
      <c r="Q3597" s="39"/>
      <c r="R3597" s="39"/>
      <c r="S3597" s="39">
        <v>50</v>
      </c>
      <c r="T3597" s="39">
        <v>50</v>
      </c>
      <c r="U3597" s="39">
        <v>50</v>
      </c>
      <c r="V3597" s="39">
        <v>50</v>
      </c>
      <c r="W3597" s="39">
        <v>50</v>
      </c>
      <c r="X3597" s="39"/>
      <c r="Y3597" s="39"/>
      <c r="Z3597" s="39"/>
      <c r="AA3597" s="39"/>
      <c r="AB3597" s="39"/>
      <c r="AC3597" s="39"/>
      <c r="AD3597" s="39"/>
      <c r="AE3597" s="39"/>
      <c r="AF3597" s="39"/>
      <c r="AG3597" s="39"/>
      <c r="AH3597" s="39"/>
      <c r="AI3597" s="39"/>
      <c r="AJ3597" s="39"/>
      <c r="AK3597" s="39"/>
      <c r="AL3597" s="39"/>
      <c r="AM3597" s="39"/>
      <c r="AN3597" s="39"/>
      <c r="AO3597" s="39"/>
      <c r="AP3597" s="39">
        <v>1792.5</v>
      </c>
      <c r="AQ3597" s="39">
        <v>0</v>
      </c>
      <c r="AR3597" s="27">
        <f t="shared" si="144"/>
        <v>0</v>
      </c>
      <c r="AS3597" s="13" t="s">
        <v>111</v>
      </c>
      <c r="AT3597" s="13">
        <v>2016</v>
      </c>
      <c r="AU3597" s="13">
        <v>15</v>
      </c>
    </row>
    <row r="3598" spans="2:47" ht="13.15" customHeight="1" x14ac:dyDescent="0.2">
      <c r="B3598" s="13" t="s">
        <v>5711</v>
      </c>
      <c r="C3598" s="13" t="s">
        <v>100</v>
      </c>
      <c r="D3598" s="13" t="s">
        <v>5707</v>
      </c>
      <c r="E3598" s="13" t="s">
        <v>5692</v>
      </c>
      <c r="F3598" s="13" t="s">
        <v>5704</v>
      </c>
      <c r="G3598" s="13" t="s">
        <v>5709</v>
      </c>
      <c r="H3598" s="13" t="s">
        <v>1475</v>
      </c>
      <c r="I3598" s="13">
        <v>45</v>
      </c>
      <c r="J3598" s="13" t="s">
        <v>614</v>
      </c>
      <c r="K3598" s="13" t="s">
        <v>107</v>
      </c>
      <c r="L3598" s="13" t="s">
        <v>108</v>
      </c>
      <c r="M3598" s="13" t="s">
        <v>109</v>
      </c>
      <c r="N3598" s="13" t="s">
        <v>664</v>
      </c>
      <c r="O3598" s="39"/>
      <c r="P3598" s="39"/>
      <c r="Q3598" s="39"/>
      <c r="R3598" s="39"/>
      <c r="S3598" s="39">
        <v>50</v>
      </c>
      <c r="T3598" s="39">
        <v>50</v>
      </c>
      <c r="U3598" s="39">
        <v>50</v>
      </c>
      <c r="V3598" s="39">
        <v>50</v>
      </c>
      <c r="W3598" s="39">
        <v>50</v>
      </c>
      <c r="X3598" s="39"/>
      <c r="Y3598" s="39"/>
      <c r="Z3598" s="39"/>
      <c r="AA3598" s="39"/>
      <c r="AB3598" s="39"/>
      <c r="AC3598" s="39"/>
      <c r="AD3598" s="39"/>
      <c r="AE3598" s="39"/>
      <c r="AF3598" s="39"/>
      <c r="AG3598" s="39"/>
      <c r="AH3598" s="39"/>
      <c r="AI3598" s="39"/>
      <c r="AJ3598" s="39"/>
      <c r="AK3598" s="39"/>
      <c r="AL3598" s="39"/>
      <c r="AM3598" s="39"/>
      <c r="AN3598" s="39"/>
      <c r="AO3598" s="39"/>
      <c r="AP3598" s="39">
        <v>5178.57</v>
      </c>
      <c r="AQ3598" s="39">
        <v>0</v>
      </c>
      <c r="AR3598" s="27">
        <f t="shared" si="144"/>
        <v>0</v>
      </c>
      <c r="AS3598" s="13" t="s">
        <v>111</v>
      </c>
      <c r="AT3598" s="13">
        <v>2016</v>
      </c>
      <c r="AU3598" s="13" t="s">
        <v>212</v>
      </c>
    </row>
    <row r="3599" spans="2:47" ht="13.15" customHeight="1" x14ac:dyDescent="0.2">
      <c r="B3599" s="12" t="s">
        <v>5712</v>
      </c>
      <c r="C3599" s="7" t="s">
        <v>100</v>
      </c>
      <c r="D3599" s="13" t="s">
        <v>5691</v>
      </c>
      <c r="E3599" s="13" t="s">
        <v>5692</v>
      </c>
      <c r="F3599" s="13" t="s">
        <v>5693</v>
      </c>
      <c r="G3599" s="10" t="s">
        <v>5713</v>
      </c>
      <c r="H3599" s="8" t="s">
        <v>197</v>
      </c>
      <c r="I3599" s="8">
        <v>45</v>
      </c>
      <c r="J3599" s="10" t="s">
        <v>3109</v>
      </c>
      <c r="K3599" s="8" t="s">
        <v>107</v>
      </c>
      <c r="L3599" s="10" t="s">
        <v>108</v>
      </c>
      <c r="M3599" s="10" t="s">
        <v>109</v>
      </c>
      <c r="N3599" s="10" t="s">
        <v>664</v>
      </c>
      <c r="O3599" s="39"/>
      <c r="P3599" s="39"/>
      <c r="Q3599" s="39"/>
      <c r="R3599" s="27"/>
      <c r="S3599" s="27">
        <v>2600</v>
      </c>
      <c r="T3599" s="27">
        <v>2600</v>
      </c>
      <c r="U3599" s="27">
        <v>2600</v>
      </c>
      <c r="V3599" s="27">
        <v>2600</v>
      </c>
      <c r="W3599" s="27"/>
      <c r="X3599" s="27"/>
      <c r="Y3599" s="27"/>
      <c r="Z3599" s="27"/>
      <c r="AA3599" s="27"/>
      <c r="AB3599" s="27"/>
      <c r="AC3599" s="27"/>
      <c r="AD3599" s="27"/>
      <c r="AE3599" s="27"/>
      <c r="AF3599" s="27"/>
      <c r="AG3599" s="27"/>
      <c r="AH3599" s="27"/>
      <c r="AI3599" s="27"/>
      <c r="AJ3599" s="27"/>
      <c r="AK3599" s="27"/>
      <c r="AL3599" s="27"/>
      <c r="AM3599" s="27"/>
      <c r="AN3599" s="27"/>
      <c r="AO3599" s="27"/>
      <c r="AP3599" s="27">
        <v>678</v>
      </c>
      <c r="AQ3599" s="39">
        <v>0</v>
      </c>
      <c r="AR3599" s="27">
        <f t="shared" si="144"/>
        <v>0</v>
      </c>
      <c r="AS3599" s="10" t="s">
        <v>111</v>
      </c>
      <c r="AT3599" s="43" t="s">
        <v>241</v>
      </c>
      <c r="AU3599" s="13" t="s">
        <v>1163</v>
      </c>
    </row>
    <row r="3600" spans="2:47" ht="13.15" customHeight="1" x14ac:dyDescent="0.2">
      <c r="B3600" s="13" t="s">
        <v>5714</v>
      </c>
      <c r="C3600" s="13" t="s">
        <v>100</v>
      </c>
      <c r="D3600" s="13" t="s">
        <v>5696</v>
      </c>
      <c r="E3600" s="13" t="s">
        <v>5692</v>
      </c>
      <c r="F3600" s="13" t="s">
        <v>5693</v>
      </c>
      <c r="G3600" s="13" t="s">
        <v>5713</v>
      </c>
      <c r="H3600" s="13" t="s">
        <v>1475</v>
      </c>
      <c r="I3600" s="13">
        <v>45</v>
      </c>
      <c r="J3600" s="13" t="s">
        <v>614</v>
      </c>
      <c r="K3600" s="13" t="s">
        <v>107</v>
      </c>
      <c r="L3600" s="13" t="s">
        <v>108</v>
      </c>
      <c r="M3600" s="13" t="s">
        <v>109</v>
      </c>
      <c r="N3600" s="13" t="s">
        <v>664</v>
      </c>
      <c r="O3600" s="39"/>
      <c r="P3600" s="39"/>
      <c r="Q3600" s="39"/>
      <c r="R3600" s="39"/>
      <c r="S3600" s="39">
        <v>525</v>
      </c>
      <c r="T3600" s="39">
        <v>2100</v>
      </c>
      <c r="U3600" s="39">
        <v>2100</v>
      </c>
      <c r="V3600" s="39">
        <v>2100</v>
      </c>
      <c r="W3600" s="39">
        <v>2100</v>
      </c>
      <c r="X3600" s="39"/>
      <c r="Y3600" s="39"/>
      <c r="Z3600" s="39"/>
      <c r="AA3600" s="39"/>
      <c r="AB3600" s="39"/>
      <c r="AC3600" s="39"/>
      <c r="AD3600" s="39"/>
      <c r="AE3600" s="39"/>
      <c r="AF3600" s="39"/>
      <c r="AG3600" s="39"/>
      <c r="AH3600" s="39"/>
      <c r="AI3600" s="39"/>
      <c r="AJ3600" s="39"/>
      <c r="AK3600" s="39"/>
      <c r="AL3600" s="39"/>
      <c r="AM3600" s="39"/>
      <c r="AN3600" s="39"/>
      <c r="AO3600" s="39"/>
      <c r="AP3600" s="39">
        <v>678</v>
      </c>
      <c r="AQ3600" s="39">
        <v>0</v>
      </c>
      <c r="AR3600" s="27">
        <f t="shared" si="144"/>
        <v>0</v>
      </c>
      <c r="AS3600" s="13" t="s">
        <v>111</v>
      </c>
      <c r="AT3600" s="13">
        <v>2016</v>
      </c>
      <c r="AU3600" s="13">
        <v>14</v>
      </c>
    </row>
    <row r="3601" spans="2:47" ht="13.15" customHeight="1" x14ac:dyDescent="0.2">
      <c r="B3601" s="13" t="s">
        <v>5715</v>
      </c>
      <c r="C3601" s="13" t="s">
        <v>100</v>
      </c>
      <c r="D3601" s="13" t="s">
        <v>5696</v>
      </c>
      <c r="E3601" s="13" t="s">
        <v>5692</v>
      </c>
      <c r="F3601" s="13" t="s">
        <v>5693</v>
      </c>
      <c r="G3601" s="13" t="s">
        <v>5713</v>
      </c>
      <c r="H3601" s="13" t="s">
        <v>1475</v>
      </c>
      <c r="I3601" s="13">
        <v>45</v>
      </c>
      <c r="J3601" s="13" t="s">
        <v>614</v>
      </c>
      <c r="K3601" s="13" t="s">
        <v>107</v>
      </c>
      <c r="L3601" s="13" t="s">
        <v>108</v>
      </c>
      <c r="M3601" s="13" t="s">
        <v>109</v>
      </c>
      <c r="N3601" s="13" t="s">
        <v>664</v>
      </c>
      <c r="O3601" s="39"/>
      <c r="P3601" s="39"/>
      <c r="Q3601" s="39"/>
      <c r="R3601" s="39"/>
      <c r="S3601" s="39">
        <v>0</v>
      </c>
      <c r="T3601" s="39">
        <v>2100</v>
      </c>
      <c r="U3601" s="39">
        <v>2100</v>
      </c>
      <c r="V3601" s="39">
        <v>2100</v>
      </c>
      <c r="W3601" s="39">
        <v>2100</v>
      </c>
      <c r="X3601" s="39"/>
      <c r="Y3601" s="39"/>
      <c r="Z3601" s="39"/>
      <c r="AA3601" s="39"/>
      <c r="AB3601" s="39"/>
      <c r="AC3601" s="39"/>
      <c r="AD3601" s="39"/>
      <c r="AE3601" s="39"/>
      <c r="AF3601" s="39"/>
      <c r="AG3601" s="39"/>
      <c r="AH3601" s="39"/>
      <c r="AI3601" s="39"/>
      <c r="AJ3601" s="39"/>
      <c r="AK3601" s="39"/>
      <c r="AL3601" s="39"/>
      <c r="AM3601" s="39"/>
      <c r="AN3601" s="39"/>
      <c r="AO3601" s="39"/>
      <c r="AP3601" s="39">
        <v>678</v>
      </c>
      <c r="AQ3601" s="39">
        <v>0</v>
      </c>
      <c r="AR3601" s="27">
        <f t="shared" si="144"/>
        <v>0</v>
      </c>
      <c r="AS3601" s="13" t="s">
        <v>111</v>
      </c>
      <c r="AT3601" s="13">
        <v>2016</v>
      </c>
      <c r="AU3601" s="13">
        <v>14</v>
      </c>
    </row>
    <row r="3602" spans="2:47" ht="13.15" customHeight="1" x14ac:dyDescent="0.2">
      <c r="B3602" s="13" t="s">
        <v>5716</v>
      </c>
      <c r="C3602" s="13" t="s">
        <v>100</v>
      </c>
      <c r="D3602" s="13" t="s">
        <v>5696</v>
      </c>
      <c r="E3602" s="13" t="s">
        <v>5692</v>
      </c>
      <c r="F3602" s="13" t="s">
        <v>5693</v>
      </c>
      <c r="G3602" s="13" t="s">
        <v>5713</v>
      </c>
      <c r="H3602" s="13" t="s">
        <v>1475</v>
      </c>
      <c r="I3602" s="13">
        <v>45</v>
      </c>
      <c r="J3602" s="13" t="s">
        <v>106</v>
      </c>
      <c r="K3602" s="13" t="s">
        <v>107</v>
      </c>
      <c r="L3602" s="13" t="s">
        <v>108</v>
      </c>
      <c r="M3602" s="13" t="s">
        <v>122</v>
      </c>
      <c r="N3602" s="13" t="s">
        <v>664</v>
      </c>
      <c r="O3602" s="39"/>
      <c r="P3602" s="39"/>
      <c r="Q3602" s="39"/>
      <c r="R3602" s="39"/>
      <c r="S3602" s="39">
        <v>525</v>
      </c>
      <c r="T3602" s="39">
        <v>2100</v>
      </c>
      <c r="U3602" s="39">
        <v>2100</v>
      </c>
      <c r="V3602" s="39">
        <v>2100</v>
      </c>
      <c r="W3602" s="39">
        <v>2100</v>
      </c>
      <c r="X3602" s="39"/>
      <c r="Y3602" s="39"/>
      <c r="Z3602" s="39"/>
      <c r="AA3602" s="39"/>
      <c r="AB3602" s="39"/>
      <c r="AC3602" s="39"/>
      <c r="AD3602" s="39"/>
      <c r="AE3602" s="39"/>
      <c r="AF3602" s="39"/>
      <c r="AG3602" s="39"/>
      <c r="AH3602" s="39"/>
      <c r="AI3602" s="39"/>
      <c r="AJ3602" s="39"/>
      <c r="AK3602" s="39"/>
      <c r="AL3602" s="39"/>
      <c r="AM3602" s="39"/>
      <c r="AN3602" s="39"/>
      <c r="AO3602" s="39"/>
      <c r="AP3602" s="39">
        <v>678</v>
      </c>
      <c r="AQ3602" s="39">
        <v>0</v>
      </c>
      <c r="AR3602" s="27">
        <f t="shared" si="144"/>
        <v>0</v>
      </c>
      <c r="AS3602" s="13" t="s">
        <v>111</v>
      </c>
      <c r="AT3602" s="13">
        <v>2016</v>
      </c>
      <c r="AU3602" s="13" t="s">
        <v>156</v>
      </c>
    </row>
    <row r="3603" spans="2:47" ht="13.15" customHeight="1" x14ac:dyDescent="0.2">
      <c r="B3603" s="13" t="s">
        <v>7993</v>
      </c>
      <c r="C3603" s="13" t="s">
        <v>100</v>
      </c>
      <c r="D3603" s="13" t="s">
        <v>5696</v>
      </c>
      <c r="E3603" s="13" t="s">
        <v>5692</v>
      </c>
      <c r="F3603" s="13" t="s">
        <v>5693</v>
      </c>
      <c r="G3603" s="13" t="s">
        <v>5713</v>
      </c>
      <c r="H3603" s="13" t="s">
        <v>1475</v>
      </c>
      <c r="I3603" s="13">
        <v>45</v>
      </c>
      <c r="J3603" s="13" t="s">
        <v>106</v>
      </c>
      <c r="K3603" s="13" t="s">
        <v>107</v>
      </c>
      <c r="L3603" s="13" t="s">
        <v>108</v>
      </c>
      <c r="M3603" s="13" t="s">
        <v>122</v>
      </c>
      <c r="N3603" s="13" t="s">
        <v>664</v>
      </c>
      <c r="O3603" s="39"/>
      <c r="P3603" s="39"/>
      <c r="Q3603" s="39"/>
      <c r="R3603" s="39"/>
      <c r="S3603" s="39">
        <v>525</v>
      </c>
      <c r="T3603" s="39">
        <v>2100</v>
      </c>
      <c r="U3603" s="39">
        <v>1915</v>
      </c>
      <c r="V3603" s="39">
        <v>2458</v>
      </c>
      <c r="W3603" s="39">
        <v>2458</v>
      </c>
      <c r="X3603" s="171"/>
      <c r="Y3603" s="171"/>
      <c r="Z3603" s="171"/>
      <c r="AA3603" s="171"/>
      <c r="AB3603" s="171"/>
      <c r="AC3603" s="171"/>
      <c r="AD3603" s="171"/>
      <c r="AE3603" s="171"/>
      <c r="AF3603" s="171"/>
      <c r="AG3603" s="171"/>
      <c r="AH3603" s="171"/>
      <c r="AI3603" s="171"/>
      <c r="AJ3603" s="171"/>
      <c r="AK3603" s="171"/>
      <c r="AL3603" s="171"/>
      <c r="AM3603" s="171"/>
      <c r="AN3603" s="171"/>
      <c r="AO3603" s="171"/>
      <c r="AP3603" s="39">
        <v>600</v>
      </c>
      <c r="AQ3603" s="39">
        <f t="shared" ref="AQ3603" si="145">(O3603+P3603+Q3603+R3603+S3603+T3603+U3603+V3603+W3603)*AP3603</f>
        <v>5673600</v>
      </c>
      <c r="AR3603" s="27">
        <f t="shared" si="144"/>
        <v>6354432.0000000009</v>
      </c>
      <c r="AS3603" s="13" t="s">
        <v>111</v>
      </c>
      <c r="AT3603" s="13" t="s">
        <v>7937</v>
      </c>
      <c r="AU3603" s="300"/>
    </row>
    <row r="3604" spans="2:47" ht="13.15" customHeight="1" x14ac:dyDescent="0.2">
      <c r="B3604" s="12" t="s">
        <v>5717</v>
      </c>
      <c r="C3604" s="7" t="s">
        <v>100</v>
      </c>
      <c r="D3604" s="13" t="s">
        <v>5718</v>
      </c>
      <c r="E3604" s="13" t="s">
        <v>4779</v>
      </c>
      <c r="F3604" s="13" t="s">
        <v>5719</v>
      </c>
      <c r="G3604" s="10" t="s">
        <v>5720</v>
      </c>
      <c r="H3604" s="8" t="s">
        <v>197</v>
      </c>
      <c r="I3604" s="8">
        <v>45</v>
      </c>
      <c r="J3604" s="10" t="s">
        <v>3109</v>
      </c>
      <c r="K3604" s="8" t="s">
        <v>107</v>
      </c>
      <c r="L3604" s="10" t="s">
        <v>108</v>
      </c>
      <c r="M3604" s="10" t="s">
        <v>109</v>
      </c>
      <c r="N3604" s="10" t="s">
        <v>5721</v>
      </c>
      <c r="O3604" s="39"/>
      <c r="P3604" s="39"/>
      <c r="Q3604" s="39"/>
      <c r="R3604" s="27"/>
      <c r="S3604" s="27">
        <v>30</v>
      </c>
      <c r="T3604" s="27">
        <v>30</v>
      </c>
      <c r="U3604" s="27">
        <v>30</v>
      </c>
      <c r="V3604" s="27">
        <v>30</v>
      </c>
      <c r="W3604" s="27"/>
      <c r="X3604" s="27"/>
      <c r="Y3604" s="27"/>
      <c r="Z3604" s="27"/>
      <c r="AA3604" s="27"/>
      <c r="AB3604" s="27"/>
      <c r="AC3604" s="27"/>
      <c r="AD3604" s="27"/>
      <c r="AE3604" s="27"/>
      <c r="AF3604" s="27"/>
      <c r="AG3604" s="27"/>
      <c r="AH3604" s="27"/>
      <c r="AI3604" s="27"/>
      <c r="AJ3604" s="27"/>
      <c r="AK3604" s="27"/>
      <c r="AL3604" s="27"/>
      <c r="AM3604" s="27"/>
      <c r="AN3604" s="27"/>
      <c r="AO3604" s="27"/>
      <c r="AP3604" s="27">
        <v>9500</v>
      </c>
      <c r="AQ3604" s="39">
        <v>0</v>
      </c>
      <c r="AR3604" s="27">
        <f t="shared" si="144"/>
        <v>0</v>
      </c>
      <c r="AS3604" s="10" t="s">
        <v>111</v>
      </c>
      <c r="AT3604" s="43" t="s">
        <v>241</v>
      </c>
      <c r="AU3604" s="89" t="s">
        <v>212</v>
      </c>
    </row>
    <row r="3605" spans="2:47" ht="13.15" customHeight="1" x14ac:dyDescent="0.2">
      <c r="B3605" s="12" t="s">
        <v>5722</v>
      </c>
      <c r="C3605" s="7" t="s">
        <v>100</v>
      </c>
      <c r="D3605" s="13" t="s">
        <v>5723</v>
      </c>
      <c r="E3605" s="13" t="s">
        <v>5724</v>
      </c>
      <c r="F3605" s="13" t="s">
        <v>5725</v>
      </c>
      <c r="G3605" s="10" t="s">
        <v>5726</v>
      </c>
      <c r="H3605" s="8" t="s">
        <v>197</v>
      </c>
      <c r="I3605" s="8">
        <v>45</v>
      </c>
      <c r="J3605" s="10" t="s">
        <v>3109</v>
      </c>
      <c r="K3605" s="8" t="s">
        <v>107</v>
      </c>
      <c r="L3605" s="10" t="s">
        <v>108</v>
      </c>
      <c r="M3605" s="10" t="s">
        <v>109</v>
      </c>
      <c r="N3605" s="10" t="s">
        <v>664</v>
      </c>
      <c r="O3605" s="39"/>
      <c r="P3605" s="39"/>
      <c r="Q3605" s="39"/>
      <c r="R3605" s="27"/>
      <c r="S3605" s="27">
        <v>58</v>
      </c>
      <c r="T3605" s="27">
        <v>58</v>
      </c>
      <c r="U3605" s="27">
        <v>58</v>
      </c>
      <c r="V3605" s="27">
        <v>58</v>
      </c>
      <c r="W3605" s="27"/>
      <c r="X3605" s="27"/>
      <c r="Y3605" s="27"/>
      <c r="Z3605" s="27"/>
      <c r="AA3605" s="27"/>
      <c r="AB3605" s="27"/>
      <c r="AC3605" s="27"/>
      <c r="AD3605" s="27"/>
      <c r="AE3605" s="27"/>
      <c r="AF3605" s="27"/>
      <c r="AG3605" s="27"/>
      <c r="AH3605" s="27"/>
      <c r="AI3605" s="27"/>
      <c r="AJ3605" s="27"/>
      <c r="AK3605" s="27"/>
      <c r="AL3605" s="27"/>
      <c r="AM3605" s="27"/>
      <c r="AN3605" s="27"/>
      <c r="AO3605" s="27"/>
      <c r="AP3605" s="27">
        <v>1633.3333333333333</v>
      </c>
      <c r="AQ3605" s="39">
        <v>0</v>
      </c>
      <c r="AR3605" s="27">
        <f t="shared" si="144"/>
        <v>0</v>
      </c>
      <c r="AS3605" s="10" t="s">
        <v>111</v>
      </c>
      <c r="AT3605" s="43" t="s">
        <v>241</v>
      </c>
      <c r="AU3605" s="13" t="s">
        <v>1163</v>
      </c>
    </row>
    <row r="3606" spans="2:47" ht="13.15" customHeight="1" x14ac:dyDescent="0.2">
      <c r="B3606" s="13" t="s">
        <v>5727</v>
      </c>
      <c r="C3606" s="13" t="s">
        <v>100</v>
      </c>
      <c r="D3606" s="13" t="s">
        <v>5728</v>
      </c>
      <c r="E3606" s="13" t="s">
        <v>5724</v>
      </c>
      <c r="F3606" s="13" t="s">
        <v>5725</v>
      </c>
      <c r="G3606" s="13" t="s">
        <v>5726</v>
      </c>
      <c r="H3606" s="13" t="s">
        <v>1475</v>
      </c>
      <c r="I3606" s="13">
        <v>45</v>
      </c>
      <c r="J3606" s="13" t="s">
        <v>614</v>
      </c>
      <c r="K3606" s="13" t="s">
        <v>107</v>
      </c>
      <c r="L3606" s="13" t="s">
        <v>108</v>
      </c>
      <c r="M3606" s="13" t="s">
        <v>109</v>
      </c>
      <c r="N3606" s="13" t="s">
        <v>664</v>
      </c>
      <c r="O3606" s="39"/>
      <c r="P3606" s="39"/>
      <c r="Q3606" s="39"/>
      <c r="R3606" s="39"/>
      <c r="S3606" s="39">
        <v>128</v>
      </c>
      <c r="T3606" s="39">
        <v>128</v>
      </c>
      <c r="U3606" s="39">
        <v>128</v>
      </c>
      <c r="V3606" s="39">
        <v>128</v>
      </c>
      <c r="W3606" s="39">
        <v>128</v>
      </c>
      <c r="X3606" s="39"/>
      <c r="Y3606" s="39"/>
      <c r="Z3606" s="39"/>
      <c r="AA3606" s="39"/>
      <c r="AB3606" s="39"/>
      <c r="AC3606" s="39"/>
      <c r="AD3606" s="39"/>
      <c r="AE3606" s="39"/>
      <c r="AF3606" s="39"/>
      <c r="AG3606" s="39"/>
      <c r="AH3606" s="39"/>
      <c r="AI3606" s="39"/>
      <c r="AJ3606" s="39"/>
      <c r="AK3606" s="39"/>
      <c r="AL3606" s="39"/>
      <c r="AM3606" s="39"/>
      <c r="AN3606" s="39"/>
      <c r="AO3606" s="39"/>
      <c r="AP3606" s="39">
        <v>1633.33</v>
      </c>
      <c r="AQ3606" s="39">
        <v>0</v>
      </c>
      <c r="AR3606" s="27">
        <f t="shared" si="144"/>
        <v>0</v>
      </c>
      <c r="AS3606" s="13" t="s">
        <v>111</v>
      </c>
      <c r="AT3606" s="13">
        <v>2016</v>
      </c>
      <c r="AU3606" s="13">
        <v>14</v>
      </c>
    </row>
    <row r="3607" spans="2:47" ht="13.15" customHeight="1" x14ac:dyDescent="0.2">
      <c r="B3607" s="13" t="s">
        <v>5729</v>
      </c>
      <c r="C3607" s="13" t="s">
        <v>100</v>
      </c>
      <c r="D3607" s="13" t="s">
        <v>5728</v>
      </c>
      <c r="E3607" s="13" t="s">
        <v>5724</v>
      </c>
      <c r="F3607" s="13" t="s">
        <v>5725</v>
      </c>
      <c r="G3607" s="13" t="s">
        <v>5726</v>
      </c>
      <c r="H3607" s="13" t="s">
        <v>1475</v>
      </c>
      <c r="I3607" s="13">
        <v>45</v>
      </c>
      <c r="J3607" s="13" t="s">
        <v>614</v>
      </c>
      <c r="K3607" s="13" t="s">
        <v>107</v>
      </c>
      <c r="L3607" s="13" t="s">
        <v>108</v>
      </c>
      <c r="M3607" s="13" t="s">
        <v>122</v>
      </c>
      <c r="N3607" s="13" t="s">
        <v>664</v>
      </c>
      <c r="O3607" s="39"/>
      <c r="P3607" s="39"/>
      <c r="Q3607" s="39"/>
      <c r="R3607" s="39"/>
      <c r="S3607" s="39">
        <v>107</v>
      </c>
      <c r="T3607" s="39">
        <v>128</v>
      </c>
      <c r="U3607" s="39">
        <v>128</v>
      </c>
      <c r="V3607" s="39">
        <v>128</v>
      </c>
      <c r="W3607" s="39">
        <v>128</v>
      </c>
      <c r="X3607" s="39"/>
      <c r="Y3607" s="39"/>
      <c r="Z3607" s="39"/>
      <c r="AA3607" s="39"/>
      <c r="AB3607" s="39"/>
      <c r="AC3607" s="39"/>
      <c r="AD3607" s="39"/>
      <c r="AE3607" s="39"/>
      <c r="AF3607" s="39"/>
      <c r="AG3607" s="39"/>
      <c r="AH3607" s="39"/>
      <c r="AI3607" s="39"/>
      <c r="AJ3607" s="39"/>
      <c r="AK3607" s="39"/>
      <c r="AL3607" s="39"/>
      <c r="AM3607" s="39"/>
      <c r="AN3607" s="39"/>
      <c r="AO3607" s="39"/>
      <c r="AP3607" s="39">
        <v>1633.33</v>
      </c>
      <c r="AQ3607" s="39">
        <v>0</v>
      </c>
      <c r="AR3607" s="27">
        <f t="shared" si="144"/>
        <v>0</v>
      </c>
      <c r="AS3607" s="13" t="s">
        <v>111</v>
      </c>
      <c r="AT3607" s="13">
        <v>2016</v>
      </c>
      <c r="AU3607" s="13" t="s">
        <v>115</v>
      </c>
    </row>
    <row r="3608" spans="2:47" ht="13.15" customHeight="1" x14ac:dyDescent="0.2">
      <c r="B3608" s="13" t="s">
        <v>5730</v>
      </c>
      <c r="C3608" s="13" t="s">
        <v>100</v>
      </c>
      <c r="D3608" s="13" t="s">
        <v>5728</v>
      </c>
      <c r="E3608" s="13" t="s">
        <v>5724</v>
      </c>
      <c r="F3608" s="13" t="s">
        <v>5725</v>
      </c>
      <c r="G3608" s="13" t="s">
        <v>5726</v>
      </c>
      <c r="H3608" s="13" t="s">
        <v>1475</v>
      </c>
      <c r="I3608" s="13">
        <v>45</v>
      </c>
      <c r="J3608" s="13" t="s">
        <v>106</v>
      </c>
      <c r="K3608" s="13" t="s">
        <v>107</v>
      </c>
      <c r="L3608" s="13" t="s">
        <v>108</v>
      </c>
      <c r="M3608" s="13" t="s">
        <v>122</v>
      </c>
      <c r="N3608" s="13" t="s">
        <v>664</v>
      </c>
      <c r="O3608" s="39"/>
      <c r="P3608" s="39"/>
      <c r="Q3608" s="39"/>
      <c r="R3608" s="39"/>
      <c r="S3608" s="39">
        <v>128</v>
      </c>
      <c r="T3608" s="39">
        <v>128</v>
      </c>
      <c r="U3608" s="39">
        <v>128</v>
      </c>
      <c r="V3608" s="39">
        <v>128</v>
      </c>
      <c r="W3608" s="39">
        <v>128</v>
      </c>
      <c r="X3608" s="39"/>
      <c r="Y3608" s="39"/>
      <c r="Z3608" s="39"/>
      <c r="AA3608" s="39"/>
      <c r="AB3608" s="39"/>
      <c r="AC3608" s="39"/>
      <c r="AD3608" s="39"/>
      <c r="AE3608" s="39"/>
      <c r="AF3608" s="39"/>
      <c r="AG3608" s="39"/>
      <c r="AH3608" s="39"/>
      <c r="AI3608" s="39"/>
      <c r="AJ3608" s="39"/>
      <c r="AK3608" s="39"/>
      <c r="AL3608" s="39"/>
      <c r="AM3608" s="39"/>
      <c r="AN3608" s="39"/>
      <c r="AO3608" s="39"/>
      <c r="AP3608" s="39">
        <v>1633.33</v>
      </c>
      <c r="AQ3608" s="39">
        <v>0</v>
      </c>
      <c r="AR3608" s="27">
        <f t="shared" si="144"/>
        <v>0</v>
      </c>
      <c r="AS3608" s="13" t="s">
        <v>111</v>
      </c>
      <c r="AT3608" s="13">
        <v>2016</v>
      </c>
      <c r="AU3608" s="13" t="s">
        <v>6956</v>
      </c>
    </row>
    <row r="3609" spans="2:47" ht="13.15" customHeight="1" x14ac:dyDescent="0.2">
      <c r="B3609" s="13" t="s">
        <v>6958</v>
      </c>
      <c r="C3609" s="13" t="s">
        <v>100</v>
      </c>
      <c r="D3609" s="13" t="s">
        <v>5728</v>
      </c>
      <c r="E3609" s="13" t="s">
        <v>5724</v>
      </c>
      <c r="F3609" s="13" t="s">
        <v>5725</v>
      </c>
      <c r="G3609" s="13" t="s">
        <v>5726</v>
      </c>
      <c r="H3609" s="13" t="s">
        <v>1475</v>
      </c>
      <c r="I3609" s="13">
        <v>45</v>
      </c>
      <c r="J3609" s="13" t="s">
        <v>106</v>
      </c>
      <c r="K3609" s="13" t="s">
        <v>107</v>
      </c>
      <c r="L3609" s="13" t="s">
        <v>108</v>
      </c>
      <c r="M3609" s="13" t="s">
        <v>122</v>
      </c>
      <c r="N3609" s="13" t="s">
        <v>664</v>
      </c>
      <c r="O3609" s="39"/>
      <c r="P3609" s="39"/>
      <c r="Q3609" s="39"/>
      <c r="R3609" s="39"/>
      <c r="S3609" s="95">
        <v>107</v>
      </c>
      <c r="T3609" s="95">
        <v>82</v>
      </c>
      <c r="U3609" s="95">
        <v>128</v>
      </c>
      <c r="V3609" s="95">
        <v>128</v>
      </c>
      <c r="W3609" s="95">
        <v>128</v>
      </c>
      <c r="X3609" s="39"/>
      <c r="Y3609" s="39"/>
      <c r="Z3609" s="39"/>
      <c r="AA3609" s="39"/>
      <c r="AB3609" s="39"/>
      <c r="AC3609" s="39"/>
      <c r="AD3609" s="39"/>
      <c r="AE3609" s="39"/>
      <c r="AF3609" s="39"/>
      <c r="AG3609" s="39"/>
      <c r="AH3609" s="39"/>
      <c r="AI3609" s="39"/>
      <c r="AJ3609" s="39"/>
      <c r="AK3609" s="39"/>
      <c r="AL3609" s="39"/>
      <c r="AM3609" s="39"/>
      <c r="AN3609" s="39"/>
      <c r="AO3609" s="39"/>
      <c r="AP3609" s="39">
        <v>1633.33</v>
      </c>
      <c r="AQ3609" s="39">
        <v>0</v>
      </c>
      <c r="AR3609" s="27">
        <f t="shared" si="144"/>
        <v>0</v>
      </c>
      <c r="AS3609" s="13" t="s">
        <v>111</v>
      </c>
      <c r="AT3609" s="13">
        <v>2016</v>
      </c>
      <c r="AU3609" s="13" t="s">
        <v>156</v>
      </c>
    </row>
    <row r="3610" spans="2:47" ht="13.15" customHeight="1" x14ac:dyDescent="0.2">
      <c r="B3610" s="13" t="s">
        <v>7994</v>
      </c>
      <c r="C3610" s="13" t="s">
        <v>100</v>
      </c>
      <c r="D3610" s="13" t="s">
        <v>5728</v>
      </c>
      <c r="E3610" s="13" t="s">
        <v>5724</v>
      </c>
      <c r="F3610" s="13" t="s">
        <v>5725</v>
      </c>
      <c r="G3610" s="13" t="s">
        <v>5726</v>
      </c>
      <c r="H3610" s="13" t="s">
        <v>1475</v>
      </c>
      <c r="I3610" s="13">
        <v>45</v>
      </c>
      <c r="J3610" s="13" t="s">
        <v>106</v>
      </c>
      <c r="K3610" s="13" t="s">
        <v>107</v>
      </c>
      <c r="L3610" s="13" t="s">
        <v>108</v>
      </c>
      <c r="M3610" s="13" t="s">
        <v>122</v>
      </c>
      <c r="N3610" s="13" t="s">
        <v>664</v>
      </c>
      <c r="O3610" s="39"/>
      <c r="P3610" s="39"/>
      <c r="Q3610" s="39"/>
      <c r="R3610" s="39"/>
      <c r="S3610" s="95">
        <v>107</v>
      </c>
      <c r="T3610" s="95">
        <v>82</v>
      </c>
      <c r="U3610" s="95">
        <v>687</v>
      </c>
      <c r="V3610" s="95">
        <v>690</v>
      </c>
      <c r="W3610" s="95">
        <v>690</v>
      </c>
      <c r="X3610" s="171"/>
      <c r="Y3610" s="171"/>
      <c r="Z3610" s="171"/>
      <c r="AA3610" s="171"/>
      <c r="AB3610" s="171"/>
      <c r="AC3610" s="171"/>
      <c r="AD3610" s="171"/>
      <c r="AE3610" s="171"/>
      <c r="AF3610" s="171"/>
      <c r="AG3610" s="171"/>
      <c r="AH3610" s="171"/>
      <c r="AI3610" s="171"/>
      <c r="AJ3610" s="171"/>
      <c r="AK3610" s="171"/>
      <c r="AL3610" s="171"/>
      <c r="AM3610" s="171"/>
      <c r="AN3610" s="171"/>
      <c r="AO3610" s="171"/>
      <c r="AP3610" s="39">
        <v>1470</v>
      </c>
      <c r="AQ3610" s="39">
        <f t="shared" ref="AQ3610" si="146">(O3610+P3610+Q3610+R3610+S3610+T3610+U3610+V3610+W3610)*AP3610</f>
        <v>3316320</v>
      </c>
      <c r="AR3610" s="27">
        <f t="shared" si="144"/>
        <v>3714278.4000000004</v>
      </c>
      <c r="AS3610" s="13" t="s">
        <v>111</v>
      </c>
      <c r="AT3610" s="13" t="s">
        <v>7937</v>
      </c>
      <c r="AU3610" s="300"/>
    </row>
    <row r="3611" spans="2:47" ht="13.15" customHeight="1" x14ac:dyDescent="0.2">
      <c r="B3611" s="12" t="s">
        <v>5731</v>
      </c>
      <c r="C3611" s="7" t="s">
        <v>100</v>
      </c>
      <c r="D3611" s="13" t="s">
        <v>5732</v>
      </c>
      <c r="E3611" s="13" t="s">
        <v>5733</v>
      </c>
      <c r="F3611" s="13" t="s">
        <v>5734</v>
      </c>
      <c r="G3611" s="10" t="s">
        <v>5733</v>
      </c>
      <c r="H3611" s="8" t="s">
        <v>197</v>
      </c>
      <c r="I3611" s="8">
        <v>45</v>
      </c>
      <c r="J3611" s="10" t="s">
        <v>3109</v>
      </c>
      <c r="K3611" s="8" t="s">
        <v>107</v>
      </c>
      <c r="L3611" s="10" t="s">
        <v>108</v>
      </c>
      <c r="M3611" s="10" t="s">
        <v>109</v>
      </c>
      <c r="N3611" s="10" t="s">
        <v>261</v>
      </c>
      <c r="O3611" s="39"/>
      <c r="P3611" s="39"/>
      <c r="Q3611" s="39"/>
      <c r="R3611" s="27"/>
      <c r="S3611" s="27">
        <v>32.200000000000003</v>
      </c>
      <c r="T3611" s="27">
        <v>32.200000000000003</v>
      </c>
      <c r="U3611" s="27">
        <v>32.200000000000003</v>
      </c>
      <c r="V3611" s="27">
        <v>32.200000000000003</v>
      </c>
      <c r="W3611" s="27"/>
      <c r="X3611" s="27"/>
      <c r="Y3611" s="27"/>
      <c r="Z3611" s="27"/>
      <c r="AA3611" s="27"/>
      <c r="AB3611" s="27"/>
      <c r="AC3611" s="27"/>
      <c r="AD3611" s="27"/>
      <c r="AE3611" s="27"/>
      <c r="AF3611" s="27"/>
      <c r="AG3611" s="27"/>
      <c r="AH3611" s="27"/>
      <c r="AI3611" s="27"/>
      <c r="AJ3611" s="27"/>
      <c r="AK3611" s="27"/>
      <c r="AL3611" s="27"/>
      <c r="AM3611" s="27"/>
      <c r="AN3611" s="27"/>
      <c r="AO3611" s="27"/>
      <c r="AP3611" s="27">
        <v>233164.3254125714</v>
      </c>
      <c r="AQ3611" s="39">
        <v>0</v>
      </c>
      <c r="AR3611" s="27">
        <f t="shared" si="144"/>
        <v>0</v>
      </c>
      <c r="AS3611" s="10" t="s">
        <v>111</v>
      </c>
      <c r="AT3611" s="43" t="s">
        <v>241</v>
      </c>
      <c r="AU3611" s="13" t="s">
        <v>1163</v>
      </c>
    </row>
    <row r="3612" spans="2:47" ht="13.15" customHeight="1" x14ac:dyDescent="0.2">
      <c r="B3612" s="13" t="s">
        <v>5735</v>
      </c>
      <c r="C3612" s="13" t="s">
        <v>100</v>
      </c>
      <c r="D3612" s="13" t="s">
        <v>5736</v>
      </c>
      <c r="E3612" s="13" t="s">
        <v>5733</v>
      </c>
      <c r="F3612" s="13" t="s">
        <v>5734</v>
      </c>
      <c r="G3612" s="13" t="s">
        <v>5733</v>
      </c>
      <c r="H3612" s="13" t="s">
        <v>1475</v>
      </c>
      <c r="I3612" s="13">
        <v>45</v>
      </c>
      <c r="J3612" s="13" t="s">
        <v>614</v>
      </c>
      <c r="K3612" s="13" t="s">
        <v>107</v>
      </c>
      <c r="L3612" s="13" t="s">
        <v>108</v>
      </c>
      <c r="M3612" s="13" t="s">
        <v>109</v>
      </c>
      <c r="N3612" s="13" t="s">
        <v>261</v>
      </c>
      <c r="O3612" s="39"/>
      <c r="P3612" s="39"/>
      <c r="Q3612" s="39"/>
      <c r="R3612" s="39"/>
      <c r="S3612" s="39">
        <v>27</v>
      </c>
      <c r="T3612" s="39">
        <v>28</v>
      </c>
      <c r="U3612" s="39">
        <v>28</v>
      </c>
      <c r="V3612" s="39">
        <v>28</v>
      </c>
      <c r="W3612" s="39">
        <v>28</v>
      </c>
      <c r="X3612" s="39"/>
      <c r="Y3612" s="39"/>
      <c r="Z3612" s="39"/>
      <c r="AA3612" s="39"/>
      <c r="AB3612" s="39"/>
      <c r="AC3612" s="39"/>
      <c r="AD3612" s="39"/>
      <c r="AE3612" s="39"/>
      <c r="AF3612" s="39"/>
      <c r="AG3612" s="39"/>
      <c r="AH3612" s="39"/>
      <c r="AI3612" s="39"/>
      <c r="AJ3612" s="39"/>
      <c r="AK3612" s="39"/>
      <c r="AL3612" s="39"/>
      <c r="AM3612" s="39"/>
      <c r="AN3612" s="39"/>
      <c r="AO3612" s="39"/>
      <c r="AP3612" s="39">
        <v>233164.32</v>
      </c>
      <c r="AQ3612" s="39">
        <v>0</v>
      </c>
      <c r="AR3612" s="27">
        <f t="shared" si="144"/>
        <v>0</v>
      </c>
      <c r="AS3612" s="13" t="s">
        <v>111</v>
      </c>
      <c r="AT3612" s="13">
        <v>2016</v>
      </c>
      <c r="AU3612" s="13" t="s">
        <v>212</v>
      </c>
    </row>
    <row r="3613" spans="2:47" ht="13.15" customHeight="1" x14ac:dyDescent="0.2">
      <c r="B3613" s="12" t="s">
        <v>5737</v>
      </c>
      <c r="C3613" s="7" t="s">
        <v>100</v>
      </c>
      <c r="D3613" s="13" t="s">
        <v>5738</v>
      </c>
      <c r="E3613" s="13" t="s">
        <v>3968</v>
      </c>
      <c r="F3613" s="13" t="s">
        <v>5739</v>
      </c>
      <c r="G3613" s="10" t="s">
        <v>5740</v>
      </c>
      <c r="H3613" s="8" t="s">
        <v>197</v>
      </c>
      <c r="I3613" s="8">
        <v>45</v>
      </c>
      <c r="J3613" s="10" t="s">
        <v>3109</v>
      </c>
      <c r="K3613" s="8" t="s">
        <v>107</v>
      </c>
      <c r="L3613" s="10" t="s">
        <v>108</v>
      </c>
      <c r="M3613" s="10" t="s">
        <v>109</v>
      </c>
      <c r="N3613" s="10" t="s">
        <v>261</v>
      </c>
      <c r="O3613" s="39"/>
      <c r="P3613" s="39"/>
      <c r="Q3613" s="39"/>
      <c r="R3613" s="27"/>
      <c r="S3613" s="27">
        <v>160</v>
      </c>
      <c r="T3613" s="27">
        <v>160</v>
      </c>
      <c r="U3613" s="27">
        <v>160</v>
      </c>
      <c r="V3613" s="27">
        <v>160</v>
      </c>
      <c r="W3613" s="27"/>
      <c r="X3613" s="27"/>
      <c r="Y3613" s="27"/>
      <c r="Z3613" s="27"/>
      <c r="AA3613" s="27"/>
      <c r="AB3613" s="27"/>
      <c r="AC3613" s="27"/>
      <c r="AD3613" s="27"/>
      <c r="AE3613" s="27"/>
      <c r="AF3613" s="27"/>
      <c r="AG3613" s="27"/>
      <c r="AH3613" s="27"/>
      <c r="AI3613" s="27"/>
      <c r="AJ3613" s="27"/>
      <c r="AK3613" s="27"/>
      <c r="AL3613" s="27"/>
      <c r="AM3613" s="27"/>
      <c r="AN3613" s="27"/>
      <c r="AO3613" s="27"/>
      <c r="AP3613" s="27">
        <v>811.5</v>
      </c>
      <c r="AQ3613" s="39">
        <v>0</v>
      </c>
      <c r="AR3613" s="27">
        <f t="shared" si="144"/>
        <v>0</v>
      </c>
      <c r="AS3613" s="10" t="s">
        <v>111</v>
      </c>
      <c r="AT3613" s="43" t="s">
        <v>241</v>
      </c>
      <c r="AU3613" s="89" t="s">
        <v>212</v>
      </c>
    </row>
    <row r="3614" spans="2:47" ht="13.15" customHeight="1" x14ac:dyDescent="0.2">
      <c r="B3614" s="12" t="s">
        <v>5741</v>
      </c>
      <c r="C3614" s="7" t="s">
        <v>100</v>
      </c>
      <c r="D3614" s="13" t="s">
        <v>5742</v>
      </c>
      <c r="E3614" s="13" t="s">
        <v>3968</v>
      </c>
      <c r="F3614" s="13" t="s">
        <v>5743</v>
      </c>
      <c r="G3614" s="10" t="s">
        <v>5744</v>
      </c>
      <c r="H3614" s="8" t="s">
        <v>197</v>
      </c>
      <c r="I3614" s="8">
        <v>45</v>
      </c>
      <c r="J3614" s="10" t="s">
        <v>3109</v>
      </c>
      <c r="K3614" s="8" t="s">
        <v>107</v>
      </c>
      <c r="L3614" s="10" t="s">
        <v>108</v>
      </c>
      <c r="M3614" s="10" t="s">
        <v>109</v>
      </c>
      <c r="N3614" s="10" t="s">
        <v>3503</v>
      </c>
      <c r="O3614" s="39"/>
      <c r="P3614" s="39"/>
      <c r="Q3614" s="39"/>
      <c r="R3614" s="27"/>
      <c r="S3614" s="27">
        <v>2662</v>
      </c>
      <c r="T3614" s="27">
        <v>2662</v>
      </c>
      <c r="U3614" s="27">
        <v>2662</v>
      </c>
      <c r="V3614" s="27">
        <v>2662</v>
      </c>
      <c r="W3614" s="27"/>
      <c r="X3614" s="27"/>
      <c r="Y3614" s="27"/>
      <c r="Z3614" s="27"/>
      <c r="AA3614" s="27"/>
      <c r="AB3614" s="27"/>
      <c r="AC3614" s="27"/>
      <c r="AD3614" s="27"/>
      <c r="AE3614" s="27"/>
      <c r="AF3614" s="27"/>
      <c r="AG3614" s="27"/>
      <c r="AH3614" s="27"/>
      <c r="AI3614" s="27"/>
      <c r="AJ3614" s="27"/>
      <c r="AK3614" s="27"/>
      <c r="AL3614" s="27"/>
      <c r="AM3614" s="27"/>
      <c r="AN3614" s="27"/>
      <c r="AO3614" s="27"/>
      <c r="AP3614" s="27">
        <v>429.46428571428567</v>
      </c>
      <c r="AQ3614" s="39">
        <v>0</v>
      </c>
      <c r="AR3614" s="27">
        <f t="shared" si="144"/>
        <v>0</v>
      </c>
      <c r="AS3614" s="10" t="s">
        <v>111</v>
      </c>
      <c r="AT3614" s="43" t="s">
        <v>241</v>
      </c>
      <c r="AU3614" s="13" t="s">
        <v>1163</v>
      </c>
    </row>
    <row r="3615" spans="2:47" ht="13.15" customHeight="1" x14ac:dyDescent="0.2">
      <c r="B3615" s="13" t="s">
        <v>5745</v>
      </c>
      <c r="C3615" s="13" t="s">
        <v>100</v>
      </c>
      <c r="D3615" s="13" t="s">
        <v>5746</v>
      </c>
      <c r="E3615" s="13" t="s">
        <v>3968</v>
      </c>
      <c r="F3615" s="13" t="s">
        <v>5743</v>
      </c>
      <c r="G3615" s="13" t="s">
        <v>5744</v>
      </c>
      <c r="H3615" s="13" t="s">
        <v>1475</v>
      </c>
      <c r="I3615" s="13">
        <v>45</v>
      </c>
      <c r="J3615" s="13" t="s">
        <v>614</v>
      </c>
      <c r="K3615" s="13" t="s">
        <v>107</v>
      </c>
      <c r="L3615" s="13" t="s">
        <v>108</v>
      </c>
      <c r="M3615" s="13" t="s">
        <v>109</v>
      </c>
      <c r="N3615" s="13" t="s">
        <v>3503</v>
      </c>
      <c r="O3615" s="39"/>
      <c r="P3615" s="39"/>
      <c r="Q3615" s="39"/>
      <c r="R3615" s="39"/>
      <c r="S3615" s="39">
        <v>1114</v>
      </c>
      <c r="T3615" s="39">
        <v>2730</v>
      </c>
      <c r="U3615" s="39">
        <v>2730</v>
      </c>
      <c r="V3615" s="39">
        <v>2730</v>
      </c>
      <c r="W3615" s="39">
        <v>2730</v>
      </c>
      <c r="X3615" s="39"/>
      <c r="Y3615" s="39"/>
      <c r="Z3615" s="39"/>
      <c r="AA3615" s="39"/>
      <c r="AB3615" s="39"/>
      <c r="AC3615" s="39"/>
      <c r="AD3615" s="39"/>
      <c r="AE3615" s="39"/>
      <c r="AF3615" s="39"/>
      <c r="AG3615" s="39"/>
      <c r="AH3615" s="39"/>
      <c r="AI3615" s="39"/>
      <c r="AJ3615" s="39"/>
      <c r="AK3615" s="39"/>
      <c r="AL3615" s="39"/>
      <c r="AM3615" s="39"/>
      <c r="AN3615" s="39"/>
      <c r="AO3615" s="39"/>
      <c r="AP3615" s="39">
        <v>429.46</v>
      </c>
      <c r="AQ3615" s="39">
        <v>0</v>
      </c>
      <c r="AR3615" s="27">
        <f t="shared" si="144"/>
        <v>0</v>
      </c>
      <c r="AS3615" s="13" t="s">
        <v>111</v>
      </c>
      <c r="AT3615" s="13">
        <v>2016</v>
      </c>
      <c r="AU3615" s="13" t="s">
        <v>212</v>
      </c>
    </row>
    <row r="3616" spans="2:47" ht="13.15" customHeight="1" x14ac:dyDescent="0.2">
      <c r="B3616" s="12" t="s">
        <v>5747</v>
      </c>
      <c r="C3616" s="7" t="s">
        <v>100</v>
      </c>
      <c r="D3616" s="13" t="s">
        <v>5748</v>
      </c>
      <c r="E3616" s="13" t="s">
        <v>3968</v>
      </c>
      <c r="F3616" s="13" t="s">
        <v>5749</v>
      </c>
      <c r="G3616" s="10" t="s">
        <v>5750</v>
      </c>
      <c r="H3616" s="8" t="s">
        <v>197</v>
      </c>
      <c r="I3616" s="8">
        <v>45</v>
      </c>
      <c r="J3616" s="10" t="s">
        <v>3109</v>
      </c>
      <c r="K3616" s="8" t="s">
        <v>107</v>
      </c>
      <c r="L3616" s="10" t="s">
        <v>108</v>
      </c>
      <c r="M3616" s="10" t="s">
        <v>109</v>
      </c>
      <c r="N3616" s="10" t="s">
        <v>3503</v>
      </c>
      <c r="O3616" s="39"/>
      <c r="P3616" s="39"/>
      <c r="Q3616" s="39"/>
      <c r="R3616" s="27"/>
      <c r="S3616" s="27">
        <v>494</v>
      </c>
      <c r="T3616" s="27">
        <v>494</v>
      </c>
      <c r="U3616" s="27">
        <v>494</v>
      </c>
      <c r="V3616" s="27">
        <v>494</v>
      </c>
      <c r="W3616" s="27"/>
      <c r="X3616" s="27"/>
      <c r="Y3616" s="27"/>
      <c r="Z3616" s="27"/>
      <c r="AA3616" s="27"/>
      <c r="AB3616" s="27"/>
      <c r="AC3616" s="27"/>
      <c r="AD3616" s="27"/>
      <c r="AE3616" s="27"/>
      <c r="AF3616" s="27"/>
      <c r="AG3616" s="27"/>
      <c r="AH3616" s="27"/>
      <c r="AI3616" s="27"/>
      <c r="AJ3616" s="27"/>
      <c r="AK3616" s="27"/>
      <c r="AL3616" s="27"/>
      <c r="AM3616" s="27"/>
      <c r="AN3616" s="27"/>
      <c r="AO3616" s="27"/>
      <c r="AP3616" s="27">
        <v>3816.6666666666665</v>
      </c>
      <c r="AQ3616" s="39">
        <v>0</v>
      </c>
      <c r="AR3616" s="27">
        <f t="shared" si="144"/>
        <v>0</v>
      </c>
      <c r="AS3616" s="10" t="s">
        <v>111</v>
      </c>
      <c r="AT3616" s="43" t="s">
        <v>241</v>
      </c>
      <c r="AU3616" s="13" t="s">
        <v>610</v>
      </c>
    </row>
    <row r="3617" spans="2:47" ht="13.15" customHeight="1" x14ac:dyDescent="0.2">
      <c r="B3617" s="13" t="s">
        <v>5751</v>
      </c>
      <c r="C3617" s="13" t="s">
        <v>100</v>
      </c>
      <c r="D3617" s="13" t="s">
        <v>5752</v>
      </c>
      <c r="E3617" s="13" t="s">
        <v>3968</v>
      </c>
      <c r="F3617" s="13" t="s">
        <v>5749</v>
      </c>
      <c r="G3617" s="13" t="s">
        <v>5750</v>
      </c>
      <c r="H3617" s="13" t="s">
        <v>1475</v>
      </c>
      <c r="I3617" s="13">
        <v>45</v>
      </c>
      <c r="J3617" s="13" t="s">
        <v>614</v>
      </c>
      <c r="K3617" s="13" t="s">
        <v>107</v>
      </c>
      <c r="L3617" s="13" t="s">
        <v>108</v>
      </c>
      <c r="M3617" s="13" t="s">
        <v>109</v>
      </c>
      <c r="N3617" s="13" t="s">
        <v>3503</v>
      </c>
      <c r="O3617" s="39"/>
      <c r="P3617" s="39"/>
      <c r="Q3617" s="39"/>
      <c r="R3617" s="39"/>
      <c r="S3617" s="39">
        <v>0</v>
      </c>
      <c r="T3617" s="39">
        <v>429</v>
      </c>
      <c r="U3617" s="39">
        <v>429</v>
      </c>
      <c r="V3617" s="39">
        <v>429</v>
      </c>
      <c r="W3617" s="39">
        <v>429</v>
      </c>
      <c r="X3617" s="39"/>
      <c r="Y3617" s="39"/>
      <c r="Z3617" s="39"/>
      <c r="AA3617" s="39"/>
      <c r="AB3617" s="39"/>
      <c r="AC3617" s="39"/>
      <c r="AD3617" s="39"/>
      <c r="AE3617" s="39"/>
      <c r="AF3617" s="39"/>
      <c r="AG3617" s="39"/>
      <c r="AH3617" s="39"/>
      <c r="AI3617" s="39"/>
      <c r="AJ3617" s="39"/>
      <c r="AK3617" s="39"/>
      <c r="AL3617" s="39"/>
      <c r="AM3617" s="39"/>
      <c r="AN3617" s="39"/>
      <c r="AO3617" s="39"/>
      <c r="AP3617" s="39">
        <v>3057.53</v>
      </c>
      <c r="AQ3617" s="39">
        <v>0</v>
      </c>
      <c r="AR3617" s="27">
        <f t="shared" si="144"/>
        <v>0</v>
      </c>
      <c r="AS3617" s="13" t="s">
        <v>111</v>
      </c>
      <c r="AT3617" s="13">
        <v>2016</v>
      </c>
      <c r="AU3617" s="13" t="s">
        <v>212</v>
      </c>
    </row>
    <row r="3618" spans="2:47" ht="13.15" customHeight="1" x14ac:dyDescent="0.2">
      <c r="B3618" s="12" t="s">
        <v>5753</v>
      </c>
      <c r="C3618" s="7" t="s">
        <v>100</v>
      </c>
      <c r="D3618" s="13" t="s">
        <v>5754</v>
      </c>
      <c r="E3618" s="13" t="s">
        <v>5755</v>
      </c>
      <c r="F3618" s="13" t="s">
        <v>5756</v>
      </c>
      <c r="G3618" s="10" t="s">
        <v>5757</v>
      </c>
      <c r="H3618" s="8" t="s">
        <v>105</v>
      </c>
      <c r="I3618" s="8">
        <v>45</v>
      </c>
      <c r="J3618" s="10" t="s">
        <v>3109</v>
      </c>
      <c r="K3618" s="8" t="s">
        <v>107</v>
      </c>
      <c r="L3618" s="10" t="s">
        <v>108</v>
      </c>
      <c r="M3618" s="10" t="s">
        <v>109</v>
      </c>
      <c r="N3618" s="10" t="s">
        <v>110</v>
      </c>
      <c r="O3618" s="39"/>
      <c r="P3618" s="39"/>
      <c r="Q3618" s="39"/>
      <c r="R3618" s="27"/>
      <c r="S3618" s="27">
        <v>261</v>
      </c>
      <c r="T3618" s="27">
        <v>261</v>
      </c>
      <c r="U3618" s="27">
        <v>261</v>
      </c>
      <c r="V3618" s="27">
        <v>261</v>
      </c>
      <c r="W3618" s="27"/>
      <c r="X3618" s="27"/>
      <c r="Y3618" s="27"/>
      <c r="Z3618" s="27"/>
      <c r="AA3618" s="27"/>
      <c r="AB3618" s="27"/>
      <c r="AC3618" s="27"/>
      <c r="AD3618" s="27"/>
      <c r="AE3618" s="27"/>
      <c r="AF3618" s="27"/>
      <c r="AG3618" s="27"/>
      <c r="AH3618" s="27"/>
      <c r="AI3618" s="27"/>
      <c r="AJ3618" s="27"/>
      <c r="AK3618" s="27"/>
      <c r="AL3618" s="27"/>
      <c r="AM3618" s="27"/>
      <c r="AN3618" s="27"/>
      <c r="AO3618" s="27"/>
      <c r="AP3618" s="27">
        <v>18024</v>
      </c>
      <c r="AQ3618" s="39">
        <v>0</v>
      </c>
      <c r="AR3618" s="27">
        <f t="shared" si="144"/>
        <v>0</v>
      </c>
      <c r="AS3618" s="10" t="s">
        <v>111</v>
      </c>
      <c r="AT3618" s="43" t="s">
        <v>241</v>
      </c>
      <c r="AU3618" s="13" t="s">
        <v>1163</v>
      </c>
    </row>
    <row r="3619" spans="2:47" ht="13.15" customHeight="1" x14ac:dyDescent="0.2">
      <c r="B3619" s="13" t="s">
        <v>5758</v>
      </c>
      <c r="C3619" s="13" t="s">
        <v>100</v>
      </c>
      <c r="D3619" s="13" t="s">
        <v>5759</v>
      </c>
      <c r="E3619" s="13" t="s">
        <v>5755</v>
      </c>
      <c r="F3619" s="13" t="s">
        <v>5756</v>
      </c>
      <c r="G3619" s="13" t="s">
        <v>5757</v>
      </c>
      <c r="H3619" s="13" t="s">
        <v>1475</v>
      </c>
      <c r="I3619" s="13">
        <v>45</v>
      </c>
      <c r="J3619" s="13" t="s">
        <v>614</v>
      </c>
      <c r="K3619" s="13" t="s">
        <v>107</v>
      </c>
      <c r="L3619" s="13" t="s">
        <v>108</v>
      </c>
      <c r="M3619" s="13" t="s">
        <v>109</v>
      </c>
      <c r="N3619" s="13" t="s">
        <v>110</v>
      </c>
      <c r="O3619" s="39"/>
      <c r="P3619" s="39"/>
      <c r="Q3619" s="39"/>
      <c r="R3619" s="39"/>
      <c r="S3619" s="39">
        <v>75</v>
      </c>
      <c r="T3619" s="39">
        <v>200</v>
      </c>
      <c r="U3619" s="39">
        <v>200</v>
      </c>
      <c r="V3619" s="39">
        <v>200</v>
      </c>
      <c r="W3619" s="39">
        <v>200</v>
      </c>
      <c r="X3619" s="39"/>
      <c r="Y3619" s="39"/>
      <c r="Z3619" s="39"/>
      <c r="AA3619" s="39"/>
      <c r="AB3619" s="39"/>
      <c r="AC3619" s="39"/>
      <c r="AD3619" s="39"/>
      <c r="AE3619" s="39"/>
      <c r="AF3619" s="39"/>
      <c r="AG3619" s="39"/>
      <c r="AH3619" s="39"/>
      <c r="AI3619" s="39"/>
      <c r="AJ3619" s="39"/>
      <c r="AK3619" s="39"/>
      <c r="AL3619" s="39"/>
      <c r="AM3619" s="39"/>
      <c r="AN3619" s="39"/>
      <c r="AO3619" s="39"/>
      <c r="AP3619" s="39">
        <v>18024</v>
      </c>
      <c r="AQ3619" s="39">
        <v>0</v>
      </c>
      <c r="AR3619" s="27">
        <f t="shared" si="144"/>
        <v>0</v>
      </c>
      <c r="AS3619" s="13" t="s">
        <v>111</v>
      </c>
      <c r="AT3619" s="13">
        <v>2016</v>
      </c>
      <c r="AU3619" s="13">
        <v>14</v>
      </c>
    </row>
    <row r="3620" spans="2:47" ht="13.15" customHeight="1" x14ac:dyDescent="0.2">
      <c r="B3620" s="13" t="s">
        <v>5760</v>
      </c>
      <c r="C3620" s="13" t="s">
        <v>100</v>
      </c>
      <c r="D3620" s="13" t="s">
        <v>5759</v>
      </c>
      <c r="E3620" s="13" t="s">
        <v>5755</v>
      </c>
      <c r="F3620" s="13" t="s">
        <v>5756</v>
      </c>
      <c r="G3620" s="13" t="s">
        <v>5757</v>
      </c>
      <c r="H3620" s="13" t="s">
        <v>1475</v>
      </c>
      <c r="I3620" s="13">
        <v>45</v>
      </c>
      <c r="J3620" s="13" t="s">
        <v>614</v>
      </c>
      <c r="K3620" s="13" t="s">
        <v>107</v>
      </c>
      <c r="L3620" s="13" t="s">
        <v>108</v>
      </c>
      <c r="M3620" s="13" t="s">
        <v>109</v>
      </c>
      <c r="N3620" s="13" t="s">
        <v>110</v>
      </c>
      <c r="O3620" s="39"/>
      <c r="P3620" s="39"/>
      <c r="Q3620" s="39"/>
      <c r="R3620" s="39"/>
      <c r="S3620" s="39">
        <v>0</v>
      </c>
      <c r="T3620" s="39">
        <v>200</v>
      </c>
      <c r="U3620" s="39">
        <v>200</v>
      </c>
      <c r="V3620" s="39">
        <v>200</v>
      </c>
      <c r="W3620" s="39">
        <v>200</v>
      </c>
      <c r="X3620" s="39"/>
      <c r="Y3620" s="39"/>
      <c r="Z3620" s="39"/>
      <c r="AA3620" s="39"/>
      <c r="AB3620" s="39"/>
      <c r="AC3620" s="39"/>
      <c r="AD3620" s="39"/>
      <c r="AE3620" s="39"/>
      <c r="AF3620" s="39"/>
      <c r="AG3620" s="39"/>
      <c r="AH3620" s="39"/>
      <c r="AI3620" s="39"/>
      <c r="AJ3620" s="39"/>
      <c r="AK3620" s="39"/>
      <c r="AL3620" s="39"/>
      <c r="AM3620" s="39"/>
      <c r="AN3620" s="39"/>
      <c r="AO3620" s="39"/>
      <c r="AP3620" s="39">
        <v>18024</v>
      </c>
      <c r="AQ3620" s="39">
        <v>0</v>
      </c>
      <c r="AR3620" s="27">
        <f t="shared" si="144"/>
        <v>0</v>
      </c>
      <c r="AS3620" s="13" t="s">
        <v>111</v>
      </c>
      <c r="AT3620" s="13">
        <v>2016</v>
      </c>
      <c r="AU3620" s="13" t="s">
        <v>212</v>
      </c>
    </row>
    <row r="3621" spans="2:47" ht="13.15" customHeight="1" x14ac:dyDescent="0.2">
      <c r="B3621" s="12" t="s">
        <v>5761</v>
      </c>
      <c r="C3621" s="7" t="s">
        <v>100</v>
      </c>
      <c r="D3621" s="13" t="s">
        <v>5762</v>
      </c>
      <c r="E3621" s="13" t="s">
        <v>5763</v>
      </c>
      <c r="F3621" s="13" t="s">
        <v>5764</v>
      </c>
      <c r="G3621" s="10" t="s">
        <v>5765</v>
      </c>
      <c r="H3621" s="8" t="s">
        <v>105</v>
      </c>
      <c r="I3621" s="8">
        <v>45</v>
      </c>
      <c r="J3621" s="10" t="s">
        <v>3109</v>
      </c>
      <c r="K3621" s="8" t="s">
        <v>107</v>
      </c>
      <c r="L3621" s="10" t="s">
        <v>108</v>
      </c>
      <c r="M3621" s="10" t="s">
        <v>109</v>
      </c>
      <c r="N3621" s="10" t="s">
        <v>2830</v>
      </c>
      <c r="O3621" s="39"/>
      <c r="P3621" s="39"/>
      <c r="Q3621" s="39"/>
      <c r="R3621" s="27"/>
      <c r="S3621" s="27">
        <v>134</v>
      </c>
      <c r="T3621" s="27">
        <v>134</v>
      </c>
      <c r="U3621" s="27">
        <v>134</v>
      </c>
      <c r="V3621" s="27">
        <v>134</v>
      </c>
      <c r="W3621" s="27"/>
      <c r="X3621" s="27"/>
      <c r="Y3621" s="27"/>
      <c r="Z3621" s="27"/>
      <c r="AA3621" s="27"/>
      <c r="AB3621" s="27"/>
      <c r="AC3621" s="27"/>
      <c r="AD3621" s="27"/>
      <c r="AE3621" s="27"/>
      <c r="AF3621" s="27"/>
      <c r="AG3621" s="27"/>
      <c r="AH3621" s="27"/>
      <c r="AI3621" s="27"/>
      <c r="AJ3621" s="27"/>
      <c r="AK3621" s="27"/>
      <c r="AL3621" s="27"/>
      <c r="AM3621" s="27"/>
      <c r="AN3621" s="27"/>
      <c r="AO3621" s="27"/>
      <c r="AP3621" s="27">
        <v>10050</v>
      </c>
      <c r="AQ3621" s="39">
        <v>0</v>
      </c>
      <c r="AR3621" s="27">
        <f t="shared" si="144"/>
        <v>0</v>
      </c>
      <c r="AS3621" s="10" t="s">
        <v>111</v>
      </c>
      <c r="AT3621" s="43" t="s">
        <v>241</v>
      </c>
      <c r="AU3621" s="13" t="s">
        <v>1163</v>
      </c>
    </row>
    <row r="3622" spans="2:47" ht="13.15" customHeight="1" x14ac:dyDescent="0.2">
      <c r="B3622" s="13" t="s">
        <v>5766</v>
      </c>
      <c r="C3622" s="13" t="s">
        <v>100</v>
      </c>
      <c r="D3622" s="13" t="s">
        <v>5767</v>
      </c>
      <c r="E3622" s="13" t="s">
        <v>5763</v>
      </c>
      <c r="F3622" s="13" t="s">
        <v>5764</v>
      </c>
      <c r="G3622" s="13" t="s">
        <v>5765</v>
      </c>
      <c r="H3622" s="13" t="s">
        <v>1475</v>
      </c>
      <c r="I3622" s="13">
        <v>45</v>
      </c>
      <c r="J3622" s="13" t="s">
        <v>614</v>
      </c>
      <c r="K3622" s="13" t="s">
        <v>107</v>
      </c>
      <c r="L3622" s="13" t="s">
        <v>108</v>
      </c>
      <c r="M3622" s="13" t="s">
        <v>109</v>
      </c>
      <c r="N3622" s="13" t="s">
        <v>2830</v>
      </c>
      <c r="O3622" s="39"/>
      <c r="P3622" s="39"/>
      <c r="Q3622" s="39"/>
      <c r="R3622" s="39"/>
      <c r="S3622" s="39">
        <v>92</v>
      </c>
      <c r="T3622" s="39">
        <v>92</v>
      </c>
      <c r="U3622" s="39">
        <v>92</v>
      </c>
      <c r="V3622" s="39">
        <v>92</v>
      </c>
      <c r="W3622" s="39">
        <v>92</v>
      </c>
      <c r="X3622" s="39"/>
      <c r="Y3622" s="39"/>
      <c r="Z3622" s="39"/>
      <c r="AA3622" s="39"/>
      <c r="AB3622" s="39"/>
      <c r="AC3622" s="39"/>
      <c r="AD3622" s="39"/>
      <c r="AE3622" s="39"/>
      <c r="AF3622" s="39"/>
      <c r="AG3622" s="39"/>
      <c r="AH3622" s="39"/>
      <c r="AI3622" s="39"/>
      <c r="AJ3622" s="39"/>
      <c r="AK3622" s="39"/>
      <c r="AL3622" s="39"/>
      <c r="AM3622" s="39"/>
      <c r="AN3622" s="39"/>
      <c r="AO3622" s="39"/>
      <c r="AP3622" s="39">
        <v>10050</v>
      </c>
      <c r="AQ3622" s="39">
        <v>0</v>
      </c>
      <c r="AR3622" s="27">
        <f t="shared" si="144"/>
        <v>0</v>
      </c>
      <c r="AS3622" s="13" t="s">
        <v>111</v>
      </c>
      <c r="AT3622" s="13">
        <v>2016</v>
      </c>
      <c r="AU3622" s="13">
        <v>9.18</v>
      </c>
    </row>
    <row r="3623" spans="2:47" ht="13.15" customHeight="1" x14ac:dyDescent="0.2">
      <c r="B3623" s="13" t="s">
        <v>5768</v>
      </c>
      <c r="C3623" s="13" t="s">
        <v>100</v>
      </c>
      <c r="D3623" s="13" t="s">
        <v>5767</v>
      </c>
      <c r="E3623" s="13" t="s">
        <v>5763</v>
      </c>
      <c r="F3623" s="13" t="s">
        <v>5764</v>
      </c>
      <c r="G3623" s="13" t="s">
        <v>5765</v>
      </c>
      <c r="H3623" s="13" t="s">
        <v>1475</v>
      </c>
      <c r="I3623" s="13">
        <v>45</v>
      </c>
      <c r="J3623" s="13" t="s">
        <v>747</v>
      </c>
      <c r="K3623" s="13" t="s">
        <v>107</v>
      </c>
      <c r="L3623" s="13" t="s">
        <v>108</v>
      </c>
      <c r="M3623" s="13" t="s">
        <v>109</v>
      </c>
      <c r="N3623" s="13" t="s">
        <v>2830</v>
      </c>
      <c r="O3623" s="39"/>
      <c r="P3623" s="39"/>
      <c r="Q3623" s="39"/>
      <c r="R3623" s="39"/>
      <c r="S3623" s="39">
        <v>92</v>
      </c>
      <c r="T3623" s="39">
        <v>92</v>
      </c>
      <c r="U3623" s="39">
        <v>92</v>
      </c>
      <c r="V3623" s="39">
        <v>92</v>
      </c>
      <c r="W3623" s="39">
        <v>92</v>
      </c>
      <c r="X3623" s="39"/>
      <c r="Y3623" s="39"/>
      <c r="Z3623" s="39"/>
      <c r="AA3623" s="39"/>
      <c r="AB3623" s="39"/>
      <c r="AC3623" s="39"/>
      <c r="AD3623" s="39"/>
      <c r="AE3623" s="39"/>
      <c r="AF3623" s="39"/>
      <c r="AG3623" s="39"/>
      <c r="AH3623" s="39"/>
      <c r="AI3623" s="39"/>
      <c r="AJ3623" s="39"/>
      <c r="AK3623" s="39"/>
      <c r="AL3623" s="39"/>
      <c r="AM3623" s="39"/>
      <c r="AN3623" s="39"/>
      <c r="AO3623" s="39"/>
      <c r="AP3623" s="39">
        <v>10050</v>
      </c>
      <c r="AQ3623" s="39">
        <v>0</v>
      </c>
      <c r="AR3623" s="27">
        <f t="shared" si="144"/>
        <v>0</v>
      </c>
      <c r="AS3623" s="13" t="s">
        <v>748</v>
      </c>
      <c r="AT3623" s="13">
        <v>2016</v>
      </c>
      <c r="AU3623" s="13">
        <v>9.14</v>
      </c>
    </row>
    <row r="3624" spans="2:47" ht="13.15" customHeight="1" x14ac:dyDescent="0.2">
      <c r="B3624" s="13" t="s">
        <v>5769</v>
      </c>
      <c r="C3624" s="13" t="s">
        <v>100</v>
      </c>
      <c r="D3624" s="13" t="s">
        <v>5767</v>
      </c>
      <c r="E3624" s="13" t="s">
        <v>5763</v>
      </c>
      <c r="F3624" s="13" t="s">
        <v>5764</v>
      </c>
      <c r="G3624" s="13" t="s">
        <v>5765</v>
      </c>
      <c r="H3624" s="13" t="s">
        <v>1475</v>
      </c>
      <c r="I3624" s="13">
        <v>45</v>
      </c>
      <c r="J3624" s="13" t="s">
        <v>751</v>
      </c>
      <c r="K3624" s="13" t="s">
        <v>107</v>
      </c>
      <c r="L3624" s="13" t="s">
        <v>108</v>
      </c>
      <c r="M3624" s="13" t="s">
        <v>109</v>
      </c>
      <c r="N3624" s="13" t="s">
        <v>564</v>
      </c>
      <c r="O3624" s="39"/>
      <c r="P3624" s="39"/>
      <c r="Q3624" s="39"/>
      <c r="R3624" s="39"/>
      <c r="S3624" s="39">
        <v>62</v>
      </c>
      <c r="T3624" s="39">
        <v>92</v>
      </c>
      <c r="U3624" s="39">
        <v>92</v>
      </c>
      <c r="V3624" s="39">
        <v>92</v>
      </c>
      <c r="W3624" s="39">
        <v>92</v>
      </c>
      <c r="X3624" s="39"/>
      <c r="Y3624" s="39"/>
      <c r="Z3624" s="39"/>
      <c r="AA3624" s="39"/>
      <c r="AB3624" s="39"/>
      <c r="AC3624" s="39"/>
      <c r="AD3624" s="39"/>
      <c r="AE3624" s="39"/>
      <c r="AF3624" s="39"/>
      <c r="AG3624" s="39"/>
      <c r="AH3624" s="39"/>
      <c r="AI3624" s="39"/>
      <c r="AJ3624" s="39"/>
      <c r="AK3624" s="39"/>
      <c r="AL3624" s="39"/>
      <c r="AM3624" s="39"/>
      <c r="AN3624" s="39"/>
      <c r="AO3624" s="39"/>
      <c r="AP3624" s="39">
        <v>10050</v>
      </c>
      <c r="AQ3624" s="39">
        <v>0</v>
      </c>
      <c r="AR3624" s="27">
        <f t="shared" si="144"/>
        <v>0</v>
      </c>
      <c r="AS3624" s="13" t="s">
        <v>748</v>
      </c>
      <c r="AT3624" s="13">
        <v>2016</v>
      </c>
      <c r="AU3624" s="13" t="s">
        <v>212</v>
      </c>
    </row>
    <row r="3625" spans="2:47" ht="13.15" customHeight="1" x14ac:dyDescent="0.2">
      <c r="B3625" s="12" t="s">
        <v>5770</v>
      </c>
      <c r="C3625" s="7" t="s">
        <v>100</v>
      </c>
      <c r="D3625" s="13" t="s">
        <v>5771</v>
      </c>
      <c r="E3625" s="13" t="s">
        <v>5772</v>
      </c>
      <c r="F3625" s="13" t="s">
        <v>5773</v>
      </c>
      <c r="G3625" s="10" t="s">
        <v>5774</v>
      </c>
      <c r="H3625" s="8" t="s">
        <v>105</v>
      </c>
      <c r="I3625" s="8">
        <v>45</v>
      </c>
      <c r="J3625" s="10" t="s">
        <v>3109</v>
      </c>
      <c r="K3625" s="8" t="s">
        <v>107</v>
      </c>
      <c r="L3625" s="10" t="s">
        <v>108</v>
      </c>
      <c r="M3625" s="10" t="s">
        <v>109</v>
      </c>
      <c r="N3625" s="10" t="s">
        <v>664</v>
      </c>
      <c r="O3625" s="39"/>
      <c r="P3625" s="39"/>
      <c r="Q3625" s="39"/>
      <c r="R3625" s="27"/>
      <c r="S3625" s="27">
        <v>506</v>
      </c>
      <c r="T3625" s="27">
        <v>506</v>
      </c>
      <c r="U3625" s="27">
        <v>506</v>
      </c>
      <c r="V3625" s="27">
        <v>506</v>
      </c>
      <c r="W3625" s="27"/>
      <c r="X3625" s="27"/>
      <c r="Y3625" s="27"/>
      <c r="Z3625" s="27"/>
      <c r="AA3625" s="27"/>
      <c r="AB3625" s="27"/>
      <c r="AC3625" s="27"/>
      <c r="AD3625" s="27"/>
      <c r="AE3625" s="27"/>
      <c r="AF3625" s="27"/>
      <c r="AG3625" s="27"/>
      <c r="AH3625" s="27"/>
      <c r="AI3625" s="27"/>
      <c r="AJ3625" s="27"/>
      <c r="AK3625" s="27"/>
      <c r="AL3625" s="27"/>
      <c r="AM3625" s="27"/>
      <c r="AN3625" s="27"/>
      <c r="AO3625" s="27"/>
      <c r="AP3625" s="27">
        <v>1908.035714285714</v>
      </c>
      <c r="AQ3625" s="39">
        <v>0</v>
      </c>
      <c r="AR3625" s="27">
        <f t="shared" si="144"/>
        <v>0</v>
      </c>
      <c r="AS3625" s="10" t="s">
        <v>111</v>
      </c>
      <c r="AT3625" s="43" t="s">
        <v>241</v>
      </c>
      <c r="AU3625" s="13" t="s">
        <v>1163</v>
      </c>
    </row>
    <row r="3626" spans="2:47" ht="13.15" customHeight="1" x14ac:dyDescent="0.2">
      <c r="B3626" s="13" t="s">
        <v>5775</v>
      </c>
      <c r="C3626" s="13" t="s">
        <v>100</v>
      </c>
      <c r="D3626" s="13" t="s">
        <v>5776</v>
      </c>
      <c r="E3626" s="13" t="s">
        <v>5772</v>
      </c>
      <c r="F3626" s="13" t="s">
        <v>5773</v>
      </c>
      <c r="G3626" s="13" t="s">
        <v>5774</v>
      </c>
      <c r="H3626" s="13" t="s">
        <v>1475</v>
      </c>
      <c r="I3626" s="13">
        <v>45</v>
      </c>
      <c r="J3626" s="13" t="s">
        <v>614</v>
      </c>
      <c r="K3626" s="13" t="s">
        <v>107</v>
      </c>
      <c r="L3626" s="13" t="s">
        <v>108</v>
      </c>
      <c r="M3626" s="13" t="s">
        <v>109</v>
      </c>
      <c r="N3626" s="13" t="s">
        <v>664</v>
      </c>
      <c r="O3626" s="39"/>
      <c r="P3626" s="39"/>
      <c r="Q3626" s="39"/>
      <c r="R3626" s="39"/>
      <c r="S3626" s="39">
        <v>153</v>
      </c>
      <c r="T3626" s="39">
        <v>445</v>
      </c>
      <c r="U3626" s="39">
        <v>445</v>
      </c>
      <c r="V3626" s="39">
        <v>445</v>
      </c>
      <c r="W3626" s="39">
        <v>445</v>
      </c>
      <c r="X3626" s="39"/>
      <c r="Y3626" s="39"/>
      <c r="Z3626" s="39"/>
      <c r="AA3626" s="39"/>
      <c r="AB3626" s="39"/>
      <c r="AC3626" s="39"/>
      <c r="AD3626" s="39"/>
      <c r="AE3626" s="39"/>
      <c r="AF3626" s="39"/>
      <c r="AG3626" s="39"/>
      <c r="AH3626" s="39"/>
      <c r="AI3626" s="39"/>
      <c r="AJ3626" s="39"/>
      <c r="AK3626" s="39"/>
      <c r="AL3626" s="39"/>
      <c r="AM3626" s="39"/>
      <c r="AN3626" s="39"/>
      <c r="AO3626" s="39"/>
      <c r="AP3626" s="39">
        <v>1908.03</v>
      </c>
      <c r="AQ3626" s="39">
        <v>0</v>
      </c>
      <c r="AR3626" s="27">
        <f t="shared" si="144"/>
        <v>0</v>
      </c>
      <c r="AS3626" s="13" t="s">
        <v>111</v>
      </c>
      <c r="AT3626" s="13">
        <v>2016</v>
      </c>
      <c r="AU3626" s="13">
        <v>14</v>
      </c>
    </row>
    <row r="3627" spans="2:47" ht="13.15" customHeight="1" x14ac:dyDescent="0.2">
      <c r="B3627" s="13" t="s">
        <v>5777</v>
      </c>
      <c r="C3627" s="13" t="s">
        <v>100</v>
      </c>
      <c r="D3627" s="13" t="s">
        <v>5776</v>
      </c>
      <c r="E3627" s="13" t="s">
        <v>5772</v>
      </c>
      <c r="F3627" s="13" t="s">
        <v>5773</v>
      </c>
      <c r="G3627" s="13" t="s">
        <v>5774</v>
      </c>
      <c r="H3627" s="13" t="s">
        <v>1475</v>
      </c>
      <c r="I3627" s="13">
        <v>45</v>
      </c>
      <c r="J3627" s="13" t="s">
        <v>614</v>
      </c>
      <c r="K3627" s="13" t="s">
        <v>107</v>
      </c>
      <c r="L3627" s="13" t="s">
        <v>108</v>
      </c>
      <c r="M3627" s="13" t="s">
        <v>109</v>
      </c>
      <c r="N3627" s="13" t="s">
        <v>664</v>
      </c>
      <c r="O3627" s="39"/>
      <c r="P3627" s="39"/>
      <c r="Q3627" s="39"/>
      <c r="R3627" s="39"/>
      <c r="S3627" s="39">
        <v>0</v>
      </c>
      <c r="T3627" s="39">
        <v>445</v>
      </c>
      <c r="U3627" s="39">
        <v>445</v>
      </c>
      <c r="V3627" s="39">
        <v>445</v>
      </c>
      <c r="W3627" s="39">
        <v>445</v>
      </c>
      <c r="X3627" s="39"/>
      <c r="Y3627" s="39"/>
      <c r="Z3627" s="39"/>
      <c r="AA3627" s="39"/>
      <c r="AB3627" s="39"/>
      <c r="AC3627" s="39"/>
      <c r="AD3627" s="39"/>
      <c r="AE3627" s="39"/>
      <c r="AF3627" s="39"/>
      <c r="AG3627" s="39"/>
      <c r="AH3627" s="39"/>
      <c r="AI3627" s="39"/>
      <c r="AJ3627" s="39"/>
      <c r="AK3627" s="39"/>
      <c r="AL3627" s="39"/>
      <c r="AM3627" s="39"/>
      <c r="AN3627" s="39"/>
      <c r="AO3627" s="39"/>
      <c r="AP3627" s="39">
        <v>1908.03</v>
      </c>
      <c r="AQ3627" s="39">
        <v>0</v>
      </c>
      <c r="AR3627" s="27">
        <f t="shared" si="144"/>
        <v>0</v>
      </c>
      <c r="AS3627" s="13" t="s">
        <v>111</v>
      </c>
      <c r="AT3627" s="13">
        <v>2016</v>
      </c>
      <c r="AU3627" s="13" t="s">
        <v>212</v>
      </c>
    </row>
    <row r="3628" spans="2:47" ht="13.15" customHeight="1" x14ac:dyDescent="0.2">
      <c r="B3628" s="12" t="s">
        <v>5778</v>
      </c>
      <c r="C3628" s="7" t="s">
        <v>100</v>
      </c>
      <c r="D3628" s="13" t="s">
        <v>5779</v>
      </c>
      <c r="E3628" s="13" t="s">
        <v>5780</v>
      </c>
      <c r="F3628" s="13" t="s">
        <v>5781</v>
      </c>
      <c r="G3628" s="10" t="s">
        <v>5782</v>
      </c>
      <c r="H3628" s="8" t="s">
        <v>197</v>
      </c>
      <c r="I3628" s="8">
        <v>45</v>
      </c>
      <c r="J3628" s="10" t="s">
        <v>3109</v>
      </c>
      <c r="K3628" s="8" t="s">
        <v>107</v>
      </c>
      <c r="L3628" s="10" t="s">
        <v>108</v>
      </c>
      <c r="M3628" s="10" t="s">
        <v>109</v>
      </c>
      <c r="N3628" s="10" t="s">
        <v>2105</v>
      </c>
      <c r="O3628" s="39"/>
      <c r="P3628" s="39"/>
      <c r="Q3628" s="39"/>
      <c r="R3628" s="27"/>
      <c r="S3628" s="27">
        <v>3.2</v>
      </c>
      <c r="T3628" s="27">
        <v>3.2</v>
      </c>
      <c r="U3628" s="27">
        <v>3.2</v>
      </c>
      <c r="V3628" s="27">
        <v>3.2</v>
      </c>
      <c r="W3628" s="27"/>
      <c r="X3628" s="27"/>
      <c r="Y3628" s="27"/>
      <c r="Z3628" s="27"/>
      <c r="AA3628" s="27"/>
      <c r="AB3628" s="27"/>
      <c r="AC3628" s="27"/>
      <c r="AD3628" s="27"/>
      <c r="AE3628" s="27"/>
      <c r="AF3628" s="27"/>
      <c r="AG3628" s="27"/>
      <c r="AH3628" s="27"/>
      <c r="AI3628" s="27"/>
      <c r="AJ3628" s="27"/>
      <c r="AK3628" s="27"/>
      <c r="AL3628" s="27"/>
      <c r="AM3628" s="27"/>
      <c r="AN3628" s="27"/>
      <c r="AO3628" s="27"/>
      <c r="AP3628" s="27">
        <v>226410</v>
      </c>
      <c r="AQ3628" s="39">
        <v>0</v>
      </c>
      <c r="AR3628" s="27">
        <f t="shared" si="144"/>
        <v>0</v>
      </c>
      <c r="AS3628" s="10" t="s">
        <v>111</v>
      </c>
      <c r="AT3628" s="43" t="s">
        <v>241</v>
      </c>
      <c r="AU3628" s="13" t="s">
        <v>1163</v>
      </c>
    </row>
    <row r="3629" spans="2:47" ht="13.15" customHeight="1" x14ac:dyDescent="0.2">
      <c r="B3629" s="13" t="s">
        <v>5783</v>
      </c>
      <c r="C3629" s="13" t="s">
        <v>100</v>
      </c>
      <c r="D3629" s="13" t="s">
        <v>5779</v>
      </c>
      <c r="E3629" s="13" t="s">
        <v>5780</v>
      </c>
      <c r="F3629" s="13" t="s">
        <v>5781</v>
      </c>
      <c r="G3629" s="13" t="s">
        <v>5782</v>
      </c>
      <c r="H3629" s="13" t="s">
        <v>1475</v>
      </c>
      <c r="I3629" s="13">
        <v>45</v>
      </c>
      <c r="J3629" s="13" t="s">
        <v>614</v>
      </c>
      <c r="K3629" s="13" t="s">
        <v>107</v>
      </c>
      <c r="L3629" s="13" t="s">
        <v>108</v>
      </c>
      <c r="M3629" s="13" t="s">
        <v>109</v>
      </c>
      <c r="N3629" s="13" t="s">
        <v>2105</v>
      </c>
      <c r="O3629" s="39"/>
      <c r="P3629" s="39"/>
      <c r="Q3629" s="39"/>
      <c r="R3629" s="39"/>
      <c r="S3629" s="39">
        <v>0</v>
      </c>
      <c r="T3629" s="39">
        <v>0.6</v>
      </c>
      <c r="U3629" s="39">
        <v>0.6</v>
      </c>
      <c r="V3629" s="39">
        <v>0.6</v>
      </c>
      <c r="W3629" s="39">
        <v>0.6</v>
      </c>
      <c r="X3629" s="39"/>
      <c r="Y3629" s="39"/>
      <c r="Z3629" s="39"/>
      <c r="AA3629" s="39"/>
      <c r="AB3629" s="39"/>
      <c r="AC3629" s="39"/>
      <c r="AD3629" s="39"/>
      <c r="AE3629" s="39"/>
      <c r="AF3629" s="39"/>
      <c r="AG3629" s="39"/>
      <c r="AH3629" s="39"/>
      <c r="AI3629" s="39"/>
      <c r="AJ3629" s="39"/>
      <c r="AK3629" s="39"/>
      <c r="AL3629" s="39"/>
      <c r="AM3629" s="39"/>
      <c r="AN3629" s="39"/>
      <c r="AO3629" s="39"/>
      <c r="AP3629" s="39">
        <v>226410</v>
      </c>
      <c r="AQ3629" s="39">
        <v>0</v>
      </c>
      <c r="AR3629" s="27">
        <f t="shared" si="144"/>
        <v>0</v>
      </c>
      <c r="AS3629" s="13" t="s">
        <v>111</v>
      </c>
      <c r="AT3629" s="13">
        <v>2016</v>
      </c>
      <c r="AU3629" s="13" t="s">
        <v>212</v>
      </c>
    </row>
    <row r="3630" spans="2:47" ht="13.15" customHeight="1" x14ac:dyDescent="0.2">
      <c r="B3630" s="12" t="s">
        <v>5784</v>
      </c>
      <c r="C3630" s="7" t="s">
        <v>100</v>
      </c>
      <c r="D3630" s="7" t="s">
        <v>5785</v>
      </c>
      <c r="E3630" s="13" t="s">
        <v>5786</v>
      </c>
      <c r="F3630" s="13" t="s">
        <v>5787</v>
      </c>
      <c r="G3630" s="10" t="s">
        <v>5788</v>
      </c>
      <c r="H3630" s="8" t="s">
        <v>197</v>
      </c>
      <c r="I3630" s="8">
        <v>45</v>
      </c>
      <c r="J3630" s="10" t="s">
        <v>3109</v>
      </c>
      <c r="K3630" s="8" t="s">
        <v>107</v>
      </c>
      <c r="L3630" s="10" t="s">
        <v>108</v>
      </c>
      <c r="M3630" s="10" t="s">
        <v>109</v>
      </c>
      <c r="N3630" s="10" t="s">
        <v>664</v>
      </c>
      <c r="O3630" s="39"/>
      <c r="P3630" s="39"/>
      <c r="Q3630" s="39"/>
      <c r="R3630" s="27"/>
      <c r="S3630" s="27">
        <v>44</v>
      </c>
      <c r="T3630" s="27">
        <v>44</v>
      </c>
      <c r="U3630" s="27">
        <v>44</v>
      </c>
      <c r="V3630" s="27">
        <v>44</v>
      </c>
      <c r="W3630" s="27"/>
      <c r="X3630" s="27"/>
      <c r="Y3630" s="27"/>
      <c r="Z3630" s="27"/>
      <c r="AA3630" s="27"/>
      <c r="AB3630" s="27"/>
      <c r="AC3630" s="27"/>
      <c r="AD3630" s="27"/>
      <c r="AE3630" s="27"/>
      <c r="AF3630" s="27"/>
      <c r="AG3630" s="27"/>
      <c r="AH3630" s="27"/>
      <c r="AI3630" s="27"/>
      <c r="AJ3630" s="27"/>
      <c r="AK3630" s="27"/>
      <c r="AL3630" s="27"/>
      <c r="AM3630" s="27"/>
      <c r="AN3630" s="27"/>
      <c r="AO3630" s="27"/>
      <c r="AP3630" s="27">
        <v>5415</v>
      </c>
      <c r="AQ3630" s="39">
        <v>0</v>
      </c>
      <c r="AR3630" s="27">
        <f t="shared" si="144"/>
        <v>0</v>
      </c>
      <c r="AS3630" s="10" t="s">
        <v>111</v>
      </c>
      <c r="AT3630" s="43" t="s">
        <v>241</v>
      </c>
      <c r="AU3630" s="13" t="s">
        <v>1163</v>
      </c>
    </row>
    <row r="3631" spans="2:47" ht="13.15" customHeight="1" x14ac:dyDescent="0.2">
      <c r="B3631" s="13" t="s">
        <v>5789</v>
      </c>
      <c r="C3631" s="13" t="s">
        <v>100</v>
      </c>
      <c r="D3631" s="13" t="s">
        <v>5790</v>
      </c>
      <c r="E3631" s="13" t="s">
        <v>5791</v>
      </c>
      <c r="F3631" s="13" t="s">
        <v>5787</v>
      </c>
      <c r="G3631" s="13" t="s">
        <v>5788</v>
      </c>
      <c r="H3631" s="13" t="s">
        <v>1475</v>
      </c>
      <c r="I3631" s="13">
        <v>45</v>
      </c>
      <c r="J3631" s="13" t="s">
        <v>614</v>
      </c>
      <c r="K3631" s="13" t="s">
        <v>107</v>
      </c>
      <c r="L3631" s="13" t="s">
        <v>108</v>
      </c>
      <c r="M3631" s="13" t="s">
        <v>109</v>
      </c>
      <c r="N3631" s="13" t="s">
        <v>664</v>
      </c>
      <c r="O3631" s="39"/>
      <c r="P3631" s="39"/>
      <c r="Q3631" s="39"/>
      <c r="R3631" s="39"/>
      <c r="S3631" s="39">
        <v>0</v>
      </c>
      <c r="T3631" s="39">
        <v>55</v>
      </c>
      <c r="U3631" s="39">
        <v>55</v>
      </c>
      <c r="V3631" s="39">
        <v>55</v>
      </c>
      <c r="W3631" s="39">
        <v>55</v>
      </c>
      <c r="X3631" s="39"/>
      <c r="Y3631" s="39"/>
      <c r="Z3631" s="39"/>
      <c r="AA3631" s="39"/>
      <c r="AB3631" s="39"/>
      <c r="AC3631" s="39"/>
      <c r="AD3631" s="39"/>
      <c r="AE3631" s="39"/>
      <c r="AF3631" s="39"/>
      <c r="AG3631" s="39"/>
      <c r="AH3631" s="39"/>
      <c r="AI3631" s="39"/>
      <c r="AJ3631" s="39"/>
      <c r="AK3631" s="39"/>
      <c r="AL3631" s="39"/>
      <c r="AM3631" s="39"/>
      <c r="AN3631" s="39"/>
      <c r="AO3631" s="39"/>
      <c r="AP3631" s="39">
        <v>5415</v>
      </c>
      <c r="AQ3631" s="39">
        <v>0</v>
      </c>
      <c r="AR3631" s="27">
        <f t="shared" si="144"/>
        <v>0</v>
      </c>
      <c r="AS3631" s="13" t="s">
        <v>111</v>
      </c>
      <c r="AT3631" s="13">
        <v>2016</v>
      </c>
      <c r="AU3631" s="13" t="s">
        <v>212</v>
      </c>
    </row>
    <row r="3632" spans="2:47" ht="13.15" customHeight="1" x14ac:dyDescent="0.2">
      <c r="B3632" s="12" t="s">
        <v>5792</v>
      </c>
      <c r="C3632" s="7" t="s">
        <v>100</v>
      </c>
      <c r="D3632" s="7" t="s">
        <v>5793</v>
      </c>
      <c r="E3632" s="13" t="s">
        <v>5794</v>
      </c>
      <c r="F3632" s="13" t="s">
        <v>5795</v>
      </c>
      <c r="G3632" s="10" t="s">
        <v>5796</v>
      </c>
      <c r="H3632" s="8" t="s">
        <v>197</v>
      </c>
      <c r="I3632" s="8">
        <v>45</v>
      </c>
      <c r="J3632" s="10" t="s">
        <v>3109</v>
      </c>
      <c r="K3632" s="8" t="s">
        <v>107</v>
      </c>
      <c r="L3632" s="10" t="s">
        <v>108</v>
      </c>
      <c r="M3632" s="10" t="s">
        <v>109</v>
      </c>
      <c r="N3632" s="10" t="s">
        <v>664</v>
      </c>
      <c r="O3632" s="39"/>
      <c r="P3632" s="39"/>
      <c r="Q3632" s="39"/>
      <c r="R3632" s="27"/>
      <c r="S3632" s="27">
        <v>45</v>
      </c>
      <c r="T3632" s="27">
        <v>45</v>
      </c>
      <c r="U3632" s="27">
        <v>45</v>
      </c>
      <c r="V3632" s="27">
        <v>45</v>
      </c>
      <c r="W3632" s="27"/>
      <c r="X3632" s="27"/>
      <c r="Y3632" s="27"/>
      <c r="Z3632" s="27"/>
      <c r="AA3632" s="27"/>
      <c r="AB3632" s="27"/>
      <c r="AC3632" s="27"/>
      <c r="AD3632" s="27"/>
      <c r="AE3632" s="27"/>
      <c r="AF3632" s="27"/>
      <c r="AG3632" s="27"/>
      <c r="AH3632" s="27"/>
      <c r="AI3632" s="27"/>
      <c r="AJ3632" s="27"/>
      <c r="AK3632" s="27"/>
      <c r="AL3632" s="27"/>
      <c r="AM3632" s="27"/>
      <c r="AN3632" s="27"/>
      <c r="AO3632" s="27"/>
      <c r="AP3632" s="27">
        <v>5586.3392857142853</v>
      </c>
      <c r="AQ3632" s="39">
        <v>0</v>
      </c>
      <c r="AR3632" s="27">
        <f t="shared" si="144"/>
        <v>0</v>
      </c>
      <c r="AS3632" s="10" t="s">
        <v>111</v>
      </c>
      <c r="AT3632" s="43" t="s">
        <v>241</v>
      </c>
      <c r="AU3632" s="13" t="s">
        <v>1163</v>
      </c>
    </row>
    <row r="3633" spans="2:47" ht="13.15" customHeight="1" x14ac:dyDescent="0.2">
      <c r="B3633" s="13" t="s">
        <v>5797</v>
      </c>
      <c r="C3633" s="13" t="s">
        <v>100</v>
      </c>
      <c r="D3633" s="13" t="s">
        <v>5798</v>
      </c>
      <c r="E3633" s="13" t="s">
        <v>5794</v>
      </c>
      <c r="F3633" s="13" t="s">
        <v>5795</v>
      </c>
      <c r="G3633" s="13" t="s">
        <v>5796</v>
      </c>
      <c r="H3633" s="13" t="s">
        <v>1475</v>
      </c>
      <c r="I3633" s="13">
        <v>45</v>
      </c>
      <c r="J3633" s="13" t="s">
        <v>614</v>
      </c>
      <c r="K3633" s="13" t="s">
        <v>107</v>
      </c>
      <c r="L3633" s="13" t="s">
        <v>108</v>
      </c>
      <c r="M3633" s="13" t="s">
        <v>109</v>
      </c>
      <c r="N3633" s="13" t="s">
        <v>664</v>
      </c>
      <c r="O3633" s="39"/>
      <c r="P3633" s="39"/>
      <c r="Q3633" s="39"/>
      <c r="R3633" s="39"/>
      <c r="S3633" s="39">
        <v>45</v>
      </c>
      <c r="T3633" s="39">
        <v>45</v>
      </c>
      <c r="U3633" s="39">
        <v>45</v>
      </c>
      <c r="V3633" s="39">
        <v>45</v>
      </c>
      <c r="W3633" s="39">
        <v>45</v>
      </c>
      <c r="X3633" s="39"/>
      <c r="Y3633" s="39"/>
      <c r="Z3633" s="39"/>
      <c r="AA3633" s="39"/>
      <c r="AB3633" s="39"/>
      <c r="AC3633" s="39"/>
      <c r="AD3633" s="39"/>
      <c r="AE3633" s="39"/>
      <c r="AF3633" s="39"/>
      <c r="AG3633" s="39"/>
      <c r="AH3633" s="39"/>
      <c r="AI3633" s="39"/>
      <c r="AJ3633" s="39"/>
      <c r="AK3633" s="39"/>
      <c r="AL3633" s="39"/>
      <c r="AM3633" s="39"/>
      <c r="AN3633" s="39"/>
      <c r="AO3633" s="39"/>
      <c r="AP3633" s="39">
        <v>5586.33</v>
      </c>
      <c r="AQ3633" s="39">
        <v>0</v>
      </c>
      <c r="AR3633" s="27">
        <f t="shared" si="144"/>
        <v>0</v>
      </c>
      <c r="AS3633" s="13" t="s">
        <v>111</v>
      </c>
      <c r="AT3633" s="13">
        <v>2015</v>
      </c>
      <c r="AU3633" s="13" t="s">
        <v>212</v>
      </c>
    </row>
    <row r="3634" spans="2:47" ht="13.15" customHeight="1" x14ac:dyDescent="0.2">
      <c r="B3634" s="12" t="s">
        <v>5799</v>
      </c>
      <c r="C3634" s="7" t="s">
        <v>100</v>
      </c>
      <c r="D3634" s="7" t="s">
        <v>5800</v>
      </c>
      <c r="E3634" s="13" t="s">
        <v>5801</v>
      </c>
      <c r="F3634" s="13" t="s">
        <v>5802</v>
      </c>
      <c r="G3634" s="10" t="s">
        <v>5803</v>
      </c>
      <c r="H3634" s="8" t="s">
        <v>197</v>
      </c>
      <c r="I3634" s="8">
        <v>45</v>
      </c>
      <c r="J3634" s="10" t="s">
        <v>3109</v>
      </c>
      <c r="K3634" s="8" t="s">
        <v>107</v>
      </c>
      <c r="L3634" s="10" t="s">
        <v>108</v>
      </c>
      <c r="M3634" s="10" t="s">
        <v>109</v>
      </c>
      <c r="N3634" s="10" t="s">
        <v>664</v>
      </c>
      <c r="O3634" s="39"/>
      <c r="P3634" s="39"/>
      <c r="Q3634" s="39"/>
      <c r="R3634" s="27"/>
      <c r="S3634" s="27">
        <v>41</v>
      </c>
      <c r="T3634" s="27">
        <v>41</v>
      </c>
      <c r="U3634" s="27">
        <v>41</v>
      </c>
      <c r="V3634" s="27">
        <v>41</v>
      </c>
      <c r="W3634" s="27"/>
      <c r="X3634" s="27"/>
      <c r="Y3634" s="27"/>
      <c r="Z3634" s="27"/>
      <c r="AA3634" s="27"/>
      <c r="AB3634" s="27"/>
      <c r="AC3634" s="27"/>
      <c r="AD3634" s="27"/>
      <c r="AE3634" s="27"/>
      <c r="AF3634" s="27"/>
      <c r="AG3634" s="27"/>
      <c r="AH3634" s="27"/>
      <c r="AI3634" s="27"/>
      <c r="AJ3634" s="27"/>
      <c r="AK3634" s="27"/>
      <c r="AL3634" s="27"/>
      <c r="AM3634" s="27"/>
      <c r="AN3634" s="27"/>
      <c r="AO3634" s="27"/>
      <c r="AP3634" s="27">
        <v>13930</v>
      </c>
      <c r="AQ3634" s="39">
        <v>0</v>
      </c>
      <c r="AR3634" s="27">
        <f t="shared" si="144"/>
        <v>0</v>
      </c>
      <c r="AS3634" s="10" t="s">
        <v>111</v>
      </c>
      <c r="AT3634" s="43" t="s">
        <v>241</v>
      </c>
      <c r="AU3634" s="13" t="s">
        <v>610</v>
      </c>
    </row>
    <row r="3635" spans="2:47" ht="13.15" customHeight="1" x14ac:dyDescent="0.2">
      <c r="B3635" s="13" t="s">
        <v>5804</v>
      </c>
      <c r="C3635" s="13" t="s">
        <v>100</v>
      </c>
      <c r="D3635" s="13" t="s">
        <v>5805</v>
      </c>
      <c r="E3635" s="13" t="s">
        <v>5801</v>
      </c>
      <c r="F3635" s="13" t="s">
        <v>5802</v>
      </c>
      <c r="G3635" s="13" t="s">
        <v>5803</v>
      </c>
      <c r="H3635" s="13" t="s">
        <v>1475</v>
      </c>
      <c r="I3635" s="13">
        <v>45</v>
      </c>
      <c r="J3635" s="13" t="s">
        <v>614</v>
      </c>
      <c r="K3635" s="13" t="s">
        <v>107</v>
      </c>
      <c r="L3635" s="13" t="s">
        <v>108</v>
      </c>
      <c r="M3635" s="13" t="s">
        <v>109</v>
      </c>
      <c r="N3635" s="13" t="s">
        <v>664</v>
      </c>
      <c r="O3635" s="39"/>
      <c r="P3635" s="39"/>
      <c r="Q3635" s="39"/>
      <c r="R3635" s="39"/>
      <c r="S3635" s="39">
        <v>310</v>
      </c>
      <c r="T3635" s="39">
        <v>310</v>
      </c>
      <c r="U3635" s="39">
        <v>310</v>
      </c>
      <c r="V3635" s="39">
        <v>310</v>
      </c>
      <c r="W3635" s="39">
        <v>310</v>
      </c>
      <c r="X3635" s="39"/>
      <c r="Y3635" s="39"/>
      <c r="Z3635" s="39"/>
      <c r="AA3635" s="39"/>
      <c r="AB3635" s="39"/>
      <c r="AC3635" s="39"/>
      <c r="AD3635" s="39"/>
      <c r="AE3635" s="39"/>
      <c r="AF3635" s="39"/>
      <c r="AG3635" s="39"/>
      <c r="AH3635" s="39"/>
      <c r="AI3635" s="39"/>
      <c r="AJ3635" s="39"/>
      <c r="AK3635" s="39"/>
      <c r="AL3635" s="39"/>
      <c r="AM3635" s="39"/>
      <c r="AN3635" s="39"/>
      <c r="AO3635" s="39"/>
      <c r="AP3635" s="39">
        <v>10625</v>
      </c>
      <c r="AQ3635" s="39">
        <v>0</v>
      </c>
      <c r="AR3635" s="27">
        <f t="shared" si="144"/>
        <v>0</v>
      </c>
      <c r="AS3635" s="13" t="s">
        <v>111</v>
      </c>
      <c r="AT3635" s="13">
        <v>2016</v>
      </c>
      <c r="AU3635" s="13">
        <v>9.15</v>
      </c>
    </row>
    <row r="3636" spans="2:47" ht="13.15" customHeight="1" x14ac:dyDescent="0.2">
      <c r="B3636" s="13" t="s">
        <v>5806</v>
      </c>
      <c r="C3636" s="13" t="s">
        <v>100</v>
      </c>
      <c r="D3636" s="13" t="s">
        <v>5805</v>
      </c>
      <c r="E3636" s="13" t="s">
        <v>5801</v>
      </c>
      <c r="F3636" s="13" t="s">
        <v>5802</v>
      </c>
      <c r="G3636" s="13" t="s">
        <v>5803</v>
      </c>
      <c r="H3636" s="13" t="s">
        <v>1475</v>
      </c>
      <c r="I3636" s="13">
        <v>45</v>
      </c>
      <c r="J3636" s="13" t="s">
        <v>745</v>
      </c>
      <c r="K3636" s="13" t="s">
        <v>107</v>
      </c>
      <c r="L3636" s="13" t="s">
        <v>108</v>
      </c>
      <c r="M3636" s="13" t="s">
        <v>109</v>
      </c>
      <c r="N3636" s="13" t="s">
        <v>664</v>
      </c>
      <c r="O3636" s="39"/>
      <c r="P3636" s="39"/>
      <c r="Q3636" s="39"/>
      <c r="R3636" s="39"/>
      <c r="S3636" s="39">
        <v>310</v>
      </c>
      <c r="T3636" s="39">
        <v>310</v>
      </c>
      <c r="U3636" s="39">
        <v>310</v>
      </c>
      <c r="V3636" s="39">
        <v>310</v>
      </c>
      <c r="W3636" s="39">
        <v>310</v>
      </c>
      <c r="X3636" s="39"/>
      <c r="Y3636" s="39"/>
      <c r="Z3636" s="39"/>
      <c r="AA3636" s="39"/>
      <c r="AB3636" s="39"/>
      <c r="AC3636" s="39"/>
      <c r="AD3636" s="39"/>
      <c r="AE3636" s="39"/>
      <c r="AF3636" s="39"/>
      <c r="AG3636" s="39"/>
      <c r="AH3636" s="39"/>
      <c r="AI3636" s="39"/>
      <c r="AJ3636" s="39"/>
      <c r="AK3636" s="39"/>
      <c r="AL3636" s="39"/>
      <c r="AM3636" s="39"/>
      <c r="AN3636" s="39"/>
      <c r="AO3636" s="39"/>
      <c r="AP3636" s="39">
        <v>13929.999999999998</v>
      </c>
      <c r="AQ3636" s="39">
        <v>0</v>
      </c>
      <c r="AR3636" s="27">
        <f t="shared" si="144"/>
        <v>0</v>
      </c>
      <c r="AS3636" s="13" t="s">
        <v>111</v>
      </c>
      <c r="AT3636" s="13">
        <v>2016</v>
      </c>
      <c r="AU3636" s="13">
        <v>9.18</v>
      </c>
    </row>
    <row r="3637" spans="2:47" ht="13.15" customHeight="1" x14ac:dyDescent="0.2">
      <c r="B3637" s="13" t="s">
        <v>5807</v>
      </c>
      <c r="C3637" s="13" t="s">
        <v>100</v>
      </c>
      <c r="D3637" s="13" t="s">
        <v>5805</v>
      </c>
      <c r="E3637" s="13" t="s">
        <v>5801</v>
      </c>
      <c r="F3637" s="13" t="s">
        <v>5802</v>
      </c>
      <c r="G3637" s="13" t="s">
        <v>5803</v>
      </c>
      <c r="H3637" s="13" t="s">
        <v>1475</v>
      </c>
      <c r="I3637" s="13">
        <v>45</v>
      </c>
      <c r="J3637" s="13" t="s">
        <v>747</v>
      </c>
      <c r="K3637" s="13" t="s">
        <v>107</v>
      </c>
      <c r="L3637" s="13" t="s">
        <v>108</v>
      </c>
      <c r="M3637" s="13" t="s">
        <v>109</v>
      </c>
      <c r="N3637" s="13" t="s">
        <v>664</v>
      </c>
      <c r="O3637" s="39"/>
      <c r="P3637" s="39"/>
      <c r="Q3637" s="39"/>
      <c r="R3637" s="39"/>
      <c r="S3637" s="39">
        <v>310</v>
      </c>
      <c r="T3637" s="39">
        <v>310</v>
      </c>
      <c r="U3637" s="39">
        <v>310</v>
      </c>
      <c r="V3637" s="39">
        <v>310</v>
      </c>
      <c r="W3637" s="39">
        <v>310</v>
      </c>
      <c r="X3637" s="39"/>
      <c r="Y3637" s="39"/>
      <c r="Z3637" s="39"/>
      <c r="AA3637" s="39"/>
      <c r="AB3637" s="39"/>
      <c r="AC3637" s="39"/>
      <c r="AD3637" s="39"/>
      <c r="AE3637" s="39"/>
      <c r="AF3637" s="39"/>
      <c r="AG3637" s="39"/>
      <c r="AH3637" s="39"/>
      <c r="AI3637" s="39"/>
      <c r="AJ3637" s="39"/>
      <c r="AK3637" s="39"/>
      <c r="AL3637" s="39"/>
      <c r="AM3637" s="39"/>
      <c r="AN3637" s="39"/>
      <c r="AO3637" s="39"/>
      <c r="AP3637" s="39">
        <v>13929.999999999998</v>
      </c>
      <c r="AQ3637" s="39">
        <v>0</v>
      </c>
      <c r="AR3637" s="27">
        <f t="shared" si="144"/>
        <v>0</v>
      </c>
      <c r="AS3637" s="13" t="s">
        <v>748</v>
      </c>
      <c r="AT3637" s="13">
        <v>2016</v>
      </c>
      <c r="AU3637" s="13" t="s">
        <v>212</v>
      </c>
    </row>
    <row r="3638" spans="2:47" ht="13.15" customHeight="1" x14ac:dyDescent="0.2">
      <c r="B3638" s="12" t="s">
        <v>5808</v>
      </c>
      <c r="C3638" s="7" t="s">
        <v>100</v>
      </c>
      <c r="D3638" s="7" t="s">
        <v>5800</v>
      </c>
      <c r="E3638" s="13" t="s">
        <v>5801</v>
      </c>
      <c r="F3638" s="13" t="s">
        <v>5802</v>
      </c>
      <c r="G3638" s="10" t="s">
        <v>5809</v>
      </c>
      <c r="H3638" s="8" t="s">
        <v>197</v>
      </c>
      <c r="I3638" s="8">
        <v>45</v>
      </c>
      <c r="J3638" s="10" t="s">
        <v>3109</v>
      </c>
      <c r="K3638" s="8" t="s">
        <v>107</v>
      </c>
      <c r="L3638" s="10" t="s">
        <v>108</v>
      </c>
      <c r="M3638" s="10" t="s">
        <v>109</v>
      </c>
      <c r="N3638" s="10" t="s">
        <v>664</v>
      </c>
      <c r="O3638" s="39"/>
      <c r="P3638" s="39"/>
      <c r="Q3638" s="39"/>
      <c r="R3638" s="27"/>
      <c r="S3638" s="27">
        <v>50</v>
      </c>
      <c r="T3638" s="27">
        <v>50</v>
      </c>
      <c r="U3638" s="27">
        <v>50</v>
      </c>
      <c r="V3638" s="27">
        <v>50</v>
      </c>
      <c r="W3638" s="27"/>
      <c r="X3638" s="27"/>
      <c r="Y3638" s="27"/>
      <c r="Z3638" s="27"/>
      <c r="AA3638" s="27"/>
      <c r="AB3638" s="27"/>
      <c r="AC3638" s="27"/>
      <c r="AD3638" s="27"/>
      <c r="AE3638" s="27"/>
      <c r="AF3638" s="27"/>
      <c r="AG3638" s="27"/>
      <c r="AH3638" s="27"/>
      <c r="AI3638" s="27"/>
      <c r="AJ3638" s="27"/>
      <c r="AK3638" s="27"/>
      <c r="AL3638" s="27"/>
      <c r="AM3638" s="27"/>
      <c r="AN3638" s="27"/>
      <c r="AO3638" s="27"/>
      <c r="AP3638" s="27">
        <v>9142.1964285714275</v>
      </c>
      <c r="AQ3638" s="39">
        <v>0</v>
      </c>
      <c r="AR3638" s="27">
        <f t="shared" si="144"/>
        <v>0</v>
      </c>
      <c r="AS3638" s="10" t="s">
        <v>111</v>
      </c>
      <c r="AT3638" s="43" t="s">
        <v>241</v>
      </c>
      <c r="AU3638" s="13" t="s">
        <v>1163</v>
      </c>
    </row>
    <row r="3639" spans="2:47" ht="13.15" customHeight="1" x14ac:dyDescent="0.2">
      <c r="B3639" s="13" t="s">
        <v>5810</v>
      </c>
      <c r="C3639" s="13" t="s">
        <v>100</v>
      </c>
      <c r="D3639" s="13" t="s">
        <v>5805</v>
      </c>
      <c r="E3639" s="13" t="s">
        <v>5801</v>
      </c>
      <c r="F3639" s="13" t="s">
        <v>5802</v>
      </c>
      <c r="G3639" s="13" t="s">
        <v>5809</v>
      </c>
      <c r="H3639" s="13" t="s">
        <v>1475</v>
      </c>
      <c r="I3639" s="13">
        <v>45</v>
      </c>
      <c r="J3639" s="13" t="s">
        <v>614</v>
      </c>
      <c r="K3639" s="13" t="s">
        <v>107</v>
      </c>
      <c r="L3639" s="13" t="s">
        <v>108</v>
      </c>
      <c r="M3639" s="13" t="s">
        <v>109</v>
      </c>
      <c r="N3639" s="13" t="s">
        <v>664</v>
      </c>
      <c r="O3639" s="39"/>
      <c r="P3639" s="39"/>
      <c r="Q3639" s="39"/>
      <c r="R3639" s="39"/>
      <c r="S3639" s="39">
        <v>50</v>
      </c>
      <c r="T3639" s="39">
        <v>100</v>
      </c>
      <c r="U3639" s="39">
        <v>100</v>
      </c>
      <c r="V3639" s="39">
        <v>100</v>
      </c>
      <c r="W3639" s="39">
        <v>100</v>
      </c>
      <c r="X3639" s="39"/>
      <c r="Y3639" s="39"/>
      <c r="Z3639" s="39"/>
      <c r="AA3639" s="39"/>
      <c r="AB3639" s="39"/>
      <c r="AC3639" s="39"/>
      <c r="AD3639" s="39"/>
      <c r="AE3639" s="39"/>
      <c r="AF3639" s="39"/>
      <c r="AG3639" s="39"/>
      <c r="AH3639" s="39"/>
      <c r="AI3639" s="39"/>
      <c r="AJ3639" s="39"/>
      <c r="AK3639" s="39"/>
      <c r="AL3639" s="39"/>
      <c r="AM3639" s="39"/>
      <c r="AN3639" s="39"/>
      <c r="AO3639" s="39"/>
      <c r="AP3639" s="39">
        <v>9142.19</v>
      </c>
      <c r="AQ3639" s="39">
        <v>0</v>
      </c>
      <c r="AR3639" s="27">
        <f t="shared" si="144"/>
        <v>0</v>
      </c>
      <c r="AS3639" s="13" t="s">
        <v>111</v>
      </c>
      <c r="AT3639" s="13">
        <v>2016</v>
      </c>
      <c r="AU3639" s="13">
        <v>14</v>
      </c>
    </row>
    <row r="3640" spans="2:47" ht="13.15" customHeight="1" x14ac:dyDescent="0.2">
      <c r="B3640" s="13" t="s">
        <v>5811</v>
      </c>
      <c r="C3640" s="13" t="s">
        <v>100</v>
      </c>
      <c r="D3640" s="13" t="s">
        <v>5805</v>
      </c>
      <c r="E3640" s="13" t="s">
        <v>5801</v>
      </c>
      <c r="F3640" s="13" t="s">
        <v>5802</v>
      </c>
      <c r="G3640" s="13" t="s">
        <v>5809</v>
      </c>
      <c r="H3640" s="13" t="s">
        <v>1475</v>
      </c>
      <c r="I3640" s="13">
        <v>45</v>
      </c>
      <c r="J3640" s="13" t="s">
        <v>614</v>
      </c>
      <c r="K3640" s="13" t="s">
        <v>107</v>
      </c>
      <c r="L3640" s="13" t="s">
        <v>108</v>
      </c>
      <c r="M3640" s="13" t="s">
        <v>109</v>
      </c>
      <c r="N3640" s="13" t="s">
        <v>664</v>
      </c>
      <c r="O3640" s="39"/>
      <c r="P3640" s="39"/>
      <c r="Q3640" s="39"/>
      <c r="R3640" s="39"/>
      <c r="S3640" s="39">
        <v>0</v>
      </c>
      <c r="T3640" s="39">
        <v>100</v>
      </c>
      <c r="U3640" s="39">
        <v>100</v>
      </c>
      <c r="V3640" s="39">
        <v>100</v>
      </c>
      <c r="W3640" s="39">
        <v>100</v>
      </c>
      <c r="X3640" s="39"/>
      <c r="Y3640" s="39"/>
      <c r="Z3640" s="39"/>
      <c r="AA3640" s="39"/>
      <c r="AB3640" s="39"/>
      <c r="AC3640" s="39"/>
      <c r="AD3640" s="39"/>
      <c r="AE3640" s="39"/>
      <c r="AF3640" s="39"/>
      <c r="AG3640" s="39"/>
      <c r="AH3640" s="39"/>
      <c r="AI3640" s="39"/>
      <c r="AJ3640" s="39"/>
      <c r="AK3640" s="39"/>
      <c r="AL3640" s="39"/>
      <c r="AM3640" s="39"/>
      <c r="AN3640" s="39"/>
      <c r="AO3640" s="39"/>
      <c r="AP3640" s="39">
        <v>9142.19</v>
      </c>
      <c r="AQ3640" s="39">
        <v>0</v>
      </c>
      <c r="AR3640" s="27">
        <f t="shared" si="144"/>
        <v>0</v>
      </c>
      <c r="AS3640" s="13" t="s">
        <v>111</v>
      </c>
      <c r="AT3640" s="13">
        <v>2016</v>
      </c>
      <c r="AU3640" s="13" t="s">
        <v>212</v>
      </c>
    </row>
    <row r="3641" spans="2:47" ht="13.15" customHeight="1" x14ac:dyDescent="0.2">
      <c r="B3641" s="12" t="s">
        <v>5812</v>
      </c>
      <c r="C3641" s="7" t="s">
        <v>100</v>
      </c>
      <c r="D3641" s="7" t="s">
        <v>5813</v>
      </c>
      <c r="E3641" s="13" t="s">
        <v>5801</v>
      </c>
      <c r="F3641" s="13" t="s">
        <v>5814</v>
      </c>
      <c r="G3641" s="10" t="s">
        <v>5815</v>
      </c>
      <c r="H3641" s="8" t="s">
        <v>197</v>
      </c>
      <c r="I3641" s="8">
        <v>45</v>
      </c>
      <c r="J3641" s="10" t="s">
        <v>3109</v>
      </c>
      <c r="K3641" s="8" t="s">
        <v>107</v>
      </c>
      <c r="L3641" s="10" t="s">
        <v>108</v>
      </c>
      <c r="M3641" s="10" t="s">
        <v>109</v>
      </c>
      <c r="N3641" s="10" t="s">
        <v>664</v>
      </c>
      <c r="O3641" s="39"/>
      <c r="P3641" s="39"/>
      <c r="Q3641" s="39"/>
      <c r="R3641" s="27"/>
      <c r="S3641" s="27">
        <v>20</v>
      </c>
      <c r="T3641" s="27">
        <v>20</v>
      </c>
      <c r="U3641" s="27">
        <v>20</v>
      </c>
      <c r="V3641" s="27">
        <v>20</v>
      </c>
      <c r="W3641" s="27"/>
      <c r="X3641" s="27"/>
      <c r="Y3641" s="27"/>
      <c r="Z3641" s="27"/>
      <c r="AA3641" s="27"/>
      <c r="AB3641" s="27"/>
      <c r="AC3641" s="27"/>
      <c r="AD3641" s="27"/>
      <c r="AE3641" s="27"/>
      <c r="AF3641" s="27"/>
      <c r="AG3641" s="27"/>
      <c r="AH3641" s="27"/>
      <c r="AI3641" s="27"/>
      <c r="AJ3641" s="27"/>
      <c r="AK3641" s="27"/>
      <c r="AL3641" s="27"/>
      <c r="AM3641" s="27"/>
      <c r="AN3641" s="27"/>
      <c r="AO3641" s="27"/>
      <c r="AP3641" s="27">
        <v>34423.214285714283</v>
      </c>
      <c r="AQ3641" s="39">
        <v>0</v>
      </c>
      <c r="AR3641" s="27">
        <f t="shared" si="144"/>
        <v>0</v>
      </c>
      <c r="AS3641" s="10" t="s">
        <v>111</v>
      </c>
      <c r="AT3641" s="43" t="s">
        <v>241</v>
      </c>
      <c r="AU3641" s="13" t="s">
        <v>1163</v>
      </c>
    </row>
    <row r="3642" spans="2:47" ht="13.15" customHeight="1" x14ac:dyDescent="0.2">
      <c r="B3642" s="13" t="s">
        <v>5816</v>
      </c>
      <c r="C3642" s="13" t="s">
        <v>100</v>
      </c>
      <c r="D3642" s="13" t="s">
        <v>5817</v>
      </c>
      <c r="E3642" s="13" t="s">
        <v>5801</v>
      </c>
      <c r="F3642" s="13" t="s">
        <v>5814</v>
      </c>
      <c r="G3642" s="13" t="s">
        <v>5815</v>
      </c>
      <c r="H3642" s="13" t="s">
        <v>1475</v>
      </c>
      <c r="I3642" s="13">
        <v>45</v>
      </c>
      <c r="J3642" s="13" t="s">
        <v>614</v>
      </c>
      <c r="K3642" s="13" t="s">
        <v>107</v>
      </c>
      <c r="L3642" s="13" t="s">
        <v>108</v>
      </c>
      <c r="M3642" s="13" t="s">
        <v>109</v>
      </c>
      <c r="N3642" s="13" t="s">
        <v>664</v>
      </c>
      <c r="O3642" s="39"/>
      <c r="P3642" s="39"/>
      <c r="Q3642" s="39"/>
      <c r="R3642" s="39"/>
      <c r="S3642" s="39">
        <v>0</v>
      </c>
      <c r="T3642" s="39">
        <v>20</v>
      </c>
      <c r="U3642" s="39">
        <v>20</v>
      </c>
      <c r="V3642" s="39">
        <v>20</v>
      </c>
      <c r="W3642" s="39">
        <v>20</v>
      </c>
      <c r="X3642" s="39"/>
      <c r="Y3642" s="39"/>
      <c r="Z3642" s="39"/>
      <c r="AA3642" s="39"/>
      <c r="AB3642" s="39"/>
      <c r="AC3642" s="39"/>
      <c r="AD3642" s="39"/>
      <c r="AE3642" s="39"/>
      <c r="AF3642" s="39"/>
      <c r="AG3642" s="39"/>
      <c r="AH3642" s="39"/>
      <c r="AI3642" s="39"/>
      <c r="AJ3642" s="39"/>
      <c r="AK3642" s="39"/>
      <c r="AL3642" s="39"/>
      <c r="AM3642" s="39"/>
      <c r="AN3642" s="39"/>
      <c r="AO3642" s="39"/>
      <c r="AP3642" s="39">
        <v>34423.21</v>
      </c>
      <c r="AQ3642" s="39">
        <v>0</v>
      </c>
      <c r="AR3642" s="27">
        <f t="shared" si="144"/>
        <v>0</v>
      </c>
      <c r="AS3642" s="13" t="s">
        <v>111</v>
      </c>
      <c r="AT3642" s="13">
        <v>2016</v>
      </c>
      <c r="AU3642" s="13" t="s">
        <v>212</v>
      </c>
    </row>
    <row r="3643" spans="2:47" ht="13.15" customHeight="1" x14ac:dyDescent="0.2">
      <c r="B3643" s="12" t="s">
        <v>5818</v>
      </c>
      <c r="C3643" s="7" t="s">
        <v>100</v>
      </c>
      <c r="D3643" s="7" t="s">
        <v>5813</v>
      </c>
      <c r="E3643" s="13" t="s">
        <v>5801</v>
      </c>
      <c r="F3643" s="13" t="s">
        <v>5814</v>
      </c>
      <c r="G3643" s="10" t="s">
        <v>5819</v>
      </c>
      <c r="H3643" s="8" t="s">
        <v>197</v>
      </c>
      <c r="I3643" s="8">
        <v>45</v>
      </c>
      <c r="J3643" s="10" t="s">
        <v>3109</v>
      </c>
      <c r="K3643" s="8" t="s">
        <v>107</v>
      </c>
      <c r="L3643" s="10" t="s">
        <v>108</v>
      </c>
      <c r="M3643" s="10" t="s">
        <v>109</v>
      </c>
      <c r="N3643" s="10" t="s">
        <v>664</v>
      </c>
      <c r="O3643" s="39"/>
      <c r="P3643" s="39"/>
      <c r="Q3643" s="39"/>
      <c r="R3643" s="27"/>
      <c r="S3643" s="27">
        <v>20</v>
      </c>
      <c r="T3643" s="27">
        <v>20</v>
      </c>
      <c r="U3643" s="27">
        <v>20</v>
      </c>
      <c r="V3643" s="27">
        <v>20</v>
      </c>
      <c r="W3643" s="27"/>
      <c r="X3643" s="27"/>
      <c r="Y3643" s="27"/>
      <c r="Z3643" s="27"/>
      <c r="AA3643" s="27"/>
      <c r="AB3643" s="27"/>
      <c r="AC3643" s="27"/>
      <c r="AD3643" s="27"/>
      <c r="AE3643" s="27"/>
      <c r="AF3643" s="27"/>
      <c r="AG3643" s="27"/>
      <c r="AH3643" s="27"/>
      <c r="AI3643" s="27"/>
      <c r="AJ3643" s="27"/>
      <c r="AK3643" s="27"/>
      <c r="AL3643" s="27"/>
      <c r="AM3643" s="27"/>
      <c r="AN3643" s="27"/>
      <c r="AO3643" s="27"/>
      <c r="AP3643" s="27">
        <v>27426</v>
      </c>
      <c r="AQ3643" s="39">
        <v>0</v>
      </c>
      <c r="AR3643" s="27">
        <f t="shared" si="144"/>
        <v>0</v>
      </c>
      <c r="AS3643" s="10" t="s">
        <v>111</v>
      </c>
      <c r="AT3643" s="43" t="s">
        <v>241</v>
      </c>
      <c r="AU3643" s="89" t="s">
        <v>212</v>
      </c>
    </row>
    <row r="3644" spans="2:47" ht="13.15" customHeight="1" x14ac:dyDescent="0.2">
      <c r="B3644" s="12" t="s">
        <v>5820</v>
      </c>
      <c r="C3644" s="7" t="s">
        <v>100</v>
      </c>
      <c r="D3644" s="7" t="s">
        <v>5742</v>
      </c>
      <c r="E3644" s="13" t="s">
        <v>3968</v>
      </c>
      <c r="F3644" s="13" t="s">
        <v>5743</v>
      </c>
      <c r="G3644" s="10" t="s">
        <v>5744</v>
      </c>
      <c r="H3644" s="8" t="s">
        <v>197</v>
      </c>
      <c r="I3644" s="8">
        <v>45</v>
      </c>
      <c r="J3644" s="10" t="s">
        <v>3109</v>
      </c>
      <c r="K3644" s="8" t="s">
        <v>107</v>
      </c>
      <c r="L3644" s="10" t="s">
        <v>108</v>
      </c>
      <c r="M3644" s="10" t="s">
        <v>109</v>
      </c>
      <c r="N3644" s="10" t="s">
        <v>3503</v>
      </c>
      <c r="O3644" s="39"/>
      <c r="P3644" s="39"/>
      <c r="Q3644" s="39"/>
      <c r="R3644" s="27"/>
      <c r="S3644" s="27">
        <v>2662</v>
      </c>
      <c r="T3644" s="27">
        <v>2662</v>
      </c>
      <c r="U3644" s="27">
        <v>2662</v>
      </c>
      <c r="V3644" s="27">
        <v>2662</v>
      </c>
      <c r="W3644" s="27"/>
      <c r="X3644" s="27"/>
      <c r="Y3644" s="27"/>
      <c r="Z3644" s="27"/>
      <c r="AA3644" s="27"/>
      <c r="AB3644" s="27"/>
      <c r="AC3644" s="27"/>
      <c r="AD3644" s="27"/>
      <c r="AE3644" s="27"/>
      <c r="AF3644" s="27"/>
      <c r="AG3644" s="27"/>
      <c r="AH3644" s="27"/>
      <c r="AI3644" s="27"/>
      <c r="AJ3644" s="27"/>
      <c r="AK3644" s="27"/>
      <c r="AL3644" s="27"/>
      <c r="AM3644" s="27"/>
      <c r="AN3644" s="27"/>
      <c r="AO3644" s="27"/>
      <c r="AP3644" s="27">
        <v>429.46428571428567</v>
      </c>
      <c r="AQ3644" s="39">
        <v>0</v>
      </c>
      <c r="AR3644" s="27">
        <f t="shared" si="144"/>
        <v>0</v>
      </c>
      <c r="AS3644" s="10" t="s">
        <v>111</v>
      </c>
      <c r="AT3644" s="43" t="s">
        <v>241</v>
      </c>
      <c r="AU3644" s="13" t="s">
        <v>1163</v>
      </c>
    </row>
    <row r="3645" spans="2:47" ht="13.15" customHeight="1" x14ac:dyDescent="0.2">
      <c r="B3645" s="13" t="s">
        <v>5821</v>
      </c>
      <c r="C3645" s="13" t="s">
        <v>100</v>
      </c>
      <c r="D3645" s="13" t="s">
        <v>5746</v>
      </c>
      <c r="E3645" s="13" t="s">
        <v>3968</v>
      </c>
      <c r="F3645" s="13" t="s">
        <v>5743</v>
      </c>
      <c r="G3645" s="13" t="s">
        <v>5744</v>
      </c>
      <c r="H3645" s="13" t="s">
        <v>1475</v>
      </c>
      <c r="I3645" s="13">
        <v>45</v>
      </c>
      <c r="J3645" s="13" t="s">
        <v>614</v>
      </c>
      <c r="K3645" s="13" t="s">
        <v>107</v>
      </c>
      <c r="L3645" s="13" t="s">
        <v>108</v>
      </c>
      <c r="M3645" s="13" t="s">
        <v>109</v>
      </c>
      <c r="N3645" s="13" t="s">
        <v>3503</v>
      </c>
      <c r="O3645" s="39"/>
      <c r="P3645" s="39"/>
      <c r="Q3645" s="39"/>
      <c r="R3645" s="39"/>
      <c r="S3645" s="39">
        <v>1114</v>
      </c>
      <c r="T3645" s="39">
        <v>2730</v>
      </c>
      <c r="U3645" s="39">
        <v>2730</v>
      </c>
      <c r="V3645" s="39">
        <v>2730</v>
      </c>
      <c r="W3645" s="39">
        <v>2730</v>
      </c>
      <c r="X3645" s="39"/>
      <c r="Y3645" s="39"/>
      <c r="Z3645" s="39"/>
      <c r="AA3645" s="39"/>
      <c r="AB3645" s="39"/>
      <c r="AC3645" s="39"/>
      <c r="AD3645" s="39"/>
      <c r="AE3645" s="39"/>
      <c r="AF3645" s="39"/>
      <c r="AG3645" s="39"/>
      <c r="AH3645" s="39"/>
      <c r="AI3645" s="39"/>
      <c r="AJ3645" s="39"/>
      <c r="AK3645" s="39"/>
      <c r="AL3645" s="39"/>
      <c r="AM3645" s="39"/>
      <c r="AN3645" s="39"/>
      <c r="AO3645" s="39"/>
      <c r="AP3645" s="39">
        <v>429.46</v>
      </c>
      <c r="AQ3645" s="39">
        <v>0</v>
      </c>
      <c r="AR3645" s="27">
        <f t="shared" si="144"/>
        <v>0</v>
      </c>
      <c r="AS3645" s="13" t="s">
        <v>111</v>
      </c>
      <c r="AT3645" s="13">
        <v>2016</v>
      </c>
      <c r="AU3645" s="13" t="s">
        <v>212</v>
      </c>
    </row>
    <row r="3646" spans="2:47" ht="13.15" customHeight="1" x14ac:dyDescent="0.2">
      <c r="B3646" s="12" t="s">
        <v>5822</v>
      </c>
      <c r="C3646" s="7" t="s">
        <v>100</v>
      </c>
      <c r="D3646" s="7" t="s">
        <v>5748</v>
      </c>
      <c r="E3646" s="13" t="s">
        <v>3968</v>
      </c>
      <c r="F3646" s="13" t="s">
        <v>5749</v>
      </c>
      <c r="G3646" s="10" t="s">
        <v>5750</v>
      </c>
      <c r="H3646" s="8" t="s">
        <v>197</v>
      </c>
      <c r="I3646" s="8">
        <v>45</v>
      </c>
      <c r="J3646" s="10" t="s">
        <v>3109</v>
      </c>
      <c r="K3646" s="8" t="s">
        <v>107</v>
      </c>
      <c r="L3646" s="10" t="s">
        <v>108</v>
      </c>
      <c r="M3646" s="10" t="s">
        <v>109</v>
      </c>
      <c r="N3646" s="10" t="s">
        <v>3503</v>
      </c>
      <c r="O3646" s="39"/>
      <c r="P3646" s="39"/>
      <c r="Q3646" s="39"/>
      <c r="R3646" s="27"/>
      <c r="S3646" s="27">
        <v>494</v>
      </c>
      <c r="T3646" s="27">
        <v>494</v>
      </c>
      <c r="U3646" s="27">
        <v>494</v>
      </c>
      <c r="V3646" s="27">
        <v>494</v>
      </c>
      <c r="W3646" s="27"/>
      <c r="X3646" s="27"/>
      <c r="Y3646" s="27"/>
      <c r="Z3646" s="27"/>
      <c r="AA3646" s="27"/>
      <c r="AB3646" s="27"/>
      <c r="AC3646" s="27"/>
      <c r="AD3646" s="27"/>
      <c r="AE3646" s="27"/>
      <c r="AF3646" s="27"/>
      <c r="AG3646" s="27"/>
      <c r="AH3646" s="27"/>
      <c r="AI3646" s="27"/>
      <c r="AJ3646" s="27"/>
      <c r="AK3646" s="27"/>
      <c r="AL3646" s="27"/>
      <c r="AM3646" s="27"/>
      <c r="AN3646" s="27"/>
      <c r="AO3646" s="27"/>
      <c r="AP3646" s="27">
        <v>3816.6666666666665</v>
      </c>
      <c r="AQ3646" s="39">
        <v>0</v>
      </c>
      <c r="AR3646" s="27">
        <f t="shared" si="144"/>
        <v>0</v>
      </c>
      <c r="AS3646" s="10" t="s">
        <v>111</v>
      </c>
      <c r="AT3646" s="43" t="s">
        <v>241</v>
      </c>
      <c r="AU3646" s="13" t="s">
        <v>610</v>
      </c>
    </row>
    <row r="3647" spans="2:47" ht="13.15" customHeight="1" x14ac:dyDescent="0.2">
      <c r="B3647" s="13" t="s">
        <v>5823</v>
      </c>
      <c r="C3647" s="13" t="s">
        <v>100</v>
      </c>
      <c r="D3647" s="13" t="s">
        <v>5752</v>
      </c>
      <c r="E3647" s="13" t="s">
        <v>3968</v>
      </c>
      <c r="F3647" s="13" t="s">
        <v>5749</v>
      </c>
      <c r="G3647" s="13" t="s">
        <v>5750</v>
      </c>
      <c r="H3647" s="13" t="s">
        <v>1475</v>
      </c>
      <c r="I3647" s="13">
        <v>45</v>
      </c>
      <c r="J3647" s="13" t="s">
        <v>614</v>
      </c>
      <c r="K3647" s="13" t="s">
        <v>107</v>
      </c>
      <c r="L3647" s="13" t="s">
        <v>108</v>
      </c>
      <c r="M3647" s="13" t="s">
        <v>109</v>
      </c>
      <c r="N3647" s="13" t="s">
        <v>3503</v>
      </c>
      <c r="O3647" s="39"/>
      <c r="P3647" s="39"/>
      <c r="Q3647" s="39"/>
      <c r="R3647" s="39"/>
      <c r="S3647" s="39">
        <v>0</v>
      </c>
      <c r="T3647" s="39">
        <v>429</v>
      </c>
      <c r="U3647" s="39">
        <v>429</v>
      </c>
      <c r="V3647" s="39">
        <v>429</v>
      </c>
      <c r="W3647" s="39">
        <v>429</v>
      </c>
      <c r="X3647" s="39"/>
      <c r="Y3647" s="39"/>
      <c r="Z3647" s="39"/>
      <c r="AA3647" s="39"/>
      <c r="AB3647" s="39"/>
      <c r="AC3647" s="39"/>
      <c r="AD3647" s="39"/>
      <c r="AE3647" s="39"/>
      <c r="AF3647" s="39"/>
      <c r="AG3647" s="39"/>
      <c r="AH3647" s="39"/>
      <c r="AI3647" s="39"/>
      <c r="AJ3647" s="39"/>
      <c r="AK3647" s="39"/>
      <c r="AL3647" s="39"/>
      <c r="AM3647" s="39"/>
      <c r="AN3647" s="39"/>
      <c r="AO3647" s="39"/>
      <c r="AP3647" s="39">
        <v>3057.53</v>
      </c>
      <c r="AQ3647" s="39">
        <v>0</v>
      </c>
      <c r="AR3647" s="27">
        <f t="shared" si="144"/>
        <v>0</v>
      </c>
      <c r="AS3647" s="13" t="s">
        <v>111</v>
      </c>
      <c r="AT3647" s="13">
        <v>2016</v>
      </c>
      <c r="AU3647" s="13" t="s">
        <v>212</v>
      </c>
    </row>
    <row r="3648" spans="2:47" ht="13.15" customHeight="1" x14ac:dyDescent="0.2">
      <c r="B3648" s="13" t="s">
        <v>5824</v>
      </c>
      <c r="C3648" s="13" t="s">
        <v>100</v>
      </c>
      <c r="D3648" s="13" t="s">
        <v>5825</v>
      </c>
      <c r="E3648" s="13" t="s">
        <v>5826</v>
      </c>
      <c r="F3648" s="13" t="s">
        <v>5827</v>
      </c>
      <c r="G3648" s="13" t="s">
        <v>5828</v>
      </c>
      <c r="H3648" s="13" t="s">
        <v>105</v>
      </c>
      <c r="I3648" s="13">
        <v>90</v>
      </c>
      <c r="J3648" s="13" t="s">
        <v>5829</v>
      </c>
      <c r="K3648" s="13" t="s">
        <v>5830</v>
      </c>
      <c r="L3648" s="13" t="s">
        <v>108</v>
      </c>
      <c r="M3648" s="13" t="s">
        <v>5831</v>
      </c>
      <c r="N3648" s="13" t="s">
        <v>5832</v>
      </c>
      <c r="O3648" s="39"/>
      <c r="P3648" s="39"/>
      <c r="Q3648" s="39"/>
      <c r="R3648" s="39"/>
      <c r="S3648" s="39">
        <v>1300</v>
      </c>
      <c r="T3648" s="39">
        <v>1335</v>
      </c>
      <c r="U3648" s="39">
        <v>1335</v>
      </c>
      <c r="V3648" s="39">
        <v>1335</v>
      </c>
      <c r="W3648" s="39"/>
      <c r="X3648" s="39"/>
      <c r="Y3648" s="39"/>
      <c r="Z3648" s="39"/>
      <c r="AA3648" s="39"/>
      <c r="AB3648" s="39"/>
      <c r="AC3648" s="39"/>
      <c r="AD3648" s="39"/>
      <c r="AE3648" s="39"/>
      <c r="AF3648" s="39"/>
      <c r="AG3648" s="39"/>
      <c r="AH3648" s="39"/>
      <c r="AI3648" s="39"/>
      <c r="AJ3648" s="39"/>
      <c r="AK3648" s="39"/>
      <c r="AL3648" s="39"/>
      <c r="AM3648" s="39"/>
      <c r="AN3648" s="39"/>
      <c r="AO3648" s="39"/>
      <c r="AP3648" s="39">
        <v>1294.6400000000001</v>
      </c>
      <c r="AQ3648" s="39">
        <v>0</v>
      </c>
      <c r="AR3648" s="27">
        <f t="shared" si="144"/>
        <v>0</v>
      </c>
      <c r="AS3648" s="13" t="s">
        <v>111</v>
      </c>
      <c r="AT3648" s="13">
        <v>2015</v>
      </c>
      <c r="AU3648" s="13" t="s">
        <v>5833</v>
      </c>
    </row>
    <row r="3649" spans="2:47" ht="13.15" customHeight="1" x14ac:dyDescent="0.2">
      <c r="B3649" s="13" t="s">
        <v>5834</v>
      </c>
      <c r="C3649" s="13" t="s">
        <v>100</v>
      </c>
      <c r="D3649" s="13" t="s">
        <v>5825</v>
      </c>
      <c r="E3649" s="13" t="s">
        <v>5826</v>
      </c>
      <c r="F3649" s="13" t="s">
        <v>5827</v>
      </c>
      <c r="G3649" s="13" t="s">
        <v>5828</v>
      </c>
      <c r="H3649" s="13" t="s">
        <v>105</v>
      </c>
      <c r="I3649" s="13">
        <v>90</v>
      </c>
      <c r="J3649" s="13" t="s">
        <v>747</v>
      </c>
      <c r="K3649" s="13" t="s">
        <v>5830</v>
      </c>
      <c r="L3649" s="13" t="s">
        <v>108</v>
      </c>
      <c r="M3649" s="13" t="s">
        <v>5831</v>
      </c>
      <c r="N3649" s="13" t="s">
        <v>5835</v>
      </c>
      <c r="O3649" s="39"/>
      <c r="P3649" s="39"/>
      <c r="Q3649" s="39"/>
      <c r="R3649" s="39"/>
      <c r="S3649" s="39">
        <v>626</v>
      </c>
      <c r="T3649" s="39">
        <v>1335</v>
      </c>
      <c r="U3649" s="39">
        <v>1335</v>
      </c>
      <c r="V3649" s="39">
        <v>1335</v>
      </c>
      <c r="W3649" s="39"/>
      <c r="X3649" s="39"/>
      <c r="Y3649" s="39"/>
      <c r="Z3649" s="39"/>
      <c r="AA3649" s="39"/>
      <c r="AB3649" s="39"/>
      <c r="AC3649" s="39"/>
      <c r="AD3649" s="39"/>
      <c r="AE3649" s="39"/>
      <c r="AF3649" s="39"/>
      <c r="AG3649" s="39"/>
      <c r="AH3649" s="39"/>
      <c r="AI3649" s="39"/>
      <c r="AJ3649" s="39"/>
      <c r="AK3649" s="39"/>
      <c r="AL3649" s="39"/>
      <c r="AM3649" s="39"/>
      <c r="AN3649" s="39"/>
      <c r="AO3649" s="39"/>
      <c r="AP3649" s="39">
        <v>1294.6400000000001</v>
      </c>
      <c r="AQ3649" s="39">
        <v>0</v>
      </c>
      <c r="AR3649" s="27">
        <f t="shared" si="144"/>
        <v>0</v>
      </c>
      <c r="AS3649" s="13" t="s">
        <v>748</v>
      </c>
      <c r="AT3649" s="13">
        <v>2015</v>
      </c>
      <c r="AU3649" s="13" t="s">
        <v>212</v>
      </c>
    </row>
    <row r="3650" spans="2:47" ht="13.15" customHeight="1" x14ac:dyDescent="0.2">
      <c r="B3650" s="13" t="s">
        <v>5836</v>
      </c>
      <c r="C3650" s="13" t="s">
        <v>100</v>
      </c>
      <c r="D3650" s="13" t="s">
        <v>556</v>
      </c>
      <c r="E3650" s="13" t="s">
        <v>557</v>
      </c>
      <c r="F3650" s="13" t="s">
        <v>558</v>
      </c>
      <c r="G3650" s="13" t="s">
        <v>5837</v>
      </c>
      <c r="H3650" s="13" t="s">
        <v>197</v>
      </c>
      <c r="I3650" s="13">
        <v>50</v>
      </c>
      <c r="J3650" s="13" t="s">
        <v>263</v>
      </c>
      <c r="K3650" s="13" t="s">
        <v>107</v>
      </c>
      <c r="L3650" s="13" t="s">
        <v>108</v>
      </c>
      <c r="M3650" s="13" t="s">
        <v>109</v>
      </c>
      <c r="N3650" s="13" t="s">
        <v>664</v>
      </c>
      <c r="O3650" s="39"/>
      <c r="P3650" s="39"/>
      <c r="Q3650" s="39">
        <v>12</v>
      </c>
      <c r="R3650" s="39">
        <v>12</v>
      </c>
      <c r="S3650" s="39"/>
      <c r="T3650" s="39"/>
      <c r="U3650" s="39"/>
      <c r="V3650" s="39"/>
      <c r="W3650" s="39"/>
      <c r="X3650" s="39"/>
      <c r="Y3650" s="39"/>
      <c r="Z3650" s="39"/>
      <c r="AA3650" s="39"/>
      <c r="AB3650" s="39"/>
      <c r="AC3650" s="39"/>
      <c r="AD3650" s="39"/>
      <c r="AE3650" s="39"/>
      <c r="AF3650" s="39"/>
      <c r="AG3650" s="39"/>
      <c r="AH3650" s="39"/>
      <c r="AI3650" s="39"/>
      <c r="AJ3650" s="39"/>
      <c r="AK3650" s="39"/>
      <c r="AL3650" s="39"/>
      <c r="AM3650" s="39"/>
      <c r="AN3650" s="39"/>
      <c r="AO3650" s="39"/>
      <c r="AP3650" s="39">
        <v>3850</v>
      </c>
      <c r="AQ3650" s="39">
        <v>0</v>
      </c>
      <c r="AR3650" s="27">
        <f t="shared" si="144"/>
        <v>0</v>
      </c>
      <c r="AS3650" s="13" t="s">
        <v>111</v>
      </c>
      <c r="AT3650" s="13">
        <v>2014</v>
      </c>
      <c r="AU3650" s="13">
        <v>14</v>
      </c>
    </row>
    <row r="3651" spans="2:47" ht="13.15" customHeight="1" x14ac:dyDescent="0.2">
      <c r="B3651" s="13" t="s">
        <v>5838</v>
      </c>
      <c r="C3651" s="13" t="s">
        <v>100</v>
      </c>
      <c r="D3651" s="13" t="s">
        <v>556</v>
      </c>
      <c r="E3651" s="13" t="s">
        <v>557</v>
      </c>
      <c r="F3651" s="13" t="s">
        <v>558</v>
      </c>
      <c r="G3651" s="13" t="s">
        <v>5837</v>
      </c>
      <c r="H3651" s="13" t="s">
        <v>197</v>
      </c>
      <c r="I3651" s="13">
        <v>50</v>
      </c>
      <c r="J3651" s="13" t="s">
        <v>263</v>
      </c>
      <c r="K3651" s="13" t="s">
        <v>107</v>
      </c>
      <c r="L3651" s="13" t="s">
        <v>108</v>
      </c>
      <c r="M3651" s="13" t="s">
        <v>109</v>
      </c>
      <c r="N3651" s="13" t="s">
        <v>664</v>
      </c>
      <c r="O3651" s="39"/>
      <c r="P3651" s="39"/>
      <c r="Q3651" s="39">
        <v>12</v>
      </c>
      <c r="R3651" s="39">
        <v>12</v>
      </c>
      <c r="S3651" s="39">
        <v>12</v>
      </c>
      <c r="T3651" s="39"/>
      <c r="U3651" s="39"/>
      <c r="V3651" s="39"/>
      <c r="W3651" s="39"/>
      <c r="X3651" s="39"/>
      <c r="Y3651" s="39"/>
      <c r="Z3651" s="39"/>
      <c r="AA3651" s="39"/>
      <c r="AB3651" s="39"/>
      <c r="AC3651" s="39"/>
      <c r="AD3651" s="39"/>
      <c r="AE3651" s="39"/>
      <c r="AF3651" s="39"/>
      <c r="AG3651" s="39"/>
      <c r="AH3651" s="39"/>
      <c r="AI3651" s="39"/>
      <c r="AJ3651" s="39"/>
      <c r="AK3651" s="39"/>
      <c r="AL3651" s="39"/>
      <c r="AM3651" s="39"/>
      <c r="AN3651" s="39"/>
      <c r="AO3651" s="39"/>
      <c r="AP3651" s="39">
        <v>3850</v>
      </c>
      <c r="AQ3651" s="39">
        <v>0</v>
      </c>
      <c r="AR3651" s="27">
        <f t="shared" si="144"/>
        <v>0</v>
      </c>
      <c r="AS3651" s="13" t="s">
        <v>111</v>
      </c>
      <c r="AT3651" s="13">
        <v>2014</v>
      </c>
      <c r="AU3651" s="13" t="s">
        <v>156</v>
      </c>
    </row>
    <row r="3652" spans="2:47" ht="13.15" customHeight="1" x14ac:dyDescent="0.2">
      <c r="B3652" s="13" t="s">
        <v>5839</v>
      </c>
      <c r="C3652" s="13" t="s">
        <v>100</v>
      </c>
      <c r="D3652" s="13" t="s">
        <v>556</v>
      </c>
      <c r="E3652" s="13" t="s">
        <v>557</v>
      </c>
      <c r="F3652" s="13" t="s">
        <v>558</v>
      </c>
      <c r="G3652" s="13" t="s">
        <v>5837</v>
      </c>
      <c r="H3652" s="13" t="s">
        <v>197</v>
      </c>
      <c r="I3652" s="13">
        <v>50</v>
      </c>
      <c r="J3652" s="13" t="s">
        <v>263</v>
      </c>
      <c r="K3652" s="13" t="s">
        <v>107</v>
      </c>
      <c r="L3652" s="13" t="s">
        <v>108</v>
      </c>
      <c r="M3652" s="13" t="s">
        <v>122</v>
      </c>
      <c r="N3652" s="13" t="s">
        <v>664</v>
      </c>
      <c r="O3652" s="39"/>
      <c r="P3652" s="39"/>
      <c r="Q3652" s="39">
        <v>12</v>
      </c>
      <c r="R3652" s="39">
        <v>12</v>
      </c>
      <c r="S3652" s="39">
        <v>12</v>
      </c>
      <c r="T3652" s="39">
        <v>12</v>
      </c>
      <c r="U3652" s="39"/>
      <c r="V3652" s="39"/>
      <c r="W3652" s="39"/>
      <c r="X3652" s="39"/>
      <c r="Y3652" s="39"/>
      <c r="Z3652" s="39"/>
      <c r="AA3652" s="39"/>
      <c r="AB3652" s="39"/>
      <c r="AC3652" s="39"/>
      <c r="AD3652" s="39"/>
      <c r="AE3652" s="39"/>
      <c r="AF3652" s="39"/>
      <c r="AG3652" s="39"/>
      <c r="AH3652" s="39"/>
      <c r="AI3652" s="39"/>
      <c r="AJ3652" s="39"/>
      <c r="AK3652" s="39"/>
      <c r="AL3652" s="39"/>
      <c r="AM3652" s="39"/>
      <c r="AN3652" s="39"/>
      <c r="AO3652" s="39"/>
      <c r="AP3652" s="39">
        <v>3675</v>
      </c>
      <c r="AQ3652" s="39">
        <v>0</v>
      </c>
      <c r="AR3652" s="27">
        <f t="shared" si="144"/>
        <v>0</v>
      </c>
      <c r="AS3652" s="13" t="s">
        <v>111</v>
      </c>
      <c r="AT3652" s="13">
        <v>2014</v>
      </c>
      <c r="AU3652" s="13" t="s">
        <v>115</v>
      </c>
    </row>
    <row r="3653" spans="2:47" ht="13.15" customHeight="1" x14ac:dyDescent="0.2">
      <c r="B3653" s="13" t="s">
        <v>7995</v>
      </c>
      <c r="C3653" s="13" t="s">
        <v>100</v>
      </c>
      <c r="D3653" s="13" t="s">
        <v>556</v>
      </c>
      <c r="E3653" s="13" t="s">
        <v>557</v>
      </c>
      <c r="F3653" s="13" t="s">
        <v>558</v>
      </c>
      <c r="G3653" s="13" t="s">
        <v>5837</v>
      </c>
      <c r="H3653" s="13" t="s">
        <v>197</v>
      </c>
      <c r="I3653" s="13">
        <v>50</v>
      </c>
      <c r="J3653" s="13" t="s">
        <v>263</v>
      </c>
      <c r="K3653" s="13" t="s">
        <v>107</v>
      </c>
      <c r="L3653" s="13" t="s">
        <v>108</v>
      </c>
      <c r="M3653" s="13" t="s">
        <v>122</v>
      </c>
      <c r="N3653" s="13" t="s">
        <v>664</v>
      </c>
      <c r="O3653" s="39"/>
      <c r="P3653" s="39"/>
      <c r="Q3653" s="39">
        <v>12</v>
      </c>
      <c r="R3653" s="39">
        <v>12</v>
      </c>
      <c r="S3653" s="39">
        <v>12</v>
      </c>
      <c r="T3653" s="39">
        <v>12</v>
      </c>
      <c r="U3653" s="39">
        <v>76</v>
      </c>
      <c r="V3653" s="39">
        <v>71</v>
      </c>
      <c r="W3653" s="39">
        <v>71</v>
      </c>
      <c r="X3653" s="171"/>
      <c r="Y3653" s="171"/>
      <c r="Z3653" s="171"/>
      <c r="AA3653" s="171"/>
      <c r="AB3653" s="171"/>
      <c r="AC3653" s="171"/>
      <c r="AD3653" s="171"/>
      <c r="AE3653" s="171"/>
      <c r="AF3653" s="171"/>
      <c r="AG3653" s="171"/>
      <c r="AH3653" s="171"/>
      <c r="AI3653" s="171"/>
      <c r="AJ3653" s="171"/>
      <c r="AK3653" s="171"/>
      <c r="AL3653" s="171"/>
      <c r="AM3653" s="171"/>
      <c r="AN3653" s="171"/>
      <c r="AO3653" s="171"/>
      <c r="AP3653" s="39">
        <v>3675</v>
      </c>
      <c r="AQ3653" s="39">
        <f t="shared" ref="AQ3653" si="147">(O3653+P3653+Q3653+R3653+S3653+T3653+U3653+V3653+W3653)*AP3653</f>
        <v>977550</v>
      </c>
      <c r="AR3653" s="27">
        <f t="shared" si="144"/>
        <v>1094856</v>
      </c>
      <c r="AS3653" s="13" t="s">
        <v>111</v>
      </c>
      <c r="AT3653" s="13" t="s">
        <v>7924</v>
      </c>
      <c r="AU3653" s="300"/>
    </row>
    <row r="3654" spans="2:47" ht="13.15" customHeight="1" x14ac:dyDescent="0.2">
      <c r="B3654" s="13" t="s">
        <v>5840</v>
      </c>
      <c r="C3654" s="13" t="s">
        <v>100</v>
      </c>
      <c r="D3654" s="13" t="s">
        <v>556</v>
      </c>
      <c r="E3654" s="13" t="s">
        <v>557</v>
      </c>
      <c r="F3654" s="13" t="s">
        <v>558</v>
      </c>
      <c r="G3654" s="13" t="s">
        <v>5841</v>
      </c>
      <c r="H3654" s="13" t="s">
        <v>197</v>
      </c>
      <c r="I3654" s="13">
        <v>50</v>
      </c>
      <c r="J3654" s="13" t="s">
        <v>263</v>
      </c>
      <c r="K3654" s="13" t="s">
        <v>107</v>
      </c>
      <c r="L3654" s="13" t="s">
        <v>108</v>
      </c>
      <c r="M3654" s="13" t="s">
        <v>109</v>
      </c>
      <c r="N3654" s="13" t="s">
        <v>664</v>
      </c>
      <c r="O3654" s="39"/>
      <c r="P3654" s="39"/>
      <c r="Q3654" s="39">
        <v>38</v>
      </c>
      <c r="R3654" s="39">
        <v>38</v>
      </c>
      <c r="S3654" s="39"/>
      <c r="T3654" s="39"/>
      <c r="U3654" s="39"/>
      <c r="V3654" s="39"/>
      <c r="W3654" s="39"/>
      <c r="X3654" s="39"/>
      <c r="Y3654" s="39"/>
      <c r="Z3654" s="39"/>
      <c r="AA3654" s="39"/>
      <c r="AB3654" s="39"/>
      <c r="AC3654" s="39"/>
      <c r="AD3654" s="39"/>
      <c r="AE3654" s="39"/>
      <c r="AF3654" s="39"/>
      <c r="AG3654" s="39"/>
      <c r="AH3654" s="39"/>
      <c r="AI3654" s="39"/>
      <c r="AJ3654" s="39"/>
      <c r="AK3654" s="39"/>
      <c r="AL3654" s="39"/>
      <c r="AM3654" s="39"/>
      <c r="AN3654" s="39"/>
      <c r="AO3654" s="39"/>
      <c r="AP3654" s="39">
        <v>3850</v>
      </c>
      <c r="AQ3654" s="39">
        <v>0</v>
      </c>
      <c r="AR3654" s="27">
        <f t="shared" si="144"/>
        <v>0</v>
      </c>
      <c r="AS3654" s="13" t="s">
        <v>111</v>
      </c>
      <c r="AT3654" s="13">
        <v>2014</v>
      </c>
      <c r="AU3654" s="13">
        <v>14</v>
      </c>
    </row>
    <row r="3655" spans="2:47" ht="13.15" customHeight="1" x14ac:dyDescent="0.2">
      <c r="B3655" s="13" t="s">
        <v>5842</v>
      </c>
      <c r="C3655" s="13" t="s">
        <v>100</v>
      </c>
      <c r="D3655" s="13" t="s">
        <v>556</v>
      </c>
      <c r="E3655" s="13" t="s">
        <v>557</v>
      </c>
      <c r="F3655" s="13" t="s">
        <v>558</v>
      </c>
      <c r="G3655" s="13" t="s">
        <v>5841</v>
      </c>
      <c r="H3655" s="13" t="s">
        <v>197</v>
      </c>
      <c r="I3655" s="13">
        <v>50</v>
      </c>
      <c r="J3655" s="13" t="s">
        <v>263</v>
      </c>
      <c r="K3655" s="13" t="s">
        <v>107</v>
      </c>
      <c r="L3655" s="13" t="s">
        <v>108</v>
      </c>
      <c r="M3655" s="13" t="s">
        <v>109</v>
      </c>
      <c r="N3655" s="13" t="s">
        <v>664</v>
      </c>
      <c r="O3655" s="39"/>
      <c r="P3655" s="39"/>
      <c r="Q3655" s="39">
        <v>38</v>
      </c>
      <c r="R3655" s="39">
        <v>38</v>
      </c>
      <c r="S3655" s="39">
        <v>38</v>
      </c>
      <c r="T3655" s="39"/>
      <c r="U3655" s="39"/>
      <c r="V3655" s="39"/>
      <c r="W3655" s="39"/>
      <c r="X3655" s="39"/>
      <c r="Y3655" s="39"/>
      <c r="Z3655" s="39"/>
      <c r="AA3655" s="39"/>
      <c r="AB3655" s="39"/>
      <c r="AC3655" s="39"/>
      <c r="AD3655" s="39"/>
      <c r="AE3655" s="39"/>
      <c r="AF3655" s="39"/>
      <c r="AG3655" s="39"/>
      <c r="AH3655" s="39"/>
      <c r="AI3655" s="39"/>
      <c r="AJ3655" s="39"/>
      <c r="AK3655" s="39"/>
      <c r="AL3655" s="39"/>
      <c r="AM3655" s="39"/>
      <c r="AN3655" s="39"/>
      <c r="AO3655" s="39"/>
      <c r="AP3655" s="39">
        <v>3850</v>
      </c>
      <c r="AQ3655" s="39">
        <v>0</v>
      </c>
      <c r="AR3655" s="27">
        <f t="shared" si="144"/>
        <v>0</v>
      </c>
      <c r="AS3655" s="13" t="s">
        <v>111</v>
      </c>
      <c r="AT3655" s="13">
        <v>2014</v>
      </c>
      <c r="AU3655" s="13" t="s">
        <v>156</v>
      </c>
    </row>
    <row r="3656" spans="2:47" ht="13.15" customHeight="1" x14ac:dyDescent="0.2">
      <c r="B3656" s="13" t="s">
        <v>5843</v>
      </c>
      <c r="C3656" s="13" t="s">
        <v>100</v>
      </c>
      <c r="D3656" s="13" t="s">
        <v>556</v>
      </c>
      <c r="E3656" s="13" t="s">
        <v>557</v>
      </c>
      <c r="F3656" s="13" t="s">
        <v>558</v>
      </c>
      <c r="G3656" s="13" t="s">
        <v>5841</v>
      </c>
      <c r="H3656" s="13" t="s">
        <v>197</v>
      </c>
      <c r="I3656" s="13">
        <v>50</v>
      </c>
      <c r="J3656" s="13" t="s">
        <v>263</v>
      </c>
      <c r="K3656" s="13" t="s">
        <v>107</v>
      </c>
      <c r="L3656" s="13" t="s">
        <v>108</v>
      </c>
      <c r="M3656" s="13" t="s">
        <v>122</v>
      </c>
      <c r="N3656" s="13" t="s">
        <v>664</v>
      </c>
      <c r="O3656" s="39"/>
      <c r="P3656" s="39"/>
      <c r="Q3656" s="39">
        <v>38</v>
      </c>
      <c r="R3656" s="39">
        <v>38</v>
      </c>
      <c r="S3656" s="39">
        <v>38</v>
      </c>
      <c r="T3656" s="39">
        <v>34</v>
      </c>
      <c r="U3656" s="39"/>
      <c r="V3656" s="39"/>
      <c r="W3656" s="39"/>
      <c r="X3656" s="39"/>
      <c r="Y3656" s="39"/>
      <c r="Z3656" s="39"/>
      <c r="AA3656" s="39"/>
      <c r="AB3656" s="39"/>
      <c r="AC3656" s="39"/>
      <c r="AD3656" s="39"/>
      <c r="AE3656" s="39"/>
      <c r="AF3656" s="39"/>
      <c r="AG3656" s="39"/>
      <c r="AH3656" s="39"/>
      <c r="AI3656" s="39"/>
      <c r="AJ3656" s="39"/>
      <c r="AK3656" s="39"/>
      <c r="AL3656" s="39"/>
      <c r="AM3656" s="39"/>
      <c r="AN3656" s="39"/>
      <c r="AO3656" s="39"/>
      <c r="AP3656" s="39">
        <v>3675</v>
      </c>
      <c r="AQ3656" s="39">
        <v>0</v>
      </c>
      <c r="AR3656" s="27">
        <f t="shared" si="144"/>
        <v>0</v>
      </c>
      <c r="AS3656" s="13" t="s">
        <v>111</v>
      </c>
      <c r="AT3656" s="13">
        <v>2014</v>
      </c>
      <c r="AU3656" s="13" t="s">
        <v>115</v>
      </c>
    </row>
    <row r="3657" spans="2:47" ht="13.15" customHeight="1" x14ac:dyDescent="0.2">
      <c r="B3657" s="13" t="s">
        <v>7996</v>
      </c>
      <c r="C3657" s="13" t="s">
        <v>100</v>
      </c>
      <c r="D3657" s="13" t="s">
        <v>556</v>
      </c>
      <c r="E3657" s="13" t="s">
        <v>557</v>
      </c>
      <c r="F3657" s="13" t="s">
        <v>558</v>
      </c>
      <c r="G3657" s="13" t="s">
        <v>5841</v>
      </c>
      <c r="H3657" s="13" t="s">
        <v>197</v>
      </c>
      <c r="I3657" s="13">
        <v>50</v>
      </c>
      <c r="J3657" s="13" t="s">
        <v>263</v>
      </c>
      <c r="K3657" s="13" t="s">
        <v>107</v>
      </c>
      <c r="L3657" s="13" t="s">
        <v>108</v>
      </c>
      <c r="M3657" s="13" t="s">
        <v>122</v>
      </c>
      <c r="N3657" s="13" t="s">
        <v>664</v>
      </c>
      <c r="O3657" s="39"/>
      <c r="P3657" s="39"/>
      <c r="Q3657" s="39">
        <v>38</v>
      </c>
      <c r="R3657" s="39">
        <v>38</v>
      </c>
      <c r="S3657" s="39">
        <v>38</v>
      </c>
      <c r="T3657" s="39">
        <v>34</v>
      </c>
      <c r="U3657" s="39">
        <v>416</v>
      </c>
      <c r="V3657" s="39">
        <v>405</v>
      </c>
      <c r="W3657" s="39">
        <v>405</v>
      </c>
      <c r="X3657" s="171"/>
      <c r="Y3657" s="171"/>
      <c r="Z3657" s="171"/>
      <c r="AA3657" s="171"/>
      <c r="AB3657" s="171"/>
      <c r="AC3657" s="171"/>
      <c r="AD3657" s="171"/>
      <c r="AE3657" s="171"/>
      <c r="AF3657" s="171"/>
      <c r="AG3657" s="171"/>
      <c r="AH3657" s="171"/>
      <c r="AI3657" s="171"/>
      <c r="AJ3657" s="171"/>
      <c r="AK3657" s="171"/>
      <c r="AL3657" s="171"/>
      <c r="AM3657" s="171"/>
      <c r="AN3657" s="171"/>
      <c r="AO3657" s="171"/>
      <c r="AP3657" s="39">
        <v>3675</v>
      </c>
      <c r="AQ3657" s="39">
        <f t="shared" ref="AQ3657" si="148">(O3657+P3657+Q3657+R3657+S3657+T3657+U3657+V3657+W3657)*AP3657</f>
        <v>5049450</v>
      </c>
      <c r="AR3657" s="27">
        <f t="shared" si="144"/>
        <v>5655384.0000000009</v>
      </c>
      <c r="AS3657" s="13" t="s">
        <v>111</v>
      </c>
      <c r="AT3657" s="13" t="s">
        <v>7924</v>
      </c>
      <c r="AU3657" s="300"/>
    </row>
    <row r="3658" spans="2:47" ht="13.15" customHeight="1" x14ac:dyDescent="0.2">
      <c r="B3658" s="13" t="s">
        <v>5844</v>
      </c>
      <c r="C3658" s="13" t="s">
        <v>100</v>
      </c>
      <c r="D3658" s="13" t="s">
        <v>556</v>
      </c>
      <c r="E3658" s="13" t="s">
        <v>557</v>
      </c>
      <c r="F3658" s="13" t="s">
        <v>558</v>
      </c>
      <c r="G3658" s="13" t="s">
        <v>5845</v>
      </c>
      <c r="H3658" s="13" t="s">
        <v>197</v>
      </c>
      <c r="I3658" s="13">
        <v>50</v>
      </c>
      <c r="J3658" s="13" t="s">
        <v>263</v>
      </c>
      <c r="K3658" s="13" t="s">
        <v>107</v>
      </c>
      <c r="L3658" s="13" t="s">
        <v>108</v>
      </c>
      <c r="M3658" s="13" t="s">
        <v>109</v>
      </c>
      <c r="N3658" s="13" t="s">
        <v>664</v>
      </c>
      <c r="O3658" s="39"/>
      <c r="P3658" s="39"/>
      <c r="Q3658" s="39">
        <v>76</v>
      </c>
      <c r="R3658" s="39">
        <v>76</v>
      </c>
      <c r="S3658" s="39">
        <v>34</v>
      </c>
      <c r="T3658" s="39">
        <v>34</v>
      </c>
      <c r="U3658" s="39">
        <v>34</v>
      </c>
      <c r="V3658" s="39"/>
      <c r="W3658" s="39"/>
      <c r="X3658" s="39"/>
      <c r="Y3658" s="39"/>
      <c r="Z3658" s="39"/>
      <c r="AA3658" s="39"/>
      <c r="AB3658" s="39"/>
      <c r="AC3658" s="39"/>
      <c r="AD3658" s="39"/>
      <c r="AE3658" s="39"/>
      <c r="AF3658" s="39"/>
      <c r="AG3658" s="39"/>
      <c r="AH3658" s="39"/>
      <c r="AI3658" s="39"/>
      <c r="AJ3658" s="39"/>
      <c r="AK3658" s="39"/>
      <c r="AL3658" s="39"/>
      <c r="AM3658" s="39"/>
      <c r="AN3658" s="39"/>
      <c r="AO3658" s="39"/>
      <c r="AP3658" s="39">
        <v>3850</v>
      </c>
      <c r="AQ3658" s="39">
        <v>0</v>
      </c>
      <c r="AR3658" s="27">
        <f t="shared" si="144"/>
        <v>0</v>
      </c>
      <c r="AS3658" s="13" t="s">
        <v>111</v>
      </c>
      <c r="AT3658" s="13">
        <v>2014</v>
      </c>
      <c r="AU3658" s="13">
        <v>14</v>
      </c>
    </row>
    <row r="3659" spans="2:47" ht="13.15" customHeight="1" x14ac:dyDescent="0.2">
      <c r="B3659" s="13" t="s">
        <v>5846</v>
      </c>
      <c r="C3659" s="13" t="s">
        <v>100</v>
      </c>
      <c r="D3659" s="13" t="s">
        <v>556</v>
      </c>
      <c r="E3659" s="13" t="s">
        <v>557</v>
      </c>
      <c r="F3659" s="13" t="s">
        <v>558</v>
      </c>
      <c r="G3659" s="13" t="s">
        <v>5845</v>
      </c>
      <c r="H3659" s="13" t="s">
        <v>197</v>
      </c>
      <c r="I3659" s="13">
        <v>50</v>
      </c>
      <c r="J3659" s="13" t="s">
        <v>263</v>
      </c>
      <c r="K3659" s="13" t="s">
        <v>107</v>
      </c>
      <c r="L3659" s="13" t="s">
        <v>108</v>
      </c>
      <c r="M3659" s="13" t="s">
        <v>109</v>
      </c>
      <c r="N3659" s="13" t="s">
        <v>664</v>
      </c>
      <c r="O3659" s="39"/>
      <c r="P3659" s="39"/>
      <c r="Q3659" s="39">
        <v>76</v>
      </c>
      <c r="R3659" s="39">
        <v>76</v>
      </c>
      <c r="S3659" s="39">
        <v>56</v>
      </c>
      <c r="T3659" s="39">
        <v>34</v>
      </c>
      <c r="U3659" s="39">
        <v>34</v>
      </c>
      <c r="V3659" s="39"/>
      <c r="W3659" s="39"/>
      <c r="X3659" s="39"/>
      <c r="Y3659" s="39"/>
      <c r="Z3659" s="39"/>
      <c r="AA3659" s="39"/>
      <c r="AB3659" s="39"/>
      <c r="AC3659" s="39"/>
      <c r="AD3659" s="39"/>
      <c r="AE3659" s="39"/>
      <c r="AF3659" s="39"/>
      <c r="AG3659" s="39"/>
      <c r="AH3659" s="39"/>
      <c r="AI3659" s="39"/>
      <c r="AJ3659" s="39"/>
      <c r="AK3659" s="39"/>
      <c r="AL3659" s="39"/>
      <c r="AM3659" s="39"/>
      <c r="AN3659" s="39"/>
      <c r="AO3659" s="39"/>
      <c r="AP3659" s="39">
        <v>3850</v>
      </c>
      <c r="AQ3659" s="39">
        <v>0</v>
      </c>
      <c r="AR3659" s="27">
        <f t="shared" si="144"/>
        <v>0</v>
      </c>
      <c r="AS3659" s="13" t="s">
        <v>111</v>
      </c>
      <c r="AT3659" s="13">
        <v>2014</v>
      </c>
      <c r="AU3659" s="13" t="s">
        <v>115</v>
      </c>
    </row>
    <row r="3660" spans="2:47" ht="13.15" customHeight="1" x14ac:dyDescent="0.2">
      <c r="B3660" s="13" t="s">
        <v>5847</v>
      </c>
      <c r="C3660" s="13" t="s">
        <v>100</v>
      </c>
      <c r="D3660" s="13" t="s">
        <v>556</v>
      </c>
      <c r="E3660" s="13" t="s">
        <v>557</v>
      </c>
      <c r="F3660" s="13" t="s">
        <v>558</v>
      </c>
      <c r="G3660" s="13" t="s">
        <v>5845</v>
      </c>
      <c r="H3660" s="13" t="s">
        <v>197</v>
      </c>
      <c r="I3660" s="13">
        <v>50</v>
      </c>
      <c r="J3660" s="13" t="s">
        <v>263</v>
      </c>
      <c r="K3660" s="13" t="s">
        <v>107</v>
      </c>
      <c r="L3660" s="13" t="s">
        <v>108</v>
      </c>
      <c r="M3660" s="13" t="s">
        <v>122</v>
      </c>
      <c r="N3660" s="13" t="s">
        <v>664</v>
      </c>
      <c r="O3660" s="39"/>
      <c r="P3660" s="39"/>
      <c r="Q3660" s="39">
        <v>76</v>
      </c>
      <c r="R3660" s="39">
        <v>76</v>
      </c>
      <c r="S3660" s="39">
        <v>56</v>
      </c>
      <c r="T3660" s="39">
        <v>56</v>
      </c>
      <c r="U3660" s="39">
        <v>34</v>
      </c>
      <c r="V3660" s="39"/>
      <c r="W3660" s="39"/>
      <c r="X3660" s="39"/>
      <c r="Y3660" s="39"/>
      <c r="Z3660" s="39"/>
      <c r="AA3660" s="39"/>
      <c r="AB3660" s="39"/>
      <c r="AC3660" s="39"/>
      <c r="AD3660" s="39"/>
      <c r="AE3660" s="39"/>
      <c r="AF3660" s="39"/>
      <c r="AG3660" s="39"/>
      <c r="AH3660" s="39"/>
      <c r="AI3660" s="39"/>
      <c r="AJ3660" s="39"/>
      <c r="AK3660" s="39"/>
      <c r="AL3660" s="39"/>
      <c r="AM3660" s="39"/>
      <c r="AN3660" s="39"/>
      <c r="AO3660" s="39"/>
      <c r="AP3660" s="39">
        <v>3850</v>
      </c>
      <c r="AQ3660" s="39">
        <v>0</v>
      </c>
      <c r="AR3660" s="27">
        <f t="shared" si="144"/>
        <v>0</v>
      </c>
      <c r="AS3660" s="13" t="s">
        <v>111</v>
      </c>
      <c r="AT3660" s="13">
        <v>2014</v>
      </c>
      <c r="AU3660" s="13" t="s">
        <v>156</v>
      </c>
    </row>
    <row r="3661" spans="2:47" ht="13.15" customHeight="1" x14ac:dyDescent="0.2">
      <c r="B3661" s="13" t="s">
        <v>7997</v>
      </c>
      <c r="C3661" s="13" t="s">
        <v>100</v>
      </c>
      <c r="D3661" s="13" t="s">
        <v>556</v>
      </c>
      <c r="E3661" s="13" t="s">
        <v>557</v>
      </c>
      <c r="F3661" s="13" t="s">
        <v>558</v>
      </c>
      <c r="G3661" s="13" t="s">
        <v>5845</v>
      </c>
      <c r="H3661" s="13" t="s">
        <v>197</v>
      </c>
      <c r="I3661" s="13">
        <v>50</v>
      </c>
      <c r="J3661" s="13" t="s">
        <v>263</v>
      </c>
      <c r="K3661" s="13" t="s">
        <v>107</v>
      </c>
      <c r="L3661" s="13" t="s">
        <v>108</v>
      </c>
      <c r="M3661" s="13" t="s">
        <v>122</v>
      </c>
      <c r="N3661" s="13" t="s">
        <v>664</v>
      </c>
      <c r="O3661" s="39"/>
      <c r="P3661" s="39"/>
      <c r="Q3661" s="39">
        <v>76</v>
      </c>
      <c r="R3661" s="39">
        <v>76</v>
      </c>
      <c r="S3661" s="39">
        <v>56</v>
      </c>
      <c r="T3661" s="39">
        <v>56</v>
      </c>
      <c r="U3661" s="39">
        <v>480</v>
      </c>
      <c r="V3661" s="39">
        <v>474</v>
      </c>
      <c r="W3661" s="39">
        <v>474</v>
      </c>
      <c r="X3661" s="171"/>
      <c r="Y3661" s="171"/>
      <c r="Z3661" s="171"/>
      <c r="AA3661" s="171"/>
      <c r="AB3661" s="171"/>
      <c r="AC3661" s="171"/>
      <c r="AD3661" s="171"/>
      <c r="AE3661" s="171"/>
      <c r="AF3661" s="171"/>
      <c r="AG3661" s="171"/>
      <c r="AH3661" s="171"/>
      <c r="AI3661" s="171"/>
      <c r="AJ3661" s="171"/>
      <c r="AK3661" s="171"/>
      <c r="AL3661" s="171"/>
      <c r="AM3661" s="171"/>
      <c r="AN3661" s="171"/>
      <c r="AO3661" s="171"/>
      <c r="AP3661" s="39">
        <v>3675</v>
      </c>
      <c r="AQ3661" s="39">
        <f t="shared" ref="AQ3661" si="149">(O3661+P3661+Q3661+R3661+S3661+T3661+U3661+V3661+W3661)*AP3661</f>
        <v>6218100</v>
      </c>
      <c r="AR3661" s="27">
        <f t="shared" si="144"/>
        <v>6964272.0000000009</v>
      </c>
      <c r="AS3661" s="13" t="s">
        <v>111</v>
      </c>
      <c r="AT3661" s="13" t="s">
        <v>7924</v>
      </c>
      <c r="AU3661" s="300"/>
    </row>
    <row r="3662" spans="2:47" ht="13.15" customHeight="1" x14ac:dyDescent="0.2">
      <c r="B3662" s="13" t="s">
        <v>5848</v>
      </c>
      <c r="C3662" s="13" t="s">
        <v>100</v>
      </c>
      <c r="D3662" s="13" t="s">
        <v>556</v>
      </c>
      <c r="E3662" s="13" t="s">
        <v>557</v>
      </c>
      <c r="F3662" s="13" t="s">
        <v>558</v>
      </c>
      <c r="G3662" s="13" t="s">
        <v>5849</v>
      </c>
      <c r="H3662" s="13" t="s">
        <v>197</v>
      </c>
      <c r="I3662" s="13">
        <v>50</v>
      </c>
      <c r="J3662" s="13" t="s">
        <v>263</v>
      </c>
      <c r="K3662" s="13" t="s">
        <v>107</v>
      </c>
      <c r="L3662" s="13" t="s">
        <v>108</v>
      </c>
      <c r="M3662" s="13" t="s">
        <v>109</v>
      </c>
      <c r="N3662" s="13" t="s">
        <v>664</v>
      </c>
      <c r="O3662" s="39"/>
      <c r="P3662" s="39"/>
      <c r="Q3662" s="39">
        <v>63</v>
      </c>
      <c r="R3662" s="39">
        <v>63</v>
      </c>
      <c r="S3662" s="39">
        <v>28</v>
      </c>
      <c r="T3662" s="39">
        <v>28</v>
      </c>
      <c r="U3662" s="39">
        <v>28</v>
      </c>
      <c r="V3662" s="39"/>
      <c r="W3662" s="39"/>
      <c r="X3662" s="39"/>
      <c r="Y3662" s="39"/>
      <c r="Z3662" s="39"/>
      <c r="AA3662" s="39"/>
      <c r="AB3662" s="39"/>
      <c r="AC3662" s="39"/>
      <c r="AD3662" s="39"/>
      <c r="AE3662" s="39"/>
      <c r="AF3662" s="39"/>
      <c r="AG3662" s="39"/>
      <c r="AH3662" s="39"/>
      <c r="AI3662" s="39"/>
      <c r="AJ3662" s="39"/>
      <c r="AK3662" s="39"/>
      <c r="AL3662" s="39"/>
      <c r="AM3662" s="39"/>
      <c r="AN3662" s="39"/>
      <c r="AO3662" s="39"/>
      <c r="AP3662" s="39">
        <v>3850</v>
      </c>
      <c r="AQ3662" s="39">
        <v>0</v>
      </c>
      <c r="AR3662" s="27">
        <f t="shared" ref="AR3662:AR3731" si="150">AQ3662*1.12</f>
        <v>0</v>
      </c>
      <c r="AS3662" s="13" t="s">
        <v>111</v>
      </c>
      <c r="AT3662" s="13">
        <v>2014</v>
      </c>
      <c r="AU3662" s="13">
        <v>14</v>
      </c>
    </row>
    <row r="3663" spans="2:47" ht="13.15" customHeight="1" x14ac:dyDescent="0.2">
      <c r="B3663" s="13" t="s">
        <v>5850</v>
      </c>
      <c r="C3663" s="13" t="s">
        <v>100</v>
      </c>
      <c r="D3663" s="13" t="s">
        <v>556</v>
      </c>
      <c r="E3663" s="13" t="s">
        <v>557</v>
      </c>
      <c r="F3663" s="13" t="s">
        <v>558</v>
      </c>
      <c r="G3663" s="13" t="s">
        <v>5849</v>
      </c>
      <c r="H3663" s="13" t="s">
        <v>197</v>
      </c>
      <c r="I3663" s="13">
        <v>50</v>
      </c>
      <c r="J3663" s="13" t="s">
        <v>263</v>
      </c>
      <c r="K3663" s="13" t="s">
        <v>107</v>
      </c>
      <c r="L3663" s="13" t="s">
        <v>108</v>
      </c>
      <c r="M3663" s="13" t="s">
        <v>109</v>
      </c>
      <c r="N3663" s="13" t="s">
        <v>664</v>
      </c>
      <c r="O3663" s="39"/>
      <c r="P3663" s="39"/>
      <c r="Q3663" s="39">
        <v>63</v>
      </c>
      <c r="R3663" s="39">
        <v>63</v>
      </c>
      <c r="S3663" s="39">
        <v>63</v>
      </c>
      <c r="T3663" s="39">
        <v>28</v>
      </c>
      <c r="U3663" s="39">
        <v>28</v>
      </c>
      <c r="V3663" s="39"/>
      <c r="W3663" s="39"/>
      <c r="X3663" s="39"/>
      <c r="Y3663" s="39"/>
      <c r="Z3663" s="39"/>
      <c r="AA3663" s="39"/>
      <c r="AB3663" s="39"/>
      <c r="AC3663" s="39"/>
      <c r="AD3663" s="39"/>
      <c r="AE3663" s="39"/>
      <c r="AF3663" s="39"/>
      <c r="AG3663" s="39"/>
      <c r="AH3663" s="39"/>
      <c r="AI3663" s="39"/>
      <c r="AJ3663" s="39"/>
      <c r="AK3663" s="39"/>
      <c r="AL3663" s="39"/>
      <c r="AM3663" s="39"/>
      <c r="AN3663" s="39"/>
      <c r="AO3663" s="39"/>
      <c r="AP3663" s="39">
        <v>3850</v>
      </c>
      <c r="AQ3663" s="39">
        <v>0</v>
      </c>
      <c r="AR3663" s="27">
        <f t="shared" si="150"/>
        <v>0</v>
      </c>
      <c r="AS3663" s="13" t="s">
        <v>111</v>
      </c>
      <c r="AT3663" s="13">
        <v>2014</v>
      </c>
      <c r="AU3663" s="13" t="s">
        <v>115</v>
      </c>
    </row>
    <row r="3664" spans="2:47" ht="13.15" customHeight="1" x14ac:dyDescent="0.2">
      <c r="B3664" s="13" t="s">
        <v>5851</v>
      </c>
      <c r="C3664" s="13" t="s">
        <v>100</v>
      </c>
      <c r="D3664" s="13" t="s">
        <v>556</v>
      </c>
      <c r="E3664" s="13" t="s">
        <v>557</v>
      </c>
      <c r="F3664" s="13" t="s">
        <v>558</v>
      </c>
      <c r="G3664" s="13" t="s">
        <v>5849</v>
      </c>
      <c r="H3664" s="13" t="s">
        <v>197</v>
      </c>
      <c r="I3664" s="13">
        <v>50</v>
      </c>
      <c r="J3664" s="13" t="s">
        <v>263</v>
      </c>
      <c r="K3664" s="13" t="s">
        <v>107</v>
      </c>
      <c r="L3664" s="13" t="s">
        <v>108</v>
      </c>
      <c r="M3664" s="13" t="s">
        <v>122</v>
      </c>
      <c r="N3664" s="13" t="s">
        <v>664</v>
      </c>
      <c r="O3664" s="39"/>
      <c r="P3664" s="39"/>
      <c r="Q3664" s="39">
        <v>63</v>
      </c>
      <c r="R3664" s="39">
        <v>63</v>
      </c>
      <c r="S3664" s="39">
        <v>63</v>
      </c>
      <c r="T3664" s="39">
        <v>63</v>
      </c>
      <c r="U3664" s="39">
        <v>28</v>
      </c>
      <c r="V3664" s="39"/>
      <c r="W3664" s="39"/>
      <c r="X3664" s="39"/>
      <c r="Y3664" s="39"/>
      <c r="Z3664" s="39"/>
      <c r="AA3664" s="39"/>
      <c r="AB3664" s="39"/>
      <c r="AC3664" s="39"/>
      <c r="AD3664" s="39"/>
      <c r="AE3664" s="39"/>
      <c r="AF3664" s="39"/>
      <c r="AG3664" s="39"/>
      <c r="AH3664" s="39"/>
      <c r="AI3664" s="39"/>
      <c r="AJ3664" s="39"/>
      <c r="AK3664" s="39"/>
      <c r="AL3664" s="39"/>
      <c r="AM3664" s="39"/>
      <c r="AN3664" s="39"/>
      <c r="AO3664" s="39"/>
      <c r="AP3664" s="39">
        <v>3850</v>
      </c>
      <c r="AQ3664" s="39">
        <v>0</v>
      </c>
      <c r="AR3664" s="27">
        <f t="shared" si="150"/>
        <v>0</v>
      </c>
      <c r="AS3664" s="13" t="s">
        <v>111</v>
      </c>
      <c r="AT3664" s="13">
        <v>2014</v>
      </c>
      <c r="AU3664" s="13" t="s">
        <v>156</v>
      </c>
    </row>
    <row r="3665" spans="2:47" ht="13.15" customHeight="1" x14ac:dyDescent="0.2">
      <c r="B3665" s="13" t="s">
        <v>7998</v>
      </c>
      <c r="C3665" s="13" t="s">
        <v>100</v>
      </c>
      <c r="D3665" s="13" t="s">
        <v>556</v>
      </c>
      <c r="E3665" s="13" t="s">
        <v>557</v>
      </c>
      <c r="F3665" s="13" t="s">
        <v>558</v>
      </c>
      <c r="G3665" s="13" t="s">
        <v>5849</v>
      </c>
      <c r="H3665" s="13" t="s">
        <v>197</v>
      </c>
      <c r="I3665" s="13">
        <v>50</v>
      </c>
      <c r="J3665" s="13" t="s">
        <v>263</v>
      </c>
      <c r="K3665" s="13" t="s">
        <v>107</v>
      </c>
      <c r="L3665" s="13" t="s">
        <v>108</v>
      </c>
      <c r="M3665" s="13" t="s">
        <v>122</v>
      </c>
      <c r="N3665" s="13" t="s">
        <v>664</v>
      </c>
      <c r="O3665" s="39"/>
      <c r="P3665" s="39"/>
      <c r="Q3665" s="39">
        <v>63</v>
      </c>
      <c r="R3665" s="39">
        <v>63</v>
      </c>
      <c r="S3665" s="39">
        <v>63</v>
      </c>
      <c r="T3665" s="39">
        <v>63</v>
      </c>
      <c r="U3665" s="39">
        <v>428</v>
      </c>
      <c r="V3665" s="39">
        <v>427</v>
      </c>
      <c r="W3665" s="39">
        <v>427</v>
      </c>
      <c r="X3665" s="171"/>
      <c r="Y3665" s="171"/>
      <c r="Z3665" s="171"/>
      <c r="AA3665" s="171"/>
      <c r="AB3665" s="171"/>
      <c r="AC3665" s="171"/>
      <c r="AD3665" s="171"/>
      <c r="AE3665" s="171"/>
      <c r="AF3665" s="171"/>
      <c r="AG3665" s="171"/>
      <c r="AH3665" s="171"/>
      <c r="AI3665" s="171"/>
      <c r="AJ3665" s="171"/>
      <c r="AK3665" s="171"/>
      <c r="AL3665" s="171"/>
      <c r="AM3665" s="171"/>
      <c r="AN3665" s="171"/>
      <c r="AO3665" s="171"/>
      <c r="AP3665" s="39">
        <v>3675</v>
      </c>
      <c r="AQ3665" s="39">
        <f t="shared" ref="AQ3665" si="151">(O3665+P3665+Q3665+R3665+S3665+T3665+U3665+V3665+W3665)*AP3665</f>
        <v>5637450</v>
      </c>
      <c r="AR3665" s="27">
        <f t="shared" si="150"/>
        <v>6313944.0000000009</v>
      </c>
      <c r="AS3665" s="13" t="s">
        <v>111</v>
      </c>
      <c r="AT3665" s="13" t="s">
        <v>7924</v>
      </c>
      <c r="AU3665" s="300"/>
    </row>
    <row r="3666" spans="2:47" ht="13.15" customHeight="1" x14ac:dyDescent="0.2">
      <c r="B3666" s="13" t="s">
        <v>5852</v>
      </c>
      <c r="C3666" s="13" t="s">
        <v>100</v>
      </c>
      <c r="D3666" s="13" t="s">
        <v>556</v>
      </c>
      <c r="E3666" s="13" t="s">
        <v>557</v>
      </c>
      <c r="F3666" s="13" t="s">
        <v>558</v>
      </c>
      <c r="G3666" s="13" t="s">
        <v>5853</v>
      </c>
      <c r="H3666" s="13" t="s">
        <v>197</v>
      </c>
      <c r="I3666" s="13">
        <v>50</v>
      </c>
      <c r="J3666" s="13" t="s">
        <v>263</v>
      </c>
      <c r="K3666" s="13" t="s">
        <v>107</v>
      </c>
      <c r="L3666" s="13" t="s">
        <v>108</v>
      </c>
      <c r="M3666" s="13" t="s">
        <v>109</v>
      </c>
      <c r="N3666" s="13" t="s">
        <v>664</v>
      </c>
      <c r="O3666" s="39"/>
      <c r="P3666" s="39"/>
      <c r="Q3666" s="39">
        <v>58</v>
      </c>
      <c r="R3666" s="39">
        <v>58</v>
      </c>
      <c r="S3666" s="39">
        <v>25</v>
      </c>
      <c r="T3666" s="39">
        <v>25</v>
      </c>
      <c r="U3666" s="39">
        <v>25</v>
      </c>
      <c r="V3666" s="39"/>
      <c r="W3666" s="39"/>
      <c r="X3666" s="39"/>
      <c r="Y3666" s="39"/>
      <c r="Z3666" s="39"/>
      <c r="AA3666" s="39"/>
      <c r="AB3666" s="39"/>
      <c r="AC3666" s="39"/>
      <c r="AD3666" s="39"/>
      <c r="AE3666" s="39"/>
      <c r="AF3666" s="39"/>
      <c r="AG3666" s="39"/>
      <c r="AH3666" s="39"/>
      <c r="AI3666" s="39"/>
      <c r="AJ3666" s="39"/>
      <c r="AK3666" s="39"/>
      <c r="AL3666" s="39"/>
      <c r="AM3666" s="39"/>
      <c r="AN3666" s="39"/>
      <c r="AO3666" s="39"/>
      <c r="AP3666" s="39">
        <v>3850</v>
      </c>
      <c r="AQ3666" s="39">
        <v>0</v>
      </c>
      <c r="AR3666" s="27">
        <f t="shared" si="150"/>
        <v>0</v>
      </c>
      <c r="AS3666" s="13" t="s">
        <v>111</v>
      </c>
      <c r="AT3666" s="13">
        <v>2014</v>
      </c>
      <c r="AU3666" s="13">
        <v>14</v>
      </c>
    </row>
    <row r="3667" spans="2:47" ht="13.15" customHeight="1" x14ac:dyDescent="0.2">
      <c r="B3667" s="13" t="s">
        <v>5854</v>
      </c>
      <c r="C3667" s="13" t="s">
        <v>100</v>
      </c>
      <c r="D3667" s="13" t="s">
        <v>556</v>
      </c>
      <c r="E3667" s="13" t="s">
        <v>557</v>
      </c>
      <c r="F3667" s="13" t="s">
        <v>558</v>
      </c>
      <c r="G3667" s="13" t="s">
        <v>5853</v>
      </c>
      <c r="H3667" s="13" t="s">
        <v>197</v>
      </c>
      <c r="I3667" s="13">
        <v>50</v>
      </c>
      <c r="J3667" s="13" t="s">
        <v>263</v>
      </c>
      <c r="K3667" s="13" t="s">
        <v>107</v>
      </c>
      <c r="L3667" s="13" t="s">
        <v>108</v>
      </c>
      <c r="M3667" s="13" t="s">
        <v>109</v>
      </c>
      <c r="N3667" s="13" t="s">
        <v>664</v>
      </c>
      <c r="O3667" s="39"/>
      <c r="P3667" s="39"/>
      <c r="Q3667" s="39">
        <v>58</v>
      </c>
      <c r="R3667" s="39">
        <v>58</v>
      </c>
      <c r="S3667" s="39">
        <v>45</v>
      </c>
      <c r="T3667" s="39">
        <v>25</v>
      </c>
      <c r="U3667" s="39">
        <v>25</v>
      </c>
      <c r="V3667" s="39"/>
      <c r="W3667" s="39"/>
      <c r="X3667" s="39"/>
      <c r="Y3667" s="39"/>
      <c r="Z3667" s="39"/>
      <c r="AA3667" s="39"/>
      <c r="AB3667" s="39"/>
      <c r="AC3667" s="39"/>
      <c r="AD3667" s="39"/>
      <c r="AE3667" s="39"/>
      <c r="AF3667" s="39"/>
      <c r="AG3667" s="39"/>
      <c r="AH3667" s="39"/>
      <c r="AI3667" s="39"/>
      <c r="AJ3667" s="39"/>
      <c r="AK3667" s="39"/>
      <c r="AL3667" s="39"/>
      <c r="AM3667" s="39"/>
      <c r="AN3667" s="39"/>
      <c r="AO3667" s="39"/>
      <c r="AP3667" s="39">
        <v>3850</v>
      </c>
      <c r="AQ3667" s="39">
        <v>0</v>
      </c>
      <c r="AR3667" s="27">
        <f t="shared" si="150"/>
        <v>0</v>
      </c>
      <c r="AS3667" s="13" t="s">
        <v>111</v>
      </c>
      <c r="AT3667" s="13">
        <v>2014</v>
      </c>
      <c r="AU3667" s="13" t="s">
        <v>115</v>
      </c>
    </row>
    <row r="3668" spans="2:47" ht="13.15" customHeight="1" x14ac:dyDescent="0.2">
      <c r="B3668" s="13" t="s">
        <v>5855</v>
      </c>
      <c r="C3668" s="13" t="s">
        <v>100</v>
      </c>
      <c r="D3668" s="13" t="s">
        <v>556</v>
      </c>
      <c r="E3668" s="13" t="s">
        <v>557</v>
      </c>
      <c r="F3668" s="13" t="s">
        <v>558</v>
      </c>
      <c r="G3668" s="13" t="s">
        <v>5853</v>
      </c>
      <c r="H3668" s="13" t="s">
        <v>197</v>
      </c>
      <c r="I3668" s="13">
        <v>50</v>
      </c>
      <c r="J3668" s="13" t="s">
        <v>263</v>
      </c>
      <c r="K3668" s="13" t="s">
        <v>107</v>
      </c>
      <c r="L3668" s="13" t="s">
        <v>108</v>
      </c>
      <c r="M3668" s="13" t="s">
        <v>122</v>
      </c>
      <c r="N3668" s="13" t="s">
        <v>664</v>
      </c>
      <c r="O3668" s="39"/>
      <c r="P3668" s="39"/>
      <c r="Q3668" s="39">
        <v>58</v>
      </c>
      <c r="R3668" s="39">
        <v>58</v>
      </c>
      <c r="S3668" s="39">
        <v>45</v>
      </c>
      <c r="T3668" s="39">
        <v>45</v>
      </c>
      <c r="U3668" s="39">
        <v>25</v>
      </c>
      <c r="V3668" s="39"/>
      <c r="W3668" s="39"/>
      <c r="X3668" s="39"/>
      <c r="Y3668" s="39"/>
      <c r="Z3668" s="39"/>
      <c r="AA3668" s="39"/>
      <c r="AB3668" s="39"/>
      <c r="AC3668" s="39"/>
      <c r="AD3668" s="39"/>
      <c r="AE3668" s="39"/>
      <c r="AF3668" s="39"/>
      <c r="AG3668" s="39"/>
      <c r="AH3668" s="39"/>
      <c r="AI3668" s="39"/>
      <c r="AJ3668" s="39"/>
      <c r="AK3668" s="39"/>
      <c r="AL3668" s="39"/>
      <c r="AM3668" s="39"/>
      <c r="AN3668" s="39"/>
      <c r="AO3668" s="39"/>
      <c r="AP3668" s="39">
        <v>3850</v>
      </c>
      <c r="AQ3668" s="39">
        <v>0</v>
      </c>
      <c r="AR3668" s="27">
        <f t="shared" si="150"/>
        <v>0</v>
      </c>
      <c r="AS3668" s="13" t="s">
        <v>111</v>
      </c>
      <c r="AT3668" s="13">
        <v>2014</v>
      </c>
      <c r="AU3668" s="13" t="s">
        <v>156</v>
      </c>
    </row>
    <row r="3669" spans="2:47" ht="13.15" customHeight="1" x14ac:dyDescent="0.2">
      <c r="B3669" s="13" t="s">
        <v>7999</v>
      </c>
      <c r="C3669" s="13" t="s">
        <v>100</v>
      </c>
      <c r="D3669" s="13" t="s">
        <v>556</v>
      </c>
      <c r="E3669" s="13" t="s">
        <v>557</v>
      </c>
      <c r="F3669" s="13" t="s">
        <v>558</v>
      </c>
      <c r="G3669" s="13" t="s">
        <v>5853</v>
      </c>
      <c r="H3669" s="13" t="s">
        <v>197</v>
      </c>
      <c r="I3669" s="13">
        <v>50</v>
      </c>
      <c r="J3669" s="13" t="s">
        <v>263</v>
      </c>
      <c r="K3669" s="13" t="s">
        <v>107</v>
      </c>
      <c r="L3669" s="13" t="s">
        <v>108</v>
      </c>
      <c r="M3669" s="13" t="s">
        <v>122</v>
      </c>
      <c r="N3669" s="13" t="s">
        <v>664</v>
      </c>
      <c r="O3669" s="39"/>
      <c r="P3669" s="39"/>
      <c r="Q3669" s="39">
        <v>58</v>
      </c>
      <c r="R3669" s="39">
        <v>58</v>
      </c>
      <c r="S3669" s="39">
        <v>45</v>
      </c>
      <c r="T3669" s="39">
        <v>45</v>
      </c>
      <c r="U3669" s="39">
        <v>347</v>
      </c>
      <c r="V3669" s="39">
        <v>337</v>
      </c>
      <c r="W3669" s="39">
        <v>337</v>
      </c>
      <c r="X3669" s="171"/>
      <c r="Y3669" s="171"/>
      <c r="Z3669" s="171"/>
      <c r="AA3669" s="171"/>
      <c r="AB3669" s="171"/>
      <c r="AC3669" s="171"/>
      <c r="AD3669" s="171"/>
      <c r="AE3669" s="171"/>
      <c r="AF3669" s="171"/>
      <c r="AG3669" s="171"/>
      <c r="AH3669" s="171"/>
      <c r="AI3669" s="171"/>
      <c r="AJ3669" s="171"/>
      <c r="AK3669" s="171"/>
      <c r="AL3669" s="171"/>
      <c r="AM3669" s="171"/>
      <c r="AN3669" s="171"/>
      <c r="AO3669" s="171"/>
      <c r="AP3669" s="39">
        <v>3675</v>
      </c>
      <c r="AQ3669" s="39">
        <f t="shared" ref="AQ3669" si="152">(O3669+P3669+Q3669+R3669+S3669+T3669+U3669+V3669+W3669)*AP3669</f>
        <v>4509225</v>
      </c>
      <c r="AR3669" s="27">
        <f t="shared" si="150"/>
        <v>5050332.0000000009</v>
      </c>
      <c r="AS3669" s="13" t="s">
        <v>111</v>
      </c>
      <c r="AT3669" s="13" t="s">
        <v>7924</v>
      </c>
      <c r="AU3669" s="300"/>
    </row>
    <row r="3670" spans="2:47" ht="13.15" customHeight="1" x14ac:dyDescent="0.2">
      <c r="B3670" s="13" t="s">
        <v>5856</v>
      </c>
      <c r="C3670" s="13" t="s">
        <v>100</v>
      </c>
      <c r="D3670" s="13" t="s">
        <v>556</v>
      </c>
      <c r="E3670" s="13" t="s">
        <v>557</v>
      </c>
      <c r="F3670" s="13" t="s">
        <v>558</v>
      </c>
      <c r="G3670" s="13" t="s">
        <v>5857</v>
      </c>
      <c r="H3670" s="13" t="s">
        <v>197</v>
      </c>
      <c r="I3670" s="13">
        <v>50</v>
      </c>
      <c r="J3670" s="13" t="s">
        <v>263</v>
      </c>
      <c r="K3670" s="13" t="s">
        <v>107</v>
      </c>
      <c r="L3670" s="13" t="s">
        <v>108</v>
      </c>
      <c r="M3670" s="13" t="s">
        <v>109</v>
      </c>
      <c r="N3670" s="13" t="s">
        <v>664</v>
      </c>
      <c r="O3670" s="39"/>
      <c r="P3670" s="39"/>
      <c r="Q3670" s="39">
        <v>58</v>
      </c>
      <c r="R3670" s="39">
        <v>58</v>
      </c>
      <c r="S3670" s="39">
        <v>17</v>
      </c>
      <c r="T3670" s="39">
        <v>17</v>
      </c>
      <c r="U3670" s="39">
        <v>17</v>
      </c>
      <c r="V3670" s="39"/>
      <c r="W3670" s="39"/>
      <c r="X3670" s="39"/>
      <c r="Y3670" s="39"/>
      <c r="Z3670" s="39"/>
      <c r="AA3670" s="39"/>
      <c r="AB3670" s="39"/>
      <c r="AC3670" s="39"/>
      <c r="AD3670" s="39"/>
      <c r="AE3670" s="39"/>
      <c r="AF3670" s="39"/>
      <c r="AG3670" s="39"/>
      <c r="AH3670" s="39"/>
      <c r="AI3670" s="39"/>
      <c r="AJ3670" s="39"/>
      <c r="AK3670" s="39"/>
      <c r="AL3670" s="39"/>
      <c r="AM3670" s="39"/>
      <c r="AN3670" s="39"/>
      <c r="AO3670" s="39"/>
      <c r="AP3670" s="39">
        <v>3850</v>
      </c>
      <c r="AQ3670" s="39">
        <v>0</v>
      </c>
      <c r="AR3670" s="27">
        <f t="shared" si="150"/>
        <v>0</v>
      </c>
      <c r="AS3670" s="13" t="s">
        <v>111</v>
      </c>
      <c r="AT3670" s="13">
        <v>2014</v>
      </c>
      <c r="AU3670" s="13">
        <v>14</v>
      </c>
    </row>
    <row r="3671" spans="2:47" ht="13.15" customHeight="1" x14ac:dyDescent="0.2">
      <c r="B3671" s="13" t="s">
        <v>5858</v>
      </c>
      <c r="C3671" s="13" t="s">
        <v>100</v>
      </c>
      <c r="D3671" s="13" t="s">
        <v>556</v>
      </c>
      <c r="E3671" s="13" t="s">
        <v>557</v>
      </c>
      <c r="F3671" s="13" t="s">
        <v>558</v>
      </c>
      <c r="G3671" s="13" t="s">
        <v>5857</v>
      </c>
      <c r="H3671" s="13" t="s">
        <v>197</v>
      </c>
      <c r="I3671" s="13">
        <v>50</v>
      </c>
      <c r="J3671" s="13" t="s">
        <v>263</v>
      </c>
      <c r="K3671" s="13" t="s">
        <v>107</v>
      </c>
      <c r="L3671" s="13" t="s">
        <v>108</v>
      </c>
      <c r="M3671" s="13" t="s">
        <v>109</v>
      </c>
      <c r="N3671" s="13" t="s">
        <v>664</v>
      </c>
      <c r="O3671" s="39"/>
      <c r="P3671" s="39"/>
      <c r="Q3671" s="39">
        <v>58</v>
      </c>
      <c r="R3671" s="39">
        <v>58</v>
      </c>
      <c r="S3671" s="39">
        <v>45</v>
      </c>
      <c r="T3671" s="39">
        <v>17</v>
      </c>
      <c r="U3671" s="39">
        <v>17</v>
      </c>
      <c r="V3671" s="39"/>
      <c r="W3671" s="39"/>
      <c r="X3671" s="39"/>
      <c r="Y3671" s="39"/>
      <c r="Z3671" s="39"/>
      <c r="AA3671" s="39"/>
      <c r="AB3671" s="39"/>
      <c r="AC3671" s="39"/>
      <c r="AD3671" s="39"/>
      <c r="AE3671" s="39"/>
      <c r="AF3671" s="39"/>
      <c r="AG3671" s="39"/>
      <c r="AH3671" s="39"/>
      <c r="AI3671" s="39"/>
      <c r="AJ3671" s="39"/>
      <c r="AK3671" s="39"/>
      <c r="AL3671" s="39"/>
      <c r="AM3671" s="39"/>
      <c r="AN3671" s="39"/>
      <c r="AO3671" s="39"/>
      <c r="AP3671" s="39">
        <v>3850</v>
      </c>
      <c r="AQ3671" s="39">
        <v>0</v>
      </c>
      <c r="AR3671" s="27">
        <f t="shared" si="150"/>
        <v>0</v>
      </c>
      <c r="AS3671" s="13" t="s">
        <v>111</v>
      </c>
      <c r="AT3671" s="13">
        <v>2014</v>
      </c>
      <c r="AU3671" s="13" t="s">
        <v>115</v>
      </c>
    </row>
    <row r="3672" spans="2:47" ht="13.15" customHeight="1" x14ac:dyDescent="0.2">
      <c r="B3672" s="13" t="s">
        <v>5859</v>
      </c>
      <c r="C3672" s="13" t="s">
        <v>100</v>
      </c>
      <c r="D3672" s="13" t="s">
        <v>556</v>
      </c>
      <c r="E3672" s="13" t="s">
        <v>557</v>
      </c>
      <c r="F3672" s="13" t="s">
        <v>558</v>
      </c>
      <c r="G3672" s="13" t="s">
        <v>5857</v>
      </c>
      <c r="H3672" s="13" t="s">
        <v>197</v>
      </c>
      <c r="I3672" s="13">
        <v>50</v>
      </c>
      <c r="J3672" s="13" t="s">
        <v>263</v>
      </c>
      <c r="K3672" s="13" t="s">
        <v>107</v>
      </c>
      <c r="L3672" s="13" t="s">
        <v>108</v>
      </c>
      <c r="M3672" s="13" t="s">
        <v>122</v>
      </c>
      <c r="N3672" s="13" t="s">
        <v>664</v>
      </c>
      <c r="O3672" s="39"/>
      <c r="P3672" s="39"/>
      <c r="Q3672" s="39">
        <v>58</v>
      </c>
      <c r="R3672" s="39">
        <v>58</v>
      </c>
      <c r="S3672" s="39">
        <v>45</v>
      </c>
      <c r="T3672" s="39">
        <v>45</v>
      </c>
      <c r="U3672" s="39">
        <v>17</v>
      </c>
      <c r="V3672" s="39"/>
      <c r="W3672" s="39"/>
      <c r="X3672" s="39"/>
      <c r="Y3672" s="39"/>
      <c r="Z3672" s="39"/>
      <c r="AA3672" s="39"/>
      <c r="AB3672" s="39"/>
      <c r="AC3672" s="39"/>
      <c r="AD3672" s="39"/>
      <c r="AE3672" s="39"/>
      <c r="AF3672" s="39"/>
      <c r="AG3672" s="39"/>
      <c r="AH3672" s="39"/>
      <c r="AI3672" s="39"/>
      <c r="AJ3672" s="39"/>
      <c r="AK3672" s="39"/>
      <c r="AL3672" s="39"/>
      <c r="AM3672" s="39"/>
      <c r="AN3672" s="39"/>
      <c r="AO3672" s="39"/>
      <c r="AP3672" s="39">
        <v>3850</v>
      </c>
      <c r="AQ3672" s="39">
        <v>0</v>
      </c>
      <c r="AR3672" s="27">
        <f t="shared" si="150"/>
        <v>0</v>
      </c>
      <c r="AS3672" s="13" t="s">
        <v>111</v>
      </c>
      <c r="AT3672" s="13">
        <v>2014</v>
      </c>
      <c r="AU3672" s="13" t="s">
        <v>156</v>
      </c>
    </row>
    <row r="3673" spans="2:47" ht="13.15" customHeight="1" x14ac:dyDescent="0.2">
      <c r="B3673" s="13" t="s">
        <v>8000</v>
      </c>
      <c r="C3673" s="13" t="s">
        <v>100</v>
      </c>
      <c r="D3673" s="13" t="s">
        <v>556</v>
      </c>
      <c r="E3673" s="13" t="s">
        <v>557</v>
      </c>
      <c r="F3673" s="13" t="s">
        <v>558</v>
      </c>
      <c r="G3673" s="13" t="s">
        <v>5857</v>
      </c>
      <c r="H3673" s="13" t="s">
        <v>197</v>
      </c>
      <c r="I3673" s="13">
        <v>50</v>
      </c>
      <c r="J3673" s="13" t="s">
        <v>263</v>
      </c>
      <c r="K3673" s="13" t="s">
        <v>107</v>
      </c>
      <c r="L3673" s="13" t="s">
        <v>108</v>
      </c>
      <c r="M3673" s="13" t="s">
        <v>122</v>
      </c>
      <c r="N3673" s="13" t="s">
        <v>664</v>
      </c>
      <c r="O3673" s="39"/>
      <c r="P3673" s="39"/>
      <c r="Q3673" s="39">
        <v>58</v>
      </c>
      <c r="R3673" s="39">
        <v>58</v>
      </c>
      <c r="S3673" s="39">
        <v>45</v>
      </c>
      <c r="T3673" s="39">
        <v>45</v>
      </c>
      <c r="U3673" s="39">
        <v>172</v>
      </c>
      <c r="V3673" s="39">
        <v>164</v>
      </c>
      <c r="W3673" s="39">
        <v>164</v>
      </c>
      <c r="X3673" s="171"/>
      <c r="Y3673" s="171"/>
      <c r="Z3673" s="171"/>
      <c r="AA3673" s="171"/>
      <c r="AB3673" s="171"/>
      <c r="AC3673" s="171"/>
      <c r="AD3673" s="171"/>
      <c r="AE3673" s="171"/>
      <c r="AF3673" s="171"/>
      <c r="AG3673" s="171"/>
      <c r="AH3673" s="171"/>
      <c r="AI3673" s="171"/>
      <c r="AJ3673" s="171"/>
      <c r="AK3673" s="171"/>
      <c r="AL3673" s="171"/>
      <c r="AM3673" s="171"/>
      <c r="AN3673" s="171"/>
      <c r="AO3673" s="171"/>
      <c r="AP3673" s="39">
        <v>3675</v>
      </c>
      <c r="AQ3673" s="39">
        <f t="shared" ref="AQ3673" si="153">(O3673+P3673+Q3673+R3673+S3673+T3673+U3673+V3673+W3673)*AP3673</f>
        <v>2594550</v>
      </c>
      <c r="AR3673" s="27">
        <f t="shared" si="150"/>
        <v>2905896.0000000005</v>
      </c>
      <c r="AS3673" s="13" t="s">
        <v>111</v>
      </c>
      <c r="AT3673" s="13" t="s">
        <v>7924</v>
      </c>
      <c r="AU3673" s="300"/>
    </row>
    <row r="3674" spans="2:47" ht="13.15" customHeight="1" x14ac:dyDescent="0.2">
      <c r="B3674" s="13" t="s">
        <v>5860</v>
      </c>
      <c r="C3674" s="13" t="s">
        <v>100</v>
      </c>
      <c r="D3674" s="13" t="s">
        <v>556</v>
      </c>
      <c r="E3674" s="13" t="s">
        <v>557</v>
      </c>
      <c r="F3674" s="13" t="s">
        <v>558</v>
      </c>
      <c r="G3674" s="13" t="s">
        <v>5861</v>
      </c>
      <c r="H3674" s="13" t="s">
        <v>197</v>
      </c>
      <c r="I3674" s="13">
        <v>50</v>
      </c>
      <c r="J3674" s="13" t="s">
        <v>263</v>
      </c>
      <c r="K3674" s="13" t="s">
        <v>107</v>
      </c>
      <c r="L3674" s="13" t="s">
        <v>108</v>
      </c>
      <c r="M3674" s="13" t="s">
        <v>109</v>
      </c>
      <c r="N3674" s="13" t="s">
        <v>664</v>
      </c>
      <c r="O3674" s="39"/>
      <c r="P3674" s="39"/>
      <c r="Q3674" s="39">
        <v>33</v>
      </c>
      <c r="R3674" s="39">
        <v>33</v>
      </c>
      <c r="S3674" s="39">
        <v>12</v>
      </c>
      <c r="T3674" s="39">
        <v>12</v>
      </c>
      <c r="U3674" s="39">
        <v>12</v>
      </c>
      <c r="V3674" s="39"/>
      <c r="W3674" s="39"/>
      <c r="X3674" s="39"/>
      <c r="Y3674" s="39"/>
      <c r="Z3674" s="39"/>
      <c r="AA3674" s="39"/>
      <c r="AB3674" s="39"/>
      <c r="AC3674" s="39"/>
      <c r="AD3674" s="39"/>
      <c r="AE3674" s="39"/>
      <c r="AF3674" s="39"/>
      <c r="AG3674" s="39"/>
      <c r="AH3674" s="39"/>
      <c r="AI3674" s="39"/>
      <c r="AJ3674" s="39"/>
      <c r="AK3674" s="39"/>
      <c r="AL3674" s="39"/>
      <c r="AM3674" s="39"/>
      <c r="AN3674" s="39"/>
      <c r="AO3674" s="39"/>
      <c r="AP3674" s="39">
        <v>3850</v>
      </c>
      <c r="AQ3674" s="39">
        <v>0</v>
      </c>
      <c r="AR3674" s="27">
        <f t="shared" si="150"/>
        <v>0</v>
      </c>
      <c r="AS3674" s="13" t="s">
        <v>111</v>
      </c>
      <c r="AT3674" s="13">
        <v>2014</v>
      </c>
      <c r="AU3674" s="13">
        <v>14</v>
      </c>
    </row>
    <row r="3675" spans="2:47" ht="13.15" customHeight="1" x14ac:dyDescent="0.2">
      <c r="B3675" s="13" t="s">
        <v>5862</v>
      </c>
      <c r="C3675" s="13" t="s">
        <v>100</v>
      </c>
      <c r="D3675" s="13" t="s">
        <v>556</v>
      </c>
      <c r="E3675" s="13" t="s">
        <v>557</v>
      </c>
      <c r="F3675" s="13" t="s">
        <v>558</v>
      </c>
      <c r="G3675" s="13" t="s">
        <v>5861</v>
      </c>
      <c r="H3675" s="13" t="s">
        <v>197</v>
      </c>
      <c r="I3675" s="13">
        <v>50</v>
      </c>
      <c r="J3675" s="13" t="s">
        <v>263</v>
      </c>
      <c r="K3675" s="13" t="s">
        <v>107</v>
      </c>
      <c r="L3675" s="13" t="s">
        <v>108</v>
      </c>
      <c r="M3675" s="13" t="s">
        <v>109</v>
      </c>
      <c r="N3675" s="13" t="s">
        <v>664</v>
      </c>
      <c r="O3675" s="39"/>
      <c r="P3675" s="39"/>
      <c r="Q3675" s="39">
        <v>33</v>
      </c>
      <c r="R3675" s="39">
        <v>33</v>
      </c>
      <c r="S3675" s="39">
        <v>33</v>
      </c>
      <c r="T3675" s="39">
        <v>12</v>
      </c>
      <c r="U3675" s="39">
        <v>12</v>
      </c>
      <c r="V3675" s="39"/>
      <c r="W3675" s="39"/>
      <c r="X3675" s="39"/>
      <c r="Y3675" s="39"/>
      <c r="Z3675" s="39"/>
      <c r="AA3675" s="39"/>
      <c r="AB3675" s="39"/>
      <c r="AC3675" s="39"/>
      <c r="AD3675" s="39"/>
      <c r="AE3675" s="39"/>
      <c r="AF3675" s="39"/>
      <c r="AG3675" s="39"/>
      <c r="AH3675" s="39"/>
      <c r="AI3675" s="39"/>
      <c r="AJ3675" s="39"/>
      <c r="AK3675" s="39"/>
      <c r="AL3675" s="39"/>
      <c r="AM3675" s="39"/>
      <c r="AN3675" s="39"/>
      <c r="AO3675" s="39"/>
      <c r="AP3675" s="39">
        <v>3850</v>
      </c>
      <c r="AQ3675" s="39">
        <v>0</v>
      </c>
      <c r="AR3675" s="27">
        <f t="shared" si="150"/>
        <v>0</v>
      </c>
      <c r="AS3675" s="13" t="s">
        <v>111</v>
      </c>
      <c r="AT3675" s="13">
        <v>2014</v>
      </c>
      <c r="AU3675" s="13" t="s">
        <v>115</v>
      </c>
    </row>
    <row r="3676" spans="2:47" ht="13.15" customHeight="1" x14ac:dyDescent="0.2">
      <c r="B3676" s="13" t="s">
        <v>5863</v>
      </c>
      <c r="C3676" s="13" t="s">
        <v>100</v>
      </c>
      <c r="D3676" s="13" t="s">
        <v>556</v>
      </c>
      <c r="E3676" s="13" t="s">
        <v>557</v>
      </c>
      <c r="F3676" s="13" t="s">
        <v>558</v>
      </c>
      <c r="G3676" s="13" t="s">
        <v>5861</v>
      </c>
      <c r="H3676" s="13" t="s">
        <v>197</v>
      </c>
      <c r="I3676" s="13">
        <v>50</v>
      </c>
      <c r="J3676" s="13" t="s">
        <v>263</v>
      </c>
      <c r="K3676" s="13" t="s">
        <v>107</v>
      </c>
      <c r="L3676" s="13" t="s">
        <v>108</v>
      </c>
      <c r="M3676" s="13" t="s">
        <v>122</v>
      </c>
      <c r="N3676" s="13" t="s">
        <v>664</v>
      </c>
      <c r="O3676" s="39"/>
      <c r="P3676" s="39"/>
      <c r="Q3676" s="39">
        <v>33</v>
      </c>
      <c r="R3676" s="39">
        <v>33</v>
      </c>
      <c r="S3676" s="39">
        <v>33</v>
      </c>
      <c r="T3676" s="39">
        <v>31</v>
      </c>
      <c r="U3676" s="39">
        <v>12</v>
      </c>
      <c r="V3676" s="39"/>
      <c r="W3676" s="39"/>
      <c r="X3676" s="39"/>
      <c r="Y3676" s="39"/>
      <c r="Z3676" s="39"/>
      <c r="AA3676" s="39"/>
      <c r="AB3676" s="39"/>
      <c r="AC3676" s="39"/>
      <c r="AD3676" s="39"/>
      <c r="AE3676" s="39"/>
      <c r="AF3676" s="39"/>
      <c r="AG3676" s="39"/>
      <c r="AH3676" s="39"/>
      <c r="AI3676" s="39"/>
      <c r="AJ3676" s="39"/>
      <c r="AK3676" s="39"/>
      <c r="AL3676" s="39"/>
      <c r="AM3676" s="39"/>
      <c r="AN3676" s="39"/>
      <c r="AO3676" s="39"/>
      <c r="AP3676" s="39">
        <v>3850</v>
      </c>
      <c r="AQ3676" s="39">
        <v>0</v>
      </c>
      <c r="AR3676" s="27">
        <f t="shared" si="150"/>
        <v>0</v>
      </c>
      <c r="AS3676" s="13" t="s">
        <v>111</v>
      </c>
      <c r="AT3676" s="13">
        <v>2014</v>
      </c>
      <c r="AU3676" s="13" t="s">
        <v>156</v>
      </c>
    </row>
    <row r="3677" spans="2:47" ht="13.15" customHeight="1" x14ac:dyDescent="0.2">
      <c r="B3677" s="13" t="s">
        <v>8001</v>
      </c>
      <c r="C3677" s="13" t="s">
        <v>100</v>
      </c>
      <c r="D3677" s="13" t="s">
        <v>556</v>
      </c>
      <c r="E3677" s="13" t="s">
        <v>557</v>
      </c>
      <c r="F3677" s="13" t="s">
        <v>558</v>
      </c>
      <c r="G3677" s="13" t="s">
        <v>5861</v>
      </c>
      <c r="H3677" s="13" t="s">
        <v>197</v>
      </c>
      <c r="I3677" s="13">
        <v>50</v>
      </c>
      <c r="J3677" s="13" t="s">
        <v>263</v>
      </c>
      <c r="K3677" s="13" t="s">
        <v>107</v>
      </c>
      <c r="L3677" s="13" t="s">
        <v>108</v>
      </c>
      <c r="M3677" s="13" t="s">
        <v>122</v>
      </c>
      <c r="N3677" s="13" t="s">
        <v>664</v>
      </c>
      <c r="O3677" s="39"/>
      <c r="P3677" s="39"/>
      <c r="Q3677" s="39">
        <v>33</v>
      </c>
      <c r="R3677" s="39">
        <v>33</v>
      </c>
      <c r="S3677" s="39">
        <v>33</v>
      </c>
      <c r="T3677" s="39">
        <v>31</v>
      </c>
      <c r="U3677" s="39">
        <v>77</v>
      </c>
      <c r="V3677" s="39">
        <v>72</v>
      </c>
      <c r="W3677" s="39">
        <v>72</v>
      </c>
      <c r="X3677" s="171"/>
      <c r="Y3677" s="171"/>
      <c r="Z3677" s="171"/>
      <c r="AA3677" s="171"/>
      <c r="AB3677" s="171"/>
      <c r="AC3677" s="171"/>
      <c r="AD3677" s="171"/>
      <c r="AE3677" s="171"/>
      <c r="AF3677" s="171"/>
      <c r="AG3677" s="171"/>
      <c r="AH3677" s="171"/>
      <c r="AI3677" s="171"/>
      <c r="AJ3677" s="171"/>
      <c r="AK3677" s="171"/>
      <c r="AL3677" s="171"/>
      <c r="AM3677" s="171"/>
      <c r="AN3677" s="171"/>
      <c r="AO3677" s="171"/>
      <c r="AP3677" s="39">
        <v>3675</v>
      </c>
      <c r="AQ3677" s="39">
        <f t="shared" ref="AQ3677" si="154">(O3677+P3677+Q3677+R3677+S3677+T3677+U3677+V3677+W3677)*AP3677</f>
        <v>1289925</v>
      </c>
      <c r="AR3677" s="27">
        <f t="shared" si="150"/>
        <v>1444716.0000000002</v>
      </c>
      <c r="AS3677" s="13" t="s">
        <v>111</v>
      </c>
      <c r="AT3677" s="13" t="s">
        <v>7924</v>
      </c>
      <c r="AU3677" s="300"/>
    </row>
    <row r="3678" spans="2:47" ht="13.15" customHeight="1" x14ac:dyDescent="0.2">
      <c r="B3678" s="13" t="s">
        <v>5864</v>
      </c>
      <c r="C3678" s="13" t="s">
        <v>100</v>
      </c>
      <c r="D3678" s="13" t="s">
        <v>556</v>
      </c>
      <c r="E3678" s="13" t="s">
        <v>557</v>
      </c>
      <c r="F3678" s="13" t="s">
        <v>558</v>
      </c>
      <c r="G3678" s="13" t="s">
        <v>5865</v>
      </c>
      <c r="H3678" s="13" t="s">
        <v>197</v>
      </c>
      <c r="I3678" s="13">
        <v>50</v>
      </c>
      <c r="J3678" s="13" t="s">
        <v>263</v>
      </c>
      <c r="K3678" s="13" t="s">
        <v>107</v>
      </c>
      <c r="L3678" s="13" t="s">
        <v>108</v>
      </c>
      <c r="M3678" s="13" t="s">
        <v>109</v>
      </c>
      <c r="N3678" s="13" t="s">
        <v>664</v>
      </c>
      <c r="O3678" s="39"/>
      <c r="P3678" s="39"/>
      <c r="Q3678" s="39">
        <v>7</v>
      </c>
      <c r="R3678" s="39">
        <v>7</v>
      </c>
      <c r="S3678" s="39"/>
      <c r="T3678" s="39"/>
      <c r="U3678" s="39"/>
      <c r="V3678" s="39"/>
      <c r="W3678" s="39"/>
      <c r="X3678" s="39"/>
      <c r="Y3678" s="39"/>
      <c r="Z3678" s="39"/>
      <c r="AA3678" s="39"/>
      <c r="AB3678" s="39"/>
      <c r="AC3678" s="39"/>
      <c r="AD3678" s="39"/>
      <c r="AE3678" s="39"/>
      <c r="AF3678" s="39"/>
      <c r="AG3678" s="39"/>
      <c r="AH3678" s="39"/>
      <c r="AI3678" s="39"/>
      <c r="AJ3678" s="39"/>
      <c r="AK3678" s="39"/>
      <c r="AL3678" s="39"/>
      <c r="AM3678" s="39"/>
      <c r="AN3678" s="39"/>
      <c r="AO3678" s="39"/>
      <c r="AP3678" s="39">
        <v>3850</v>
      </c>
      <c r="AQ3678" s="39">
        <v>0</v>
      </c>
      <c r="AR3678" s="27">
        <f t="shared" si="150"/>
        <v>0</v>
      </c>
      <c r="AS3678" s="13" t="s">
        <v>111</v>
      </c>
      <c r="AT3678" s="13">
        <v>2014</v>
      </c>
      <c r="AU3678" s="13">
        <v>14</v>
      </c>
    </row>
    <row r="3679" spans="2:47" ht="13.15" customHeight="1" x14ac:dyDescent="0.2">
      <c r="B3679" s="13" t="s">
        <v>5866</v>
      </c>
      <c r="C3679" s="13" t="s">
        <v>100</v>
      </c>
      <c r="D3679" s="13" t="s">
        <v>556</v>
      </c>
      <c r="E3679" s="13" t="s">
        <v>557</v>
      </c>
      <c r="F3679" s="13" t="s">
        <v>558</v>
      </c>
      <c r="G3679" s="13" t="s">
        <v>5865</v>
      </c>
      <c r="H3679" s="13" t="s">
        <v>197</v>
      </c>
      <c r="I3679" s="13">
        <v>50</v>
      </c>
      <c r="J3679" s="13" t="s">
        <v>263</v>
      </c>
      <c r="K3679" s="13" t="s">
        <v>107</v>
      </c>
      <c r="L3679" s="13" t="s">
        <v>108</v>
      </c>
      <c r="M3679" s="13" t="s">
        <v>109</v>
      </c>
      <c r="N3679" s="13" t="s">
        <v>664</v>
      </c>
      <c r="O3679" s="39"/>
      <c r="P3679" s="39"/>
      <c r="Q3679" s="39">
        <v>7</v>
      </c>
      <c r="R3679" s="39">
        <v>7</v>
      </c>
      <c r="S3679" s="39">
        <v>7</v>
      </c>
      <c r="T3679" s="39"/>
      <c r="U3679" s="39"/>
      <c r="V3679" s="39"/>
      <c r="W3679" s="39"/>
      <c r="X3679" s="39"/>
      <c r="Y3679" s="39"/>
      <c r="Z3679" s="39"/>
      <c r="AA3679" s="39"/>
      <c r="AB3679" s="39"/>
      <c r="AC3679" s="39"/>
      <c r="AD3679" s="39"/>
      <c r="AE3679" s="39"/>
      <c r="AF3679" s="39"/>
      <c r="AG3679" s="39"/>
      <c r="AH3679" s="39"/>
      <c r="AI3679" s="39"/>
      <c r="AJ3679" s="39"/>
      <c r="AK3679" s="39"/>
      <c r="AL3679" s="39"/>
      <c r="AM3679" s="39"/>
      <c r="AN3679" s="39"/>
      <c r="AO3679" s="39"/>
      <c r="AP3679" s="39">
        <v>3850</v>
      </c>
      <c r="AQ3679" s="39">
        <v>0</v>
      </c>
      <c r="AR3679" s="27">
        <f t="shared" si="150"/>
        <v>0</v>
      </c>
      <c r="AS3679" s="13" t="s">
        <v>111</v>
      </c>
      <c r="AT3679" s="13">
        <v>2014</v>
      </c>
      <c r="AU3679" s="13" t="s">
        <v>156</v>
      </c>
    </row>
    <row r="3680" spans="2:47" ht="13.15" customHeight="1" x14ac:dyDescent="0.2">
      <c r="B3680" s="13" t="s">
        <v>5867</v>
      </c>
      <c r="C3680" s="13" t="s">
        <v>100</v>
      </c>
      <c r="D3680" s="13" t="s">
        <v>556</v>
      </c>
      <c r="E3680" s="13" t="s">
        <v>557</v>
      </c>
      <c r="F3680" s="13" t="s">
        <v>558</v>
      </c>
      <c r="G3680" s="13" t="s">
        <v>5865</v>
      </c>
      <c r="H3680" s="13" t="s">
        <v>197</v>
      </c>
      <c r="I3680" s="13">
        <v>50</v>
      </c>
      <c r="J3680" s="13" t="s">
        <v>263</v>
      </c>
      <c r="K3680" s="13" t="s">
        <v>107</v>
      </c>
      <c r="L3680" s="13" t="s">
        <v>108</v>
      </c>
      <c r="M3680" s="13" t="s">
        <v>122</v>
      </c>
      <c r="N3680" s="13" t="s">
        <v>664</v>
      </c>
      <c r="O3680" s="39"/>
      <c r="P3680" s="39"/>
      <c r="Q3680" s="39">
        <v>7</v>
      </c>
      <c r="R3680" s="39">
        <v>7</v>
      </c>
      <c r="S3680" s="39">
        <v>7</v>
      </c>
      <c r="T3680" s="39">
        <v>3</v>
      </c>
      <c r="U3680" s="39"/>
      <c r="V3680" s="39"/>
      <c r="W3680" s="39"/>
      <c r="X3680" s="39"/>
      <c r="Y3680" s="39"/>
      <c r="Z3680" s="39"/>
      <c r="AA3680" s="39"/>
      <c r="AB3680" s="39"/>
      <c r="AC3680" s="39"/>
      <c r="AD3680" s="39"/>
      <c r="AE3680" s="39"/>
      <c r="AF3680" s="39"/>
      <c r="AG3680" s="39"/>
      <c r="AH3680" s="39"/>
      <c r="AI3680" s="39"/>
      <c r="AJ3680" s="39"/>
      <c r="AK3680" s="39"/>
      <c r="AL3680" s="39"/>
      <c r="AM3680" s="39"/>
      <c r="AN3680" s="39"/>
      <c r="AO3680" s="39"/>
      <c r="AP3680" s="39">
        <v>3675</v>
      </c>
      <c r="AQ3680" s="39">
        <v>0</v>
      </c>
      <c r="AR3680" s="27">
        <f t="shared" si="150"/>
        <v>0</v>
      </c>
      <c r="AS3680" s="13" t="s">
        <v>111</v>
      </c>
      <c r="AT3680" s="13">
        <v>2014</v>
      </c>
      <c r="AU3680" s="13" t="s">
        <v>115</v>
      </c>
    </row>
    <row r="3681" spans="2:47" ht="13.15" customHeight="1" x14ac:dyDescent="0.2">
      <c r="B3681" s="13" t="s">
        <v>8002</v>
      </c>
      <c r="C3681" s="13" t="s">
        <v>100</v>
      </c>
      <c r="D3681" s="13" t="s">
        <v>556</v>
      </c>
      <c r="E3681" s="13" t="s">
        <v>557</v>
      </c>
      <c r="F3681" s="13" t="s">
        <v>558</v>
      </c>
      <c r="G3681" s="13" t="s">
        <v>5865</v>
      </c>
      <c r="H3681" s="13" t="s">
        <v>197</v>
      </c>
      <c r="I3681" s="13">
        <v>50</v>
      </c>
      <c r="J3681" s="13" t="s">
        <v>263</v>
      </c>
      <c r="K3681" s="13" t="s">
        <v>107</v>
      </c>
      <c r="L3681" s="13" t="s">
        <v>108</v>
      </c>
      <c r="M3681" s="13" t="s">
        <v>122</v>
      </c>
      <c r="N3681" s="13" t="s">
        <v>664</v>
      </c>
      <c r="O3681" s="39"/>
      <c r="P3681" s="39"/>
      <c r="Q3681" s="39">
        <v>7</v>
      </c>
      <c r="R3681" s="39">
        <v>7</v>
      </c>
      <c r="S3681" s="39">
        <v>7</v>
      </c>
      <c r="T3681" s="39">
        <v>3</v>
      </c>
      <c r="U3681" s="39">
        <v>9</v>
      </c>
      <c r="V3681" s="39">
        <v>8</v>
      </c>
      <c r="W3681" s="39">
        <v>8</v>
      </c>
      <c r="X3681" s="171"/>
      <c r="Y3681" s="171"/>
      <c r="Z3681" s="171"/>
      <c r="AA3681" s="171"/>
      <c r="AB3681" s="171"/>
      <c r="AC3681" s="171"/>
      <c r="AD3681" s="171"/>
      <c r="AE3681" s="171"/>
      <c r="AF3681" s="171"/>
      <c r="AG3681" s="171"/>
      <c r="AH3681" s="171"/>
      <c r="AI3681" s="171"/>
      <c r="AJ3681" s="171"/>
      <c r="AK3681" s="171"/>
      <c r="AL3681" s="171"/>
      <c r="AM3681" s="171"/>
      <c r="AN3681" s="171"/>
      <c r="AO3681" s="171"/>
      <c r="AP3681" s="39">
        <v>3675</v>
      </c>
      <c r="AQ3681" s="39">
        <f t="shared" ref="AQ3681" si="155">(O3681+P3681+Q3681+R3681+S3681+T3681+U3681+V3681+W3681)*AP3681</f>
        <v>180075</v>
      </c>
      <c r="AR3681" s="27">
        <f t="shared" si="150"/>
        <v>201684.00000000003</v>
      </c>
      <c r="AS3681" s="13" t="s">
        <v>111</v>
      </c>
      <c r="AT3681" s="13" t="s">
        <v>7924</v>
      </c>
      <c r="AU3681" s="300"/>
    </row>
    <row r="3682" spans="2:47" ht="13.15" customHeight="1" x14ac:dyDescent="0.2">
      <c r="B3682" s="13" t="s">
        <v>5868</v>
      </c>
      <c r="C3682" s="13" t="s">
        <v>100</v>
      </c>
      <c r="D3682" s="13" t="s">
        <v>568</v>
      </c>
      <c r="E3682" s="13" t="s">
        <v>569</v>
      </c>
      <c r="F3682" s="13" t="s">
        <v>570</v>
      </c>
      <c r="G3682" s="13" t="s">
        <v>5869</v>
      </c>
      <c r="H3682" s="13" t="s">
        <v>197</v>
      </c>
      <c r="I3682" s="13">
        <v>51</v>
      </c>
      <c r="J3682" s="13" t="s">
        <v>235</v>
      </c>
      <c r="K3682" s="13" t="s">
        <v>107</v>
      </c>
      <c r="L3682" s="13" t="s">
        <v>108</v>
      </c>
      <c r="M3682" s="13" t="s">
        <v>109</v>
      </c>
      <c r="N3682" s="13" t="s">
        <v>564</v>
      </c>
      <c r="O3682" s="39"/>
      <c r="P3682" s="39"/>
      <c r="Q3682" s="39">
        <v>72</v>
      </c>
      <c r="R3682" s="39">
        <v>72</v>
      </c>
      <c r="S3682" s="39">
        <v>57</v>
      </c>
      <c r="T3682" s="39">
        <v>57</v>
      </c>
      <c r="U3682" s="39">
        <v>57</v>
      </c>
      <c r="V3682" s="39"/>
      <c r="W3682" s="39"/>
      <c r="X3682" s="39"/>
      <c r="Y3682" s="39"/>
      <c r="Z3682" s="39"/>
      <c r="AA3682" s="39"/>
      <c r="AB3682" s="39"/>
      <c r="AC3682" s="39"/>
      <c r="AD3682" s="39"/>
      <c r="AE3682" s="39"/>
      <c r="AF3682" s="39"/>
      <c r="AG3682" s="39"/>
      <c r="AH3682" s="39"/>
      <c r="AI3682" s="39"/>
      <c r="AJ3682" s="39"/>
      <c r="AK3682" s="39"/>
      <c r="AL3682" s="39"/>
      <c r="AM3682" s="39"/>
      <c r="AN3682" s="39"/>
      <c r="AO3682" s="39"/>
      <c r="AP3682" s="39">
        <v>6937.4999999999991</v>
      </c>
      <c r="AQ3682" s="39">
        <v>0</v>
      </c>
      <c r="AR3682" s="27">
        <f t="shared" si="150"/>
        <v>0</v>
      </c>
      <c r="AS3682" s="13" t="s">
        <v>111</v>
      </c>
      <c r="AT3682" s="13">
        <v>2014</v>
      </c>
      <c r="AU3682" s="13" t="s">
        <v>115</v>
      </c>
    </row>
    <row r="3683" spans="2:47" ht="13.15" customHeight="1" x14ac:dyDescent="0.2">
      <c r="B3683" s="13" t="s">
        <v>5870</v>
      </c>
      <c r="C3683" s="13" t="s">
        <v>100</v>
      </c>
      <c r="D3683" s="13" t="s">
        <v>568</v>
      </c>
      <c r="E3683" s="13" t="s">
        <v>569</v>
      </c>
      <c r="F3683" s="13" t="s">
        <v>570</v>
      </c>
      <c r="G3683" s="13" t="s">
        <v>5869</v>
      </c>
      <c r="H3683" s="13" t="s">
        <v>197</v>
      </c>
      <c r="I3683" s="13">
        <v>51</v>
      </c>
      <c r="J3683" s="13" t="s">
        <v>235</v>
      </c>
      <c r="K3683" s="13" t="s">
        <v>107</v>
      </c>
      <c r="L3683" s="13" t="s">
        <v>108</v>
      </c>
      <c r="M3683" s="13" t="s">
        <v>122</v>
      </c>
      <c r="N3683" s="13" t="s">
        <v>564</v>
      </c>
      <c r="O3683" s="39"/>
      <c r="P3683" s="39"/>
      <c r="Q3683" s="39">
        <v>72</v>
      </c>
      <c r="R3683" s="39">
        <v>72</v>
      </c>
      <c r="S3683" s="39">
        <v>57</v>
      </c>
      <c r="T3683" s="39">
        <v>15</v>
      </c>
      <c r="U3683" s="39">
        <v>57</v>
      </c>
      <c r="V3683" s="39"/>
      <c r="W3683" s="39"/>
      <c r="X3683" s="39"/>
      <c r="Y3683" s="39"/>
      <c r="Z3683" s="39"/>
      <c r="AA3683" s="39"/>
      <c r="AB3683" s="39"/>
      <c r="AC3683" s="39"/>
      <c r="AD3683" s="39"/>
      <c r="AE3683" s="39"/>
      <c r="AF3683" s="39"/>
      <c r="AG3683" s="39"/>
      <c r="AH3683" s="39"/>
      <c r="AI3683" s="39"/>
      <c r="AJ3683" s="39"/>
      <c r="AK3683" s="39"/>
      <c r="AL3683" s="39"/>
      <c r="AM3683" s="39"/>
      <c r="AN3683" s="39"/>
      <c r="AO3683" s="39"/>
      <c r="AP3683" s="39">
        <v>6937.4999999999991</v>
      </c>
      <c r="AQ3683" s="39">
        <v>0</v>
      </c>
      <c r="AR3683" s="27">
        <f t="shared" si="150"/>
        <v>0</v>
      </c>
      <c r="AS3683" s="13" t="s">
        <v>111</v>
      </c>
      <c r="AT3683" s="13">
        <v>2014</v>
      </c>
      <c r="AU3683" s="13" t="s">
        <v>115</v>
      </c>
    </row>
    <row r="3684" spans="2:47" ht="13.15" customHeight="1" x14ac:dyDescent="0.2">
      <c r="B3684" s="13" t="s">
        <v>5871</v>
      </c>
      <c r="C3684" s="13" t="s">
        <v>100</v>
      </c>
      <c r="D3684" s="13" t="s">
        <v>568</v>
      </c>
      <c r="E3684" s="13" t="s">
        <v>569</v>
      </c>
      <c r="F3684" s="13" t="s">
        <v>570</v>
      </c>
      <c r="G3684" s="13" t="s">
        <v>5869</v>
      </c>
      <c r="H3684" s="13" t="s">
        <v>197</v>
      </c>
      <c r="I3684" s="13">
        <v>51</v>
      </c>
      <c r="J3684" s="13" t="s">
        <v>235</v>
      </c>
      <c r="K3684" s="13" t="s">
        <v>107</v>
      </c>
      <c r="L3684" s="13" t="s">
        <v>108</v>
      </c>
      <c r="M3684" s="13" t="s">
        <v>122</v>
      </c>
      <c r="N3684" s="13" t="s">
        <v>564</v>
      </c>
      <c r="O3684" s="39"/>
      <c r="P3684" s="39"/>
      <c r="Q3684" s="39">
        <v>72</v>
      </c>
      <c r="R3684" s="39">
        <v>72</v>
      </c>
      <c r="S3684" s="39">
        <v>72</v>
      </c>
      <c r="T3684" s="39">
        <v>15</v>
      </c>
      <c r="U3684" s="39">
        <v>57</v>
      </c>
      <c r="V3684" s="39"/>
      <c r="W3684" s="39"/>
      <c r="X3684" s="39"/>
      <c r="Y3684" s="39"/>
      <c r="Z3684" s="39"/>
      <c r="AA3684" s="39"/>
      <c r="AB3684" s="39"/>
      <c r="AC3684" s="39"/>
      <c r="AD3684" s="39"/>
      <c r="AE3684" s="39"/>
      <c r="AF3684" s="39"/>
      <c r="AG3684" s="39"/>
      <c r="AH3684" s="39"/>
      <c r="AI3684" s="39"/>
      <c r="AJ3684" s="39"/>
      <c r="AK3684" s="39"/>
      <c r="AL3684" s="39"/>
      <c r="AM3684" s="39"/>
      <c r="AN3684" s="39"/>
      <c r="AO3684" s="39"/>
      <c r="AP3684" s="39">
        <v>6937.4999999999991</v>
      </c>
      <c r="AQ3684" s="39">
        <v>0</v>
      </c>
      <c r="AR3684" s="27">
        <f t="shared" si="150"/>
        <v>0</v>
      </c>
      <c r="AS3684" s="13" t="s">
        <v>111</v>
      </c>
      <c r="AT3684" s="13">
        <v>2014</v>
      </c>
      <c r="AU3684" s="13" t="s">
        <v>115</v>
      </c>
    </row>
    <row r="3685" spans="2:47" ht="13.15" customHeight="1" x14ac:dyDescent="0.2">
      <c r="B3685" s="13" t="s">
        <v>8003</v>
      </c>
      <c r="C3685" s="13" t="s">
        <v>100</v>
      </c>
      <c r="D3685" s="13" t="s">
        <v>568</v>
      </c>
      <c r="E3685" s="13" t="s">
        <v>569</v>
      </c>
      <c r="F3685" s="13" t="s">
        <v>570</v>
      </c>
      <c r="G3685" s="13" t="s">
        <v>5869</v>
      </c>
      <c r="H3685" s="13" t="s">
        <v>197</v>
      </c>
      <c r="I3685" s="13">
        <v>51</v>
      </c>
      <c r="J3685" s="13" t="s">
        <v>235</v>
      </c>
      <c r="K3685" s="13" t="s">
        <v>107</v>
      </c>
      <c r="L3685" s="13" t="s">
        <v>108</v>
      </c>
      <c r="M3685" s="13" t="s">
        <v>122</v>
      </c>
      <c r="N3685" s="13" t="s">
        <v>564</v>
      </c>
      <c r="O3685" s="39"/>
      <c r="P3685" s="39"/>
      <c r="Q3685" s="39">
        <v>72</v>
      </c>
      <c r="R3685" s="39">
        <v>72</v>
      </c>
      <c r="S3685" s="39">
        <v>72</v>
      </c>
      <c r="T3685" s="39">
        <v>15</v>
      </c>
      <c r="U3685" s="39">
        <v>57</v>
      </c>
      <c r="V3685" s="39">
        <v>49</v>
      </c>
      <c r="W3685" s="39">
        <v>49</v>
      </c>
      <c r="X3685" s="171"/>
      <c r="Y3685" s="171"/>
      <c r="Z3685" s="171"/>
      <c r="AA3685" s="171"/>
      <c r="AB3685" s="171"/>
      <c r="AC3685" s="171"/>
      <c r="AD3685" s="171"/>
      <c r="AE3685" s="171"/>
      <c r="AF3685" s="171"/>
      <c r="AG3685" s="171"/>
      <c r="AH3685" s="171"/>
      <c r="AI3685" s="171"/>
      <c r="AJ3685" s="171"/>
      <c r="AK3685" s="171"/>
      <c r="AL3685" s="171"/>
      <c r="AM3685" s="171"/>
      <c r="AN3685" s="171"/>
      <c r="AO3685" s="171"/>
      <c r="AP3685" s="39">
        <v>6937.4999999999991</v>
      </c>
      <c r="AQ3685" s="39">
        <f t="shared" ref="AQ3685" si="156">(O3685+P3685+Q3685+R3685+S3685+T3685+U3685+V3685+W3685)*AP3685</f>
        <v>2677874.9999999995</v>
      </c>
      <c r="AR3685" s="27">
        <f t="shared" si="150"/>
        <v>2999219.9999999995</v>
      </c>
      <c r="AS3685" s="13" t="s">
        <v>111</v>
      </c>
      <c r="AT3685" s="13" t="s">
        <v>7924</v>
      </c>
      <c r="AU3685" s="300"/>
    </row>
    <row r="3686" spans="2:47" ht="13.15" customHeight="1" x14ac:dyDescent="0.2">
      <c r="B3686" s="13" t="s">
        <v>5872</v>
      </c>
      <c r="C3686" s="13" t="s">
        <v>100</v>
      </c>
      <c r="D3686" s="13" t="s">
        <v>568</v>
      </c>
      <c r="E3686" s="13" t="s">
        <v>569</v>
      </c>
      <c r="F3686" s="13" t="s">
        <v>570</v>
      </c>
      <c r="G3686" s="13" t="s">
        <v>5873</v>
      </c>
      <c r="H3686" s="13" t="s">
        <v>197</v>
      </c>
      <c r="I3686" s="13">
        <v>52</v>
      </c>
      <c r="J3686" s="13" t="s">
        <v>235</v>
      </c>
      <c r="K3686" s="13" t="s">
        <v>107</v>
      </c>
      <c r="L3686" s="13" t="s">
        <v>108</v>
      </c>
      <c r="M3686" s="13" t="s">
        <v>109</v>
      </c>
      <c r="N3686" s="13" t="s">
        <v>564</v>
      </c>
      <c r="O3686" s="39"/>
      <c r="P3686" s="39"/>
      <c r="Q3686" s="39">
        <v>85</v>
      </c>
      <c r="R3686" s="39">
        <v>85</v>
      </c>
      <c r="S3686" s="39">
        <v>68</v>
      </c>
      <c r="T3686" s="39">
        <v>68</v>
      </c>
      <c r="U3686" s="39">
        <v>68</v>
      </c>
      <c r="V3686" s="39"/>
      <c r="W3686" s="39"/>
      <c r="X3686" s="39"/>
      <c r="Y3686" s="39"/>
      <c r="Z3686" s="39"/>
      <c r="AA3686" s="39"/>
      <c r="AB3686" s="39"/>
      <c r="AC3686" s="39"/>
      <c r="AD3686" s="39"/>
      <c r="AE3686" s="39"/>
      <c r="AF3686" s="39"/>
      <c r="AG3686" s="39"/>
      <c r="AH3686" s="39"/>
      <c r="AI3686" s="39"/>
      <c r="AJ3686" s="39"/>
      <c r="AK3686" s="39"/>
      <c r="AL3686" s="39"/>
      <c r="AM3686" s="39"/>
      <c r="AN3686" s="39"/>
      <c r="AO3686" s="39"/>
      <c r="AP3686" s="39">
        <v>6937.4999999999991</v>
      </c>
      <c r="AQ3686" s="39">
        <v>0</v>
      </c>
      <c r="AR3686" s="27">
        <f t="shared" si="150"/>
        <v>0</v>
      </c>
      <c r="AS3686" s="13" t="s">
        <v>111</v>
      </c>
      <c r="AT3686" s="13">
        <v>2014</v>
      </c>
      <c r="AU3686" s="13" t="s">
        <v>115</v>
      </c>
    </row>
    <row r="3687" spans="2:47" ht="13.15" customHeight="1" x14ac:dyDescent="0.2">
      <c r="B3687" s="13" t="s">
        <v>5874</v>
      </c>
      <c r="C3687" s="13" t="s">
        <v>100</v>
      </c>
      <c r="D3687" s="13" t="s">
        <v>568</v>
      </c>
      <c r="E3687" s="13" t="s">
        <v>569</v>
      </c>
      <c r="F3687" s="13" t="s">
        <v>570</v>
      </c>
      <c r="G3687" s="13" t="s">
        <v>5873</v>
      </c>
      <c r="H3687" s="13" t="s">
        <v>197</v>
      </c>
      <c r="I3687" s="13">
        <v>52</v>
      </c>
      <c r="J3687" s="13" t="s">
        <v>235</v>
      </c>
      <c r="K3687" s="13" t="s">
        <v>107</v>
      </c>
      <c r="L3687" s="13" t="s">
        <v>108</v>
      </c>
      <c r="M3687" s="13" t="s">
        <v>122</v>
      </c>
      <c r="N3687" s="13" t="s">
        <v>564</v>
      </c>
      <c r="O3687" s="39"/>
      <c r="P3687" s="39"/>
      <c r="Q3687" s="39">
        <v>85</v>
      </c>
      <c r="R3687" s="39">
        <v>85</v>
      </c>
      <c r="S3687" s="39">
        <v>68</v>
      </c>
      <c r="T3687" s="39">
        <v>30</v>
      </c>
      <c r="U3687" s="39">
        <v>68</v>
      </c>
      <c r="V3687" s="39"/>
      <c r="W3687" s="39"/>
      <c r="X3687" s="39"/>
      <c r="Y3687" s="39"/>
      <c r="Z3687" s="39"/>
      <c r="AA3687" s="39"/>
      <c r="AB3687" s="39"/>
      <c r="AC3687" s="39"/>
      <c r="AD3687" s="39"/>
      <c r="AE3687" s="39"/>
      <c r="AF3687" s="39"/>
      <c r="AG3687" s="39"/>
      <c r="AH3687" s="39"/>
      <c r="AI3687" s="39"/>
      <c r="AJ3687" s="39"/>
      <c r="AK3687" s="39"/>
      <c r="AL3687" s="39"/>
      <c r="AM3687" s="39"/>
      <c r="AN3687" s="39"/>
      <c r="AO3687" s="39"/>
      <c r="AP3687" s="39">
        <v>6937.4999999999991</v>
      </c>
      <c r="AQ3687" s="39">
        <v>0</v>
      </c>
      <c r="AR3687" s="27">
        <f t="shared" si="150"/>
        <v>0</v>
      </c>
      <c r="AS3687" s="13" t="s">
        <v>111</v>
      </c>
      <c r="AT3687" s="13">
        <v>2014</v>
      </c>
      <c r="AU3687" s="13" t="s">
        <v>115</v>
      </c>
    </row>
    <row r="3688" spans="2:47" ht="13.15" customHeight="1" x14ac:dyDescent="0.2">
      <c r="B3688" s="13" t="s">
        <v>5875</v>
      </c>
      <c r="C3688" s="13" t="s">
        <v>100</v>
      </c>
      <c r="D3688" s="13" t="s">
        <v>568</v>
      </c>
      <c r="E3688" s="13" t="s">
        <v>569</v>
      </c>
      <c r="F3688" s="13" t="s">
        <v>570</v>
      </c>
      <c r="G3688" s="13" t="s">
        <v>5873</v>
      </c>
      <c r="H3688" s="13" t="s">
        <v>197</v>
      </c>
      <c r="I3688" s="13">
        <v>52</v>
      </c>
      <c r="J3688" s="13" t="s">
        <v>235</v>
      </c>
      <c r="K3688" s="13" t="s">
        <v>107</v>
      </c>
      <c r="L3688" s="13" t="s">
        <v>108</v>
      </c>
      <c r="M3688" s="13" t="s">
        <v>122</v>
      </c>
      <c r="N3688" s="13" t="s">
        <v>564</v>
      </c>
      <c r="O3688" s="39"/>
      <c r="P3688" s="39"/>
      <c r="Q3688" s="39">
        <v>85</v>
      </c>
      <c r="R3688" s="39">
        <v>85</v>
      </c>
      <c r="S3688" s="39">
        <v>85</v>
      </c>
      <c r="T3688" s="39">
        <v>30</v>
      </c>
      <c r="U3688" s="39">
        <v>68</v>
      </c>
      <c r="V3688" s="39"/>
      <c r="W3688" s="39"/>
      <c r="X3688" s="39"/>
      <c r="Y3688" s="39"/>
      <c r="Z3688" s="39"/>
      <c r="AA3688" s="39"/>
      <c r="AB3688" s="39"/>
      <c r="AC3688" s="39"/>
      <c r="AD3688" s="39"/>
      <c r="AE3688" s="39"/>
      <c r="AF3688" s="39"/>
      <c r="AG3688" s="39"/>
      <c r="AH3688" s="39"/>
      <c r="AI3688" s="39"/>
      <c r="AJ3688" s="39"/>
      <c r="AK3688" s="39"/>
      <c r="AL3688" s="39"/>
      <c r="AM3688" s="39"/>
      <c r="AN3688" s="39"/>
      <c r="AO3688" s="39"/>
      <c r="AP3688" s="39">
        <v>6937.4999999999991</v>
      </c>
      <c r="AQ3688" s="39">
        <v>0</v>
      </c>
      <c r="AR3688" s="27">
        <f t="shared" si="150"/>
        <v>0</v>
      </c>
      <c r="AS3688" s="13" t="s">
        <v>111</v>
      </c>
      <c r="AT3688" s="13">
        <v>2014</v>
      </c>
      <c r="AU3688" s="13" t="s">
        <v>115</v>
      </c>
    </row>
    <row r="3689" spans="2:47" ht="13.15" customHeight="1" x14ac:dyDescent="0.2">
      <c r="B3689" s="13" t="s">
        <v>8004</v>
      </c>
      <c r="C3689" s="13" t="s">
        <v>100</v>
      </c>
      <c r="D3689" s="13" t="s">
        <v>568</v>
      </c>
      <c r="E3689" s="13" t="s">
        <v>569</v>
      </c>
      <c r="F3689" s="13" t="s">
        <v>570</v>
      </c>
      <c r="G3689" s="13" t="s">
        <v>5873</v>
      </c>
      <c r="H3689" s="13" t="s">
        <v>197</v>
      </c>
      <c r="I3689" s="13">
        <v>52</v>
      </c>
      <c r="J3689" s="13" t="s">
        <v>235</v>
      </c>
      <c r="K3689" s="13" t="s">
        <v>107</v>
      </c>
      <c r="L3689" s="13" t="s">
        <v>108</v>
      </c>
      <c r="M3689" s="13" t="s">
        <v>122</v>
      </c>
      <c r="N3689" s="13" t="s">
        <v>564</v>
      </c>
      <c r="O3689" s="39"/>
      <c r="P3689" s="39"/>
      <c r="Q3689" s="39">
        <v>85</v>
      </c>
      <c r="R3689" s="39">
        <v>85</v>
      </c>
      <c r="S3689" s="39">
        <v>85</v>
      </c>
      <c r="T3689" s="39">
        <v>30</v>
      </c>
      <c r="U3689" s="39">
        <v>67</v>
      </c>
      <c r="V3689" s="39">
        <v>51</v>
      </c>
      <c r="W3689" s="39">
        <v>51</v>
      </c>
      <c r="X3689" s="171"/>
      <c r="Y3689" s="171"/>
      <c r="Z3689" s="171"/>
      <c r="AA3689" s="171"/>
      <c r="AB3689" s="171"/>
      <c r="AC3689" s="171"/>
      <c r="AD3689" s="171"/>
      <c r="AE3689" s="171"/>
      <c r="AF3689" s="171"/>
      <c r="AG3689" s="171"/>
      <c r="AH3689" s="171"/>
      <c r="AI3689" s="171"/>
      <c r="AJ3689" s="171"/>
      <c r="AK3689" s="171"/>
      <c r="AL3689" s="171"/>
      <c r="AM3689" s="171"/>
      <c r="AN3689" s="171"/>
      <c r="AO3689" s="171"/>
      <c r="AP3689" s="39">
        <v>6937.5</v>
      </c>
      <c r="AQ3689" s="39">
        <f t="shared" ref="AQ3689" si="157">(O3689+P3689+Q3689+R3689+S3689+T3689+U3689+V3689+W3689)*AP3689</f>
        <v>3149625</v>
      </c>
      <c r="AR3689" s="27">
        <f t="shared" si="150"/>
        <v>3527580.0000000005</v>
      </c>
      <c r="AS3689" s="13" t="s">
        <v>111</v>
      </c>
      <c r="AT3689" s="13" t="s">
        <v>7924</v>
      </c>
      <c r="AU3689" s="300"/>
    </row>
    <row r="3690" spans="2:47" ht="13.15" customHeight="1" x14ac:dyDescent="0.2">
      <c r="B3690" s="13" t="s">
        <v>5876</v>
      </c>
      <c r="C3690" s="13" t="s">
        <v>100</v>
      </c>
      <c r="D3690" s="13" t="s">
        <v>568</v>
      </c>
      <c r="E3690" s="13" t="s">
        <v>569</v>
      </c>
      <c r="F3690" s="13" t="s">
        <v>570</v>
      </c>
      <c r="G3690" s="13" t="s">
        <v>5877</v>
      </c>
      <c r="H3690" s="13" t="s">
        <v>197</v>
      </c>
      <c r="I3690" s="13">
        <v>53</v>
      </c>
      <c r="J3690" s="13" t="s">
        <v>235</v>
      </c>
      <c r="K3690" s="13" t="s">
        <v>107</v>
      </c>
      <c r="L3690" s="13" t="s">
        <v>108</v>
      </c>
      <c r="M3690" s="13" t="s">
        <v>109</v>
      </c>
      <c r="N3690" s="13" t="s">
        <v>564</v>
      </c>
      <c r="O3690" s="39"/>
      <c r="P3690" s="39"/>
      <c r="Q3690" s="39">
        <v>49</v>
      </c>
      <c r="R3690" s="39">
        <v>49</v>
      </c>
      <c r="S3690" s="39">
        <v>33</v>
      </c>
      <c r="T3690" s="39">
        <v>33</v>
      </c>
      <c r="U3690" s="39">
        <v>33</v>
      </c>
      <c r="V3690" s="39"/>
      <c r="W3690" s="39"/>
      <c r="X3690" s="39"/>
      <c r="Y3690" s="39"/>
      <c r="Z3690" s="39"/>
      <c r="AA3690" s="39"/>
      <c r="AB3690" s="39"/>
      <c r="AC3690" s="39"/>
      <c r="AD3690" s="39"/>
      <c r="AE3690" s="39"/>
      <c r="AF3690" s="39"/>
      <c r="AG3690" s="39"/>
      <c r="AH3690" s="39"/>
      <c r="AI3690" s="39"/>
      <c r="AJ3690" s="39"/>
      <c r="AK3690" s="39"/>
      <c r="AL3690" s="39"/>
      <c r="AM3690" s="39"/>
      <c r="AN3690" s="39"/>
      <c r="AO3690" s="39"/>
      <c r="AP3690" s="39">
        <v>6937.4999999999991</v>
      </c>
      <c r="AQ3690" s="39">
        <v>0</v>
      </c>
      <c r="AR3690" s="27">
        <f t="shared" si="150"/>
        <v>0</v>
      </c>
      <c r="AS3690" s="13" t="s">
        <v>111</v>
      </c>
      <c r="AT3690" s="13">
        <v>2014</v>
      </c>
      <c r="AU3690" s="13" t="s">
        <v>115</v>
      </c>
    </row>
    <row r="3691" spans="2:47" ht="13.15" customHeight="1" x14ac:dyDescent="0.2">
      <c r="B3691" s="13" t="s">
        <v>5878</v>
      </c>
      <c r="C3691" s="13" t="s">
        <v>100</v>
      </c>
      <c r="D3691" s="13" t="s">
        <v>568</v>
      </c>
      <c r="E3691" s="13" t="s">
        <v>569</v>
      </c>
      <c r="F3691" s="13" t="s">
        <v>570</v>
      </c>
      <c r="G3691" s="13" t="s">
        <v>5877</v>
      </c>
      <c r="H3691" s="13" t="s">
        <v>197</v>
      </c>
      <c r="I3691" s="13">
        <v>53</v>
      </c>
      <c r="J3691" s="13" t="s">
        <v>235</v>
      </c>
      <c r="K3691" s="13" t="s">
        <v>107</v>
      </c>
      <c r="L3691" s="13" t="s">
        <v>108</v>
      </c>
      <c r="M3691" s="13" t="s">
        <v>122</v>
      </c>
      <c r="N3691" s="13" t="s">
        <v>564</v>
      </c>
      <c r="O3691" s="39"/>
      <c r="P3691" s="39"/>
      <c r="Q3691" s="39">
        <v>49</v>
      </c>
      <c r="R3691" s="39">
        <v>49</v>
      </c>
      <c r="S3691" s="39">
        <v>33</v>
      </c>
      <c r="T3691" s="39">
        <v>20</v>
      </c>
      <c r="U3691" s="39">
        <v>33</v>
      </c>
      <c r="V3691" s="39"/>
      <c r="W3691" s="39"/>
      <c r="X3691" s="39"/>
      <c r="Y3691" s="39"/>
      <c r="Z3691" s="39"/>
      <c r="AA3691" s="39"/>
      <c r="AB3691" s="39"/>
      <c r="AC3691" s="39"/>
      <c r="AD3691" s="39"/>
      <c r="AE3691" s="39"/>
      <c r="AF3691" s="39"/>
      <c r="AG3691" s="39"/>
      <c r="AH3691" s="39"/>
      <c r="AI3691" s="39"/>
      <c r="AJ3691" s="39"/>
      <c r="AK3691" s="39"/>
      <c r="AL3691" s="39"/>
      <c r="AM3691" s="39"/>
      <c r="AN3691" s="39"/>
      <c r="AO3691" s="39"/>
      <c r="AP3691" s="39">
        <v>6937.4999999999991</v>
      </c>
      <c r="AQ3691" s="39">
        <v>0</v>
      </c>
      <c r="AR3691" s="27">
        <f t="shared" si="150"/>
        <v>0</v>
      </c>
      <c r="AS3691" s="13" t="s">
        <v>111</v>
      </c>
      <c r="AT3691" s="13">
        <v>2014</v>
      </c>
      <c r="AU3691" s="13" t="s">
        <v>115</v>
      </c>
    </row>
    <row r="3692" spans="2:47" ht="13.15" customHeight="1" x14ac:dyDescent="0.2">
      <c r="B3692" s="13" t="s">
        <v>5879</v>
      </c>
      <c r="C3692" s="13" t="s">
        <v>100</v>
      </c>
      <c r="D3692" s="13" t="s">
        <v>568</v>
      </c>
      <c r="E3692" s="13" t="s">
        <v>569</v>
      </c>
      <c r="F3692" s="13" t="s">
        <v>570</v>
      </c>
      <c r="G3692" s="13" t="s">
        <v>5877</v>
      </c>
      <c r="H3692" s="13" t="s">
        <v>197</v>
      </c>
      <c r="I3692" s="13">
        <v>53</v>
      </c>
      <c r="J3692" s="13" t="s">
        <v>235</v>
      </c>
      <c r="K3692" s="13" t="s">
        <v>107</v>
      </c>
      <c r="L3692" s="13" t="s">
        <v>108</v>
      </c>
      <c r="M3692" s="13" t="s">
        <v>122</v>
      </c>
      <c r="N3692" s="13" t="s">
        <v>564</v>
      </c>
      <c r="O3692" s="39"/>
      <c r="P3692" s="39"/>
      <c r="Q3692" s="39">
        <v>49</v>
      </c>
      <c r="R3692" s="39">
        <v>49</v>
      </c>
      <c r="S3692" s="39">
        <v>49</v>
      </c>
      <c r="T3692" s="39">
        <v>20</v>
      </c>
      <c r="U3692" s="39">
        <v>33</v>
      </c>
      <c r="V3692" s="39"/>
      <c r="W3692" s="39"/>
      <c r="X3692" s="39"/>
      <c r="Y3692" s="39"/>
      <c r="Z3692" s="39"/>
      <c r="AA3692" s="39"/>
      <c r="AB3692" s="39"/>
      <c r="AC3692" s="39"/>
      <c r="AD3692" s="39"/>
      <c r="AE3692" s="39"/>
      <c r="AF3692" s="39"/>
      <c r="AG3692" s="39"/>
      <c r="AH3692" s="39"/>
      <c r="AI3692" s="39"/>
      <c r="AJ3692" s="39"/>
      <c r="AK3692" s="39"/>
      <c r="AL3692" s="39"/>
      <c r="AM3692" s="39"/>
      <c r="AN3692" s="39"/>
      <c r="AO3692" s="39"/>
      <c r="AP3692" s="39">
        <v>6937.4999999999991</v>
      </c>
      <c r="AQ3692" s="39">
        <v>0</v>
      </c>
      <c r="AR3692" s="27">
        <f t="shared" si="150"/>
        <v>0</v>
      </c>
      <c r="AS3692" s="13" t="s">
        <v>111</v>
      </c>
      <c r="AT3692" s="13">
        <v>2014</v>
      </c>
      <c r="AU3692" s="13" t="s">
        <v>115</v>
      </c>
    </row>
    <row r="3693" spans="2:47" ht="13.15" customHeight="1" x14ac:dyDescent="0.2">
      <c r="B3693" s="13" t="s">
        <v>8005</v>
      </c>
      <c r="C3693" s="13" t="s">
        <v>100</v>
      </c>
      <c r="D3693" s="13" t="s">
        <v>568</v>
      </c>
      <c r="E3693" s="13" t="s">
        <v>569</v>
      </c>
      <c r="F3693" s="13" t="s">
        <v>570</v>
      </c>
      <c r="G3693" s="13" t="s">
        <v>5877</v>
      </c>
      <c r="H3693" s="13" t="s">
        <v>197</v>
      </c>
      <c r="I3693" s="13">
        <v>53</v>
      </c>
      <c r="J3693" s="13" t="s">
        <v>235</v>
      </c>
      <c r="K3693" s="13" t="s">
        <v>107</v>
      </c>
      <c r="L3693" s="13" t="s">
        <v>108</v>
      </c>
      <c r="M3693" s="13" t="s">
        <v>122</v>
      </c>
      <c r="N3693" s="13" t="s">
        <v>564</v>
      </c>
      <c r="O3693" s="39"/>
      <c r="P3693" s="39"/>
      <c r="Q3693" s="39">
        <v>49</v>
      </c>
      <c r="R3693" s="39">
        <v>49</v>
      </c>
      <c r="S3693" s="39">
        <v>49</v>
      </c>
      <c r="T3693" s="39">
        <v>20</v>
      </c>
      <c r="U3693" s="39">
        <v>51</v>
      </c>
      <c r="V3693" s="39">
        <v>42</v>
      </c>
      <c r="W3693" s="39">
        <v>42</v>
      </c>
      <c r="X3693" s="171"/>
      <c r="Y3693" s="171"/>
      <c r="Z3693" s="171"/>
      <c r="AA3693" s="171"/>
      <c r="AB3693" s="171"/>
      <c r="AC3693" s="171"/>
      <c r="AD3693" s="171"/>
      <c r="AE3693" s="171"/>
      <c r="AF3693" s="171"/>
      <c r="AG3693" s="171"/>
      <c r="AH3693" s="171"/>
      <c r="AI3693" s="171"/>
      <c r="AJ3693" s="171"/>
      <c r="AK3693" s="171"/>
      <c r="AL3693" s="171"/>
      <c r="AM3693" s="171"/>
      <c r="AN3693" s="171"/>
      <c r="AO3693" s="171"/>
      <c r="AP3693" s="39">
        <v>6937.5</v>
      </c>
      <c r="AQ3693" s="39">
        <f t="shared" ref="AQ3693" si="158">(O3693+P3693+Q3693+R3693+S3693+T3693+U3693+V3693+W3693)*AP3693</f>
        <v>2095125</v>
      </c>
      <c r="AR3693" s="27">
        <f t="shared" si="150"/>
        <v>2346540</v>
      </c>
      <c r="AS3693" s="13" t="s">
        <v>111</v>
      </c>
      <c r="AT3693" s="13" t="s">
        <v>7924</v>
      </c>
      <c r="AU3693" s="300"/>
    </row>
    <row r="3694" spans="2:47" ht="13.15" customHeight="1" x14ac:dyDescent="0.2">
      <c r="B3694" s="13" t="s">
        <v>5880</v>
      </c>
      <c r="C3694" s="13" t="s">
        <v>100</v>
      </c>
      <c r="D3694" s="13" t="s">
        <v>568</v>
      </c>
      <c r="E3694" s="13" t="s">
        <v>569</v>
      </c>
      <c r="F3694" s="13" t="s">
        <v>570</v>
      </c>
      <c r="G3694" s="13" t="s">
        <v>5881</v>
      </c>
      <c r="H3694" s="13" t="s">
        <v>197</v>
      </c>
      <c r="I3694" s="13">
        <v>54</v>
      </c>
      <c r="J3694" s="13" t="s">
        <v>235</v>
      </c>
      <c r="K3694" s="13" t="s">
        <v>107</v>
      </c>
      <c r="L3694" s="13" t="s">
        <v>108</v>
      </c>
      <c r="M3694" s="13" t="s">
        <v>109</v>
      </c>
      <c r="N3694" s="13" t="s">
        <v>564</v>
      </c>
      <c r="O3694" s="39"/>
      <c r="P3694" s="39"/>
      <c r="Q3694" s="39">
        <v>43</v>
      </c>
      <c r="R3694" s="39">
        <v>43</v>
      </c>
      <c r="S3694" s="39">
        <v>30</v>
      </c>
      <c r="T3694" s="39">
        <v>30</v>
      </c>
      <c r="U3694" s="39">
        <v>30</v>
      </c>
      <c r="V3694" s="39"/>
      <c r="W3694" s="39"/>
      <c r="X3694" s="39"/>
      <c r="Y3694" s="39"/>
      <c r="Z3694" s="39"/>
      <c r="AA3694" s="39"/>
      <c r="AB3694" s="39"/>
      <c r="AC3694" s="39"/>
      <c r="AD3694" s="39"/>
      <c r="AE3694" s="39"/>
      <c r="AF3694" s="39"/>
      <c r="AG3694" s="39"/>
      <c r="AH3694" s="39"/>
      <c r="AI3694" s="39"/>
      <c r="AJ3694" s="39"/>
      <c r="AK3694" s="39"/>
      <c r="AL3694" s="39"/>
      <c r="AM3694" s="39"/>
      <c r="AN3694" s="39"/>
      <c r="AO3694" s="39"/>
      <c r="AP3694" s="39">
        <v>6937.4999999999991</v>
      </c>
      <c r="AQ3694" s="39">
        <v>0</v>
      </c>
      <c r="AR3694" s="27">
        <f t="shared" si="150"/>
        <v>0</v>
      </c>
      <c r="AS3694" s="13" t="s">
        <v>111</v>
      </c>
      <c r="AT3694" s="13">
        <v>2014</v>
      </c>
      <c r="AU3694" s="13" t="s">
        <v>115</v>
      </c>
    </row>
    <row r="3695" spans="2:47" ht="13.15" customHeight="1" x14ac:dyDescent="0.2">
      <c r="B3695" s="13" t="s">
        <v>5882</v>
      </c>
      <c r="C3695" s="13" t="s">
        <v>100</v>
      </c>
      <c r="D3695" s="13" t="s">
        <v>568</v>
      </c>
      <c r="E3695" s="13" t="s">
        <v>569</v>
      </c>
      <c r="F3695" s="13" t="s">
        <v>570</v>
      </c>
      <c r="G3695" s="13" t="s">
        <v>5881</v>
      </c>
      <c r="H3695" s="13" t="s">
        <v>197</v>
      </c>
      <c r="I3695" s="13">
        <v>54</v>
      </c>
      <c r="J3695" s="13" t="s">
        <v>235</v>
      </c>
      <c r="K3695" s="13" t="s">
        <v>107</v>
      </c>
      <c r="L3695" s="13" t="s">
        <v>108</v>
      </c>
      <c r="M3695" s="13" t="s">
        <v>122</v>
      </c>
      <c r="N3695" s="13" t="s">
        <v>564</v>
      </c>
      <c r="O3695" s="39"/>
      <c r="P3695" s="39"/>
      <c r="Q3695" s="39">
        <v>43</v>
      </c>
      <c r="R3695" s="39">
        <v>43</v>
      </c>
      <c r="S3695" s="39">
        <v>43</v>
      </c>
      <c r="T3695" s="39">
        <v>15</v>
      </c>
      <c r="U3695" s="39">
        <v>30</v>
      </c>
      <c r="V3695" s="39"/>
      <c r="W3695" s="39"/>
      <c r="X3695" s="39"/>
      <c r="Y3695" s="39"/>
      <c r="Z3695" s="39"/>
      <c r="AA3695" s="39"/>
      <c r="AB3695" s="39"/>
      <c r="AC3695" s="39"/>
      <c r="AD3695" s="39"/>
      <c r="AE3695" s="39"/>
      <c r="AF3695" s="39"/>
      <c r="AG3695" s="39"/>
      <c r="AH3695" s="39"/>
      <c r="AI3695" s="39"/>
      <c r="AJ3695" s="39"/>
      <c r="AK3695" s="39"/>
      <c r="AL3695" s="39"/>
      <c r="AM3695" s="39"/>
      <c r="AN3695" s="39"/>
      <c r="AO3695" s="39"/>
      <c r="AP3695" s="39">
        <v>6937.4999999999991</v>
      </c>
      <c r="AQ3695" s="39">
        <v>0</v>
      </c>
      <c r="AR3695" s="27">
        <f t="shared" si="150"/>
        <v>0</v>
      </c>
      <c r="AS3695" s="13" t="s">
        <v>111</v>
      </c>
      <c r="AT3695" s="13">
        <v>2014</v>
      </c>
      <c r="AU3695" s="13" t="s">
        <v>115</v>
      </c>
    </row>
    <row r="3696" spans="2:47" ht="13.15" customHeight="1" x14ac:dyDescent="0.2">
      <c r="B3696" s="13" t="s">
        <v>8006</v>
      </c>
      <c r="C3696" s="13" t="s">
        <v>100</v>
      </c>
      <c r="D3696" s="13" t="s">
        <v>568</v>
      </c>
      <c r="E3696" s="13" t="s">
        <v>569</v>
      </c>
      <c r="F3696" s="13" t="s">
        <v>570</v>
      </c>
      <c r="G3696" s="13" t="s">
        <v>5881</v>
      </c>
      <c r="H3696" s="13" t="s">
        <v>197</v>
      </c>
      <c r="I3696" s="13">
        <v>54</v>
      </c>
      <c r="J3696" s="13" t="s">
        <v>235</v>
      </c>
      <c r="K3696" s="13" t="s">
        <v>107</v>
      </c>
      <c r="L3696" s="13" t="s">
        <v>108</v>
      </c>
      <c r="M3696" s="13" t="s">
        <v>122</v>
      </c>
      <c r="N3696" s="13" t="s">
        <v>564</v>
      </c>
      <c r="O3696" s="39"/>
      <c r="P3696" s="39"/>
      <c r="Q3696" s="39">
        <v>43</v>
      </c>
      <c r="R3696" s="39">
        <v>43</v>
      </c>
      <c r="S3696" s="39">
        <v>43</v>
      </c>
      <c r="T3696" s="39">
        <v>15</v>
      </c>
      <c r="U3696" s="39">
        <v>36</v>
      </c>
      <c r="V3696" s="39">
        <v>27</v>
      </c>
      <c r="W3696" s="39">
        <v>27</v>
      </c>
      <c r="X3696" s="171"/>
      <c r="Y3696" s="171"/>
      <c r="Z3696" s="171"/>
      <c r="AA3696" s="171"/>
      <c r="AB3696" s="171"/>
      <c r="AC3696" s="171"/>
      <c r="AD3696" s="171"/>
      <c r="AE3696" s="171"/>
      <c r="AF3696" s="171"/>
      <c r="AG3696" s="171"/>
      <c r="AH3696" s="171"/>
      <c r="AI3696" s="171"/>
      <c r="AJ3696" s="171"/>
      <c r="AK3696" s="171"/>
      <c r="AL3696" s="171"/>
      <c r="AM3696" s="171"/>
      <c r="AN3696" s="171"/>
      <c r="AO3696" s="171"/>
      <c r="AP3696" s="39">
        <v>6937.5</v>
      </c>
      <c r="AQ3696" s="39">
        <f t="shared" ref="AQ3696" si="159">(O3696+P3696+Q3696+R3696+S3696+T3696+U3696+V3696+W3696)*AP3696</f>
        <v>1623375</v>
      </c>
      <c r="AR3696" s="27">
        <f t="shared" si="150"/>
        <v>1818180.0000000002</v>
      </c>
      <c r="AS3696" s="13" t="s">
        <v>111</v>
      </c>
      <c r="AT3696" s="13" t="s">
        <v>7924</v>
      </c>
      <c r="AU3696" s="300"/>
    </row>
    <row r="3697" spans="2:47" ht="13.15" customHeight="1" x14ac:dyDescent="0.2">
      <c r="B3697" s="13" t="s">
        <v>5883</v>
      </c>
      <c r="C3697" s="13" t="s">
        <v>100</v>
      </c>
      <c r="D3697" s="13" t="s">
        <v>568</v>
      </c>
      <c r="E3697" s="13" t="s">
        <v>569</v>
      </c>
      <c r="F3697" s="13" t="s">
        <v>570</v>
      </c>
      <c r="G3697" s="13" t="s">
        <v>5884</v>
      </c>
      <c r="H3697" s="13" t="s">
        <v>197</v>
      </c>
      <c r="I3697" s="13">
        <v>55</v>
      </c>
      <c r="J3697" s="13" t="s">
        <v>235</v>
      </c>
      <c r="K3697" s="13" t="s">
        <v>107</v>
      </c>
      <c r="L3697" s="13" t="s">
        <v>108</v>
      </c>
      <c r="M3697" s="13" t="s">
        <v>109</v>
      </c>
      <c r="N3697" s="13" t="s">
        <v>564</v>
      </c>
      <c r="O3697" s="39"/>
      <c r="P3697" s="39"/>
      <c r="Q3697" s="39">
        <v>28</v>
      </c>
      <c r="R3697" s="39">
        <v>28</v>
      </c>
      <c r="S3697" s="39">
        <v>15</v>
      </c>
      <c r="T3697" s="39">
        <v>15</v>
      </c>
      <c r="U3697" s="39">
        <v>15</v>
      </c>
      <c r="V3697" s="39"/>
      <c r="W3697" s="39"/>
      <c r="X3697" s="39"/>
      <c r="Y3697" s="39"/>
      <c r="Z3697" s="39"/>
      <c r="AA3697" s="39"/>
      <c r="AB3697" s="39"/>
      <c r="AC3697" s="39"/>
      <c r="AD3697" s="39"/>
      <c r="AE3697" s="39"/>
      <c r="AF3697" s="39"/>
      <c r="AG3697" s="39"/>
      <c r="AH3697" s="39"/>
      <c r="AI3697" s="39"/>
      <c r="AJ3697" s="39"/>
      <c r="AK3697" s="39"/>
      <c r="AL3697" s="39"/>
      <c r="AM3697" s="39"/>
      <c r="AN3697" s="39"/>
      <c r="AO3697" s="39"/>
      <c r="AP3697" s="39">
        <v>6937.4999999999991</v>
      </c>
      <c r="AQ3697" s="39">
        <v>0</v>
      </c>
      <c r="AR3697" s="27">
        <f t="shared" si="150"/>
        <v>0</v>
      </c>
      <c r="AS3697" s="13" t="s">
        <v>111</v>
      </c>
      <c r="AT3697" s="13">
        <v>2014</v>
      </c>
      <c r="AU3697" s="13" t="s">
        <v>115</v>
      </c>
    </row>
    <row r="3698" spans="2:47" ht="13.15" customHeight="1" x14ac:dyDescent="0.2">
      <c r="B3698" s="13" t="s">
        <v>5885</v>
      </c>
      <c r="C3698" s="13" t="s">
        <v>100</v>
      </c>
      <c r="D3698" s="13" t="s">
        <v>568</v>
      </c>
      <c r="E3698" s="13" t="s">
        <v>569</v>
      </c>
      <c r="F3698" s="13" t="s">
        <v>570</v>
      </c>
      <c r="G3698" s="13" t="s">
        <v>5884</v>
      </c>
      <c r="H3698" s="13" t="s">
        <v>197</v>
      </c>
      <c r="I3698" s="13">
        <v>55</v>
      </c>
      <c r="J3698" s="13" t="s">
        <v>235</v>
      </c>
      <c r="K3698" s="13" t="s">
        <v>107</v>
      </c>
      <c r="L3698" s="13" t="s">
        <v>108</v>
      </c>
      <c r="M3698" s="13" t="s">
        <v>122</v>
      </c>
      <c r="N3698" s="13" t="s">
        <v>564</v>
      </c>
      <c r="O3698" s="39"/>
      <c r="P3698" s="39"/>
      <c r="Q3698" s="39">
        <v>28</v>
      </c>
      <c r="R3698" s="39">
        <v>28</v>
      </c>
      <c r="S3698" s="39">
        <v>28</v>
      </c>
      <c r="T3698" s="39">
        <v>10</v>
      </c>
      <c r="U3698" s="39">
        <v>15</v>
      </c>
      <c r="V3698" s="39"/>
      <c r="W3698" s="39"/>
      <c r="X3698" s="39"/>
      <c r="Y3698" s="39"/>
      <c r="Z3698" s="39"/>
      <c r="AA3698" s="39"/>
      <c r="AB3698" s="39"/>
      <c r="AC3698" s="39"/>
      <c r="AD3698" s="39"/>
      <c r="AE3698" s="39"/>
      <c r="AF3698" s="39"/>
      <c r="AG3698" s="39"/>
      <c r="AH3698" s="39"/>
      <c r="AI3698" s="39"/>
      <c r="AJ3698" s="39"/>
      <c r="AK3698" s="39"/>
      <c r="AL3698" s="39"/>
      <c r="AM3698" s="39"/>
      <c r="AN3698" s="39"/>
      <c r="AO3698" s="39"/>
      <c r="AP3698" s="39">
        <v>6937.4999999999991</v>
      </c>
      <c r="AQ3698" s="39">
        <v>0</v>
      </c>
      <c r="AR3698" s="27">
        <f t="shared" si="150"/>
        <v>0</v>
      </c>
      <c r="AS3698" s="13" t="s">
        <v>111</v>
      </c>
      <c r="AT3698" s="13">
        <v>2014</v>
      </c>
      <c r="AU3698" s="13" t="s">
        <v>115</v>
      </c>
    </row>
    <row r="3699" spans="2:47" ht="13.15" customHeight="1" x14ac:dyDescent="0.2">
      <c r="B3699" s="13" t="s">
        <v>8007</v>
      </c>
      <c r="C3699" s="13" t="s">
        <v>100</v>
      </c>
      <c r="D3699" s="13" t="s">
        <v>568</v>
      </c>
      <c r="E3699" s="13" t="s">
        <v>569</v>
      </c>
      <c r="F3699" s="13" t="s">
        <v>570</v>
      </c>
      <c r="G3699" s="13" t="s">
        <v>5884</v>
      </c>
      <c r="H3699" s="13" t="s">
        <v>197</v>
      </c>
      <c r="I3699" s="13">
        <v>55</v>
      </c>
      <c r="J3699" s="13" t="s">
        <v>235</v>
      </c>
      <c r="K3699" s="13" t="s">
        <v>107</v>
      </c>
      <c r="L3699" s="13" t="s">
        <v>108</v>
      </c>
      <c r="M3699" s="13" t="s">
        <v>122</v>
      </c>
      <c r="N3699" s="13" t="s">
        <v>564</v>
      </c>
      <c r="O3699" s="39"/>
      <c r="P3699" s="39"/>
      <c r="Q3699" s="39">
        <v>28</v>
      </c>
      <c r="R3699" s="39">
        <v>28</v>
      </c>
      <c r="S3699" s="39">
        <v>28</v>
      </c>
      <c r="T3699" s="39">
        <v>10</v>
      </c>
      <c r="U3699" s="39">
        <v>17</v>
      </c>
      <c r="V3699" s="39">
        <v>13</v>
      </c>
      <c r="W3699" s="39">
        <v>13</v>
      </c>
      <c r="X3699" s="171"/>
      <c r="Y3699" s="171"/>
      <c r="Z3699" s="171"/>
      <c r="AA3699" s="171"/>
      <c r="AB3699" s="171"/>
      <c r="AC3699" s="171"/>
      <c r="AD3699" s="171"/>
      <c r="AE3699" s="171"/>
      <c r="AF3699" s="171"/>
      <c r="AG3699" s="171"/>
      <c r="AH3699" s="171"/>
      <c r="AI3699" s="171"/>
      <c r="AJ3699" s="171"/>
      <c r="AK3699" s="171"/>
      <c r="AL3699" s="171"/>
      <c r="AM3699" s="171"/>
      <c r="AN3699" s="171"/>
      <c r="AO3699" s="171"/>
      <c r="AP3699" s="39">
        <v>6937.5</v>
      </c>
      <c r="AQ3699" s="39">
        <f t="shared" ref="AQ3699" si="160">(O3699+P3699+Q3699+R3699+S3699+T3699+U3699+V3699+W3699)*AP3699</f>
        <v>950437.5</v>
      </c>
      <c r="AR3699" s="27">
        <f t="shared" si="150"/>
        <v>1064490</v>
      </c>
      <c r="AS3699" s="13" t="s">
        <v>111</v>
      </c>
      <c r="AT3699" s="13" t="s">
        <v>7924</v>
      </c>
      <c r="AU3699" s="300"/>
    </row>
    <row r="3700" spans="2:47" ht="13.15" customHeight="1" x14ac:dyDescent="0.2">
      <c r="B3700" s="13" t="s">
        <v>5886</v>
      </c>
      <c r="C3700" s="13" t="s">
        <v>100</v>
      </c>
      <c r="D3700" s="13" t="s">
        <v>568</v>
      </c>
      <c r="E3700" s="13" t="s">
        <v>569</v>
      </c>
      <c r="F3700" s="13" t="s">
        <v>570</v>
      </c>
      <c r="G3700" s="13" t="s">
        <v>5887</v>
      </c>
      <c r="H3700" s="13" t="s">
        <v>197</v>
      </c>
      <c r="I3700" s="13">
        <v>56</v>
      </c>
      <c r="J3700" s="13" t="s">
        <v>235</v>
      </c>
      <c r="K3700" s="13" t="s">
        <v>107</v>
      </c>
      <c r="L3700" s="13" t="s">
        <v>108</v>
      </c>
      <c r="M3700" s="13" t="s">
        <v>109</v>
      </c>
      <c r="N3700" s="13" t="s">
        <v>564</v>
      </c>
      <c r="O3700" s="39"/>
      <c r="P3700" s="39"/>
      <c r="Q3700" s="39">
        <v>36</v>
      </c>
      <c r="R3700" s="39">
        <v>36</v>
      </c>
      <c r="S3700" s="39">
        <v>5</v>
      </c>
      <c r="T3700" s="39">
        <v>5</v>
      </c>
      <c r="U3700" s="39">
        <v>5</v>
      </c>
      <c r="V3700" s="39"/>
      <c r="W3700" s="39"/>
      <c r="X3700" s="39"/>
      <c r="Y3700" s="39"/>
      <c r="Z3700" s="39"/>
      <c r="AA3700" s="39"/>
      <c r="AB3700" s="39"/>
      <c r="AC3700" s="39"/>
      <c r="AD3700" s="39"/>
      <c r="AE3700" s="39"/>
      <c r="AF3700" s="39"/>
      <c r="AG3700" s="39"/>
      <c r="AH3700" s="39"/>
      <c r="AI3700" s="39"/>
      <c r="AJ3700" s="39"/>
      <c r="AK3700" s="39"/>
      <c r="AL3700" s="39"/>
      <c r="AM3700" s="39"/>
      <c r="AN3700" s="39"/>
      <c r="AO3700" s="39"/>
      <c r="AP3700" s="39">
        <v>6937.4999999999991</v>
      </c>
      <c r="AQ3700" s="39">
        <v>0</v>
      </c>
      <c r="AR3700" s="27">
        <f t="shared" si="150"/>
        <v>0</v>
      </c>
      <c r="AS3700" s="13" t="s">
        <v>111</v>
      </c>
      <c r="AT3700" s="13">
        <v>2014</v>
      </c>
      <c r="AU3700" s="13" t="s">
        <v>115</v>
      </c>
    </row>
    <row r="3701" spans="2:47" ht="13.15" customHeight="1" x14ac:dyDescent="0.2">
      <c r="B3701" s="13" t="s">
        <v>5888</v>
      </c>
      <c r="C3701" s="13" t="s">
        <v>100</v>
      </c>
      <c r="D3701" s="13" t="s">
        <v>568</v>
      </c>
      <c r="E3701" s="13" t="s">
        <v>569</v>
      </c>
      <c r="F3701" s="13" t="s">
        <v>570</v>
      </c>
      <c r="G3701" s="13" t="s">
        <v>5887</v>
      </c>
      <c r="H3701" s="13" t="s">
        <v>197</v>
      </c>
      <c r="I3701" s="13">
        <v>56</v>
      </c>
      <c r="J3701" s="13" t="s">
        <v>235</v>
      </c>
      <c r="K3701" s="13" t="s">
        <v>107</v>
      </c>
      <c r="L3701" s="13" t="s">
        <v>108</v>
      </c>
      <c r="M3701" s="13" t="s">
        <v>122</v>
      </c>
      <c r="N3701" s="13" t="s">
        <v>564</v>
      </c>
      <c r="O3701" s="39"/>
      <c r="P3701" s="39"/>
      <c r="Q3701" s="39">
        <v>36</v>
      </c>
      <c r="R3701" s="39">
        <v>36</v>
      </c>
      <c r="S3701" s="39">
        <v>18</v>
      </c>
      <c r="T3701" s="39">
        <v>5</v>
      </c>
      <c r="U3701" s="39">
        <v>5</v>
      </c>
      <c r="V3701" s="39"/>
      <c r="W3701" s="39"/>
      <c r="X3701" s="39"/>
      <c r="Y3701" s="39"/>
      <c r="Z3701" s="39"/>
      <c r="AA3701" s="39"/>
      <c r="AB3701" s="39"/>
      <c r="AC3701" s="39"/>
      <c r="AD3701" s="39"/>
      <c r="AE3701" s="39"/>
      <c r="AF3701" s="39"/>
      <c r="AG3701" s="39"/>
      <c r="AH3701" s="39"/>
      <c r="AI3701" s="39"/>
      <c r="AJ3701" s="39"/>
      <c r="AK3701" s="39"/>
      <c r="AL3701" s="39"/>
      <c r="AM3701" s="39"/>
      <c r="AN3701" s="39"/>
      <c r="AO3701" s="39"/>
      <c r="AP3701" s="39">
        <v>6937.4999999999991</v>
      </c>
      <c r="AQ3701" s="39">
        <v>0</v>
      </c>
      <c r="AR3701" s="27">
        <f t="shared" si="150"/>
        <v>0</v>
      </c>
      <c r="AS3701" s="13" t="s">
        <v>111</v>
      </c>
      <c r="AT3701" s="13">
        <v>2014</v>
      </c>
      <c r="AU3701" s="13" t="s">
        <v>115</v>
      </c>
    </row>
    <row r="3702" spans="2:47" ht="13.15" customHeight="1" x14ac:dyDescent="0.2">
      <c r="B3702" s="13" t="s">
        <v>8008</v>
      </c>
      <c r="C3702" s="13" t="s">
        <v>100</v>
      </c>
      <c r="D3702" s="13" t="s">
        <v>568</v>
      </c>
      <c r="E3702" s="13" t="s">
        <v>569</v>
      </c>
      <c r="F3702" s="13" t="s">
        <v>570</v>
      </c>
      <c r="G3702" s="13" t="s">
        <v>5887</v>
      </c>
      <c r="H3702" s="13" t="s">
        <v>197</v>
      </c>
      <c r="I3702" s="13">
        <v>56</v>
      </c>
      <c r="J3702" s="13" t="s">
        <v>235</v>
      </c>
      <c r="K3702" s="13" t="s">
        <v>107</v>
      </c>
      <c r="L3702" s="13" t="s">
        <v>108</v>
      </c>
      <c r="M3702" s="13" t="s">
        <v>122</v>
      </c>
      <c r="N3702" s="13" t="s">
        <v>564</v>
      </c>
      <c r="O3702" s="39"/>
      <c r="P3702" s="39"/>
      <c r="Q3702" s="39">
        <v>36</v>
      </c>
      <c r="R3702" s="39">
        <v>36</v>
      </c>
      <c r="S3702" s="39">
        <v>18</v>
      </c>
      <c r="T3702" s="39">
        <v>5</v>
      </c>
      <c r="U3702" s="39">
        <v>37</v>
      </c>
      <c r="V3702" s="39">
        <v>26</v>
      </c>
      <c r="W3702" s="39">
        <v>26</v>
      </c>
      <c r="X3702" s="171"/>
      <c r="Y3702" s="171"/>
      <c r="Z3702" s="171"/>
      <c r="AA3702" s="171"/>
      <c r="AB3702" s="171"/>
      <c r="AC3702" s="171"/>
      <c r="AD3702" s="171"/>
      <c r="AE3702" s="171"/>
      <c r="AF3702" s="171"/>
      <c r="AG3702" s="171"/>
      <c r="AH3702" s="171"/>
      <c r="AI3702" s="171"/>
      <c r="AJ3702" s="171"/>
      <c r="AK3702" s="171"/>
      <c r="AL3702" s="171"/>
      <c r="AM3702" s="171"/>
      <c r="AN3702" s="171"/>
      <c r="AO3702" s="171"/>
      <c r="AP3702" s="39">
        <v>6937.5</v>
      </c>
      <c r="AQ3702" s="39">
        <f t="shared" ref="AQ3702" si="161">(O3702+P3702+Q3702+R3702+S3702+T3702+U3702+V3702+W3702)*AP3702</f>
        <v>1276500</v>
      </c>
      <c r="AR3702" s="27">
        <f t="shared" si="150"/>
        <v>1429680.0000000002</v>
      </c>
      <c r="AS3702" s="13" t="s">
        <v>111</v>
      </c>
      <c r="AT3702" s="13" t="s">
        <v>7924</v>
      </c>
      <c r="AU3702" s="300"/>
    </row>
    <row r="3703" spans="2:47" ht="13.15" customHeight="1" x14ac:dyDescent="0.2">
      <c r="B3703" s="13" t="s">
        <v>5889</v>
      </c>
      <c r="C3703" s="13" t="s">
        <v>100</v>
      </c>
      <c r="D3703" s="13" t="s">
        <v>568</v>
      </c>
      <c r="E3703" s="13" t="s">
        <v>569</v>
      </c>
      <c r="F3703" s="13" t="s">
        <v>570</v>
      </c>
      <c r="G3703" s="13" t="s">
        <v>5890</v>
      </c>
      <c r="H3703" s="13" t="s">
        <v>197</v>
      </c>
      <c r="I3703" s="13">
        <v>57</v>
      </c>
      <c r="J3703" s="13" t="s">
        <v>235</v>
      </c>
      <c r="K3703" s="13" t="s">
        <v>107</v>
      </c>
      <c r="L3703" s="13" t="s">
        <v>108</v>
      </c>
      <c r="M3703" s="13" t="s">
        <v>109</v>
      </c>
      <c r="N3703" s="13" t="s">
        <v>564</v>
      </c>
      <c r="O3703" s="39"/>
      <c r="P3703" s="39"/>
      <c r="Q3703" s="39">
        <v>12</v>
      </c>
      <c r="R3703" s="39">
        <v>12</v>
      </c>
      <c r="S3703" s="39">
        <v>5</v>
      </c>
      <c r="T3703" s="39">
        <v>5</v>
      </c>
      <c r="U3703" s="39">
        <v>5</v>
      </c>
      <c r="V3703" s="39"/>
      <c r="W3703" s="39"/>
      <c r="X3703" s="39"/>
      <c r="Y3703" s="39"/>
      <c r="Z3703" s="39"/>
      <c r="AA3703" s="39"/>
      <c r="AB3703" s="39"/>
      <c r="AC3703" s="39"/>
      <c r="AD3703" s="39"/>
      <c r="AE3703" s="39"/>
      <c r="AF3703" s="39"/>
      <c r="AG3703" s="39"/>
      <c r="AH3703" s="39"/>
      <c r="AI3703" s="39"/>
      <c r="AJ3703" s="39"/>
      <c r="AK3703" s="39"/>
      <c r="AL3703" s="39"/>
      <c r="AM3703" s="39"/>
      <c r="AN3703" s="39"/>
      <c r="AO3703" s="39"/>
      <c r="AP3703" s="39">
        <v>6937.4999999999991</v>
      </c>
      <c r="AQ3703" s="39">
        <v>0</v>
      </c>
      <c r="AR3703" s="27">
        <f t="shared" si="150"/>
        <v>0</v>
      </c>
      <c r="AS3703" s="13" t="s">
        <v>111</v>
      </c>
      <c r="AT3703" s="13">
        <v>2014</v>
      </c>
      <c r="AU3703" s="13">
        <v>15</v>
      </c>
    </row>
    <row r="3704" spans="2:47" ht="13.15" customHeight="1" x14ac:dyDescent="0.2">
      <c r="B3704" s="13" t="s">
        <v>5891</v>
      </c>
      <c r="C3704" s="13" t="s">
        <v>100</v>
      </c>
      <c r="D3704" s="13" t="s">
        <v>568</v>
      </c>
      <c r="E3704" s="13" t="s">
        <v>569</v>
      </c>
      <c r="F3704" s="13" t="s">
        <v>570</v>
      </c>
      <c r="G3704" s="13" t="s">
        <v>5890</v>
      </c>
      <c r="H3704" s="13" t="s">
        <v>197</v>
      </c>
      <c r="I3704" s="13">
        <v>57</v>
      </c>
      <c r="J3704" s="13" t="s">
        <v>235</v>
      </c>
      <c r="K3704" s="13" t="s">
        <v>107</v>
      </c>
      <c r="L3704" s="13" t="s">
        <v>108</v>
      </c>
      <c r="M3704" s="13" t="s">
        <v>122</v>
      </c>
      <c r="N3704" s="13" t="s">
        <v>564</v>
      </c>
      <c r="O3704" s="39"/>
      <c r="P3704" s="39"/>
      <c r="Q3704" s="39">
        <v>12</v>
      </c>
      <c r="R3704" s="39">
        <v>12</v>
      </c>
      <c r="S3704" s="39">
        <v>5</v>
      </c>
      <c r="T3704" s="39">
        <v>5</v>
      </c>
      <c r="U3704" s="39">
        <v>5</v>
      </c>
      <c r="V3704" s="39"/>
      <c r="W3704" s="39"/>
      <c r="X3704" s="39"/>
      <c r="Y3704" s="39"/>
      <c r="Z3704" s="39"/>
      <c r="AA3704" s="39"/>
      <c r="AB3704" s="39"/>
      <c r="AC3704" s="39"/>
      <c r="AD3704" s="39"/>
      <c r="AE3704" s="39"/>
      <c r="AF3704" s="39"/>
      <c r="AG3704" s="39"/>
      <c r="AH3704" s="39"/>
      <c r="AI3704" s="39"/>
      <c r="AJ3704" s="39"/>
      <c r="AK3704" s="39"/>
      <c r="AL3704" s="39"/>
      <c r="AM3704" s="39"/>
      <c r="AN3704" s="39"/>
      <c r="AO3704" s="39"/>
      <c r="AP3704" s="39">
        <v>12499.999999999998</v>
      </c>
      <c r="AQ3704" s="39">
        <v>0</v>
      </c>
      <c r="AR3704" s="27">
        <f t="shared" si="150"/>
        <v>0</v>
      </c>
      <c r="AS3704" s="13" t="s">
        <v>111</v>
      </c>
      <c r="AT3704" s="13">
        <v>2014</v>
      </c>
      <c r="AU3704" s="13" t="s">
        <v>115</v>
      </c>
    </row>
    <row r="3705" spans="2:47" ht="13.15" customHeight="1" x14ac:dyDescent="0.2">
      <c r="B3705" s="13" t="s">
        <v>5892</v>
      </c>
      <c r="C3705" s="13" t="s">
        <v>100</v>
      </c>
      <c r="D3705" s="13" t="s">
        <v>568</v>
      </c>
      <c r="E3705" s="13" t="s">
        <v>569</v>
      </c>
      <c r="F3705" s="13" t="s">
        <v>570</v>
      </c>
      <c r="G3705" s="13" t="s">
        <v>5890</v>
      </c>
      <c r="H3705" s="13" t="s">
        <v>197</v>
      </c>
      <c r="I3705" s="13">
        <v>57</v>
      </c>
      <c r="J3705" s="13" t="s">
        <v>235</v>
      </c>
      <c r="K3705" s="13" t="s">
        <v>107</v>
      </c>
      <c r="L3705" s="13" t="s">
        <v>108</v>
      </c>
      <c r="M3705" s="13" t="s">
        <v>122</v>
      </c>
      <c r="N3705" s="13" t="s">
        <v>564</v>
      </c>
      <c r="O3705" s="39"/>
      <c r="P3705" s="39"/>
      <c r="Q3705" s="39">
        <v>12</v>
      </c>
      <c r="R3705" s="39">
        <v>12</v>
      </c>
      <c r="S3705" s="39">
        <v>12</v>
      </c>
      <c r="T3705" s="39">
        <v>5</v>
      </c>
      <c r="U3705" s="39">
        <v>5</v>
      </c>
      <c r="V3705" s="39"/>
      <c r="W3705" s="39"/>
      <c r="X3705" s="39"/>
      <c r="Y3705" s="39"/>
      <c r="Z3705" s="39"/>
      <c r="AA3705" s="39"/>
      <c r="AB3705" s="39"/>
      <c r="AC3705" s="39"/>
      <c r="AD3705" s="39"/>
      <c r="AE3705" s="39"/>
      <c r="AF3705" s="39"/>
      <c r="AG3705" s="39"/>
      <c r="AH3705" s="39"/>
      <c r="AI3705" s="39"/>
      <c r="AJ3705" s="39"/>
      <c r="AK3705" s="39"/>
      <c r="AL3705" s="39"/>
      <c r="AM3705" s="39"/>
      <c r="AN3705" s="39"/>
      <c r="AO3705" s="39"/>
      <c r="AP3705" s="39">
        <v>12499.999999999998</v>
      </c>
      <c r="AQ3705" s="39">
        <v>0</v>
      </c>
      <c r="AR3705" s="27">
        <f t="shared" si="150"/>
        <v>0</v>
      </c>
      <c r="AS3705" s="13" t="s">
        <v>111</v>
      </c>
      <c r="AT3705" s="13">
        <v>2014</v>
      </c>
      <c r="AU3705" s="13" t="s">
        <v>156</v>
      </c>
    </row>
    <row r="3706" spans="2:47" ht="13.15" customHeight="1" x14ac:dyDescent="0.2">
      <c r="B3706" s="13" t="s">
        <v>8009</v>
      </c>
      <c r="C3706" s="13" t="s">
        <v>100</v>
      </c>
      <c r="D3706" s="13" t="s">
        <v>568</v>
      </c>
      <c r="E3706" s="13" t="s">
        <v>569</v>
      </c>
      <c r="F3706" s="13" t="s">
        <v>570</v>
      </c>
      <c r="G3706" s="13" t="s">
        <v>5890</v>
      </c>
      <c r="H3706" s="13" t="s">
        <v>197</v>
      </c>
      <c r="I3706" s="13">
        <v>57</v>
      </c>
      <c r="J3706" s="13" t="s">
        <v>235</v>
      </c>
      <c r="K3706" s="13" t="s">
        <v>107</v>
      </c>
      <c r="L3706" s="13" t="s">
        <v>108</v>
      </c>
      <c r="M3706" s="13" t="s">
        <v>122</v>
      </c>
      <c r="N3706" s="13" t="s">
        <v>564</v>
      </c>
      <c r="O3706" s="39"/>
      <c r="P3706" s="39"/>
      <c r="Q3706" s="39">
        <v>12</v>
      </c>
      <c r="R3706" s="39">
        <v>12</v>
      </c>
      <c r="S3706" s="39">
        <v>12</v>
      </c>
      <c r="T3706" s="39">
        <v>5</v>
      </c>
      <c r="U3706" s="39">
        <v>7</v>
      </c>
      <c r="V3706" s="39">
        <v>5</v>
      </c>
      <c r="W3706" s="39">
        <v>5</v>
      </c>
      <c r="X3706" s="171"/>
      <c r="Y3706" s="171"/>
      <c r="Z3706" s="171"/>
      <c r="AA3706" s="171"/>
      <c r="AB3706" s="171"/>
      <c r="AC3706" s="171"/>
      <c r="AD3706" s="171"/>
      <c r="AE3706" s="171"/>
      <c r="AF3706" s="171"/>
      <c r="AG3706" s="171"/>
      <c r="AH3706" s="171"/>
      <c r="AI3706" s="171"/>
      <c r="AJ3706" s="171"/>
      <c r="AK3706" s="171"/>
      <c r="AL3706" s="171"/>
      <c r="AM3706" s="171"/>
      <c r="AN3706" s="171"/>
      <c r="AO3706" s="171"/>
      <c r="AP3706" s="39">
        <v>6937.5</v>
      </c>
      <c r="AQ3706" s="39">
        <f t="shared" ref="AQ3706" si="162">(O3706+P3706+Q3706+R3706+S3706+T3706+U3706+V3706+W3706)*AP3706</f>
        <v>402375</v>
      </c>
      <c r="AR3706" s="27">
        <f t="shared" si="150"/>
        <v>450660.00000000006</v>
      </c>
      <c r="AS3706" s="13" t="s">
        <v>111</v>
      </c>
      <c r="AT3706" s="13" t="s">
        <v>7924</v>
      </c>
      <c r="AU3706" s="300"/>
    </row>
    <row r="3707" spans="2:47" ht="13.15" customHeight="1" x14ac:dyDescent="0.2">
      <c r="B3707" s="13" t="s">
        <v>5893</v>
      </c>
      <c r="C3707" s="13" t="s">
        <v>100</v>
      </c>
      <c r="D3707" s="13" t="s">
        <v>666</v>
      </c>
      <c r="E3707" s="13" t="s">
        <v>667</v>
      </c>
      <c r="F3707" s="13" t="s">
        <v>668</v>
      </c>
      <c r="G3707" s="13" t="s">
        <v>657</v>
      </c>
      <c r="H3707" s="13" t="s">
        <v>197</v>
      </c>
      <c r="I3707" s="13">
        <v>45</v>
      </c>
      <c r="J3707" s="13" t="s">
        <v>200</v>
      </c>
      <c r="K3707" s="13" t="s">
        <v>107</v>
      </c>
      <c r="L3707" s="13" t="s">
        <v>108</v>
      </c>
      <c r="M3707" s="13" t="s">
        <v>109</v>
      </c>
      <c r="N3707" s="13" t="s">
        <v>664</v>
      </c>
      <c r="O3707" s="39"/>
      <c r="P3707" s="39"/>
      <c r="Q3707" s="39">
        <v>5550</v>
      </c>
      <c r="R3707" s="39">
        <v>8200</v>
      </c>
      <c r="S3707" s="39">
        <v>7520</v>
      </c>
      <c r="T3707" s="39">
        <v>7520</v>
      </c>
      <c r="U3707" s="39">
        <v>7520</v>
      </c>
      <c r="V3707" s="39"/>
      <c r="W3707" s="39"/>
      <c r="X3707" s="39"/>
      <c r="Y3707" s="39"/>
      <c r="Z3707" s="39"/>
      <c r="AA3707" s="39"/>
      <c r="AB3707" s="39"/>
      <c r="AC3707" s="39"/>
      <c r="AD3707" s="39"/>
      <c r="AE3707" s="39"/>
      <c r="AF3707" s="39"/>
      <c r="AG3707" s="39"/>
      <c r="AH3707" s="39"/>
      <c r="AI3707" s="39"/>
      <c r="AJ3707" s="39"/>
      <c r="AK3707" s="39"/>
      <c r="AL3707" s="39"/>
      <c r="AM3707" s="39"/>
      <c r="AN3707" s="39"/>
      <c r="AO3707" s="39"/>
      <c r="AP3707" s="39">
        <v>1160.71</v>
      </c>
      <c r="AQ3707" s="39">
        <v>0</v>
      </c>
      <c r="AR3707" s="27">
        <f t="shared" si="150"/>
        <v>0</v>
      </c>
      <c r="AS3707" s="13" t="s">
        <v>111</v>
      </c>
      <c r="AT3707" s="13">
        <v>2014</v>
      </c>
      <c r="AU3707" s="13" t="s">
        <v>5894</v>
      </c>
    </row>
    <row r="3708" spans="2:47" ht="13.15" customHeight="1" x14ac:dyDescent="0.2">
      <c r="B3708" s="13" t="s">
        <v>5895</v>
      </c>
      <c r="C3708" s="13" t="s">
        <v>100</v>
      </c>
      <c r="D3708" s="13" t="s">
        <v>666</v>
      </c>
      <c r="E3708" s="13" t="s">
        <v>667</v>
      </c>
      <c r="F3708" s="13" t="s">
        <v>668</v>
      </c>
      <c r="G3708" s="13" t="s">
        <v>657</v>
      </c>
      <c r="H3708" s="13" t="s">
        <v>1026</v>
      </c>
      <c r="I3708" s="13">
        <v>45</v>
      </c>
      <c r="J3708" s="13" t="s">
        <v>751</v>
      </c>
      <c r="K3708" s="13" t="s">
        <v>107</v>
      </c>
      <c r="L3708" s="13" t="s">
        <v>108</v>
      </c>
      <c r="M3708" s="13" t="s">
        <v>337</v>
      </c>
      <c r="N3708" s="13" t="s">
        <v>664</v>
      </c>
      <c r="O3708" s="39"/>
      <c r="P3708" s="39"/>
      <c r="Q3708" s="39">
        <v>5550</v>
      </c>
      <c r="R3708" s="39">
        <v>8200</v>
      </c>
      <c r="S3708" s="39">
        <v>7520</v>
      </c>
      <c r="T3708" s="39">
        <v>7520</v>
      </c>
      <c r="U3708" s="39">
        <v>7520</v>
      </c>
      <c r="V3708" s="39"/>
      <c r="W3708" s="39"/>
      <c r="X3708" s="39"/>
      <c r="Y3708" s="39"/>
      <c r="Z3708" s="39"/>
      <c r="AA3708" s="39"/>
      <c r="AB3708" s="39"/>
      <c r="AC3708" s="39"/>
      <c r="AD3708" s="39"/>
      <c r="AE3708" s="39"/>
      <c r="AF3708" s="39"/>
      <c r="AG3708" s="39"/>
      <c r="AH3708" s="39"/>
      <c r="AI3708" s="39"/>
      <c r="AJ3708" s="39"/>
      <c r="AK3708" s="39"/>
      <c r="AL3708" s="39"/>
      <c r="AM3708" s="39"/>
      <c r="AN3708" s="39"/>
      <c r="AO3708" s="39"/>
      <c r="AP3708" s="39">
        <v>1160.71</v>
      </c>
      <c r="AQ3708" s="39">
        <v>0</v>
      </c>
      <c r="AR3708" s="27">
        <f t="shared" si="150"/>
        <v>0</v>
      </c>
      <c r="AS3708" s="13" t="s">
        <v>748</v>
      </c>
      <c r="AT3708" s="13">
        <v>2014</v>
      </c>
      <c r="AU3708" s="13">
        <v>14</v>
      </c>
    </row>
    <row r="3709" spans="2:47" ht="13.15" customHeight="1" x14ac:dyDescent="0.2">
      <c r="B3709" s="13" t="s">
        <v>5896</v>
      </c>
      <c r="C3709" s="13" t="s">
        <v>100</v>
      </c>
      <c r="D3709" s="13" t="s">
        <v>666</v>
      </c>
      <c r="E3709" s="13" t="s">
        <v>667</v>
      </c>
      <c r="F3709" s="13" t="s">
        <v>668</v>
      </c>
      <c r="G3709" s="13" t="s">
        <v>657</v>
      </c>
      <c r="H3709" s="13" t="s">
        <v>1026</v>
      </c>
      <c r="I3709" s="13">
        <v>45</v>
      </c>
      <c r="J3709" s="13" t="s">
        <v>751</v>
      </c>
      <c r="K3709" s="13" t="s">
        <v>107</v>
      </c>
      <c r="L3709" s="13" t="s">
        <v>108</v>
      </c>
      <c r="M3709" s="13" t="s">
        <v>337</v>
      </c>
      <c r="N3709" s="13" t="s">
        <v>664</v>
      </c>
      <c r="O3709" s="39"/>
      <c r="P3709" s="39"/>
      <c r="Q3709" s="39">
        <v>5550</v>
      </c>
      <c r="R3709" s="39">
        <v>8200</v>
      </c>
      <c r="S3709" s="39"/>
      <c r="T3709" s="39"/>
      <c r="U3709" s="39"/>
      <c r="V3709" s="39"/>
      <c r="W3709" s="39"/>
      <c r="X3709" s="39"/>
      <c r="Y3709" s="39"/>
      <c r="Z3709" s="39"/>
      <c r="AA3709" s="39"/>
      <c r="AB3709" s="39"/>
      <c r="AC3709" s="39"/>
      <c r="AD3709" s="39"/>
      <c r="AE3709" s="39"/>
      <c r="AF3709" s="39"/>
      <c r="AG3709" s="39"/>
      <c r="AH3709" s="39"/>
      <c r="AI3709" s="39"/>
      <c r="AJ3709" s="39"/>
      <c r="AK3709" s="39"/>
      <c r="AL3709" s="39"/>
      <c r="AM3709" s="39"/>
      <c r="AN3709" s="39"/>
      <c r="AO3709" s="39"/>
      <c r="AP3709" s="39">
        <v>1160.71</v>
      </c>
      <c r="AQ3709" s="39">
        <v>0</v>
      </c>
      <c r="AR3709" s="27">
        <f t="shared" si="150"/>
        <v>0</v>
      </c>
      <c r="AS3709" s="13" t="s">
        <v>748</v>
      </c>
      <c r="AT3709" s="13">
        <v>2014</v>
      </c>
      <c r="AU3709" s="13">
        <v>14</v>
      </c>
    </row>
    <row r="3710" spans="2:47" ht="13.15" customHeight="1" x14ac:dyDescent="0.2">
      <c r="B3710" s="13" t="s">
        <v>5897</v>
      </c>
      <c r="C3710" s="13" t="s">
        <v>100</v>
      </c>
      <c r="D3710" s="13" t="s">
        <v>666</v>
      </c>
      <c r="E3710" s="13" t="s">
        <v>667</v>
      </c>
      <c r="F3710" s="13" t="s">
        <v>668</v>
      </c>
      <c r="G3710" s="13" t="s">
        <v>657</v>
      </c>
      <c r="H3710" s="13" t="s">
        <v>1026</v>
      </c>
      <c r="I3710" s="13">
        <v>45</v>
      </c>
      <c r="J3710" s="13" t="s">
        <v>1496</v>
      </c>
      <c r="K3710" s="13" t="s">
        <v>107</v>
      </c>
      <c r="L3710" s="13" t="s">
        <v>108</v>
      </c>
      <c r="M3710" s="13" t="s">
        <v>5232</v>
      </c>
      <c r="N3710" s="13" t="s">
        <v>664</v>
      </c>
      <c r="O3710" s="39"/>
      <c r="P3710" s="39"/>
      <c r="Q3710" s="39">
        <v>5500</v>
      </c>
      <c r="R3710" s="39">
        <v>8200</v>
      </c>
      <c r="S3710" s="39"/>
      <c r="T3710" s="39"/>
      <c r="U3710" s="39"/>
      <c r="V3710" s="39"/>
      <c r="W3710" s="39"/>
      <c r="X3710" s="39"/>
      <c r="Y3710" s="39"/>
      <c r="Z3710" s="39"/>
      <c r="AA3710" s="39"/>
      <c r="AB3710" s="39"/>
      <c r="AC3710" s="39"/>
      <c r="AD3710" s="39"/>
      <c r="AE3710" s="39"/>
      <c r="AF3710" s="39"/>
      <c r="AG3710" s="39"/>
      <c r="AH3710" s="39"/>
      <c r="AI3710" s="39"/>
      <c r="AJ3710" s="39"/>
      <c r="AK3710" s="39"/>
      <c r="AL3710" s="39"/>
      <c r="AM3710" s="39"/>
      <c r="AN3710" s="39"/>
      <c r="AO3710" s="39"/>
      <c r="AP3710" s="39">
        <v>1160.71</v>
      </c>
      <c r="AQ3710" s="39">
        <f>(O3710+P3710+Q3710+R3710+S3710+T3710+U3710+V3710+W3710)*AP3710</f>
        <v>15901727</v>
      </c>
      <c r="AR3710" s="27">
        <f t="shared" si="150"/>
        <v>17809934.240000002</v>
      </c>
      <c r="AS3710" s="13" t="s">
        <v>748</v>
      </c>
      <c r="AT3710" s="13">
        <v>2014</v>
      </c>
      <c r="AU3710" s="13"/>
    </row>
    <row r="3711" spans="2:47" ht="13.15" customHeight="1" x14ac:dyDescent="0.2">
      <c r="B3711" s="13" t="s">
        <v>5898</v>
      </c>
      <c r="C3711" s="13" t="s">
        <v>100</v>
      </c>
      <c r="D3711" s="13" t="s">
        <v>456</v>
      </c>
      <c r="E3711" s="13" t="s">
        <v>460</v>
      </c>
      <c r="F3711" s="13" t="s">
        <v>457</v>
      </c>
      <c r="G3711" s="13" t="s">
        <v>453</v>
      </c>
      <c r="H3711" s="13" t="s">
        <v>1026</v>
      </c>
      <c r="I3711" s="13">
        <v>82</v>
      </c>
      <c r="J3711" s="13" t="s">
        <v>462</v>
      </c>
      <c r="K3711" s="13" t="s">
        <v>107</v>
      </c>
      <c r="L3711" s="13" t="s">
        <v>108</v>
      </c>
      <c r="M3711" s="13" t="s">
        <v>337</v>
      </c>
      <c r="N3711" s="13" t="s">
        <v>110</v>
      </c>
      <c r="O3711" s="39"/>
      <c r="P3711" s="39"/>
      <c r="Q3711" s="39"/>
      <c r="R3711" s="39"/>
      <c r="S3711" s="39">
        <v>2</v>
      </c>
      <c r="T3711" s="39"/>
      <c r="U3711" s="39"/>
      <c r="V3711" s="39"/>
      <c r="W3711" s="39"/>
      <c r="X3711" s="39"/>
      <c r="Y3711" s="39"/>
      <c r="Z3711" s="39"/>
      <c r="AA3711" s="39"/>
      <c r="AB3711" s="39"/>
      <c r="AC3711" s="39"/>
      <c r="AD3711" s="39"/>
      <c r="AE3711" s="39"/>
      <c r="AF3711" s="39"/>
      <c r="AG3711" s="39"/>
      <c r="AH3711" s="39"/>
      <c r="AI3711" s="39"/>
      <c r="AJ3711" s="39"/>
      <c r="AK3711" s="39"/>
      <c r="AL3711" s="39"/>
      <c r="AM3711" s="39"/>
      <c r="AN3711" s="39"/>
      <c r="AO3711" s="39"/>
      <c r="AP3711" s="39">
        <v>19250000</v>
      </c>
      <c r="AQ3711" s="39">
        <v>0</v>
      </c>
      <c r="AR3711" s="27">
        <f t="shared" si="150"/>
        <v>0</v>
      </c>
      <c r="AS3711" s="13" t="s">
        <v>748</v>
      </c>
      <c r="AT3711" s="13">
        <v>2016</v>
      </c>
      <c r="AU3711" s="13">
        <v>9.14</v>
      </c>
    </row>
    <row r="3712" spans="2:47" ht="13.15" customHeight="1" x14ac:dyDescent="0.2">
      <c r="B3712" s="13" t="s">
        <v>5899</v>
      </c>
      <c r="C3712" s="13" t="s">
        <v>100</v>
      </c>
      <c r="D3712" s="13" t="s">
        <v>456</v>
      </c>
      <c r="E3712" s="13" t="s">
        <v>460</v>
      </c>
      <c r="F3712" s="13" t="s">
        <v>457</v>
      </c>
      <c r="G3712" s="13" t="s">
        <v>453</v>
      </c>
      <c r="H3712" s="13" t="s">
        <v>1026</v>
      </c>
      <c r="I3712" s="13">
        <v>82</v>
      </c>
      <c r="J3712" s="13" t="s">
        <v>751</v>
      </c>
      <c r="K3712" s="13" t="s">
        <v>107</v>
      </c>
      <c r="L3712" s="13" t="s">
        <v>108</v>
      </c>
      <c r="M3712" s="13" t="s">
        <v>337</v>
      </c>
      <c r="N3712" s="13" t="s">
        <v>110</v>
      </c>
      <c r="O3712" s="39"/>
      <c r="P3712" s="39"/>
      <c r="Q3712" s="39"/>
      <c r="R3712" s="39"/>
      <c r="S3712" s="39">
        <v>2</v>
      </c>
      <c r="T3712" s="39">
        <v>3</v>
      </c>
      <c r="U3712" s="39">
        <v>2</v>
      </c>
      <c r="V3712" s="39">
        <v>4</v>
      </c>
      <c r="W3712" s="39">
        <v>4</v>
      </c>
      <c r="X3712" s="39"/>
      <c r="Y3712" s="39"/>
      <c r="Z3712" s="39"/>
      <c r="AA3712" s="39"/>
      <c r="AB3712" s="39"/>
      <c r="AC3712" s="39"/>
      <c r="AD3712" s="39"/>
      <c r="AE3712" s="39"/>
      <c r="AF3712" s="39"/>
      <c r="AG3712" s="39"/>
      <c r="AH3712" s="39"/>
      <c r="AI3712" s="39"/>
      <c r="AJ3712" s="39"/>
      <c r="AK3712" s="39"/>
      <c r="AL3712" s="39"/>
      <c r="AM3712" s="39"/>
      <c r="AN3712" s="39"/>
      <c r="AO3712" s="39"/>
      <c r="AP3712" s="39">
        <v>19250000</v>
      </c>
      <c r="AQ3712" s="39">
        <v>0</v>
      </c>
      <c r="AR3712" s="27">
        <f t="shared" si="150"/>
        <v>0</v>
      </c>
      <c r="AS3712" s="13" t="s">
        <v>748</v>
      </c>
      <c r="AT3712" s="13">
        <v>2016</v>
      </c>
      <c r="AU3712" s="13">
        <v>14</v>
      </c>
    </row>
    <row r="3713" spans="2:47" ht="13.15" customHeight="1" x14ac:dyDescent="0.2">
      <c r="B3713" s="13" t="s">
        <v>5900</v>
      </c>
      <c r="C3713" s="13" t="s">
        <v>100</v>
      </c>
      <c r="D3713" s="13" t="s">
        <v>456</v>
      </c>
      <c r="E3713" s="13" t="s">
        <v>460</v>
      </c>
      <c r="F3713" s="13" t="s">
        <v>457</v>
      </c>
      <c r="G3713" s="13" t="s">
        <v>453</v>
      </c>
      <c r="H3713" s="15" t="s">
        <v>1026</v>
      </c>
      <c r="I3713" s="13">
        <v>82</v>
      </c>
      <c r="J3713" s="13" t="s">
        <v>1496</v>
      </c>
      <c r="K3713" s="13" t="s">
        <v>107</v>
      </c>
      <c r="L3713" s="13" t="s">
        <v>108</v>
      </c>
      <c r="M3713" s="13" t="s">
        <v>5232</v>
      </c>
      <c r="N3713" s="13" t="s">
        <v>110</v>
      </c>
      <c r="O3713" s="39"/>
      <c r="P3713" s="39"/>
      <c r="Q3713" s="39"/>
      <c r="R3713" s="39"/>
      <c r="S3713" s="39">
        <v>2</v>
      </c>
      <c r="T3713" s="39">
        <v>0</v>
      </c>
      <c r="U3713" s="39">
        <v>0</v>
      </c>
      <c r="V3713" s="39">
        <v>0</v>
      </c>
      <c r="W3713" s="39">
        <v>0</v>
      </c>
      <c r="X3713" s="39"/>
      <c r="Y3713" s="39"/>
      <c r="Z3713" s="39"/>
      <c r="AA3713" s="39"/>
      <c r="AB3713" s="39"/>
      <c r="AC3713" s="39"/>
      <c r="AD3713" s="39"/>
      <c r="AE3713" s="39"/>
      <c r="AF3713" s="39"/>
      <c r="AG3713" s="39"/>
      <c r="AH3713" s="39"/>
      <c r="AI3713" s="39"/>
      <c r="AJ3713" s="39"/>
      <c r="AK3713" s="39"/>
      <c r="AL3713" s="39"/>
      <c r="AM3713" s="39"/>
      <c r="AN3713" s="39"/>
      <c r="AO3713" s="39"/>
      <c r="AP3713" s="39">
        <v>19250000</v>
      </c>
      <c r="AQ3713" s="39">
        <f>(O3713+P3713+Q3713+R3713+S3713+T3713+U3713+V3713+W3713)*AP3713</f>
        <v>38500000</v>
      </c>
      <c r="AR3713" s="27">
        <f t="shared" si="150"/>
        <v>43120000.000000007</v>
      </c>
      <c r="AS3713" s="13" t="s">
        <v>748</v>
      </c>
      <c r="AT3713" s="13">
        <v>2016</v>
      </c>
      <c r="AU3713" s="13"/>
    </row>
    <row r="3714" spans="2:47" ht="13.15" customHeight="1" x14ac:dyDescent="0.2">
      <c r="B3714" s="13" t="s">
        <v>5901</v>
      </c>
      <c r="C3714" s="13" t="s">
        <v>100</v>
      </c>
      <c r="D3714" s="13" t="s">
        <v>1008</v>
      </c>
      <c r="E3714" s="13" t="s">
        <v>1009</v>
      </c>
      <c r="F3714" s="13" t="s">
        <v>1010</v>
      </c>
      <c r="G3714" s="13" t="s">
        <v>1003</v>
      </c>
      <c r="H3714" s="13" t="s">
        <v>1026</v>
      </c>
      <c r="I3714" s="13">
        <v>50</v>
      </c>
      <c r="J3714" s="13" t="s">
        <v>462</v>
      </c>
      <c r="K3714" s="13" t="s">
        <v>107</v>
      </c>
      <c r="L3714" s="13" t="s">
        <v>108</v>
      </c>
      <c r="M3714" s="13" t="s">
        <v>337</v>
      </c>
      <c r="N3714" s="13" t="s">
        <v>110</v>
      </c>
      <c r="O3714" s="39"/>
      <c r="P3714" s="39"/>
      <c r="Q3714" s="39"/>
      <c r="R3714" s="39"/>
      <c r="S3714" s="39">
        <v>23</v>
      </c>
      <c r="T3714" s="39"/>
      <c r="U3714" s="39"/>
      <c r="V3714" s="39"/>
      <c r="W3714" s="39"/>
      <c r="X3714" s="39"/>
      <c r="Y3714" s="39"/>
      <c r="Z3714" s="39"/>
      <c r="AA3714" s="39"/>
      <c r="AB3714" s="39"/>
      <c r="AC3714" s="39"/>
      <c r="AD3714" s="39"/>
      <c r="AE3714" s="39"/>
      <c r="AF3714" s="39"/>
      <c r="AG3714" s="39"/>
      <c r="AH3714" s="39"/>
      <c r="AI3714" s="39"/>
      <c r="AJ3714" s="39"/>
      <c r="AK3714" s="39"/>
      <c r="AL3714" s="39"/>
      <c r="AM3714" s="39"/>
      <c r="AN3714" s="39"/>
      <c r="AO3714" s="39"/>
      <c r="AP3714" s="39">
        <v>56308.92</v>
      </c>
      <c r="AQ3714" s="39">
        <v>0</v>
      </c>
      <c r="AR3714" s="27">
        <f t="shared" si="150"/>
        <v>0</v>
      </c>
      <c r="AS3714" s="13" t="s">
        <v>748</v>
      </c>
      <c r="AT3714" s="13">
        <v>2016</v>
      </c>
      <c r="AU3714" s="13">
        <v>9.14</v>
      </c>
    </row>
    <row r="3715" spans="2:47" ht="13.15" customHeight="1" x14ac:dyDescent="0.2">
      <c r="B3715" s="13" t="s">
        <v>5902</v>
      </c>
      <c r="C3715" s="13" t="s">
        <v>100</v>
      </c>
      <c r="D3715" s="13" t="s">
        <v>1008</v>
      </c>
      <c r="E3715" s="13" t="s">
        <v>1009</v>
      </c>
      <c r="F3715" s="13" t="s">
        <v>1010</v>
      </c>
      <c r="G3715" s="13" t="s">
        <v>1003</v>
      </c>
      <c r="H3715" s="13" t="s">
        <v>1026</v>
      </c>
      <c r="I3715" s="13">
        <v>50</v>
      </c>
      <c r="J3715" s="13" t="s">
        <v>751</v>
      </c>
      <c r="K3715" s="13" t="s">
        <v>107</v>
      </c>
      <c r="L3715" s="13" t="s">
        <v>108</v>
      </c>
      <c r="M3715" s="13" t="s">
        <v>337</v>
      </c>
      <c r="N3715" s="13" t="s">
        <v>110</v>
      </c>
      <c r="O3715" s="39"/>
      <c r="P3715" s="39"/>
      <c r="Q3715" s="39"/>
      <c r="R3715" s="39"/>
      <c r="S3715" s="39">
        <v>30</v>
      </c>
      <c r="T3715" s="39">
        <v>30</v>
      </c>
      <c r="U3715" s="39">
        <v>30</v>
      </c>
      <c r="V3715" s="39">
        <v>110</v>
      </c>
      <c r="W3715" s="39">
        <v>110</v>
      </c>
      <c r="X3715" s="39"/>
      <c r="Y3715" s="39"/>
      <c r="Z3715" s="39"/>
      <c r="AA3715" s="39"/>
      <c r="AB3715" s="39"/>
      <c r="AC3715" s="39"/>
      <c r="AD3715" s="39"/>
      <c r="AE3715" s="39"/>
      <c r="AF3715" s="39"/>
      <c r="AG3715" s="39"/>
      <c r="AH3715" s="39"/>
      <c r="AI3715" s="39"/>
      <c r="AJ3715" s="39"/>
      <c r="AK3715" s="39"/>
      <c r="AL3715" s="39"/>
      <c r="AM3715" s="39"/>
      <c r="AN3715" s="39"/>
      <c r="AO3715" s="39"/>
      <c r="AP3715" s="39">
        <v>56308.92</v>
      </c>
      <c r="AQ3715" s="39">
        <v>0</v>
      </c>
      <c r="AR3715" s="27">
        <f t="shared" si="150"/>
        <v>0</v>
      </c>
      <c r="AS3715" s="13" t="s">
        <v>748</v>
      </c>
      <c r="AT3715" s="13">
        <v>2016</v>
      </c>
      <c r="AU3715" s="13">
        <v>14</v>
      </c>
    </row>
    <row r="3716" spans="2:47" ht="13.15" customHeight="1" x14ac:dyDescent="0.2">
      <c r="B3716" s="13" t="s">
        <v>5903</v>
      </c>
      <c r="C3716" s="13" t="s">
        <v>100</v>
      </c>
      <c r="D3716" s="13" t="s">
        <v>1008</v>
      </c>
      <c r="E3716" s="13" t="s">
        <v>1009</v>
      </c>
      <c r="F3716" s="13" t="s">
        <v>1010</v>
      </c>
      <c r="G3716" s="13" t="s">
        <v>1003</v>
      </c>
      <c r="H3716" s="15" t="s">
        <v>1026</v>
      </c>
      <c r="I3716" s="13">
        <v>50</v>
      </c>
      <c r="J3716" s="13" t="s">
        <v>1496</v>
      </c>
      <c r="K3716" s="13" t="s">
        <v>107</v>
      </c>
      <c r="L3716" s="13" t="s">
        <v>108</v>
      </c>
      <c r="M3716" s="13" t="s">
        <v>5232</v>
      </c>
      <c r="N3716" s="13" t="s">
        <v>110</v>
      </c>
      <c r="O3716" s="39"/>
      <c r="P3716" s="39"/>
      <c r="Q3716" s="39"/>
      <c r="R3716" s="39"/>
      <c r="S3716" s="39">
        <v>23</v>
      </c>
      <c r="T3716" s="39">
        <v>0</v>
      </c>
      <c r="U3716" s="39">
        <v>0</v>
      </c>
      <c r="V3716" s="39">
        <v>0</v>
      </c>
      <c r="W3716" s="39">
        <v>0</v>
      </c>
      <c r="X3716" s="39"/>
      <c r="Y3716" s="39"/>
      <c r="Z3716" s="39"/>
      <c r="AA3716" s="39"/>
      <c r="AB3716" s="39"/>
      <c r="AC3716" s="39"/>
      <c r="AD3716" s="39"/>
      <c r="AE3716" s="39"/>
      <c r="AF3716" s="39"/>
      <c r="AG3716" s="39"/>
      <c r="AH3716" s="39"/>
      <c r="AI3716" s="39"/>
      <c r="AJ3716" s="39"/>
      <c r="AK3716" s="39"/>
      <c r="AL3716" s="39"/>
      <c r="AM3716" s="39"/>
      <c r="AN3716" s="39"/>
      <c r="AO3716" s="39"/>
      <c r="AP3716" s="39">
        <v>56308.92</v>
      </c>
      <c r="AQ3716" s="39">
        <f>(O3716+P3716+Q3716+R3716+S3716+T3716+U3716+V3716+W3716)*AP3716</f>
        <v>1295105.1599999999</v>
      </c>
      <c r="AR3716" s="27">
        <f t="shared" si="150"/>
        <v>1450517.7792</v>
      </c>
      <c r="AS3716" s="13" t="s">
        <v>748</v>
      </c>
      <c r="AT3716" s="13">
        <v>2016</v>
      </c>
      <c r="AU3716" s="13"/>
    </row>
    <row r="3717" spans="2:47" ht="13.15" customHeight="1" x14ac:dyDescent="0.2">
      <c r="B3717" s="13" t="s">
        <v>5904</v>
      </c>
      <c r="C3717" s="13" t="s">
        <v>100</v>
      </c>
      <c r="D3717" s="13" t="s">
        <v>204</v>
      </c>
      <c r="E3717" s="13" t="s">
        <v>194</v>
      </c>
      <c r="F3717" s="13" t="s">
        <v>205</v>
      </c>
      <c r="G3717" s="13" t="s">
        <v>1291</v>
      </c>
      <c r="H3717" s="13" t="s">
        <v>1026</v>
      </c>
      <c r="I3717" s="13">
        <v>45</v>
      </c>
      <c r="J3717" s="13" t="s">
        <v>751</v>
      </c>
      <c r="K3717" s="13" t="s">
        <v>107</v>
      </c>
      <c r="L3717" s="13" t="s">
        <v>108</v>
      </c>
      <c r="M3717" s="30" t="s">
        <v>337</v>
      </c>
      <c r="N3717" s="13" t="s">
        <v>110</v>
      </c>
      <c r="O3717" s="39"/>
      <c r="P3717" s="39"/>
      <c r="Q3717" s="39"/>
      <c r="R3717" s="39"/>
      <c r="S3717" s="39">
        <v>67</v>
      </c>
      <c r="T3717" s="39">
        <v>25</v>
      </c>
      <c r="U3717" s="39">
        <v>26</v>
      </c>
      <c r="V3717" s="39"/>
      <c r="W3717" s="39"/>
      <c r="X3717" s="39"/>
      <c r="Y3717" s="39"/>
      <c r="Z3717" s="39"/>
      <c r="AA3717" s="39"/>
      <c r="AB3717" s="39"/>
      <c r="AC3717" s="39"/>
      <c r="AD3717" s="39"/>
      <c r="AE3717" s="39"/>
      <c r="AF3717" s="39"/>
      <c r="AG3717" s="39"/>
      <c r="AH3717" s="39"/>
      <c r="AI3717" s="39"/>
      <c r="AJ3717" s="39"/>
      <c r="AK3717" s="39"/>
      <c r="AL3717" s="39"/>
      <c r="AM3717" s="39"/>
      <c r="AN3717" s="39"/>
      <c r="AO3717" s="39"/>
      <c r="AP3717" s="39">
        <v>1553705.35</v>
      </c>
      <c r="AQ3717" s="39">
        <v>0</v>
      </c>
      <c r="AR3717" s="27">
        <f t="shared" si="150"/>
        <v>0</v>
      </c>
      <c r="AS3717" s="13" t="s">
        <v>748</v>
      </c>
      <c r="AT3717" s="13">
        <v>2016</v>
      </c>
      <c r="AU3717" s="13">
        <v>14</v>
      </c>
    </row>
    <row r="3718" spans="2:47" ht="13.15" customHeight="1" x14ac:dyDescent="0.2">
      <c r="B3718" s="13" t="s">
        <v>5905</v>
      </c>
      <c r="C3718" s="13" t="s">
        <v>100</v>
      </c>
      <c r="D3718" s="13" t="s">
        <v>204</v>
      </c>
      <c r="E3718" s="13" t="s">
        <v>194</v>
      </c>
      <c r="F3718" s="13" t="s">
        <v>205</v>
      </c>
      <c r="G3718" s="13" t="s">
        <v>1291</v>
      </c>
      <c r="H3718" s="13" t="s">
        <v>1026</v>
      </c>
      <c r="I3718" s="13">
        <v>45</v>
      </c>
      <c r="J3718" s="13" t="s">
        <v>751</v>
      </c>
      <c r="K3718" s="13" t="s">
        <v>107</v>
      </c>
      <c r="L3718" s="13" t="s">
        <v>108</v>
      </c>
      <c r="M3718" s="30" t="s">
        <v>337</v>
      </c>
      <c r="N3718" s="13" t="s">
        <v>110</v>
      </c>
      <c r="O3718" s="39"/>
      <c r="P3718" s="39"/>
      <c r="Q3718" s="39"/>
      <c r="R3718" s="39"/>
      <c r="S3718" s="39">
        <v>44</v>
      </c>
      <c r="T3718" s="39">
        <v>6</v>
      </c>
      <c r="U3718" s="39">
        <v>8</v>
      </c>
      <c r="V3718" s="39">
        <v>33</v>
      </c>
      <c r="W3718" s="39">
        <v>33</v>
      </c>
      <c r="X3718" s="39"/>
      <c r="Y3718" s="39"/>
      <c r="Z3718" s="39"/>
      <c r="AA3718" s="39"/>
      <c r="AB3718" s="39"/>
      <c r="AC3718" s="39"/>
      <c r="AD3718" s="39"/>
      <c r="AE3718" s="39"/>
      <c r="AF3718" s="39"/>
      <c r="AG3718" s="39"/>
      <c r="AH3718" s="39"/>
      <c r="AI3718" s="39"/>
      <c r="AJ3718" s="39"/>
      <c r="AK3718" s="39"/>
      <c r="AL3718" s="39"/>
      <c r="AM3718" s="39"/>
      <c r="AN3718" s="39"/>
      <c r="AO3718" s="39"/>
      <c r="AP3718" s="39">
        <v>1553705.35</v>
      </c>
      <c r="AQ3718" s="39">
        <v>0</v>
      </c>
      <c r="AR3718" s="27">
        <f t="shared" si="150"/>
        <v>0</v>
      </c>
      <c r="AS3718" s="13" t="s">
        <v>748</v>
      </c>
      <c r="AT3718" s="13">
        <v>2016</v>
      </c>
      <c r="AU3718" s="13">
        <v>9</v>
      </c>
    </row>
    <row r="3719" spans="2:47" ht="13.15" customHeight="1" x14ac:dyDescent="0.2">
      <c r="B3719" s="13" t="s">
        <v>5906</v>
      </c>
      <c r="C3719" s="13" t="s">
        <v>100</v>
      </c>
      <c r="D3719" s="13" t="s">
        <v>204</v>
      </c>
      <c r="E3719" s="13" t="s">
        <v>194</v>
      </c>
      <c r="F3719" s="13" t="s">
        <v>205</v>
      </c>
      <c r="G3719" s="13" t="s">
        <v>1291</v>
      </c>
      <c r="H3719" s="13" t="s">
        <v>1026</v>
      </c>
      <c r="I3719" s="13">
        <v>45</v>
      </c>
      <c r="J3719" s="13" t="s">
        <v>5907</v>
      </c>
      <c r="K3719" s="13" t="s">
        <v>107</v>
      </c>
      <c r="L3719" s="13" t="s">
        <v>108</v>
      </c>
      <c r="M3719" s="30" t="s">
        <v>337</v>
      </c>
      <c r="N3719" s="13" t="s">
        <v>110</v>
      </c>
      <c r="O3719" s="39"/>
      <c r="P3719" s="39"/>
      <c r="Q3719" s="39"/>
      <c r="R3719" s="39"/>
      <c r="S3719" s="39">
        <v>44</v>
      </c>
      <c r="T3719" s="39">
        <v>6</v>
      </c>
      <c r="U3719" s="39">
        <v>8</v>
      </c>
      <c r="V3719" s="39">
        <v>33</v>
      </c>
      <c r="W3719" s="39">
        <v>33</v>
      </c>
      <c r="X3719" s="39"/>
      <c r="Y3719" s="39"/>
      <c r="Z3719" s="39"/>
      <c r="AA3719" s="39"/>
      <c r="AB3719" s="39"/>
      <c r="AC3719" s="39"/>
      <c r="AD3719" s="39"/>
      <c r="AE3719" s="39"/>
      <c r="AF3719" s="39"/>
      <c r="AG3719" s="39"/>
      <c r="AH3719" s="39"/>
      <c r="AI3719" s="39"/>
      <c r="AJ3719" s="39"/>
      <c r="AK3719" s="39"/>
      <c r="AL3719" s="39"/>
      <c r="AM3719" s="39"/>
      <c r="AN3719" s="39"/>
      <c r="AO3719" s="39"/>
      <c r="AP3719" s="39">
        <v>1553705.35</v>
      </c>
      <c r="AQ3719" s="39">
        <v>0</v>
      </c>
      <c r="AR3719" s="27">
        <f t="shared" si="150"/>
        <v>0</v>
      </c>
      <c r="AS3719" s="13" t="s">
        <v>748</v>
      </c>
      <c r="AT3719" s="13">
        <v>2016</v>
      </c>
      <c r="AU3719" s="13" t="s">
        <v>212</v>
      </c>
    </row>
    <row r="3720" spans="2:47" ht="13.15" customHeight="1" x14ac:dyDescent="0.2">
      <c r="B3720" s="13" t="s">
        <v>5908</v>
      </c>
      <c r="C3720" s="13" t="s">
        <v>100</v>
      </c>
      <c r="D3720" s="13" t="s">
        <v>666</v>
      </c>
      <c r="E3720" s="13" t="s">
        <v>667</v>
      </c>
      <c r="F3720" s="13" t="s">
        <v>668</v>
      </c>
      <c r="G3720" s="13" t="s">
        <v>663</v>
      </c>
      <c r="H3720" s="13" t="s">
        <v>1026</v>
      </c>
      <c r="I3720" s="13">
        <v>45</v>
      </c>
      <c r="J3720" s="13" t="s">
        <v>751</v>
      </c>
      <c r="K3720" s="13" t="s">
        <v>107</v>
      </c>
      <c r="L3720" s="13" t="s">
        <v>108</v>
      </c>
      <c r="M3720" s="13" t="s">
        <v>337</v>
      </c>
      <c r="N3720" s="13" t="s">
        <v>664</v>
      </c>
      <c r="O3720" s="39"/>
      <c r="P3720" s="39"/>
      <c r="Q3720" s="39"/>
      <c r="R3720" s="39"/>
      <c r="S3720" s="39">
        <v>19767</v>
      </c>
      <c r="T3720" s="39">
        <v>19767</v>
      </c>
      <c r="U3720" s="39">
        <v>19767</v>
      </c>
      <c r="V3720" s="39"/>
      <c r="W3720" s="39"/>
      <c r="X3720" s="39"/>
      <c r="Y3720" s="39"/>
      <c r="Z3720" s="39"/>
      <c r="AA3720" s="39"/>
      <c r="AB3720" s="39"/>
      <c r="AC3720" s="39"/>
      <c r="AD3720" s="39"/>
      <c r="AE3720" s="39"/>
      <c r="AF3720" s="39"/>
      <c r="AG3720" s="39"/>
      <c r="AH3720" s="39"/>
      <c r="AI3720" s="39"/>
      <c r="AJ3720" s="39"/>
      <c r="AK3720" s="39"/>
      <c r="AL3720" s="39"/>
      <c r="AM3720" s="39"/>
      <c r="AN3720" s="39"/>
      <c r="AO3720" s="39"/>
      <c r="AP3720" s="39">
        <v>1874.9999999999998</v>
      </c>
      <c r="AQ3720" s="39">
        <v>0</v>
      </c>
      <c r="AR3720" s="27">
        <f t="shared" si="150"/>
        <v>0</v>
      </c>
      <c r="AS3720" s="13" t="s">
        <v>748</v>
      </c>
      <c r="AT3720" s="13">
        <v>2016</v>
      </c>
      <c r="AU3720" s="13" t="s">
        <v>212</v>
      </c>
    </row>
    <row r="3721" spans="2:47" ht="13.15" customHeight="1" x14ac:dyDescent="0.2">
      <c r="B3721" s="10" t="s">
        <v>5909</v>
      </c>
      <c r="C3721" s="13" t="s">
        <v>100</v>
      </c>
      <c r="D3721" s="15" t="s">
        <v>5910</v>
      </c>
      <c r="E3721" s="15" t="s">
        <v>5911</v>
      </c>
      <c r="F3721" s="31" t="s">
        <v>4755</v>
      </c>
      <c r="G3721" s="32" t="s">
        <v>5912</v>
      </c>
      <c r="H3721" s="13" t="s">
        <v>1026</v>
      </c>
      <c r="I3721" s="10">
        <v>100</v>
      </c>
      <c r="J3721" s="10" t="s">
        <v>4117</v>
      </c>
      <c r="K3721" s="15" t="s">
        <v>5913</v>
      </c>
      <c r="L3721" s="13" t="s">
        <v>108</v>
      </c>
      <c r="M3721" s="13" t="s">
        <v>5232</v>
      </c>
      <c r="N3721" s="13" t="s">
        <v>4841</v>
      </c>
      <c r="O3721" s="5"/>
      <c r="P3721" s="5"/>
      <c r="Q3721" s="5"/>
      <c r="R3721" s="5"/>
      <c r="S3721" s="5"/>
      <c r="T3721" s="33">
        <v>57312</v>
      </c>
      <c r="U3721" s="34">
        <v>62472</v>
      </c>
      <c r="V3721" s="34">
        <v>77357</v>
      </c>
      <c r="W3721" s="5"/>
      <c r="X3721" s="5"/>
      <c r="Y3721" s="5"/>
      <c r="Z3721" s="5"/>
      <c r="AA3721" s="5"/>
      <c r="AB3721" s="5"/>
      <c r="AC3721" s="5"/>
      <c r="AD3721" s="5"/>
      <c r="AE3721" s="5"/>
      <c r="AF3721" s="5"/>
      <c r="AG3721" s="5"/>
      <c r="AH3721" s="5"/>
      <c r="AI3721" s="5"/>
      <c r="AJ3721" s="5"/>
      <c r="AK3721" s="5"/>
      <c r="AL3721" s="5"/>
      <c r="AM3721" s="5"/>
      <c r="AN3721" s="5"/>
      <c r="AO3721" s="5"/>
      <c r="AP3721" s="27">
        <v>120</v>
      </c>
      <c r="AQ3721" s="39">
        <v>0</v>
      </c>
      <c r="AR3721" s="27">
        <f t="shared" si="150"/>
        <v>0</v>
      </c>
      <c r="AS3721" s="10" t="s">
        <v>748</v>
      </c>
      <c r="AT3721" s="43" t="s">
        <v>3113</v>
      </c>
      <c r="AU3721" s="10">
        <v>8.18</v>
      </c>
    </row>
    <row r="3722" spans="2:47" ht="13.15" customHeight="1" x14ac:dyDescent="0.2">
      <c r="B3722" s="10" t="s">
        <v>5914</v>
      </c>
      <c r="C3722" s="13" t="s">
        <v>100</v>
      </c>
      <c r="D3722" s="15" t="s">
        <v>5910</v>
      </c>
      <c r="E3722" s="15" t="s">
        <v>5911</v>
      </c>
      <c r="F3722" s="31" t="s">
        <v>4755</v>
      </c>
      <c r="G3722" s="32" t="s">
        <v>5912</v>
      </c>
      <c r="H3722" s="13" t="s">
        <v>1026</v>
      </c>
      <c r="I3722" s="10">
        <v>0</v>
      </c>
      <c r="J3722" s="10" t="s">
        <v>247</v>
      </c>
      <c r="K3722" s="15" t="s">
        <v>5913</v>
      </c>
      <c r="L3722" s="13" t="s">
        <v>108</v>
      </c>
      <c r="M3722" s="13" t="s">
        <v>5232</v>
      </c>
      <c r="N3722" s="13" t="s">
        <v>4841</v>
      </c>
      <c r="O3722" s="5"/>
      <c r="P3722" s="5"/>
      <c r="Q3722" s="5"/>
      <c r="R3722" s="5"/>
      <c r="S3722" s="5"/>
      <c r="T3722" s="33">
        <v>57312</v>
      </c>
      <c r="U3722" s="34">
        <v>62472</v>
      </c>
      <c r="V3722" s="34">
        <v>77357</v>
      </c>
      <c r="W3722" s="5"/>
      <c r="X3722" s="5"/>
      <c r="Y3722" s="5"/>
      <c r="Z3722" s="5"/>
      <c r="AA3722" s="5"/>
      <c r="AB3722" s="5"/>
      <c r="AC3722" s="5"/>
      <c r="AD3722" s="5"/>
      <c r="AE3722" s="5"/>
      <c r="AF3722" s="5"/>
      <c r="AG3722" s="5"/>
      <c r="AH3722" s="5"/>
      <c r="AI3722" s="5"/>
      <c r="AJ3722" s="5"/>
      <c r="AK3722" s="5"/>
      <c r="AL3722" s="5"/>
      <c r="AM3722" s="5"/>
      <c r="AN3722" s="5"/>
      <c r="AO3722" s="5"/>
      <c r="AP3722" s="27">
        <v>120</v>
      </c>
      <c r="AQ3722" s="39">
        <v>0</v>
      </c>
      <c r="AR3722" s="27">
        <f t="shared" si="150"/>
        <v>0</v>
      </c>
      <c r="AS3722" s="10"/>
      <c r="AT3722" s="43" t="s">
        <v>3113</v>
      </c>
      <c r="AU3722" s="10" t="s">
        <v>7142</v>
      </c>
    </row>
    <row r="3723" spans="2:47" ht="13.15" customHeight="1" x14ac:dyDescent="0.2">
      <c r="B3723" s="10" t="s">
        <v>7128</v>
      </c>
      <c r="C3723" s="13" t="s">
        <v>100</v>
      </c>
      <c r="D3723" s="15" t="s">
        <v>5910</v>
      </c>
      <c r="E3723" s="15" t="s">
        <v>5911</v>
      </c>
      <c r="F3723" s="31" t="s">
        <v>4755</v>
      </c>
      <c r="G3723" s="97" t="s">
        <v>7129</v>
      </c>
      <c r="H3723" s="13" t="s">
        <v>1026</v>
      </c>
      <c r="I3723" s="97">
        <v>100</v>
      </c>
      <c r="J3723" s="97" t="s">
        <v>7130</v>
      </c>
      <c r="K3723" s="97" t="s">
        <v>7131</v>
      </c>
      <c r="L3723" s="97" t="s">
        <v>108</v>
      </c>
      <c r="M3723" s="97" t="s">
        <v>6210</v>
      </c>
      <c r="N3723" s="13" t="s">
        <v>4841</v>
      </c>
      <c r="O3723" s="98"/>
      <c r="P3723" s="98"/>
      <c r="Q3723" s="98"/>
      <c r="R3723" s="98"/>
      <c r="S3723" s="98"/>
      <c r="T3723" s="98">
        <v>57312</v>
      </c>
      <c r="U3723" s="98">
        <v>62472</v>
      </c>
      <c r="V3723" s="98">
        <v>77357</v>
      </c>
      <c r="W3723" s="98"/>
      <c r="X3723" s="98"/>
      <c r="Y3723" s="98"/>
      <c r="Z3723" s="98"/>
      <c r="AA3723" s="98"/>
      <c r="AB3723" s="98"/>
      <c r="AC3723" s="98"/>
      <c r="AD3723" s="98"/>
      <c r="AE3723" s="98"/>
      <c r="AF3723" s="98"/>
      <c r="AG3723" s="98"/>
      <c r="AH3723" s="98"/>
      <c r="AI3723" s="39"/>
      <c r="AJ3723" s="39"/>
      <c r="AK3723" s="39"/>
      <c r="AL3723" s="39"/>
      <c r="AM3723" s="39"/>
      <c r="AN3723" s="39"/>
      <c r="AO3723" s="39"/>
      <c r="AP3723" s="99">
        <v>120</v>
      </c>
      <c r="AQ3723" s="39">
        <v>0</v>
      </c>
      <c r="AR3723" s="27">
        <f t="shared" si="150"/>
        <v>0</v>
      </c>
      <c r="AS3723" s="97" t="s">
        <v>748</v>
      </c>
      <c r="AT3723" s="13">
        <v>2017</v>
      </c>
      <c r="AU3723" s="146">
        <v>9.1</v>
      </c>
    </row>
    <row r="3724" spans="2:47" ht="13.15" customHeight="1" x14ac:dyDescent="0.2">
      <c r="B3724" s="10" t="s">
        <v>7204</v>
      </c>
      <c r="C3724" s="13" t="s">
        <v>100</v>
      </c>
      <c r="D3724" s="15" t="s">
        <v>5910</v>
      </c>
      <c r="E3724" s="15" t="s">
        <v>5911</v>
      </c>
      <c r="F3724" s="31" t="s">
        <v>4755</v>
      </c>
      <c r="G3724" s="97" t="s">
        <v>7129</v>
      </c>
      <c r="H3724" s="13" t="s">
        <v>1026</v>
      </c>
      <c r="I3724" s="97">
        <v>100</v>
      </c>
      <c r="J3724" s="97" t="s">
        <v>7214</v>
      </c>
      <c r="K3724" s="97" t="s">
        <v>7205</v>
      </c>
      <c r="L3724" s="97" t="s">
        <v>108</v>
      </c>
      <c r="M3724" s="97" t="s">
        <v>6210</v>
      </c>
      <c r="N3724" s="13" t="s">
        <v>4841</v>
      </c>
      <c r="O3724" s="98"/>
      <c r="P3724" s="39"/>
      <c r="Q3724" s="39"/>
      <c r="R3724" s="39"/>
      <c r="S3724" s="39"/>
      <c r="T3724" s="98">
        <v>57312</v>
      </c>
      <c r="U3724" s="98">
        <v>62472</v>
      </c>
      <c r="V3724" s="98">
        <v>77357</v>
      </c>
      <c r="W3724" s="39"/>
      <c r="X3724" s="39"/>
      <c r="Y3724" s="39"/>
      <c r="Z3724" s="39"/>
      <c r="AA3724" s="39"/>
      <c r="AB3724" s="39"/>
      <c r="AC3724" s="39"/>
      <c r="AD3724" s="39"/>
      <c r="AE3724" s="39"/>
      <c r="AF3724" s="39"/>
      <c r="AG3724" s="39"/>
      <c r="AH3724" s="39"/>
      <c r="AI3724" s="39"/>
      <c r="AJ3724" s="39"/>
      <c r="AK3724" s="39"/>
      <c r="AL3724" s="39"/>
      <c r="AM3724" s="39"/>
      <c r="AN3724" s="39"/>
      <c r="AO3724" s="39"/>
      <c r="AP3724" s="99">
        <v>120</v>
      </c>
      <c r="AQ3724" s="39">
        <v>0</v>
      </c>
      <c r="AR3724" s="27">
        <f t="shared" si="150"/>
        <v>0</v>
      </c>
      <c r="AS3724" s="97" t="s">
        <v>748</v>
      </c>
      <c r="AT3724" s="13">
        <v>2017</v>
      </c>
      <c r="AU3724" s="147" t="s">
        <v>7419</v>
      </c>
    </row>
    <row r="3725" spans="2:47" ht="13.15" customHeight="1" x14ac:dyDescent="0.2">
      <c r="B3725" s="143" t="s">
        <v>7420</v>
      </c>
      <c r="C3725" s="13" t="s">
        <v>100</v>
      </c>
      <c r="D3725" s="15" t="s">
        <v>5910</v>
      </c>
      <c r="E3725" s="15" t="s">
        <v>5911</v>
      </c>
      <c r="F3725" s="31" t="s">
        <v>4755</v>
      </c>
      <c r="G3725" s="97" t="s">
        <v>7129</v>
      </c>
      <c r="H3725" s="13" t="s">
        <v>1026</v>
      </c>
      <c r="I3725" s="97">
        <v>0</v>
      </c>
      <c r="J3725" s="97" t="s">
        <v>5951</v>
      </c>
      <c r="K3725" s="13" t="s">
        <v>7421</v>
      </c>
      <c r="L3725" s="97" t="s">
        <v>108</v>
      </c>
      <c r="M3725" s="13" t="s">
        <v>7422</v>
      </c>
      <c r="N3725" s="13" t="s">
        <v>4841</v>
      </c>
      <c r="O3725" s="98"/>
      <c r="P3725" s="39"/>
      <c r="Q3725" s="39"/>
      <c r="R3725" s="39"/>
      <c r="S3725" s="39"/>
      <c r="T3725" s="98">
        <v>57312</v>
      </c>
      <c r="U3725" s="98">
        <v>62472</v>
      </c>
      <c r="V3725" s="98">
        <v>77357</v>
      </c>
      <c r="W3725" s="39"/>
      <c r="X3725" s="99"/>
      <c r="Y3725" s="39"/>
      <c r="Z3725" s="27"/>
      <c r="AA3725" s="97"/>
      <c r="AB3725" s="13"/>
      <c r="AC3725" s="97"/>
      <c r="AD3725" s="144"/>
      <c r="AE3725" s="148"/>
      <c r="AF3725" s="148"/>
      <c r="AG3725" s="148"/>
      <c r="AH3725" s="148"/>
      <c r="AI3725" s="148"/>
      <c r="AJ3725" s="148"/>
      <c r="AK3725" s="148"/>
      <c r="AL3725" s="148"/>
      <c r="AM3725" s="148"/>
      <c r="AN3725" s="148"/>
      <c r="AO3725" s="148"/>
      <c r="AP3725" s="99">
        <v>120</v>
      </c>
      <c r="AQ3725" s="39">
        <f>(T3725+U3725+V3725)*AP3725</f>
        <v>23656920</v>
      </c>
      <c r="AR3725" s="27">
        <f>AQ3725*1.12</f>
        <v>26495750.400000002</v>
      </c>
      <c r="AS3725" s="97"/>
      <c r="AT3725" s="13">
        <v>2017</v>
      </c>
      <c r="AU3725" s="148"/>
    </row>
    <row r="3726" spans="2:47" ht="13.15" customHeight="1" x14ac:dyDescent="0.2">
      <c r="B3726" s="10" t="s">
        <v>5915</v>
      </c>
      <c r="C3726" s="13" t="s">
        <v>100</v>
      </c>
      <c r="D3726" s="15" t="s">
        <v>5910</v>
      </c>
      <c r="E3726" s="15" t="s">
        <v>5911</v>
      </c>
      <c r="F3726" s="31" t="s">
        <v>4755</v>
      </c>
      <c r="G3726" s="32" t="s">
        <v>5912</v>
      </c>
      <c r="H3726" s="13" t="s">
        <v>1026</v>
      </c>
      <c r="I3726" s="10">
        <v>100</v>
      </c>
      <c r="J3726" s="10" t="s">
        <v>4117</v>
      </c>
      <c r="K3726" s="15" t="s">
        <v>5916</v>
      </c>
      <c r="L3726" s="13" t="s">
        <v>108</v>
      </c>
      <c r="M3726" s="13" t="s">
        <v>5232</v>
      </c>
      <c r="N3726" s="13" t="s">
        <v>4841</v>
      </c>
      <c r="O3726" s="5"/>
      <c r="P3726" s="5"/>
      <c r="Q3726" s="5"/>
      <c r="R3726" s="5"/>
      <c r="S3726" s="5"/>
      <c r="T3726" s="27">
        <v>252920</v>
      </c>
      <c r="U3726" s="27">
        <v>275007</v>
      </c>
      <c r="V3726" s="27">
        <v>293207</v>
      </c>
      <c r="W3726" s="5"/>
      <c r="X3726" s="5"/>
      <c r="Y3726" s="5"/>
      <c r="Z3726" s="5"/>
      <c r="AA3726" s="5"/>
      <c r="AB3726" s="5"/>
      <c r="AC3726" s="5"/>
      <c r="AD3726" s="5"/>
      <c r="AE3726" s="5"/>
      <c r="AF3726" s="5"/>
      <c r="AG3726" s="5"/>
      <c r="AH3726" s="5"/>
      <c r="AI3726" s="5"/>
      <c r="AJ3726" s="5"/>
      <c r="AK3726" s="5"/>
      <c r="AL3726" s="5"/>
      <c r="AM3726" s="5"/>
      <c r="AN3726" s="5"/>
      <c r="AO3726" s="5"/>
      <c r="AP3726" s="27">
        <v>120</v>
      </c>
      <c r="AQ3726" s="39">
        <v>0</v>
      </c>
      <c r="AR3726" s="27">
        <f t="shared" si="150"/>
        <v>0</v>
      </c>
      <c r="AS3726" s="10" t="s">
        <v>748</v>
      </c>
      <c r="AT3726" s="43" t="s">
        <v>3113</v>
      </c>
      <c r="AU3726" s="10">
        <v>8.18</v>
      </c>
    </row>
    <row r="3727" spans="2:47" ht="13.15" customHeight="1" x14ac:dyDescent="0.2">
      <c r="B3727" s="10" t="s">
        <v>5917</v>
      </c>
      <c r="C3727" s="13" t="s">
        <v>100</v>
      </c>
      <c r="D3727" s="15" t="s">
        <v>5910</v>
      </c>
      <c r="E3727" s="15" t="s">
        <v>5911</v>
      </c>
      <c r="F3727" s="31" t="s">
        <v>4755</v>
      </c>
      <c r="G3727" s="32" t="s">
        <v>5912</v>
      </c>
      <c r="H3727" s="13" t="s">
        <v>1026</v>
      </c>
      <c r="I3727" s="10">
        <v>0</v>
      </c>
      <c r="J3727" s="10" t="s">
        <v>247</v>
      </c>
      <c r="K3727" s="15" t="s">
        <v>5916</v>
      </c>
      <c r="L3727" s="13" t="s">
        <v>108</v>
      </c>
      <c r="M3727" s="13" t="s">
        <v>5232</v>
      </c>
      <c r="N3727" s="13" t="s">
        <v>4841</v>
      </c>
      <c r="O3727" s="5"/>
      <c r="P3727" s="5"/>
      <c r="Q3727" s="5"/>
      <c r="R3727" s="5"/>
      <c r="S3727" s="5"/>
      <c r="T3727" s="27">
        <v>252920</v>
      </c>
      <c r="U3727" s="27">
        <v>275007</v>
      </c>
      <c r="V3727" s="27">
        <v>293207</v>
      </c>
      <c r="W3727" s="5"/>
      <c r="X3727" s="5"/>
      <c r="Y3727" s="5"/>
      <c r="Z3727" s="5"/>
      <c r="AA3727" s="5"/>
      <c r="AB3727" s="5"/>
      <c r="AC3727" s="5"/>
      <c r="AD3727" s="5"/>
      <c r="AE3727" s="5"/>
      <c r="AF3727" s="5"/>
      <c r="AG3727" s="5"/>
      <c r="AH3727" s="5"/>
      <c r="AI3727" s="5"/>
      <c r="AJ3727" s="5"/>
      <c r="AK3727" s="5"/>
      <c r="AL3727" s="5"/>
      <c r="AM3727" s="5"/>
      <c r="AN3727" s="5"/>
      <c r="AO3727" s="5"/>
      <c r="AP3727" s="27">
        <v>120</v>
      </c>
      <c r="AQ3727" s="39">
        <v>0</v>
      </c>
      <c r="AR3727" s="27">
        <f t="shared" si="150"/>
        <v>0</v>
      </c>
      <c r="AS3727" s="10"/>
      <c r="AT3727" s="43" t="s">
        <v>3113</v>
      </c>
      <c r="AU3727" s="10" t="s">
        <v>7142</v>
      </c>
    </row>
    <row r="3728" spans="2:47" ht="13.15" customHeight="1" x14ac:dyDescent="0.2">
      <c r="B3728" s="10" t="s">
        <v>7132</v>
      </c>
      <c r="C3728" s="13" t="s">
        <v>100</v>
      </c>
      <c r="D3728" s="15" t="s">
        <v>5910</v>
      </c>
      <c r="E3728" s="15" t="s">
        <v>5911</v>
      </c>
      <c r="F3728" s="31" t="s">
        <v>4755</v>
      </c>
      <c r="G3728" s="97" t="s">
        <v>7129</v>
      </c>
      <c r="H3728" s="13" t="s">
        <v>1026</v>
      </c>
      <c r="I3728" s="97">
        <v>100</v>
      </c>
      <c r="J3728" s="97" t="s">
        <v>7130</v>
      </c>
      <c r="K3728" s="97" t="s">
        <v>107</v>
      </c>
      <c r="L3728" s="97" t="s">
        <v>108</v>
      </c>
      <c r="M3728" s="97" t="s">
        <v>6210</v>
      </c>
      <c r="N3728" s="13" t="s">
        <v>4841</v>
      </c>
      <c r="O3728" s="98"/>
      <c r="P3728" s="98"/>
      <c r="Q3728" s="98"/>
      <c r="R3728" s="98"/>
      <c r="S3728" s="98"/>
      <c r="T3728" s="98">
        <v>252920</v>
      </c>
      <c r="U3728" s="98">
        <v>275007</v>
      </c>
      <c r="V3728" s="98">
        <v>293207</v>
      </c>
      <c r="W3728" s="98"/>
      <c r="X3728" s="98"/>
      <c r="Y3728" s="98"/>
      <c r="Z3728" s="98"/>
      <c r="AA3728" s="98"/>
      <c r="AB3728" s="98"/>
      <c r="AC3728" s="98"/>
      <c r="AD3728" s="98"/>
      <c r="AE3728" s="98"/>
      <c r="AF3728" s="98"/>
      <c r="AG3728" s="98"/>
      <c r="AH3728" s="98"/>
      <c r="AI3728" s="39"/>
      <c r="AJ3728" s="39"/>
      <c r="AK3728" s="39"/>
      <c r="AL3728" s="39"/>
      <c r="AM3728" s="39"/>
      <c r="AN3728" s="39"/>
      <c r="AO3728" s="39"/>
      <c r="AP3728" s="99">
        <v>120</v>
      </c>
      <c r="AQ3728" s="39">
        <v>0</v>
      </c>
      <c r="AR3728" s="27">
        <f t="shared" si="150"/>
        <v>0</v>
      </c>
      <c r="AS3728" s="97" t="s">
        <v>748</v>
      </c>
      <c r="AT3728" s="13">
        <v>2017</v>
      </c>
      <c r="AU3728" s="146">
        <v>9.1</v>
      </c>
    </row>
    <row r="3729" spans="2:47" ht="13.15" customHeight="1" x14ac:dyDescent="0.2">
      <c r="B3729" s="10" t="s">
        <v>7206</v>
      </c>
      <c r="C3729" s="13" t="s">
        <v>100</v>
      </c>
      <c r="D3729" s="15" t="s">
        <v>5910</v>
      </c>
      <c r="E3729" s="15" t="s">
        <v>5911</v>
      </c>
      <c r="F3729" s="31" t="s">
        <v>4755</v>
      </c>
      <c r="G3729" s="97" t="s">
        <v>7129</v>
      </c>
      <c r="H3729" s="13" t="s">
        <v>1026</v>
      </c>
      <c r="I3729" s="97">
        <v>100</v>
      </c>
      <c r="J3729" s="97" t="s">
        <v>7214</v>
      </c>
      <c r="K3729" s="97" t="s">
        <v>7207</v>
      </c>
      <c r="L3729" s="97" t="s">
        <v>108</v>
      </c>
      <c r="M3729" s="97" t="s">
        <v>6210</v>
      </c>
      <c r="N3729" s="13" t="s">
        <v>4841</v>
      </c>
      <c r="O3729" s="98"/>
      <c r="P3729" s="39"/>
      <c r="Q3729" s="39"/>
      <c r="R3729" s="39"/>
      <c r="S3729" s="39"/>
      <c r="T3729" s="98">
        <v>252920</v>
      </c>
      <c r="U3729" s="98">
        <v>275007</v>
      </c>
      <c r="V3729" s="98">
        <v>293207</v>
      </c>
      <c r="W3729" s="39"/>
      <c r="X3729" s="39"/>
      <c r="Y3729" s="39"/>
      <c r="Z3729" s="39"/>
      <c r="AA3729" s="39"/>
      <c r="AB3729" s="39"/>
      <c r="AC3729" s="39"/>
      <c r="AD3729" s="39"/>
      <c r="AE3729" s="39"/>
      <c r="AF3729" s="39"/>
      <c r="AG3729" s="39"/>
      <c r="AH3729" s="39"/>
      <c r="AI3729" s="39"/>
      <c r="AJ3729" s="39"/>
      <c r="AK3729" s="39"/>
      <c r="AL3729" s="39"/>
      <c r="AM3729" s="39"/>
      <c r="AN3729" s="39"/>
      <c r="AO3729" s="39"/>
      <c r="AP3729" s="99">
        <v>120</v>
      </c>
      <c r="AQ3729" s="39">
        <v>0</v>
      </c>
      <c r="AR3729" s="27">
        <f t="shared" si="150"/>
        <v>0</v>
      </c>
      <c r="AS3729" s="97" t="s">
        <v>748</v>
      </c>
      <c r="AT3729" s="13">
        <v>2017</v>
      </c>
      <c r="AU3729" s="147" t="s">
        <v>7419</v>
      </c>
    </row>
    <row r="3730" spans="2:47" ht="13.15" customHeight="1" x14ac:dyDescent="0.2">
      <c r="B3730" s="143" t="s">
        <v>7423</v>
      </c>
      <c r="C3730" s="13" t="s">
        <v>100</v>
      </c>
      <c r="D3730" s="15" t="s">
        <v>5910</v>
      </c>
      <c r="E3730" s="15" t="s">
        <v>5911</v>
      </c>
      <c r="F3730" s="31" t="s">
        <v>4755</v>
      </c>
      <c r="G3730" s="97" t="s">
        <v>7129</v>
      </c>
      <c r="H3730" s="13" t="s">
        <v>1026</v>
      </c>
      <c r="I3730" s="97">
        <v>0</v>
      </c>
      <c r="J3730" s="97" t="s">
        <v>5951</v>
      </c>
      <c r="K3730" s="13" t="s">
        <v>7424</v>
      </c>
      <c r="L3730" s="97" t="s">
        <v>108</v>
      </c>
      <c r="M3730" s="13" t="s">
        <v>7422</v>
      </c>
      <c r="N3730" s="13" t="s">
        <v>4841</v>
      </c>
      <c r="O3730" s="98"/>
      <c r="P3730" s="39"/>
      <c r="Q3730" s="39"/>
      <c r="R3730" s="39"/>
      <c r="S3730" s="39"/>
      <c r="T3730" s="98">
        <v>252920</v>
      </c>
      <c r="U3730" s="98">
        <v>275007</v>
      </c>
      <c r="V3730" s="98">
        <v>293207</v>
      </c>
      <c r="W3730" s="39"/>
      <c r="X3730" s="99"/>
      <c r="Y3730" s="39"/>
      <c r="Z3730" s="27"/>
      <c r="AA3730" s="97"/>
      <c r="AB3730" s="13"/>
      <c r="AC3730" s="13"/>
      <c r="AD3730" s="144"/>
      <c r="AE3730" s="148"/>
      <c r="AF3730" s="148"/>
      <c r="AG3730" s="148"/>
      <c r="AH3730" s="148"/>
      <c r="AI3730" s="148"/>
      <c r="AJ3730" s="148"/>
      <c r="AK3730" s="148"/>
      <c r="AL3730" s="148"/>
      <c r="AM3730" s="148"/>
      <c r="AN3730" s="148"/>
      <c r="AO3730" s="148"/>
      <c r="AP3730" s="99">
        <v>120</v>
      </c>
      <c r="AQ3730" s="39">
        <f t="shared" ref="AQ3730" si="163">(T3730+U3730+V3730)*AP3730</f>
        <v>98536080</v>
      </c>
      <c r="AR3730" s="27">
        <f t="shared" si="150"/>
        <v>110360409.60000001</v>
      </c>
      <c r="AS3730" s="97"/>
      <c r="AT3730" s="13">
        <v>2017</v>
      </c>
      <c r="AU3730" s="148"/>
    </row>
    <row r="3731" spans="2:47" ht="13.15" customHeight="1" x14ac:dyDescent="0.2">
      <c r="B3731" s="10" t="s">
        <v>5918</v>
      </c>
      <c r="C3731" s="13" t="s">
        <v>100</v>
      </c>
      <c r="D3731" s="15" t="s">
        <v>5910</v>
      </c>
      <c r="E3731" s="15" t="s">
        <v>5911</v>
      </c>
      <c r="F3731" s="31" t="s">
        <v>4755</v>
      </c>
      <c r="G3731" s="32" t="s">
        <v>5912</v>
      </c>
      <c r="H3731" s="13" t="s">
        <v>1026</v>
      </c>
      <c r="I3731" s="10">
        <v>100</v>
      </c>
      <c r="J3731" s="10" t="s">
        <v>4117</v>
      </c>
      <c r="K3731" s="15" t="s">
        <v>5916</v>
      </c>
      <c r="L3731" s="13" t="s">
        <v>108</v>
      </c>
      <c r="M3731" s="13" t="s">
        <v>5232</v>
      </c>
      <c r="N3731" s="13" t="s">
        <v>4841</v>
      </c>
      <c r="O3731" s="5"/>
      <c r="P3731" s="5"/>
      <c r="Q3731" s="5"/>
      <c r="R3731" s="5"/>
      <c r="S3731" s="5"/>
      <c r="T3731" s="27">
        <v>185000</v>
      </c>
      <c r="U3731" s="27">
        <v>48800</v>
      </c>
      <c r="V3731" s="27">
        <v>50000</v>
      </c>
      <c r="W3731" s="5"/>
      <c r="X3731" s="5"/>
      <c r="Y3731" s="5"/>
      <c r="Z3731" s="5"/>
      <c r="AA3731" s="5"/>
      <c r="AB3731" s="5"/>
      <c r="AC3731" s="5"/>
      <c r="AD3731" s="5"/>
      <c r="AE3731" s="5"/>
      <c r="AF3731" s="5"/>
      <c r="AG3731" s="5"/>
      <c r="AH3731" s="5"/>
      <c r="AI3731" s="5"/>
      <c r="AJ3731" s="5"/>
      <c r="AK3731" s="5"/>
      <c r="AL3731" s="5"/>
      <c r="AM3731" s="5"/>
      <c r="AN3731" s="5"/>
      <c r="AO3731" s="5"/>
      <c r="AP3731" s="27">
        <v>120</v>
      </c>
      <c r="AQ3731" s="39">
        <v>0</v>
      </c>
      <c r="AR3731" s="27">
        <f t="shared" si="150"/>
        <v>0</v>
      </c>
      <c r="AS3731" s="10" t="s">
        <v>748</v>
      </c>
      <c r="AT3731" s="43" t="s">
        <v>3113</v>
      </c>
      <c r="AU3731" s="10">
        <v>8.18</v>
      </c>
    </row>
    <row r="3732" spans="2:47" ht="13.15" customHeight="1" x14ac:dyDescent="0.2">
      <c r="B3732" s="10" t="s">
        <v>5919</v>
      </c>
      <c r="C3732" s="13" t="s">
        <v>100</v>
      </c>
      <c r="D3732" s="15" t="s">
        <v>5910</v>
      </c>
      <c r="E3732" s="15" t="s">
        <v>5911</v>
      </c>
      <c r="F3732" s="31" t="s">
        <v>4755</v>
      </c>
      <c r="G3732" s="32" t="s">
        <v>5912</v>
      </c>
      <c r="H3732" s="13" t="s">
        <v>1026</v>
      </c>
      <c r="I3732" s="10">
        <v>0</v>
      </c>
      <c r="J3732" s="10" t="s">
        <v>247</v>
      </c>
      <c r="K3732" s="15" t="s">
        <v>5916</v>
      </c>
      <c r="L3732" s="13" t="s">
        <v>108</v>
      </c>
      <c r="M3732" s="13" t="s">
        <v>5232</v>
      </c>
      <c r="N3732" s="13" t="s">
        <v>4841</v>
      </c>
      <c r="O3732" s="5"/>
      <c r="P3732" s="5"/>
      <c r="Q3732" s="5"/>
      <c r="R3732" s="5"/>
      <c r="S3732" s="5"/>
      <c r="T3732" s="27">
        <v>185000</v>
      </c>
      <c r="U3732" s="27">
        <v>48800</v>
      </c>
      <c r="V3732" s="27">
        <v>50000</v>
      </c>
      <c r="W3732" s="5"/>
      <c r="X3732" s="5"/>
      <c r="Y3732" s="5"/>
      <c r="Z3732" s="5"/>
      <c r="AA3732" s="5"/>
      <c r="AB3732" s="5"/>
      <c r="AC3732" s="5"/>
      <c r="AD3732" s="5"/>
      <c r="AE3732" s="5"/>
      <c r="AF3732" s="5"/>
      <c r="AG3732" s="5"/>
      <c r="AH3732" s="5"/>
      <c r="AI3732" s="5"/>
      <c r="AJ3732" s="5"/>
      <c r="AK3732" s="5"/>
      <c r="AL3732" s="5"/>
      <c r="AM3732" s="5"/>
      <c r="AN3732" s="5"/>
      <c r="AO3732" s="5"/>
      <c r="AP3732" s="27">
        <v>120</v>
      </c>
      <c r="AQ3732" s="39">
        <v>0</v>
      </c>
      <c r="AR3732" s="27">
        <f t="shared" ref="AR3732:AR3751" si="164">AQ3732*1.12</f>
        <v>0</v>
      </c>
      <c r="AS3732" s="10"/>
      <c r="AT3732" s="43" t="s">
        <v>3113</v>
      </c>
      <c r="AU3732" s="10" t="s">
        <v>7142</v>
      </c>
    </row>
    <row r="3733" spans="2:47" ht="13.15" customHeight="1" x14ac:dyDescent="0.2">
      <c r="B3733" s="10" t="s">
        <v>7133</v>
      </c>
      <c r="C3733" s="13" t="s">
        <v>100</v>
      </c>
      <c r="D3733" s="15" t="s">
        <v>5910</v>
      </c>
      <c r="E3733" s="15" t="s">
        <v>5911</v>
      </c>
      <c r="F3733" s="31" t="s">
        <v>4755</v>
      </c>
      <c r="G3733" s="97" t="s">
        <v>7129</v>
      </c>
      <c r="H3733" s="13" t="s">
        <v>1026</v>
      </c>
      <c r="I3733" s="97">
        <v>100</v>
      </c>
      <c r="J3733" s="97" t="s">
        <v>7130</v>
      </c>
      <c r="K3733" s="97" t="s">
        <v>7134</v>
      </c>
      <c r="L3733" s="97" t="s">
        <v>108</v>
      </c>
      <c r="M3733" s="97" t="s">
        <v>6210</v>
      </c>
      <c r="N3733" s="13" t="s">
        <v>4841</v>
      </c>
      <c r="O3733" s="98"/>
      <c r="P3733" s="98"/>
      <c r="Q3733" s="98"/>
      <c r="R3733" s="98"/>
      <c r="S3733" s="98"/>
      <c r="T3733" s="98">
        <v>185000</v>
      </c>
      <c r="U3733" s="98">
        <v>48800</v>
      </c>
      <c r="V3733" s="98">
        <v>50000</v>
      </c>
      <c r="W3733" s="98"/>
      <c r="X3733" s="98"/>
      <c r="Y3733" s="98"/>
      <c r="Z3733" s="98"/>
      <c r="AA3733" s="98"/>
      <c r="AB3733" s="98"/>
      <c r="AC3733" s="98"/>
      <c r="AD3733" s="98"/>
      <c r="AE3733" s="98"/>
      <c r="AF3733" s="98"/>
      <c r="AG3733" s="98"/>
      <c r="AH3733" s="98"/>
      <c r="AI3733" s="39"/>
      <c r="AJ3733" s="39"/>
      <c r="AK3733" s="39"/>
      <c r="AL3733" s="39"/>
      <c r="AM3733" s="39"/>
      <c r="AN3733" s="39"/>
      <c r="AO3733" s="39"/>
      <c r="AP3733" s="99">
        <v>120</v>
      </c>
      <c r="AQ3733" s="39">
        <v>0</v>
      </c>
      <c r="AR3733" s="27">
        <f t="shared" si="164"/>
        <v>0</v>
      </c>
      <c r="AS3733" s="97" t="s">
        <v>748</v>
      </c>
      <c r="AT3733" s="13">
        <v>2017</v>
      </c>
      <c r="AU3733" s="146">
        <v>9.1</v>
      </c>
    </row>
    <row r="3734" spans="2:47" ht="13.15" customHeight="1" x14ac:dyDescent="0.2">
      <c r="B3734" s="10" t="s">
        <v>7208</v>
      </c>
      <c r="C3734" s="13" t="s">
        <v>100</v>
      </c>
      <c r="D3734" s="15" t="s">
        <v>5910</v>
      </c>
      <c r="E3734" s="15" t="s">
        <v>5911</v>
      </c>
      <c r="F3734" s="31" t="s">
        <v>4755</v>
      </c>
      <c r="G3734" s="97" t="s">
        <v>7129</v>
      </c>
      <c r="H3734" s="13" t="s">
        <v>1026</v>
      </c>
      <c r="I3734" s="97">
        <v>100</v>
      </c>
      <c r="J3734" s="97" t="s">
        <v>7214</v>
      </c>
      <c r="K3734" s="97" t="s">
        <v>7209</v>
      </c>
      <c r="L3734" s="97" t="s">
        <v>108</v>
      </c>
      <c r="M3734" s="97" t="s">
        <v>6210</v>
      </c>
      <c r="N3734" s="13" t="s">
        <v>4841</v>
      </c>
      <c r="O3734" s="98"/>
      <c r="P3734" s="39"/>
      <c r="Q3734" s="39"/>
      <c r="R3734" s="39"/>
      <c r="S3734" s="39"/>
      <c r="T3734" s="98">
        <v>185000</v>
      </c>
      <c r="U3734" s="98">
        <v>48800</v>
      </c>
      <c r="V3734" s="98">
        <v>50000</v>
      </c>
      <c r="W3734" s="39"/>
      <c r="X3734" s="39"/>
      <c r="Y3734" s="39"/>
      <c r="Z3734" s="39"/>
      <c r="AA3734" s="39"/>
      <c r="AB3734" s="39"/>
      <c r="AC3734" s="39"/>
      <c r="AD3734" s="39"/>
      <c r="AE3734" s="39"/>
      <c r="AF3734" s="39"/>
      <c r="AG3734" s="39"/>
      <c r="AH3734" s="39"/>
      <c r="AI3734" s="39"/>
      <c r="AJ3734" s="39"/>
      <c r="AK3734" s="39"/>
      <c r="AL3734" s="39"/>
      <c r="AM3734" s="39"/>
      <c r="AN3734" s="39"/>
      <c r="AO3734" s="39"/>
      <c r="AP3734" s="99">
        <v>120</v>
      </c>
      <c r="AQ3734" s="39">
        <v>0</v>
      </c>
      <c r="AR3734" s="27">
        <f t="shared" si="164"/>
        <v>0</v>
      </c>
      <c r="AS3734" s="97" t="s">
        <v>748</v>
      </c>
      <c r="AT3734" s="13">
        <v>2017</v>
      </c>
      <c r="AU3734" s="147" t="s">
        <v>7419</v>
      </c>
    </row>
    <row r="3735" spans="2:47" ht="13.15" customHeight="1" x14ac:dyDescent="0.2">
      <c r="B3735" s="143" t="s">
        <v>7425</v>
      </c>
      <c r="C3735" s="13" t="s">
        <v>100</v>
      </c>
      <c r="D3735" s="15" t="s">
        <v>5910</v>
      </c>
      <c r="E3735" s="15" t="s">
        <v>5911</v>
      </c>
      <c r="F3735" s="31" t="s">
        <v>4755</v>
      </c>
      <c r="G3735" s="97" t="s">
        <v>7129</v>
      </c>
      <c r="H3735" s="13" t="s">
        <v>1026</v>
      </c>
      <c r="I3735" s="97">
        <v>0</v>
      </c>
      <c r="J3735" s="97" t="s">
        <v>5951</v>
      </c>
      <c r="K3735" s="13" t="s">
        <v>7426</v>
      </c>
      <c r="L3735" s="97" t="s">
        <v>108</v>
      </c>
      <c r="M3735" s="13" t="s">
        <v>7422</v>
      </c>
      <c r="N3735" s="13" t="s">
        <v>4841</v>
      </c>
      <c r="O3735" s="98"/>
      <c r="P3735" s="39"/>
      <c r="Q3735" s="39"/>
      <c r="R3735" s="39"/>
      <c r="S3735" s="39"/>
      <c r="T3735" s="98">
        <v>185000</v>
      </c>
      <c r="U3735" s="98">
        <v>48800</v>
      </c>
      <c r="V3735" s="98">
        <v>50000</v>
      </c>
      <c r="W3735" s="39"/>
      <c r="X3735" s="99"/>
      <c r="Y3735" s="39"/>
      <c r="Z3735" s="27"/>
      <c r="AA3735" s="97"/>
      <c r="AB3735" s="13"/>
      <c r="AC3735" s="13"/>
      <c r="AD3735" s="144"/>
      <c r="AE3735" s="148"/>
      <c r="AF3735" s="148"/>
      <c r="AG3735" s="148"/>
      <c r="AH3735" s="148"/>
      <c r="AI3735" s="148"/>
      <c r="AJ3735" s="148"/>
      <c r="AK3735" s="148"/>
      <c r="AL3735" s="148"/>
      <c r="AM3735" s="148"/>
      <c r="AN3735" s="148"/>
      <c r="AO3735" s="148"/>
      <c r="AP3735" s="99">
        <v>120</v>
      </c>
      <c r="AQ3735" s="39">
        <f t="shared" ref="AQ3735" si="165">(T3735+U3735+V3735)*AP3735</f>
        <v>34056000</v>
      </c>
      <c r="AR3735" s="27">
        <f t="shared" si="164"/>
        <v>38142720</v>
      </c>
      <c r="AS3735" s="97"/>
      <c r="AT3735" s="13">
        <v>2017</v>
      </c>
      <c r="AU3735" s="148"/>
    </row>
    <row r="3736" spans="2:47" ht="13.15" customHeight="1" x14ac:dyDescent="0.2">
      <c r="B3736" s="13" t="s">
        <v>5920</v>
      </c>
      <c r="C3736" s="13" t="s">
        <v>100</v>
      </c>
      <c r="D3736" s="13" t="s">
        <v>2076</v>
      </c>
      <c r="E3736" s="13" t="s">
        <v>2077</v>
      </c>
      <c r="F3736" s="13" t="s">
        <v>2078</v>
      </c>
      <c r="G3736" s="13" t="s">
        <v>2136</v>
      </c>
      <c r="H3736" s="15" t="s">
        <v>105</v>
      </c>
      <c r="I3736" s="13">
        <v>45</v>
      </c>
      <c r="J3736" s="13" t="s">
        <v>614</v>
      </c>
      <c r="K3736" s="13" t="s">
        <v>107</v>
      </c>
      <c r="L3736" s="13" t="s">
        <v>108</v>
      </c>
      <c r="M3736" s="13" t="s">
        <v>109</v>
      </c>
      <c r="N3736" s="13" t="s">
        <v>110</v>
      </c>
      <c r="O3736" s="39"/>
      <c r="P3736" s="39"/>
      <c r="Q3736" s="39"/>
      <c r="R3736" s="39">
        <v>490</v>
      </c>
      <c r="S3736" s="39">
        <v>300</v>
      </c>
      <c r="T3736" s="39">
        <v>190</v>
      </c>
      <c r="U3736" s="39">
        <v>190</v>
      </c>
      <c r="V3736" s="39">
        <v>190</v>
      </c>
      <c r="W3736" s="39"/>
      <c r="X3736" s="39"/>
      <c r="Y3736" s="39"/>
      <c r="Z3736" s="39"/>
      <c r="AA3736" s="39"/>
      <c r="AB3736" s="39"/>
      <c r="AC3736" s="39"/>
      <c r="AD3736" s="39"/>
      <c r="AE3736" s="39"/>
      <c r="AF3736" s="39"/>
      <c r="AG3736" s="39"/>
      <c r="AH3736" s="39"/>
      <c r="AI3736" s="39"/>
      <c r="AJ3736" s="39"/>
      <c r="AK3736" s="39"/>
      <c r="AL3736" s="39"/>
      <c r="AM3736" s="39"/>
      <c r="AN3736" s="39"/>
      <c r="AO3736" s="39"/>
      <c r="AP3736" s="39">
        <v>331.25</v>
      </c>
      <c r="AQ3736" s="39">
        <v>0</v>
      </c>
      <c r="AR3736" s="27">
        <f t="shared" si="164"/>
        <v>0</v>
      </c>
      <c r="AS3736" s="13" t="s">
        <v>111</v>
      </c>
      <c r="AT3736" s="13">
        <v>2015</v>
      </c>
      <c r="AU3736" s="13" t="s">
        <v>115</v>
      </c>
    </row>
    <row r="3737" spans="2:47" ht="13.15" customHeight="1" x14ac:dyDescent="0.2">
      <c r="B3737" s="13" t="s">
        <v>5921</v>
      </c>
      <c r="C3737" s="13" t="s">
        <v>100</v>
      </c>
      <c r="D3737" s="13" t="s">
        <v>2076</v>
      </c>
      <c r="E3737" s="13" t="s">
        <v>2077</v>
      </c>
      <c r="F3737" s="13" t="s">
        <v>2078</v>
      </c>
      <c r="G3737" s="13" t="s">
        <v>2136</v>
      </c>
      <c r="H3737" s="15" t="s">
        <v>105</v>
      </c>
      <c r="I3737" s="13">
        <v>45</v>
      </c>
      <c r="J3737" s="13" t="s">
        <v>106</v>
      </c>
      <c r="K3737" s="13" t="s">
        <v>107</v>
      </c>
      <c r="L3737" s="13" t="s">
        <v>108</v>
      </c>
      <c r="M3737" s="13" t="s">
        <v>122</v>
      </c>
      <c r="N3737" s="13" t="s">
        <v>110</v>
      </c>
      <c r="O3737" s="39"/>
      <c r="P3737" s="39"/>
      <c r="Q3737" s="39"/>
      <c r="R3737" s="39">
        <v>490</v>
      </c>
      <c r="S3737" s="39">
        <v>300</v>
      </c>
      <c r="T3737" s="39">
        <v>130</v>
      </c>
      <c r="U3737" s="39">
        <v>190</v>
      </c>
      <c r="V3737" s="39">
        <v>190</v>
      </c>
      <c r="W3737" s="39"/>
      <c r="X3737" s="39"/>
      <c r="Y3737" s="39"/>
      <c r="Z3737" s="39"/>
      <c r="AA3737" s="39"/>
      <c r="AB3737" s="39"/>
      <c r="AC3737" s="39"/>
      <c r="AD3737" s="39"/>
      <c r="AE3737" s="39"/>
      <c r="AF3737" s="39"/>
      <c r="AG3737" s="39"/>
      <c r="AH3737" s="39"/>
      <c r="AI3737" s="39"/>
      <c r="AJ3737" s="39"/>
      <c r="AK3737" s="39"/>
      <c r="AL3737" s="39"/>
      <c r="AM3737" s="39"/>
      <c r="AN3737" s="39"/>
      <c r="AO3737" s="39"/>
      <c r="AP3737" s="39">
        <v>331.25</v>
      </c>
      <c r="AQ3737" s="39">
        <v>0</v>
      </c>
      <c r="AR3737" s="27">
        <f t="shared" si="164"/>
        <v>0</v>
      </c>
      <c r="AS3737" s="13" t="s">
        <v>111</v>
      </c>
      <c r="AT3737" s="13">
        <v>2015</v>
      </c>
      <c r="AU3737" s="13" t="s">
        <v>115</v>
      </c>
    </row>
    <row r="3738" spans="2:47" ht="13.15" customHeight="1" x14ac:dyDescent="0.2">
      <c r="B3738" s="13" t="s">
        <v>7203</v>
      </c>
      <c r="C3738" s="13" t="s">
        <v>100</v>
      </c>
      <c r="D3738" s="13" t="s">
        <v>2076</v>
      </c>
      <c r="E3738" s="13" t="s">
        <v>2077</v>
      </c>
      <c r="F3738" s="13" t="s">
        <v>2078</v>
      </c>
      <c r="G3738" s="13" t="s">
        <v>2136</v>
      </c>
      <c r="H3738" s="15" t="s">
        <v>105</v>
      </c>
      <c r="I3738" s="13">
        <v>45</v>
      </c>
      <c r="J3738" s="13" t="s">
        <v>106</v>
      </c>
      <c r="K3738" s="13" t="s">
        <v>107</v>
      </c>
      <c r="L3738" s="13" t="s">
        <v>108</v>
      </c>
      <c r="M3738" s="13" t="s">
        <v>122</v>
      </c>
      <c r="N3738" s="13" t="s">
        <v>110</v>
      </c>
      <c r="O3738" s="39"/>
      <c r="P3738" s="39"/>
      <c r="Q3738" s="39"/>
      <c r="R3738" s="39">
        <v>490</v>
      </c>
      <c r="S3738" s="39">
        <v>300</v>
      </c>
      <c r="T3738" s="39">
        <v>0</v>
      </c>
      <c r="U3738" s="39">
        <v>190</v>
      </c>
      <c r="V3738" s="39">
        <v>190</v>
      </c>
      <c r="W3738" s="39"/>
      <c r="X3738" s="39"/>
      <c r="Y3738" s="39"/>
      <c r="Z3738" s="39"/>
      <c r="AA3738" s="39"/>
      <c r="AB3738" s="39"/>
      <c r="AC3738" s="39"/>
      <c r="AD3738" s="39"/>
      <c r="AE3738" s="39"/>
      <c r="AF3738" s="39"/>
      <c r="AG3738" s="39"/>
      <c r="AH3738" s="39"/>
      <c r="AI3738" s="39"/>
      <c r="AJ3738" s="39"/>
      <c r="AK3738" s="39"/>
      <c r="AL3738" s="39"/>
      <c r="AM3738" s="39"/>
      <c r="AN3738" s="39"/>
      <c r="AO3738" s="39"/>
      <c r="AP3738" s="39">
        <v>331.25</v>
      </c>
      <c r="AQ3738" s="39">
        <v>387562.5</v>
      </c>
      <c r="AR3738" s="27">
        <f t="shared" si="164"/>
        <v>434070.00000000006</v>
      </c>
      <c r="AS3738" s="13" t="s">
        <v>111</v>
      </c>
      <c r="AT3738" s="13">
        <v>2015</v>
      </c>
      <c r="AU3738" s="13"/>
    </row>
    <row r="3739" spans="2:47" ht="13.15" customHeight="1" x14ac:dyDescent="0.2">
      <c r="B3739" s="13" t="s">
        <v>5922</v>
      </c>
      <c r="C3739" s="13" t="s">
        <v>100</v>
      </c>
      <c r="D3739" s="13" t="s">
        <v>3789</v>
      </c>
      <c r="E3739" s="13" t="s">
        <v>741</v>
      </c>
      <c r="F3739" s="13" t="s">
        <v>3791</v>
      </c>
      <c r="G3739" s="13" t="s">
        <v>3781</v>
      </c>
      <c r="H3739" s="8" t="s">
        <v>105</v>
      </c>
      <c r="I3739" s="8">
        <v>45</v>
      </c>
      <c r="J3739" s="10" t="s">
        <v>200</v>
      </c>
      <c r="K3739" s="8" t="s">
        <v>107</v>
      </c>
      <c r="L3739" s="10" t="s">
        <v>108</v>
      </c>
      <c r="M3739" s="13" t="s">
        <v>122</v>
      </c>
      <c r="N3739" s="10" t="s">
        <v>3503</v>
      </c>
      <c r="O3739" s="74"/>
      <c r="P3739" s="27"/>
      <c r="Q3739" s="27"/>
      <c r="R3739" s="27">
        <v>1</v>
      </c>
      <c r="S3739" s="27"/>
      <c r="T3739" s="27"/>
      <c r="U3739" s="27"/>
      <c r="V3739" s="27"/>
      <c r="W3739" s="27"/>
      <c r="X3739" s="27"/>
      <c r="Y3739" s="27"/>
      <c r="Z3739" s="27"/>
      <c r="AA3739" s="27"/>
      <c r="AB3739" s="27"/>
      <c r="AC3739" s="27"/>
      <c r="AD3739" s="27"/>
      <c r="AE3739" s="27"/>
      <c r="AF3739" s="27"/>
      <c r="AG3739" s="27"/>
      <c r="AH3739" s="27"/>
      <c r="AI3739" s="27"/>
      <c r="AJ3739" s="27"/>
      <c r="AK3739" s="27"/>
      <c r="AL3739" s="27"/>
      <c r="AM3739" s="27"/>
      <c r="AN3739" s="27"/>
      <c r="AO3739" s="27"/>
      <c r="AP3739" s="27">
        <v>14866.08</v>
      </c>
      <c r="AQ3739" s="39">
        <v>0</v>
      </c>
      <c r="AR3739" s="27">
        <f t="shared" si="164"/>
        <v>0</v>
      </c>
      <c r="AS3739" s="10" t="s">
        <v>111</v>
      </c>
      <c r="AT3739" s="7">
        <v>2015</v>
      </c>
      <c r="AU3739" s="13" t="s">
        <v>6956</v>
      </c>
    </row>
    <row r="3740" spans="2:47" ht="13.15" customHeight="1" x14ac:dyDescent="0.2">
      <c r="B3740" s="13" t="s">
        <v>7055</v>
      </c>
      <c r="C3740" s="13" t="s">
        <v>100</v>
      </c>
      <c r="D3740" s="13" t="s">
        <v>3789</v>
      </c>
      <c r="E3740" s="13" t="s">
        <v>741</v>
      </c>
      <c r="F3740" s="13" t="s">
        <v>3791</v>
      </c>
      <c r="G3740" s="13" t="s">
        <v>3781</v>
      </c>
      <c r="H3740" s="8" t="s">
        <v>105</v>
      </c>
      <c r="I3740" s="8">
        <v>45</v>
      </c>
      <c r="J3740" s="10" t="s">
        <v>200</v>
      </c>
      <c r="K3740" s="8" t="s">
        <v>107</v>
      </c>
      <c r="L3740" s="10" t="s">
        <v>108</v>
      </c>
      <c r="M3740" s="13" t="s">
        <v>122</v>
      </c>
      <c r="N3740" s="10" t="s">
        <v>3503</v>
      </c>
      <c r="O3740" s="74"/>
      <c r="P3740" s="27"/>
      <c r="Q3740" s="27"/>
      <c r="R3740" s="27">
        <v>1</v>
      </c>
      <c r="S3740" s="27"/>
      <c r="T3740" s="27">
        <v>0</v>
      </c>
      <c r="U3740" s="27"/>
      <c r="V3740" s="27"/>
      <c r="W3740" s="27"/>
      <c r="X3740" s="39"/>
      <c r="Y3740" s="39"/>
      <c r="Z3740" s="39"/>
      <c r="AA3740" s="39"/>
      <c r="AB3740" s="39"/>
      <c r="AC3740" s="39"/>
      <c r="AD3740" s="39"/>
      <c r="AE3740" s="39"/>
      <c r="AF3740" s="39"/>
      <c r="AG3740" s="39"/>
      <c r="AH3740" s="39"/>
      <c r="AI3740" s="39"/>
      <c r="AJ3740" s="39"/>
      <c r="AK3740" s="39"/>
      <c r="AL3740" s="39"/>
      <c r="AM3740" s="39"/>
      <c r="AN3740" s="39"/>
      <c r="AO3740" s="39"/>
      <c r="AP3740" s="27">
        <v>14866.08</v>
      </c>
      <c r="AQ3740" s="39">
        <v>0</v>
      </c>
      <c r="AR3740" s="27">
        <f t="shared" si="164"/>
        <v>0</v>
      </c>
      <c r="AS3740" s="10" t="s">
        <v>111</v>
      </c>
      <c r="AT3740" s="7">
        <v>2015</v>
      </c>
      <c r="AU3740" s="13" t="s">
        <v>7140</v>
      </c>
    </row>
    <row r="3741" spans="2:47" ht="13.15" customHeight="1" x14ac:dyDescent="0.2">
      <c r="B3741" s="13" t="s">
        <v>7127</v>
      </c>
      <c r="C3741" s="13" t="s">
        <v>100</v>
      </c>
      <c r="D3741" s="13" t="s">
        <v>3789</v>
      </c>
      <c r="E3741" s="13" t="s">
        <v>741</v>
      </c>
      <c r="F3741" s="13" t="s">
        <v>3791</v>
      </c>
      <c r="G3741" s="13" t="s">
        <v>3781</v>
      </c>
      <c r="H3741" s="8" t="s">
        <v>105</v>
      </c>
      <c r="I3741" s="8">
        <v>45</v>
      </c>
      <c r="J3741" s="10" t="s">
        <v>200</v>
      </c>
      <c r="K3741" s="8" t="s">
        <v>107</v>
      </c>
      <c r="L3741" s="10" t="s">
        <v>108</v>
      </c>
      <c r="M3741" s="13" t="s">
        <v>122</v>
      </c>
      <c r="N3741" s="10" t="s">
        <v>3503</v>
      </c>
      <c r="O3741" s="74"/>
      <c r="P3741" s="27"/>
      <c r="Q3741" s="27"/>
      <c r="R3741" s="27">
        <v>1</v>
      </c>
      <c r="S3741" s="27"/>
      <c r="T3741" s="27">
        <v>0</v>
      </c>
      <c r="U3741" s="27"/>
      <c r="V3741" s="27"/>
      <c r="W3741" s="27"/>
      <c r="X3741" s="39"/>
      <c r="Y3741" s="39"/>
      <c r="Z3741" s="39"/>
      <c r="AA3741" s="39"/>
      <c r="AB3741" s="39"/>
      <c r="AC3741" s="39"/>
      <c r="AD3741" s="39"/>
      <c r="AE3741" s="39"/>
      <c r="AF3741" s="39"/>
      <c r="AG3741" s="39"/>
      <c r="AH3741" s="39"/>
      <c r="AI3741" s="39"/>
      <c r="AJ3741" s="39"/>
      <c r="AK3741" s="39"/>
      <c r="AL3741" s="39"/>
      <c r="AM3741" s="39"/>
      <c r="AN3741" s="39"/>
      <c r="AO3741" s="39"/>
      <c r="AP3741" s="27">
        <v>18676.14</v>
      </c>
      <c r="AQ3741" s="39">
        <f t="shared" ref="AQ3741" si="166">SUM(R3741:W3741)*AP3741</f>
        <v>18676.14</v>
      </c>
      <c r="AR3741" s="27">
        <f t="shared" si="164"/>
        <v>20917.2768</v>
      </c>
      <c r="AS3741" s="10" t="s">
        <v>111</v>
      </c>
      <c r="AT3741" s="7">
        <v>2015</v>
      </c>
      <c r="AU3741" s="13"/>
    </row>
    <row r="3742" spans="2:47" ht="13.15" customHeight="1" x14ac:dyDescent="0.2">
      <c r="B3742" s="12" t="s">
        <v>5923</v>
      </c>
      <c r="C3742" s="13" t="s">
        <v>100</v>
      </c>
      <c r="D3742" s="13" t="s">
        <v>5924</v>
      </c>
      <c r="E3742" s="7" t="s">
        <v>4112</v>
      </c>
      <c r="F3742" s="7" t="s">
        <v>5925</v>
      </c>
      <c r="G3742" s="7" t="s">
        <v>4297</v>
      </c>
      <c r="H3742" s="8" t="s">
        <v>197</v>
      </c>
      <c r="I3742" s="9">
        <v>45</v>
      </c>
      <c r="J3742" s="10" t="s">
        <v>579</v>
      </c>
      <c r="K3742" s="8" t="s">
        <v>107</v>
      </c>
      <c r="L3742" s="10" t="s">
        <v>108</v>
      </c>
      <c r="M3742" s="13" t="s">
        <v>122</v>
      </c>
      <c r="N3742" s="13" t="s">
        <v>4125</v>
      </c>
      <c r="O3742" s="74"/>
      <c r="P3742" s="27"/>
      <c r="Q3742" s="27"/>
      <c r="R3742" s="27">
        <v>0.2</v>
      </c>
      <c r="S3742" s="27"/>
      <c r="T3742" s="27"/>
      <c r="U3742" s="27"/>
      <c r="V3742" s="27"/>
      <c r="W3742" s="27"/>
      <c r="X3742" s="27"/>
      <c r="Y3742" s="27"/>
      <c r="Z3742" s="27"/>
      <c r="AA3742" s="27"/>
      <c r="AB3742" s="27"/>
      <c r="AC3742" s="27"/>
      <c r="AD3742" s="27"/>
      <c r="AE3742" s="27"/>
      <c r="AF3742" s="27"/>
      <c r="AG3742" s="27"/>
      <c r="AH3742" s="27"/>
      <c r="AI3742" s="27"/>
      <c r="AJ3742" s="27"/>
      <c r="AK3742" s="27"/>
      <c r="AL3742" s="27"/>
      <c r="AM3742" s="27"/>
      <c r="AN3742" s="27"/>
      <c r="AO3742" s="27"/>
      <c r="AP3742" s="27">
        <v>718109</v>
      </c>
      <c r="AQ3742" s="39">
        <f t="shared" ref="AQ3742:AQ3750" si="167">(O3742+P3742+Q3742+R3742+S3742+T3742+U3742+V3742+W3742)*AP3742</f>
        <v>143621.80000000002</v>
      </c>
      <c r="AR3742" s="27">
        <f t="shared" si="164"/>
        <v>160856.41600000003</v>
      </c>
      <c r="AS3742" s="10" t="s">
        <v>111</v>
      </c>
      <c r="AT3742" s="43">
        <v>2015</v>
      </c>
      <c r="AU3742" s="13"/>
    </row>
    <row r="3743" spans="2:47" ht="13.15" customHeight="1" x14ac:dyDescent="0.2">
      <c r="B3743" s="13" t="s">
        <v>5926</v>
      </c>
      <c r="C3743" s="13" t="s">
        <v>100</v>
      </c>
      <c r="D3743" s="13" t="s">
        <v>5052</v>
      </c>
      <c r="E3743" s="13" t="s">
        <v>5053</v>
      </c>
      <c r="F3743" s="13" t="s">
        <v>5054</v>
      </c>
      <c r="G3743" s="13" t="s">
        <v>5049</v>
      </c>
      <c r="H3743" s="13" t="s">
        <v>1475</v>
      </c>
      <c r="I3743" s="13">
        <v>45</v>
      </c>
      <c r="J3743" s="13" t="s">
        <v>235</v>
      </c>
      <c r="K3743" s="13" t="s">
        <v>107</v>
      </c>
      <c r="L3743" s="13" t="s">
        <v>108</v>
      </c>
      <c r="M3743" s="13" t="s">
        <v>5232</v>
      </c>
      <c r="N3743" s="13" t="s">
        <v>664</v>
      </c>
      <c r="O3743" s="39"/>
      <c r="P3743" s="39"/>
      <c r="Q3743" s="39"/>
      <c r="R3743" s="39"/>
      <c r="S3743" s="39">
        <v>2800</v>
      </c>
      <c r="T3743" s="39">
        <v>1012</v>
      </c>
      <c r="U3743" s="39">
        <v>1012</v>
      </c>
      <c r="V3743" s="39">
        <v>1200</v>
      </c>
      <c r="W3743" s="39">
        <v>1200</v>
      </c>
      <c r="X3743" s="39"/>
      <c r="Y3743" s="39"/>
      <c r="Z3743" s="39"/>
      <c r="AA3743" s="39"/>
      <c r="AB3743" s="39"/>
      <c r="AC3743" s="39"/>
      <c r="AD3743" s="39"/>
      <c r="AE3743" s="39"/>
      <c r="AF3743" s="39"/>
      <c r="AG3743" s="39"/>
      <c r="AH3743" s="39"/>
      <c r="AI3743" s="39"/>
      <c r="AJ3743" s="39"/>
      <c r="AK3743" s="39"/>
      <c r="AL3743" s="39"/>
      <c r="AM3743" s="39"/>
      <c r="AN3743" s="39"/>
      <c r="AO3743" s="39"/>
      <c r="AP3743" s="39">
        <v>343.74999999999994</v>
      </c>
      <c r="AQ3743" s="39">
        <f t="shared" si="167"/>
        <v>2483249.9999999995</v>
      </c>
      <c r="AR3743" s="27">
        <f t="shared" si="164"/>
        <v>2781239.9999999995</v>
      </c>
      <c r="AS3743" s="13" t="s">
        <v>748</v>
      </c>
      <c r="AT3743" s="13">
        <v>2016</v>
      </c>
      <c r="AU3743" s="13"/>
    </row>
    <row r="3744" spans="2:47" ht="13.15" customHeight="1" x14ac:dyDescent="0.2">
      <c r="B3744" s="12" t="s">
        <v>5927</v>
      </c>
      <c r="C3744" s="7" t="s">
        <v>100</v>
      </c>
      <c r="D3744" s="7" t="s">
        <v>5928</v>
      </c>
      <c r="E3744" s="7" t="s">
        <v>569</v>
      </c>
      <c r="F3744" s="7" t="s">
        <v>5929</v>
      </c>
      <c r="G3744" s="7" t="s">
        <v>5930</v>
      </c>
      <c r="H3744" s="8" t="s">
        <v>197</v>
      </c>
      <c r="I3744" s="9">
        <v>50</v>
      </c>
      <c r="J3744" s="10" t="s">
        <v>600</v>
      </c>
      <c r="K3744" s="8" t="s">
        <v>107</v>
      </c>
      <c r="L3744" s="10" t="s">
        <v>108</v>
      </c>
      <c r="M3744" s="13" t="s">
        <v>122</v>
      </c>
      <c r="N3744" s="10" t="s">
        <v>564</v>
      </c>
      <c r="O3744" s="74"/>
      <c r="P3744" s="27"/>
      <c r="Q3744" s="27">
        <v>15</v>
      </c>
      <c r="R3744" s="27">
        <v>10</v>
      </c>
      <c r="S3744" s="27">
        <v>0</v>
      </c>
      <c r="T3744" s="27">
        <v>0</v>
      </c>
      <c r="U3744" s="27">
        <v>0</v>
      </c>
      <c r="V3744" s="27"/>
      <c r="W3744" s="27"/>
      <c r="X3744" s="27"/>
      <c r="Y3744" s="27"/>
      <c r="Z3744" s="27"/>
      <c r="AA3744" s="27"/>
      <c r="AB3744" s="27"/>
      <c r="AC3744" s="27"/>
      <c r="AD3744" s="27"/>
      <c r="AE3744" s="27"/>
      <c r="AF3744" s="27"/>
      <c r="AG3744" s="27"/>
      <c r="AH3744" s="27"/>
      <c r="AI3744" s="27"/>
      <c r="AJ3744" s="27"/>
      <c r="AK3744" s="27"/>
      <c r="AL3744" s="27"/>
      <c r="AM3744" s="27"/>
      <c r="AN3744" s="27"/>
      <c r="AO3744" s="27"/>
      <c r="AP3744" s="27">
        <v>9898.82</v>
      </c>
      <c r="AQ3744" s="39">
        <f t="shared" si="167"/>
        <v>247470.5</v>
      </c>
      <c r="AR3744" s="27">
        <f t="shared" si="164"/>
        <v>277166.96000000002</v>
      </c>
      <c r="AS3744" s="10" t="s">
        <v>111</v>
      </c>
      <c r="AT3744" s="13">
        <v>2014</v>
      </c>
      <c r="AU3744" s="88"/>
    </row>
    <row r="3745" spans="2:47" ht="13.15" customHeight="1" x14ac:dyDescent="0.2">
      <c r="B3745" s="13" t="s">
        <v>5931</v>
      </c>
      <c r="C3745" s="7" t="s">
        <v>100</v>
      </c>
      <c r="D3745" s="7" t="s">
        <v>5928</v>
      </c>
      <c r="E3745" s="7" t="s">
        <v>569</v>
      </c>
      <c r="F3745" s="7" t="s">
        <v>5929</v>
      </c>
      <c r="G3745" s="7" t="s">
        <v>5932</v>
      </c>
      <c r="H3745" s="8" t="s">
        <v>197</v>
      </c>
      <c r="I3745" s="9">
        <v>50</v>
      </c>
      <c r="J3745" s="10" t="s">
        <v>600</v>
      </c>
      <c r="K3745" s="8" t="s">
        <v>107</v>
      </c>
      <c r="L3745" s="10" t="s">
        <v>108</v>
      </c>
      <c r="M3745" s="13" t="s">
        <v>122</v>
      </c>
      <c r="N3745" s="10" t="s">
        <v>564</v>
      </c>
      <c r="O3745" s="74"/>
      <c r="P3745" s="27"/>
      <c r="Q3745" s="27">
        <v>47</v>
      </c>
      <c r="R3745" s="27">
        <v>25</v>
      </c>
      <c r="S3745" s="27">
        <v>0</v>
      </c>
      <c r="T3745" s="27">
        <v>0</v>
      </c>
      <c r="U3745" s="27">
        <v>0</v>
      </c>
      <c r="V3745" s="27"/>
      <c r="W3745" s="27"/>
      <c r="X3745" s="27"/>
      <c r="Y3745" s="27"/>
      <c r="Z3745" s="27"/>
      <c r="AA3745" s="27"/>
      <c r="AB3745" s="27"/>
      <c r="AC3745" s="27"/>
      <c r="AD3745" s="27"/>
      <c r="AE3745" s="27"/>
      <c r="AF3745" s="27"/>
      <c r="AG3745" s="27"/>
      <c r="AH3745" s="27"/>
      <c r="AI3745" s="27"/>
      <c r="AJ3745" s="27"/>
      <c r="AK3745" s="27"/>
      <c r="AL3745" s="27"/>
      <c r="AM3745" s="27"/>
      <c r="AN3745" s="27"/>
      <c r="AO3745" s="27"/>
      <c r="AP3745" s="27">
        <v>9898.82</v>
      </c>
      <c r="AQ3745" s="39">
        <f t="shared" si="167"/>
        <v>712715.04</v>
      </c>
      <c r="AR3745" s="27">
        <f t="shared" si="164"/>
        <v>798240.84480000008</v>
      </c>
      <c r="AS3745" s="10" t="s">
        <v>111</v>
      </c>
      <c r="AT3745" s="13">
        <v>2014</v>
      </c>
      <c r="AU3745" s="88"/>
    </row>
    <row r="3746" spans="2:47" ht="13.15" customHeight="1" x14ac:dyDescent="0.2">
      <c r="B3746" s="12" t="s">
        <v>5933</v>
      </c>
      <c r="C3746" s="7" t="s">
        <v>100</v>
      </c>
      <c r="D3746" s="7" t="s">
        <v>5928</v>
      </c>
      <c r="E3746" s="7" t="s">
        <v>569</v>
      </c>
      <c r="F3746" s="7" t="s">
        <v>5929</v>
      </c>
      <c r="G3746" s="7" t="s">
        <v>5934</v>
      </c>
      <c r="H3746" s="8" t="s">
        <v>197</v>
      </c>
      <c r="I3746" s="9">
        <v>50</v>
      </c>
      <c r="J3746" s="10" t="s">
        <v>600</v>
      </c>
      <c r="K3746" s="8" t="s">
        <v>107</v>
      </c>
      <c r="L3746" s="10" t="s">
        <v>108</v>
      </c>
      <c r="M3746" s="13" t="s">
        <v>122</v>
      </c>
      <c r="N3746" s="10" t="s">
        <v>564</v>
      </c>
      <c r="O3746" s="74"/>
      <c r="P3746" s="27"/>
      <c r="Q3746" s="27">
        <v>50</v>
      </c>
      <c r="R3746" s="27">
        <v>30</v>
      </c>
      <c r="S3746" s="27">
        <v>0</v>
      </c>
      <c r="T3746" s="27">
        <v>0</v>
      </c>
      <c r="U3746" s="27">
        <v>0</v>
      </c>
      <c r="V3746" s="27"/>
      <c r="W3746" s="27"/>
      <c r="X3746" s="27"/>
      <c r="Y3746" s="27"/>
      <c r="Z3746" s="27"/>
      <c r="AA3746" s="27"/>
      <c r="AB3746" s="27"/>
      <c r="AC3746" s="27"/>
      <c r="AD3746" s="27"/>
      <c r="AE3746" s="27"/>
      <c r="AF3746" s="27"/>
      <c r="AG3746" s="27"/>
      <c r="AH3746" s="27"/>
      <c r="AI3746" s="27"/>
      <c r="AJ3746" s="27"/>
      <c r="AK3746" s="27"/>
      <c r="AL3746" s="27"/>
      <c r="AM3746" s="27"/>
      <c r="AN3746" s="27"/>
      <c r="AO3746" s="27"/>
      <c r="AP3746" s="27">
        <v>9898.82</v>
      </c>
      <c r="AQ3746" s="39">
        <f t="shared" si="167"/>
        <v>791905.6</v>
      </c>
      <c r="AR3746" s="27">
        <f t="shared" si="164"/>
        <v>886934.27200000011</v>
      </c>
      <c r="AS3746" s="10" t="s">
        <v>111</v>
      </c>
      <c r="AT3746" s="13">
        <v>2014</v>
      </c>
      <c r="AU3746" s="88"/>
    </row>
    <row r="3747" spans="2:47" ht="13.15" customHeight="1" x14ac:dyDescent="0.2">
      <c r="B3747" s="13" t="s">
        <v>5935</v>
      </c>
      <c r="C3747" s="7" t="s">
        <v>100</v>
      </c>
      <c r="D3747" s="7" t="s">
        <v>5928</v>
      </c>
      <c r="E3747" s="7" t="s">
        <v>569</v>
      </c>
      <c r="F3747" s="7" t="s">
        <v>5929</v>
      </c>
      <c r="G3747" s="7" t="s">
        <v>5936</v>
      </c>
      <c r="H3747" s="8" t="s">
        <v>197</v>
      </c>
      <c r="I3747" s="9">
        <v>50</v>
      </c>
      <c r="J3747" s="10" t="s">
        <v>600</v>
      </c>
      <c r="K3747" s="8" t="s">
        <v>107</v>
      </c>
      <c r="L3747" s="10" t="s">
        <v>108</v>
      </c>
      <c r="M3747" s="13" t="s">
        <v>122</v>
      </c>
      <c r="N3747" s="10" t="s">
        <v>564</v>
      </c>
      <c r="O3747" s="74"/>
      <c r="P3747" s="27"/>
      <c r="Q3747" s="27">
        <v>55</v>
      </c>
      <c r="R3747" s="27">
        <v>45</v>
      </c>
      <c r="S3747" s="27">
        <v>0</v>
      </c>
      <c r="T3747" s="27">
        <v>0</v>
      </c>
      <c r="U3747" s="27">
        <v>0</v>
      </c>
      <c r="V3747" s="27"/>
      <c r="W3747" s="27"/>
      <c r="X3747" s="27"/>
      <c r="Y3747" s="27"/>
      <c r="Z3747" s="27"/>
      <c r="AA3747" s="27"/>
      <c r="AB3747" s="27"/>
      <c r="AC3747" s="27"/>
      <c r="AD3747" s="27"/>
      <c r="AE3747" s="27"/>
      <c r="AF3747" s="27"/>
      <c r="AG3747" s="27"/>
      <c r="AH3747" s="27"/>
      <c r="AI3747" s="27"/>
      <c r="AJ3747" s="27"/>
      <c r="AK3747" s="27"/>
      <c r="AL3747" s="27"/>
      <c r="AM3747" s="27"/>
      <c r="AN3747" s="27"/>
      <c r="AO3747" s="27"/>
      <c r="AP3747" s="27">
        <v>9898.82</v>
      </c>
      <c r="AQ3747" s="39">
        <f t="shared" si="167"/>
        <v>989882</v>
      </c>
      <c r="AR3747" s="27">
        <f t="shared" si="164"/>
        <v>1108667.8400000001</v>
      </c>
      <c r="AS3747" s="10" t="s">
        <v>111</v>
      </c>
      <c r="AT3747" s="13">
        <v>2014</v>
      </c>
      <c r="AU3747" s="88"/>
    </row>
    <row r="3748" spans="2:47" ht="13.15" customHeight="1" x14ac:dyDescent="0.2">
      <c r="B3748" s="12" t="s">
        <v>5937</v>
      </c>
      <c r="C3748" s="7" t="s">
        <v>100</v>
      </c>
      <c r="D3748" s="7" t="s">
        <v>5928</v>
      </c>
      <c r="E3748" s="7" t="s">
        <v>569</v>
      </c>
      <c r="F3748" s="7" t="s">
        <v>5929</v>
      </c>
      <c r="G3748" s="7" t="s">
        <v>5938</v>
      </c>
      <c r="H3748" s="8" t="s">
        <v>197</v>
      </c>
      <c r="I3748" s="9">
        <v>50</v>
      </c>
      <c r="J3748" s="10" t="s">
        <v>600</v>
      </c>
      <c r="K3748" s="8" t="s">
        <v>107</v>
      </c>
      <c r="L3748" s="10" t="s">
        <v>108</v>
      </c>
      <c r="M3748" s="13" t="s">
        <v>122</v>
      </c>
      <c r="N3748" s="10" t="s">
        <v>564</v>
      </c>
      <c r="O3748" s="74"/>
      <c r="P3748" s="27"/>
      <c r="Q3748" s="27">
        <v>25</v>
      </c>
      <c r="R3748" s="27">
        <v>10</v>
      </c>
      <c r="S3748" s="27">
        <v>0</v>
      </c>
      <c r="T3748" s="27">
        <v>0</v>
      </c>
      <c r="U3748" s="27">
        <v>0</v>
      </c>
      <c r="V3748" s="27"/>
      <c r="W3748" s="27"/>
      <c r="X3748" s="27"/>
      <c r="Y3748" s="27"/>
      <c r="Z3748" s="27"/>
      <c r="AA3748" s="27"/>
      <c r="AB3748" s="27"/>
      <c r="AC3748" s="27"/>
      <c r="AD3748" s="27"/>
      <c r="AE3748" s="27"/>
      <c r="AF3748" s="27"/>
      <c r="AG3748" s="27"/>
      <c r="AH3748" s="27"/>
      <c r="AI3748" s="27"/>
      <c r="AJ3748" s="27"/>
      <c r="AK3748" s="27"/>
      <c r="AL3748" s="27"/>
      <c r="AM3748" s="27"/>
      <c r="AN3748" s="27"/>
      <c r="AO3748" s="27"/>
      <c r="AP3748" s="27">
        <v>9898.82</v>
      </c>
      <c r="AQ3748" s="39">
        <f t="shared" si="167"/>
        <v>346458.7</v>
      </c>
      <c r="AR3748" s="27">
        <f t="shared" si="164"/>
        <v>388033.74400000006</v>
      </c>
      <c r="AS3748" s="10" t="s">
        <v>111</v>
      </c>
      <c r="AT3748" s="13">
        <v>2014</v>
      </c>
      <c r="AU3748" s="88"/>
    </row>
    <row r="3749" spans="2:47" ht="13.15" customHeight="1" x14ac:dyDescent="0.2">
      <c r="B3749" s="13" t="s">
        <v>5939</v>
      </c>
      <c r="C3749" s="7" t="s">
        <v>100</v>
      </c>
      <c r="D3749" s="7" t="s">
        <v>5928</v>
      </c>
      <c r="E3749" s="7" t="s">
        <v>569</v>
      </c>
      <c r="F3749" s="7" t="s">
        <v>5929</v>
      </c>
      <c r="G3749" s="7" t="s">
        <v>5940</v>
      </c>
      <c r="H3749" s="8" t="s">
        <v>197</v>
      </c>
      <c r="I3749" s="9">
        <v>50</v>
      </c>
      <c r="J3749" s="10" t="s">
        <v>600</v>
      </c>
      <c r="K3749" s="8" t="s">
        <v>107</v>
      </c>
      <c r="L3749" s="10" t="s">
        <v>108</v>
      </c>
      <c r="M3749" s="13" t="s">
        <v>122</v>
      </c>
      <c r="N3749" s="10" t="s">
        <v>564</v>
      </c>
      <c r="O3749" s="74"/>
      <c r="P3749" s="27"/>
      <c r="Q3749" s="27">
        <v>25</v>
      </c>
      <c r="R3749" s="27">
        <v>10</v>
      </c>
      <c r="S3749" s="27">
        <v>0</v>
      </c>
      <c r="T3749" s="27">
        <v>0</v>
      </c>
      <c r="U3749" s="27">
        <v>0</v>
      </c>
      <c r="V3749" s="27"/>
      <c r="W3749" s="27"/>
      <c r="X3749" s="27"/>
      <c r="Y3749" s="27"/>
      <c r="Z3749" s="27"/>
      <c r="AA3749" s="27"/>
      <c r="AB3749" s="27"/>
      <c r="AC3749" s="27"/>
      <c r="AD3749" s="27"/>
      <c r="AE3749" s="27"/>
      <c r="AF3749" s="27"/>
      <c r="AG3749" s="27"/>
      <c r="AH3749" s="27"/>
      <c r="AI3749" s="27"/>
      <c r="AJ3749" s="27"/>
      <c r="AK3749" s="27"/>
      <c r="AL3749" s="27"/>
      <c r="AM3749" s="27"/>
      <c r="AN3749" s="27"/>
      <c r="AO3749" s="27"/>
      <c r="AP3749" s="27">
        <v>9898.82</v>
      </c>
      <c r="AQ3749" s="39">
        <f t="shared" si="167"/>
        <v>346458.7</v>
      </c>
      <c r="AR3749" s="27">
        <f t="shared" si="164"/>
        <v>388033.74400000006</v>
      </c>
      <c r="AS3749" s="10" t="s">
        <v>111</v>
      </c>
      <c r="AT3749" s="13">
        <v>2014</v>
      </c>
      <c r="AU3749" s="88"/>
    </row>
    <row r="3750" spans="2:47" ht="13.15" customHeight="1" x14ac:dyDescent="0.2">
      <c r="B3750" s="12" t="s">
        <v>5941</v>
      </c>
      <c r="C3750" s="7" t="s">
        <v>100</v>
      </c>
      <c r="D3750" s="7" t="s">
        <v>5928</v>
      </c>
      <c r="E3750" s="7" t="s">
        <v>569</v>
      </c>
      <c r="F3750" s="7" t="s">
        <v>5929</v>
      </c>
      <c r="G3750" s="7" t="s">
        <v>5942</v>
      </c>
      <c r="H3750" s="8" t="s">
        <v>197</v>
      </c>
      <c r="I3750" s="9">
        <v>50</v>
      </c>
      <c r="J3750" s="10" t="s">
        <v>600</v>
      </c>
      <c r="K3750" s="8" t="s">
        <v>107</v>
      </c>
      <c r="L3750" s="10" t="s">
        <v>108</v>
      </c>
      <c r="M3750" s="13" t="s">
        <v>122</v>
      </c>
      <c r="N3750" s="10" t="s">
        <v>564</v>
      </c>
      <c r="O3750" s="74"/>
      <c r="P3750" s="27"/>
      <c r="Q3750" s="27">
        <v>8</v>
      </c>
      <c r="R3750" s="27">
        <v>4</v>
      </c>
      <c r="S3750" s="27">
        <v>0</v>
      </c>
      <c r="T3750" s="27">
        <v>0</v>
      </c>
      <c r="U3750" s="27">
        <v>0</v>
      </c>
      <c r="V3750" s="27"/>
      <c r="W3750" s="27"/>
      <c r="X3750" s="27"/>
      <c r="Y3750" s="27"/>
      <c r="Z3750" s="27"/>
      <c r="AA3750" s="27"/>
      <c r="AB3750" s="27"/>
      <c r="AC3750" s="27"/>
      <c r="AD3750" s="27"/>
      <c r="AE3750" s="27"/>
      <c r="AF3750" s="27"/>
      <c r="AG3750" s="27"/>
      <c r="AH3750" s="27"/>
      <c r="AI3750" s="27"/>
      <c r="AJ3750" s="27"/>
      <c r="AK3750" s="27"/>
      <c r="AL3750" s="27"/>
      <c r="AM3750" s="27"/>
      <c r="AN3750" s="27"/>
      <c r="AO3750" s="27"/>
      <c r="AP3750" s="27">
        <v>9898.82</v>
      </c>
      <c r="AQ3750" s="39">
        <f t="shared" si="167"/>
        <v>118785.84</v>
      </c>
      <c r="AR3750" s="27">
        <f t="shared" si="164"/>
        <v>133040.14080000002</v>
      </c>
      <c r="AS3750" s="10" t="s">
        <v>111</v>
      </c>
      <c r="AT3750" s="13">
        <v>2014</v>
      </c>
      <c r="AU3750" s="88"/>
    </row>
    <row r="3751" spans="2:47" ht="13.15" customHeight="1" x14ac:dyDescent="0.2">
      <c r="B3751" s="12" t="s">
        <v>7056</v>
      </c>
      <c r="C3751" s="86" t="s">
        <v>100</v>
      </c>
      <c r="D3751" s="13" t="s">
        <v>4683</v>
      </c>
      <c r="E3751" s="86" t="s">
        <v>4343</v>
      </c>
      <c r="F3751" s="86" t="s">
        <v>4684</v>
      </c>
      <c r="G3751" s="13" t="s">
        <v>7052</v>
      </c>
      <c r="H3751" s="86" t="s">
        <v>197</v>
      </c>
      <c r="I3751" s="13">
        <v>51</v>
      </c>
      <c r="J3751" s="86">
        <v>2015</v>
      </c>
      <c r="K3751" s="86" t="s">
        <v>107</v>
      </c>
      <c r="L3751" s="86" t="s">
        <v>108</v>
      </c>
      <c r="M3751" s="86" t="s">
        <v>122</v>
      </c>
      <c r="N3751" s="86" t="s">
        <v>2510</v>
      </c>
      <c r="O3751" s="39"/>
      <c r="P3751" s="39"/>
      <c r="Q3751" s="39"/>
      <c r="R3751" s="95">
        <v>0</v>
      </c>
      <c r="S3751" s="95">
        <v>0</v>
      </c>
      <c r="T3751" s="95">
        <v>1.5860000000000001</v>
      </c>
      <c r="U3751" s="95">
        <v>3.1859999999999999</v>
      </c>
      <c r="V3751" s="95">
        <v>3.1859999999999999</v>
      </c>
      <c r="W3751" s="39"/>
      <c r="X3751" s="39"/>
      <c r="Y3751" s="39"/>
      <c r="Z3751" s="39"/>
      <c r="AA3751" s="39"/>
      <c r="AB3751" s="39"/>
      <c r="AC3751" s="39"/>
      <c r="AD3751" s="39"/>
      <c r="AE3751" s="39"/>
      <c r="AF3751" s="39"/>
      <c r="AG3751" s="39"/>
      <c r="AH3751" s="39"/>
      <c r="AI3751" s="39"/>
      <c r="AJ3751" s="39"/>
      <c r="AK3751" s="39"/>
      <c r="AL3751" s="39"/>
      <c r="AM3751" s="39"/>
      <c r="AN3751" s="39"/>
      <c r="AO3751" s="39"/>
      <c r="AP3751" s="96">
        <v>776284.22</v>
      </c>
      <c r="AQ3751" s="39">
        <v>0</v>
      </c>
      <c r="AR3751" s="27">
        <f t="shared" si="164"/>
        <v>0</v>
      </c>
      <c r="AS3751" s="15" t="s">
        <v>111</v>
      </c>
      <c r="AT3751" s="15">
        <v>2015</v>
      </c>
      <c r="AU3751" s="13" t="s">
        <v>212</v>
      </c>
    </row>
    <row r="3752" spans="2:47" ht="13.15" customHeight="1" x14ac:dyDescent="0.25">
      <c r="B3752" s="5" t="s">
        <v>5943</v>
      </c>
      <c r="C3752" s="5"/>
      <c r="D3752" s="5"/>
      <c r="E3752" s="5"/>
      <c r="F3752" s="5"/>
      <c r="G3752" s="5"/>
      <c r="H3752" s="5"/>
      <c r="I3752" s="5"/>
      <c r="J3752" s="5"/>
      <c r="K3752" s="5"/>
      <c r="L3752" s="5"/>
      <c r="M3752" s="5"/>
      <c r="N3752" s="5"/>
      <c r="O3752" s="5"/>
      <c r="P3752" s="74"/>
      <c r="Q3752" s="27"/>
      <c r="R3752" s="27"/>
      <c r="S3752" s="27"/>
      <c r="T3752" s="27"/>
      <c r="U3752" s="27"/>
      <c r="V3752" s="27"/>
      <c r="W3752" s="27"/>
      <c r="X3752" s="27"/>
      <c r="Y3752" s="27"/>
      <c r="Z3752" s="27"/>
      <c r="AA3752" s="27"/>
      <c r="AB3752" s="27"/>
      <c r="AC3752" s="27"/>
      <c r="AD3752" s="27"/>
      <c r="AE3752" s="27"/>
      <c r="AF3752" s="27"/>
      <c r="AG3752" s="27"/>
      <c r="AH3752" s="27"/>
      <c r="AI3752" s="27"/>
      <c r="AJ3752" s="27"/>
      <c r="AK3752" s="27"/>
      <c r="AL3752" s="27"/>
      <c r="AM3752" s="27"/>
      <c r="AN3752" s="27"/>
      <c r="AO3752" s="27"/>
      <c r="AP3752" s="27"/>
      <c r="AQ3752" s="74">
        <f>SUM(AQ70:AQ3751)</f>
        <v>11989476348.632113</v>
      </c>
      <c r="AR3752" s="74">
        <f>SUM(AR70:AR3751)</f>
        <v>13428213510.46797</v>
      </c>
      <c r="AS3752" s="302"/>
      <c r="AT3752" s="5"/>
      <c r="AU3752" s="10"/>
    </row>
    <row r="3753" spans="2:47" ht="13.15" customHeight="1" x14ac:dyDescent="0.25">
      <c r="B3753" s="5" t="s">
        <v>5944</v>
      </c>
      <c r="C3753" s="5"/>
      <c r="D3753" s="5"/>
      <c r="E3753" s="5"/>
      <c r="F3753" s="5"/>
      <c r="G3753" s="5"/>
      <c r="H3753" s="5"/>
      <c r="I3753" s="5"/>
      <c r="J3753" s="5"/>
      <c r="K3753" s="5"/>
      <c r="L3753" s="5"/>
      <c r="M3753" s="5"/>
      <c r="N3753" s="5"/>
      <c r="O3753" s="5"/>
      <c r="P3753" s="74"/>
      <c r="Q3753" s="74"/>
      <c r="R3753" s="74"/>
      <c r="S3753" s="74"/>
      <c r="T3753" s="74"/>
      <c r="U3753" s="74"/>
      <c r="V3753" s="74"/>
      <c r="W3753" s="74"/>
      <c r="X3753" s="74"/>
      <c r="Y3753" s="74"/>
      <c r="Z3753" s="74"/>
      <c r="AA3753" s="74"/>
      <c r="AB3753" s="74"/>
      <c r="AC3753" s="74"/>
      <c r="AD3753" s="74"/>
      <c r="AE3753" s="74"/>
      <c r="AF3753" s="74"/>
      <c r="AG3753" s="74"/>
      <c r="AH3753" s="74"/>
      <c r="AI3753" s="74"/>
      <c r="AJ3753" s="74"/>
      <c r="AK3753" s="74"/>
      <c r="AL3753" s="74"/>
      <c r="AM3753" s="74"/>
      <c r="AN3753" s="74"/>
      <c r="AO3753" s="74"/>
      <c r="AP3753" s="74"/>
      <c r="AQ3753" s="39"/>
      <c r="AR3753" s="74"/>
      <c r="AS3753" s="5"/>
      <c r="AT3753" s="91"/>
      <c r="AU3753" s="10"/>
    </row>
    <row r="3754" spans="2:47" ht="13.15" customHeight="1" x14ac:dyDescent="0.25">
      <c r="B3754" s="10" t="s">
        <v>5945</v>
      </c>
      <c r="C3754" s="16" t="s">
        <v>100</v>
      </c>
      <c r="D3754" s="10" t="s">
        <v>5946</v>
      </c>
      <c r="E3754" s="32" t="s">
        <v>5947</v>
      </c>
      <c r="F3754" s="32" t="s">
        <v>5948</v>
      </c>
      <c r="G3754" s="32" t="s">
        <v>5949</v>
      </c>
      <c r="H3754" s="10" t="s">
        <v>5950</v>
      </c>
      <c r="I3754" s="10">
        <v>40</v>
      </c>
      <c r="J3754" s="10" t="s">
        <v>5951</v>
      </c>
      <c r="K3754" s="10" t="s">
        <v>5952</v>
      </c>
      <c r="L3754" s="10" t="s">
        <v>5953</v>
      </c>
      <c r="M3754" s="10" t="s">
        <v>5954</v>
      </c>
      <c r="N3754" s="10" t="s">
        <v>5955</v>
      </c>
      <c r="O3754" s="27">
        <v>15000000</v>
      </c>
      <c r="P3754" s="27">
        <v>2600000000</v>
      </c>
      <c r="Q3754" s="27">
        <v>985000000</v>
      </c>
      <c r="R3754" s="27"/>
      <c r="S3754" s="27"/>
      <c r="T3754" s="27"/>
      <c r="U3754" s="27"/>
      <c r="V3754" s="27"/>
      <c r="W3754" s="27"/>
      <c r="X3754" s="27"/>
      <c r="Y3754" s="27"/>
      <c r="Z3754" s="27"/>
      <c r="AA3754" s="27"/>
      <c r="AB3754" s="27"/>
      <c r="AC3754" s="27"/>
      <c r="AD3754" s="27"/>
      <c r="AE3754" s="27"/>
      <c r="AF3754" s="27"/>
      <c r="AG3754" s="27"/>
      <c r="AH3754" s="27"/>
      <c r="AI3754" s="27"/>
      <c r="AJ3754" s="27"/>
      <c r="AK3754" s="27"/>
      <c r="AL3754" s="27"/>
      <c r="AM3754" s="27"/>
      <c r="AN3754" s="27"/>
      <c r="AO3754" s="27"/>
      <c r="AP3754" s="27"/>
      <c r="AQ3754" s="27">
        <v>0</v>
      </c>
      <c r="AR3754" s="27">
        <f>AQ3754*1.12</f>
        <v>0</v>
      </c>
      <c r="AS3754" s="10"/>
      <c r="AT3754" s="91" t="s">
        <v>5956</v>
      </c>
      <c r="AU3754" s="10" t="s">
        <v>5957</v>
      </c>
    </row>
    <row r="3755" spans="2:47" ht="13.15" customHeight="1" x14ac:dyDescent="0.25">
      <c r="B3755" s="10" t="s">
        <v>5958</v>
      </c>
      <c r="C3755" s="16" t="s">
        <v>100</v>
      </c>
      <c r="D3755" s="10" t="s">
        <v>5946</v>
      </c>
      <c r="E3755" s="32" t="s">
        <v>5947</v>
      </c>
      <c r="F3755" s="32" t="s">
        <v>5948</v>
      </c>
      <c r="G3755" s="32" t="s">
        <v>5949</v>
      </c>
      <c r="H3755" s="10" t="s">
        <v>5950</v>
      </c>
      <c r="I3755" s="10">
        <v>40</v>
      </c>
      <c r="J3755" s="10" t="s">
        <v>5951</v>
      </c>
      <c r="K3755" s="10" t="s">
        <v>5952</v>
      </c>
      <c r="L3755" s="10" t="s">
        <v>5953</v>
      </c>
      <c r="M3755" s="10" t="s">
        <v>5954</v>
      </c>
      <c r="N3755" s="10" t="s">
        <v>5955</v>
      </c>
      <c r="O3755" s="27">
        <v>15000000</v>
      </c>
      <c r="P3755" s="27">
        <v>2600000000</v>
      </c>
      <c r="Q3755" s="27">
        <f>985000000+1074806027.63</f>
        <v>2059806027.6300001</v>
      </c>
      <c r="R3755" s="27"/>
      <c r="S3755" s="27"/>
      <c r="T3755" s="27"/>
      <c r="U3755" s="27"/>
      <c r="V3755" s="27"/>
      <c r="W3755" s="27"/>
      <c r="X3755" s="27"/>
      <c r="Y3755" s="27"/>
      <c r="Z3755" s="27"/>
      <c r="AA3755" s="27"/>
      <c r="AB3755" s="27"/>
      <c r="AC3755" s="27"/>
      <c r="AD3755" s="27"/>
      <c r="AE3755" s="27"/>
      <c r="AF3755" s="27"/>
      <c r="AG3755" s="27"/>
      <c r="AH3755" s="27"/>
      <c r="AI3755" s="27"/>
      <c r="AJ3755" s="27"/>
      <c r="AK3755" s="27"/>
      <c r="AL3755" s="27"/>
      <c r="AM3755" s="27"/>
      <c r="AN3755" s="27"/>
      <c r="AO3755" s="27"/>
      <c r="AP3755" s="27"/>
      <c r="AQ3755" s="27">
        <f>SUM(O3755:W3755)</f>
        <v>4674806027.6300001</v>
      </c>
      <c r="AR3755" s="27">
        <f t="shared" ref="AR3755:AR3822" si="168">AQ3755*1.12</f>
        <v>5235782750.9456005</v>
      </c>
      <c r="AS3755" s="10"/>
      <c r="AT3755" s="91" t="s">
        <v>5959</v>
      </c>
      <c r="AU3755" s="89"/>
    </row>
    <row r="3756" spans="2:47" ht="13.15" customHeight="1" x14ac:dyDescent="0.25">
      <c r="B3756" s="10" t="s">
        <v>5960</v>
      </c>
      <c r="C3756" s="16" t="s">
        <v>100</v>
      </c>
      <c r="D3756" s="10" t="s">
        <v>5961</v>
      </c>
      <c r="E3756" s="32" t="s">
        <v>5962</v>
      </c>
      <c r="F3756" s="32" t="s">
        <v>5962</v>
      </c>
      <c r="G3756" s="10" t="s">
        <v>5963</v>
      </c>
      <c r="H3756" s="10" t="s">
        <v>5950</v>
      </c>
      <c r="I3756" s="10">
        <v>40</v>
      </c>
      <c r="J3756" s="10" t="s">
        <v>5951</v>
      </c>
      <c r="K3756" s="10" t="s">
        <v>5964</v>
      </c>
      <c r="L3756" s="10" t="s">
        <v>5953</v>
      </c>
      <c r="M3756" s="10" t="s">
        <v>5954</v>
      </c>
      <c r="N3756" s="10" t="s">
        <v>5955</v>
      </c>
      <c r="O3756" s="27">
        <v>0</v>
      </c>
      <c r="P3756" s="27">
        <v>0</v>
      </c>
      <c r="Q3756" s="27">
        <v>0</v>
      </c>
      <c r="R3756" s="27"/>
      <c r="S3756" s="27"/>
      <c r="T3756" s="27"/>
      <c r="U3756" s="27"/>
      <c r="V3756" s="27"/>
      <c r="W3756" s="27"/>
      <c r="X3756" s="27"/>
      <c r="Y3756" s="27"/>
      <c r="Z3756" s="27"/>
      <c r="AA3756" s="27"/>
      <c r="AB3756" s="27"/>
      <c r="AC3756" s="27"/>
      <c r="AD3756" s="27"/>
      <c r="AE3756" s="27"/>
      <c r="AF3756" s="27"/>
      <c r="AG3756" s="27"/>
      <c r="AH3756" s="27"/>
      <c r="AI3756" s="27"/>
      <c r="AJ3756" s="27"/>
      <c r="AK3756" s="27"/>
      <c r="AL3756" s="27"/>
      <c r="AM3756" s="27"/>
      <c r="AN3756" s="27"/>
      <c r="AO3756" s="27"/>
      <c r="AP3756" s="27"/>
      <c r="AQ3756" s="27">
        <v>0</v>
      </c>
      <c r="AR3756" s="27">
        <f t="shared" si="168"/>
        <v>0</v>
      </c>
      <c r="AS3756" s="10"/>
      <c r="AT3756" s="91" t="s">
        <v>5956</v>
      </c>
      <c r="AU3756" s="10" t="s">
        <v>212</v>
      </c>
    </row>
    <row r="3757" spans="2:47" ht="13.15" customHeight="1" x14ac:dyDescent="0.25">
      <c r="B3757" s="10" t="s">
        <v>5965</v>
      </c>
      <c r="C3757" s="16" t="s">
        <v>100</v>
      </c>
      <c r="D3757" s="10" t="s">
        <v>5966</v>
      </c>
      <c r="E3757" s="32" t="s">
        <v>5967</v>
      </c>
      <c r="F3757" s="32" t="s">
        <v>5967</v>
      </c>
      <c r="G3757" s="32" t="s">
        <v>5968</v>
      </c>
      <c r="H3757" s="10" t="s">
        <v>105</v>
      </c>
      <c r="I3757" s="10">
        <v>100</v>
      </c>
      <c r="J3757" s="10" t="s">
        <v>488</v>
      </c>
      <c r="K3757" s="10" t="s">
        <v>5952</v>
      </c>
      <c r="L3757" s="10" t="s">
        <v>5953</v>
      </c>
      <c r="M3757" s="10" t="s">
        <v>5954</v>
      </c>
      <c r="N3757" s="10" t="s">
        <v>5955</v>
      </c>
      <c r="O3757" s="27"/>
      <c r="P3757" s="27">
        <f>168125440/1.12</f>
        <v>150112000</v>
      </c>
      <c r="Q3757" s="27">
        <f>(16843680+745601920+165532640+23632000)/1.12</f>
        <v>849651999.99999988</v>
      </c>
      <c r="R3757" s="27"/>
      <c r="S3757" s="27"/>
      <c r="T3757" s="27"/>
      <c r="U3757" s="27"/>
      <c r="V3757" s="27"/>
      <c r="W3757" s="27"/>
      <c r="X3757" s="27"/>
      <c r="Y3757" s="27"/>
      <c r="Z3757" s="27"/>
      <c r="AA3757" s="27"/>
      <c r="AB3757" s="27"/>
      <c r="AC3757" s="27"/>
      <c r="AD3757" s="27"/>
      <c r="AE3757" s="27"/>
      <c r="AF3757" s="27"/>
      <c r="AG3757" s="27"/>
      <c r="AH3757" s="27"/>
      <c r="AI3757" s="27"/>
      <c r="AJ3757" s="27"/>
      <c r="AK3757" s="27"/>
      <c r="AL3757" s="27"/>
      <c r="AM3757" s="27"/>
      <c r="AN3757" s="27"/>
      <c r="AO3757" s="27"/>
      <c r="AP3757" s="27"/>
      <c r="AQ3757" s="27">
        <v>0</v>
      </c>
      <c r="AR3757" s="27">
        <f t="shared" si="168"/>
        <v>0</v>
      </c>
      <c r="AS3757" s="10"/>
      <c r="AT3757" s="91" t="s">
        <v>5969</v>
      </c>
      <c r="AU3757" s="89" t="s">
        <v>112</v>
      </c>
    </row>
    <row r="3758" spans="2:47" ht="13.15" customHeight="1" x14ac:dyDescent="0.25">
      <c r="B3758" s="10" t="s">
        <v>5970</v>
      </c>
      <c r="C3758" s="16" t="s">
        <v>100</v>
      </c>
      <c r="D3758" s="10" t="s">
        <v>5966</v>
      </c>
      <c r="E3758" s="32" t="s">
        <v>5967</v>
      </c>
      <c r="F3758" s="32" t="s">
        <v>5967</v>
      </c>
      <c r="G3758" s="32" t="s">
        <v>5968</v>
      </c>
      <c r="H3758" s="10" t="s">
        <v>105</v>
      </c>
      <c r="I3758" s="10">
        <v>100</v>
      </c>
      <c r="J3758" s="10" t="s">
        <v>488</v>
      </c>
      <c r="K3758" s="10" t="s">
        <v>5952</v>
      </c>
      <c r="L3758" s="10" t="s">
        <v>5953</v>
      </c>
      <c r="M3758" s="10" t="s">
        <v>5954</v>
      </c>
      <c r="N3758" s="10" t="s">
        <v>5955</v>
      </c>
      <c r="O3758" s="27"/>
      <c r="P3758" s="39">
        <f>168125440/1.12</f>
        <v>150112000</v>
      </c>
      <c r="Q3758" s="39">
        <v>4200000</v>
      </c>
      <c r="R3758" s="27"/>
      <c r="S3758" s="27"/>
      <c r="T3758" s="27"/>
      <c r="U3758" s="27"/>
      <c r="V3758" s="27"/>
      <c r="W3758" s="27"/>
      <c r="X3758" s="27"/>
      <c r="Y3758" s="27"/>
      <c r="Z3758" s="27"/>
      <c r="AA3758" s="27"/>
      <c r="AB3758" s="27"/>
      <c r="AC3758" s="27"/>
      <c r="AD3758" s="27"/>
      <c r="AE3758" s="27"/>
      <c r="AF3758" s="27"/>
      <c r="AG3758" s="27"/>
      <c r="AH3758" s="27"/>
      <c r="AI3758" s="27"/>
      <c r="AJ3758" s="27"/>
      <c r="AK3758" s="27"/>
      <c r="AL3758" s="27"/>
      <c r="AM3758" s="27"/>
      <c r="AN3758" s="27"/>
      <c r="AO3758" s="27"/>
      <c r="AP3758" s="27"/>
      <c r="AQ3758" s="27">
        <f>SUM(O3758:W3758)</f>
        <v>154312000</v>
      </c>
      <c r="AR3758" s="27">
        <f t="shared" si="168"/>
        <v>172829440.00000003</v>
      </c>
      <c r="AS3758" s="10"/>
      <c r="AT3758" s="43" t="s">
        <v>127</v>
      </c>
      <c r="AU3758" s="10"/>
    </row>
    <row r="3759" spans="2:47" ht="13.15" customHeight="1" x14ac:dyDescent="0.25">
      <c r="B3759" s="18" t="s">
        <v>5971</v>
      </c>
      <c r="C3759" s="16" t="s">
        <v>100</v>
      </c>
      <c r="D3759" s="10" t="s">
        <v>5972</v>
      </c>
      <c r="E3759" s="35" t="s">
        <v>5973</v>
      </c>
      <c r="F3759" s="35" t="s">
        <v>5974</v>
      </c>
      <c r="G3759" s="35" t="s">
        <v>5975</v>
      </c>
      <c r="H3759" s="18" t="s">
        <v>197</v>
      </c>
      <c r="I3759" s="18">
        <v>100</v>
      </c>
      <c r="J3759" s="18" t="s">
        <v>247</v>
      </c>
      <c r="K3759" s="18" t="s">
        <v>5952</v>
      </c>
      <c r="L3759" s="18" t="s">
        <v>5953</v>
      </c>
      <c r="M3759" s="18" t="s">
        <v>5954</v>
      </c>
      <c r="N3759" s="10" t="s">
        <v>5955</v>
      </c>
      <c r="O3759" s="36"/>
      <c r="P3759" s="36"/>
      <c r="Q3759" s="27">
        <v>900000000</v>
      </c>
      <c r="R3759" s="27">
        <v>750000000</v>
      </c>
      <c r="S3759" s="36"/>
      <c r="T3759" s="38"/>
      <c r="U3759" s="38"/>
      <c r="V3759" s="38"/>
      <c r="W3759" s="38"/>
      <c r="X3759" s="38"/>
      <c r="Y3759" s="38"/>
      <c r="Z3759" s="38"/>
      <c r="AA3759" s="38"/>
      <c r="AB3759" s="38"/>
      <c r="AC3759" s="38"/>
      <c r="AD3759" s="38"/>
      <c r="AE3759" s="38"/>
      <c r="AF3759" s="38"/>
      <c r="AG3759" s="38"/>
      <c r="AH3759" s="38"/>
      <c r="AI3759" s="38"/>
      <c r="AJ3759" s="38"/>
      <c r="AK3759" s="38"/>
      <c r="AL3759" s="38"/>
      <c r="AM3759" s="38"/>
      <c r="AN3759" s="38"/>
      <c r="AO3759" s="38"/>
      <c r="AP3759" s="36"/>
      <c r="AQ3759" s="27">
        <v>0</v>
      </c>
      <c r="AR3759" s="27">
        <f t="shared" si="168"/>
        <v>0</v>
      </c>
      <c r="AS3759" s="10"/>
      <c r="AT3759" s="88" t="s">
        <v>375</v>
      </c>
      <c r="AU3759" s="7" t="s">
        <v>212</v>
      </c>
    </row>
    <row r="3760" spans="2:47" ht="13.15" customHeight="1" x14ac:dyDescent="0.25">
      <c r="B3760" s="18" t="s">
        <v>5976</v>
      </c>
      <c r="C3760" s="16" t="s">
        <v>100</v>
      </c>
      <c r="D3760" s="10" t="s">
        <v>5977</v>
      </c>
      <c r="E3760" s="35" t="s">
        <v>5978</v>
      </c>
      <c r="F3760" s="35" t="s">
        <v>5979</v>
      </c>
      <c r="G3760" s="18" t="s">
        <v>5980</v>
      </c>
      <c r="H3760" s="18" t="s">
        <v>105</v>
      </c>
      <c r="I3760" s="18">
        <v>100</v>
      </c>
      <c r="J3760" s="18" t="s">
        <v>5981</v>
      </c>
      <c r="K3760" s="18" t="s">
        <v>5952</v>
      </c>
      <c r="L3760" s="36"/>
      <c r="M3760" s="37" t="s">
        <v>5982</v>
      </c>
      <c r="N3760" s="10" t="s">
        <v>5955</v>
      </c>
      <c r="O3760" s="27">
        <v>0</v>
      </c>
      <c r="P3760" s="38">
        <v>0</v>
      </c>
      <c r="Q3760" s="38">
        <v>434007000</v>
      </c>
      <c r="R3760" s="38">
        <v>8720626000</v>
      </c>
      <c r="S3760" s="38">
        <v>8238224143</v>
      </c>
      <c r="T3760" s="27"/>
      <c r="U3760" s="27"/>
      <c r="V3760" s="27"/>
      <c r="W3760" s="27"/>
      <c r="X3760" s="27"/>
      <c r="Y3760" s="27"/>
      <c r="Z3760" s="27"/>
      <c r="AA3760" s="27"/>
      <c r="AB3760" s="27"/>
      <c r="AC3760" s="27"/>
      <c r="AD3760" s="27"/>
      <c r="AE3760" s="27"/>
      <c r="AF3760" s="27"/>
      <c r="AG3760" s="27"/>
      <c r="AH3760" s="27"/>
      <c r="AI3760" s="27"/>
      <c r="AJ3760" s="27"/>
      <c r="AK3760" s="27"/>
      <c r="AL3760" s="27"/>
      <c r="AM3760" s="27"/>
      <c r="AN3760" s="27"/>
      <c r="AO3760" s="27"/>
      <c r="AP3760" s="27"/>
      <c r="AQ3760" s="27">
        <v>0</v>
      </c>
      <c r="AR3760" s="27">
        <f t="shared" si="168"/>
        <v>0</v>
      </c>
      <c r="AS3760" s="10"/>
      <c r="AT3760" s="88">
        <v>2014</v>
      </c>
      <c r="AU3760" s="89" t="s">
        <v>112</v>
      </c>
    </row>
    <row r="3761" spans="2:47" ht="13.15" customHeight="1" x14ac:dyDescent="0.25">
      <c r="B3761" s="18" t="s">
        <v>5983</v>
      </c>
      <c r="C3761" s="16" t="s">
        <v>100</v>
      </c>
      <c r="D3761" s="10" t="s">
        <v>5977</v>
      </c>
      <c r="E3761" s="35" t="s">
        <v>5978</v>
      </c>
      <c r="F3761" s="35" t="s">
        <v>5979</v>
      </c>
      <c r="G3761" s="18" t="s">
        <v>5980</v>
      </c>
      <c r="H3761" s="18" t="s">
        <v>105</v>
      </c>
      <c r="I3761" s="18">
        <v>100</v>
      </c>
      <c r="J3761" s="18" t="s">
        <v>5981</v>
      </c>
      <c r="K3761" s="18" t="s">
        <v>5952</v>
      </c>
      <c r="L3761" s="36"/>
      <c r="M3761" s="37" t="s">
        <v>5982</v>
      </c>
      <c r="N3761" s="10" t="s">
        <v>5955</v>
      </c>
      <c r="O3761" s="27"/>
      <c r="P3761" s="38"/>
      <c r="Q3761" s="38">
        <v>283725198.45999998</v>
      </c>
      <c r="R3761" s="38">
        <v>6795810960</v>
      </c>
      <c r="S3761" s="38">
        <v>10313320984.16</v>
      </c>
      <c r="T3761" s="27"/>
      <c r="U3761" s="27"/>
      <c r="V3761" s="27"/>
      <c r="W3761" s="27"/>
      <c r="X3761" s="27"/>
      <c r="Y3761" s="27"/>
      <c r="Z3761" s="27"/>
      <c r="AA3761" s="27"/>
      <c r="AB3761" s="27"/>
      <c r="AC3761" s="27"/>
      <c r="AD3761" s="27"/>
      <c r="AE3761" s="27"/>
      <c r="AF3761" s="27"/>
      <c r="AG3761" s="27"/>
      <c r="AH3761" s="27"/>
      <c r="AI3761" s="27"/>
      <c r="AJ3761" s="27"/>
      <c r="AK3761" s="27"/>
      <c r="AL3761" s="27"/>
      <c r="AM3761" s="27"/>
      <c r="AN3761" s="27"/>
      <c r="AO3761" s="27"/>
      <c r="AP3761" s="27"/>
      <c r="AQ3761" s="27">
        <v>0</v>
      </c>
      <c r="AR3761" s="27">
        <f t="shared" si="168"/>
        <v>0</v>
      </c>
      <c r="AS3761" s="10"/>
      <c r="AT3761" s="43" t="s">
        <v>114</v>
      </c>
      <c r="AU3761" s="15" t="s">
        <v>5984</v>
      </c>
    </row>
    <row r="3762" spans="2:47" ht="13.15" customHeight="1" x14ac:dyDescent="0.25">
      <c r="B3762" s="18" t="s">
        <v>5985</v>
      </c>
      <c r="C3762" s="16" t="s">
        <v>100</v>
      </c>
      <c r="D3762" s="10" t="s">
        <v>5977</v>
      </c>
      <c r="E3762" s="35" t="s">
        <v>5978</v>
      </c>
      <c r="F3762" s="35" t="s">
        <v>5979</v>
      </c>
      <c r="G3762" s="18" t="s">
        <v>5980</v>
      </c>
      <c r="H3762" s="18" t="s">
        <v>105</v>
      </c>
      <c r="I3762" s="18">
        <v>17.3</v>
      </c>
      <c r="J3762" s="18" t="s">
        <v>5981</v>
      </c>
      <c r="K3762" s="18" t="s">
        <v>5952</v>
      </c>
      <c r="L3762" s="36"/>
      <c r="M3762" s="37" t="s">
        <v>5982</v>
      </c>
      <c r="N3762" s="10" t="s">
        <v>5955</v>
      </c>
      <c r="O3762" s="27"/>
      <c r="P3762" s="38"/>
      <c r="Q3762" s="38">
        <v>283725198.45999998</v>
      </c>
      <c r="R3762" s="39">
        <v>8931505419.6399994</v>
      </c>
      <c r="S3762" s="39">
        <v>20654722684.169998</v>
      </c>
      <c r="T3762" s="39">
        <v>5406239258.9700003</v>
      </c>
      <c r="U3762" s="27"/>
      <c r="V3762" s="27"/>
      <c r="W3762" s="27"/>
      <c r="X3762" s="27"/>
      <c r="Y3762" s="27"/>
      <c r="Z3762" s="27"/>
      <c r="AA3762" s="27"/>
      <c r="AB3762" s="27"/>
      <c r="AC3762" s="27"/>
      <c r="AD3762" s="27"/>
      <c r="AE3762" s="27"/>
      <c r="AF3762" s="27"/>
      <c r="AG3762" s="27"/>
      <c r="AH3762" s="27"/>
      <c r="AI3762" s="27"/>
      <c r="AJ3762" s="27"/>
      <c r="AK3762" s="27"/>
      <c r="AL3762" s="27"/>
      <c r="AM3762" s="27"/>
      <c r="AN3762" s="27"/>
      <c r="AO3762" s="27"/>
      <c r="AP3762" s="27"/>
      <c r="AQ3762" s="27">
        <f>SUM(O3762:W3762)</f>
        <v>35276192561.239998</v>
      </c>
      <c r="AR3762" s="27">
        <f t="shared" si="168"/>
        <v>39509335668.588799</v>
      </c>
      <c r="AS3762" s="10"/>
      <c r="AT3762" s="43" t="s">
        <v>114</v>
      </c>
      <c r="AU3762" s="10" t="s">
        <v>5986</v>
      </c>
    </row>
    <row r="3763" spans="2:47" ht="13.15" customHeight="1" x14ac:dyDescent="0.25">
      <c r="B3763" s="10" t="s">
        <v>5987</v>
      </c>
      <c r="C3763" s="16" t="s">
        <v>100</v>
      </c>
      <c r="D3763" s="10" t="s">
        <v>5988</v>
      </c>
      <c r="E3763" s="32" t="s">
        <v>5989</v>
      </c>
      <c r="F3763" s="15" t="s">
        <v>5990</v>
      </c>
      <c r="G3763" s="40" t="s">
        <v>5991</v>
      </c>
      <c r="H3763" s="15" t="s">
        <v>197</v>
      </c>
      <c r="I3763" s="15">
        <v>80</v>
      </c>
      <c r="J3763" s="10" t="s">
        <v>1386</v>
      </c>
      <c r="K3763" s="15" t="s">
        <v>5830</v>
      </c>
      <c r="L3763" s="15"/>
      <c r="M3763" s="10" t="s">
        <v>5992</v>
      </c>
      <c r="N3763" s="10" t="s">
        <v>5955</v>
      </c>
      <c r="O3763" s="27"/>
      <c r="P3763" s="27"/>
      <c r="Q3763" s="27">
        <v>283445252</v>
      </c>
      <c r="R3763" s="27">
        <v>592950748</v>
      </c>
      <c r="S3763" s="27"/>
      <c r="T3763" s="27"/>
      <c r="U3763" s="27"/>
      <c r="V3763" s="27"/>
      <c r="W3763" s="27"/>
      <c r="X3763" s="27"/>
      <c r="Y3763" s="27"/>
      <c r="Z3763" s="27"/>
      <c r="AA3763" s="27"/>
      <c r="AB3763" s="27"/>
      <c r="AC3763" s="27"/>
      <c r="AD3763" s="27"/>
      <c r="AE3763" s="27"/>
      <c r="AF3763" s="27"/>
      <c r="AG3763" s="27"/>
      <c r="AH3763" s="27"/>
      <c r="AI3763" s="27"/>
      <c r="AJ3763" s="27"/>
      <c r="AK3763" s="27"/>
      <c r="AL3763" s="27"/>
      <c r="AM3763" s="27"/>
      <c r="AN3763" s="27"/>
      <c r="AO3763" s="27"/>
      <c r="AP3763" s="27"/>
      <c r="AQ3763" s="27">
        <f>SUM(O3763:W3763)</f>
        <v>876396000</v>
      </c>
      <c r="AR3763" s="27">
        <f t="shared" si="168"/>
        <v>981563520.00000012</v>
      </c>
      <c r="AS3763" s="10"/>
      <c r="AT3763" s="9">
        <v>2014</v>
      </c>
      <c r="AU3763" s="89"/>
    </row>
    <row r="3764" spans="2:47" ht="13.15" customHeight="1" x14ac:dyDescent="0.25">
      <c r="B3764" s="10" t="s">
        <v>5993</v>
      </c>
      <c r="C3764" s="16" t="s">
        <v>100</v>
      </c>
      <c r="D3764" s="10" t="s">
        <v>5994</v>
      </c>
      <c r="E3764" s="32" t="s">
        <v>5995</v>
      </c>
      <c r="F3764" s="15" t="s">
        <v>5996</v>
      </c>
      <c r="G3764" s="40" t="s">
        <v>5997</v>
      </c>
      <c r="H3764" s="15" t="s">
        <v>197</v>
      </c>
      <c r="I3764" s="15">
        <v>100</v>
      </c>
      <c r="J3764" s="10" t="s">
        <v>5998</v>
      </c>
      <c r="K3764" s="15" t="s">
        <v>5830</v>
      </c>
      <c r="L3764" s="15"/>
      <c r="M3764" s="10" t="s">
        <v>5999</v>
      </c>
      <c r="N3764" s="10" t="s">
        <v>5955</v>
      </c>
      <c r="O3764" s="27"/>
      <c r="P3764" s="27"/>
      <c r="Q3764" s="27">
        <v>22600000</v>
      </c>
      <c r="R3764" s="27">
        <v>22600000</v>
      </c>
      <c r="S3764" s="27"/>
      <c r="T3764" s="27"/>
      <c r="U3764" s="27"/>
      <c r="V3764" s="27"/>
      <c r="W3764" s="27"/>
      <c r="X3764" s="27"/>
      <c r="Y3764" s="27"/>
      <c r="Z3764" s="27"/>
      <c r="AA3764" s="27"/>
      <c r="AB3764" s="27"/>
      <c r="AC3764" s="27"/>
      <c r="AD3764" s="27"/>
      <c r="AE3764" s="27"/>
      <c r="AF3764" s="27"/>
      <c r="AG3764" s="27"/>
      <c r="AH3764" s="27"/>
      <c r="AI3764" s="27"/>
      <c r="AJ3764" s="27"/>
      <c r="AK3764" s="27"/>
      <c r="AL3764" s="27"/>
      <c r="AM3764" s="27"/>
      <c r="AN3764" s="27"/>
      <c r="AO3764" s="27"/>
      <c r="AP3764" s="27"/>
      <c r="AQ3764" s="27">
        <v>0</v>
      </c>
      <c r="AR3764" s="27">
        <f t="shared" si="168"/>
        <v>0</v>
      </c>
      <c r="AS3764" s="10"/>
      <c r="AT3764" s="9">
        <v>2014</v>
      </c>
      <c r="AU3764" s="89" t="s">
        <v>212</v>
      </c>
    </row>
    <row r="3765" spans="2:47" ht="13.15" customHeight="1" x14ac:dyDescent="0.25">
      <c r="B3765" s="10" t="s">
        <v>6000</v>
      </c>
      <c r="C3765" s="16" t="s">
        <v>100</v>
      </c>
      <c r="D3765" s="41" t="s">
        <v>6001</v>
      </c>
      <c r="E3765" s="41" t="s">
        <v>6002</v>
      </c>
      <c r="F3765" s="41" t="s">
        <v>6003</v>
      </c>
      <c r="G3765" s="42" t="s">
        <v>6004</v>
      </c>
      <c r="H3765" s="15" t="s">
        <v>197</v>
      </c>
      <c r="I3765" s="10">
        <v>80</v>
      </c>
      <c r="J3765" s="10" t="s">
        <v>238</v>
      </c>
      <c r="K3765" s="10" t="s">
        <v>5952</v>
      </c>
      <c r="L3765" s="10" t="s">
        <v>5953</v>
      </c>
      <c r="M3765" s="10" t="s">
        <v>5954</v>
      </c>
      <c r="N3765" s="10" t="s">
        <v>5955</v>
      </c>
      <c r="O3765" s="27"/>
      <c r="P3765" s="27"/>
      <c r="Q3765" s="27"/>
      <c r="R3765" s="27">
        <v>12050544973</v>
      </c>
      <c r="S3765" s="39">
        <v>12991714835</v>
      </c>
      <c r="T3765" s="39">
        <v>12262347672</v>
      </c>
      <c r="U3765" s="27"/>
      <c r="V3765" s="27"/>
      <c r="W3765" s="27"/>
      <c r="X3765" s="27"/>
      <c r="Y3765" s="27"/>
      <c r="Z3765" s="27"/>
      <c r="AA3765" s="27"/>
      <c r="AB3765" s="27"/>
      <c r="AC3765" s="27"/>
      <c r="AD3765" s="27"/>
      <c r="AE3765" s="27"/>
      <c r="AF3765" s="27"/>
      <c r="AG3765" s="27"/>
      <c r="AH3765" s="27"/>
      <c r="AI3765" s="27"/>
      <c r="AJ3765" s="27"/>
      <c r="AK3765" s="27"/>
      <c r="AL3765" s="27"/>
      <c r="AM3765" s="27"/>
      <c r="AN3765" s="27"/>
      <c r="AO3765" s="27"/>
      <c r="AP3765" s="27"/>
      <c r="AQ3765" s="27">
        <v>0</v>
      </c>
      <c r="AR3765" s="27">
        <f t="shared" si="168"/>
        <v>0</v>
      </c>
      <c r="AS3765" s="10"/>
      <c r="AT3765" s="9">
        <v>2014</v>
      </c>
      <c r="AU3765" s="10" t="s">
        <v>6005</v>
      </c>
    </row>
    <row r="3766" spans="2:47" ht="13.15" customHeight="1" x14ac:dyDescent="0.25">
      <c r="B3766" s="10" t="s">
        <v>6006</v>
      </c>
      <c r="C3766" s="16" t="s">
        <v>100</v>
      </c>
      <c r="D3766" s="41" t="s">
        <v>6001</v>
      </c>
      <c r="E3766" s="41" t="s">
        <v>6002</v>
      </c>
      <c r="F3766" s="41" t="s">
        <v>6003</v>
      </c>
      <c r="G3766" s="42" t="s">
        <v>6004</v>
      </c>
      <c r="H3766" s="15" t="s">
        <v>197</v>
      </c>
      <c r="I3766" s="15">
        <v>80</v>
      </c>
      <c r="J3766" s="10" t="s">
        <v>6007</v>
      </c>
      <c r="K3766" s="27" t="s">
        <v>5830</v>
      </c>
      <c r="L3766" s="10"/>
      <c r="M3766" s="10" t="s">
        <v>6008</v>
      </c>
      <c r="N3766" s="10" t="s">
        <v>5955</v>
      </c>
      <c r="O3766" s="39"/>
      <c r="P3766" s="39"/>
      <c r="Q3766" s="39"/>
      <c r="R3766" s="39">
        <v>11383493530</v>
      </c>
      <c r="S3766" s="39">
        <v>11469687326.499998</v>
      </c>
      <c r="T3766" s="39"/>
      <c r="U3766" s="39"/>
      <c r="V3766" s="39"/>
      <c r="W3766" s="39"/>
      <c r="X3766" s="39"/>
      <c r="Y3766" s="39"/>
      <c r="Z3766" s="39"/>
      <c r="AA3766" s="39"/>
      <c r="AB3766" s="39"/>
      <c r="AC3766" s="39"/>
      <c r="AD3766" s="39"/>
      <c r="AE3766" s="39"/>
      <c r="AF3766" s="39"/>
      <c r="AG3766" s="39"/>
      <c r="AH3766" s="39"/>
      <c r="AI3766" s="39"/>
      <c r="AJ3766" s="39"/>
      <c r="AK3766" s="39"/>
      <c r="AL3766" s="39"/>
      <c r="AM3766" s="39"/>
      <c r="AN3766" s="39"/>
      <c r="AO3766" s="39"/>
      <c r="AP3766" s="39"/>
      <c r="AQ3766" s="27">
        <v>0</v>
      </c>
      <c r="AR3766" s="27">
        <f t="shared" si="168"/>
        <v>0</v>
      </c>
      <c r="AS3766" s="10"/>
      <c r="AT3766" s="9" t="s">
        <v>6009</v>
      </c>
      <c r="AU3766" s="10" t="s">
        <v>6010</v>
      </c>
    </row>
    <row r="3767" spans="2:47" ht="13.15" customHeight="1" x14ac:dyDescent="0.25">
      <c r="B3767" s="10" t="s">
        <v>6011</v>
      </c>
      <c r="C3767" s="16" t="s">
        <v>100</v>
      </c>
      <c r="D3767" s="10" t="s">
        <v>6001</v>
      </c>
      <c r="E3767" s="32" t="s">
        <v>6002</v>
      </c>
      <c r="F3767" s="32" t="s">
        <v>6003</v>
      </c>
      <c r="G3767" s="32" t="s">
        <v>6004</v>
      </c>
      <c r="H3767" s="10" t="s">
        <v>197</v>
      </c>
      <c r="I3767" s="10">
        <v>80</v>
      </c>
      <c r="J3767" s="10" t="s">
        <v>6007</v>
      </c>
      <c r="K3767" s="10" t="s">
        <v>5830</v>
      </c>
      <c r="L3767" s="10"/>
      <c r="M3767" s="10" t="s">
        <v>6008</v>
      </c>
      <c r="N3767" s="10" t="s">
        <v>5955</v>
      </c>
      <c r="O3767" s="27"/>
      <c r="P3767" s="39"/>
      <c r="Q3767" s="39"/>
      <c r="R3767" s="27">
        <v>8732425150</v>
      </c>
      <c r="S3767" s="27">
        <v>9124373874.5</v>
      </c>
      <c r="T3767" s="27"/>
      <c r="U3767" s="27"/>
      <c r="V3767" s="27"/>
      <c r="W3767" s="27"/>
      <c r="X3767" s="27"/>
      <c r="Y3767" s="27"/>
      <c r="Z3767" s="27"/>
      <c r="AA3767" s="27"/>
      <c r="AB3767" s="27"/>
      <c r="AC3767" s="27"/>
      <c r="AD3767" s="27"/>
      <c r="AE3767" s="27"/>
      <c r="AF3767" s="27"/>
      <c r="AG3767" s="27"/>
      <c r="AH3767" s="27"/>
      <c r="AI3767" s="27"/>
      <c r="AJ3767" s="27"/>
      <c r="AK3767" s="27"/>
      <c r="AL3767" s="27"/>
      <c r="AM3767" s="27"/>
      <c r="AN3767" s="27"/>
      <c r="AO3767" s="27"/>
      <c r="AP3767" s="27"/>
      <c r="AQ3767" s="100">
        <v>0</v>
      </c>
      <c r="AR3767" s="27">
        <f t="shared" si="168"/>
        <v>0</v>
      </c>
      <c r="AS3767" s="10"/>
      <c r="AT3767" s="43" t="s">
        <v>241</v>
      </c>
      <c r="AU3767" s="10" t="s">
        <v>6012</v>
      </c>
    </row>
    <row r="3768" spans="2:47" ht="13.15" customHeight="1" x14ac:dyDescent="0.25">
      <c r="B3768" s="10" t="s">
        <v>6013</v>
      </c>
      <c r="C3768" s="32" t="s">
        <v>100</v>
      </c>
      <c r="D3768" s="32" t="s">
        <v>6014</v>
      </c>
      <c r="E3768" s="32" t="s">
        <v>6002</v>
      </c>
      <c r="F3768" s="32" t="s">
        <v>6002</v>
      </c>
      <c r="G3768" s="32" t="s">
        <v>6004</v>
      </c>
      <c r="H3768" s="15" t="s">
        <v>197</v>
      </c>
      <c r="I3768" s="15">
        <v>80</v>
      </c>
      <c r="J3768" s="10" t="s">
        <v>6007</v>
      </c>
      <c r="K3768" s="15" t="s">
        <v>5830</v>
      </c>
      <c r="L3768" s="5"/>
      <c r="M3768" s="10" t="s">
        <v>6008</v>
      </c>
      <c r="N3768" s="10" t="s">
        <v>5955</v>
      </c>
      <c r="O3768" s="74"/>
      <c r="P3768" s="74"/>
      <c r="Q3768" s="74"/>
      <c r="R3768" s="39">
        <v>8732425150</v>
      </c>
      <c r="S3768" s="39">
        <v>7948874870</v>
      </c>
      <c r="T3768" s="74"/>
      <c r="U3768" s="74"/>
      <c r="V3768" s="74"/>
      <c r="W3768" s="74"/>
      <c r="X3768" s="74"/>
      <c r="Y3768" s="74"/>
      <c r="Z3768" s="74"/>
      <c r="AA3768" s="74"/>
      <c r="AB3768" s="74"/>
      <c r="AC3768" s="74"/>
      <c r="AD3768" s="74"/>
      <c r="AE3768" s="74"/>
      <c r="AF3768" s="74"/>
      <c r="AG3768" s="74"/>
      <c r="AH3768" s="74"/>
      <c r="AI3768" s="74"/>
      <c r="AJ3768" s="74"/>
      <c r="AK3768" s="74"/>
      <c r="AL3768" s="74"/>
      <c r="AM3768" s="74"/>
      <c r="AN3768" s="74"/>
      <c r="AO3768" s="74"/>
      <c r="AP3768" s="74"/>
      <c r="AQ3768" s="27">
        <f>SUM(O3768:W3768)</f>
        <v>16681300020</v>
      </c>
      <c r="AR3768" s="27">
        <f t="shared" si="168"/>
        <v>18683056022.400002</v>
      </c>
      <c r="AS3768" s="5"/>
      <c r="AT3768" s="43" t="s">
        <v>241</v>
      </c>
      <c r="AU3768" s="5" t="s">
        <v>6015</v>
      </c>
    </row>
    <row r="3769" spans="2:47" ht="13.15" customHeight="1" x14ac:dyDescent="0.25">
      <c r="B3769" s="10" t="s">
        <v>6016</v>
      </c>
      <c r="C3769" s="16" t="s">
        <v>100</v>
      </c>
      <c r="D3769" s="10" t="s">
        <v>6017</v>
      </c>
      <c r="E3769" s="32" t="s">
        <v>6018</v>
      </c>
      <c r="F3769" s="15" t="s">
        <v>6018</v>
      </c>
      <c r="G3769" s="15" t="s">
        <v>6019</v>
      </c>
      <c r="H3769" s="15" t="s">
        <v>197</v>
      </c>
      <c r="I3769" s="15">
        <v>100</v>
      </c>
      <c r="J3769" s="10" t="s">
        <v>238</v>
      </c>
      <c r="K3769" s="15" t="s">
        <v>5952</v>
      </c>
      <c r="L3769" s="15"/>
      <c r="M3769" s="10" t="s">
        <v>5999</v>
      </c>
      <c r="N3769" s="10" t="s">
        <v>5955</v>
      </c>
      <c r="O3769" s="27"/>
      <c r="P3769" s="27"/>
      <c r="Q3769" s="27"/>
      <c r="R3769" s="27"/>
      <c r="S3769" s="27"/>
      <c r="T3769" s="27"/>
      <c r="U3769" s="27"/>
      <c r="V3769" s="27"/>
      <c r="W3769" s="27"/>
      <c r="X3769" s="27"/>
      <c r="Y3769" s="27"/>
      <c r="Z3769" s="27"/>
      <c r="AA3769" s="27"/>
      <c r="AB3769" s="27"/>
      <c r="AC3769" s="27"/>
      <c r="AD3769" s="27"/>
      <c r="AE3769" s="27"/>
      <c r="AF3769" s="27"/>
      <c r="AG3769" s="27"/>
      <c r="AH3769" s="27"/>
      <c r="AI3769" s="27"/>
      <c r="AJ3769" s="27"/>
      <c r="AK3769" s="27"/>
      <c r="AL3769" s="27"/>
      <c r="AM3769" s="27"/>
      <c r="AN3769" s="27"/>
      <c r="AO3769" s="27"/>
      <c r="AP3769" s="27"/>
      <c r="AQ3769" s="27">
        <f>(Q3769+R3769+S3769+T3769+U3769+V3769)</f>
        <v>0</v>
      </c>
      <c r="AR3769" s="27">
        <f t="shared" si="168"/>
        <v>0</v>
      </c>
      <c r="AS3769" s="10"/>
      <c r="AT3769" s="9">
        <v>2014</v>
      </c>
      <c r="AU3769" s="10" t="s">
        <v>6020</v>
      </c>
    </row>
    <row r="3770" spans="2:47" ht="13.15" customHeight="1" x14ac:dyDescent="0.25">
      <c r="B3770" s="10" t="s">
        <v>6021</v>
      </c>
      <c r="C3770" s="16" t="s">
        <v>100</v>
      </c>
      <c r="D3770" s="10" t="s">
        <v>6017</v>
      </c>
      <c r="E3770" s="32" t="s">
        <v>6018</v>
      </c>
      <c r="F3770" s="15" t="s">
        <v>6018</v>
      </c>
      <c r="G3770" s="15" t="s">
        <v>6019</v>
      </c>
      <c r="H3770" s="15" t="s">
        <v>197</v>
      </c>
      <c r="I3770" s="15">
        <v>100</v>
      </c>
      <c r="J3770" s="10" t="s">
        <v>238</v>
      </c>
      <c r="K3770" s="15" t="s">
        <v>5952</v>
      </c>
      <c r="L3770" s="15"/>
      <c r="M3770" s="10" t="s">
        <v>6022</v>
      </c>
      <c r="N3770" s="10" t="s">
        <v>5955</v>
      </c>
      <c r="O3770" s="27"/>
      <c r="P3770" s="27"/>
      <c r="Q3770" s="27"/>
      <c r="R3770" s="27">
        <v>166509330</v>
      </c>
      <c r="S3770" s="27">
        <v>173169703</v>
      </c>
      <c r="T3770" s="27">
        <v>180096491</v>
      </c>
      <c r="U3770" s="27">
        <v>187300351</v>
      </c>
      <c r="V3770" s="27">
        <v>194792365</v>
      </c>
      <c r="W3770" s="27"/>
      <c r="X3770" s="27"/>
      <c r="Y3770" s="27"/>
      <c r="Z3770" s="27"/>
      <c r="AA3770" s="27"/>
      <c r="AB3770" s="27"/>
      <c r="AC3770" s="27"/>
      <c r="AD3770" s="27"/>
      <c r="AE3770" s="27"/>
      <c r="AF3770" s="27"/>
      <c r="AG3770" s="27"/>
      <c r="AH3770" s="27"/>
      <c r="AI3770" s="27"/>
      <c r="AJ3770" s="27"/>
      <c r="AK3770" s="27"/>
      <c r="AL3770" s="27"/>
      <c r="AM3770" s="27"/>
      <c r="AN3770" s="27"/>
      <c r="AO3770" s="27"/>
      <c r="AP3770" s="27"/>
      <c r="AQ3770" s="27">
        <v>0</v>
      </c>
      <c r="AR3770" s="27">
        <f t="shared" si="168"/>
        <v>0</v>
      </c>
      <c r="AS3770" s="10"/>
      <c r="AT3770" s="9">
        <v>2014</v>
      </c>
      <c r="AU3770" s="15" t="s">
        <v>6023</v>
      </c>
    </row>
    <row r="3771" spans="2:47" ht="13.15" customHeight="1" x14ac:dyDescent="0.25">
      <c r="B3771" s="10" t="s">
        <v>6024</v>
      </c>
      <c r="C3771" s="10" t="s">
        <v>100</v>
      </c>
      <c r="D3771" s="15" t="s">
        <v>6017</v>
      </c>
      <c r="E3771" s="15" t="s">
        <v>6018</v>
      </c>
      <c r="F3771" s="15" t="s">
        <v>6018</v>
      </c>
      <c r="G3771" s="15" t="s">
        <v>6019</v>
      </c>
      <c r="H3771" s="15" t="s">
        <v>6025</v>
      </c>
      <c r="I3771" s="15">
        <v>100</v>
      </c>
      <c r="J3771" s="15" t="s">
        <v>6026</v>
      </c>
      <c r="K3771" s="15" t="s">
        <v>5952</v>
      </c>
      <c r="L3771" s="15"/>
      <c r="M3771" s="10" t="s">
        <v>6022</v>
      </c>
      <c r="N3771" s="10" t="s">
        <v>5955</v>
      </c>
      <c r="O3771" s="39"/>
      <c r="P3771" s="27"/>
      <c r="Q3771" s="27"/>
      <c r="R3771" s="27">
        <v>147164094</v>
      </c>
      <c r="S3771" s="27">
        <v>173169703</v>
      </c>
      <c r="T3771" s="27">
        <v>180096491</v>
      </c>
      <c r="U3771" s="27">
        <v>187300351</v>
      </c>
      <c r="V3771" s="27">
        <v>194792365</v>
      </c>
      <c r="W3771" s="27"/>
      <c r="X3771" s="27"/>
      <c r="Y3771" s="27"/>
      <c r="Z3771" s="27"/>
      <c r="AA3771" s="27"/>
      <c r="AB3771" s="27"/>
      <c r="AC3771" s="27"/>
      <c r="AD3771" s="27"/>
      <c r="AE3771" s="27"/>
      <c r="AF3771" s="27"/>
      <c r="AG3771" s="27"/>
      <c r="AH3771" s="27"/>
      <c r="AI3771" s="27"/>
      <c r="AJ3771" s="27"/>
      <c r="AK3771" s="27"/>
      <c r="AL3771" s="27"/>
      <c r="AM3771" s="27"/>
      <c r="AN3771" s="27"/>
      <c r="AO3771" s="27"/>
      <c r="AP3771" s="27"/>
      <c r="AQ3771" s="27">
        <v>0</v>
      </c>
      <c r="AR3771" s="27">
        <f t="shared" si="168"/>
        <v>0</v>
      </c>
      <c r="AS3771" s="15"/>
      <c r="AT3771" s="7">
        <v>2015</v>
      </c>
      <c r="AU3771" s="89" t="s">
        <v>6027</v>
      </c>
    </row>
    <row r="3772" spans="2:47" ht="13.15" customHeight="1" x14ac:dyDescent="0.25">
      <c r="B3772" s="10" t="s">
        <v>6028</v>
      </c>
      <c r="C3772" s="10" t="s">
        <v>100</v>
      </c>
      <c r="D3772" s="15" t="s">
        <v>6017</v>
      </c>
      <c r="E3772" s="15" t="s">
        <v>6018</v>
      </c>
      <c r="F3772" s="15" t="s">
        <v>6018</v>
      </c>
      <c r="G3772" s="15" t="s">
        <v>6019</v>
      </c>
      <c r="H3772" s="15" t="s">
        <v>6025</v>
      </c>
      <c r="I3772" s="15">
        <v>70</v>
      </c>
      <c r="J3772" s="15" t="s">
        <v>6026</v>
      </c>
      <c r="K3772" s="15" t="s">
        <v>5952</v>
      </c>
      <c r="L3772" s="15"/>
      <c r="M3772" s="10" t="s">
        <v>6022</v>
      </c>
      <c r="N3772" s="10" t="s">
        <v>5955</v>
      </c>
      <c r="O3772" s="39"/>
      <c r="P3772" s="27"/>
      <c r="Q3772" s="27"/>
      <c r="R3772" s="27">
        <v>147164094</v>
      </c>
      <c r="S3772" s="27">
        <v>173169703</v>
      </c>
      <c r="T3772" s="27">
        <v>180096491</v>
      </c>
      <c r="U3772" s="27">
        <v>187300351</v>
      </c>
      <c r="V3772" s="27">
        <v>194792365</v>
      </c>
      <c r="W3772" s="27"/>
      <c r="X3772" s="27"/>
      <c r="Y3772" s="27"/>
      <c r="Z3772" s="27"/>
      <c r="AA3772" s="27"/>
      <c r="AB3772" s="27"/>
      <c r="AC3772" s="27"/>
      <c r="AD3772" s="27"/>
      <c r="AE3772" s="27"/>
      <c r="AF3772" s="27"/>
      <c r="AG3772" s="27"/>
      <c r="AH3772" s="27"/>
      <c r="AI3772" s="27"/>
      <c r="AJ3772" s="27"/>
      <c r="AK3772" s="27"/>
      <c r="AL3772" s="27"/>
      <c r="AM3772" s="27"/>
      <c r="AN3772" s="27"/>
      <c r="AO3772" s="27"/>
      <c r="AP3772" s="27"/>
      <c r="AQ3772" s="27">
        <f>SUM(O3772:W3772)</f>
        <v>882523004</v>
      </c>
      <c r="AR3772" s="27">
        <f t="shared" si="168"/>
        <v>988425764.48000014</v>
      </c>
      <c r="AS3772" s="15"/>
      <c r="AT3772" s="7">
        <v>2015</v>
      </c>
      <c r="AU3772" s="10"/>
    </row>
    <row r="3773" spans="2:47" ht="13.15" customHeight="1" x14ac:dyDescent="0.25">
      <c r="B3773" s="10" t="s">
        <v>6029</v>
      </c>
      <c r="C3773" s="16" t="s">
        <v>100</v>
      </c>
      <c r="D3773" s="10" t="s">
        <v>6030</v>
      </c>
      <c r="E3773" s="32" t="s">
        <v>6031</v>
      </c>
      <c r="F3773" s="15" t="s">
        <v>6032</v>
      </c>
      <c r="G3773" s="40" t="s">
        <v>6033</v>
      </c>
      <c r="H3773" s="15" t="s">
        <v>197</v>
      </c>
      <c r="I3773" s="15">
        <v>100</v>
      </c>
      <c r="J3773" s="10" t="s">
        <v>238</v>
      </c>
      <c r="K3773" s="15" t="s">
        <v>5952</v>
      </c>
      <c r="L3773" s="15"/>
      <c r="M3773" s="10" t="s">
        <v>5999</v>
      </c>
      <c r="N3773" s="10" t="s">
        <v>5955</v>
      </c>
      <c r="O3773" s="27"/>
      <c r="P3773" s="27"/>
      <c r="Q3773" s="27"/>
      <c r="R3773" s="27"/>
      <c r="S3773" s="27"/>
      <c r="T3773" s="27"/>
      <c r="U3773" s="27"/>
      <c r="V3773" s="27"/>
      <c r="W3773" s="27"/>
      <c r="X3773" s="27"/>
      <c r="Y3773" s="27"/>
      <c r="Z3773" s="27"/>
      <c r="AA3773" s="27"/>
      <c r="AB3773" s="27"/>
      <c r="AC3773" s="27"/>
      <c r="AD3773" s="27"/>
      <c r="AE3773" s="27"/>
      <c r="AF3773" s="27"/>
      <c r="AG3773" s="27"/>
      <c r="AH3773" s="27"/>
      <c r="AI3773" s="27"/>
      <c r="AJ3773" s="27"/>
      <c r="AK3773" s="27"/>
      <c r="AL3773" s="27"/>
      <c r="AM3773" s="27"/>
      <c r="AN3773" s="27"/>
      <c r="AO3773" s="27"/>
      <c r="AP3773" s="27"/>
      <c r="AQ3773" s="27">
        <f>(Q3773+R3773+S3773+T3773+U3773+V3773)</f>
        <v>0</v>
      </c>
      <c r="AR3773" s="27">
        <f t="shared" si="168"/>
        <v>0</v>
      </c>
      <c r="AS3773" s="10"/>
      <c r="AT3773" s="9">
        <v>2014</v>
      </c>
      <c r="AU3773" s="10" t="s">
        <v>6034</v>
      </c>
    </row>
    <row r="3774" spans="2:47" ht="13.15" customHeight="1" x14ac:dyDescent="0.25">
      <c r="B3774" s="10" t="s">
        <v>6035</v>
      </c>
      <c r="C3774" s="16" t="s">
        <v>100</v>
      </c>
      <c r="D3774" s="10" t="s">
        <v>6030</v>
      </c>
      <c r="E3774" s="32" t="s">
        <v>6031</v>
      </c>
      <c r="F3774" s="15" t="s">
        <v>6032</v>
      </c>
      <c r="G3774" s="40" t="s">
        <v>6033</v>
      </c>
      <c r="H3774" s="15" t="s">
        <v>197</v>
      </c>
      <c r="I3774" s="15">
        <v>100</v>
      </c>
      <c r="J3774" s="10" t="s">
        <v>238</v>
      </c>
      <c r="K3774" s="15" t="s">
        <v>5952</v>
      </c>
      <c r="L3774" s="15"/>
      <c r="M3774" s="10" t="s">
        <v>6022</v>
      </c>
      <c r="N3774" s="10" t="s">
        <v>5955</v>
      </c>
      <c r="O3774" s="27"/>
      <c r="P3774" s="27"/>
      <c r="Q3774" s="27"/>
      <c r="R3774" s="27">
        <v>53000000</v>
      </c>
      <c r="S3774" s="27">
        <v>55120000</v>
      </c>
      <c r="T3774" s="27">
        <v>57324800</v>
      </c>
      <c r="U3774" s="27">
        <v>59617792</v>
      </c>
      <c r="V3774" s="27">
        <v>62002504</v>
      </c>
      <c r="W3774" s="27"/>
      <c r="X3774" s="27"/>
      <c r="Y3774" s="27"/>
      <c r="Z3774" s="27"/>
      <c r="AA3774" s="27"/>
      <c r="AB3774" s="27"/>
      <c r="AC3774" s="27"/>
      <c r="AD3774" s="27"/>
      <c r="AE3774" s="27"/>
      <c r="AF3774" s="27"/>
      <c r="AG3774" s="27"/>
      <c r="AH3774" s="27"/>
      <c r="AI3774" s="27"/>
      <c r="AJ3774" s="27"/>
      <c r="AK3774" s="27"/>
      <c r="AL3774" s="27"/>
      <c r="AM3774" s="27"/>
      <c r="AN3774" s="27"/>
      <c r="AO3774" s="27"/>
      <c r="AP3774" s="27"/>
      <c r="AQ3774" s="27">
        <f>SUM(O3774:W3774)</f>
        <v>287065096</v>
      </c>
      <c r="AR3774" s="27">
        <f t="shared" si="168"/>
        <v>321512907.52000004</v>
      </c>
      <c r="AS3774" s="10"/>
      <c r="AT3774" s="9">
        <v>2014</v>
      </c>
      <c r="AU3774" s="89"/>
    </row>
    <row r="3775" spans="2:47" ht="13.15" customHeight="1" x14ac:dyDescent="0.25">
      <c r="B3775" s="10" t="s">
        <v>6036</v>
      </c>
      <c r="C3775" s="16" t="s">
        <v>100</v>
      </c>
      <c r="D3775" s="43" t="s">
        <v>5994</v>
      </c>
      <c r="E3775" s="10" t="s">
        <v>5995</v>
      </c>
      <c r="F3775" s="10" t="s">
        <v>5996</v>
      </c>
      <c r="G3775" s="10" t="s">
        <v>6037</v>
      </c>
      <c r="H3775" s="10" t="s">
        <v>105</v>
      </c>
      <c r="I3775" s="10">
        <v>100</v>
      </c>
      <c r="J3775" s="10" t="s">
        <v>238</v>
      </c>
      <c r="K3775" s="15" t="s">
        <v>5830</v>
      </c>
      <c r="L3775" s="10"/>
      <c r="M3775" s="10" t="s">
        <v>5999</v>
      </c>
      <c r="N3775" s="10" t="s">
        <v>5955</v>
      </c>
      <c r="O3775" s="27"/>
      <c r="P3775" s="27"/>
      <c r="Q3775" s="27">
        <v>20500000</v>
      </c>
      <c r="R3775" s="27">
        <v>34500000</v>
      </c>
      <c r="S3775" s="27"/>
      <c r="T3775" s="27"/>
      <c r="U3775" s="27"/>
      <c r="V3775" s="27"/>
      <c r="W3775" s="27"/>
      <c r="X3775" s="27"/>
      <c r="Y3775" s="27"/>
      <c r="Z3775" s="27"/>
      <c r="AA3775" s="27"/>
      <c r="AB3775" s="27"/>
      <c r="AC3775" s="27"/>
      <c r="AD3775" s="27"/>
      <c r="AE3775" s="27"/>
      <c r="AF3775" s="27"/>
      <c r="AG3775" s="27"/>
      <c r="AH3775" s="27"/>
      <c r="AI3775" s="27"/>
      <c r="AJ3775" s="27"/>
      <c r="AK3775" s="27"/>
      <c r="AL3775" s="27"/>
      <c r="AM3775" s="27"/>
      <c r="AN3775" s="27"/>
      <c r="AO3775" s="27"/>
      <c r="AP3775" s="27"/>
      <c r="AQ3775" s="27">
        <f>SUM(O3775:W3775)</f>
        <v>55000000</v>
      </c>
      <c r="AR3775" s="27">
        <f t="shared" si="168"/>
        <v>61600000.000000007</v>
      </c>
      <c r="AS3775" s="10"/>
      <c r="AT3775" s="9">
        <v>2014</v>
      </c>
      <c r="AU3775" s="89"/>
    </row>
    <row r="3776" spans="2:47" ht="13.15" customHeight="1" x14ac:dyDescent="0.25">
      <c r="B3776" s="10" t="s">
        <v>6038</v>
      </c>
      <c r="C3776" s="16" t="s">
        <v>100</v>
      </c>
      <c r="D3776" s="15" t="s">
        <v>6039</v>
      </c>
      <c r="E3776" s="15" t="s">
        <v>6040</v>
      </c>
      <c r="F3776" s="31" t="s">
        <v>6041</v>
      </c>
      <c r="G3776" s="15" t="s">
        <v>6042</v>
      </c>
      <c r="H3776" s="15" t="s">
        <v>197</v>
      </c>
      <c r="I3776" s="15">
        <v>75</v>
      </c>
      <c r="J3776" s="15" t="s">
        <v>6043</v>
      </c>
      <c r="K3776" s="15" t="s">
        <v>5830</v>
      </c>
      <c r="L3776" s="10"/>
      <c r="M3776" s="10" t="s">
        <v>6044</v>
      </c>
      <c r="N3776" s="10" t="s">
        <v>5955</v>
      </c>
      <c r="O3776" s="27"/>
      <c r="P3776" s="27"/>
      <c r="Q3776" s="27"/>
      <c r="R3776" s="27">
        <v>20700000</v>
      </c>
      <c r="S3776" s="27">
        <v>20700000</v>
      </c>
      <c r="T3776" s="27">
        <v>20700000</v>
      </c>
      <c r="U3776" s="27">
        <v>20700000</v>
      </c>
      <c r="V3776" s="27">
        <v>20700000</v>
      </c>
      <c r="W3776" s="27"/>
      <c r="X3776" s="27"/>
      <c r="Y3776" s="27"/>
      <c r="Z3776" s="27"/>
      <c r="AA3776" s="27"/>
      <c r="AB3776" s="27"/>
      <c r="AC3776" s="27"/>
      <c r="AD3776" s="27"/>
      <c r="AE3776" s="27"/>
      <c r="AF3776" s="27"/>
      <c r="AG3776" s="27"/>
      <c r="AH3776" s="27"/>
      <c r="AI3776" s="27"/>
      <c r="AJ3776" s="27"/>
      <c r="AK3776" s="27"/>
      <c r="AL3776" s="27"/>
      <c r="AM3776" s="27"/>
      <c r="AN3776" s="27"/>
      <c r="AO3776" s="27"/>
      <c r="AP3776" s="27"/>
      <c r="AQ3776" s="27">
        <v>0</v>
      </c>
      <c r="AR3776" s="27">
        <f t="shared" si="168"/>
        <v>0</v>
      </c>
      <c r="AS3776" s="10"/>
      <c r="AT3776" s="9">
        <v>2014</v>
      </c>
      <c r="AU3776" s="89" t="s">
        <v>239</v>
      </c>
    </row>
    <row r="3777" spans="2:47" ht="13.15" customHeight="1" x14ac:dyDescent="0.25">
      <c r="B3777" s="10" t="s">
        <v>6045</v>
      </c>
      <c r="C3777" s="16" t="s">
        <v>100</v>
      </c>
      <c r="D3777" s="15" t="s">
        <v>6039</v>
      </c>
      <c r="E3777" s="15" t="s">
        <v>6040</v>
      </c>
      <c r="F3777" s="31" t="s">
        <v>6041</v>
      </c>
      <c r="G3777" s="15" t="s">
        <v>6042</v>
      </c>
      <c r="H3777" s="15" t="s">
        <v>197</v>
      </c>
      <c r="I3777" s="15">
        <v>75</v>
      </c>
      <c r="J3777" s="15" t="s">
        <v>106</v>
      </c>
      <c r="K3777" s="15" t="s">
        <v>5830</v>
      </c>
      <c r="L3777" s="10"/>
      <c r="M3777" s="10" t="s">
        <v>6044</v>
      </c>
      <c r="N3777" s="10" t="s">
        <v>5955</v>
      </c>
      <c r="O3777" s="27"/>
      <c r="P3777" s="27"/>
      <c r="Q3777" s="27"/>
      <c r="R3777" s="27">
        <v>10350000</v>
      </c>
      <c r="S3777" s="27">
        <v>10764000</v>
      </c>
      <c r="T3777" s="27">
        <v>11194560</v>
      </c>
      <c r="U3777" s="27">
        <v>11642342.4</v>
      </c>
      <c r="V3777" s="27">
        <v>12108036.096000001</v>
      </c>
      <c r="W3777" s="27"/>
      <c r="X3777" s="27"/>
      <c r="Y3777" s="27"/>
      <c r="Z3777" s="27"/>
      <c r="AA3777" s="27"/>
      <c r="AB3777" s="27"/>
      <c r="AC3777" s="27"/>
      <c r="AD3777" s="27"/>
      <c r="AE3777" s="27"/>
      <c r="AF3777" s="27"/>
      <c r="AG3777" s="27"/>
      <c r="AH3777" s="27"/>
      <c r="AI3777" s="27"/>
      <c r="AJ3777" s="27"/>
      <c r="AK3777" s="27"/>
      <c r="AL3777" s="27"/>
      <c r="AM3777" s="27"/>
      <c r="AN3777" s="27"/>
      <c r="AO3777" s="27"/>
      <c r="AP3777" s="27"/>
      <c r="AQ3777" s="27">
        <v>0</v>
      </c>
      <c r="AR3777" s="27">
        <f t="shared" si="168"/>
        <v>0</v>
      </c>
      <c r="AS3777" s="10"/>
      <c r="AT3777" s="43" t="s">
        <v>241</v>
      </c>
      <c r="AU3777" s="10" t="s">
        <v>6046</v>
      </c>
    </row>
    <row r="3778" spans="2:47" ht="13.15" customHeight="1" x14ac:dyDescent="0.25">
      <c r="B3778" s="10" t="s">
        <v>6047</v>
      </c>
      <c r="C3778" s="16" t="s">
        <v>100</v>
      </c>
      <c r="D3778" s="15" t="s">
        <v>6039</v>
      </c>
      <c r="E3778" s="15" t="s">
        <v>6040</v>
      </c>
      <c r="F3778" s="31" t="s">
        <v>6041</v>
      </c>
      <c r="G3778" s="15" t="s">
        <v>6042</v>
      </c>
      <c r="H3778" s="15" t="s">
        <v>197</v>
      </c>
      <c r="I3778" s="15">
        <v>75</v>
      </c>
      <c r="J3778" s="15" t="s">
        <v>106</v>
      </c>
      <c r="K3778" s="15" t="s">
        <v>5830</v>
      </c>
      <c r="L3778" s="10"/>
      <c r="M3778" s="10" t="s">
        <v>6044</v>
      </c>
      <c r="N3778" s="10" t="s">
        <v>5955</v>
      </c>
      <c r="O3778" s="27"/>
      <c r="P3778" s="27"/>
      <c r="Q3778" s="27"/>
      <c r="R3778" s="27">
        <v>10350000</v>
      </c>
      <c r="S3778" s="27">
        <v>14400000</v>
      </c>
      <c r="T3778" s="27">
        <v>11194560</v>
      </c>
      <c r="U3778" s="27">
        <v>11642342.4</v>
      </c>
      <c r="V3778" s="27">
        <v>12108036.096000001</v>
      </c>
      <c r="W3778" s="27"/>
      <c r="X3778" s="27"/>
      <c r="Y3778" s="27"/>
      <c r="Z3778" s="27"/>
      <c r="AA3778" s="27"/>
      <c r="AB3778" s="27"/>
      <c r="AC3778" s="27"/>
      <c r="AD3778" s="27"/>
      <c r="AE3778" s="27"/>
      <c r="AF3778" s="27"/>
      <c r="AG3778" s="27"/>
      <c r="AH3778" s="27"/>
      <c r="AI3778" s="27"/>
      <c r="AJ3778" s="27"/>
      <c r="AK3778" s="27"/>
      <c r="AL3778" s="27"/>
      <c r="AM3778" s="27"/>
      <c r="AN3778" s="27"/>
      <c r="AO3778" s="27"/>
      <c r="AP3778" s="27"/>
      <c r="AQ3778" s="27">
        <v>0</v>
      </c>
      <c r="AR3778" s="27">
        <f t="shared" si="168"/>
        <v>0</v>
      </c>
      <c r="AS3778" s="43"/>
      <c r="AT3778" s="43" t="s">
        <v>241</v>
      </c>
      <c r="AU3778" s="75" t="s">
        <v>6048</v>
      </c>
    </row>
    <row r="3779" spans="2:47" ht="13.15" customHeight="1" x14ac:dyDescent="0.25">
      <c r="B3779" s="10" t="s">
        <v>6049</v>
      </c>
      <c r="C3779" s="16" t="s">
        <v>100</v>
      </c>
      <c r="D3779" s="15" t="s">
        <v>6050</v>
      </c>
      <c r="E3779" s="15" t="s">
        <v>6051</v>
      </c>
      <c r="F3779" s="31" t="s">
        <v>6051</v>
      </c>
      <c r="G3779" s="15" t="s">
        <v>6042</v>
      </c>
      <c r="H3779" s="15" t="s">
        <v>197</v>
      </c>
      <c r="I3779" s="15">
        <v>75</v>
      </c>
      <c r="J3779" s="15" t="s">
        <v>106</v>
      </c>
      <c r="K3779" s="15" t="s">
        <v>5830</v>
      </c>
      <c r="L3779" s="10"/>
      <c r="M3779" s="10" t="s">
        <v>6044</v>
      </c>
      <c r="N3779" s="10" t="s">
        <v>5955</v>
      </c>
      <c r="O3779" s="27"/>
      <c r="P3779" s="27"/>
      <c r="Q3779" s="27"/>
      <c r="R3779" s="27">
        <v>10350000</v>
      </c>
      <c r="S3779" s="27">
        <v>36000000</v>
      </c>
      <c r="T3779" s="27">
        <v>11194560</v>
      </c>
      <c r="U3779" s="27">
        <v>11642342.4</v>
      </c>
      <c r="V3779" s="27">
        <v>12108036.096000001</v>
      </c>
      <c r="W3779" s="27"/>
      <c r="X3779" s="27"/>
      <c r="Y3779" s="27"/>
      <c r="Z3779" s="27"/>
      <c r="AA3779" s="27"/>
      <c r="AB3779" s="27"/>
      <c r="AC3779" s="27"/>
      <c r="AD3779" s="27"/>
      <c r="AE3779" s="27"/>
      <c r="AF3779" s="27"/>
      <c r="AG3779" s="27"/>
      <c r="AH3779" s="27"/>
      <c r="AI3779" s="27"/>
      <c r="AJ3779" s="27"/>
      <c r="AK3779" s="27"/>
      <c r="AL3779" s="27"/>
      <c r="AM3779" s="27"/>
      <c r="AN3779" s="27"/>
      <c r="AO3779" s="27"/>
      <c r="AP3779" s="27"/>
      <c r="AQ3779" s="27">
        <v>0</v>
      </c>
      <c r="AR3779" s="27">
        <f t="shared" si="168"/>
        <v>0</v>
      </c>
      <c r="AS3779" s="43"/>
      <c r="AT3779" s="43" t="s">
        <v>241</v>
      </c>
      <c r="AU3779" s="75" t="s">
        <v>6052</v>
      </c>
    </row>
    <row r="3780" spans="2:47" ht="13.15" customHeight="1" x14ac:dyDescent="0.25">
      <c r="B3780" s="44" t="s">
        <v>6053</v>
      </c>
      <c r="C3780" s="45" t="s">
        <v>100</v>
      </c>
      <c r="D3780" s="46" t="s">
        <v>6050</v>
      </c>
      <c r="E3780" s="46" t="s">
        <v>6051</v>
      </c>
      <c r="F3780" s="47" t="s">
        <v>6051</v>
      </c>
      <c r="G3780" s="46" t="s">
        <v>6042</v>
      </c>
      <c r="H3780" s="46" t="s">
        <v>197</v>
      </c>
      <c r="I3780" s="46">
        <v>75</v>
      </c>
      <c r="J3780" s="46" t="s">
        <v>106</v>
      </c>
      <c r="K3780" s="46" t="s">
        <v>5830</v>
      </c>
      <c r="L3780" s="44"/>
      <c r="M3780" s="44" t="s">
        <v>6044</v>
      </c>
      <c r="N3780" s="44" t="s">
        <v>5955</v>
      </c>
      <c r="O3780" s="59"/>
      <c r="P3780" s="59"/>
      <c r="Q3780" s="59"/>
      <c r="R3780" s="59">
        <v>10350000</v>
      </c>
      <c r="S3780" s="59">
        <v>36000000</v>
      </c>
      <c r="T3780" s="59">
        <v>41400000</v>
      </c>
      <c r="U3780" s="59">
        <v>11642342.4</v>
      </c>
      <c r="V3780" s="59">
        <v>12108036.096000001</v>
      </c>
      <c r="W3780" s="59"/>
      <c r="X3780" s="59"/>
      <c r="Y3780" s="59"/>
      <c r="Z3780" s="59"/>
      <c r="AA3780" s="59"/>
      <c r="AB3780" s="59"/>
      <c r="AC3780" s="59"/>
      <c r="AD3780" s="59"/>
      <c r="AE3780" s="59"/>
      <c r="AF3780" s="59"/>
      <c r="AG3780" s="59"/>
      <c r="AH3780" s="59"/>
      <c r="AI3780" s="59"/>
      <c r="AJ3780" s="59"/>
      <c r="AK3780" s="59"/>
      <c r="AL3780" s="59"/>
      <c r="AM3780" s="59"/>
      <c r="AN3780" s="59"/>
      <c r="AO3780" s="59"/>
      <c r="AP3780" s="59"/>
      <c r="AQ3780" s="59">
        <f>SUM(O3780:W3780)</f>
        <v>111500378.49600001</v>
      </c>
      <c r="AR3780" s="27">
        <f t="shared" si="168"/>
        <v>124880423.91552001</v>
      </c>
      <c r="AS3780" s="101"/>
      <c r="AT3780" s="101" t="s">
        <v>6054</v>
      </c>
      <c r="AU3780" s="102" t="s">
        <v>6055</v>
      </c>
    </row>
    <row r="3781" spans="2:47" ht="13.15" customHeight="1" x14ac:dyDescent="0.25">
      <c r="B3781" s="10" t="s">
        <v>6056</v>
      </c>
      <c r="C3781" s="16" t="s">
        <v>100</v>
      </c>
      <c r="D3781" s="15" t="s">
        <v>6057</v>
      </c>
      <c r="E3781" s="15" t="s">
        <v>6058</v>
      </c>
      <c r="F3781" s="31" t="s">
        <v>6059</v>
      </c>
      <c r="G3781" s="15" t="s">
        <v>6060</v>
      </c>
      <c r="H3781" s="15" t="s">
        <v>197</v>
      </c>
      <c r="I3781" s="15">
        <v>80</v>
      </c>
      <c r="J3781" s="15" t="s">
        <v>6043</v>
      </c>
      <c r="K3781" s="15" t="s">
        <v>5830</v>
      </c>
      <c r="L3781" s="10"/>
      <c r="M3781" s="10" t="s">
        <v>6044</v>
      </c>
      <c r="N3781" s="10" t="s">
        <v>5955</v>
      </c>
      <c r="O3781" s="27"/>
      <c r="P3781" s="27"/>
      <c r="Q3781" s="27"/>
      <c r="R3781" s="27">
        <v>57990000</v>
      </c>
      <c r="S3781" s="27">
        <v>54100000</v>
      </c>
      <c r="T3781" s="27">
        <v>54100000</v>
      </c>
      <c r="U3781" s="27">
        <v>54100000</v>
      </c>
      <c r="V3781" s="27">
        <v>54100000</v>
      </c>
      <c r="W3781" s="27"/>
      <c r="X3781" s="27"/>
      <c r="Y3781" s="27"/>
      <c r="Z3781" s="27"/>
      <c r="AA3781" s="27"/>
      <c r="AB3781" s="27"/>
      <c r="AC3781" s="27"/>
      <c r="AD3781" s="27"/>
      <c r="AE3781" s="27"/>
      <c r="AF3781" s="27"/>
      <c r="AG3781" s="27"/>
      <c r="AH3781" s="27"/>
      <c r="AI3781" s="27"/>
      <c r="AJ3781" s="27"/>
      <c r="AK3781" s="27"/>
      <c r="AL3781" s="27"/>
      <c r="AM3781" s="27"/>
      <c r="AN3781" s="27"/>
      <c r="AO3781" s="27"/>
      <c r="AP3781" s="27"/>
      <c r="AQ3781" s="27">
        <v>0</v>
      </c>
      <c r="AR3781" s="27">
        <f t="shared" si="168"/>
        <v>0</v>
      </c>
      <c r="AS3781" s="10"/>
      <c r="AT3781" s="9">
        <v>2014</v>
      </c>
      <c r="AU3781" s="10" t="s">
        <v>6061</v>
      </c>
    </row>
    <row r="3782" spans="2:47" ht="13.15" customHeight="1" x14ac:dyDescent="0.25">
      <c r="B3782" s="10" t="s">
        <v>6062</v>
      </c>
      <c r="C3782" s="16" t="s">
        <v>100</v>
      </c>
      <c r="D3782" s="15" t="s">
        <v>6057</v>
      </c>
      <c r="E3782" s="15" t="s">
        <v>6058</v>
      </c>
      <c r="F3782" s="31" t="s">
        <v>6059</v>
      </c>
      <c r="G3782" s="15" t="s">
        <v>6060</v>
      </c>
      <c r="H3782" s="15" t="s">
        <v>197</v>
      </c>
      <c r="I3782" s="15">
        <v>80</v>
      </c>
      <c r="J3782" s="15" t="s">
        <v>6007</v>
      </c>
      <c r="K3782" s="15" t="s">
        <v>5830</v>
      </c>
      <c r="L3782" s="10"/>
      <c r="M3782" s="10" t="s">
        <v>6044</v>
      </c>
      <c r="N3782" s="10" t="s">
        <v>5955</v>
      </c>
      <c r="O3782" s="27"/>
      <c r="P3782" s="27"/>
      <c r="Q3782" s="27"/>
      <c r="R3782" s="27">
        <v>57990000</v>
      </c>
      <c r="S3782" s="27">
        <v>56264000</v>
      </c>
      <c r="T3782" s="27">
        <f>S3782*1.04</f>
        <v>58514560</v>
      </c>
      <c r="U3782" s="27">
        <f>T3782*1.04</f>
        <v>60855142.399999999</v>
      </c>
      <c r="V3782" s="27">
        <f>U3782*1.04</f>
        <v>63289348.096000001</v>
      </c>
      <c r="W3782" s="27"/>
      <c r="X3782" s="27"/>
      <c r="Y3782" s="27"/>
      <c r="Z3782" s="27"/>
      <c r="AA3782" s="27"/>
      <c r="AB3782" s="27"/>
      <c r="AC3782" s="27"/>
      <c r="AD3782" s="27"/>
      <c r="AE3782" s="27"/>
      <c r="AF3782" s="27"/>
      <c r="AG3782" s="27"/>
      <c r="AH3782" s="27"/>
      <c r="AI3782" s="27"/>
      <c r="AJ3782" s="27"/>
      <c r="AK3782" s="27"/>
      <c r="AL3782" s="27"/>
      <c r="AM3782" s="27"/>
      <c r="AN3782" s="27"/>
      <c r="AO3782" s="27"/>
      <c r="AP3782" s="27"/>
      <c r="AQ3782" s="27">
        <v>0</v>
      </c>
      <c r="AR3782" s="27">
        <f t="shared" si="168"/>
        <v>0</v>
      </c>
      <c r="AS3782" s="10"/>
      <c r="AT3782" s="9" t="s">
        <v>6009</v>
      </c>
      <c r="AU3782" s="89" t="s">
        <v>239</v>
      </c>
    </row>
    <row r="3783" spans="2:47" ht="13.15" customHeight="1" x14ac:dyDescent="0.25">
      <c r="B3783" s="10" t="s">
        <v>6063</v>
      </c>
      <c r="C3783" s="16" t="s">
        <v>100</v>
      </c>
      <c r="D3783" s="15" t="s">
        <v>6057</v>
      </c>
      <c r="E3783" s="15" t="s">
        <v>6058</v>
      </c>
      <c r="F3783" s="31" t="s">
        <v>6059</v>
      </c>
      <c r="G3783" s="15" t="s">
        <v>6060</v>
      </c>
      <c r="H3783" s="15" t="s">
        <v>197</v>
      </c>
      <c r="I3783" s="15">
        <v>80</v>
      </c>
      <c r="J3783" s="15" t="s">
        <v>106</v>
      </c>
      <c r="K3783" s="15" t="s">
        <v>5830</v>
      </c>
      <c r="L3783" s="10"/>
      <c r="M3783" s="10" t="s">
        <v>6044</v>
      </c>
      <c r="N3783" s="10" t="s">
        <v>5955</v>
      </c>
      <c r="O3783" s="27"/>
      <c r="P3783" s="27"/>
      <c r="Q3783" s="27"/>
      <c r="R3783" s="27">
        <v>28995000</v>
      </c>
      <c r="S3783" s="27">
        <v>30154800</v>
      </c>
      <c r="T3783" s="27">
        <v>31360992</v>
      </c>
      <c r="U3783" s="27">
        <v>32615431.68</v>
      </c>
      <c r="V3783" s="27">
        <v>33920048.9472</v>
      </c>
      <c r="W3783" s="27"/>
      <c r="X3783" s="27"/>
      <c r="Y3783" s="27"/>
      <c r="Z3783" s="27"/>
      <c r="AA3783" s="27"/>
      <c r="AB3783" s="27"/>
      <c r="AC3783" s="27"/>
      <c r="AD3783" s="27"/>
      <c r="AE3783" s="27"/>
      <c r="AF3783" s="27"/>
      <c r="AG3783" s="27"/>
      <c r="AH3783" s="27"/>
      <c r="AI3783" s="27"/>
      <c r="AJ3783" s="27"/>
      <c r="AK3783" s="27"/>
      <c r="AL3783" s="27"/>
      <c r="AM3783" s="27"/>
      <c r="AN3783" s="27"/>
      <c r="AO3783" s="27"/>
      <c r="AP3783" s="27"/>
      <c r="AQ3783" s="27">
        <v>0</v>
      </c>
      <c r="AR3783" s="27">
        <f t="shared" si="168"/>
        <v>0</v>
      </c>
      <c r="AS3783" s="10"/>
      <c r="AT3783" s="43" t="s">
        <v>241</v>
      </c>
      <c r="AU3783" s="10" t="s">
        <v>6064</v>
      </c>
    </row>
    <row r="3784" spans="2:47" ht="13.15" customHeight="1" x14ac:dyDescent="0.25">
      <c r="B3784" s="10" t="s">
        <v>6065</v>
      </c>
      <c r="C3784" s="16" t="s">
        <v>100</v>
      </c>
      <c r="D3784" s="15" t="s">
        <v>6057</v>
      </c>
      <c r="E3784" s="15" t="s">
        <v>6058</v>
      </c>
      <c r="F3784" s="31" t="s">
        <v>6059</v>
      </c>
      <c r="G3784" s="15" t="s">
        <v>6060</v>
      </c>
      <c r="H3784" s="15" t="s">
        <v>197</v>
      </c>
      <c r="I3784" s="15">
        <v>80</v>
      </c>
      <c r="J3784" s="15" t="s">
        <v>106</v>
      </c>
      <c r="K3784" s="15" t="s">
        <v>5830</v>
      </c>
      <c r="L3784" s="10"/>
      <c r="M3784" s="10" t="s">
        <v>6066</v>
      </c>
      <c r="N3784" s="10" t="s">
        <v>5955</v>
      </c>
      <c r="O3784" s="27"/>
      <c r="P3784" s="27"/>
      <c r="Q3784" s="27"/>
      <c r="R3784" s="27">
        <v>45252000</v>
      </c>
      <c r="S3784" s="27">
        <v>30154800</v>
      </c>
      <c r="T3784" s="27">
        <v>31360992</v>
      </c>
      <c r="U3784" s="27">
        <v>32615431.68</v>
      </c>
      <c r="V3784" s="27">
        <v>33920048.950000003</v>
      </c>
      <c r="W3784" s="27"/>
      <c r="X3784" s="27"/>
      <c r="Y3784" s="27"/>
      <c r="Z3784" s="27"/>
      <c r="AA3784" s="27"/>
      <c r="AB3784" s="27"/>
      <c r="AC3784" s="27"/>
      <c r="AD3784" s="27"/>
      <c r="AE3784" s="27"/>
      <c r="AF3784" s="27"/>
      <c r="AG3784" s="27"/>
      <c r="AH3784" s="27"/>
      <c r="AI3784" s="27"/>
      <c r="AJ3784" s="27"/>
      <c r="AK3784" s="27"/>
      <c r="AL3784" s="27"/>
      <c r="AM3784" s="27"/>
      <c r="AN3784" s="27"/>
      <c r="AO3784" s="27"/>
      <c r="AP3784" s="27"/>
      <c r="AQ3784" s="27">
        <v>0</v>
      </c>
      <c r="AR3784" s="27">
        <f t="shared" si="168"/>
        <v>0</v>
      </c>
      <c r="AS3784" s="10"/>
      <c r="AT3784" s="43" t="s">
        <v>241</v>
      </c>
      <c r="AU3784" s="10" t="s">
        <v>6046</v>
      </c>
    </row>
    <row r="3785" spans="2:47" ht="13.15" customHeight="1" x14ac:dyDescent="0.25">
      <c r="B3785" s="10" t="s">
        <v>6067</v>
      </c>
      <c r="C3785" s="16" t="s">
        <v>100</v>
      </c>
      <c r="D3785" s="15" t="s">
        <v>6057</v>
      </c>
      <c r="E3785" s="15" t="s">
        <v>6058</v>
      </c>
      <c r="F3785" s="31" t="s">
        <v>6059</v>
      </c>
      <c r="G3785" s="15" t="s">
        <v>6060</v>
      </c>
      <c r="H3785" s="15" t="s">
        <v>197</v>
      </c>
      <c r="I3785" s="15">
        <v>80</v>
      </c>
      <c r="J3785" s="15" t="s">
        <v>106</v>
      </c>
      <c r="K3785" s="15" t="s">
        <v>5830</v>
      </c>
      <c r="L3785" s="10"/>
      <c r="M3785" s="10" t="s">
        <v>6066</v>
      </c>
      <c r="N3785" s="10" t="s">
        <v>5955</v>
      </c>
      <c r="O3785" s="27"/>
      <c r="P3785" s="27"/>
      <c r="Q3785" s="27"/>
      <c r="R3785" s="27">
        <v>45252000</v>
      </c>
      <c r="S3785" s="27">
        <v>39060000</v>
      </c>
      <c r="T3785" s="27">
        <v>31360992</v>
      </c>
      <c r="U3785" s="27">
        <v>32615431.68</v>
      </c>
      <c r="V3785" s="27">
        <v>33920048.950000003</v>
      </c>
      <c r="W3785" s="27"/>
      <c r="X3785" s="27"/>
      <c r="Y3785" s="27"/>
      <c r="Z3785" s="27"/>
      <c r="AA3785" s="27"/>
      <c r="AB3785" s="27"/>
      <c r="AC3785" s="27"/>
      <c r="AD3785" s="27"/>
      <c r="AE3785" s="27"/>
      <c r="AF3785" s="27"/>
      <c r="AG3785" s="27"/>
      <c r="AH3785" s="27"/>
      <c r="AI3785" s="27"/>
      <c r="AJ3785" s="27"/>
      <c r="AK3785" s="27"/>
      <c r="AL3785" s="27"/>
      <c r="AM3785" s="27"/>
      <c r="AN3785" s="27"/>
      <c r="AO3785" s="27"/>
      <c r="AP3785" s="27"/>
      <c r="AQ3785" s="27">
        <v>0</v>
      </c>
      <c r="AR3785" s="27">
        <f t="shared" si="168"/>
        <v>0</v>
      </c>
      <c r="AS3785" s="43"/>
      <c r="AT3785" s="43" t="s">
        <v>241</v>
      </c>
      <c r="AU3785" s="75" t="s">
        <v>6068</v>
      </c>
    </row>
    <row r="3786" spans="2:47" ht="13.15" customHeight="1" x14ac:dyDescent="0.25">
      <c r="B3786" s="10" t="s">
        <v>6069</v>
      </c>
      <c r="C3786" s="16" t="s">
        <v>100</v>
      </c>
      <c r="D3786" s="48" t="s">
        <v>6070</v>
      </c>
      <c r="E3786" s="48" t="s">
        <v>6071</v>
      </c>
      <c r="F3786" s="48" t="s">
        <v>6071</v>
      </c>
      <c r="G3786" s="15" t="s">
        <v>6072</v>
      </c>
      <c r="H3786" s="15" t="s">
        <v>1026</v>
      </c>
      <c r="I3786" s="15">
        <v>80</v>
      </c>
      <c r="J3786" s="15" t="s">
        <v>106</v>
      </c>
      <c r="K3786" s="15" t="s">
        <v>5830</v>
      </c>
      <c r="L3786" s="10"/>
      <c r="M3786" s="10" t="s">
        <v>6066</v>
      </c>
      <c r="N3786" s="10" t="s">
        <v>5955</v>
      </c>
      <c r="O3786" s="27"/>
      <c r="P3786" s="27"/>
      <c r="Q3786" s="27"/>
      <c r="R3786" s="27">
        <v>45252000</v>
      </c>
      <c r="S3786" s="27">
        <v>39060000</v>
      </c>
      <c r="T3786" s="27">
        <v>34720000</v>
      </c>
      <c r="U3786" s="27">
        <v>32615431.68</v>
      </c>
      <c r="V3786" s="27">
        <v>33920048.950000003</v>
      </c>
      <c r="W3786" s="27"/>
      <c r="X3786" s="27"/>
      <c r="Y3786" s="27"/>
      <c r="Z3786" s="27"/>
      <c r="AA3786" s="27"/>
      <c r="AB3786" s="27"/>
      <c r="AC3786" s="27"/>
      <c r="AD3786" s="27"/>
      <c r="AE3786" s="27"/>
      <c r="AF3786" s="27"/>
      <c r="AG3786" s="27"/>
      <c r="AH3786" s="27"/>
      <c r="AI3786" s="27"/>
      <c r="AJ3786" s="27"/>
      <c r="AK3786" s="27"/>
      <c r="AL3786" s="27"/>
      <c r="AM3786" s="27"/>
      <c r="AN3786" s="27"/>
      <c r="AO3786" s="27"/>
      <c r="AP3786" s="27"/>
      <c r="AQ3786" s="27">
        <v>0</v>
      </c>
      <c r="AR3786" s="27">
        <f t="shared" si="168"/>
        <v>0</v>
      </c>
      <c r="AS3786" s="43"/>
      <c r="AT3786" s="43" t="s">
        <v>241</v>
      </c>
      <c r="AU3786" s="75" t="s">
        <v>130</v>
      </c>
    </row>
    <row r="3787" spans="2:47" ht="13.15" customHeight="1" x14ac:dyDescent="0.25">
      <c r="B3787" s="10" t="s">
        <v>8010</v>
      </c>
      <c r="C3787" s="16" t="s">
        <v>100</v>
      </c>
      <c r="D3787" s="48" t="s">
        <v>6070</v>
      </c>
      <c r="E3787" s="48" t="s">
        <v>6071</v>
      </c>
      <c r="F3787" s="48" t="s">
        <v>6071</v>
      </c>
      <c r="G3787" s="15" t="s">
        <v>6072</v>
      </c>
      <c r="H3787" s="15" t="s">
        <v>1026</v>
      </c>
      <c r="I3787" s="15">
        <v>80</v>
      </c>
      <c r="J3787" s="15" t="s">
        <v>106</v>
      </c>
      <c r="K3787" s="15" t="s">
        <v>5830</v>
      </c>
      <c r="L3787" s="10"/>
      <c r="M3787" s="10" t="s">
        <v>6066</v>
      </c>
      <c r="N3787" s="10" t="s">
        <v>5955</v>
      </c>
      <c r="O3787" s="27"/>
      <c r="P3787" s="27"/>
      <c r="Q3787" s="27"/>
      <c r="R3787" s="107">
        <v>45252000</v>
      </c>
      <c r="S3787" s="107">
        <v>39060000</v>
      </c>
      <c r="T3787" s="107">
        <v>34720000</v>
      </c>
      <c r="U3787" s="107">
        <v>34720000</v>
      </c>
      <c r="V3787" s="107">
        <v>33920048.950000003</v>
      </c>
      <c r="W3787" s="303"/>
      <c r="X3787" s="27"/>
      <c r="Y3787" s="10"/>
      <c r="Z3787" s="10"/>
      <c r="AA3787" s="10"/>
      <c r="AB3787" s="10"/>
      <c r="AC3787" s="10"/>
      <c r="AD3787" s="10"/>
      <c r="AE3787" s="39"/>
      <c r="AF3787" s="39"/>
      <c r="AG3787" s="39"/>
      <c r="AH3787" s="39"/>
      <c r="AI3787" s="39"/>
      <c r="AJ3787" s="39"/>
      <c r="AK3787" s="39"/>
      <c r="AL3787" s="39"/>
      <c r="AM3787" s="39"/>
      <c r="AN3787" s="39"/>
      <c r="AO3787" s="39"/>
      <c r="AP3787" s="39"/>
      <c r="AQ3787" s="27">
        <f>SUM(O3787:W3787)</f>
        <v>187672048.94999999</v>
      </c>
      <c r="AR3787" s="27">
        <f t="shared" si="168"/>
        <v>210192694.824</v>
      </c>
      <c r="AS3787" s="43"/>
      <c r="AT3787" s="43" t="s">
        <v>7980</v>
      </c>
      <c r="AU3787" s="75" t="s">
        <v>8011</v>
      </c>
    </row>
    <row r="3788" spans="2:47" ht="13.15" customHeight="1" x14ac:dyDescent="0.25">
      <c r="B3788" s="10" t="s">
        <v>6073</v>
      </c>
      <c r="C3788" s="16" t="s">
        <v>100</v>
      </c>
      <c r="D3788" s="15" t="s">
        <v>6074</v>
      </c>
      <c r="E3788" s="15" t="s">
        <v>6075</v>
      </c>
      <c r="F3788" s="31" t="s">
        <v>6075</v>
      </c>
      <c r="G3788" s="15" t="s">
        <v>6076</v>
      </c>
      <c r="H3788" s="15" t="s">
        <v>197</v>
      </c>
      <c r="I3788" s="15">
        <v>58</v>
      </c>
      <c r="J3788" s="15" t="s">
        <v>6043</v>
      </c>
      <c r="K3788" s="15" t="s">
        <v>5830</v>
      </c>
      <c r="L3788" s="10"/>
      <c r="M3788" s="10" t="s">
        <v>6044</v>
      </c>
      <c r="N3788" s="10" t="s">
        <v>5955</v>
      </c>
      <c r="O3788" s="27"/>
      <c r="P3788" s="27"/>
      <c r="Q3788" s="27"/>
      <c r="R3788" s="27">
        <v>39430490</v>
      </c>
      <c r="S3788" s="27">
        <v>41008000</v>
      </c>
      <c r="T3788" s="27">
        <v>42648000</v>
      </c>
      <c r="U3788" s="27">
        <v>44354000</v>
      </c>
      <c r="V3788" s="27">
        <v>46128000</v>
      </c>
      <c r="W3788" s="27"/>
      <c r="X3788" s="27"/>
      <c r="Y3788" s="27"/>
      <c r="Z3788" s="27"/>
      <c r="AA3788" s="27"/>
      <c r="AB3788" s="27"/>
      <c r="AC3788" s="27"/>
      <c r="AD3788" s="27"/>
      <c r="AE3788" s="27"/>
      <c r="AF3788" s="27"/>
      <c r="AG3788" s="27"/>
      <c r="AH3788" s="27"/>
      <c r="AI3788" s="27"/>
      <c r="AJ3788" s="27"/>
      <c r="AK3788" s="27"/>
      <c r="AL3788" s="27"/>
      <c r="AM3788" s="27"/>
      <c r="AN3788" s="27"/>
      <c r="AO3788" s="27"/>
      <c r="AP3788" s="27"/>
      <c r="AQ3788" s="27">
        <v>0</v>
      </c>
      <c r="AR3788" s="27">
        <f t="shared" si="168"/>
        <v>0</v>
      </c>
      <c r="AS3788" s="10"/>
      <c r="AT3788" s="9">
        <v>2014</v>
      </c>
      <c r="AU3788" s="10" t="s">
        <v>6061</v>
      </c>
    </row>
    <row r="3789" spans="2:47" ht="13.15" customHeight="1" x14ac:dyDescent="0.25">
      <c r="B3789" s="10" t="s">
        <v>6077</v>
      </c>
      <c r="C3789" s="16" t="s">
        <v>100</v>
      </c>
      <c r="D3789" s="15" t="s">
        <v>6074</v>
      </c>
      <c r="E3789" s="15" t="s">
        <v>6075</v>
      </c>
      <c r="F3789" s="31" t="s">
        <v>6075</v>
      </c>
      <c r="G3789" s="15" t="s">
        <v>6076</v>
      </c>
      <c r="H3789" s="15" t="s">
        <v>197</v>
      </c>
      <c r="I3789" s="15">
        <v>58</v>
      </c>
      <c r="J3789" s="15" t="s">
        <v>6007</v>
      </c>
      <c r="K3789" s="15" t="s">
        <v>5830</v>
      </c>
      <c r="L3789" s="10"/>
      <c r="M3789" s="10" t="s">
        <v>6044</v>
      </c>
      <c r="N3789" s="10" t="s">
        <v>5955</v>
      </c>
      <c r="O3789" s="27"/>
      <c r="P3789" s="27"/>
      <c r="Q3789" s="27"/>
      <c r="R3789" s="27">
        <v>39430490</v>
      </c>
      <c r="S3789" s="27">
        <f>R3789*1.04</f>
        <v>41007709.600000001</v>
      </c>
      <c r="T3789" s="27">
        <f>S3789*1.04</f>
        <v>42648017.984000005</v>
      </c>
      <c r="U3789" s="27">
        <f>T3789*1.04</f>
        <v>44353938.703360006</v>
      </c>
      <c r="V3789" s="27">
        <f>U3789*1.04</f>
        <v>46128096.251494408</v>
      </c>
      <c r="W3789" s="27"/>
      <c r="X3789" s="27"/>
      <c r="Y3789" s="27"/>
      <c r="Z3789" s="27"/>
      <c r="AA3789" s="27"/>
      <c r="AB3789" s="27"/>
      <c r="AC3789" s="27"/>
      <c r="AD3789" s="27"/>
      <c r="AE3789" s="27"/>
      <c r="AF3789" s="27"/>
      <c r="AG3789" s="27"/>
      <c r="AH3789" s="27"/>
      <c r="AI3789" s="27"/>
      <c r="AJ3789" s="27"/>
      <c r="AK3789" s="27"/>
      <c r="AL3789" s="27"/>
      <c r="AM3789" s="27"/>
      <c r="AN3789" s="27"/>
      <c r="AO3789" s="27"/>
      <c r="AP3789" s="27"/>
      <c r="AQ3789" s="27">
        <v>0</v>
      </c>
      <c r="AR3789" s="27">
        <f t="shared" si="168"/>
        <v>0</v>
      </c>
      <c r="AS3789" s="10"/>
      <c r="AT3789" s="9" t="s">
        <v>6009</v>
      </c>
      <c r="AU3789" s="89" t="s">
        <v>239</v>
      </c>
    </row>
    <row r="3790" spans="2:47" ht="13.15" customHeight="1" x14ac:dyDescent="0.25">
      <c r="B3790" s="10" t="s">
        <v>6078</v>
      </c>
      <c r="C3790" s="16" t="s">
        <v>100</v>
      </c>
      <c r="D3790" s="15" t="s">
        <v>6074</v>
      </c>
      <c r="E3790" s="15" t="s">
        <v>6075</v>
      </c>
      <c r="F3790" s="31" t="s">
        <v>6075</v>
      </c>
      <c r="G3790" s="15" t="s">
        <v>6076</v>
      </c>
      <c r="H3790" s="15" t="s">
        <v>197</v>
      </c>
      <c r="I3790" s="15">
        <v>58</v>
      </c>
      <c r="J3790" s="15" t="s">
        <v>106</v>
      </c>
      <c r="K3790" s="15" t="s">
        <v>5830</v>
      </c>
      <c r="L3790" s="10"/>
      <c r="M3790" s="10" t="s">
        <v>6044</v>
      </c>
      <c r="N3790" s="10" t="s">
        <v>5955</v>
      </c>
      <c r="O3790" s="27"/>
      <c r="P3790" s="27"/>
      <c r="Q3790" s="27"/>
      <c r="R3790" s="27">
        <v>17449220</v>
      </c>
      <c r="S3790" s="27">
        <v>18147188.800000001</v>
      </c>
      <c r="T3790" s="27">
        <v>18873076.352000002</v>
      </c>
      <c r="U3790" s="27">
        <v>19627999.406080004</v>
      </c>
      <c r="V3790" s="27">
        <v>20413119.382323205</v>
      </c>
      <c r="W3790" s="27"/>
      <c r="X3790" s="27"/>
      <c r="Y3790" s="27"/>
      <c r="Z3790" s="27"/>
      <c r="AA3790" s="27"/>
      <c r="AB3790" s="27"/>
      <c r="AC3790" s="27"/>
      <c r="AD3790" s="27"/>
      <c r="AE3790" s="27"/>
      <c r="AF3790" s="27"/>
      <c r="AG3790" s="27"/>
      <c r="AH3790" s="27"/>
      <c r="AI3790" s="27"/>
      <c r="AJ3790" s="27"/>
      <c r="AK3790" s="27"/>
      <c r="AL3790" s="27"/>
      <c r="AM3790" s="27"/>
      <c r="AN3790" s="27"/>
      <c r="AO3790" s="27"/>
      <c r="AP3790" s="27"/>
      <c r="AQ3790" s="27">
        <v>0</v>
      </c>
      <c r="AR3790" s="27">
        <f t="shared" si="168"/>
        <v>0</v>
      </c>
      <c r="AS3790" s="10"/>
      <c r="AT3790" s="43" t="s">
        <v>241</v>
      </c>
      <c r="AU3790" s="10" t="s">
        <v>6064</v>
      </c>
    </row>
    <row r="3791" spans="2:47" ht="13.15" customHeight="1" x14ac:dyDescent="0.25">
      <c r="B3791" s="10" t="s">
        <v>6079</v>
      </c>
      <c r="C3791" s="16" t="s">
        <v>100</v>
      </c>
      <c r="D3791" s="15" t="s">
        <v>6074</v>
      </c>
      <c r="E3791" s="15" t="s">
        <v>6075</v>
      </c>
      <c r="F3791" s="31" t="s">
        <v>6075</v>
      </c>
      <c r="G3791" s="15" t="s">
        <v>6076</v>
      </c>
      <c r="H3791" s="15" t="s">
        <v>197</v>
      </c>
      <c r="I3791" s="15">
        <v>58</v>
      </c>
      <c r="J3791" s="15" t="s">
        <v>106</v>
      </c>
      <c r="K3791" s="15" t="s">
        <v>5830</v>
      </c>
      <c r="L3791" s="10"/>
      <c r="M3791" s="10" t="s">
        <v>6066</v>
      </c>
      <c r="N3791" s="10" t="s">
        <v>5955</v>
      </c>
      <c r="O3791" s="27"/>
      <c r="P3791" s="27"/>
      <c r="Q3791" s="27"/>
      <c r="R3791" s="27">
        <v>23827220</v>
      </c>
      <c r="S3791" s="27">
        <v>18147188.800000001</v>
      </c>
      <c r="T3791" s="27">
        <v>18873076.350000001</v>
      </c>
      <c r="U3791" s="27">
        <v>19627999.41</v>
      </c>
      <c r="V3791" s="27">
        <v>20413119.379999999</v>
      </c>
      <c r="W3791" s="27"/>
      <c r="X3791" s="27"/>
      <c r="Y3791" s="27"/>
      <c r="Z3791" s="27"/>
      <c r="AA3791" s="27"/>
      <c r="AB3791" s="27"/>
      <c r="AC3791" s="27"/>
      <c r="AD3791" s="27"/>
      <c r="AE3791" s="27"/>
      <c r="AF3791" s="27"/>
      <c r="AG3791" s="27"/>
      <c r="AH3791" s="27"/>
      <c r="AI3791" s="27"/>
      <c r="AJ3791" s="27"/>
      <c r="AK3791" s="27"/>
      <c r="AL3791" s="27"/>
      <c r="AM3791" s="27"/>
      <c r="AN3791" s="27"/>
      <c r="AO3791" s="27"/>
      <c r="AP3791" s="27"/>
      <c r="AQ3791" s="27">
        <v>0</v>
      </c>
      <c r="AR3791" s="27">
        <f t="shared" si="168"/>
        <v>0</v>
      </c>
      <c r="AS3791" s="10"/>
      <c r="AT3791" s="43" t="s">
        <v>241</v>
      </c>
      <c r="AU3791" s="10" t="s">
        <v>6046</v>
      </c>
    </row>
    <row r="3792" spans="2:47" ht="13.15" customHeight="1" x14ac:dyDescent="0.25">
      <c r="B3792" s="10" t="s">
        <v>6080</v>
      </c>
      <c r="C3792" s="16" t="s">
        <v>100</v>
      </c>
      <c r="D3792" s="15" t="s">
        <v>6074</v>
      </c>
      <c r="E3792" s="15" t="s">
        <v>6075</v>
      </c>
      <c r="F3792" s="31" t="s">
        <v>6075</v>
      </c>
      <c r="G3792" s="15" t="s">
        <v>6076</v>
      </c>
      <c r="H3792" s="15" t="s">
        <v>197</v>
      </c>
      <c r="I3792" s="15">
        <v>58</v>
      </c>
      <c r="J3792" s="15" t="s">
        <v>106</v>
      </c>
      <c r="K3792" s="15" t="s">
        <v>5830</v>
      </c>
      <c r="L3792" s="10"/>
      <c r="M3792" s="10" t="s">
        <v>6066</v>
      </c>
      <c r="N3792" s="10" t="s">
        <v>5955</v>
      </c>
      <c r="O3792" s="27"/>
      <c r="P3792" s="27"/>
      <c r="Q3792" s="27"/>
      <c r="R3792" s="27">
        <v>23827220</v>
      </c>
      <c r="S3792" s="27">
        <v>30184810</v>
      </c>
      <c r="T3792" s="27">
        <v>18873076.350000001</v>
      </c>
      <c r="U3792" s="27">
        <v>19627999.41</v>
      </c>
      <c r="V3792" s="27">
        <v>20413119.379999999</v>
      </c>
      <c r="W3792" s="27"/>
      <c r="X3792" s="27"/>
      <c r="Y3792" s="27"/>
      <c r="Z3792" s="27"/>
      <c r="AA3792" s="27"/>
      <c r="AB3792" s="27"/>
      <c r="AC3792" s="27"/>
      <c r="AD3792" s="27"/>
      <c r="AE3792" s="27"/>
      <c r="AF3792" s="27"/>
      <c r="AG3792" s="27"/>
      <c r="AH3792" s="27"/>
      <c r="AI3792" s="27"/>
      <c r="AJ3792" s="27"/>
      <c r="AK3792" s="27"/>
      <c r="AL3792" s="27"/>
      <c r="AM3792" s="27"/>
      <c r="AN3792" s="27"/>
      <c r="AO3792" s="27"/>
      <c r="AP3792" s="27"/>
      <c r="AQ3792" s="27">
        <v>0</v>
      </c>
      <c r="AR3792" s="27">
        <f t="shared" si="168"/>
        <v>0</v>
      </c>
      <c r="AS3792" s="43"/>
      <c r="AT3792" s="43" t="s">
        <v>241</v>
      </c>
      <c r="AU3792" s="75" t="s">
        <v>6068</v>
      </c>
    </row>
    <row r="3793" spans="2:47" ht="13.15" customHeight="1" x14ac:dyDescent="0.25">
      <c r="B3793" s="10" t="s">
        <v>6081</v>
      </c>
      <c r="C3793" s="16" t="s">
        <v>100</v>
      </c>
      <c r="D3793" s="48" t="s">
        <v>6082</v>
      </c>
      <c r="E3793" s="15" t="s">
        <v>6083</v>
      </c>
      <c r="F3793" s="15" t="s">
        <v>6083</v>
      </c>
      <c r="G3793" s="15" t="s">
        <v>6076</v>
      </c>
      <c r="H3793" s="15" t="s">
        <v>1026</v>
      </c>
      <c r="I3793" s="15">
        <v>58</v>
      </c>
      <c r="J3793" s="15" t="s">
        <v>106</v>
      </c>
      <c r="K3793" s="15" t="s">
        <v>5830</v>
      </c>
      <c r="L3793" s="10"/>
      <c r="M3793" s="10" t="s">
        <v>6066</v>
      </c>
      <c r="N3793" s="10" t="s">
        <v>5955</v>
      </c>
      <c r="O3793" s="27"/>
      <c r="P3793" s="27"/>
      <c r="Q3793" s="27"/>
      <c r="R3793" s="27">
        <v>23827220</v>
      </c>
      <c r="S3793" s="27">
        <v>30184810</v>
      </c>
      <c r="T3793" s="27">
        <v>24995830</v>
      </c>
      <c r="U3793" s="27">
        <v>19627999.41</v>
      </c>
      <c r="V3793" s="27">
        <v>20413119.379999999</v>
      </c>
      <c r="W3793" s="27"/>
      <c r="X3793" s="27"/>
      <c r="Y3793" s="27"/>
      <c r="Z3793" s="27"/>
      <c r="AA3793" s="27"/>
      <c r="AB3793" s="27"/>
      <c r="AC3793" s="27"/>
      <c r="AD3793" s="27"/>
      <c r="AE3793" s="27"/>
      <c r="AF3793" s="27"/>
      <c r="AG3793" s="27"/>
      <c r="AH3793" s="27"/>
      <c r="AI3793" s="27"/>
      <c r="AJ3793" s="27"/>
      <c r="AK3793" s="27"/>
      <c r="AL3793" s="27"/>
      <c r="AM3793" s="27"/>
      <c r="AN3793" s="27"/>
      <c r="AO3793" s="27"/>
      <c r="AP3793" s="27"/>
      <c r="AQ3793" s="27">
        <v>0</v>
      </c>
      <c r="AR3793" s="27">
        <f t="shared" si="168"/>
        <v>0</v>
      </c>
      <c r="AS3793" s="43"/>
      <c r="AT3793" s="43" t="s">
        <v>241</v>
      </c>
      <c r="AU3793" s="75" t="s">
        <v>130</v>
      </c>
    </row>
    <row r="3794" spans="2:47" ht="13.15" customHeight="1" x14ac:dyDescent="0.25">
      <c r="B3794" s="10" t="s">
        <v>8012</v>
      </c>
      <c r="C3794" s="16" t="s">
        <v>100</v>
      </c>
      <c r="D3794" s="48" t="s">
        <v>6082</v>
      </c>
      <c r="E3794" s="15" t="s">
        <v>6083</v>
      </c>
      <c r="F3794" s="15" t="s">
        <v>6083</v>
      </c>
      <c r="G3794" s="15" t="s">
        <v>6076</v>
      </c>
      <c r="H3794" s="15" t="s">
        <v>1026</v>
      </c>
      <c r="I3794" s="15">
        <v>58</v>
      </c>
      <c r="J3794" s="15" t="s">
        <v>106</v>
      </c>
      <c r="K3794" s="15" t="s">
        <v>5830</v>
      </c>
      <c r="L3794" s="10"/>
      <c r="M3794" s="10" t="s">
        <v>6066</v>
      </c>
      <c r="N3794" s="10" t="s">
        <v>5955</v>
      </c>
      <c r="O3794" s="27"/>
      <c r="P3794" s="27"/>
      <c r="Q3794" s="27"/>
      <c r="R3794" s="107">
        <v>23827220</v>
      </c>
      <c r="S3794" s="107">
        <v>30184810</v>
      </c>
      <c r="T3794" s="107">
        <v>24995830</v>
      </c>
      <c r="U3794" s="107">
        <v>19614380</v>
      </c>
      <c r="V3794" s="107">
        <v>20413119.379999999</v>
      </c>
      <c r="W3794" s="303"/>
      <c r="X3794" s="27"/>
      <c r="Y3794" s="10"/>
      <c r="Z3794" s="10"/>
      <c r="AA3794" s="10"/>
      <c r="AB3794" s="10"/>
      <c r="AC3794" s="10"/>
      <c r="AD3794" s="10"/>
      <c r="AE3794" s="39"/>
      <c r="AF3794" s="39"/>
      <c r="AG3794" s="39"/>
      <c r="AH3794" s="39"/>
      <c r="AI3794" s="39"/>
      <c r="AJ3794" s="39"/>
      <c r="AK3794" s="39"/>
      <c r="AL3794" s="39"/>
      <c r="AM3794" s="39"/>
      <c r="AN3794" s="39"/>
      <c r="AO3794" s="39"/>
      <c r="AP3794" s="39"/>
      <c r="AQ3794" s="27">
        <f>SUM(O3794:W3794)</f>
        <v>119035359.38</v>
      </c>
      <c r="AR3794" s="27">
        <f t="shared" si="168"/>
        <v>133319602.50560001</v>
      </c>
      <c r="AS3794" s="43"/>
      <c r="AT3794" s="43" t="s">
        <v>7980</v>
      </c>
      <c r="AU3794" s="75"/>
    </row>
    <row r="3795" spans="2:47" ht="13.15" customHeight="1" x14ac:dyDescent="0.25">
      <c r="B3795" s="10" t="s">
        <v>6084</v>
      </c>
      <c r="C3795" s="16" t="s">
        <v>100</v>
      </c>
      <c r="D3795" s="15" t="s">
        <v>6074</v>
      </c>
      <c r="E3795" s="15" t="s">
        <v>6075</v>
      </c>
      <c r="F3795" s="31" t="s">
        <v>6075</v>
      </c>
      <c r="G3795" s="15" t="s">
        <v>6085</v>
      </c>
      <c r="H3795" s="15" t="s">
        <v>197</v>
      </c>
      <c r="I3795" s="15">
        <v>75</v>
      </c>
      <c r="J3795" s="15" t="s">
        <v>6043</v>
      </c>
      <c r="K3795" s="15" t="s">
        <v>5830</v>
      </c>
      <c r="L3795" s="10"/>
      <c r="M3795" s="10" t="s">
        <v>6044</v>
      </c>
      <c r="N3795" s="10" t="s">
        <v>5955</v>
      </c>
      <c r="O3795" s="27"/>
      <c r="P3795" s="27"/>
      <c r="Q3795" s="27"/>
      <c r="R3795" s="27">
        <v>20655000</v>
      </c>
      <c r="S3795" s="27">
        <v>21481200</v>
      </c>
      <c r="T3795" s="27">
        <v>22340448</v>
      </c>
      <c r="U3795" s="27">
        <v>22340448</v>
      </c>
      <c r="V3795" s="27">
        <v>24163000</v>
      </c>
      <c r="W3795" s="27"/>
      <c r="X3795" s="27"/>
      <c r="Y3795" s="27"/>
      <c r="Z3795" s="27"/>
      <c r="AA3795" s="27"/>
      <c r="AB3795" s="27"/>
      <c r="AC3795" s="27"/>
      <c r="AD3795" s="27"/>
      <c r="AE3795" s="27"/>
      <c r="AF3795" s="27"/>
      <c r="AG3795" s="27"/>
      <c r="AH3795" s="27"/>
      <c r="AI3795" s="27"/>
      <c r="AJ3795" s="27"/>
      <c r="AK3795" s="27"/>
      <c r="AL3795" s="27"/>
      <c r="AM3795" s="27"/>
      <c r="AN3795" s="27"/>
      <c r="AO3795" s="27"/>
      <c r="AP3795" s="27"/>
      <c r="AQ3795" s="27">
        <v>0</v>
      </c>
      <c r="AR3795" s="27">
        <f t="shared" si="168"/>
        <v>0</v>
      </c>
      <c r="AS3795" s="10"/>
      <c r="AT3795" s="9">
        <v>2014</v>
      </c>
      <c r="AU3795" s="10" t="s">
        <v>6061</v>
      </c>
    </row>
    <row r="3796" spans="2:47" ht="13.15" customHeight="1" x14ac:dyDescent="0.25">
      <c r="B3796" s="10" t="s">
        <v>6086</v>
      </c>
      <c r="C3796" s="16" t="s">
        <v>100</v>
      </c>
      <c r="D3796" s="15" t="s">
        <v>6074</v>
      </c>
      <c r="E3796" s="15" t="s">
        <v>6075</v>
      </c>
      <c r="F3796" s="31" t="s">
        <v>6075</v>
      </c>
      <c r="G3796" s="15" t="s">
        <v>6085</v>
      </c>
      <c r="H3796" s="15" t="s">
        <v>197</v>
      </c>
      <c r="I3796" s="15">
        <v>75</v>
      </c>
      <c r="J3796" s="15" t="s">
        <v>6007</v>
      </c>
      <c r="K3796" s="15" t="s">
        <v>5830</v>
      </c>
      <c r="L3796" s="10"/>
      <c r="M3796" s="10" t="s">
        <v>6044</v>
      </c>
      <c r="N3796" s="10" t="s">
        <v>5955</v>
      </c>
      <c r="O3796" s="27"/>
      <c r="P3796" s="27"/>
      <c r="Q3796" s="27"/>
      <c r="R3796" s="27">
        <v>20655000</v>
      </c>
      <c r="S3796" s="27">
        <f>R3796*1.04</f>
        <v>21481200</v>
      </c>
      <c r="T3796" s="27">
        <f>S3796*1.04</f>
        <v>22340448</v>
      </c>
      <c r="U3796" s="27">
        <f>T3796*1.04</f>
        <v>23234065.920000002</v>
      </c>
      <c r="V3796" s="27">
        <f>U3796*1.04</f>
        <v>24163428.556800004</v>
      </c>
      <c r="W3796" s="27"/>
      <c r="X3796" s="27"/>
      <c r="Y3796" s="27"/>
      <c r="Z3796" s="27"/>
      <c r="AA3796" s="27"/>
      <c r="AB3796" s="27"/>
      <c r="AC3796" s="27"/>
      <c r="AD3796" s="27"/>
      <c r="AE3796" s="27"/>
      <c r="AF3796" s="27"/>
      <c r="AG3796" s="27"/>
      <c r="AH3796" s="27"/>
      <c r="AI3796" s="27"/>
      <c r="AJ3796" s="27"/>
      <c r="AK3796" s="27"/>
      <c r="AL3796" s="27"/>
      <c r="AM3796" s="27"/>
      <c r="AN3796" s="27"/>
      <c r="AO3796" s="27"/>
      <c r="AP3796" s="27"/>
      <c r="AQ3796" s="27">
        <v>0</v>
      </c>
      <c r="AR3796" s="27">
        <f t="shared" si="168"/>
        <v>0</v>
      </c>
      <c r="AS3796" s="10"/>
      <c r="AT3796" s="9" t="s">
        <v>6009</v>
      </c>
      <c r="AU3796" s="89" t="s">
        <v>239</v>
      </c>
    </row>
    <row r="3797" spans="2:47" ht="13.15" customHeight="1" x14ac:dyDescent="0.25">
      <c r="B3797" s="10" t="s">
        <v>6087</v>
      </c>
      <c r="C3797" s="16" t="s">
        <v>100</v>
      </c>
      <c r="D3797" s="15" t="s">
        <v>6074</v>
      </c>
      <c r="E3797" s="15" t="s">
        <v>6075</v>
      </c>
      <c r="F3797" s="31" t="s">
        <v>6075</v>
      </c>
      <c r="G3797" s="15" t="s">
        <v>6085</v>
      </c>
      <c r="H3797" s="15" t="s">
        <v>197</v>
      </c>
      <c r="I3797" s="15">
        <v>75</v>
      </c>
      <c r="J3797" s="15" t="s">
        <v>106</v>
      </c>
      <c r="K3797" s="15" t="s">
        <v>5830</v>
      </c>
      <c r="L3797" s="10"/>
      <c r="M3797" s="10" t="s">
        <v>6044</v>
      </c>
      <c r="N3797" s="10" t="s">
        <v>5955</v>
      </c>
      <c r="O3797" s="27"/>
      <c r="P3797" s="27"/>
      <c r="Q3797" s="27"/>
      <c r="R3797" s="27">
        <v>9565000</v>
      </c>
      <c r="S3797" s="27">
        <v>9947600</v>
      </c>
      <c r="T3797" s="27">
        <v>10345504</v>
      </c>
      <c r="U3797" s="27">
        <v>10759324.16</v>
      </c>
      <c r="V3797" s="27">
        <v>11189697.126400001</v>
      </c>
      <c r="W3797" s="27"/>
      <c r="X3797" s="27"/>
      <c r="Y3797" s="27"/>
      <c r="Z3797" s="27"/>
      <c r="AA3797" s="27"/>
      <c r="AB3797" s="27"/>
      <c r="AC3797" s="27"/>
      <c r="AD3797" s="27"/>
      <c r="AE3797" s="27"/>
      <c r="AF3797" s="27"/>
      <c r="AG3797" s="27"/>
      <c r="AH3797" s="27"/>
      <c r="AI3797" s="27"/>
      <c r="AJ3797" s="27"/>
      <c r="AK3797" s="27"/>
      <c r="AL3797" s="27"/>
      <c r="AM3797" s="27"/>
      <c r="AN3797" s="27"/>
      <c r="AO3797" s="27"/>
      <c r="AP3797" s="27"/>
      <c r="AQ3797" s="27">
        <v>0</v>
      </c>
      <c r="AR3797" s="27">
        <f t="shared" si="168"/>
        <v>0</v>
      </c>
      <c r="AS3797" s="10"/>
      <c r="AT3797" s="43" t="s">
        <v>241</v>
      </c>
      <c r="AU3797" s="10" t="s">
        <v>6064</v>
      </c>
    </row>
    <row r="3798" spans="2:47" ht="13.15" customHeight="1" x14ac:dyDescent="0.25">
      <c r="B3798" s="10" t="s">
        <v>6088</v>
      </c>
      <c r="C3798" s="16" t="s">
        <v>100</v>
      </c>
      <c r="D3798" s="15" t="s">
        <v>6074</v>
      </c>
      <c r="E3798" s="15" t="s">
        <v>6075</v>
      </c>
      <c r="F3798" s="31" t="s">
        <v>6075</v>
      </c>
      <c r="G3798" s="15" t="s">
        <v>6085</v>
      </c>
      <c r="H3798" s="15" t="s">
        <v>197</v>
      </c>
      <c r="I3798" s="15">
        <v>75</v>
      </c>
      <c r="J3798" s="15" t="s">
        <v>106</v>
      </c>
      <c r="K3798" s="15" t="s">
        <v>5830</v>
      </c>
      <c r="L3798" s="10"/>
      <c r="M3798" s="10" t="s">
        <v>6066</v>
      </c>
      <c r="N3798" s="10" t="s">
        <v>5955</v>
      </c>
      <c r="O3798" s="27"/>
      <c r="P3798" s="27"/>
      <c r="Q3798" s="27"/>
      <c r="R3798" s="27">
        <v>15919000</v>
      </c>
      <c r="S3798" s="27">
        <v>9947600</v>
      </c>
      <c r="T3798" s="27">
        <v>10345504</v>
      </c>
      <c r="U3798" s="27">
        <v>10759324.16</v>
      </c>
      <c r="V3798" s="27">
        <v>11189697.126400001</v>
      </c>
      <c r="W3798" s="27"/>
      <c r="X3798" s="27"/>
      <c r="Y3798" s="27"/>
      <c r="Z3798" s="27"/>
      <c r="AA3798" s="27"/>
      <c r="AB3798" s="27"/>
      <c r="AC3798" s="27"/>
      <c r="AD3798" s="27"/>
      <c r="AE3798" s="27"/>
      <c r="AF3798" s="27"/>
      <c r="AG3798" s="27"/>
      <c r="AH3798" s="27"/>
      <c r="AI3798" s="27"/>
      <c r="AJ3798" s="27"/>
      <c r="AK3798" s="27"/>
      <c r="AL3798" s="27"/>
      <c r="AM3798" s="27"/>
      <c r="AN3798" s="27"/>
      <c r="AO3798" s="27"/>
      <c r="AP3798" s="27"/>
      <c r="AQ3798" s="27">
        <v>0</v>
      </c>
      <c r="AR3798" s="27">
        <f t="shared" si="168"/>
        <v>0</v>
      </c>
      <c r="AS3798" s="10"/>
      <c r="AT3798" s="43" t="s">
        <v>241</v>
      </c>
      <c r="AU3798" s="10" t="s">
        <v>6046</v>
      </c>
    </row>
    <row r="3799" spans="2:47" ht="13.15" customHeight="1" x14ac:dyDescent="0.25">
      <c r="B3799" s="10" t="s">
        <v>6089</v>
      </c>
      <c r="C3799" s="16" t="s">
        <v>100</v>
      </c>
      <c r="D3799" s="15" t="s">
        <v>6074</v>
      </c>
      <c r="E3799" s="15" t="s">
        <v>6075</v>
      </c>
      <c r="F3799" s="31" t="s">
        <v>6075</v>
      </c>
      <c r="G3799" s="15" t="s">
        <v>6085</v>
      </c>
      <c r="H3799" s="15" t="s">
        <v>197</v>
      </c>
      <c r="I3799" s="15">
        <v>75</v>
      </c>
      <c r="J3799" s="15" t="s">
        <v>106</v>
      </c>
      <c r="K3799" s="15" t="s">
        <v>5830</v>
      </c>
      <c r="L3799" s="10"/>
      <c r="M3799" s="10" t="s">
        <v>6066</v>
      </c>
      <c r="N3799" s="10" t="s">
        <v>5955</v>
      </c>
      <c r="O3799" s="27"/>
      <c r="P3799" s="27"/>
      <c r="Q3799" s="27"/>
      <c r="R3799" s="27">
        <v>15919000</v>
      </c>
      <c r="S3799" s="27">
        <v>17686000</v>
      </c>
      <c r="T3799" s="27">
        <v>10345504</v>
      </c>
      <c r="U3799" s="27">
        <v>10759324.16</v>
      </c>
      <c r="V3799" s="27">
        <v>11189697.126400001</v>
      </c>
      <c r="W3799" s="27"/>
      <c r="X3799" s="27"/>
      <c r="Y3799" s="27"/>
      <c r="Z3799" s="27"/>
      <c r="AA3799" s="27"/>
      <c r="AB3799" s="27"/>
      <c r="AC3799" s="27"/>
      <c r="AD3799" s="27"/>
      <c r="AE3799" s="27"/>
      <c r="AF3799" s="27"/>
      <c r="AG3799" s="27"/>
      <c r="AH3799" s="27"/>
      <c r="AI3799" s="27"/>
      <c r="AJ3799" s="27"/>
      <c r="AK3799" s="27"/>
      <c r="AL3799" s="27"/>
      <c r="AM3799" s="27"/>
      <c r="AN3799" s="27"/>
      <c r="AO3799" s="27"/>
      <c r="AP3799" s="27"/>
      <c r="AQ3799" s="27">
        <v>0</v>
      </c>
      <c r="AR3799" s="27">
        <f t="shared" si="168"/>
        <v>0</v>
      </c>
      <c r="AS3799" s="43"/>
      <c r="AT3799" s="43" t="s">
        <v>241</v>
      </c>
      <c r="AU3799" s="75" t="s">
        <v>6068</v>
      </c>
    </row>
    <row r="3800" spans="2:47" ht="13.15" customHeight="1" x14ac:dyDescent="0.25">
      <c r="B3800" s="10" t="s">
        <v>6090</v>
      </c>
      <c r="C3800" s="16" t="s">
        <v>100</v>
      </c>
      <c r="D3800" s="48" t="s">
        <v>6082</v>
      </c>
      <c r="E3800" s="15" t="s">
        <v>6083</v>
      </c>
      <c r="F3800" s="15" t="s">
        <v>6083</v>
      </c>
      <c r="G3800" s="15" t="s">
        <v>6085</v>
      </c>
      <c r="H3800" s="15" t="s">
        <v>1026</v>
      </c>
      <c r="I3800" s="15">
        <v>75</v>
      </c>
      <c r="J3800" s="15" t="s">
        <v>106</v>
      </c>
      <c r="K3800" s="15" t="s">
        <v>5830</v>
      </c>
      <c r="L3800" s="10"/>
      <c r="M3800" s="10" t="s">
        <v>6066</v>
      </c>
      <c r="N3800" s="10" t="s">
        <v>5955</v>
      </c>
      <c r="O3800" s="27"/>
      <c r="P3800" s="27"/>
      <c r="Q3800" s="27"/>
      <c r="R3800" s="27">
        <v>15919000</v>
      </c>
      <c r="S3800" s="27">
        <v>17686000</v>
      </c>
      <c r="T3800" s="27">
        <v>15085000</v>
      </c>
      <c r="U3800" s="27">
        <v>10759324.16</v>
      </c>
      <c r="V3800" s="27">
        <v>11189697.126400001</v>
      </c>
      <c r="W3800" s="27"/>
      <c r="X3800" s="27"/>
      <c r="Y3800" s="27"/>
      <c r="Z3800" s="27"/>
      <c r="AA3800" s="27"/>
      <c r="AB3800" s="27"/>
      <c r="AC3800" s="27"/>
      <c r="AD3800" s="27"/>
      <c r="AE3800" s="27"/>
      <c r="AF3800" s="27"/>
      <c r="AG3800" s="27"/>
      <c r="AH3800" s="27"/>
      <c r="AI3800" s="27"/>
      <c r="AJ3800" s="27"/>
      <c r="AK3800" s="27"/>
      <c r="AL3800" s="27"/>
      <c r="AM3800" s="27"/>
      <c r="AN3800" s="27"/>
      <c r="AO3800" s="27"/>
      <c r="AP3800" s="27"/>
      <c r="AQ3800" s="27">
        <v>0</v>
      </c>
      <c r="AR3800" s="27">
        <f t="shared" si="168"/>
        <v>0</v>
      </c>
      <c r="AS3800" s="43"/>
      <c r="AT3800" s="43" t="s">
        <v>241</v>
      </c>
      <c r="AU3800" s="75" t="s">
        <v>130</v>
      </c>
    </row>
    <row r="3801" spans="2:47" ht="13.15" customHeight="1" x14ac:dyDescent="0.25">
      <c r="B3801" s="10" t="s">
        <v>8013</v>
      </c>
      <c r="C3801" s="16" t="s">
        <v>100</v>
      </c>
      <c r="D3801" s="48" t="s">
        <v>6082</v>
      </c>
      <c r="E3801" s="15" t="s">
        <v>6083</v>
      </c>
      <c r="F3801" s="15" t="s">
        <v>6083</v>
      </c>
      <c r="G3801" s="15" t="s">
        <v>6085</v>
      </c>
      <c r="H3801" s="15" t="s">
        <v>1026</v>
      </c>
      <c r="I3801" s="15">
        <v>75</v>
      </c>
      <c r="J3801" s="15" t="s">
        <v>106</v>
      </c>
      <c r="K3801" s="15" t="s">
        <v>5830</v>
      </c>
      <c r="L3801" s="10"/>
      <c r="M3801" s="10" t="s">
        <v>6066</v>
      </c>
      <c r="N3801" s="10" t="s">
        <v>5955</v>
      </c>
      <c r="O3801" s="27"/>
      <c r="P3801" s="27"/>
      <c r="Q3801" s="27"/>
      <c r="R3801" s="107">
        <v>15919000</v>
      </c>
      <c r="S3801" s="107">
        <v>17686000</v>
      </c>
      <c r="T3801" s="107">
        <v>15085000</v>
      </c>
      <c r="U3801" s="107">
        <v>10565000</v>
      </c>
      <c r="V3801" s="304">
        <v>11189683.6</v>
      </c>
      <c r="W3801" s="303"/>
      <c r="X3801" s="27"/>
      <c r="Y3801" s="10"/>
      <c r="Z3801" s="10"/>
      <c r="AA3801" s="10"/>
      <c r="AB3801" s="10"/>
      <c r="AC3801" s="10"/>
      <c r="AD3801" s="10"/>
      <c r="AE3801" s="39"/>
      <c r="AF3801" s="39"/>
      <c r="AG3801" s="39"/>
      <c r="AH3801" s="39"/>
      <c r="AI3801" s="39"/>
      <c r="AJ3801" s="39"/>
      <c r="AK3801" s="39"/>
      <c r="AL3801" s="39"/>
      <c r="AM3801" s="39"/>
      <c r="AN3801" s="39"/>
      <c r="AO3801" s="39"/>
      <c r="AP3801" s="39"/>
      <c r="AQ3801" s="27">
        <f>SUM(O3801:W3801)</f>
        <v>70444683.599999994</v>
      </c>
      <c r="AR3801" s="27">
        <f t="shared" si="168"/>
        <v>78898045.631999999</v>
      </c>
      <c r="AS3801" s="43"/>
      <c r="AT3801" s="43" t="s">
        <v>7980</v>
      </c>
      <c r="AU3801" s="75"/>
    </row>
    <row r="3802" spans="2:47" ht="13.15" customHeight="1" x14ac:dyDescent="0.25">
      <c r="B3802" s="10" t="s">
        <v>6091</v>
      </c>
      <c r="C3802" s="16" t="s">
        <v>100</v>
      </c>
      <c r="D3802" s="15" t="s">
        <v>6092</v>
      </c>
      <c r="E3802" s="15" t="s">
        <v>6093</v>
      </c>
      <c r="F3802" s="31" t="s">
        <v>6093</v>
      </c>
      <c r="G3802" s="15" t="s">
        <v>6094</v>
      </c>
      <c r="H3802" s="15" t="s">
        <v>197</v>
      </c>
      <c r="I3802" s="15">
        <v>90</v>
      </c>
      <c r="J3802" s="15" t="s">
        <v>6043</v>
      </c>
      <c r="K3802" s="15" t="s">
        <v>5830</v>
      </c>
      <c r="L3802" s="10"/>
      <c r="M3802" s="10" t="s">
        <v>6044</v>
      </c>
      <c r="N3802" s="10" t="s">
        <v>5955</v>
      </c>
      <c r="O3802" s="27"/>
      <c r="P3802" s="27"/>
      <c r="Q3802" s="27"/>
      <c r="R3802" s="27">
        <v>11093000</v>
      </c>
      <c r="S3802" s="27">
        <v>11237250</v>
      </c>
      <c r="T3802" s="27">
        <v>11853660</v>
      </c>
      <c r="U3802" s="27">
        <v>12470510</v>
      </c>
      <c r="V3802" s="27">
        <v>12934900</v>
      </c>
      <c r="W3802" s="27"/>
      <c r="X3802" s="27"/>
      <c r="Y3802" s="27"/>
      <c r="Z3802" s="27"/>
      <c r="AA3802" s="27"/>
      <c r="AB3802" s="27"/>
      <c r="AC3802" s="27"/>
      <c r="AD3802" s="27"/>
      <c r="AE3802" s="27"/>
      <c r="AF3802" s="27"/>
      <c r="AG3802" s="27"/>
      <c r="AH3802" s="27"/>
      <c r="AI3802" s="27"/>
      <c r="AJ3802" s="27"/>
      <c r="AK3802" s="27"/>
      <c r="AL3802" s="27"/>
      <c r="AM3802" s="27"/>
      <c r="AN3802" s="27"/>
      <c r="AO3802" s="27"/>
      <c r="AP3802" s="27"/>
      <c r="AQ3802" s="27">
        <v>0</v>
      </c>
      <c r="AR3802" s="27">
        <f t="shared" si="168"/>
        <v>0</v>
      </c>
      <c r="AS3802" s="10"/>
      <c r="AT3802" s="9">
        <v>2014</v>
      </c>
      <c r="AU3802" s="10" t="s">
        <v>6061</v>
      </c>
    </row>
    <row r="3803" spans="2:47" ht="13.15" customHeight="1" x14ac:dyDescent="0.25">
      <c r="B3803" s="10" t="s">
        <v>6095</v>
      </c>
      <c r="C3803" s="16" t="s">
        <v>100</v>
      </c>
      <c r="D3803" s="15" t="s">
        <v>6092</v>
      </c>
      <c r="E3803" s="15" t="s">
        <v>6093</v>
      </c>
      <c r="F3803" s="31" t="s">
        <v>6093</v>
      </c>
      <c r="G3803" s="15" t="s">
        <v>6094</v>
      </c>
      <c r="H3803" s="15" t="s">
        <v>197</v>
      </c>
      <c r="I3803" s="15">
        <v>90</v>
      </c>
      <c r="J3803" s="15" t="s">
        <v>6007</v>
      </c>
      <c r="K3803" s="15" t="s">
        <v>5830</v>
      </c>
      <c r="L3803" s="10"/>
      <c r="M3803" s="10" t="s">
        <v>6044</v>
      </c>
      <c r="N3803" s="10" t="s">
        <v>5955</v>
      </c>
      <c r="O3803" s="27"/>
      <c r="P3803" s="27"/>
      <c r="Q3803" s="27"/>
      <c r="R3803" s="27">
        <v>11237250</v>
      </c>
      <c r="S3803" s="27">
        <f>R3803*1.04</f>
        <v>11686740</v>
      </c>
      <c r="T3803" s="27">
        <f>S3803*1.04</f>
        <v>12154209.6</v>
      </c>
      <c r="U3803" s="27">
        <f>T3803*1.04</f>
        <v>12640377.983999999</v>
      </c>
      <c r="V3803" s="27">
        <f>U3803*1.04</f>
        <v>13145993.103359999</v>
      </c>
      <c r="W3803" s="27"/>
      <c r="X3803" s="27"/>
      <c r="Y3803" s="27"/>
      <c r="Z3803" s="27"/>
      <c r="AA3803" s="27"/>
      <c r="AB3803" s="27"/>
      <c r="AC3803" s="27"/>
      <c r="AD3803" s="27"/>
      <c r="AE3803" s="27"/>
      <c r="AF3803" s="27"/>
      <c r="AG3803" s="27"/>
      <c r="AH3803" s="27"/>
      <c r="AI3803" s="27"/>
      <c r="AJ3803" s="27"/>
      <c r="AK3803" s="27"/>
      <c r="AL3803" s="27"/>
      <c r="AM3803" s="27"/>
      <c r="AN3803" s="27"/>
      <c r="AO3803" s="27"/>
      <c r="AP3803" s="27"/>
      <c r="AQ3803" s="27">
        <v>0</v>
      </c>
      <c r="AR3803" s="27">
        <f t="shared" si="168"/>
        <v>0</v>
      </c>
      <c r="AS3803" s="10"/>
      <c r="AT3803" s="9" t="s">
        <v>6009</v>
      </c>
      <c r="AU3803" s="89" t="s">
        <v>239</v>
      </c>
    </row>
    <row r="3804" spans="2:47" ht="13.15" customHeight="1" x14ac:dyDescent="0.25">
      <c r="B3804" s="10" t="s">
        <v>6096</v>
      </c>
      <c r="C3804" s="16" t="s">
        <v>100</v>
      </c>
      <c r="D3804" s="15" t="s">
        <v>6092</v>
      </c>
      <c r="E3804" s="15" t="s">
        <v>6093</v>
      </c>
      <c r="F3804" s="31" t="s">
        <v>6093</v>
      </c>
      <c r="G3804" s="15" t="s">
        <v>6094</v>
      </c>
      <c r="H3804" s="15" t="s">
        <v>197</v>
      </c>
      <c r="I3804" s="15">
        <v>90</v>
      </c>
      <c r="J3804" s="15" t="s">
        <v>106</v>
      </c>
      <c r="K3804" s="15" t="s">
        <v>5830</v>
      </c>
      <c r="L3804" s="10"/>
      <c r="M3804" s="10" t="s">
        <v>6044</v>
      </c>
      <c r="N3804" s="10" t="s">
        <v>5955</v>
      </c>
      <c r="O3804" s="27"/>
      <c r="P3804" s="27"/>
      <c r="Q3804" s="27"/>
      <c r="R3804" s="27">
        <v>6027690</v>
      </c>
      <c r="S3804" s="27">
        <v>6268797.6000000006</v>
      </c>
      <c r="T3804" s="27">
        <v>6519549.5040000007</v>
      </c>
      <c r="U3804" s="27">
        <v>6780331.4841600005</v>
      </c>
      <c r="V3804" s="27">
        <v>7051544.743526401</v>
      </c>
      <c r="W3804" s="27"/>
      <c r="X3804" s="27"/>
      <c r="Y3804" s="27"/>
      <c r="Z3804" s="27"/>
      <c r="AA3804" s="27"/>
      <c r="AB3804" s="27"/>
      <c r="AC3804" s="27"/>
      <c r="AD3804" s="27"/>
      <c r="AE3804" s="27"/>
      <c r="AF3804" s="27"/>
      <c r="AG3804" s="27"/>
      <c r="AH3804" s="27"/>
      <c r="AI3804" s="27"/>
      <c r="AJ3804" s="27"/>
      <c r="AK3804" s="27"/>
      <c r="AL3804" s="27"/>
      <c r="AM3804" s="27"/>
      <c r="AN3804" s="27"/>
      <c r="AO3804" s="27"/>
      <c r="AP3804" s="27"/>
      <c r="AQ3804" s="27">
        <v>0</v>
      </c>
      <c r="AR3804" s="27">
        <f t="shared" si="168"/>
        <v>0</v>
      </c>
      <c r="AS3804" s="10"/>
      <c r="AT3804" s="43" t="s">
        <v>241</v>
      </c>
      <c r="AU3804" s="10" t="s">
        <v>6064</v>
      </c>
    </row>
    <row r="3805" spans="2:47" ht="13.15" customHeight="1" x14ac:dyDescent="0.25">
      <c r="B3805" s="10" t="s">
        <v>6097</v>
      </c>
      <c r="C3805" s="16" t="s">
        <v>100</v>
      </c>
      <c r="D3805" s="15" t="s">
        <v>6092</v>
      </c>
      <c r="E3805" s="15" t="s">
        <v>6093</v>
      </c>
      <c r="F3805" s="31" t="s">
        <v>6093</v>
      </c>
      <c r="G3805" s="15" t="s">
        <v>6094</v>
      </c>
      <c r="H3805" s="15" t="s">
        <v>197</v>
      </c>
      <c r="I3805" s="15">
        <v>90</v>
      </c>
      <c r="J3805" s="15" t="s">
        <v>106</v>
      </c>
      <c r="K3805" s="15" t="s">
        <v>5830</v>
      </c>
      <c r="L3805" s="10"/>
      <c r="M3805" s="10" t="s">
        <v>6066</v>
      </c>
      <c r="N3805" s="10" t="s">
        <v>5955</v>
      </c>
      <c r="O3805" s="27"/>
      <c r="P3805" s="27"/>
      <c r="Q3805" s="27"/>
      <c r="R3805" s="27">
        <v>8991000</v>
      </c>
      <c r="S3805" s="27">
        <v>6268797.6000000006</v>
      </c>
      <c r="T3805" s="27">
        <v>6519549.5</v>
      </c>
      <c r="U3805" s="27">
        <v>6780331.4900000002</v>
      </c>
      <c r="V3805" s="27">
        <v>7051544.7400000002</v>
      </c>
      <c r="W3805" s="27"/>
      <c r="X3805" s="27"/>
      <c r="Y3805" s="27"/>
      <c r="Z3805" s="27"/>
      <c r="AA3805" s="27"/>
      <c r="AB3805" s="27"/>
      <c r="AC3805" s="27"/>
      <c r="AD3805" s="27"/>
      <c r="AE3805" s="27"/>
      <c r="AF3805" s="27"/>
      <c r="AG3805" s="27"/>
      <c r="AH3805" s="27"/>
      <c r="AI3805" s="27"/>
      <c r="AJ3805" s="27"/>
      <c r="AK3805" s="27"/>
      <c r="AL3805" s="27"/>
      <c r="AM3805" s="27"/>
      <c r="AN3805" s="27"/>
      <c r="AO3805" s="27"/>
      <c r="AP3805" s="27"/>
      <c r="AQ3805" s="27">
        <v>0</v>
      </c>
      <c r="AR3805" s="27">
        <f t="shared" si="168"/>
        <v>0</v>
      </c>
      <c r="AS3805" s="10"/>
      <c r="AT3805" s="43" t="s">
        <v>241</v>
      </c>
      <c r="AU3805" s="10" t="s">
        <v>6046</v>
      </c>
    </row>
    <row r="3806" spans="2:47" ht="13.15" customHeight="1" x14ac:dyDescent="0.25">
      <c r="B3806" s="10" t="s">
        <v>6098</v>
      </c>
      <c r="C3806" s="16" t="s">
        <v>100</v>
      </c>
      <c r="D3806" s="15" t="s">
        <v>6092</v>
      </c>
      <c r="E3806" s="15" t="s">
        <v>6093</v>
      </c>
      <c r="F3806" s="31" t="s">
        <v>6093</v>
      </c>
      <c r="G3806" s="15" t="s">
        <v>6094</v>
      </c>
      <c r="H3806" s="15" t="s">
        <v>197</v>
      </c>
      <c r="I3806" s="15">
        <v>90</v>
      </c>
      <c r="J3806" s="15" t="s">
        <v>106</v>
      </c>
      <c r="K3806" s="15" t="s">
        <v>5830</v>
      </c>
      <c r="L3806" s="10"/>
      <c r="M3806" s="10" t="s">
        <v>6066</v>
      </c>
      <c r="N3806" s="10" t="s">
        <v>5955</v>
      </c>
      <c r="O3806" s="27"/>
      <c r="P3806" s="27"/>
      <c r="Q3806" s="27"/>
      <c r="R3806" s="27">
        <v>8991000</v>
      </c>
      <c r="S3806" s="27">
        <v>9052810</v>
      </c>
      <c r="T3806" s="27">
        <v>6519549.5</v>
      </c>
      <c r="U3806" s="27">
        <v>6780331.4900000002</v>
      </c>
      <c r="V3806" s="27">
        <v>7051544.7400000002</v>
      </c>
      <c r="W3806" s="27"/>
      <c r="X3806" s="27"/>
      <c r="Y3806" s="27"/>
      <c r="Z3806" s="27"/>
      <c r="AA3806" s="27"/>
      <c r="AB3806" s="27"/>
      <c r="AC3806" s="27"/>
      <c r="AD3806" s="27"/>
      <c r="AE3806" s="27"/>
      <c r="AF3806" s="27"/>
      <c r="AG3806" s="27"/>
      <c r="AH3806" s="27"/>
      <c r="AI3806" s="27"/>
      <c r="AJ3806" s="27"/>
      <c r="AK3806" s="27"/>
      <c r="AL3806" s="27"/>
      <c r="AM3806" s="27"/>
      <c r="AN3806" s="27"/>
      <c r="AO3806" s="27"/>
      <c r="AP3806" s="27"/>
      <c r="AQ3806" s="27">
        <v>0</v>
      </c>
      <c r="AR3806" s="27">
        <f t="shared" si="168"/>
        <v>0</v>
      </c>
      <c r="AS3806" s="43"/>
      <c r="AT3806" s="43" t="s">
        <v>241</v>
      </c>
      <c r="AU3806" s="75" t="s">
        <v>6068</v>
      </c>
    </row>
    <row r="3807" spans="2:47" ht="13.15" customHeight="1" x14ac:dyDescent="0.2">
      <c r="B3807" s="10" t="s">
        <v>6099</v>
      </c>
      <c r="C3807" s="16" t="s">
        <v>100</v>
      </c>
      <c r="D3807" s="83" t="s">
        <v>6100</v>
      </c>
      <c r="E3807" s="83" t="s">
        <v>6101</v>
      </c>
      <c r="F3807" s="83" t="s">
        <v>6101</v>
      </c>
      <c r="G3807" s="15" t="s">
        <v>6094</v>
      </c>
      <c r="H3807" s="15" t="s">
        <v>1026</v>
      </c>
      <c r="I3807" s="15">
        <v>90</v>
      </c>
      <c r="J3807" s="15" t="s">
        <v>106</v>
      </c>
      <c r="K3807" s="15" t="s">
        <v>5830</v>
      </c>
      <c r="L3807" s="10"/>
      <c r="M3807" s="10" t="s">
        <v>6066</v>
      </c>
      <c r="N3807" s="10" t="s">
        <v>5955</v>
      </c>
      <c r="O3807" s="27"/>
      <c r="P3807" s="27"/>
      <c r="Q3807" s="27"/>
      <c r="R3807" s="27">
        <v>8991000</v>
      </c>
      <c r="S3807" s="27">
        <v>9052810</v>
      </c>
      <c r="T3807" s="27">
        <v>8206530</v>
      </c>
      <c r="U3807" s="27">
        <v>6780331.4900000002</v>
      </c>
      <c r="V3807" s="27">
        <v>7051544.7400000002</v>
      </c>
      <c r="W3807" s="27"/>
      <c r="X3807" s="27"/>
      <c r="Y3807" s="27"/>
      <c r="Z3807" s="27"/>
      <c r="AA3807" s="27"/>
      <c r="AB3807" s="27"/>
      <c r="AC3807" s="27"/>
      <c r="AD3807" s="27"/>
      <c r="AE3807" s="27"/>
      <c r="AF3807" s="27"/>
      <c r="AG3807" s="27"/>
      <c r="AH3807" s="27"/>
      <c r="AI3807" s="27"/>
      <c r="AJ3807" s="27"/>
      <c r="AK3807" s="27"/>
      <c r="AL3807" s="27"/>
      <c r="AM3807" s="27"/>
      <c r="AN3807" s="27"/>
      <c r="AO3807" s="27"/>
      <c r="AP3807" s="27"/>
      <c r="AQ3807" s="27">
        <v>0</v>
      </c>
      <c r="AR3807" s="27">
        <f t="shared" si="168"/>
        <v>0</v>
      </c>
      <c r="AS3807" s="43"/>
      <c r="AT3807" s="43" t="s">
        <v>241</v>
      </c>
      <c r="AU3807" s="75" t="s">
        <v>130</v>
      </c>
    </row>
    <row r="3808" spans="2:47" ht="13.15" customHeight="1" x14ac:dyDescent="0.2">
      <c r="B3808" s="10" t="s">
        <v>8014</v>
      </c>
      <c r="C3808" s="16" t="s">
        <v>100</v>
      </c>
      <c r="D3808" s="83" t="s">
        <v>6100</v>
      </c>
      <c r="E3808" s="83" t="s">
        <v>6101</v>
      </c>
      <c r="F3808" s="83" t="s">
        <v>6101</v>
      </c>
      <c r="G3808" s="15" t="s">
        <v>6094</v>
      </c>
      <c r="H3808" s="15" t="s">
        <v>1026</v>
      </c>
      <c r="I3808" s="15">
        <v>90</v>
      </c>
      <c r="J3808" s="15" t="s">
        <v>106</v>
      </c>
      <c r="K3808" s="15" t="s">
        <v>5830</v>
      </c>
      <c r="L3808" s="10"/>
      <c r="M3808" s="10" t="s">
        <v>6066</v>
      </c>
      <c r="N3808" s="10" t="s">
        <v>5955</v>
      </c>
      <c r="O3808" s="27"/>
      <c r="P3808" s="27"/>
      <c r="Q3808" s="27"/>
      <c r="R3808" s="107">
        <v>8991000</v>
      </c>
      <c r="S3808" s="107">
        <v>9052810</v>
      </c>
      <c r="T3808" s="107">
        <v>8206530</v>
      </c>
      <c r="U3808" s="107">
        <v>8280280</v>
      </c>
      <c r="V3808" s="304">
        <v>7050091.54</v>
      </c>
      <c r="W3808" s="303"/>
      <c r="X3808" s="27"/>
      <c r="Y3808" s="10"/>
      <c r="Z3808" s="10"/>
      <c r="AA3808" s="10"/>
      <c r="AB3808" s="10"/>
      <c r="AC3808" s="10"/>
      <c r="AD3808" s="10"/>
      <c r="AE3808" s="39"/>
      <c r="AF3808" s="39"/>
      <c r="AG3808" s="39"/>
      <c r="AH3808" s="39"/>
      <c r="AI3808" s="39"/>
      <c r="AJ3808" s="39"/>
      <c r="AK3808" s="39"/>
      <c r="AL3808" s="39"/>
      <c r="AM3808" s="39"/>
      <c r="AN3808" s="39"/>
      <c r="AO3808" s="39"/>
      <c r="AP3808" s="39"/>
      <c r="AQ3808" s="27">
        <f>SUM(O3808:W3808)</f>
        <v>41580711.539999999</v>
      </c>
      <c r="AR3808" s="27">
        <f t="shared" si="168"/>
        <v>46570396.924800001</v>
      </c>
      <c r="AS3808" s="43"/>
      <c r="AT3808" s="43" t="s">
        <v>7980</v>
      </c>
      <c r="AU3808" s="75" t="s">
        <v>8015</v>
      </c>
    </row>
    <row r="3809" spans="2:47" ht="13.15" customHeight="1" x14ac:dyDescent="0.25">
      <c r="B3809" s="10" t="s">
        <v>6102</v>
      </c>
      <c r="C3809" s="16" t="s">
        <v>100</v>
      </c>
      <c r="D3809" s="15" t="s">
        <v>6103</v>
      </c>
      <c r="E3809" s="15" t="s">
        <v>6104</v>
      </c>
      <c r="F3809" s="15" t="s">
        <v>6104</v>
      </c>
      <c r="G3809" s="15" t="s">
        <v>6105</v>
      </c>
      <c r="H3809" s="15" t="s">
        <v>105</v>
      </c>
      <c r="I3809" s="15">
        <v>90</v>
      </c>
      <c r="J3809" s="15" t="s">
        <v>6043</v>
      </c>
      <c r="K3809" s="15" t="s">
        <v>5830</v>
      </c>
      <c r="L3809" s="10"/>
      <c r="M3809" s="10" t="s">
        <v>6044</v>
      </c>
      <c r="N3809" s="10" t="s">
        <v>5955</v>
      </c>
      <c r="O3809" s="27"/>
      <c r="P3809" s="27"/>
      <c r="Q3809" s="27"/>
      <c r="R3809" s="27">
        <v>2027300</v>
      </c>
      <c r="S3809" s="27">
        <v>2092780</v>
      </c>
      <c r="T3809" s="27">
        <v>2414890</v>
      </c>
      <c r="U3809" s="27">
        <v>2687040</v>
      </c>
      <c r="V3809" s="27">
        <v>2875800</v>
      </c>
      <c r="W3809" s="27"/>
      <c r="X3809" s="27"/>
      <c r="Y3809" s="27"/>
      <c r="Z3809" s="27"/>
      <c r="AA3809" s="27"/>
      <c r="AB3809" s="27"/>
      <c r="AC3809" s="27"/>
      <c r="AD3809" s="27"/>
      <c r="AE3809" s="27"/>
      <c r="AF3809" s="27"/>
      <c r="AG3809" s="27"/>
      <c r="AH3809" s="27"/>
      <c r="AI3809" s="27"/>
      <c r="AJ3809" s="27"/>
      <c r="AK3809" s="27"/>
      <c r="AL3809" s="27"/>
      <c r="AM3809" s="27"/>
      <c r="AN3809" s="27"/>
      <c r="AO3809" s="27"/>
      <c r="AP3809" s="27"/>
      <c r="AQ3809" s="27">
        <v>0</v>
      </c>
      <c r="AR3809" s="27">
        <f t="shared" si="168"/>
        <v>0</v>
      </c>
      <c r="AS3809" s="10"/>
      <c r="AT3809" s="9">
        <v>2014</v>
      </c>
      <c r="AU3809" s="10" t="s">
        <v>6061</v>
      </c>
    </row>
    <row r="3810" spans="2:47" ht="13.15" customHeight="1" x14ac:dyDescent="0.25">
      <c r="B3810" s="10" t="s">
        <v>6106</v>
      </c>
      <c r="C3810" s="16" t="s">
        <v>100</v>
      </c>
      <c r="D3810" s="15" t="s">
        <v>6103</v>
      </c>
      <c r="E3810" s="15" t="s">
        <v>6104</v>
      </c>
      <c r="F3810" s="31" t="s">
        <v>6104</v>
      </c>
      <c r="G3810" s="15" t="s">
        <v>6105</v>
      </c>
      <c r="H3810" s="15" t="s">
        <v>105</v>
      </c>
      <c r="I3810" s="15">
        <v>90</v>
      </c>
      <c r="J3810" s="15" t="s">
        <v>6007</v>
      </c>
      <c r="K3810" s="15" t="s">
        <v>5830</v>
      </c>
      <c r="L3810" s="10"/>
      <c r="M3810" s="10" t="s">
        <v>6044</v>
      </c>
      <c r="N3810" s="10" t="s">
        <v>5955</v>
      </c>
      <c r="O3810" s="27"/>
      <c r="P3810" s="27"/>
      <c r="Q3810" s="27"/>
      <c r="R3810" s="27">
        <v>2019500</v>
      </c>
      <c r="S3810" s="27">
        <f>R3810*1.04</f>
        <v>2100280</v>
      </c>
      <c r="T3810" s="27">
        <f>S3810*1.04</f>
        <v>2184291.2000000002</v>
      </c>
      <c r="U3810" s="27">
        <f>T3810*1.04</f>
        <v>2271662.8480000002</v>
      </c>
      <c r="V3810" s="27">
        <f>U3810*1.04</f>
        <v>2362529.3619200005</v>
      </c>
      <c r="W3810" s="27"/>
      <c r="X3810" s="27"/>
      <c r="Y3810" s="27"/>
      <c r="Z3810" s="27"/>
      <c r="AA3810" s="27"/>
      <c r="AB3810" s="27"/>
      <c r="AC3810" s="27"/>
      <c r="AD3810" s="27"/>
      <c r="AE3810" s="27"/>
      <c r="AF3810" s="27"/>
      <c r="AG3810" s="27"/>
      <c r="AH3810" s="27"/>
      <c r="AI3810" s="27"/>
      <c r="AJ3810" s="27"/>
      <c r="AK3810" s="27"/>
      <c r="AL3810" s="27"/>
      <c r="AM3810" s="27"/>
      <c r="AN3810" s="27"/>
      <c r="AO3810" s="27"/>
      <c r="AP3810" s="27"/>
      <c r="AQ3810" s="27">
        <v>0</v>
      </c>
      <c r="AR3810" s="27">
        <f t="shared" si="168"/>
        <v>0</v>
      </c>
      <c r="AS3810" s="10"/>
      <c r="AT3810" s="9" t="s">
        <v>6009</v>
      </c>
      <c r="AU3810" s="89" t="s">
        <v>239</v>
      </c>
    </row>
    <row r="3811" spans="2:47" ht="13.15" customHeight="1" x14ac:dyDescent="0.25">
      <c r="B3811" s="10" t="s">
        <v>6107</v>
      </c>
      <c r="C3811" s="16" t="s">
        <v>100</v>
      </c>
      <c r="D3811" s="15" t="s">
        <v>6103</v>
      </c>
      <c r="E3811" s="15" t="s">
        <v>6104</v>
      </c>
      <c r="F3811" s="31" t="s">
        <v>6104</v>
      </c>
      <c r="G3811" s="15" t="s">
        <v>6105</v>
      </c>
      <c r="H3811" s="15" t="s">
        <v>105</v>
      </c>
      <c r="I3811" s="15">
        <v>90</v>
      </c>
      <c r="J3811" s="15" t="s">
        <v>106</v>
      </c>
      <c r="K3811" s="15" t="s">
        <v>5830</v>
      </c>
      <c r="L3811" s="10"/>
      <c r="M3811" s="10" t="s">
        <v>6044</v>
      </c>
      <c r="N3811" s="10" t="s">
        <v>5955</v>
      </c>
      <c r="O3811" s="27"/>
      <c r="P3811" s="27"/>
      <c r="Q3811" s="27"/>
      <c r="R3811" s="27">
        <v>1154300</v>
      </c>
      <c r="S3811" s="27">
        <v>1878844.4</v>
      </c>
      <c r="T3811" s="27">
        <v>1878844.4</v>
      </c>
      <c r="U3811" s="27">
        <v>1878844.4</v>
      </c>
      <c r="V3811" s="27">
        <v>1878844.4</v>
      </c>
      <c r="W3811" s="27"/>
      <c r="X3811" s="27"/>
      <c r="Y3811" s="27"/>
      <c r="Z3811" s="27"/>
      <c r="AA3811" s="27"/>
      <c r="AB3811" s="27"/>
      <c r="AC3811" s="27"/>
      <c r="AD3811" s="27"/>
      <c r="AE3811" s="27"/>
      <c r="AF3811" s="27"/>
      <c r="AG3811" s="27"/>
      <c r="AH3811" s="27"/>
      <c r="AI3811" s="27"/>
      <c r="AJ3811" s="27"/>
      <c r="AK3811" s="27"/>
      <c r="AL3811" s="27"/>
      <c r="AM3811" s="27"/>
      <c r="AN3811" s="27"/>
      <c r="AO3811" s="27"/>
      <c r="AP3811" s="27"/>
      <c r="AQ3811" s="27">
        <v>0</v>
      </c>
      <c r="AR3811" s="27">
        <f t="shared" si="168"/>
        <v>0</v>
      </c>
      <c r="AS3811" s="10"/>
      <c r="AT3811" s="43" t="s">
        <v>241</v>
      </c>
      <c r="AU3811" s="10" t="s">
        <v>6064</v>
      </c>
    </row>
    <row r="3812" spans="2:47" ht="13.15" customHeight="1" x14ac:dyDescent="0.25">
      <c r="B3812" s="10" t="s">
        <v>6108</v>
      </c>
      <c r="C3812" s="16" t="s">
        <v>100</v>
      </c>
      <c r="D3812" s="15" t="s">
        <v>6103</v>
      </c>
      <c r="E3812" s="15" t="s">
        <v>6104</v>
      </c>
      <c r="F3812" s="31" t="s">
        <v>6104</v>
      </c>
      <c r="G3812" s="15" t="s">
        <v>6109</v>
      </c>
      <c r="H3812" s="15" t="s">
        <v>105</v>
      </c>
      <c r="I3812" s="15">
        <v>90</v>
      </c>
      <c r="J3812" s="15" t="s">
        <v>106</v>
      </c>
      <c r="K3812" s="15" t="s">
        <v>5830</v>
      </c>
      <c r="L3812" s="10"/>
      <c r="M3812" s="10" t="s">
        <v>6066</v>
      </c>
      <c r="N3812" s="10" t="s">
        <v>5955</v>
      </c>
      <c r="O3812" s="27"/>
      <c r="P3812" s="27"/>
      <c r="Q3812" s="27"/>
      <c r="R3812" s="27">
        <v>1560000</v>
      </c>
      <c r="S3812" s="27">
        <v>1878844.4</v>
      </c>
      <c r="T3812" s="27">
        <v>1878844.4</v>
      </c>
      <c r="U3812" s="27">
        <v>1878844.4</v>
      </c>
      <c r="V3812" s="27">
        <v>1878844.4</v>
      </c>
      <c r="W3812" s="27"/>
      <c r="X3812" s="27"/>
      <c r="Y3812" s="27"/>
      <c r="Z3812" s="27"/>
      <c r="AA3812" s="27"/>
      <c r="AB3812" s="27"/>
      <c r="AC3812" s="27"/>
      <c r="AD3812" s="27"/>
      <c r="AE3812" s="27"/>
      <c r="AF3812" s="27"/>
      <c r="AG3812" s="27"/>
      <c r="AH3812" s="27"/>
      <c r="AI3812" s="27"/>
      <c r="AJ3812" s="27"/>
      <c r="AK3812" s="27"/>
      <c r="AL3812" s="27"/>
      <c r="AM3812" s="27"/>
      <c r="AN3812" s="27"/>
      <c r="AO3812" s="27"/>
      <c r="AP3812" s="27"/>
      <c r="AQ3812" s="27">
        <v>0</v>
      </c>
      <c r="AR3812" s="27">
        <f t="shared" si="168"/>
        <v>0</v>
      </c>
      <c r="AS3812" s="10"/>
      <c r="AT3812" s="43" t="s">
        <v>241</v>
      </c>
      <c r="AU3812" s="10" t="s">
        <v>6046</v>
      </c>
    </row>
    <row r="3813" spans="2:47" ht="13.15" customHeight="1" x14ac:dyDescent="0.2">
      <c r="B3813" s="10" t="s">
        <v>6110</v>
      </c>
      <c r="C3813" s="16" t="s">
        <v>100</v>
      </c>
      <c r="D3813" s="15" t="s">
        <v>6103</v>
      </c>
      <c r="E3813" s="15" t="s">
        <v>6104</v>
      </c>
      <c r="F3813" s="31" t="s">
        <v>6104</v>
      </c>
      <c r="G3813" s="15" t="s">
        <v>6109</v>
      </c>
      <c r="H3813" s="15" t="s">
        <v>105</v>
      </c>
      <c r="I3813" s="15">
        <v>90</v>
      </c>
      <c r="J3813" s="15" t="s">
        <v>106</v>
      </c>
      <c r="K3813" s="15" t="s">
        <v>5830</v>
      </c>
      <c r="L3813" s="10"/>
      <c r="M3813" s="10" t="s">
        <v>6066</v>
      </c>
      <c r="N3813" s="10" t="s">
        <v>5955</v>
      </c>
      <c r="O3813" s="27"/>
      <c r="P3813" s="27"/>
      <c r="Q3813" s="27"/>
      <c r="R3813" s="27">
        <v>1560000</v>
      </c>
      <c r="S3813" s="27">
        <v>1938000</v>
      </c>
      <c r="T3813" s="27">
        <v>1878844.4</v>
      </c>
      <c r="U3813" s="27">
        <v>1878844.4</v>
      </c>
      <c r="V3813" s="27">
        <v>1878844.4</v>
      </c>
      <c r="W3813" s="27"/>
      <c r="X3813" s="27"/>
      <c r="Y3813" s="27"/>
      <c r="Z3813" s="27"/>
      <c r="AA3813" s="27"/>
      <c r="AB3813" s="27"/>
      <c r="AC3813" s="27"/>
      <c r="AD3813" s="27"/>
      <c r="AE3813" s="27"/>
      <c r="AF3813" s="27"/>
      <c r="AG3813" s="27"/>
      <c r="AH3813" s="27"/>
      <c r="AI3813" s="27"/>
      <c r="AJ3813" s="27"/>
      <c r="AK3813" s="27"/>
      <c r="AL3813" s="27"/>
      <c r="AM3813" s="27"/>
      <c r="AN3813" s="27"/>
      <c r="AO3813" s="27"/>
      <c r="AP3813" s="27"/>
      <c r="AQ3813" s="27">
        <v>0</v>
      </c>
      <c r="AR3813" s="27">
        <f t="shared" si="168"/>
        <v>0</v>
      </c>
      <c r="AS3813" s="43"/>
      <c r="AT3813" s="43" t="s">
        <v>241</v>
      </c>
      <c r="AU3813" s="13" t="s">
        <v>6111</v>
      </c>
    </row>
    <row r="3814" spans="2:47" ht="13.15" customHeight="1" x14ac:dyDescent="0.2">
      <c r="B3814" s="13" t="s">
        <v>6112</v>
      </c>
      <c r="C3814" s="13" t="s">
        <v>100</v>
      </c>
      <c r="D3814" s="13" t="s">
        <v>6113</v>
      </c>
      <c r="E3814" s="13" t="s">
        <v>6114</v>
      </c>
      <c r="F3814" s="13" t="s">
        <v>6114</v>
      </c>
      <c r="G3814" s="13" t="s">
        <v>6115</v>
      </c>
      <c r="H3814" s="13" t="s">
        <v>105</v>
      </c>
      <c r="I3814" s="13">
        <v>90</v>
      </c>
      <c r="J3814" s="13" t="s">
        <v>106</v>
      </c>
      <c r="K3814" s="13" t="s">
        <v>5830</v>
      </c>
      <c r="L3814" s="13"/>
      <c r="M3814" s="13" t="s">
        <v>6066</v>
      </c>
      <c r="N3814" s="10" t="s">
        <v>5955</v>
      </c>
      <c r="O3814" s="39"/>
      <c r="P3814" s="39"/>
      <c r="Q3814" s="39"/>
      <c r="R3814" s="39">
        <v>1560000</v>
      </c>
      <c r="S3814" s="39">
        <v>150500</v>
      </c>
      <c r="T3814" s="39">
        <v>150500</v>
      </c>
      <c r="U3814" s="39">
        <v>150500</v>
      </c>
      <c r="V3814" s="39">
        <v>150500</v>
      </c>
      <c r="W3814" s="39"/>
      <c r="X3814" s="39"/>
      <c r="Y3814" s="39"/>
      <c r="Z3814" s="39"/>
      <c r="AA3814" s="39"/>
      <c r="AB3814" s="39"/>
      <c r="AC3814" s="39"/>
      <c r="AD3814" s="39"/>
      <c r="AE3814" s="39"/>
      <c r="AF3814" s="39"/>
      <c r="AG3814" s="39"/>
      <c r="AH3814" s="39"/>
      <c r="AI3814" s="39"/>
      <c r="AJ3814" s="39"/>
      <c r="AK3814" s="39"/>
      <c r="AL3814" s="39"/>
      <c r="AM3814" s="39"/>
      <c r="AN3814" s="39"/>
      <c r="AO3814" s="39"/>
      <c r="AP3814" s="39"/>
      <c r="AQ3814" s="27">
        <v>0</v>
      </c>
      <c r="AR3814" s="27">
        <f t="shared" si="168"/>
        <v>0</v>
      </c>
      <c r="AS3814" s="13"/>
      <c r="AT3814" s="13">
        <v>2015</v>
      </c>
      <c r="AU3814" s="13">
        <v>14</v>
      </c>
    </row>
    <row r="3815" spans="2:47" ht="13.15" customHeight="1" x14ac:dyDescent="0.2">
      <c r="B3815" s="13" t="s">
        <v>6116</v>
      </c>
      <c r="C3815" s="13" t="s">
        <v>100</v>
      </c>
      <c r="D3815" s="13" t="s">
        <v>6113</v>
      </c>
      <c r="E3815" s="13" t="s">
        <v>6114</v>
      </c>
      <c r="F3815" s="13" t="s">
        <v>6114</v>
      </c>
      <c r="G3815" s="13" t="s">
        <v>6115</v>
      </c>
      <c r="H3815" s="13" t="s">
        <v>105</v>
      </c>
      <c r="I3815" s="13">
        <v>90</v>
      </c>
      <c r="J3815" s="13" t="s">
        <v>106</v>
      </c>
      <c r="K3815" s="13" t="s">
        <v>5830</v>
      </c>
      <c r="L3815" s="13"/>
      <c r="M3815" s="13" t="s">
        <v>6066</v>
      </c>
      <c r="N3815" s="10" t="s">
        <v>5955</v>
      </c>
      <c r="O3815" s="39"/>
      <c r="P3815" s="39"/>
      <c r="Q3815" s="39"/>
      <c r="R3815" s="39">
        <v>1560000</v>
      </c>
      <c r="S3815" s="39"/>
      <c r="T3815" s="39"/>
      <c r="U3815" s="39"/>
      <c r="V3815" s="39"/>
      <c r="W3815" s="39"/>
      <c r="X3815" s="39"/>
      <c r="Y3815" s="39"/>
      <c r="Z3815" s="39"/>
      <c r="AA3815" s="39"/>
      <c r="AB3815" s="39"/>
      <c r="AC3815" s="39"/>
      <c r="AD3815" s="39"/>
      <c r="AE3815" s="39"/>
      <c r="AF3815" s="39"/>
      <c r="AG3815" s="39"/>
      <c r="AH3815" s="39"/>
      <c r="AI3815" s="39"/>
      <c r="AJ3815" s="39"/>
      <c r="AK3815" s="39"/>
      <c r="AL3815" s="39"/>
      <c r="AM3815" s="39"/>
      <c r="AN3815" s="39"/>
      <c r="AO3815" s="39"/>
      <c r="AP3815" s="39"/>
      <c r="AQ3815" s="27">
        <v>1560000</v>
      </c>
      <c r="AR3815" s="27">
        <f t="shared" si="168"/>
        <v>1747200.0000000002</v>
      </c>
      <c r="AS3815" s="13"/>
      <c r="AT3815" s="13">
        <v>2015</v>
      </c>
      <c r="AU3815" s="13"/>
    </row>
    <row r="3816" spans="2:47" ht="13.15" customHeight="1" x14ac:dyDescent="0.25">
      <c r="B3816" s="10" t="s">
        <v>6117</v>
      </c>
      <c r="C3816" s="16" t="s">
        <v>100</v>
      </c>
      <c r="D3816" s="15" t="s">
        <v>6118</v>
      </c>
      <c r="E3816" s="15" t="s">
        <v>6119</v>
      </c>
      <c r="F3816" s="31" t="s">
        <v>6120</v>
      </c>
      <c r="G3816" s="15" t="s">
        <v>6121</v>
      </c>
      <c r="H3816" s="15" t="s">
        <v>197</v>
      </c>
      <c r="I3816" s="15">
        <v>100</v>
      </c>
      <c r="J3816" s="15" t="s">
        <v>6043</v>
      </c>
      <c r="K3816" s="15" t="s">
        <v>5830</v>
      </c>
      <c r="L3816" s="10"/>
      <c r="M3816" s="10" t="s">
        <v>6044</v>
      </c>
      <c r="N3816" s="10" t="s">
        <v>5955</v>
      </c>
      <c r="O3816" s="27"/>
      <c r="P3816" s="27"/>
      <c r="Q3816" s="27"/>
      <c r="R3816" s="27">
        <v>79752000</v>
      </c>
      <c r="S3816" s="27">
        <v>84560000</v>
      </c>
      <c r="T3816" s="27">
        <v>88826000</v>
      </c>
      <c r="U3816" s="27">
        <v>90029000</v>
      </c>
      <c r="V3816" s="27">
        <v>93290000</v>
      </c>
      <c r="W3816" s="27"/>
      <c r="X3816" s="27"/>
      <c r="Y3816" s="27"/>
      <c r="Z3816" s="27"/>
      <c r="AA3816" s="27"/>
      <c r="AB3816" s="27"/>
      <c r="AC3816" s="27"/>
      <c r="AD3816" s="27"/>
      <c r="AE3816" s="27"/>
      <c r="AF3816" s="27"/>
      <c r="AG3816" s="27"/>
      <c r="AH3816" s="27"/>
      <c r="AI3816" s="27"/>
      <c r="AJ3816" s="27"/>
      <c r="AK3816" s="27"/>
      <c r="AL3816" s="27"/>
      <c r="AM3816" s="27"/>
      <c r="AN3816" s="27"/>
      <c r="AO3816" s="27"/>
      <c r="AP3816" s="27"/>
      <c r="AQ3816" s="27">
        <v>0</v>
      </c>
      <c r="AR3816" s="27">
        <f t="shared" si="168"/>
        <v>0</v>
      </c>
      <c r="AS3816" s="10"/>
      <c r="AT3816" s="9">
        <v>2014</v>
      </c>
      <c r="AU3816" s="10" t="s">
        <v>6061</v>
      </c>
    </row>
    <row r="3817" spans="2:47" ht="13.15" customHeight="1" x14ac:dyDescent="0.25">
      <c r="B3817" s="10" t="s">
        <v>6122</v>
      </c>
      <c r="C3817" s="16" t="s">
        <v>100</v>
      </c>
      <c r="D3817" s="15" t="s">
        <v>6118</v>
      </c>
      <c r="E3817" s="15" t="s">
        <v>6119</v>
      </c>
      <c r="F3817" s="31" t="s">
        <v>6120</v>
      </c>
      <c r="G3817" s="15" t="s">
        <v>6121</v>
      </c>
      <c r="H3817" s="15" t="s">
        <v>197</v>
      </c>
      <c r="I3817" s="15">
        <v>100</v>
      </c>
      <c r="J3817" s="15" t="s">
        <v>6007</v>
      </c>
      <c r="K3817" s="15" t="s">
        <v>5830</v>
      </c>
      <c r="L3817" s="10"/>
      <c r="M3817" s="10" t="s">
        <v>6044</v>
      </c>
      <c r="N3817" s="10" t="s">
        <v>5955</v>
      </c>
      <c r="O3817" s="27"/>
      <c r="P3817" s="27"/>
      <c r="Q3817" s="27"/>
      <c r="R3817" s="27">
        <v>79915168</v>
      </c>
      <c r="S3817" s="27">
        <f>R3817*1.04</f>
        <v>83111774.719999999</v>
      </c>
      <c r="T3817" s="27">
        <f>S3817*1.04</f>
        <v>86436245.708800003</v>
      </c>
      <c r="U3817" s="27">
        <f>T3817*1.04</f>
        <v>89893695.537152007</v>
      </c>
      <c r="V3817" s="27">
        <f>U3817*1.04</f>
        <v>93489443.358638093</v>
      </c>
      <c r="W3817" s="27"/>
      <c r="X3817" s="27"/>
      <c r="Y3817" s="27"/>
      <c r="Z3817" s="27"/>
      <c r="AA3817" s="27"/>
      <c r="AB3817" s="27"/>
      <c r="AC3817" s="27"/>
      <c r="AD3817" s="27"/>
      <c r="AE3817" s="27"/>
      <c r="AF3817" s="27"/>
      <c r="AG3817" s="27"/>
      <c r="AH3817" s="27"/>
      <c r="AI3817" s="27"/>
      <c r="AJ3817" s="27"/>
      <c r="AK3817" s="27"/>
      <c r="AL3817" s="27"/>
      <c r="AM3817" s="27"/>
      <c r="AN3817" s="27"/>
      <c r="AO3817" s="27"/>
      <c r="AP3817" s="27"/>
      <c r="AQ3817" s="27">
        <v>0</v>
      </c>
      <c r="AR3817" s="27">
        <f t="shared" si="168"/>
        <v>0</v>
      </c>
      <c r="AS3817" s="10"/>
      <c r="AT3817" s="9" t="s">
        <v>6009</v>
      </c>
      <c r="AU3817" s="10" t="s">
        <v>6023</v>
      </c>
    </row>
    <row r="3818" spans="2:47" ht="13.15" customHeight="1" x14ac:dyDescent="0.25">
      <c r="B3818" s="10" t="s">
        <v>6123</v>
      </c>
      <c r="C3818" s="16" t="s">
        <v>100</v>
      </c>
      <c r="D3818" s="15" t="s">
        <v>6118</v>
      </c>
      <c r="E3818" s="15" t="s">
        <v>6119</v>
      </c>
      <c r="F3818" s="31" t="s">
        <v>6120</v>
      </c>
      <c r="G3818" s="15" t="s">
        <v>6121</v>
      </c>
      <c r="H3818" s="15" t="s">
        <v>197</v>
      </c>
      <c r="I3818" s="15">
        <v>100</v>
      </c>
      <c r="J3818" s="15" t="s">
        <v>247</v>
      </c>
      <c r="K3818" s="15" t="s">
        <v>5830</v>
      </c>
      <c r="L3818" s="10"/>
      <c r="M3818" s="10" t="s">
        <v>6044</v>
      </c>
      <c r="N3818" s="10" t="s">
        <v>5955</v>
      </c>
      <c r="O3818" s="27"/>
      <c r="P3818" s="27"/>
      <c r="Q3818" s="27"/>
      <c r="R3818" s="27">
        <v>66595973.399999999</v>
      </c>
      <c r="S3818" s="27">
        <v>83111774.719999999</v>
      </c>
      <c r="T3818" s="27">
        <f>S3818*1.04</f>
        <v>86436245.708800003</v>
      </c>
      <c r="U3818" s="27">
        <f>T3818*1.04</f>
        <v>89893695.537152007</v>
      </c>
      <c r="V3818" s="27">
        <f>U3818*1.04</f>
        <v>93489443.358638093</v>
      </c>
      <c r="W3818" s="27"/>
      <c r="X3818" s="27"/>
      <c r="Y3818" s="27"/>
      <c r="Z3818" s="27"/>
      <c r="AA3818" s="27"/>
      <c r="AB3818" s="27"/>
      <c r="AC3818" s="27"/>
      <c r="AD3818" s="27"/>
      <c r="AE3818" s="27"/>
      <c r="AF3818" s="27"/>
      <c r="AG3818" s="27"/>
      <c r="AH3818" s="27"/>
      <c r="AI3818" s="27"/>
      <c r="AJ3818" s="27"/>
      <c r="AK3818" s="27"/>
      <c r="AL3818" s="27"/>
      <c r="AM3818" s="27"/>
      <c r="AN3818" s="27"/>
      <c r="AO3818" s="27"/>
      <c r="AP3818" s="27"/>
      <c r="AQ3818" s="27">
        <v>0</v>
      </c>
      <c r="AR3818" s="27">
        <f t="shared" si="168"/>
        <v>0</v>
      </c>
      <c r="AS3818" s="10"/>
      <c r="AT3818" s="9">
        <v>2015</v>
      </c>
      <c r="AU3818" s="89" t="s">
        <v>661</v>
      </c>
    </row>
    <row r="3819" spans="2:47" ht="13.15" customHeight="1" x14ac:dyDescent="0.25">
      <c r="B3819" s="10" t="s">
        <v>6124</v>
      </c>
      <c r="C3819" s="16" t="s">
        <v>100</v>
      </c>
      <c r="D3819" s="15" t="s">
        <v>6118</v>
      </c>
      <c r="E3819" s="15" t="s">
        <v>6119</v>
      </c>
      <c r="F3819" s="31" t="s">
        <v>6120</v>
      </c>
      <c r="G3819" s="15" t="s">
        <v>6121</v>
      </c>
      <c r="H3819" s="15" t="s">
        <v>197</v>
      </c>
      <c r="I3819" s="15">
        <v>100</v>
      </c>
      <c r="J3819" s="15" t="s">
        <v>106</v>
      </c>
      <c r="K3819" s="15" t="s">
        <v>5830</v>
      </c>
      <c r="L3819" s="10"/>
      <c r="M3819" s="10" t="s">
        <v>6044</v>
      </c>
      <c r="N3819" s="10" t="s">
        <v>5955</v>
      </c>
      <c r="O3819" s="27"/>
      <c r="P3819" s="27"/>
      <c r="Q3819" s="27"/>
      <c r="R3819" s="27">
        <v>53276778.799999997</v>
      </c>
      <c r="S3819" s="27">
        <v>79915168</v>
      </c>
      <c r="T3819" s="27">
        <v>79915168</v>
      </c>
      <c r="U3819" s="27">
        <v>79915168</v>
      </c>
      <c r="V3819" s="27">
        <v>79915168</v>
      </c>
      <c r="W3819" s="27"/>
      <c r="X3819" s="27"/>
      <c r="Y3819" s="27"/>
      <c r="Z3819" s="27"/>
      <c r="AA3819" s="27"/>
      <c r="AB3819" s="27"/>
      <c r="AC3819" s="27"/>
      <c r="AD3819" s="27"/>
      <c r="AE3819" s="27"/>
      <c r="AF3819" s="27"/>
      <c r="AG3819" s="27"/>
      <c r="AH3819" s="27"/>
      <c r="AI3819" s="27"/>
      <c r="AJ3819" s="27"/>
      <c r="AK3819" s="27"/>
      <c r="AL3819" s="27"/>
      <c r="AM3819" s="27"/>
      <c r="AN3819" s="27"/>
      <c r="AO3819" s="27"/>
      <c r="AP3819" s="27"/>
      <c r="AQ3819" s="27">
        <v>0</v>
      </c>
      <c r="AR3819" s="27">
        <f t="shared" si="168"/>
        <v>0</v>
      </c>
      <c r="AS3819" s="10"/>
      <c r="AT3819" s="43" t="s">
        <v>241</v>
      </c>
      <c r="AU3819" s="10" t="s">
        <v>6125</v>
      </c>
    </row>
    <row r="3820" spans="2:47" ht="13.15" customHeight="1" x14ac:dyDescent="0.25">
      <c r="B3820" s="10" t="s">
        <v>6126</v>
      </c>
      <c r="C3820" s="16" t="s">
        <v>100</v>
      </c>
      <c r="D3820" s="15" t="s">
        <v>6118</v>
      </c>
      <c r="E3820" s="15" t="s">
        <v>6119</v>
      </c>
      <c r="F3820" s="31" t="s">
        <v>6120</v>
      </c>
      <c r="G3820" s="15" t="s">
        <v>6121</v>
      </c>
      <c r="H3820" s="15" t="s">
        <v>197</v>
      </c>
      <c r="I3820" s="15">
        <v>100</v>
      </c>
      <c r="J3820" s="15" t="s">
        <v>2000</v>
      </c>
      <c r="K3820" s="15" t="s">
        <v>5830</v>
      </c>
      <c r="L3820" s="10"/>
      <c r="M3820" s="10" t="s">
        <v>6044</v>
      </c>
      <c r="N3820" s="10" t="s">
        <v>5955</v>
      </c>
      <c r="O3820" s="27"/>
      <c r="P3820" s="27"/>
      <c r="Q3820" s="27"/>
      <c r="R3820" s="27">
        <v>53276778.799999997</v>
      </c>
      <c r="S3820" s="27">
        <v>79915168</v>
      </c>
      <c r="T3820" s="27">
        <v>79915168</v>
      </c>
      <c r="U3820" s="27">
        <v>79915168</v>
      </c>
      <c r="V3820" s="27">
        <v>79915168</v>
      </c>
      <c r="W3820" s="27"/>
      <c r="X3820" s="27"/>
      <c r="Y3820" s="27"/>
      <c r="Z3820" s="27"/>
      <c r="AA3820" s="27"/>
      <c r="AB3820" s="27"/>
      <c r="AC3820" s="27"/>
      <c r="AD3820" s="27"/>
      <c r="AE3820" s="27"/>
      <c r="AF3820" s="27"/>
      <c r="AG3820" s="27"/>
      <c r="AH3820" s="27"/>
      <c r="AI3820" s="27"/>
      <c r="AJ3820" s="27"/>
      <c r="AK3820" s="27"/>
      <c r="AL3820" s="27"/>
      <c r="AM3820" s="27"/>
      <c r="AN3820" s="27"/>
      <c r="AO3820" s="27"/>
      <c r="AP3820" s="27"/>
      <c r="AQ3820" s="27">
        <v>0</v>
      </c>
      <c r="AR3820" s="27">
        <f t="shared" si="168"/>
        <v>0</v>
      </c>
      <c r="AS3820" s="10"/>
      <c r="AT3820" s="43" t="s">
        <v>241</v>
      </c>
      <c r="AU3820" s="10" t="s">
        <v>6127</v>
      </c>
    </row>
    <row r="3821" spans="2:47" ht="13.15" customHeight="1" x14ac:dyDescent="0.25">
      <c r="B3821" s="10" t="s">
        <v>6128</v>
      </c>
      <c r="C3821" s="16" t="s">
        <v>100</v>
      </c>
      <c r="D3821" s="15" t="s">
        <v>6118</v>
      </c>
      <c r="E3821" s="15" t="s">
        <v>6119</v>
      </c>
      <c r="F3821" s="31" t="s">
        <v>6120</v>
      </c>
      <c r="G3821" s="15" t="s">
        <v>6121</v>
      </c>
      <c r="H3821" s="15" t="s">
        <v>105</v>
      </c>
      <c r="I3821" s="15">
        <v>100</v>
      </c>
      <c r="J3821" s="15" t="s">
        <v>3357</v>
      </c>
      <c r="K3821" s="15" t="s">
        <v>5830</v>
      </c>
      <c r="L3821" s="10"/>
      <c r="M3821" s="10" t="s">
        <v>6044</v>
      </c>
      <c r="N3821" s="10" t="s">
        <v>5955</v>
      </c>
      <c r="O3821" s="27"/>
      <c r="P3821" s="27"/>
      <c r="Q3821" s="27"/>
      <c r="R3821" s="27">
        <v>33297986.809999999</v>
      </c>
      <c r="S3821" s="27">
        <v>79915168</v>
      </c>
      <c r="T3821" s="27">
        <v>79915168</v>
      </c>
      <c r="U3821" s="27">
        <v>79915168</v>
      </c>
      <c r="V3821" s="27">
        <v>79915168</v>
      </c>
      <c r="W3821" s="27"/>
      <c r="X3821" s="27"/>
      <c r="Y3821" s="27"/>
      <c r="Z3821" s="27"/>
      <c r="AA3821" s="27"/>
      <c r="AB3821" s="27"/>
      <c r="AC3821" s="27"/>
      <c r="AD3821" s="27"/>
      <c r="AE3821" s="27"/>
      <c r="AF3821" s="27"/>
      <c r="AG3821" s="27"/>
      <c r="AH3821" s="27"/>
      <c r="AI3821" s="27"/>
      <c r="AJ3821" s="27"/>
      <c r="AK3821" s="27"/>
      <c r="AL3821" s="27"/>
      <c r="AM3821" s="27"/>
      <c r="AN3821" s="27"/>
      <c r="AO3821" s="27"/>
      <c r="AP3821" s="27"/>
      <c r="AQ3821" s="27">
        <v>0</v>
      </c>
      <c r="AR3821" s="27">
        <f t="shared" si="168"/>
        <v>0</v>
      </c>
      <c r="AS3821" s="10"/>
      <c r="AT3821" s="43" t="s">
        <v>241</v>
      </c>
      <c r="AU3821" s="10" t="s">
        <v>6129</v>
      </c>
    </row>
    <row r="3822" spans="2:47" ht="13.15" customHeight="1" x14ac:dyDescent="0.25">
      <c r="B3822" s="10" t="s">
        <v>6130</v>
      </c>
      <c r="C3822" s="16" t="s">
        <v>100</v>
      </c>
      <c r="D3822" s="16" t="s">
        <v>6131</v>
      </c>
      <c r="E3822" s="16" t="s">
        <v>6132</v>
      </c>
      <c r="F3822" s="16" t="s">
        <v>6132</v>
      </c>
      <c r="G3822" s="32" t="s">
        <v>6121</v>
      </c>
      <c r="H3822" s="10" t="s">
        <v>105</v>
      </c>
      <c r="I3822" s="10">
        <v>100</v>
      </c>
      <c r="J3822" s="10" t="s">
        <v>3357</v>
      </c>
      <c r="K3822" s="10" t="s">
        <v>5830</v>
      </c>
      <c r="L3822" s="10"/>
      <c r="M3822" s="10" t="s">
        <v>6044</v>
      </c>
      <c r="N3822" s="10" t="s">
        <v>5955</v>
      </c>
      <c r="O3822" s="27"/>
      <c r="P3822" s="39"/>
      <c r="Q3822" s="39"/>
      <c r="R3822" s="27">
        <v>53276778.799999997</v>
      </c>
      <c r="S3822" s="27">
        <v>79915168</v>
      </c>
      <c r="T3822" s="27">
        <v>79915168</v>
      </c>
      <c r="U3822" s="27">
        <v>79915168</v>
      </c>
      <c r="V3822" s="27">
        <v>79915168</v>
      </c>
      <c r="W3822" s="27"/>
      <c r="X3822" s="27"/>
      <c r="Y3822" s="27"/>
      <c r="Z3822" s="27"/>
      <c r="AA3822" s="27"/>
      <c r="AB3822" s="27"/>
      <c r="AC3822" s="27"/>
      <c r="AD3822" s="27"/>
      <c r="AE3822" s="27"/>
      <c r="AF3822" s="27"/>
      <c r="AG3822" s="27"/>
      <c r="AH3822" s="27"/>
      <c r="AI3822" s="27"/>
      <c r="AJ3822" s="27"/>
      <c r="AK3822" s="27"/>
      <c r="AL3822" s="27"/>
      <c r="AM3822" s="27"/>
      <c r="AN3822" s="27"/>
      <c r="AO3822" s="27"/>
      <c r="AP3822" s="27"/>
      <c r="AQ3822" s="100">
        <v>0</v>
      </c>
      <c r="AR3822" s="27">
        <f t="shared" si="168"/>
        <v>0</v>
      </c>
      <c r="AS3822" s="10"/>
      <c r="AT3822" s="43" t="s">
        <v>241</v>
      </c>
      <c r="AU3822" s="10" t="s">
        <v>6133</v>
      </c>
    </row>
    <row r="3823" spans="2:47" ht="13.15" customHeight="1" x14ac:dyDescent="0.25">
      <c r="B3823" s="10" t="s">
        <v>6134</v>
      </c>
      <c r="C3823" s="16" t="s">
        <v>100</v>
      </c>
      <c r="D3823" s="16" t="s">
        <v>6131</v>
      </c>
      <c r="E3823" s="16" t="s">
        <v>6132</v>
      </c>
      <c r="F3823" s="16" t="s">
        <v>6132</v>
      </c>
      <c r="G3823" s="32" t="s">
        <v>6121</v>
      </c>
      <c r="H3823" s="10" t="s">
        <v>105</v>
      </c>
      <c r="I3823" s="10">
        <v>100</v>
      </c>
      <c r="J3823" s="10" t="s">
        <v>1496</v>
      </c>
      <c r="K3823" s="10" t="s">
        <v>5830</v>
      </c>
      <c r="L3823" s="10"/>
      <c r="M3823" s="10" t="s">
        <v>6044</v>
      </c>
      <c r="N3823" s="10" t="s">
        <v>5955</v>
      </c>
      <c r="O3823" s="27"/>
      <c r="P3823" s="39"/>
      <c r="Q3823" s="39"/>
      <c r="R3823" s="27"/>
      <c r="S3823" s="27">
        <v>26638389.32</v>
      </c>
      <c r="T3823" s="27">
        <v>79915168</v>
      </c>
      <c r="U3823" s="27">
        <v>79915168</v>
      </c>
      <c r="V3823" s="27">
        <v>79915168</v>
      </c>
      <c r="W3823" s="27"/>
      <c r="X3823" s="27"/>
      <c r="Y3823" s="27"/>
      <c r="Z3823" s="27"/>
      <c r="AA3823" s="27"/>
      <c r="AB3823" s="27"/>
      <c r="AC3823" s="27"/>
      <c r="AD3823" s="27"/>
      <c r="AE3823" s="27"/>
      <c r="AF3823" s="27"/>
      <c r="AG3823" s="27"/>
      <c r="AH3823" s="27"/>
      <c r="AI3823" s="27"/>
      <c r="AJ3823" s="27"/>
      <c r="AK3823" s="27"/>
      <c r="AL3823" s="27"/>
      <c r="AM3823" s="27"/>
      <c r="AN3823" s="27"/>
      <c r="AO3823" s="27"/>
      <c r="AP3823" s="27"/>
      <c r="AQ3823" s="27">
        <v>0</v>
      </c>
      <c r="AR3823" s="27">
        <f t="shared" ref="AR3823:AR3859" si="169">AQ3823*1.12</f>
        <v>0</v>
      </c>
      <c r="AS3823" s="10"/>
      <c r="AT3823" s="43" t="s">
        <v>4455</v>
      </c>
      <c r="AU3823" s="10">
        <v>14</v>
      </c>
    </row>
    <row r="3824" spans="2:47" ht="13.15" customHeight="1" x14ac:dyDescent="0.25">
      <c r="B3824" s="10" t="s">
        <v>6135</v>
      </c>
      <c r="C3824" s="16" t="s">
        <v>100</v>
      </c>
      <c r="D3824" s="16" t="s">
        <v>6131</v>
      </c>
      <c r="E3824" s="16" t="s">
        <v>6132</v>
      </c>
      <c r="F3824" s="16" t="s">
        <v>6132</v>
      </c>
      <c r="G3824" s="32" t="s">
        <v>6121</v>
      </c>
      <c r="H3824" s="10" t="s">
        <v>105</v>
      </c>
      <c r="I3824" s="10">
        <v>100</v>
      </c>
      <c r="J3824" s="10" t="s">
        <v>1496</v>
      </c>
      <c r="K3824" s="10" t="s">
        <v>5830</v>
      </c>
      <c r="L3824" s="10"/>
      <c r="M3824" s="10" t="s">
        <v>6044</v>
      </c>
      <c r="N3824" s="10" t="s">
        <v>5955</v>
      </c>
      <c r="O3824" s="27"/>
      <c r="P3824" s="39"/>
      <c r="Q3824" s="39"/>
      <c r="R3824" s="27"/>
      <c r="S3824" s="27">
        <v>89896248</v>
      </c>
      <c r="T3824" s="27">
        <v>79915168</v>
      </c>
      <c r="U3824" s="27">
        <v>79915168</v>
      </c>
      <c r="V3824" s="27">
        <v>79915168</v>
      </c>
      <c r="W3824" s="27"/>
      <c r="X3824" s="27"/>
      <c r="Y3824" s="27"/>
      <c r="Z3824" s="27"/>
      <c r="AA3824" s="27"/>
      <c r="AB3824" s="27"/>
      <c r="AC3824" s="27"/>
      <c r="AD3824" s="27"/>
      <c r="AE3824" s="27"/>
      <c r="AF3824" s="27"/>
      <c r="AG3824" s="27"/>
      <c r="AH3824" s="27"/>
      <c r="AI3824" s="27"/>
      <c r="AJ3824" s="27"/>
      <c r="AK3824" s="27"/>
      <c r="AL3824" s="27"/>
      <c r="AM3824" s="27"/>
      <c r="AN3824" s="27"/>
      <c r="AO3824" s="27"/>
      <c r="AP3824" s="27"/>
      <c r="AQ3824" s="27">
        <v>0</v>
      </c>
      <c r="AR3824" s="27">
        <f t="shared" si="169"/>
        <v>0</v>
      </c>
      <c r="AS3824" s="10"/>
      <c r="AT3824" s="43" t="s">
        <v>4455</v>
      </c>
      <c r="AU3824" s="10" t="s">
        <v>6136</v>
      </c>
    </row>
    <row r="3825" spans="2:47" ht="13.15" customHeight="1" x14ac:dyDescent="0.2">
      <c r="B3825" s="10" t="s">
        <v>6137</v>
      </c>
      <c r="C3825" s="16" t="s">
        <v>100</v>
      </c>
      <c r="D3825" s="16" t="s">
        <v>6131</v>
      </c>
      <c r="E3825" s="16" t="s">
        <v>6132</v>
      </c>
      <c r="F3825" s="16" t="s">
        <v>6132</v>
      </c>
      <c r="G3825" s="32" t="s">
        <v>6138</v>
      </c>
      <c r="H3825" s="10" t="s">
        <v>105</v>
      </c>
      <c r="I3825" s="10">
        <v>100</v>
      </c>
      <c r="J3825" s="10" t="s">
        <v>4117</v>
      </c>
      <c r="K3825" s="10" t="s">
        <v>5830</v>
      </c>
      <c r="L3825" s="10"/>
      <c r="M3825" s="10" t="s">
        <v>6044</v>
      </c>
      <c r="N3825" s="10" t="s">
        <v>5955</v>
      </c>
      <c r="O3825" s="27"/>
      <c r="P3825" s="39"/>
      <c r="Q3825" s="39"/>
      <c r="R3825" s="27"/>
      <c r="S3825" s="27"/>
      <c r="T3825" s="27">
        <v>79915168</v>
      </c>
      <c r="U3825" s="27">
        <v>79915168</v>
      </c>
      <c r="V3825" s="27">
        <v>79915168</v>
      </c>
      <c r="W3825" s="27"/>
      <c r="X3825" s="27"/>
      <c r="Y3825" s="27"/>
      <c r="Z3825" s="27"/>
      <c r="AA3825" s="27"/>
      <c r="AB3825" s="27"/>
      <c r="AC3825" s="27"/>
      <c r="AD3825" s="27"/>
      <c r="AE3825" s="27"/>
      <c r="AF3825" s="27"/>
      <c r="AG3825" s="27"/>
      <c r="AH3825" s="27"/>
      <c r="AI3825" s="27"/>
      <c r="AJ3825" s="27"/>
      <c r="AK3825" s="27"/>
      <c r="AL3825" s="27"/>
      <c r="AM3825" s="27"/>
      <c r="AN3825" s="27"/>
      <c r="AO3825" s="27"/>
      <c r="AP3825" s="27"/>
      <c r="AQ3825" s="27">
        <v>0</v>
      </c>
      <c r="AR3825" s="27">
        <f t="shared" si="169"/>
        <v>0</v>
      </c>
      <c r="AS3825" s="10"/>
      <c r="AT3825" s="103">
        <v>2017</v>
      </c>
      <c r="AU3825" s="10" t="s">
        <v>212</v>
      </c>
    </row>
    <row r="3826" spans="2:47" ht="13.15" customHeight="1" x14ac:dyDescent="0.25">
      <c r="B3826" s="10" t="s">
        <v>6139</v>
      </c>
      <c r="C3826" s="16" t="s">
        <v>100</v>
      </c>
      <c r="D3826" s="15" t="s">
        <v>6140</v>
      </c>
      <c r="E3826" s="15" t="s">
        <v>6141</v>
      </c>
      <c r="F3826" s="31" t="s">
        <v>6142</v>
      </c>
      <c r="G3826" s="15" t="s">
        <v>6143</v>
      </c>
      <c r="H3826" s="15" t="s">
        <v>197</v>
      </c>
      <c r="I3826" s="15">
        <v>10</v>
      </c>
      <c r="J3826" s="15" t="s">
        <v>6144</v>
      </c>
      <c r="K3826" s="15" t="s">
        <v>5952</v>
      </c>
      <c r="L3826" s="10"/>
      <c r="M3826" s="10" t="s">
        <v>6145</v>
      </c>
      <c r="N3826" s="10" t="s">
        <v>5955</v>
      </c>
      <c r="O3826" s="27"/>
      <c r="P3826" s="27"/>
      <c r="Q3826" s="27"/>
      <c r="R3826" s="27">
        <v>240000000</v>
      </c>
      <c r="S3826" s="27">
        <v>270000000</v>
      </c>
      <c r="T3826" s="27">
        <v>270000000</v>
      </c>
      <c r="U3826" s="27"/>
      <c r="V3826" s="27"/>
      <c r="W3826" s="27"/>
      <c r="X3826" s="27"/>
      <c r="Y3826" s="27"/>
      <c r="Z3826" s="27"/>
      <c r="AA3826" s="27"/>
      <c r="AB3826" s="27"/>
      <c r="AC3826" s="27"/>
      <c r="AD3826" s="27"/>
      <c r="AE3826" s="27"/>
      <c r="AF3826" s="27"/>
      <c r="AG3826" s="27"/>
      <c r="AH3826" s="27"/>
      <c r="AI3826" s="27"/>
      <c r="AJ3826" s="27"/>
      <c r="AK3826" s="27"/>
      <c r="AL3826" s="27"/>
      <c r="AM3826" s="27"/>
      <c r="AN3826" s="27"/>
      <c r="AO3826" s="27"/>
      <c r="AP3826" s="27"/>
      <c r="AQ3826" s="27">
        <v>0</v>
      </c>
      <c r="AR3826" s="27">
        <f t="shared" si="169"/>
        <v>0</v>
      </c>
      <c r="AS3826" s="10"/>
      <c r="AT3826" s="9">
        <v>2015</v>
      </c>
      <c r="AU3826" s="89" t="s">
        <v>6146</v>
      </c>
    </row>
    <row r="3827" spans="2:47" ht="13.15" customHeight="1" x14ac:dyDescent="0.25">
      <c r="B3827" s="10" t="s">
        <v>6147</v>
      </c>
      <c r="C3827" s="16" t="s">
        <v>100</v>
      </c>
      <c r="D3827" s="15" t="s">
        <v>6140</v>
      </c>
      <c r="E3827" s="15" t="s">
        <v>6141</v>
      </c>
      <c r="F3827" s="31" t="s">
        <v>6142</v>
      </c>
      <c r="G3827" s="15" t="s">
        <v>6143</v>
      </c>
      <c r="H3827" s="15" t="s">
        <v>197</v>
      </c>
      <c r="I3827" s="15">
        <v>10</v>
      </c>
      <c r="J3827" s="15" t="s">
        <v>2000</v>
      </c>
      <c r="K3827" s="15" t="s">
        <v>5952</v>
      </c>
      <c r="L3827" s="10"/>
      <c r="M3827" s="10" t="s">
        <v>6145</v>
      </c>
      <c r="N3827" s="10" t="s">
        <v>5955</v>
      </c>
      <c r="O3827" s="27"/>
      <c r="P3827" s="27"/>
      <c r="Q3827" s="27"/>
      <c r="R3827" s="27">
        <v>210000000</v>
      </c>
      <c r="S3827" s="27">
        <v>270000000</v>
      </c>
      <c r="T3827" s="27">
        <v>270000000</v>
      </c>
      <c r="U3827" s="27"/>
      <c r="V3827" s="27"/>
      <c r="W3827" s="27"/>
      <c r="X3827" s="27"/>
      <c r="Y3827" s="27"/>
      <c r="Z3827" s="27"/>
      <c r="AA3827" s="27"/>
      <c r="AB3827" s="27"/>
      <c r="AC3827" s="27"/>
      <c r="AD3827" s="27"/>
      <c r="AE3827" s="27"/>
      <c r="AF3827" s="27"/>
      <c r="AG3827" s="27"/>
      <c r="AH3827" s="27"/>
      <c r="AI3827" s="27"/>
      <c r="AJ3827" s="27"/>
      <c r="AK3827" s="27"/>
      <c r="AL3827" s="27"/>
      <c r="AM3827" s="27"/>
      <c r="AN3827" s="27"/>
      <c r="AO3827" s="27"/>
      <c r="AP3827" s="27"/>
      <c r="AQ3827" s="27">
        <v>0</v>
      </c>
      <c r="AR3827" s="27">
        <f t="shared" si="169"/>
        <v>0</v>
      </c>
      <c r="AS3827" s="10"/>
      <c r="AT3827" s="9">
        <v>2015</v>
      </c>
      <c r="AU3827" s="10" t="s">
        <v>212</v>
      </c>
    </row>
    <row r="3828" spans="2:47" ht="13.15" customHeight="1" x14ac:dyDescent="0.2">
      <c r="B3828" s="10" t="s">
        <v>6148</v>
      </c>
      <c r="C3828" s="49" t="s">
        <v>100</v>
      </c>
      <c r="D3828" s="10" t="s">
        <v>6140</v>
      </c>
      <c r="E3828" s="49" t="s">
        <v>6141</v>
      </c>
      <c r="F3828" s="49" t="s">
        <v>6149</v>
      </c>
      <c r="G3828" s="49" t="s">
        <v>6150</v>
      </c>
      <c r="H3828" s="49" t="s">
        <v>1026</v>
      </c>
      <c r="I3828" s="49">
        <v>50</v>
      </c>
      <c r="J3828" s="49" t="s">
        <v>6151</v>
      </c>
      <c r="K3828" s="49" t="s">
        <v>5952</v>
      </c>
      <c r="L3828" s="49"/>
      <c r="M3828" s="49" t="s">
        <v>6145</v>
      </c>
      <c r="N3828" s="10" t="s">
        <v>5955</v>
      </c>
      <c r="O3828" s="27"/>
      <c r="P3828" s="27"/>
      <c r="Q3828" s="27"/>
      <c r="R3828" s="27"/>
      <c r="S3828" s="27">
        <v>270000000</v>
      </c>
      <c r="T3828" s="27">
        <v>270000000</v>
      </c>
      <c r="U3828" s="27">
        <v>360000000</v>
      </c>
      <c r="V3828" s="100"/>
      <c r="W3828" s="100"/>
      <c r="X3828" s="100"/>
      <c r="Y3828" s="100"/>
      <c r="Z3828" s="100"/>
      <c r="AA3828" s="100"/>
      <c r="AB3828" s="100"/>
      <c r="AC3828" s="100"/>
      <c r="AD3828" s="100"/>
      <c r="AE3828" s="100"/>
      <c r="AF3828" s="100"/>
      <c r="AG3828" s="100"/>
      <c r="AH3828" s="100"/>
      <c r="AI3828" s="100"/>
      <c r="AJ3828" s="100"/>
      <c r="AK3828" s="100"/>
      <c r="AL3828" s="100"/>
      <c r="AM3828" s="100"/>
      <c r="AN3828" s="100"/>
      <c r="AO3828" s="100"/>
      <c r="AP3828" s="27"/>
      <c r="AQ3828" s="27">
        <v>0</v>
      </c>
      <c r="AR3828" s="27">
        <f t="shared" si="169"/>
        <v>0</v>
      </c>
      <c r="AS3828" s="13"/>
      <c r="AT3828" s="32">
        <v>2015</v>
      </c>
      <c r="AU3828" s="10" t="s">
        <v>130</v>
      </c>
    </row>
    <row r="3829" spans="2:47" ht="13.15" customHeight="1" x14ac:dyDescent="0.2">
      <c r="B3829" s="10" t="s">
        <v>6152</v>
      </c>
      <c r="C3829" s="16" t="s">
        <v>100</v>
      </c>
      <c r="D3829" s="46" t="s">
        <v>6153</v>
      </c>
      <c r="E3829" s="10" t="s">
        <v>6154</v>
      </c>
      <c r="F3829" s="10" t="s">
        <v>6154</v>
      </c>
      <c r="G3829" s="32" t="s">
        <v>6150</v>
      </c>
      <c r="H3829" s="10" t="s">
        <v>1026</v>
      </c>
      <c r="I3829" s="10">
        <v>50</v>
      </c>
      <c r="J3829" s="15" t="s">
        <v>6155</v>
      </c>
      <c r="K3829" s="10" t="s">
        <v>5952</v>
      </c>
      <c r="L3829" s="27"/>
      <c r="M3829" s="10" t="s">
        <v>6145</v>
      </c>
      <c r="N3829" s="10" t="s">
        <v>5955</v>
      </c>
      <c r="O3829" s="27"/>
      <c r="P3829" s="27"/>
      <c r="Q3829" s="27"/>
      <c r="R3829" s="27"/>
      <c r="S3829" s="27">
        <v>428640005.36000001</v>
      </c>
      <c r="T3829" s="27">
        <v>270000000</v>
      </c>
      <c r="U3829" s="27">
        <v>360000000</v>
      </c>
      <c r="V3829" s="100"/>
      <c r="W3829" s="100"/>
      <c r="X3829" s="100"/>
      <c r="Y3829" s="100"/>
      <c r="Z3829" s="100"/>
      <c r="AA3829" s="100"/>
      <c r="AB3829" s="100"/>
      <c r="AC3829" s="100"/>
      <c r="AD3829" s="100"/>
      <c r="AE3829" s="100"/>
      <c r="AF3829" s="100"/>
      <c r="AG3829" s="100"/>
      <c r="AH3829" s="100"/>
      <c r="AI3829" s="100"/>
      <c r="AJ3829" s="100"/>
      <c r="AK3829" s="100"/>
      <c r="AL3829" s="100"/>
      <c r="AM3829" s="100"/>
      <c r="AN3829" s="100"/>
      <c r="AO3829" s="100"/>
      <c r="AP3829" s="10"/>
      <c r="AQ3829" s="27">
        <v>0</v>
      </c>
      <c r="AR3829" s="27">
        <f t="shared" si="169"/>
        <v>0</v>
      </c>
      <c r="AS3829" s="13"/>
      <c r="AT3829" s="32">
        <v>2016</v>
      </c>
      <c r="AU3829" s="10" t="s">
        <v>6956</v>
      </c>
    </row>
    <row r="3830" spans="2:47" ht="13.15" customHeight="1" x14ac:dyDescent="0.2">
      <c r="B3830" s="10" t="s">
        <v>6955</v>
      </c>
      <c r="C3830" s="16" t="s">
        <v>100</v>
      </c>
      <c r="D3830" s="65" t="s">
        <v>6153</v>
      </c>
      <c r="E3830" s="10" t="s">
        <v>6154</v>
      </c>
      <c r="F3830" s="10" t="s">
        <v>6154</v>
      </c>
      <c r="G3830" s="32" t="s">
        <v>6150</v>
      </c>
      <c r="H3830" s="10" t="s">
        <v>1026</v>
      </c>
      <c r="I3830" s="10">
        <v>50</v>
      </c>
      <c r="J3830" s="15" t="s">
        <v>6155</v>
      </c>
      <c r="K3830" s="10" t="s">
        <v>5952</v>
      </c>
      <c r="L3830" s="27"/>
      <c r="M3830" s="10" t="s">
        <v>6145</v>
      </c>
      <c r="N3830" s="10" t="s">
        <v>5955</v>
      </c>
      <c r="O3830" s="10"/>
      <c r="P3830" s="27"/>
      <c r="Q3830" s="27"/>
      <c r="R3830" s="27"/>
      <c r="S3830" s="27">
        <v>428640005.37</v>
      </c>
      <c r="T3830" s="27">
        <v>409500000</v>
      </c>
      <c r="U3830" s="27">
        <v>357000000</v>
      </c>
      <c r="V3830" s="100"/>
      <c r="W3830" s="100"/>
      <c r="X3830" s="100"/>
      <c r="Y3830" s="100"/>
      <c r="Z3830" s="100"/>
      <c r="AA3830" s="100"/>
      <c r="AB3830" s="100"/>
      <c r="AC3830" s="100"/>
      <c r="AD3830" s="100"/>
      <c r="AE3830" s="100"/>
      <c r="AF3830" s="100"/>
      <c r="AG3830" s="100"/>
      <c r="AH3830" s="100"/>
      <c r="AI3830" s="100"/>
      <c r="AJ3830" s="100"/>
      <c r="AK3830" s="100"/>
      <c r="AL3830" s="100"/>
      <c r="AM3830" s="100"/>
      <c r="AN3830" s="100"/>
      <c r="AO3830" s="100"/>
      <c r="AP3830" s="10"/>
      <c r="AQ3830" s="27">
        <v>1195140005.3699999</v>
      </c>
      <c r="AR3830" s="27">
        <f t="shared" si="169"/>
        <v>1338556806.0144</v>
      </c>
      <c r="AS3830" s="13"/>
      <c r="AT3830" s="13">
        <v>2017</v>
      </c>
      <c r="AU3830" s="10"/>
    </row>
    <row r="3831" spans="2:47" ht="13.15" customHeight="1" x14ac:dyDescent="0.2">
      <c r="B3831" s="13" t="s">
        <v>6156</v>
      </c>
      <c r="C3831" s="13" t="s">
        <v>100</v>
      </c>
      <c r="D3831" s="13" t="s">
        <v>6157</v>
      </c>
      <c r="E3831" s="13" t="s">
        <v>6158</v>
      </c>
      <c r="F3831" s="13" t="s">
        <v>6158</v>
      </c>
      <c r="G3831" s="13" t="s">
        <v>6159</v>
      </c>
      <c r="H3831" s="13" t="s">
        <v>105</v>
      </c>
      <c r="I3831" s="13">
        <v>100</v>
      </c>
      <c r="J3831" s="13" t="s">
        <v>6160</v>
      </c>
      <c r="K3831" s="13" t="s">
        <v>5830</v>
      </c>
      <c r="L3831" s="13"/>
      <c r="M3831" s="13" t="s">
        <v>6161</v>
      </c>
      <c r="N3831" s="10" t="s">
        <v>5955</v>
      </c>
      <c r="O3831" s="39"/>
      <c r="P3831" s="39"/>
      <c r="Q3831" s="39"/>
      <c r="R3831" s="39"/>
      <c r="S3831" s="39">
        <v>49000000</v>
      </c>
      <c r="T3831" s="39">
        <v>75636000</v>
      </c>
      <c r="U3831" s="39">
        <v>78936000</v>
      </c>
      <c r="V3831" s="39">
        <v>81936000</v>
      </c>
      <c r="W3831" s="39">
        <v>84936000</v>
      </c>
      <c r="X3831" s="39"/>
      <c r="Y3831" s="39"/>
      <c r="Z3831" s="39"/>
      <c r="AA3831" s="39"/>
      <c r="AB3831" s="39"/>
      <c r="AC3831" s="39"/>
      <c r="AD3831" s="39"/>
      <c r="AE3831" s="39"/>
      <c r="AF3831" s="39"/>
      <c r="AG3831" s="39"/>
      <c r="AH3831" s="39"/>
      <c r="AI3831" s="39"/>
      <c r="AJ3831" s="39"/>
      <c r="AK3831" s="39"/>
      <c r="AL3831" s="39"/>
      <c r="AM3831" s="39"/>
      <c r="AN3831" s="39"/>
      <c r="AO3831" s="39"/>
      <c r="AP3831" s="39"/>
      <c r="AQ3831" s="27">
        <f>SUM(O3831:W3831)</f>
        <v>370444000</v>
      </c>
      <c r="AR3831" s="27">
        <f t="shared" si="169"/>
        <v>414897280.00000006</v>
      </c>
      <c r="AS3831" s="13"/>
      <c r="AT3831" s="13">
        <v>2016</v>
      </c>
      <c r="AU3831" s="13"/>
    </row>
    <row r="3832" spans="2:47" ht="13.15" customHeight="1" x14ac:dyDescent="0.2">
      <c r="B3832" s="13" t="s">
        <v>6162</v>
      </c>
      <c r="C3832" s="13" t="s">
        <v>100</v>
      </c>
      <c r="D3832" s="13" t="s">
        <v>6157</v>
      </c>
      <c r="E3832" s="13" t="s">
        <v>6158</v>
      </c>
      <c r="F3832" s="13" t="s">
        <v>6158</v>
      </c>
      <c r="G3832" s="13" t="s">
        <v>6163</v>
      </c>
      <c r="H3832" s="13" t="s">
        <v>105</v>
      </c>
      <c r="I3832" s="13">
        <v>80</v>
      </c>
      <c r="J3832" s="13" t="s">
        <v>106</v>
      </c>
      <c r="K3832" s="13" t="s">
        <v>5830</v>
      </c>
      <c r="L3832" s="13"/>
      <c r="M3832" s="13" t="s">
        <v>6164</v>
      </c>
      <c r="N3832" s="10" t="s">
        <v>5955</v>
      </c>
      <c r="O3832" s="39"/>
      <c r="P3832" s="39"/>
      <c r="Q3832" s="39"/>
      <c r="R3832" s="39"/>
      <c r="S3832" s="39">
        <v>18900000</v>
      </c>
      <c r="T3832" s="39">
        <v>12600000</v>
      </c>
      <c r="U3832" s="39"/>
      <c r="V3832" s="39"/>
      <c r="W3832" s="39"/>
      <c r="X3832" s="39"/>
      <c r="Y3832" s="39"/>
      <c r="Z3832" s="39"/>
      <c r="AA3832" s="39"/>
      <c r="AB3832" s="39"/>
      <c r="AC3832" s="39"/>
      <c r="AD3832" s="39"/>
      <c r="AE3832" s="39"/>
      <c r="AF3832" s="39"/>
      <c r="AG3832" s="39"/>
      <c r="AH3832" s="39"/>
      <c r="AI3832" s="39"/>
      <c r="AJ3832" s="39"/>
      <c r="AK3832" s="39"/>
      <c r="AL3832" s="39"/>
      <c r="AM3832" s="39"/>
      <c r="AN3832" s="39"/>
      <c r="AO3832" s="39"/>
      <c r="AP3832" s="39"/>
      <c r="AQ3832" s="27">
        <f>SUM(O3832:W3832)</f>
        <v>31500000</v>
      </c>
      <c r="AR3832" s="27">
        <f t="shared" si="169"/>
        <v>35280000</v>
      </c>
      <c r="AS3832" s="13"/>
      <c r="AT3832" s="13">
        <v>2016</v>
      </c>
      <c r="AU3832" s="13"/>
    </row>
    <row r="3833" spans="2:47" ht="13.15" customHeight="1" x14ac:dyDescent="0.2">
      <c r="B3833" s="13" t="s">
        <v>6165</v>
      </c>
      <c r="C3833" s="16" t="s">
        <v>100</v>
      </c>
      <c r="D3833" s="16" t="s">
        <v>6166</v>
      </c>
      <c r="E3833" s="16" t="s">
        <v>6167</v>
      </c>
      <c r="F3833" s="16" t="s">
        <v>6167</v>
      </c>
      <c r="G3833" s="16" t="s">
        <v>6168</v>
      </c>
      <c r="H3833" s="16" t="s">
        <v>105</v>
      </c>
      <c r="I3833" s="16">
        <v>40</v>
      </c>
      <c r="J3833" s="16" t="s">
        <v>6169</v>
      </c>
      <c r="K3833" s="16" t="s">
        <v>6170</v>
      </c>
      <c r="L3833" s="16"/>
      <c r="M3833" s="16" t="s">
        <v>5982</v>
      </c>
      <c r="N3833" s="10" t="s">
        <v>5955</v>
      </c>
      <c r="O3833" s="16"/>
      <c r="P3833" s="16"/>
      <c r="Q3833" s="16"/>
      <c r="R3833" s="16"/>
      <c r="S3833" s="16"/>
      <c r="T3833" s="39">
        <v>300701215</v>
      </c>
      <c r="U3833" s="39">
        <v>1322830085</v>
      </c>
      <c r="V3833" s="79"/>
      <c r="W3833" s="79"/>
      <c r="X3833" s="79"/>
      <c r="Y3833" s="79"/>
      <c r="Z3833" s="79"/>
      <c r="AA3833" s="79"/>
      <c r="AB3833" s="79"/>
      <c r="AC3833" s="79"/>
      <c r="AD3833" s="79"/>
      <c r="AE3833" s="79"/>
      <c r="AF3833" s="79"/>
      <c r="AG3833" s="79"/>
      <c r="AH3833" s="79"/>
      <c r="AI3833" s="79"/>
      <c r="AJ3833" s="79"/>
      <c r="AK3833" s="79"/>
      <c r="AL3833" s="79"/>
      <c r="AM3833" s="79"/>
      <c r="AN3833" s="79"/>
      <c r="AO3833" s="79"/>
      <c r="AP3833" s="79"/>
      <c r="AQ3833" s="79">
        <v>0</v>
      </c>
      <c r="AR3833" s="27">
        <f t="shared" si="169"/>
        <v>0</v>
      </c>
      <c r="AS3833" s="16"/>
      <c r="AT3833" s="16">
        <v>2016</v>
      </c>
      <c r="AU3833" s="16">
        <v>7.9</v>
      </c>
    </row>
    <row r="3834" spans="2:47" ht="13.15" customHeight="1" x14ac:dyDescent="0.2">
      <c r="B3834" s="13" t="s">
        <v>6171</v>
      </c>
      <c r="C3834" s="16" t="s">
        <v>100</v>
      </c>
      <c r="D3834" s="16" t="s">
        <v>6166</v>
      </c>
      <c r="E3834" s="16" t="s">
        <v>6167</v>
      </c>
      <c r="F3834" s="16" t="s">
        <v>6167</v>
      </c>
      <c r="G3834" s="16" t="s">
        <v>6168</v>
      </c>
      <c r="H3834" s="13" t="s">
        <v>1026</v>
      </c>
      <c r="I3834" s="16">
        <v>40</v>
      </c>
      <c r="J3834" s="15" t="s">
        <v>6172</v>
      </c>
      <c r="K3834" s="16" t="s">
        <v>6170</v>
      </c>
      <c r="L3834" s="16"/>
      <c r="M3834" s="16" t="s">
        <v>5982</v>
      </c>
      <c r="N3834" s="10" t="s">
        <v>5955</v>
      </c>
      <c r="O3834" s="16"/>
      <c r="P3834" s="16"/>
      <c r="Q3834" s="16"/>
      <c r="R3834" s="16"/>
      <c r="S3834" s="16"/>
      <c r="T3834" s="39">
        <v>300701215</v>
      </c>
      <c r="U3834" s="39">
        <v>1322830085</v>
      </c>
      <c r="V3834" s="79"/>
      <c r="W3834" s="79"/>
      <c r="X3834" s="79"/>
      <c r="Y3834" s="79"/>
      <c r="Z3834" s="79"/>
      <c r="AA3834" s="79"/>
      <c r="AB3834" s="79"/>
      <c r="AC3834" s="79"/>
      <c r="AD3834" s="79"/>
      <c r="AE3834" s="79"/>
      <c r="AF3834" s="79"/>
      <c r="AG3834" s="79"/>
      <c r="AH3834" s="79"/>
      <c r="AI3834" s="79"/>
      <c r="AJ3834" s="79"/>
      <c r="AK3834" s="79"/>
      <c r="AL3834" s="79"/>
      <c r="AM3834" s="79"/>
      <c r="AN3834" s="79"/>
      <c r="AO3834" s="79"/>
      <c r="AP3834" s="79"/>
      <c r="AQ3834" s="79">
        <v>0</v>
      </c>
      <c r="AR3834" s="27">
        <f t="shared" si="169"/>
        <v>0</v>
      </c>
      <c r="AS3834" s="16"/>
      <c r="AT3834" s="16">
        <v>2016</v>
      </c>
      <c r="AU3834" s="16">
        <v>7.9</v>
      </c>
    </row>
    <row r="3835" spans="2:47" ht="13.15" customHeight="1" x14ac:dyDescent="0.2">
      <c r="B3835" s="13" t="s">
        <v>6173</v>
      </c>
      <c r="C3835" s="16" t="s">
        <v>100</v>
      </c>
      <c r="D3835" s="16" t="s">
        <v>6166</v>
      </c>
      <c r="E3835" s="16" t="s">
        <v>6167</v>
      </c>
      <c r="F3835" s="16" t="s">
        <v>6167</v>
      </c>
      <c r="G3835" s="16" t="s">
        <v>6168</v>
      </c>
      <c r="H3835" s="13" t="s">
        <v>105</v>
      </c>
      <c r="I3835" s="16">
        <v>40</v>
      </c>
      <c r="J3835" s="15" t="s">
        <v>6174</v>
      </c>
      <c r="K3835" s="16" t="s">
        <v>6170</v>
      </c>
      <c r="L3835" s="16"/>
      <c r="M3835" s="16" t="s">
        <v>5982</v>
      </c>
      <c r="N3835" s="10" t="s">
        <v>5955</v>
      </c>
      <c r="O3835" s="16"/>
      <c r="P3835" s="16"/>
      <c r="Q3835" s="16"/>
      <c r="R3835" s="16"/>
      <c r="S3835" s="16"/>
      <c r="T3835" s="39">
        <v>300701215</v>
      </c>
      <c r="U3835" s="39">
        <v>1322830085</v>
      </c>
      <c r="V3835" s="79"/>
      <c r="W3835" s="79"/>
      <c r="X3835" s="79"/>
      <c r="Y3835" s="79"/>
      <c r="Z3835" s="79"/>
      <c r="AA3835" s="79"/>
      <c r="AB3835" s="79"/>
      <c r="AC3835" s="79"/>
      <c r="AD3835" s="79"/>
      <c r="AE3835" s="79"/>
      <c r="AF3835" s="79"/>
      <c r="AG3835" s="79"/>
      <c r="AH3835" s="79"/>
      <c r="AI3835" s="79"/>
      <c r="AJ3835" s="79"/>
      <c r="AK3835" s="79"/>
      <c r="AL3835" s="79"/>
      <c r="AM3835" s="79"/>
      <c r="AN3835" s="79"/>
      <c r="AO3835" s="79"/>
      <c r="AP3835" s="79"/>
      <c r="AQ3835" s="79">
        <v>1623531300</v>
      </c>
      <c r="AR3835" s="27">
        <f t="shared" si="169"/>
        <v>1818355056.0000002</v>
      </c>
      <c r="AS3835" s="16"/>
      <c r="AT3835" s="16" t="s">
        <v>6175</v>
      </c>
      <c r="AU3835" s="16"/>
    </row>
    <row r="3836" spans="2:47" ht="13.15" customHeight="1" x14ac:dyDescent="0.2">
      <c r="B3836" s="13" t="s">
        <v>6176</v>
      </c>
      <c r="C3836" s="16" t="s">
        <v>100</v>
      </c>
      <c r="D3836" s="16" t="s">
        <v>6177</v>
      </c>
      <c r="E3836" s="16" t="s">
        <v>6178</v>
      </c>
      <c r="F3836" s="16" t="s">
        <v>6178</v>
      </c>
      <c r="G3836" s="16" t="s">
        <v>6179</v>
      </c>
      <c r="H3836" s="16" t="s">
        <v>105</v>
      </c>
      <c r="I3836" s="16">
        <v>40</v>
      </c>
      <c r="J3836" s="16" t="s">
        <v>6180</v>
      </c>
      <c r="K3836" s="16" t="s">
        <v>6170</v>
      </c>
      <c r="L3836" s="16"/>
      <c r="M3836" s="16" t="s">
        <v>5982</v>
      </c>
      <c r="N3836" s="10" t="s">
        <v>5955</v>
      </c>
      <c r="O3836" s="16"/>
      <c r="P3836" s="16"/>
      <c r="Q3836" s="16"/>
      <c r="R3836" s="16"/>
      <c r="S3836" s="16"/>
      <c r="T3836" s="39">
        <v>259940000</v>
      </c>
      <c r="U3836" s="39">
        <v>480000000</v>
      </c>
      <c r="V3836" s="79"/>
      <c r="W3836" s="79"/>
      <c r="X3836" s="79"/>
      <c r="Y3836" s="79"/>
      <c r="Z3836" s="79"/>
      <c r="AA3836" s="79"/>
      <c r="AB3836" s="79"/>
      <c r="AC3836" s="79"/>
      <c r="AD3836" s="79"/>
      <c r="AE3836" s="79"/>
      <c r="AF3836" s="79"/>
      <c r="AG3836" s="79"/>
      <c r="AH3836" s="79"/>
      <c r="AI3836" s="79"/>
      <c r="AJ3836" s="79"/>
      <c r="AK3836" s="79"/>
      <c r="AL3836" s="79"/>
      <c r="AM3836" s="79"/>
      <c r="AN3836" s="79"/>
      <c r="AO3836" s="79"/>
      <c r="AP3836" s="79"/>
      <c r="AQ3836" s="79">
        <f>T3836+U3836</f>
        <v>739940000</v>
      </c>
      <c r="AR3836" s="27">
        <f t="shared" si="169"/>
        <v>828732800.00000012</v>
      </c>
      <c r="AS3836" s="16"/>
      <c r="AT3836" s="16">
        <v>2016</v>
      </c>
      <c r="AU3836" s="16"/>
    </row>
    <row r="3837" spans="2:47" ht="13.15" customHeight="1" x14ac:dyDescent="0.2">
      <c r="B3837" s="13" t="s">
        <v>6181</v>
      </c>
      <c r="C3837" s="16" t="s">
        <v>100</v>
      </c>
      <c r="D3837" s="16" t="s">
        <v>6182</v>
      </c>
      <c r="E3837" s="16" t="s">
        <v>6183</v>
      </c>
      <c r="F3837" s="16" t="s">
        <v>6183</v>
      </c>
      <c r="G3837" s="16" t="s">
        <v>6184</v>
      </c>
      <c r="H3837" s="16" t="s">
        <v>105</v>
      </c>
      <c r="I3837" s="16">
        <v>40</v>
      </c>
      <c r="J3837" s="16" t="s">
        <v>6180</v>
      </c>
      <c r="K3837" s="16" t="s">
        <v>6170</v>
      </c>
      <c r="L3837" s="16"/>
      <c r="M3837" s="16" t="s">
        <v>5982</v>
      </c>
      <c r="N3837" s="10" t="s">
        <v>5955</v>
      </c>
      <c r="O3837" s="16"/>
      <c r="P3837" s="16"/>
      <c r="Q3837" s="16"/>
      <c r="R3837" s="16"/>
      <c r="S3837" s="16"/>
      <c r="T3837" s="39">
        <v>330012150</v>
      </c>
      <c r="U3837" s="39">
        <v>300000000</v>
      </c>
      <c r="V3837" s="79"/>
      <c r="W3837" s="79"/>
      <c r="X3837" s="79"/>
      <c r="Y3837" s="79"/>
      <c r="Z3837" s="79"/>
      <c r="AA3837" s="79"/>
      <c r="AB3837" s="79"/>
      <c r="AC3837" s="79"/>
      <c r="AD3837" s="79"/>
      <c r="AE3837" s="79"/>
      <c r="AF3837" s="79"/>
      <c r="AG3837" s="79"/>
      <c r="AH3837" s="79"/>
      <c r="AI3837" s="79"/>
      <c r="AJ3837" s="79"/>
      <c r="AK3837" s="79"/>
      <c r="AL3837" s="79"/>
      <c r="AM3837" s="79"/>
      <c r="AN3837" s="79"/>
      <c r="AO3837" s="79"/>
      <c r="AP3837" s="79"/>
      <c r="AQ3837" s="79">
        <f>T3837+U3837</f>
        <v>630012150</v>
      </c>
      <c r="AR3837" s="27">
        <f t="shared" si="169"/>
        <v>705613608.00000012</v>
      </c>
      <c r="AS3837" s="16"/>
      <c r="AT3837" s="16">
        <v>2016</v>
      </c>
      <c r="AU3837" s="16"/>
    </row>
    <row r="3838" spans="2:47" ht="13.15" customHeight="1" x14ac:dyDescent="0.2">
      <c r="B3838" s="13" t="s">
        <v>6185</v>
      </c>
      <c r="C3838" s="16" t="s">
        <v>100</v>
      </c>
      <c r="D3838" s="16" t="s">
        <v>6177</v>
      </c>
      <c r="E3838" s="16" t="s">
        <v>6178</v>
      </c>
      <c r="F3838" s="16" t="s">
        <v>6178</v>
      </c>
      <c r="G3838" s="16" t="s">
        <v>6186</v>
      </c>
      <c r="H3838" s="16" t="s">
        <v>105</v>
      </c>
      <c r="I3838" s="16">
        <v>40</v>
      </c>
      <c r="J3838" s="16" t="s">
        <v>6180</v>
      </c>
      <c r="K3838" s="16" t="s">
        <v>6187</v>
      </c>
      <c r="L3838" s="16"/>
      <c r="M3838" s="16" t="s">
        <v>5982</v>
      </c>
      <c r="N3838" s="10" t="s">
        <v>5955</v>
      </c>
      <c r="O3838" s="16"/>
      <c r="P3838" s="16"/>
      <c r="Q3838" s="16"/>
      <c r="R3838" s="16"/>
      <c r="S3838" s="16"/>
      <c r="T3838" s="39">
        <v>711518665</v>
      </c>
      <c r="U3838" s="39">
        <v>582151635</v>
      </c>
      <c r="V3838" s="79"/>
      <c r="W3838" s="79"/>
      <c r="X3838" s="79"/>
      <c r="Y3838" s="79"/>
      <c r="Z3838" s="79"/>
      <c r="AA3838" s="79"/>
      <c r="AB3838" s="79"/>
      <c r="AC3838" s="79"/>
      <c r="AD3838" s="79"/>
      <c r="AE3838" s="79"/>
      <c r="AF3838" s="79"/>
      <c r="AG3838" s="79"/>
      <c r="AH3838" s="79"/>
      <c r="AI3838" s="79"/>
      <c r="AJ3838" s="79"/>
      <c r="AK3838" s="79"/>
      <c r="AL3838" s="79"/>
      <c r="AM3838" s="79"/>
      <c r="AN3838" s="79"/>
      <c r="AO3838" s="79"/>
      <c r="AP3838" s="79"/>
      <c r="AQ3838" s="79">
        <f>T3838+U3838</f>
        <v>1293670300</v>
      </c>
      <c r="AR3838" s="27">
        <f t="shared" si="169"/>
        <v>1448910736.0000002</v>
      </c>
      <c r="AS3838" s="16"/>
      <c r="AT3838" s="16">
        <v>2016</v>
      </c>
      <c r="AU3838" s="16"/>
    </row>
    <row r="3839" spans="2:47" ht="13.15" customHeight="1" x14ac:dyDescent="0.2">
      <c r="B3839" s="13" t="s">
        <v>6188</v>
      </c>
      <c r="C3839" s="16" t="s">
        <v>100</v>
      </c>
      <c r="D3839" s="41" t="s">
        <v>6189</v>
      </c>
      <c r="E3839" s="10" t="s">
        <v>6190</v>
      </c>
      <c r="F3839" s="10" t="s">
        <v>6190</v>
      </c>
      <c r="G3839" s="10" t="s">
        <v>6191</v>
      </c>
      <c r="H3839" s="13" t="s">
        <v>1026</v>
      </c>
      <c r="I3839" s="15">
        <v>80</v>
      </c>
      <c r="J3839" s="15" t="s">
        <v>5829</v>
      </c>
      <c r="K3839" s="10" t="s">
        <v>5830</v>
      </c>
      <c r="L3839" s="10"/>
      <c r="M3839" s="10" t="s">
        <v>6192</v>
      </c>
      <c r="N3839" s="10" t="s">
        <v>5955</v>
      </c>
      <c r="O3839" s="39"/>
      <c r="P3839" s="39"/>
      <c r="Q3839" s="39"/>
      <c r="R3839" s="39"/>
      <c r="S3839" s="39"/>
      <c r="T3839" s="27">
        <v>2421899055</v>
      </c>
      <c r="U3839" s="75">
        <v>1127472945</v>
      </c>
      <c r="V3839" s="39"/>
      <c r="W3839" s="39"/>
      <c r="X3839" s="39"/>
      <c r="Y3839" s="39"/>
      <c r="Z3839" s="39"/>
      <c r="AA3839" s="39"/>
      <c r="AB3839" s="39"/>
      <c r="AC3839" s="39"/>
      <c r="AD3839" s="39"/>
      <c r="AE3839" s="39"/>
      <c r="AF3839" s="39"/>
      <c r="AG3839" s="39"/>
      <c r="AH3839" s="39"/>
      <c r="AI3839" s="39"/>
      <c r="AJ3839" s="39"/>
      <c r="AK3839" s="39"/>
      <c r="AL3839" s="39"/>
      <c r="AM3839" s="39"/>
      <c r="AN3839" s="39"/>
      <c r="AO3839" s="39"/>
      <c r="AP3839" s="39"/>
      <c r="AQ3839" s="39">
        <v>0</v>
      </c>
      <c r="AR3839" s="27">
        <f t="shared" si="169"/>
        <v>0</v>
      </c>
      <c r="AS3839" s="13"/>
      <c r="AT3839" s="13">
        <v>2017</v>
      </c>
      <c r="AU3839" s="13" t="s">
        <v>115</v>
      </c>
    </row>
    <row r="3840" spans="2:47" ht="13.15" customHeight="1" x14ac:dyDescent="0.2">
      <c r="B3840" s="13" t="s">
        <v>6193</v>
      </c>
      <c r="C3840" s="16" t="s">
        <v>100</v>
      </c>
      <c r="D3840" s="41" t="s">
        <v>6189</v>
      </c>
      <c r="E3840" s="10" t="s">
        <v>6190</v>
      </c>
      <c r="F3840" s="10" t="s">
        <v>6190</v>
      </c>
      <c r="G3840" s="10" t="s">
        <v>6191</v>
      </c>
      <c r="H3840" s="13" t="s">
        <v>1026</v>
      </c>
      <c r="I3840" s="15">
        <v>80</v>
      </c>
      <c r="J3840" s="15" t="s">
        <v>6160</v>
      </c>
      <c r="K3840" s="10" t="s">
        <v>5830</v>
      </c>
      <c r="L3840" s="10"/>
      <c r="M3840" s="10" t="s">
        <v>6192</v>
      </c>
      <c r="N3840" s="10" t="s">
        <v>5955</v>
      </c>
      <c r="O3840" s="39"/>
      <c r="P3840" s="39"/>
      <c r="Q3840" s="39"/>
      <c r="R3840" s="39"/>
      <c r="S3840" s="39"/>
      <c r="T3840" s="27">
        <v>2321574655</v>
      </c>
      <c r="U3840" s="27">
        <v>1086431145</v>
      </c>
      <c r="V3840" s="39"/>
      <c r="W3840" s="39"/>
      <c r="X3840" s="39"/>
      <c r="Y3840" s="39"/>
      <c r="Z3840" s="39"/>
      <c r="AA3840" s="39"/>
      <c r="AB3840" s="39"/>
      <c r="AC3840" s="39"/>
      <c r="AD3840" s="39"/>
      <c r="AE3840" s="39"/>
      <c r="AF3840" s="39"/>
      <c r="AG3840" s="39"/>
      <c r="AH3840" s="39"/>
      <c r="AI3840" s="39"/>
      <c r="AJ3840" s="39"/>
      <c r="AK3840" s="39"/>
      <c r="AL3840" s="39"/>
      <c r="AM3840" s="39"/>
      <c r="AN3840" s="39"/>
      <c r="AO3840" s="39"/>
      <c r="AP3840" s="39"/>
      <c r="AQ3840" s="39">
        <v>0</v>
      </c>
      <c r="AR3840" s="27">
        <f t="shared" si="169"/>
        <v>0</v>
      </c>
      <c r="AS3840" s="13"/>
      <c r="AT3840" s="13">
        <v>2017</v>
      </c>
      <c r="AU3840" s="13" t="s">
        <v>6956</v>
      </c>
    </row>
    <row r="3841" spans="2:47" ht="13.15" customHeight="1" x14ac:dyDescent="0.2">
      <c r="B3841" s="13" t="s">
        <v>7057</v>
      </c>
      <c r="C3841" s="16" t="s">
        <v>100</v>
      </c>
      <c r="D3841" s="41" t="s">
        <v>6189</v>
      </c>
      <c r="E3841" s="10" t="s">
        <v>6190</v>
      </c>
      <c r="F3841" s="10" t="s">
        <v>6190</v>
      </c>
      <c r="G3841" s="10" t="s">
        <v>6191</v>
      </c>
      <c r="H3841" s="13" t="s">
        <v>1026</v>
      </c>
      <c r="I3841" s="15">
        <v>80</v>
      </c>
      <c r="J3841" s="15" t="s">
        <v>6160</v>
      </c>
      <c r="K3841" s="10" t="s">
        <v>5830</v>
      </c>
      <c r="L3841" s="10"/>
      <c r="M3841" s="10" t="s">
        <v>6192</v>
      </c>
      <c r="N3841" s="10" t="s">
        <v>5955</v>
      </c>
      <c r="O3841" s="39"/>
      <c r="P3841" s="39"/>
      <c r="Q3841" s="39"/>
      <c r="R3841" s="39"/>
      <c r="S3841" s="39"/>
      <c r="T3841" s="27">
        <v>3793121903.1999998</v>
      </c>
      <c r="U3841" s="27">
        <v>1192857056.8</v>
      </c>
      <c r="V3841" s="39"/>
      <c r="W3841" s="39"/>
      <c r="X3841" s="39"/>
      <c r="Y3841" s="39"/>
      <c r="Z3841" s="39"/>
      <c r="AA3841" s="39"/>
      <c r="AB3841" s="39"/>
      <c r="AC3841" s="39"/>
      <c r="AD3841" s="39"/>
      <c r="AE3841" s="39"/>
      <c r="AF3841" s="39"/>
      <c r="AG3841" s="39"/>
      <c r="AH3841" s="39"/>
      <c r="AI3841" s="39"/>
      <c r="AJ3841" s="39"/>
      <c r="AK3841" s="39"/>
      <c r="AL3841" s="39"/>
      <c r="AM3841" s="39"/>
      <c r="AN3841" s="39"/>
      <c r="AO3841" s="39"/>
      <c r="AP3841" s="39"/>
      <c r="AQ3841" s="39">
        <v>0</v>
      </c>
      <c r="AR3841" s="27">
        <f t="shared" si="169"/>
        <v>0</v>
      </c>
      <c r="AS3841" s="13"/>
      <c r="AT3841" s="13">
        <v>2017</v>
      </c>
      <c r="AU3841" s="13" t="s">
        <v>115</v>
      </c>
    </row>
    <row r="3842" spans="2:47" ht="13.15" customHeight="1" x14ac:dyDescent="0.2">
      <c r="B3842" s="13" t="s">
        <v>7518</v>
      </c>
      <c r="C3842" s="16" t="s">
        <v>100</v>
      </c>
      <c r="D3842" s="41" t="s">
        <v>6189</v>
      </c>
      <c r="E3842" s="10" t="s">
        <v>6190</v>
      </c>
      <c r="F3842" s="10" t="s">
        <v>6190</v>
      </c>
      <c r="G3842" s="10" t="s">
        <v>6191</v>
      </c>
      <c r="H3842" s="13" t="s">
        <v>1026</v>
      </c>
      <c r="I3842" s="15">
        <v>80</v>
      </c>
      <c r="J3842" s="15" t="s">
        <v>6160</v>
      </c>
      <c r="K3842" s="10" t="s">
        <v>5830</v>
      </c>
      <c r="L3842" s="10"/>
      <c r="M3842" s="10" t="s">
        <v>6192</v>
      </c>
      <c r="N3842" s="10" t="s">
        <v>5955</v>
      </c>
      <c r="O3842" s="39"/>
      <c r="P3842" s="39"/>
      <c r="Q3842" s="39"/>
      <c r="R3842" s="39"/>
      <c r="S3842" s="39"/>
      <c r="T3842" s="27">
        <v>3908087139.5500002</v>
      </c>
      <c r="U3842" s="27">
        <v>1192857056.8</v>
      </c>
      <c r="V3842" s="39"/>
      <c r="W3842" s="39"/>
      <c r="X3842" s="39"/>
      <c r="Y3842" s="6"/>
      <c r="Z3842" s="6"/>
      <c r="AA3842" s="6"/>
      <c r="AB3842" s="6"/>
      <c r="AC3842" s="6"/>
      <c r="AD3842" s="6"/>
      <c r="AE3842" s="6"/>
      <c r="AF3842" s="6"/>
      <c r="AG3842" s="6"/>
      <c r="AH3842" s="6"/>
      <c r="AI3842" s="6"/>
      <c r="AJ3842" s="6"/>
      <c r="AK3842" s="6"/>
      <c r="AL3842" s="6"/>
      <c r="AM3842" s="6"/>
      <c r="AN3842" s="6"/>
      <c r="AO3842" s="6"/>
      <c r="AP3842" s="11"/>
      <c r="AQ3842" s="39">
        <f>T3842+U3842+V3842+W3842</f>
        <v>5100944196.3500004</v>
      </c>
      <c r="AR3842" s="27">
        <f>AQ3842*1.12</f>
        <v>5713057499.9120007</v>
      </c>
      <c r="AS3842" s="13"/>
      <c r="AT3842" s="155">
        <v>2017</v>
      </c>
      <c r="AU3842" s="13" t="s">
        <v>7519</v>
      </c>
    </row>
    <row r="3843" spans="2:47" ht="13.15" customHeight="1" x14ac:dyDescent="0.2">
      <c r="B3843" s="13" t="s">
        <v>6194</v>
      </c>
      <c r="C3843" s="16" t="s">
        <v>100</v>
      </c>
      <c r="D3843" s="41" t="s">
        <v>6195</v>
      </c>
      <c r="E3843" s="10" t="s">
        <v>6196</v>
      </c>
      <c r="F3843" s="10" t="s">
        <v>6196</v>
      </c>
      <c r="G3843" s="10" t="s">
        <v>6197</v>
      </c>
      <c r="H3843" s="13" t="s">
        <v>105</v>
      </c>
      <c r="I3843" s="15">
        <v>40</v>
      </c>
      <c r="J3843" s="15" t="s">
        <v>6198</v>
      </c>
      <c r="K3843" s="10" t="s">
        <v>6170</v>
      </c>
      <c r="L3843" s="10"/>
      <c r="M3843" s="10" t="s">
        <v>6199</v>
      </c>
      <c r="N3843" s="10" t="s">
        <v>5955</v>
      </c>
      <c r="O3843" s="39"/>
      <c r="P3843" s="39"/>
      <c r="Q3843" s="39"/>
      <c r="R3843" s="39"/>
      <c r="S3843" s="39"/>
      <c r="T3843" s="27">
        <v>363363570</v>
      </c>
      <c r="U3843" s="75">
        <v>126148580</v>
      </c>
      <c r="V3843" s="39"/>
      <c r="W3843" s="39"/>
      <c r="X3843" s="39"/>
      <c r="Y3843" s="39"/>
      <c r="Z3843" s="39"/>
      <c r="AA3843" s="39"/>
      <c r="AB3843" s="39"/>
      <c r="AC3843" s="39"/>
      <c r="AD3843" s="39"/>
      <c r="AE3843" s="39"/>
      <c r="AF3843" s="39"/>
      <c r="AG3843" s="39"/>
      <c r="AH3843" s="39"/>
      <c r="AI3843" s="39"/>
      <c r="AJ3843" s="39"/>
      <c r="AK3843" s="39"/>
      <c r="AL3843" s="39"/>
      <c r="AM3843" s="39"/>
      <c r="AN3843" s="39"/>
      <c r="AO3843" s="39"/>
      <c r="AP3843" s="39"/>
      <c r="AQ3843" s="39">
        <f>T3843+U3843</f>
        <v>489512150</v>
      </c>
      <c r="AR3843" s="27">
        <f t="shared" si="169"/>
        <v>548253608</v>
      </c>
      <c r="AS3843" s="13"/>
      <c r="AT3843" s="13">
        <v>2017</v>
      </c>
      <c r="AU3843" s="13"/>
    </row>
    <row r="3844" spans="2:47" ht="13.15" customHeight="1" x14ac:dyDescent="0.2">
      <c r="B3844" s="13" t="s">
        <v>6200</v>
      </c>
      <c r="C3844" s="16" t="s">
        <v>100</v>
      </c>
      <c r="D3844" s="41" t="s">
        <v>6195</v>
      </c>
      <c r="E3844" s="10" t="s">
        <v>6196</v>
      </c>
      <c r="F3844" s="10" t="s">
        <v>6196</v>
      </c>
      <c r="G3844" s="10" t="s">
        <v>6201</v>
      </c>
      <c r="H3844" s="13" t="s">
        <v>105</v>
      </c>
      <c r="I3844" s="15">
        <v>40</v>
      </c>
      <c r="J3844" s="15" t="s">
        <v>6198</v>
      </c>
      <c r="K3844" s="10" t="s">
        <v>6187</v>
      </c>
      <c r="L3844" s="10"/>
      <c r="M3844" s="10" t="s">
        <v>6199</v>
      </c>
      <c r="N3844" s="10" t="s">
        <v>5955</v>
      </c>
      <c r="O3844" s="39"/>
      <c r="P3844" s="39"/>
      <c r="Q3844" s="39"/>
      <c r="R3844" s="39"/>
      <c r="S3844" s="39"/>
      <c r="T3844" s="27">
        <v>396668240</v>
      </c>
      <c r="U3844" s="75">
        <v>131017070</v>
      </c>
      <c r="V3844" s="39"/>
      <c r="W3844" s="39"/>
      <c r="X3844" s="39"/>
      <c r="Y3844" s="39"/>
      <c r="Z3844" s="39"/>
      <c r="AA3844" s="39"/>
      <c r="AB3844" s="39"/>
      <c r="AC3844" s="39"/>
      <c r="AD3844" s="39"/>
      <c r="AE3844" s="39"/>
      <c r="AF3844" s="39"/>
      <c r="AG3844" s="39"/>
      <c r="AH3844" s="39"/>
      <c r="AI3844" s="39"/>
      <c r="AJ3844" s="39"/>
      <c r="AK3844" s="39"/>
      <c r="AL3844" s="39"/>
      <c r="AM3844" s="39"/>
      <c r="AN3844" s="39"/>
      <c r="AO3844" s="39"/>
      <c r="AP3844" s="39"/>
      <c r="AQ3844" s="39">
        <f>T3844+U3844</f>
        <v>527685310</v>
      </c>
      <c r="AR3844" s="27">
        <f t="shared" si="169"/>
        <v>591007547.20000005</v>
      </c>
      <c r="AS3844" s="13"/>
      <c r="AT3844" s="13">
        <v>2017</v>
      </c>
      <c r="AU3844" s="13"/>
    </row>
    <row r="3845" spans="2:47" ht="13.15" customHeight="1" x14ac:dyDescent="0.2">
      <c r="B3845" s="13" t="s">
        <v>6202</v>
      </c>
      <c r="C3845" s="16" t="s">
        <v>100</v>
      </c>
      <c r="D3845" s="41" t="s">
        <v>6195</v>
      </c>
      <c r="E3845" s="10" t="s">
        <v>6196</v>
      </c>
      <c r="F3845" s="10" t="s">
        <v>6196</v>
      </c>
      <c r="G3845" s="10" t="s">
        <v>6203</v>
      </c>
      <c r="H3845" s="13" t="s">
        <v>105</v>
      </c>
      <c r="I3845" s="15">
        <v>40</v>
      </c>
      <c r="J3845" s="15" t="s">
        <v>6198</v>
      </c>
      <c r="K3845" s="10" t="s">
        <v>6204</v>
      </c>
      <c r="L3845" s="10"/>
      <c r="M3845" s="10" t="s">
        <v>6199</v>
      </c>
      <c r="N3845" s="10" t="s">
        <v>5955</v>
      </c>
      <c r="O3845" s="39"/>
      <c r="P3845" s="39"/>
      <c r="Q3845" s="39"/>
      <c r="R3845" s="39"/>
      <c r="S3845" s="39"/>
      <c r="T3845" s="27">
        <v>345300000</v>
      </c>
      <c r="U3845" s="75">
        <v>104369370</v>
      </c>
      <c r="V3845" s="39"/>
      <c r="W3845" s="39"/>
      <c r="X3845" s="39"/>
      <c r="Y3845" s="39"/>
      <c r="Z3845" s="39"/>
      <c r="AA3845" s="39"/>
      <c r="AB3845" s="39"/>
      <c r="AC3845" s="39"/>
      <c r="AD3845" s="39"/>
      <c r="AE3845" s="39"/>
      <c r="AF3845" s="39"/>
      <c r="AG3845" s="39"/>
      <c r="AH3845" s="39"/>
      <c r="AI3845" s="39"/>
      <c r="AJ3845" s="39"/>
      <c r="AK3845" s="39"/>
      <c r="AL3845" s="39"/>
      <c r="AM3845" s="39"/>
      <c r="AN3845" s="39"/>
      <c r="AO3845" s="39"/>
      <c r="AP3845" s="39"/>
      <c r="AQ3845" s="39">
        <f>T3845+U3845</f>
        <v>449669370</v>
      </c>
      <c r="AR3845" s="27">
        <f t="shared" si="169"/>
        <v>503629694.40000004</v>
      </c>
      <c r="AS3845" s="13"/>
      <c r="AT3845" s="13">
        <v>2017</v>
      </c>
      <c r="AU3845" s="13"/>
    </row>
    <row r="3846" spans="2:47" ht="13.15" customHeight="1" x14ac:dyDescent="0.2">
      <c r="B3846" s="13" t="s">
        <v>6205</v>
      </c>
      <c r="C3846" s="16" t="s">
        <v>100</v>
      </c>
      <c r="D3846" s="41" t="s">
        <v>6206</v>
      </c>
      <c r="E3846" s="10" t="s">
        <v>6207</v>
      </c>
      <c r="F3846" s="10" t="s">
        <v>6207</v>
      </c>
      <c r="G3846" s="10" t="s">
        <v>6208</v>
      </c>
      <c r="H3846" s="15" t="s">
        <v>744</v>
      </c>
      <c r="I3846" s="15">
        <v>90</v>
      </c>
      <c r="J3846" s="15" t="s">
        <v>5829</v>
      </c>
      <c r="K3846" s="10" t="s">
        <v>6209</v>
      </c>
      <c r="L3846" s="10"/>
      <c r="M3846" s="10" t="s">
        <v>6210</v>
      </c>
      <c r="N3846" s="10" t="s">
        <v>5955</v>
      </c>
      <c r="O3846" s="39"/>
      <c r="P3846" s="39"/>
      <c r="Q3846" s="39"/>
      <c r="R3846" s="39"/>
      <c r="S3846" s="39"/>
      <c r="T3846" s="27">
        <v>185130900</v>
      </c>
      <c r="U3846" s="27">
        <v>109504000</v>
      </c>
      <c r="V3846" s="39"/>
      <c r="W3846" s="39"/>
      <c r="X3846" s="39"/>
      <c r="Y3846" s="39"/>
      <c r="Z3846" s="39"/>
      <c r="AA3846" s="39"/>
      <c r="AB3846" s="39"/>
      <c r="AC3846" s="39"/>
      <c r="AD3846" s="39"/>
      <c r="AE3846" s="39"/>
      <c r="AF3846" s="39"/>
      <c r="AG3846" s="39"/>
      <c r="AH3846" s="39"/>
      <c r="AI3846" s="39"/>
      <c r="AJ3846" s="39"/>
      <c r="AK3846" s="39"/>
      <c r="AL3846" s="39"/>
      <c r="AM3846" s="39"/>
      <c r="AN3846" s="39"/>
      <c r="AO3846" s="39"/>
      <c r="AP3846" s="39"/>
      <c r="AQ3846" s="39">
        <v>0</v>
      </c>
      <c r="AR3846" s="27">
        <f t="shared" si="169"/>
        <v>0</v>
      </c>
      <c r="AS3846" s="13"/>
      <c r="AT3846" s="13">
        <v>2017</v>
      </c>
      <c r="AU3846" s="13">
        <v>7</v>
      </c>
    </row>
    <row r="3847" spans="2:47" ht="13.15" customHeight="1" x14ac:dyDescent="0.2">
      <c r="B3847" s="13" t="s">
        <v>6211</v>
      </c>
      <c r="C3847" s="16" t="s">
        <v>100</v>
      </c>
      <c r="D3847" s="41" t="s">
        <v>6206</v>
      </c>
      <c r="E3847" s="10" t="s">
        <v>6207</v>
      </c>
      <c r="F3847" s="10" t="s">
        <v>6207</v>
      </c>
      <c r="G3847" s="10" t="s">
        <v>6208</v>
      </c>
      <c r="H3847" s="15" t="s">
        <v>1026</v>
      </c>
      <c r="I3847" s="15">
        <v>90</v>
      </c>
      <c r="J3847" s="15" t="s">
        <v>6160</v>
      </c>
      <c r="K3847" s="10" t="s">
        <v>6209</v>
      </c>
      <c r="L3847" s="10"/>
      <c r="M3847" s="10" t="s">
        <v>6210</v>
      </c>
      <c r="N3847" s="10" t="s">
        <v>5955</v>
      </c>
      <c r="O3847" s="39"/>
      <c r="P3847" s="39"/>
      <c r="Q3847" s="39"/>
      <c r="R3847" s="39"/>
      <c r="S3847" s="39"/>
      <c r="T3847" s="27">
        <v>185130900</v>
      </c>
      <c r="U3847" s="27">
        <v>109504000</v>
      </c>
      <c r="V3847" s="39"/>
      <c r="W3847" s="39"/>
      <c r="X3847" s="39"/>
      <c r="Y3847" s="39"/>
      <c r="Z3847" s="39"/>
      <c r="AA3847" s="39"/>
      <c r="AB3847" s="39"/>
      <c r="AC3847" s="39"/>
      <c r="AD3847" s="39"/>
      <c r="AE3847" s="39"/>
      <c r="AF3847" s="39"/>
      <c r="AG3847" s="39"/>
      <c r="AH3847" s="39"/>
      <c r="AI3847" s="39"/>
      <c r="AJ3847" s="39"/>
      <c r="AK3847" s="39"/>
      <c r="AL3847" s="39"/>
      <c r="AM3847" s="39"/>
      <c r="AN3847" s="39"/>
      <c r="AO3847" s="39"/>
      <c r="AP3847" s="39"/>
      <c r="AQ3847" s="39">
        <v>0</v>
      </c>
      <c r="AR3847" s="27">
        <f t="shared" si="169"/>
        <v>0</v>
      </c>
      <c r="AS3847" s="13"/>
      <c r="AT3847" s="13">
        <v>2017</v>
      </c>
      <c r="AU3847" s="13" t="s">
        <v>115</v>
      </c>
    </row>
    <row r="3848" spans="2:47" ht="13.15" customHeight="1" x14ac:dyDescent="0.2">
      <c r="B3848" s="13" t="s">
        <v>6954</v>
      </c>
      <c r="C3848" s="16" t="s">
        <v>100</v>
      </c>
      <c r="D3848" s="41" t="s">
        <v>6206</v>
      </c>
      <c r="E3848" s="10" t="s">
        <v>6207</v>
      </c>
      <c r="F3848" s="10" t="s">
        <v>6207</v>
      </c>
      <c r="G3848" s="10" t="s">
        <v>6208</v>
      </c>
      <c r="H3848" s="15" t="s">
        <v>1026</v>
      </c>
      <c r="I3848" s="15">
        <v>90</v>
      </c>
      <c r="J3848" s="15" t="s">
        <v>6160</v>
      </c>
      <c r="K3848" s="10" t="s">
        <v>6209</v>
      </c>
      <c r="L3848" s="10"/>
      <c r="M3848" s="10" t="s">
        <v>6210</v>
      </c>
      <c r="N3848" s="10" t="s">
        <v>5955</v>
      </c>
      <c r="O3848" s="39"/>
      <c r="P3848" s="39"/>
      <c r="Q3848" s="39"/>
      <c r="R3848" s="39"/>
      <c r="S3848" s="39"/>
      <c r="T3848" s="27">
        <v>455526600</v>
      </c>
      <c r="U3848" s="27">
        <v>109504000</v>
      </c>
      <c r="V3848" s="39"/>
      <c r="W3848" s="39"/>
      <c r="X3848" s="39"/>
      <c r="Y3848" s="39"/>
      <c r="Z3848" s="39"/>
      <c r="AA3848" s="39"/>
      <c r="AB3848" s="39"/>
      <c r="AC3848" s="39"/>
      <c r="AD3848" s="39"/>
      <c r="AE3848" s="39"/>
      <c r="AF3848" s="39"/>
      <c r="AG3848" s="39"/>
      <c r="AH3848" s="39"/>
      <c r="AI3848" s="39"/>
      <c r="AJ3848" s="39"/>
      <c r="AK3848" s="39"/>
      <c r="AL3848" s="39"/>
      <c r="AM3848" s="39"/>
      <c r="AN3848" s="39"/>
      <c r="AO3848" s="39"/>
      <c r="AP3848" s="39"/>
      <c r="AQ3848" s="27">
        <v>0</v>
      </c>
      <c r="AR3848" s="27">
        <f t="shared" si="169"/>
        <v>0</v>
      </c>
      <c r="AS3848" s="13"/>
      <c r="AT3848" s="13">
        <v>2017</v>
      </c>
      <c r="AU3848" s="10" t="s">
        <v>7135</v>
      </c>
    </row>
    <row r="3849" spans="2:47" ht="13.15" customHeight="1" x14ac:dyDescent="0.2">
      <c r="B3849" s="13" t="s">
        <v>7062</v>
      </c>
      <c r="C3849" s="16" t="s">
        <v>100</v>
      </c>
      <c r="D3849" s="41" t="s">
        <v>6206</v>
      </c>
      <c r="E3849" s="10" t="s">
        <v>6207</v>
      </c>
      <c r="F3849" s="10" t="s">
        <v>6207</v>
      </c>
      <c r="G3849" s="10" t="s">
        <v>6208</v>
      </c>
      <c r="H3849" s="15" t="s">
        <v>1026</v>
      </c>
      <c r="I3849" s="15">
        <v>84.31</v>
      </c>
      <c r="J3849" s="15" t="s">
        <v>6160</v>
      </c>
      <c r="K3849" s="10" t="s">
        <v>6209</v>
      </c>
      <c r="L3849" s="10"/>
      <c r="M3849" s="10" t="s">
        <v>6210</v>
      </c>
      <c r="N3849" s="10" t="s">
        <v>5955</v>
      </c>
      <c r="O3849" s="39"/>
      <c r="P3849" s="39"/>
      <c r="Q3849" s="39"/>
      <c r="R3849" s="39"/>
      <c r="S3849" s="39"/>
      <c r="T3849" s="27">
        <v>369526600</v>
      </c>
      <c r="U3849" s="27">
        <v>109504000</v>
      </c>
      <c r="V3849" s="39"/>
      <c r="W3849" s="39"/>
      <c r="X3849" s="39"/>
      <c r="Y3849" s="39"/>
      <c r="Z3849" s="39"/>
      <c r="AA3849" s="39"/>
      <c r="AB3849" s="39"/>
      <c r="AC3849" s="39"/>
      <c r="AD3849" s="39"/>
      <c r="AE3849" s="39"/>
      <c r="AF3849" s="39"/>
      <c r="AG3849" s="39"/>
      <c r="AH3849" s="39"/>
      <c r="AI3849" s="39"/>
      <c r="AJ3849" s="39"/>
      <c r="AK3849" s="39"/>
      <c r="AL3849" s="39"/>
      <c r="AM3849" s="39"/>
      <c r="AN3849" s="39"/>
      <c r="AO3849" s="39"/>
      <c r="AP3849" s="39"/>
      <c r="AQ3849" s="27">
        <v>479030600</v>
      </c>
      <c r="AR3849" s="27">
        <f t="shared" si="169"/>
        <v>536514272.00000006</v>
      </c>
      <c r="AS3849" s="13"/>
      <c r="AT3849" s="13">
        <v>2017</v>
      </c>
      <c r="AU3849" s="13"/>
    </row>
    <row r="3850" spans="2:47" ht="13.15" customHeight="1" x14ac:dyDescent="0.2">
      <c r="B3850" s="10" t="s">
        <v>6212</v>
      </c>
      <c r="C3850" s="16" t="s">
        <v>100</v>
      </c>
      <c r="D3850" s="41" t="s">
        <v>6213</v>
      </c>
      <c r="E3850" s="31" t="s">
        <v>6214</v>
      </c>
      <c r="F3850" s="31" t="s">
        <v>6214</v>
      </c>
      <c r="G3850" s="31" t="s">
        <v>6215</v>
      </c>
      <c r="H3850" s="13" t="s">
        <v>1026</v>
      </c>
      <c r="I3850" s="15">
        <v>80</v>
      </c>
      <c r="J3850" s="15" t="s">
        <v>6160</v>
      </c>
      <c r="K3850" s="10" t="s">
        <v>5830</v>
      </c>
      <c r="L3850" s="10"/>
      <c r="M3850" s="10" t="s">
        <v>6210</v>
      </c>
      <c r="N3850" s="10" t="s">
        <v>5955</v>
      </c>
      <c r="O3850" s="27"/>
      <c r="P3850" s="27"/>
      <c r="Q3850" s="27"/>
      <c r="R3850" s="27"/>
      <c r="S3850" s="27"/>
      <c r="T3850" s="27">
        <v>100324400</v>
      </c>
      <c r="U3850" s="27">
        <v>41041800</v>
      </c>
      <c r="V3850" s="27"/>
      <c r="W3850" s="27"/>
      <c r="X3850" s="27"/>
      <c r="Y3850" s="27"/>
      <c r="Z3850" s="27"/>
      <c r="AA3850" s="27"/>
      <c r="AB3850" s="27"/>
      <c r="AC3850" s="27"/>
      <c r="AD3850" s="27"/>
      <c r="AE3850" s="27"/>
      <c r="AF3850" s="27"/>
      <c r="AG3850" s="27"/>
      <c r="AH3850" s="27"/>
      <c r="AI3850" s="27"/>
      <c r="AJ3850" s="27"/>
      <c r="AK3850" s="27"/>
      <c r="AL3850" s="27"/>
      <c r="AM3850" s="27"/>
      <c r="AN3850" s="27"/>
      <c r="AO3850" s="27"/>
      <c r="AP3850" s="27"/>
      <c r="AQ3850" s="39">
        <v>0</v>
      </c>
      <c r="AR3850" s="27">
        <f t="shared" si="169"/>
        <v>0</v>
      </c>
      <c r="AS3850" s="43"/>
      <c r="AT3850" s="13">
        <v>2017</v>
      </c>
      <c r="AU3850" s="13" t="s">
        <v>6956</v>
      </c>
    </row>
    <row r="3851" spans="2:47" ht="13.15" customHeight="1" x14ac:dyDescent="0.2">
      <c r="B3851" s="10" t="s">
        <v>7058</v>
      </c>
      <c r="C3851" s="16" t="s">
        <v>100</v>
      </c>
      <c r="D3851" s="41" t="s">
        <v>6213</v>
      </c>
      <c r="E3851" s="31" t="s">
        <v>6214</v>
      </c>
      <c r="F3851" s="31" t="s">
        <v>6214</v>
      </c>
      <c r="G3851" s="31" t="s">
        <v>6215</v>
      </c>
      <c r="H3851" s="13" t="s">
        <v>1026</v>
      </c>
      <c r="I3851" s="15">
        <v>80</v>
      </c>
      <c r="J3851" s="15" t="s">
        <v>6160</v>
      </c>
      <c r="K3851" s="10" t="s">
        <v>5830</v>
      </c>
      <c r="L3851" s="10"/>
      <c r="M3851" s="10" t="s">
        <v>6210</v>
      </c>
      <c r="N3851" s="10" t="s">
        <v>5955</v>
      </c>
      <c r="O3851" s="27"/>
      <c r="P3851" s="27"/>
      <c r="Q3851" s="27"/>
      <c r="R3851" s="27"/>
      <c r="S3851" s="27"/>
      <c r="T3851" s="27">
        <v>187236049</v>
      </c>
      <c r="U3851" s="27">
        <v>40851493.549999997</v>
      </c>
      <c r="V3851" s="27"/>
      <c r="W3851" s="27"/>
      <c r="X3851" s="27"/>
      <c r="Y3851" s="27"/>
      <c r="Z3851" s="27"/>
      <c r="AA3851" s="27"/>
      <c r="AB3851" s="27"/>
      <c r="AC3851" s="27"/>
      <c r="AD3851" s="27"/>
      <c r="AE3851" s="27"/>
      <c r="AF3851" s="27"/>
      <c r="AG3851" s="27"/>
      <c r="AH3851" s="27"/>
      <c r="AI3851" s="27"/>
      <c r="AJ3851" s="27"/>
      <c r="AK3851" s="27"/>
      <c r="AL3851" s="27"/>
      <c r="AM3851" s="27"/>
      <c r="AN3851" s="27"/>
      <c r="AO3851" s="27"/>
      <c r="AP3851" s="27"/>
      <c r="AQ3851" s="39">
        <v>0</v>
      </c>
      <c r="AR3851" s="27">
        <f t="shared" si="169"/>
        <v>0</v>
      </c>
      <c r="AS3851" s="43"/>
      <c r="AT3851" s="13">
        <v>2017</v>
      </c>
      <c r="AU3851" s="13" t="s">
        <v>115</v>
      </c>
    </row>
    <row r="3852" spans="2:47" ht="13.15" customHeight="1" x14ac:dyDescent="0.2">
      <c r="B3852" s="10" t="s">
        <v>7520</v>
      </c>
      <c r="C3852" s="16" t="s">
        <v>100</v>
      </c>
      <c r="D3852" s="41" t="s">
        <v>6213</v>
      </c>
      <c r="E3852" s="31" t="s">
        <v>6214</v>
      </c>
      <c r="F3852" s="31" t="s">
        <v>6214</v>
      </c>
      <c r="G3852" s="31" t="s">
        <v>6215</v>
      </c>
      <c r="H3852" s="13" t="s">
        <v>1026</v>
      </c>
      <c r="I3852" s="15">
        <v>80</v>
      </c>
      <c r="J3852" s="15" t="s">
        <v>6160</v>
      </c>
      <c r="K3852" s="10" t="s">
        <v>5830</v>
      </c>
      <c r="L3852" s="10"/>
      <c r="M3852" s="10" t="s">
        <v>6210</v>
      </c>
      <c r="N3852" s="10" t="s">
        <v>5955</v>
      </c>
      <c r="O3852" s="27"/>
      <c r="P3852" s="27"/>
      <c r="Q3852" s="27"/>
      <c r="R3852" s="27"/>
      <c r="S3852" s="27"/>
      <c r="T3852" s="27">
        <v>193533989.16999999</v>
      </c>
      <c r="U3852" s="27">
        <v>40851493.549999997</v>
      </c>
      <c r="V3852" s="27"/>
      <c r="W3852" s="27"/>
      <c r="X3852" s="27"/>
      <c r="Y3852" s="6"/>
      <c r="Z3852" s="6"/>
      <c r="AA3852" s="6"/>
      <c r="AB3852" s="6"/>
      <c r="AC3852" s="6"/>
      <c r="AD3852" s="6"/>
      <c r="AE3852" s="6"/>
      <c r="AF3852" s="6"/>
      <c r="AG3852" s="6"/>
      <c r="AH3852" s="6"/>
      <c r="AI3852" s="6"/>
      <c r="AJ3852" s="6"/>
      <c r="AK3852" s="6"/>
      <c r="AL3852" s="6"/>
      <c r="AM3852" s="6"/>
      <c r="AN3852" s="6"/>
      <c r="AO3852" s="6"/>
      <c r="AP3852" s="11"/>
      <c r="AQ3852" s="39">
        <f t="shared" ref="AQ3852" si="170">T3852+U3852+V3852+W3852</f>
        <v>234385482.71999997</v>
      </c>
      <c r="AR3852" s="27">
        <f t="shared" si="169"/>
        <v>262511740.6464</v>
      </c>
      <c r="AS3852" s="43"/>
      <c r="AT3852" s="155">
        <v>2017</v>
      </c>
      <c r="AU3852" s="13" t="s">
        <v>7521</v>
      </c>
    </row>
    <row r="3853" spans="2:47" ht="13.15" customHeight="1" x14ac:dyDescent="0.25">
      <c r="B3853" s="10" t="s">
        <v>6216</v>
      </c>
      <c r="C3853" s="7" t="s">
        <v>100</v>
      </c>
      <c r="D3853" s="48" t="s">
        <v>6217</v>
      </c>
      <c r="E3853" s="113" t="s">
        <v>6218</v>
      </c>
      <c r="F3853" s="114" t="s">
        <v>6218</v>
      </c>
      <c r="G3853" s="81" t="s">
        <v>6219</v>
      </c>
      <c r="H3853" s="57" t="s">
        <v>1026</v>
      </c>
      <c r="I3853" s="15">
        <v>100</v>
      </c>
      <c r="J3853" s="22" t="s">
        <v>6220</v>
      </c>
      <c r="K3853" s="10" t="s">
        <v>5830</v>
      </c>
      <c r="L3853" s="15"/>
      <c r="M3853" s="115" t="s">
        <v>5232</v>
      </c>
      <c r="N3853" s="10" t="s">
        <v>5955</v>
      </c>
      <c r="O3853" s="39"/>
      <c r="P3853" s="39"/>
      <c r="Q3853" s="39"/>
      <c r="R3853" s="39"/>
      <c r="S3853" s="75"/>
      <c r="T3853" s="116">
        <v>304603000</v>
      </c>
      <c r="U3853" s="116">
        <v>330916500</v>
      </c>
      <c r="V3853" s="116">
        <v>365828800</v>
      </c>
      <c r="W3853" s="116">
        <v>76998300</v>
      </c>
      <c r="X3853" s="27"/>
      <c r="Y3853" s="27"/>
      <c r="Z3853" s="27"/>
      <c r="AA3853" s="27"/>
      <c r="AB3853" s="27"/>
      <c r="AC3853" s="27"/>
      <c r="AD3853" s="27"/>
      <c r="AE3853" s="27"/>
      <c r="AF3853" s="27"/>
      <c r="AG3853" s="27"/>
      <c r="AH3853" s="27"/>
      <c r="AI3853" s="27"/>
      <c r="AJ3853" s="27"/>
      <c r="AK3853" s="27"/>
      <c r="AL3853" s="27"/>
      <c r="AM3853" s="27"/>
      <c r="AN3853" s="27"/>
      <c r="AO3853" s="27"/>
      <c r="AP3853" s="39"/>
      <c r="AQ3853" s="27">
        <f>S3853+T3853+U3853+V3853+W3853</f>
        <v>1078346600</v>
      </c>
      <c r="AR3853" s="27">
        <f t="shared" si="169"/>
        <v>1207748192</v>
      </c>
      <c r="AS3853" s="7"/>
      <c r="AT3853" s="10">
        <v>2017</v>
      </c>
      <c r="AU3853" s="10"/>
    </row>
    <row r="3854" spans="2:47" ht="13.15" customHeight="1" x14ac:dyDescent="0.2">
      <c r="B3854" s="117" t="s">
        <v>6953</v>
      </c>
      <c r="C3854" s="13" t="s">
        <v>100</v>
      </c>
      <c r="D3854" s="117" t="s">
        <v>6950</v>
      </c>
      <c r="E3854" s="117" t="s">
        <v>6951</v>
      </c>
      <c r="F3854" s="117" t="s">
        <v>6951</v>
      </c>
      <c r="G3854" s="118" t="s">
        <v>6952</v>
      </c>
      <c r="H3854" s="97" t="s">
        <v>1026</v>
      </c>
      <c r="I3854" s="97">
        <v>50</v>
      </c>
      <c r="J3854" s="119" t="s">
        <v>3357</v>
      </c>
      <c r="K3854" s="97" t="s">
        <v>6187</v>
      </c>
      <c r="L3854" s="97"/>
      <c r="M3854" s="97" t="s">
        <v>6199</v>
      </c>
      <c r="N3854" s="10" t="s">
        <v>5955</v>
      </c>
      <c r="O3854" s="120"/>
      <c r="P3854" s="121"/>
      <c r="Q3854" s="121"/>
      <c r="R3854" s="122"/>
      <c r="S3854" s="123"/>
      <c r="T3854" s="119">
        <v>1081989671</v>
      </c>
      <c r="U3854" s="119">
        <v>1500000000</v>
      </c>
      <c r="V3854" s="124"/>
      <c r="W3854" s="123"/>
      <c r="X3854" s="123"/>
      <c r="Y3854" s="123"/>
      <c r="Z3854" s="123"/>
      <c r="AA3854" s="123"/>
      <c r="AB3854" s="123"/>
      <c r="AC3854" s="123"/>
      <c r="AD3854" s="123"/>
      <c r="AE3854" s="123"/>
      <c r="AF3854" s="123"/>
      <c r="AG3854" s="123"/>
      <c r="AH3854" s="123"/>
      <c r="AI3854" s="123"/>
      <c r="AJ3854" s="123"/>
      <c r="AK3854" s="123"/>
      <c r="AL3854" s="123"/>
      <c r="AM3854" s="123"/>
      <c r="AN3854" s="123"/>
      <c r="AO3854" s="123"/>
      <c r="AP3854" s="123"/>
      <c r="AQ3854" s="27">
        <v>0</v>
      </c>
      <c r="AR3854" s="27">
        <f t="shared" si="169"/>
        <v>0</v>
      </c>
      <c r="AS3854" s="125"/>
      <c r="AT3854" s="13">
        <v>2017</v>
      </c>
      <c r="AU3854" s="126" t="s">
        <v>212</v>
      </c>
    </row>
    <row r="3855" spans="2:47" ht="13.15" customHeight="1" x14ac:dyDescent="0.2">
      <c r="B3855" s="117" t="s">
        <v>7217</v>
      </c>
      <c r="C3855" s="13" t="s">
        <v>100</v>
      </c>
      <c r="D3855" s="127" t="s">
        <v>7211</v>
      </c>
      <c r="E3855" s="127" t="s">
        <v>7212</v>
      </c>
      <c r="F3855" s="127" t="s">
        <v>7212</v>
      </c>
      <c r="G3855" s="128" t="s">
        <v>7213</v>
      </c>
      <c r="H3855" s="126" t="s">
        <v>1026</v>
      </c>
      <c r="I3855" s="126">
        <v>50</v>
      </c>
      <c r="J3855" s="129" t="s">
        <v>7214</v>
      </c>
      <c r="K3855" s="126" t="s">
        <v>7215</v>
      </c>
      <c r="L3855" s="126"/>
      <c r="M3855" s="126" t="s">
        <v>6199</v>
      </c>
      <c r="N3855" s="10" t="s">
        <v>5955</v>
      </c>
      <c r="O3855" s="130"/>
      <c r="P3855" s="130"/>
      <c r="Q3855" s="131"/>
      <c r="R3855" s="131"/>
      <c r="S3855" s="131"/>
      <c r="T3855" s="132">
        <v>101584370</v>
      </c>
      <c r="U3855" s="132">
        <v>885356359.21897101</v>
      </c>
      <c r="V3855" s="131"/>
      <c r="W3855" s="131"/>
      <c r="X3855" s="131"/>
      <c r="Y3855" s="131"/>
      <c r="Z3855" s="131"/>
      <c r="AA3855" s="131"/>
      <c r="AB3855" s="131"/>
      <c r="AC3855" s="131"/>
      <c r="AD3855" s="131"/>
      <c r="AE3855" s="131"/>
      <c r="AF3855" s="131"/>
      <c r="AG3855" s="131"/>
      <c r="AH3855" s="131"/>
      <c r="AI3855" s="131"/>
      <c r="AJ3855" s="131"/>
      <c r="AK3855" s="131"/>
      <c r="AL3855" s="131"/>
      <c r="AM3855" s="131"/>
      <c r="AN3855" s="131"/>
      <c r="AO3855" s="131"/>
      <c r="AP3855" s="131"/>
      <c r="AQ3855" s="60">
        <v>986940729.21897101</v>
      </c>
      <c r="AR3855" s="27">
        <f t="shared" si="169"/>
        <v>1105373616.7252476</v>
      </c>
      <c r="AS3855" s="132"/>
      <c r="AT3855" s="65">
        <v>2017</v>
      </c>
      <c r="AU3855" s="46" t="s">
        <v>7216</v>
      </c>
    </row>
    <row r="3856" spans="2:47" ht="13.15" customHeight="1" x14ac:dyDescent="0.25">
      <c r="B3856" s="117" t="s">
        <v>7227</v>
      </c>
      <c r="C3856" s="16" t="s">
        <v>100</v>
      </c>
      <c r="D3856" s="137" t="s">
        <v>7228</v>
      </c>
      <c r="E3856" s="10" t="s">
        <v>7229</v>
      </c>
      <c r="F3856" s="10" t="s">
        <v>7229</v>
      </c>
      <c r="G3856" s="10" t="s">
        <v>7230</v>
      </c>
      <c r="H3856" s="137" t="s">
        <v>1026</v>
      </c>
      <c r="I3856" s="15">
        <v>80</v>
      </c>
      <c r="J3856" s="15" t="s">
        <v>7214</v>
      </c>
      <c r="K3856" s="10" t="s">
        <v>7231</v>
      </c>
      <c r="L3856" s="15"/>
      <c r="M3856" s="10" t="s">
        <v>6192</v>
      </c>
      <c r="N3856" s="15" t="s">
        <v>5955</v>
      </c>
      <c r="O3856" s="27"/>
      <c r="P3856" s="73"/>
      <c r="Q3856" s="73"/>
      <c r="R3856" s="74"/>
      <c r="S3856" s="27"/>
      <c r="T3856" s="27"/>
      <c r="U3856" s="27">
        <v>740772300.10000002</v>
      </c>
      <c r="V3856" s="27">
        <v>834287625</v>
      </c>
      <c r="W3856" s="39"/>
      <c r="X3856" s="39"/>
      <c r="Y3856" s="39"/>
      <c r="Z3856" s="39"/>
      <c r="AA3856" s="39"/>
      <c r="AB3856" s="39"/>
      <c r="AC3856" s="39"/>
      <c r="AD3856" s="39"/>
      <c r="AE3856" s="39"/>
      <c r="AF3856" s="39"/>
      <c r="AG3856" s="39"/>
      <c r="AH3856" s="39"/>
      <c r="AI3856" s="39"/>
      <c r="AJ3856" s="39"/>
      <c r="AK3856" s="39"/>
      <c r="AL3856" s="39"/>
      <c r="AM3856" s="39"/>
      <c r="AN3856" s="39"/>
      <c r="AO3856" s="39"/>
      <c r="AP3856" s="39"/>
      <c r="AQ3856" s="27">
        <f t="shared" ref="AQ3856:AQ3859" si="171">SUM(O3856:W3856)</f>
        <v>1575059925.0999999</v>
      </c>
      <c r="AR3856" s="27">
        <f t="shared" si="169"/>
        <v>1764067116.112</v>
      </c>
      <c r="AS3856" s="91"/>
      <c r="AT3856" s="15">
        <v>2017</v>
      </c>
      <c r="AU3856" s="10"/>
    </row>
    <row r="3857" spans="2:47" ht="13.15" customHeight="1" x14ac:dyDescent="0.25">
      <c r="B3857" s="117" t="s">
        <v>7232</v>
      </c>
      <c r="C3857" s="16" t="s">
        <v>100</v>
      </c>
      <c r="D3857" s="137" t="s">
        <v>7228</v>
      </c>
      <c r="E3857" s="10" t="s">
        <v>7229</v>
      </c>
      <c r="F3857" s="10" t="s">
        <v>7229</v>
      </c>
      <c r="G3857" s="10" t="s">
        <v>7233</v>
      </c>
      <c r="H3857" s="137" t="s">
        <v>1026</v>
      </c>
      <c r="I3857" s="15">
        <v>80</v>
      </c>
      <c r="J3857" s="15" t="s">
        <v>7214</v>
      </c>
      <c r="K3857" s="10" t="s">
        <v>7234</v>
      </c>
      <c r="L3857" s="15"/>
      <c r="M3857" s="10" t="s">
        <v>6192</v>
      </c>
      <c r="N3857" s="15" t="s">
        <v>5955</v>
      </c>
      <c r="O3857" s="27"/>
      <c r="P3857" s="73"/>
      <c r="Q3857" s="73"/>
      <c r="R3857" s="74"/>
      <c r="S3857" s="27"/>
      <c r="T3857" s="27"/>
      <c r="U3857" s="27">
        <v>1374315449.03</v>
      </c>
      <c r="V3857" s="27">
        <v>1248281381.25</v>
      </c>
      <c r="W3857" s="39"/>
      <c r="X3857" s="39"/>
      <c r="Y3857" s="39"/>
      <c r="Z3857" s="39"/>
      <c r="AA3857" s="39"/>
      <c r="AB3857" s="39"/>
      <c r="AC3857" s="39"/>
      <c r="AD3857" s="39"/>
      <c r="AE3857" s="39"/>
      <c r="AF3857" s="39"/>
      <c r="AG3857" s="39"/>
      <c r="AH3857" s="39"/>
      <c r="AI3857" s="39"/>
      <c r="AJ3857" s="39"/>
      <c r="AK3857" s="39"/>
      <c r="AL3857" s="39"/>
      <c r="AM3857" s="39"/>
      <c r="AN3857" s="39"/>
      <c r="AO3857" s="39"/>
      <c r="AP3857" s="39"/>
      <c r="AQ3857" s="27">
        <f t="shared" si="171"/>
        <v>2622596830.2799997</v>
      </c>
      <c r="AR3857" s="27">
        <f t="shared" si="169"/>
        <v>2937308449.9136</v>
      </c>
      <c r="AS3857" s="91"/>
      <c r="AT3857" s="15">
        <v>2017</v>
      </c>
      <c r="AU3857" s="10"/>
    </row>
    <row r="3858" spans="2:47" ht="13.15" customHeight="1" x14ac:dyDescent="0.25">
      <c r="B3858" s="117" t="s">
        <v>7235</v>
      </c>
      <c r="C3858" s="16" t="s">
        <v>100</v>
      </c>
      <c r="D3858" s="137" t="s">
        <v>7228</v>
      </c>
      <c r="E3858" s="10" t="s">
        <v>7229</v>
      </c>
      <c r="F3858" s="10" t="s">
        <v>7229</v>
      </c>
      <c r="G3858" s="10" t="s">
        <v>7236</v>
      </c>
      <c r="H3858" s="137" t="s">
        <v>1026</v>
      </c>
      <c r="I3858" s="15">
        <v>80</v>
      </c>
      <c r="J3858" s="15" t="s">
        <v>7214</v>
      </c>
      <c r="K3858" s="10" t="s">
        <v>7237</v>
      </c>
      <c r="L3858" s="15"/>
      <c r="M3858" s="10" t="s">
        <v>6192</v>
      </c>
      <c r="N3858" s="15" t="s">
        <v>5955</v>
      </c>
      <c r="O3858" s="27"/>
      <c r="P3858" s="73"/>
      <c r="Q3858" s="73"/>
      <c r="R3858" s="74"/>
      <c r="S3858" s="27"/>
      <c r="T3858" s="27"/>
      <c r="U3858" s="27">
        <v>840874102</v>
      </c>
      <c r="V3858" s="27">
        <v>746817881.25</v>
      </c>
      <c r="W3858" s="39"/>
      <c r="X3858" s="39"/>
      <c r="Y3858" s="39"/>
      <c r="Z3858" s="39"/>
      <c r="AA3858" s="39"/>
      <c r="AB3858" s="39"/>
      <c r="AC3858" s="39"/>
      <c r="AD3858" s="39"/>
      <c r="AE3858" s="39"/>
      <c r="AF3858" s="39"/>
      <c r="AG3858" s="39"/>
      <c r="AH3858" s="39"/>
      <c r="AI3858" s="39"/>
      <c r="AJ3858" s="39"/>
      <c r="AK3858" s="39"/>
      <c r="AL3858" s="39"/>
      <c r="AM3858" s="39"/>
      <c r="AN3858" s="39"/>
      <c r="AO3858" s="39"/>
      <c r="AP3858" s="39"/>
      <c r="AQ3858" s="27">
        <f t="shared" si="171"/>
        <v>1587691983.25</v>
      </c>
      <c r="AR3858" s="27">
        <f t="shared" si="169"/>
        <v>1778215021.2400002</v>
      </c>
      <c r="AS3858" s="91"/>
      <c r="AT3858" s="15">
        <v>2017</v>
      </c>
      <c r="AU3858" s="10"/>
    </row>
    <row r="3859" spans="2:47" ht="13.15" customHeight="1" x14ac:dyDescent="0.25">
      <c r="B3859" s="117" t="s">
        <v>7238</v>
      </c>
      <c r="C3859" s="16" t="s">
        <v>100</v>
      </c>
      <c r="D3859" s="137" t="s">
        <v>7228</v>
      </c>
      <c r="E3859" s="10" t="s">
        <v>7229</v>
      </c>
      <c r="F3859" s="10" t="s">
        <v>7229</v>
      </c>
      <c r="G3859" s="10" t="s">
        <v>7239</v>
      </c>
      <c r="H3859" s="137" t="s">
        <v>1026</v>
      </c>
      <c r="I3859" s="15">
        <v>80</v>
      </c>
      <c r="J3859" s="15" t="s">
        <v>7214</v>
      </c>
      <c r="K3859" s="10" t="s">
        <v>7240</v>
      </c>
      <c r="L3859" s="15"/>
      <c r="M3859" s="10" t="s">
        <v>6192</v>
      </c>
      <c r="N3859" s="15" t="s">
        <v>5955</v>
      </c>
      <c r="O3859" s="27"/>
      <c r="P3859" s="73"/>
      <c r="Q3859" s="73"/>
      <c r="R3859" s="74"/>
      <c r="S3859" s="27"/>
      <c r="T3859" s="27"/>
      <c r="U3859" s="27">
        <v>439862400</v>
      </c>
      <c r="V3859" s="27">
        <v>336610556.25</v>
      </c>
      <c r="W3859" s="39"/>
      <c r="X3859" s="39"/>
      <c r="Y3859" s="39"/>
      <c r="Z3859" s="39"/>
      <c r="AA3859" s="39"/>
      <c r="AB3859" s="39"/>
      <c r="AC3859" s="39"/>
      <c r="AD3859" s="39"/>
      <c r="AE3859" s="39"/>
      <c r="AF3859" s="39"/>
      <c r="AG3859" s="39"/>
      <c r="AH3859" s="39"/>
      <c r="AI3859" s="39"/>
      <c r="AJ3859" s="39"/>
      <c r="AK3859" s="39"/>
      <c r="AL3859" s="39"/>
      <c r="AM3859" s="39"/>
      <c r="AN3859" s="39"/>
      <c r="AO3859" s="39"/>
      <c r="AP3859" s="39"/>
      <c r="AQ3859" s="27">
        <f t="shared" si="171"/>
        <v>776472956.25</v>
      </c>
      <c r="AR3859" s="27">
        <f t="shared" si="169"/>
        <v>869649711.00000012</v>
      </c>
      <c r="AS3859" s="91"/>
      <c r="AT3859" s="15">
        <v>2017</v>
      </c>
      <c r="AU3859" s="10"/>
    </row>
    <row r="3860" spans="2:47" ht="13.15" customHeight="1" x14ac:dyDescent="0.25">
      <c r="B3860" s="117" t="s">
        <v>7241</v>
      </c>
      <c r="C3860" s="15" t="s">
        <v>100</v>
      </c>
      <c r="D3860" s="48" t="s">
        <v>7242</v>
      </c>
      <c r="E3860" s="48" t="s">
        <v>7243</v>
      </c>
      <c r="F3860" s="48" t="s">
        <v>7243</v>
      </c>
      <c r="G3860" s="86" t="s">
        <v>7244</v>
      </c>
      <c r="H3860" s="15" t="s">
        <v>1026</v>
      </c>
      <c r="I3860" s="15">
        <v>100</v>
      </c>
      <c r="J3860" s="15" t="s">
        <v>5951</v>
      </c>
      <c r="K3860" s="10" t="s">
        <v>5830</v>
      </c>
      <c r="L3860" s="15"/>
      <c r="M3860" s="10" t="s">
        <v>7245</v>
      </c>
      <c r="N3860" s="15" t="s">
        <v>5955</v>
      </c>
      <c r="O3860" s="15"/>
      <c r="P3860" s="15"/>
      <c r="Q3860" s="15"/>
      <c r="R3860" s="15"/>
      <c r="S3860" s="15"/>
      <c r="T3860" s="15"/>
      <c r="U3860" s="27">
        <v>1751623000</v>
      </c>
      <c r="V3860" s="27">
        <v>1751623000</v>
      </c>
      <c r="W3860" s="39">
        <v>875812000</v>
      </c>
      <c r="X3860" s="15"/>
      <c r="Y3860" s="15"/>
      <c r="Z3860" s="15"/>
      <c r="AA3860" s="15"/>
      <c r="AB3860" s="15"/>
      <c r="AC3860" s="15"/>
      <c r="AD3860" s="15"/>
      <c r="AE3860" s="15"/>
      <c r="AF3860" s="15"/>
      <c r="AG3860" s="15"/>
      <c r="AH3860" s="15"/>
      <c r="AI3860" s="15"/>
      <c r="AJ3860" s="15"/>
      <c r="AK3860" s="15"/>
      <c r="AL3860" s="15"/>
      <c r="AM3860" s="15"/>
      <c r="AN3860" s="15"/>
      <c r="AO3860" s="15"/>
      <c r="AP3860" s="15"/>
      <c r="AQ3860" s="27">
        <v>0</v>
      </c>
      <c r="AR3860" s="27">
        <f>AQ3860*1.12</f>
        <v>0</v>
      </c>
      <c r="AS3860" s="15"/>
      <c r="AT3860" s="15">
        <v>2017</v>
      </c>
      <c r="AU3860" s="15" t="s">
        <v>7427</v>
      </c>
    </row>
    <row r="3861" spans="2:47" ht="13.15" customHeight="1" x14ac:dyDescent="0.25">
      <c r="B3861" s="117" t="s">
        <v>7428</v>
      </c>
      <c r="C3861" s="15" t="s">
        <v>100</v>
      </c>
      <c r="D3861" s="48" t="s">
        <v>7509</v>
      </c>
      <c r="E3861" s="10" t="s">
        <v>7510</v>
      </c>
      <c r="F3861" s="10" t="s">
        <v>7511</v>
      </c>
      <c r="G3861" s="10" t="s">
        <v>7244</v>
      </c>
      <c r="H3861" s="15" t="s">
        <v>1026</v>
      </c>
      <c r="I3861" s="15">
        <v>100</v>
      </c>
      <c r="J3861" s="15" t="s">
        <v>5951</v>
      </c>
      <c r="K3861" s="10" t="s">
        <v>5830</v>
      </c>
      <c r="L3861" s="15"/>
      <c r="M3861" s="10" t="s">
        <v>7431</v>
      </c>
      <c r="N3861" s="15" t="s">
        <v>5955</v>
      </c>
      <c r="O3861" s="15"/>
      <c r="P3861" s="15"/>
      <c r="Q3861" s="15"/>
      <c r="R3861" s="15"/>
      <c r="S3861" s="15"/>
      <c r="T3861" s="15"/>
      <c r="U3861" s="27">
        <v>1761623000</v>
      </c>
      <c r="V3861" s="39">
        <v>1771623000</v>
      </c>
      <c r="W3861" s="39">
        <v>895812000</v>
      </c>
      <c r="X3861" s="15"/>
      <c r="Y3861" s="27"/>
      <c r="Z3861" s="27"/>
      <c r="AA3861" s="15"/>
      <c r="AB3861" s="15"/>
      <c r="AC3861" s="15"/>
      <c r="AD3861" s="27"/>
      <c r="AE3861" s="27"/>
      <c r="AF3861" s="27"/>
      <c r="AG3861" s="27"/>
      <c r="AH3861" s="27"/>
      <c r="AI3861" s="27"/>
      <c r="AJ3861" s="27"/>
      <c r="AK3861" s="27"/>
      <c r="AL3861" s="27"/>
      <c r="AM3861" s="27"/>
      <c r="AN3861" s="27"/>
      <c r="AO3861" s="27"/>
      <c r="AP3861" s="27"/>
      <c r="AQ3861" s="27">
        <v>0</v>
      </c>
      <c r="AR3861" s="27">
        <f>AQ3861*1.12</f>
        <v>0</v>
      </c>
      <c r="AS3861" s="15"/>
      <c r="AT3861" s="15">
        <v>2017</v>
      </c>
      <c r="AU3861" s="15" t="s">
        <v>115</v>
      </c>
    </row>
    <row r="3862" spans="2:47" ht="13.15" customHeight="1" x14ac:dyDescent="0.25">
      <c r="B3862" s="154" t="s">
        <v>7512</v>
      </c>
      <c r="C3862" s="138" t="s">
        <v>100</v>
      </c>
      <c r="D3862" s="48" t="s">
        <v>7509</v>
      </c>
      <c r="E3862" s="10" t="s">
        <v>7510</v>
      </c>
      <c r="F3862" s="10" t="s">
        <v>7511</v>
      </c>
      <c r="G3862" s="10" t="s">
        <v>7244</v>
      </c>
      <c r="H3862" s="138" t="s">
        <v>1026</v>
      </c>
      <c r="I3862" s="138">
        <v>100</v>
      </c>
      <c r="J3862" s="138" t="s">
        <v>5951</v>
      </c>
      <c r="K3862" s="149" t="s">
        <v>5830</v>
      </c>
      <c r="L3862" s="138"/>
      <c r="M3862" s="149" t="s">
        <v>7431</v>
      </c>
      <c r="N3862" s="138" t="s">
        <v>5955</v>
      </c>
      <c r="O3862" s="138"/>
      <c r="P3862" s="138"/>
      <c r="Q3862" s="138"/>
      <c r="R3862" s="138"/>
      <c r="S3862" s="138"/>
      <c r="T3862" s="138"/>
      <c r="U3862" s="11">
        <v>1751623000</v>
      </c>
      <c r="V3862" s="6">
        <v>1751623000</v>
      </c>
      <c r="W3862" s="6">
        <v>875812000</v>
      </c>
      <c r="X3862" s="6"/>
      <c r="Y3862" s="6"/>
      <c r="Z3862" s="6"/>
      <c r="AA3862" s="6"/>
      <c r="AB3862" s="6"/>
      <c r="AC3862" s="6"/>
      <c r="AD3862" s="6"/>
      <c r="AE3862" s="6"/>
      <c r="AF3862" s="6"/>
      <c r="AG3862" s="6"/>
      <c r="AH3862" s="6"/>
      <c r="AI3862" s="6"/>
      <c r="AJ3862" s="6"/>
      <c r="AK3862" s="6"/>
      <c r="AL3862" s="6"/>
      <c r="AM3862" s="6"/>
      <c r="AN3862" s="6"/>
      <c r="AO3862" s="6"/>
      <c r="AP3862" s="11"/>
      <c r="AQ3862" s="11">
        <v>0</v>
      </c>
      <c r="AR3862" s="11">
        <f>AQ3862*1.12</f>
        <v>0</v>
      </c>
      <c r="AS3862" s="138"/>
      <c r="AT3862" s="138">
        <v>2017</v>
      </c>
      <c r="AU3862" s="138" t="s">
        <v>212</v>
      </c>
    </row>
    <row r="3863" spans="2:47" ht="13.15" customHeight="1" x14ac:dyDescent="0.25">
      <c r="B3863" s="117" t="s">
        <v>7513</v>
      </c>
      <c r="C3863" s="15" t="s">
        <v>100</v>
      </c>
      <c r="D3863" s="48" t="s">
        <v>7429</v>
      </c>
      <c r="E3863" s="48" t="s">
        <v>7430</v>
      </c>
      <c r="F3863" s="48" t="s">
        <v>7430</v>
      </c>
      <c r="G3863" s="86" t="s">
        <v>7244</v>
      </c>
      <c r="H3863" s="15" t="s">
        <v>1026</v>
      </c>
      <c r="I3863" s="15">
        <v>100</v>
      </c>
      <c r="J3863" s="15" t="s">
        <v>5951</v>
      </c>
      <c r="K3863" s="10" t="s">
        <v>5830</v>
      </c>
      <c r="L3863" s="15"/>
      <c r="M3863" s="10" t="s">
        <v>7431</v>
      </c>
      <c r="N3863" s="15" t="s">
        <v>5955</v>
      </c>
      <c r="O3863" s="15"/>
      <c r="P3863" s="15"/>
      <c r="Q3863" s="15"/>
      <c r="R3863" s="15"/>
      <c r="S3863" s="15"/>
      <c r="T3863" s="15"/>
      <c r="U3863" s="27">
        <v>1751623000</v>
      </c>
      <c r="V3863" s="39">
        <v>1751623000</v>
      </c>
      <c r="W3863" s="39">
        <v>875812000</v>
      </c>
      <c r="X3863" s="39"/>
      <c r="Y3863" s="39"/>
      <c r="Z3863" s="39"/>
      <c r="AA3863" s="39"/>
      <c r="AB3863" s="39"/>
      <c r="AC3863" s="39"/>
      <c r="AD3863" s="39"/>
      <c r="AE3863" s="39"/>
      <c r="AF3863" s="39"/>
      <c r="AG3863" s="39"/>
      <c r="AH3863" s="39"/>
      <c r="AI3863" s="39"/>
      <c r="AJ3863" s="39"/>
      <c r="AK3863" s="39"/>
      <c r="AL3863" s="39"/>
      <c r="AM3863" s="39"/>
      <c r="AN3863" s="39"/>
      <c r="AO3863" s="39"/>
      <c r="AP3863" s="27"/>
      <c r="AQ3863" s="27">
        <f>SUM(O3863:W3863)</f>
        <v>4379058000</v>
      </c>
      <c r="AR3863" s="27">
        <f>AQ3863*1.12</f>
        <v>4904544960</v>
      </c>
      <c r="AS3863" s="15"/>
      <c r="AT3863" s="15">
        <v>2017</v>
      </c>
      <c r="AU3863" s="15"/>
    </row>
    <row r="3864" spans="2:47" ht="13.15" customHeight="1" x14ac:dyDescent="0.25">
      <c r="B3864" s="5" t="s">
        <v>6221</v>
      </c>
      <c r="C3864" s="5"/>
      <c r="D3864" s="5"/>
      <c r="E3864" s="5"/>
      <c r="F3864" s="5"/>
      <c r="G3864" s="5"/>
      <c r="H3864" s="5"/>
      <c r="I3864" s="5"/>
      <c r="J3864" s="5"/>
      <c r="K3864" s="5"/>
      <c r="L3864" s="5"/>
      <c r="M3864" s="5"/>
      <c r="N3864" s="5"/>
      <c r="O3864" s="5"/>
      <c r="P3864" s="74"/>
      <c r="Q3864" s="74"/>
      <c r="R3864" s="74"/>
      <c r="S3864" s="74"/>
      <c r="T3864" s="74"/>
      <c r="U3864" s="74"/>
      <c r="V3864" s="74"/>
      <c r="W3864" s="74"/>
      <c r="X3864" s="74"/>
      <c r="Y3864" s="74"/>
      <c r="Z3864" s="74"/>
      <c r="AA3864" s="74"/>
      <c r="AB3864" s="74"/>
      <c r="AC3864" s="74"/>
      <c r="AD3864" s="74"/>
      <c r="AE3864" s="74"/>
      <c r="AF3864" s="74"/>
      <c r="AG3864" s="74"/>
      <c r="AH3864" s="74"/>
      <c r="AI3864" s="74"/>
      <c r="AJ3864" s="74"/>
      <c r="AK3864" s="74"/>
      <c r="AL3864" s="74"/>
      <c r="AM3864" s="74"/>
      <c r="AN3864" s="74"/>
      <c r="AO3864" s="74"/>
      <c r="AP3864" s="74"/>
      <c r="AQ3864" s="74">
        <f>SUM(AQ3754:AQ3863)</f>
        <v>85591019779.374969</v>
      </c>
      <c r="AR3864" s="74">
        <f>SUM(AR3754:AR3863)</f>
        <v>95861942152.899963</v>
      </c>
      <c r="AS3864" s="5"/>
      <c r="AT3864" s="5"/>
      <c r="AU3864" s="10"/>
    </row>
    <row r="3865" spans="2:47" ht="13.15" customHeight="1" x14ac:dyDescent="0.25">
      <c r="B3865" s="5" t="s">
        <v>6222</v>
      </c>
      <c r="C3865" s="5"/>
      <c r="D3865" s="5"/>
      <c r="E3865" s="5"/>
      <c r="F3865" s="5"/>
      <c r="G3865" s="5"/>
      <c r="H3865" s="5"/>
      <c r="I3865" s="5"/>
      <c r="J3865" s="5"/>
      <c r="K3865" s="5"/>
      <c r="L3865" s="5"/>
      <c r="M3865" s="5"/>
      <c r="N3865" s="5"/>
      <c r="O3865" s="5"/>
      <c r="P3865" s="74"/>
      <c r="Q3865" s="74"/>
      <c r="R3865" s="74"/>
      <c r="S3865" s="74"/>
      <c r="T3865" s="74"/>
      <c r="U3865" s="74"/>
      <c r="V3865" s="74"/>
      <c r="W3865" s="74"/>
      <c r="X3865" s="74"/>
      <c r="Y3865" s="74"/>
      <c r="Z3865" s="74"/>
      <c r="AA3865" s="74"/>
      <c r="AB3865" s="74"/>
      <c r="AC3865" s="74"/>
      <c r="AD3865" s="74"/>
      <c r="AE3865" s="74"/>
      <c r="AF3865" s="74"/>
      <c r="AG3865" s="74"/>
      <c r="AH3865" s="74"/>
      <c r="AI3865" s="74"/>
      <c r="AJ3865" s="74"/>
      <c r="AK3865" s="74"/>
      <c r="AL3865" s="74"/>
      <c r="AM3865" s="74"/>
      <c r="AN3865" s="74"/>
      <c r="AO3865" s="74"/>
      <c r="AP3865" s="74"/>
      <c r="AQ3865" s="74"/>
      <c r="AR3865" s="74"/>
      <c r="AS3865" s="5"/>
      <c r="AT3865" s="5"/>
      <c r="AU3865" s="10"/>
    </row>
    <row r="3866" spans="2:47" ht="13.15" customHeight="1" x14ac:dyDescent="0.25">
      <c r="B3866" s="10" t="s">
        <v>6223</v>
      </c>
      <c r="C3866" s="16" t="s">
        <v>100</v>
      </c>
      <c r="D3866" s="10" t="s">
        <v>6224</v>
      </c>
      <c r="E3866" s="31" t="s">
        <v>6225</v>
      </c>
      <c r="F3866" s="31" t="s">
        <v>6225</v>
      </c>
      <c r="G3866" s="10" t="s">
        <v>6226</v>
      </c>
      <c r="H3866" s="10" t="s">
        <v>197</v>
      </c>
      <c r="I3866" s="10">
        <v>80</v>
      </c>
      <c r="J3866" s="10" t="s">
        <v>6026</v>
      </c>
      <c r="K3866" s="10" t="s">
        <v>5952</v>
      </c>
      <c r="L3866" s="10" t="s">
        <v>5953</v>
      </c>
      <c r="M3866" s="10" t="s">
        <v>6044</v>
      </c>
      <c r="N3866" s="10" t="s">
        <v>5955</v>
      </c>
      <c r="O3866" s="27"/>
      <c r="P3866" s="27">
        <v>8133652</v>
      </c>
      <c r="Q3866" s="27">
        <v>3063728</v>
      </c>
      <c r="R3866" s="27"/>
      <c r="S3866" s="27"/>
      <c r="T3866" s="27"/>
      <c r="U3866" s="27"/>
      <c r="V3866" s="27"/>
      <c r="W3866" s="27"/>
      <c r="X3866" s="27"/>
      <c r="Y3866" s="27"/>
      <c r="Z3866" s="27"/>
      <c r="AA3866" s="27"/>
      <c r="AB3866" s="27"/>
      <c r="AC3866" s="27"/>
      <c r="AD3866" s="27"/>
      <c r="AE3866" s="27"/>
      <c r="AF3866" s="27"/>
      <c r="AG3866" s="27"/>
      <c r="AH3866" s="27"/>
      <c r="AI3866" s="27"/>
      <c r="AJ3866" s="27"/>
      <c r="AK3866" s="27"/>
      <c r="AL3866" s="27"/>
      <c r="AM3866" s="27"/>
      <c r="AN3866" s="27"/>
      <c r="AO3866" s="27"/>
      <c r="AP3866" s="27"/>
      <c r="AQ3866" s="27">
        <f>SUM(O3866:W3866)</f>
        <v>11197380</v>
      </c>
      <c r="AR3866" s="27">
        <f t="shared" ref="AR3866:AR3944" si="172">AQ3866*1.12</f>
        <v>12541065.600000001</v>
      </c>
      <c r="AS3866" s="10"/>
      <c r="AT3866" s="91" t="s">
        <v>5969</v>
      </c>
      <c r="AU3866" s="89"/>
    </row>
    <row r="3867" spans="2:47" ht="13.15" customHeight="1" x14ac:dyDescent="0.25">
      <c r="B3867" s="10" t="s">
        <v>6227</v>
      </c>
      <c r="C3867" s="16" t="s">
        <v>100</v>
      </c>
      <c r="D3867" s="10" t="s">
        <v>6228</v>
      </c>
      <c r="E3867" s="31" t="s">
        <v>6229</v>
      </c>
      <c r="F3867" s="31" t="s">
        <v>6229</v>
      </c>
      <c r="G3867" s="10" t="s">
        <v>6230</v>
      </c>
      <c r="H3867" s="10" t="s">
        <v>105</v>
      </c>
      <c r="I3867" s="10">
        <v>80</v>
      </c>
      <c r="J3867" s="10" t="s">
        <v>6026</v>
      </c>
      <c r="K3867" s="10" t="s">
        <v>5952</v>
      </c>
      <c r="L3867" s="10" t="s">
        <v>5953</v>
      </c>
      <c r="M3867" s="10" t="s">
        <v>6044</v>
      </c>
      <c r="N3867" s="10" t="s">
        <v>5955</v>
      </c>
      <c r="O3867" s="27"/>
      <c r="P3867" s="27">
        <v>5194799</v>
      </c>
      <c r="Q3867" s="27">
        <v>1956741</v>
      </c>
      <c r="R3867" s="27"/>
      <c r="S3867" s="27"/>
      <c r="T3867" s="27"/>
      <c r="U3867" s="27"/>
      <c r="V3867" s="27"/>
      <c r="W3867" s="27"/>
      <c r="X3867" s="27"/>
      <c r="Y3867" s="27"/>
      <c r="Z3867" s="27"/>
      <c r="AA3867" s="27"/>
      <c r="AB3867" s="27"/>
      <c r="AC3867" s="27"/>
      <c r="AD3867" s="27"/>
      <c r="AE3867" s="27"/>
      <c r="AF3867" s="27"/>
      <c r="AG3867" s="27"/>
      <c r="AH3867" s="27"/>
      <c r="AI3867" s="27"/>
      <c r="AJ3867" s="27"/>
      <c r="AK3867" s="27"/>
      <c r="AL3867" s="27"/>
      <c r="AM3867" s="27"/>
      <c r="AN3867" s="27"/>
      <c r="AO3867" s="27"/>
      <c r="AP3867" s="27"/>
      <c r="AQ3867" s="27">
        <f>SUM(O3867:W3867)</f>
        <v>7151540</v>
      </c>
      <c r="AR3867" s="27">
        <f t="shared" si="172"/>
        <v>8009724.8000000007</v>
      </c>
      <c r="AS3867" s="10"/>
      <c r="AT3867" s="91" t="s">
        <v>5969</v>
      </c>
      <c r="AU3867" s="89"/>
    </row>
    <row r="3868" spans="2:47" ht="13.15" customHeight="1" x14ac:dyDescent="0.25">
      <c r="B3868" s="10" t="s">
        <v>6231</v>
      </c>
      <c r="C3868" s="16" t="s">
        <v>100</v>
      </c>
      <c r="D3868" s="10" t="s">
        <v>6232</v>
      </c>
      <c r="E3868" s="8" t="s">
        <v>6233</v>
      </c>
      <c r="F3868" s="8" t="s">
        <v>6234</v>
      </c>
      <c r="G3868" s="31" t="s">
        <v>6234</v>
      </c>
      <c r="H3868" s="10" t="s">
        <v>197</v>
      </c>
      <c r="I3868" s="10">
        <v>80</v>
      </c>
      <c r="J3868" s="10" t="s">
        <v>235</v>
      </c>
      <c r="K3868" s="10" t="s">
        <v>5952</v>
      </c>
      <c r="L3868" s="10" t="s">
        <v>5953</v>
      </c>
      <c r="M3868" s="10" t="s">
        <v>6044</v>
      </c>
      <c r="N3868" s="10" t="s">
        <v>5955</v>
      </c>
      <c r="O3868" s="27"/>
      <c r="P3868" s="27"/>
      <c r="Q3868" s="27"/>
      <c r="R3868" s="27"/>
      <c r="S3868" s="27"/>
      <c r="T3868" s="27"/>
      <c r="U3868" s="27"/>
      <c r="V3868" s="27"/>
      <c r="W3868" s="27"/>
      <c r="X3868" s="27"/>
      <c r="Y3868" s="27"/>
      <c r="Z3868" s="27"/>
      <c r="AA3868" s="27"/>
      <c r="AB3868" s="27"/>
      <c r="AC3868" s="27"/>
      <c r="AD3868" s="27"/>
      <c r="AE3868" s="27"/>
      <c r="AF3868" s="27"/>
      <c r="AG3868" s="27"/>
      <c r="AH3868" s="27"/>
      <c r="AI3868" s="27"/>
      <c r="AJ3868" s="27"/>
      <c r="AK3868" s="27"/>
      <c r="AL3868" s="27"/>
      <c r="AM3868" s="27"/>
      <c r="AN3868" s="27"/>
      <c r="AO3868" s="27"/>
      <c r="AP3868" s="27"/>
      <c r="AQ3868" s="27">
        <v>0</v>
      </c>
      <c r="AR3868" s="27">
        <f t="shared" si="172"/>
        <v>0</v>
      </c>
      <c r="AS3868" s="10"/>
      <c r="AT3868" s="91" t="s">
        <v>5969</v>
      </c>
      <c r="AU3868" s="10" t="s">
        <v>6129</v>
      </c>
    </row>
    <row r="3869" spans="2:47" ht="13.15" customHeight="1" x14ac:dyDescent="0.25">
      <c r="B3869" s="10" t="s">
        <v>6235</v>
      </c>
      <c r="C3869" s="16" t="s">
        <v>100</v>
      </c>
      <c r="D3869" s="10" t="s">
        <v>6232</v>
      </c>
      <c r="E3869" s="8" t="s">
        <v>6233</v>
      </c>
      <c r="F3869" s="8" t="s">
        <v>6234</v>
      </c>
      <c r="G3869" s="31" t="s">
        <v>6234</v>
      </c>
      <c r="H3869" s="10" t="s">
        <v>197</v>
      </c>
      <c r="I3869" s="10">
        <v>80</v>
      </c>
      <c r="J3869" s="10" t="s">
        <v>1496</v>
      </c>
      <c r="K3869" s="10" t="s">
        <v>5952</v>
      </c>
      <c r="L3869" s="10" t="s">
        <v>5953</v>
      </c>
      <c r="M3869" s="10" t="s">
        <v>6044</v>
      </c>
      <c r="N3869" s="10" t="s">
        <v>5955</v>
      </c>
      <c r="O3869" s="27"/>
      <c r="P3869" s="27">
        <v>15002840</v>
      </c>
      <c r="Q3869" s="27">
        <v>25082748.210000001</v>
      </c>
      <c r="R3869" s="27">
        <v>25082748.210000001</v>
      </c>
      <c r="S3869" s="27"/>
      <c r="T3869" s="27"/>
      <c r="U3869" s="27"/>
      <c r="V3869" s="27"/>
      <c r="W3869" s="27"/>
      <c r="X3869" s="27"/>
      <c r="Y3869" s="27"/>
      <c r="Z3869" s="27"/>
      <c r="AA3869" s="27"/>
      <c r="AB3869" s="27"/>
      <c r="AC3869" s="27"/>
      <c r="AD3869" s="27"/>
      <c r="AE3869" s="27"/>
      <c r="AF3869" s="27"/>
      <c r="AG3869" s="27"/>
      <c r="AH3869" s="27"/>
      <c r="AI3869" s="27"/>
      <c r="AJ3869" s="27"/>
      <c r="AK3869" s="27"/>
      <c r="AL3869" s="27"/>
      <c r="AM3869" s="27"/>
      <c r="AN3869" s="27"/>
      <c r="AO3869" s="27"/>
      <c r="AP3869" s="27"/>
      <c r="AQ3869" s="27">
        <v>0</v>
      </c>
      <c r="AR3869" s="27">
        <f t="shared" si="172"/>
        <v>0</v>
      </c>
      <c r="AS3869" s="10"/>
      <c r="AT3869" s="91" t="s">
        <v>5969</v>
      </c>
      <c r="AU3869" s="15" t="s">
        <v>6129</v>
      </c>
    </row>
    <row r="3870" spans="2:47" ht="13.15" customHeight="1" x14ac:dyDescent="0.25">
      <c r="B3870" s="10" t="s">
        <v>6236</v>
      </c>
      <c r="C3870" s="16" t="s">
        <v>100</v>
      </c>
      <c r="D3870" s="10" t="s">
        <v>6232</v>
      </c>
      <c r="E3870" s="8" t="s">
        <v>6233</v>
      </c>
      <c r="F3870" s="8" t="s">
        <v>6234</v>
      </c>
      <c r="G3870" s="31" t="s">
        <v>6234</v>
      </c>
      <c r="H3870" s="10" t="s">
        <v>1026</v>
      </c>
      <c r="I3870" s="10">
        <v>80</v>
      </c>
      <c r="J3870" s="10" t="s">
        <v>1496</v>
      </c>
      <c r="K3870" s="10" t="s">
        <v>5952</v>
      </c>
      <c r="L3870" s="10" t="s">
        <v>5953</v>
      </c>
      <c r="M3870" s="10" t="s">
        <v>6044</v>
      </c>
      <c r="N3870" s="10" t="s">
        <v>5955</v>
      </c>
      <c r="O3870" s="27"/>
      <c r="P3870" s="39">
        <v>15002840</v>
      </c>
      <c r="Q3870" s="39">
        <v>25082748.210000001</v>
      </c>
      <c r="R3870" s="27"/>
      <c r="S3870" s="27"/>
      <c r="T3870" s="27"/>
      <c r="U3870" s="27"/>
      <c r="V3870" s="27"/>
      <c r="W3870" s="27"/>
      <c r="X3870" s="27"/>
      <c r="Y3870" s="27"/>
      <c r="Z3870" s="27"/>
      <c r="AA3870" s="27"/>
      <c r="AB3870" s="27"/>
      <c r="AC3870" s="27"/>
      <c r="AD3870" s="27"/>
      <c r="AE3870" s="27"/>
      <c r="AF3870" s="27"/>
      <c r="AG3870" s="27"/>
      <c r="AH3870" s="27"/>
      <c r="AI3870" s="27"/>
      <c r="AJ3870" s="27"/>
      <c r="AK3870" s="27"/>
      <c r="AL3870" s="27"/>
      <c r="AM3870" s="27"/>
      <c r="AN3870" s="27"/>
      <c r="AO3870" s="27"/>
      <c r="AP3870" s="27"/>
      <c r="AQ3870" s="27">
        <f>SUM(O3870:W3870)</f>
        <v>40085588.210000001</v>
      </c>
      <c r="AR3870" s="27">
        <f t="shared" si="172"/>
        <v>44895858.795200005</v>
      </c>
      <c r="AS3870" s="10"/>
      <c r="AT3870" s="91" t="s">
        <v>5969</v>
      </c>
      <c r="AU3870" s="15"/>
    </row>
    <row r="3871" spans="2:47" ht="13.15" customHeight="1" x14ac:dyDescent="0.25">
      <c r="B3871" s="10" t="s">
        <v>6237</v>
      </c>
      <c r="C3871" s="10" t="s">
        <v>100</v>
      </c>
      <c r="D3871" s="10" t="s">
        <v>6238</v>
      </c>
      <c r="E3871" s="50" t="s">
        <v>6239</v>
      </c>
      <c r="F3871" s="10" t="s">
        <v>6240</v>
      </c>
      <c r="G3871" s="10" t="s">
        <v>6241</v>
      </c>
      <c r="H3871" s="10" t="s">
        <v>197</v>
      </c>
      <c r="I3871" s="10">
        <v>80</v>
      </c>
      <c r="J3871" s="18" t="s">
        <v>247</v>
      </c>
      <c r="K3871" s="10" t="s">
        <v>5952</v>
      </c>
      <c r="L3871" s="10" t="s">
        <v>5953</v>
      </c>
      <c r="M3871" s="10" t="s">
        <v>6242</v>
      </c>
      <c r="N3871" s="10" t="s">
        <v>5955</v>
      </c>
      <c r="O3871" s="27"/>
      <c r="P3871" s="27"/>
      <c r="Q3871" s="27">
        <v>0</v>
      </c>
      <c r="R3871" s="90">
        <v>0</v>
      </c>
      <c r="S3871" s="90">
        <v>0</v>
      </c>
      <c r="T3871" s="90">
        <v>0</v>
      </c>
      <c r="U3871" s="90">
        <v>0</v>
      </c>
      <c r="V3871" s="90"/>
      <c r="W3871" s="90"/>
      <c r="X3871" s="90"/>
      <c r="Y3871" s="90"/>
      <c r="Z3871" s="90"/>
      <c r="AA3871" s="90"/>
      <c r="AB3871" s="90"/>
      <c r="AC3871" s="90"/>
      <c r="AD3871" s="90"/>
      <c r="AE3871" s="90"/>
      <c r="AF3871" s="90"/>
      <c r="AG3871" s="90"/>
      <c r="AH3871" s="90"/>
      <c r="AI3871" s="90"/>
      <c r="AJ3871" s="90"/>
      <c r="AK3871" s="90"/>
      <c r="AL3871" s="90"/>
      <c r="AM3871" s="90"/>
      <c r="AN3871" s="90"/>
      <c r="AO3871" s="90"/>
      <c r="AP3871" s="27"/>
      <c r="AQ3871" s="27">
        <f>SUM(Q3871:U3871)</f>
        <v>0</v>
      </c>
      <c r="AR3871" s="27">
        <f t="shared" si="172"/>
        <v>0</v>
      </c>
      <c r="AS3871" s="10"/>
      <c r="AT3871" s="88" t="s">
        <v>375</v>
      </c>
      <c r="AU3871" s="10" t="s">
        <v>6243</v>
      </c>
    </row>
    <row r="3872" spans="2:47" ht="13.15" customHeight="1" x14ac:dyDescent="0.25">
      <c r="B3872" s="10" t="s">
        <v>6244</v>
      </c>
      <c r="C3872" s="10" t="s">
        <v>100</v>
      </c>
      <c r="D3872" s="10" t="s">
        <v>6238</v>
      </c>
      <c r="E3872" s="50" t="s">
        <v>6239</v>
      </c>
      <c r="F3872" s="10" t="s">
        <v>6240</v>
      </c>
      <c r="G3872" s="10" t="s">
        <v>6245</v>
      </c>
      <c r="H3872" s="10" t="s">
        <v>105</v>
      </c>
      <c r="I3872" s="10">
        <v>80</v>
      </c>
      <c r="J3872" s="18" t="s">
        <v>235</v>
      </c>
      <c r="K3872" s="10" t="s">
        <v>5952</v>
      </c>
      <c r="L3872" s="10" t="s">
        <v>5953</v>
      </c>
      <c r="M3872" s="10" t="s">
        <v>6242</v>
      </c>
      <c r="N3872" s="10" t="s">
        <v>5955</v>
      </c>
      <c r="O3872" s="27"/>
      <c r="P3872" s="27"/>
      <c r="Q3872" s="27">
        <v>8000000</v>
      </c>
      <c r="R3872" s="90">
        <v>8320000</v>
      </c>
      <c r="S3872" s="90">
        <v>0</v>
      </c>
      <c r="T3872" s="90">
        <v>0</v>
      </c>
      <c r="U3872" s="90">
        <v>0</v>
      </c>
      <c r="V3872" s="90"/>
      <c r="W3872" s="90"/>
      <c r="X3872" s="90"/>
      <c r="Y3872" s="90"/>
      <c r="Z3872" s="90"/>
      <c r="AA3872" s="90"/>
      <c r="AB3872" s="90"/>
      <c r="AC3872" s="90"/>
      <c r="AD3872" s="90"/>
      <c r="AE3872" s="90"/>
      <c r="AF3872" s="90"/>
      <c r="AG3872" s="90"/>
      <c r="AH3872" s="90"/>
      <c r="AI3872" s="90"/>
      <c r="AJ3872" s="90"/>
      <c r="AK3872" s="90"/>
      <c r="AL3872" s="90"/>
      <c r="AM3872" s="90"/>
      <c r="AN3872" s="90"/>
      <c r="AO3872" s="90"/>
      <c r="AP3872" s="27"/>
      <c r="AQ3872" s="27">
        <v>0</v>
      </c>
      <c r="AR3872" s="27">
        <f t="shared" si="172"/>
        <v>0</v>
      </c>
      <c r="AS3872" s="10"/>
      <c r="AT3872" s="88" t="s">
        <v>375</v>
      </c>
      <c r="AU3872" s="15" t="s">
        <v>198</v>
      </c>
    </row>
    <row r="3873" spans="2:47" ht="13.15" customHeight="1" x14ac:dyDescent="0.25">
      <c r="B3873" s="15" t="s">
        <v>6246</v>
      </c>
      <c r="C3873" s="16" t="s">
        <v>100</v>
      </c>
      <c r="D3873" s="15" t="s">
        <v>6238</v>
      </c>
      <c r="E3873" s="15" t="s">
        <v>6239</v>
      </c>
      <c r="F3873" s="15" t="s">
        <v>6240</v>
      </c>
      <c r="G3873" s="15" t="s">
        <v>6245</v>
      </c>
      <c r="H3873" s="15" t="s">
        <v>105</v>
      </c>
      <c r="I3873" s="15">
        <v>80</v>
      </c>
      <c r="J3873" s="15" t="s">
        <v>263</v>
      </c>
      <c r="K3873" s="10" t="s">
        <v>5952</v>
      </c>
      <c r="L3873" s="15" t="s">
        <v>5953</v>
      </c>
      <c r="M3873" s="15" t="s">
        <v>6242</v>
      </c>
      <c r="N3873" s="10" t="s">
        <v>5955</v>
      </c>
      <c r="O3873" s="39">
        <v>0</v>
      </c>
      <c r="P3873" s="39">
        <v>0</v>
      </c>
      <c r="Q3873" s="39">
        <v>8000000</v>
      </c>
      <c r="R3873" s="39">
        <v>8320000</v>
      </c>
      <c r="S3873" s="39">
        <v>0</v>
      </c>
      <c r="T3873" s="39">
        <v>0</v>
      </c>
      <c r="U3873" s="39">
        <v>0</v>
      </c>
      <c r="V3873" s="39"/>
      <c r="W3873" s="39"/>
      <c r="X3873" s="39"/>
      <c r="Y3873" s="39"/>
      <c r="Z3873" s="39"/>
      <c r="AA3873" s="39"/>
      <c r="AB3873" s="39"/>
      <c r="AC3873" s="39"/>
      <c r="AD3873" s="39"/>
      <c r="AE3873" s="39"/>
      <c r="AF3873" s="39"/>
      <c r="AG3873" s="39"/>
      <c r="AH3873" s="39"/>
      <c r="AI3873" s="39"/>
      <c r="AJ3873" s="39"/>
      <c r="AK3873" s="39"/>
      <c r="AL3873" s="39"/>
      <c r="AM3873" s="39"/>
      <c r="AN3873" s="39"/>
      <c r="AO3873" s="39"/>
      <c r="AP3873" s="39"/>
      <c r="AQ3873" s="27">
        <f>SUM(O3873:W3873)</f>
        <v>16320000</v>
      </c>
      <c r="AR3873" s="27">
        <f t="shared" si="172"/>
        <v>18278400</v>
      </c>
      <c r="AS3873" s="15"/>
      <c r="AT3873" s="7" t="s">
        <v>375</v>
      </c>
      <c r="AU3873" s="89"/>
    </row>
    <row r="3874" spans="2:47" ht="13.15" customHeight="1" x14ac:dyDescent="0.25">
      <c r="B3874" s="10" t="s">
        <v>6247</v>
      </c>
      <c r="C3874" s="10" t="s">
        <v>100</v>
      </c>
      <c r="D3874" s="10" t="s">
        <v>6248</v>
      </c>
      <c r="E3874" s="32" t="s">
        <v>6249</v>
      </c>
      <c r="F3874" s="32" t="s">
        <v>6249</v>
      </c>
      <c r="G3874" s="32" t="s">
        <v>6250</v>
      </c>
      <c r="H3874" s="10" t="s">
        <v>197</v>
      </c>
      <c r="I3874" s="10">
        <v>100</v>
      </c>
      <c r="J3874" s="18" t="s">
        <v>247</v>
      </c>
      <c r="K3874" s="10" t="s">
        <v>5952</v>
      </c>
      <c r="L3874" s="10" t="s">
        <v>5953</v>
      </c>
      <c r="M3874" s="10" t="s">
        <v>6251</v>
      </c>
      <c r="N3874" s="10" t="s">
        <v>5955</v>
      </c>
      <c r="O3874" s="27"/>
      <c r="P3874" s="27"/>
      <c r="Q3874" s="27"/>
      <c r="R3874" s="27"/>
      <c r="S3874" s="27"/>
      <c r="T3874" s="73">
        <v>0</v>
      </c>
      <c r="U3874" s="73">
        <v>0</v>
      </c>
      <c r="V3874" s="73"/>
      <c r="W3874" s="73"/>
      <c r="X3874" s="73"/>
      <c r="Y3874" s="73"/>
      <c r="Z3874" s="73"/>
      <c r="AA3874" s="73"/>
      <c r="AB3874" s="73"/>
      <c r="AC3874" s="73"/>
      <c r="AD3874" s="73"/>
      <c r="AE3874" s="73"/>
      <c r="AF3874" s="73"/>
      <c r="AG3874" s="73"/>
      <c r="AH3874" s="73"/>
      <c r="AI3874" s="73"/>
      <c r="AJ3874" s="73"/>
      <c r="AK3874" s="73"/>
      <c r="AL3874" s="73"/>
      <c r="AM3874" s="73"/>
      <c r="AN3874" s="73"/>
      <c r="AO3874" s="73"/>
      <c r="AP3874" s="27"/>
      <c r="AQ3874" s="27">
        <f>SUM(Q3874:U3874)</f>
        <v>0</v>
      </c>
      <c r="AR3874" s="27">
        <f t="shared" si="172"/>
        <v>0</v>
      </c>
      <c r="AS3874" s="10"/>
      <c r="AT3874" s="88" t="s">
        <v>375</v>
      </c>
      <c r="AU3874" s="10" t="s">
        <v>355</v>
      </c>
    </row>
    <row r="3875" spans="2:47" ht="13.15" customHeight="1" x14ac:dyDescent="0.25">
      <c r="B3875" s="10" t="s">
        <v>6252</v>
      </c>
      <c r="C3875" s="10" t="s">
        <v>100</v>
      </c>
      <c r="D3875" s="10" t="s">
        <v>6248</v>
      </c>
      <c r="E3875" s="32" t="s">
        <v>6249</v>
      </c>
      <c r="F3875" s="32" t="s">
        <v>6249</v>
      </c>
      <c r="G3875" s="32" t="s">
        <v>6250</v>
      </c>
      <c r="H3875" s="10" t="s">
        <v>5950</v>
      </c>
      <c r="I3875" s="10">
        <v>100</v>
      </c>
      <c r="J3875" s="18" t="s">
        <v>6253</v>
      </c>
      <c r="K3875" s="10" t="s">
        <v>5952</v>
      </c>
      <c r="L3875" s="10" t="s">
        <v>5953</v>
      </c>
      <c r="M3875" s="10" t="s">
        <v>6251</v>
      </c>
      <c r="N3875" s="10" t="s">
        <v>5955</v>
      </c>
      <c r="O3875" s="27"/>
      <c r="P3875" s="27"/>
      <c r="Q3875" s="27">
        <v>100000000</v>
      </c>
      <c r="R3875" s="27">
        <v>100000000</v>
      </c>
      <c r="S3875" s="27">
        <v>100000000</v>
      </c>
      <c r="T3875" s="73">
        <v>0</v>
      </c>
      <c r="U3875" s="73">
        <v>0</v>
      </c>
      <c r="V3875" s="73"/>
      <c r="W3875" s="73"/>
      <c r="X3875" s="73"/>
      <c r="Y3875" s="73"/>
      <c r="Z3875" s="73"/>
      <c r="AA3875" s="73"/>
      <c r="AB3875" s="73"/>
      <c r="AC3875" s="73"/>
      <c r="AD3875" s="73"/>
      <c r="AE3875" s="73"/>
      <c r="AF3875" s="73"/>
      <c r="AG3875" s="73"/>
      <c r="AH3875" s="73"/>
      <c r="AI3875" s="73"/>
      <c r="AJ3875" s="73"/>
      <c r="AK3875" s="73"/>
      <c r="AL3875" s="73"/>
      <c r="AM3875" s="73"/>
      <c r="AN3875" s="73"/>
      <c r="AO3875" s="73"/>
      <c r="AP3875" s="27"/>
      <c r="AQ3875" s="27">
        <v>0</v>
      </c>
      <c r="AR3875" s="27">
        <f t="shared" si="172"/>
        <v>0</v>
      </c>
      <c r="AS3875" s="10"/>
      <c r="AT3875" s="88" t="s">
        <v>375</v>
      </c>
      <c r="AU3875" s="89" t="s">
        <v>115</v>
      </c>
    </row>
    <row r="3876" spans="2:47" ht="13.15" customHeight="1" x14ac:dyDescent="0.25">
      <c r="B3876" s="10" t="s">
        <v>6254</v>
      </c>
      <c r="C3876" s="10" t="s">
        <v>100</v>
      </c>
      <c r="D3876" s="10" t="s">
        <v>6248</v>
      </c>
      <c r="E3876" s="32" t="s">
        <v>6249</v>
      </c>
      <c r="F3876" s="32" t="s">
        <v>6249</v>
      </c>
      <c r="G3876" s="32" t="s">
        <v>6250</v>
      </c>
      <c r="H3876" s="10" t="s">
        <v>5950</v>
      </c>
      <c r="I3876" s="10">
        <v>100</v>
      </c>
      <c r="J3876" s="18" t="s">
        <v>6007</v>
      </c>
      <c r="K3876" s="10" t="s">
        <v>5952</v>
      </c>
      <c r="L3876" s="10" t="s">
        <v>5953</v>
      </c>
      <c r="M3876" s="10" t="s">
        <v>6251</v>
      </c>
      <c r="N3876" s="10" t="s">
        <v>5955</v>
      </c>
      <c r="O3876" s="27"/>
      <c r="P3876" s="27"/>
      <c r="Q3876" s="27">
        <v>100000000</v>
      </c>
      <c r="R3876" s="27">
        <v>100000000</v>
      </c>
      <c r="S3876" s="104">
        <v>116879000</v>
      </c>
      <c r="T3876" s="73">
        <v>50000000</v>
      </c>
      <c r="U3876" s="73">
        <v>0</v>
      </c>
      <c r="V3876" s="73"/>
      <c r="W3876" s="73"/>
      <c r="X3876" s="73"/>
      <c r="Y3876" s="73"/>
      <c r="Z3876" s="73"/>
      <c r="AA3876" s="73"/>
      <c r="AB3876" s="73"/>
      <c r="AC3876" s="73"/>
      <c r="AD3876" s="73"/>
      <c r="AE3876" s="73"/>
      <c r="AF3876" s="73"/>
      <c r="AG3876" s="73"/>
      <c r="AH3876" s="73"/>
      <c r="AI3876" s="73"/>
      <c r="AJ3876" s="73"/>
      <c r="AK3876" s="73"/>
      <c r="AL3876" s="73"/>
      <c r="AM3876" s="73"/>
      <c r="AN3876" s="73"/>
      <c r="AO3876" s="73"/>
      <c r="AP3876" s="27"/>
      <c r="AQ3876" s="27">
        <f>SUM(O3876:W3876)</f>
        <v>366879000</v>
      </c>
      <c r="AR3876" s="27">
        <f t="shared" si="172"/>
        <v>410904480.00000006</v>
      </c>
      <c r="AS3876" s="10"/>
      <c r="AT3876" s="88" t="s">
        <v>375</v>
      </c>
      <c r="AU3876" s="89" t="s">
        <v>6255</v>
      </c>
    </row>
    <row r="3877" spans="2:47" ht="13.15" customHeight="1" x14ac:dyDescent="0.25">
      <c r="B3877" s="10" t="s">
        <v>6256</v>
      </c>
      <c r="C3877" s="10" t="s">
        <v>100</v>
      </c>
      <c r="D3877" s="10" t="s">
        <v>6228</v>
      </c>
      <c r="E3877" s="32" t="s">
        <v>6229</v>
      </c>
      <c r="F3877" s="32" t="s">
        <v>6229</v>
      </c>
      <c r="G3877" s="10" t="s">
        <v>6257</v>
      </c>
      <c r="H3877" s="10" t="s">
        <v>105</v>
      </c>
      <c r="I3877" s="10">
        <v>100</v>
      </c>
      <c r="J3877" s="10" t="s">
        <v>5998</v>
      </c>
      <c r="K3877" s="10" t="s">
        <v>5952</v>
      </c>
      <c r="L3877" s="10"/>
      <c r="M3877" s="10" t="s">
        <v>6258</v>
      </c>
      <c r="N3877" s="10" t="s">
        <v>5955</v>
      </c>
      <c r="O3877" s="27"/>
      <c r="P3877" s="27"/>
      <c r="Q3877" s="73"/>
      <c r="R3877" s="73"/>
      <c r="S3877" s="27"/>
      <c r="T3877" s="27"/>
      <c r="U3877" s="27"/>
      <c r="V3877" s="27"/>
      <c r="W3877" s="27"/>
      <c r="X3877" s="27"/>
      <c r="Y3877" s="27"/>
      <c r="Z3877" s="27"/>
      <c r="AA3877" s="27"/>
      <c r="AB3877" s="27"/>
      <c r="AC3877" s="27"/>
      <c r="AD3877" s="27"/>
      <c r="AE3877" s="27"/>
      <c r="AF3877" s="27"/>
      <c r="AG3877" s="27"/>
      <c r="AH3877" s="27"/>
      <c r="AI3877" s="27"/>
      <c r="AJ3877" s="27"/>
      <c r="AK3877" s="27"/>
      <c r="AL3877" s="27"/>
      <c r="AM3877" s="27"/>
      <c r="AN3877" s="27"/>
      <c r="AO3877" s="27"/>
      <c r="AP3877" s="27"/>
      <c r="AQ3877" s="27">
        <v>0</v>
      </c>
      <c r="AR3877" s="27">
        <f t="shared" si="172"/>
        <v>0</v>
      </c>
      <c r="AS3877" s="10"/>
      <c r="AT3877" s="10">
        <v>2014</v>
      </c>
      <c r="AU3877" s="10" t="s">
        <v>212</v>
      </c>
    </row>
    <row r="3878" spans="2:47" ht="13.15" customHeight="1" x14ac:dyDescent="0.25">
      <c r="B3878" s="10" t="s">
        <v>6259</v>
      </c>
      <c r="C3878" s="10" t="s">
        <v>100</v>
      </c>
      <c r="D3878" s="10" t="s">
        <v>6224</v>
      </c>
      <c r="E3878" s="32" t="s">
        <v>6225</v>
      </c>
      <c r="F3878" s="32" t="s">
        <v>6225</v>
      </c>
      <c r="G3878" s="10" t="s">
        <v>6260</v>
      </c>
      <c r="H3878" s="10" t="s">
        <v>105</v>
      </c>
      <c r="I3878" s="10">
        <v>100</v>
      </c>
      <c r="J3878" s="10" t="s">
        <v>5998</v>
      </c>
      <c r="K3878" s="10" t="s">
        <v>5952</v>
      </c>
      <c r="L3878" s="10"/>
      <c r="M3878" s="10" t="s">
        <v>6258</v>
      </c>
      <c r="N3878" s="10" t="s">
        <v>5955</v>
      </c>
      <c r="O3878" s="27"/>
      <c r="P3878" s="27"/>
      <c r="Q3878" s="73"/>
      <c r="R3878" s="73"/>
      <c r="S3878" s="27"/>
      <c r="T3878" s="27"/>
      <c r="U3878" s="27"/>
      <c r="V3878" s="27"/>
      <c r="W3878" s="27"/>
      <c r="X3878" s="27"/>
      <c r="Y3878" s="27"/>
      <c r="Z3878" s="27"/>
      <c r="AA3878" s="27"/>
      <c r="AB3878" s="27"/>
      <c r="AC3878" s="27"/>
      <c r="AD3878" s="27"/>
      <c r="AE3878" s="27"/>
      <c r="AF3878" s="27"/>
      <c r="AG3878" s="27"/>
      <c r="AH3878" s="27"/>
      <c r="AI3878" s="27"/>
      <c r="AJ3878" s="27"/>
      <c r="AK3878" s="27"/>
      <c r="AL3878" s="27"/>
      <c r="AM3878" s="27"/>
      <c r="AN3878" s="27"/>
      <c r="AO3878" s="27"/>
      <c r="AP3878" s="27"/>
      <c r="AQ3878" s="27">
        <v>0</v>
      </c>
      <c r="AR3878" s="27">
        <f t="shared" si="172"/>
        <v>0</v>
      </c>
      <c r="AS3878" s="10"/>
      <c r="AT3878" s="10">
        <v>2014</v>
      </c>
      <c r="AU3878" s="15" t="s">
        <v>6261</v>
      </c>
    </row>
    <row r="3879" spans="2:47" ht="13.15" customHeight="1" x14ac:dyDescent="0.25">
      <c r="B3879" s="10" t="s">
        <v>6262</v>
      </c>
      <c r="C3879" s="10" t="s">
        <v>100</v>
      </c>
      <c r="D3879" s="10" t="s">
        <v>6224</v>
      </c>
      <c r="E3879" s="32" t="s">
        <v>6225</v>
      </c>
      <c r="F3879" s="32" t="s">
        <v>6225</v>
      </c>
      <c r="G3879" s="10" t="s">
        <v>6260</v>
      </c>
      <c r="H3879" s="10" t="s">
        <v>197</v>
      </c>
      <c r="I3879" s="10">
        <v>100</v>
      </c>
      <c r="J3879" s="10" t="s">
        <v>2000</v>
      </c>
      <c r="K3879" s="10" t="s">
        <v>5952</v>
      </c>
      <c r="L3879" s="10"/>
      <c r="M3879" s="10" t="s">
        <v>6263</v>
      </c>
      <c r="N3879" s="10" t="s">
        <v>5955</v>
      </c>
      <c r="O3879" s="27">
        <v>0</v>
      </c>
      <c r="P3879" s="27">
        <v>0</v>
      </c>
      <c r="Q3879" s="73">
        <v>0</v>
      </c>
      <c r="R3879" s="73">
        <v>88400000</v>
      </c>
      <c r="S3879" s="27">
        <v>70975000</v>
      </c>
      <c r="T3879" s="27"/>
      <c r="U3879" s="27"/>
      <c r="V3879" s="27"/>
      <c r="W3879" s="27"/>
      <c r="X3879" s="27"/>
      <c r="Y3879" s="27"/>
      <c r="Z3879" s="27"/>
      <c r="AA3879" s="27"/>
      <c r="AB3879" s="27"/>
      <c r="AC3879" s="27"/>
      <c r="AD3879" s="27"/>
      <c r="AE3879" s="27"/>
      <c r="AF3879" s="27"/>
      <c r="AG3879" s="27"/>
      <c r="AH3879" s="27"/>
      <c r="AI3879" s="27"/>
      <c r="AJ3879" s="27"/>
      <c r="AK3879" s="27"/>
      <c r="AL3879" s="27"/>
      <c r="AM3879" s="27"/>
      <c r="AN3879" s="27"/>
      <c r="AO3879" s="27"/>
      <c r="AP3879" s="27"/>
      <c r="AQ3879" s="27">
        <v>0</v>
      </c>
      <c r="AR3879" s="27">
        <f t="shared" si="172"/>
        <v>0</v>
      </c>
      <c r="AS3879" s="10"/>
      <c r="AT3879" s="10">
        <v>2015</v>
      </c>
      <c r="AU3879" s="89" t="s">
        <v>212</v>
      </c>
    </row>
    <row r="3880" spans="2:47" ht="13.15" customHeight="1" x14ac:dyDescent="0.25">
      <c r="B3880" s="15" t="s">
        <v>6264</v>
      </c>
      <c r="C3880" s="16" t="s">
        <v>100</v>
      </c>
      <c r="D3880" s="15" t="s">
        <v>6265</v>
      </c>
      <c r="E3880" s="51" t="s">
        <v>6266</v>
      </c>
      <c r="F3880" s="51" t="s">
        <v>6266</v>
      </c>
      <c r="G3880" s="52" t="s">
        <v>6267</v>
      </c>
      <c r="H3880" s="10" t="s">
        <v>105</v>
      </c>
      <c r="I3880" s="10">
        <v>92</v>
      </c>
      <c r="J3880" s="15" t="s">
        <v>263</v>
      </c>
      <c r="K3880" s="10" t="s">
        <v>5952</v>
      </c>
      <c r="L3880" s="10"/>
      <c r="M3880" s="18" t="s">
        <v>109</v>
      </c>
      <c r="N3880" s="10" t="s">
        <v>5955</v>
      </c>
      <c r="O3880" s="39">
        <v>0</v>
      </c>
      <c r="P3880" s="39">
        <v>0</v>
      </c>
      <c r="Q3880" s="39">
        <v>0</v>
      </c>
      <c r="R3880" s="39">
        <v>14500000</v>
      </c>
      <c r="S3880" s="39">
        <v>14500000</v>
      </c>
      <c r="T3880" s="39">
        <v>14500000</v>
      </c>
      <c r="U3880" s="39">
        <v>0</v>
      </c>
      <c r="V3880" s="39"/>
      <c r="W3880" s="39"/>
      <c r="X3880" s="39"/>
      <c r="Y3880" s="39"/>
      <c r="Z3880" s="39"/>
      <c r="AA3880" s="39"/>
      <c r="AB3880" s="39"/>
      <c r="AC3880" s="39"/>
      <c r="AD3880" s="39"/>
      <c r="AE3880" s="39"/>
      <c r="AF3880" s="39"/>
      <c r="AG3880" s="39"/>
      <c r="AH3880" s="39"/>
      <c r="AI3880" s="39"/>
      <c r="AJ3880" s="39"/>
      <c r="AK3880" s="39"/>
      <c r="AL3880" s="39"/>
      <c r="AM3880" s="39"/>
      <c r="AN3880" s="39"/>
      <c r="AO3880" s="39"/>
      <c r="AP3880" s="39"/>
      <c r="AQ3880" s="27">
        <f>SUM(O3880:W3880)</f>
        <v>43500000</v>
      </c>
      <c r="AR3880" s="27">
        <f t="shared" si="172"/>
        <v>48720000.000000007</v>
      </c>
      <c r="AS3880" s="15"/>
      <c r="AT3880" s="15">
        <v>2014</v>
      </c>
      <c r="AU3880" s="89"/>
    </row>
    <row r="3881" spans="2:47" ht="13.15" customHeight="1" x14ac:dyDescent="0.25">
      <c r="B3881" s="10" t="s">
        <v>6268</v>
      </c>
      <c r="C3881" s="16" t="s">
        <v>6269</v>
      </c>
      <c r="D3881" s="10" t="s">
        <v>6270</v>
      </c>
      <c r="E3881" s="31" t="s">
        <v>6271</v>
      </c>
      <c r="F3881" s="49" t="s">
        <v>6271</v>
      </c>
      <c r="G3881" s="18" t="s">
        <v>6272</v>
      </c>
      <c r="H3881" s="18" t="s">
        <v>105</v>
      </c>
      <c r="I3881" s="53">
        <v>100</v>
      </c>
      <c r="J3881" s="10" t="s">
        <v>6043</v>
      </c>
      <c r="K3881" s="15" t="s">
        <v>5952</v>
      </c>
      <c r="L3881" s="15"/>
      <c r="M3881" s="10" t="s">
        <v>6273</v>
      </c>
      <c r="N3881" s="10" t="s">
        <v>5955</v>
      </c>
      <c r="O3881" s="27"/>
      <c r="P3881" s="27"/>
      <c r="Q3881" s="27"/>
      <c r="R3881" s="27">
        <v>2885560</v>
      </c>
      <c r="S3881" s="27">
        <v>3000982.4</v>
      </c>
      <c r="T3881" s="27">
        <v>3121021.7</v>
      </c>
      <c r="U3881" s="27"/>
      <c r="V3881" s="27"/>
      <c r="W3881" s="27"/>
      <c r="X3881" s="27"/>
      <c r="Y3881" s="27"/>
      <c r="Z3881" s="27"/>
      <c r="AA3881" s="27"/>
      <c r="AB3881" s="27"/>
      <c r="AC3881" s="27"/>
      <c r="AD3881" s="27"/>
      <c r="AE3881" s="27"/>
      <c r="AF3881" s="27"/>
      <c r="AG3881" s="27"/>
      <c r="AH3881" s="27"/>
      <c r="AI3881" s="27"/>
      <c r="AJ3881" s="27"/>
      <c r="AK3881" s="27"/>
      <c r="AL3881" s="27"/>
      <c r="AM3881" s="27"/>
      <c r="AN3881" s="27"/>
      <c r="AO3881" s="27"/>
      <c r="AP3881" s="27"/>
      <c r="AQ3881" s="27">
        <v>0</v>
      </c>
      <c r="AR3881" s="27">
        <f t="shared" si="172"/>
        <v>0</v>
      </c>
      <c r="AS3881" s="10"/>
      <c r="AT3881" s="9">
        <v>2014</v>
      </c>
      <c r="AU3881" s="89" t="s">
        <v>1753</v>
      </c>
    </row>
    <row r="3882" spans="2:47" ht="13.15" customHeight="1" x14ac:dyDescent="0.2">
      <c r="B3882" s="10" t="s">
        <v>6274</v>
      </c>
      <c r="C3882" s="31" t="s">
        <v>6269</v>
      </c>
      <c r="D3882" s="31" t="s">
        <v>6275</v>
      </c>
      <c r="E3882" s="31" t="s">
        <v>6276</v>
      </c>
      <c r="F3882" s="31" t="s">
        <v>6276</v>
      </c>
      <c r="G3882" s="31" t="s">
        <v>6272</v>
      </c>
      <c r="H3882" s="31" t="s">
        <v>105</v>
      </c>
      <c r="I3882" s="31">
        <v>100</v>
      </c>
      <c r="J3882" s="31" t="s">
        <v>6043</v>
      </c>
      <c r="K3882" s="31" t="s">
        <v>5952</v>
      </c>
      <c r="L3882" s="31"/>
      <c r="M3882" s="31" t="s">
        <v>6273</v>
      </c>
      <c r="N3882" s="10" t="s">
        <v>5955</v>
      </c>
      <c r="O3882" s="10"/>
      <c r="P3882" s="10"/>
      <c r="Q3882" s="27"/>
      <c r="R3882" s="27">
        <v>2885560</v>
      </c>
      <c r="S3882" s="27">
        <v>2638886.83</v>
      </c>
      <c r="T3882" s="27">
        <v>2885560</v>
      </c>
      <c r="U3882" s="27"/>
      <c r="V3882" s="27"/>
      <c r="W3882" s="27"/>
      <c r="X3882" s="27"/>
      <c r="Y3882" s="27"/>
      <c r="Z3882" s="27"/>
      <c r="AA3882" s="27"/>
      <c r="AB3882" s="27"/>
      <c r="AC3882" s="27"/>
      <c r="AD3882" s="27"/>
      <c r="AE3882" s="27"/>
      <c r="AF3882" s="27"/>
      <c r="AG3882" s="27"/>
      <c r="AH3882" s="27"/>
      <c r="AI3882" s="27"/>
      <c r="AJ3882" s="27"/>
      <c r="AK3882" s="27"/>
      <c r="AL3882" s="27"/>
      <c r="AM3882" s="27"/>
      <c r="AN3882" s="27"/>
      <c r="AO3882" s="27"/>
      <c r="AP3882" s="27"/>
      <c r="AQ3882" s="39">
        <v>0</v>
      </c>
      <c r="AR3882" s="27">
        <f t="shared" si="172"/>
        <v>0</v>
      </c>
      <c r="AS3882" s="13"/>
      <c r="AT3882" s="9">
        <v>2014</v>
      </c>
      <c r="AU3882" s="13" t="s">
        <v>6277</v>
      </c>
    </row>
    <row r="3883" spans="2:47" ht="13.15" customHeight="1" x14ac:dyDescent="0.2">
      <c r="B3883" s="10" t="s">
        <v>6278</v>
      </c>
      <c r="C3883" s="31" t="s">
        <v>6269</v>
      </c>
      <c r="D3883" s="31" t="s">
        <v>6275</v>
      </c>
      <c r="E3883" s="31" t="s">
        <v>6276</v>
      </c>
      <c r="F3883" s="31" t="s">
        <v>6276</v>
      </c>
      <c r="G3883" s="31" t="s">
        <v>6272</v>
      </c>
      <c r="H3883" s="31" t="s">
        <v>105</v>
      </c>
      <c r="I3883" s="31">
        <v>100</v>
      </c>
      <c r="J3883" s="31" t="s">
        <v>6043</v>
      </c>
      <c r="K3883" s="31" t="s">
        <v>5952</v>
      </c>
      <c r="L3883" s="31"/>
      <c r="M3883" s="54" t="s">
        <v>5232</v>
      </c>
      <c r="N3883" s="10" t="s">
        <v>5955</v>
      </c>
      <c r="O3883" s="10"/>
      <c r="P3883" s="10"/>
      <c r="Q3883" s="27"/>
      <c r="R3883" s="27">
        <v>2885560</v>
      </c>
      <c r="S3883" s="27">
        <v>2638886.83</v>
      </c>
      <c r="T3883" s="27">
        <v>3353914.74</v>
      </c>
      <c r="U3883" s="27"/>
      <c r="V3883" s="27"/>
      <c r="W3883" s="27"/>
      <c r="X3883" s="27"/>
      <c r="Y3883" s="27"/>
      <c r="Z3883" s="27"/>
      <c r="AA3883" s="27"/>
      <c r="AB3883" s="27"/>
      <c r="AC3883" s="27"/>
      <c r="AD3883" s="27"/>
      <c r="AE3883" s="27"/>
      <c r="AF3883" s="27"/>
      <c r="AG3883" s="27"/>
      <c r="AH3883" s="27"/>
      <c r="AI3883" s="27"/>
      <c r="AJ3883" s="27"/>
      <c r="AK3883" s="27"/>
      <c r="AL3883" s="27"/>
      <c r="AM3883" s="27"/>
      <c r="AN3883" s="27"/>
      <c r="AO3883" s="27"/>
      <c r="AP3883" s="27"/>
      <c r="AQ3883" s="39">
        <f>R3883+S3883+T3883</f>
        <v>8878361.5700000003</v>
      </c>
      <c r="AR3883" s="27">
        <f t="shared" si="172"/>
        <v>9943764.9584000017</v>
      </c>
      <c r="AS3883" s="13"/>
      <c r="AT3883" s="105" t="s">
        <v>6279</v>
      </c>
      <c r="AU3883" s="13"/>
    </row>
    <row r="3884" spans="2:47" ht="13.15" customHeight="1" x14ac:dyDescent="0.25">
      <c r="B3884" s="10" t="s">
        <v>6280</v>
      </c>
      <c r="C3884" s="16" t="s">
        <v>6269</v>
      </c>
      <c r="D3884" s="10" t="s">
        <v>6270</v>
      </c>
      <c r="E3884" s="31" t="s">
        <v>6271</v>
      </c>
      <c r="F3884" s="49" t="s">
        <v>6271</v>
      </c>
      <c r="G3884" s="18" t="s">
        <v>6281</v>
      </c>
      <c r="H3884" s="18" t="s">
        <v>105</v>
      </c>
      <c r="I3884" s="53">
        <v>100</v>
      </c>
      <c r="J3884" s="10" t="s">
        <v>6043</v>
      </c>
      <c r="K3884" s="15" t="s">
        <v>5952</v>
      </c>
      <c r="L3884" s="15"/>
      <c r="M3884" s="10" t="s">
        <v>6273</v>
      </c>
      <c r="N3884" s="10" t="s">
        <v>5955</v>
      </c>
      <c r="O3884" s="27"/>
      <c r="P3884" s="27"/>
      <c r="Q3884" s="27"/>
      <c r="R3884" s="27"/>
      <c r="S3884" s="27"/>
      <c r="T3884" s="27"/>
      <c r="U3884" s="27"/>
      <c r="V3884" s="27"/>
      <c r="W3884" s="27"/>
      <c r="X3884" s="27"/>
      <c r="Y3884" s="27"/>
      <c r="Z3884" s="27"/>
      <c r="AA3884" s="27"/>
      <c r="AB3884" s="27"/>
      <c r="AC3884" s="27"/>
      <c r="AD3884" s="27"/>
      <c r="AE3884" s="27"/>
      <c r="AF3884" s="27"/>
      <c r="AG3884" s="27"/>
      <c r="AH3884" s="27"/>
      <c r="AI3884" s="27"/>
      <c r="AJ3884" s="27"/>
      <c r="AK3884" s="27"/>
      <c r="AL3884" s="27"/>
      <c r="AM3884" s="27"/>
      <c r="AN3884" s="27"/>
      <c r="AO3884" s="27"/>
      <c r="AP3884" s="27"/>
      <c r="AQ3884" s="27">
        <f>(Q3884+R3884+S3884+T3884+U3884+V3884)</f>
        <v>0</v>
      </c>
      <c r="AR3884" s="27">
        <f t="shared" si="172"/>
        <v>0</v>
      </c>
      <c r="AS3884" s="10"/>
      <c r="AT3884" s="9">
        <v>2014</v>
      </c>
      <c r="AU3884" s="10" t="s">
        <v>6129</v>
      </c>
    </row>
    <row r="3885" spans="2:47" ht="13.15" customHeight="1" x14ac:dyDescent="0.25">
      <c r="B3885" s="10" t="s">
        <v>6282</v>
      </c>
      <c r="C3885" s="16" t="s">
        <v>6269</v>
      </c>
      <c r="D3885" s="10" t="s">
        <v>6270</v>
      </c>
      <c r="E3885" s="31" t="s">
        <v>6271</v>
      </c>
      <c r="F3885" s="49" t="s">
        <v>6271</v>
      </c>
      <c r="G3885" s="18" t="s">
        <v>6281</v>
      </c>
      <c r="H3885" s="18" t="s">
        <v>105</v>
      </c>
      <c r="I3885" s="53">
        <v>100</v>
      </c>
      <c r="J3885" s="10" t="s">
        <v>6043</v>
      </c>
      <c r="K3885" s="15" t="s">
        <v>5952</v>
      </c>
      <c r="L3885" s="15"/>
      <c r="M3885" s="10" t="s">
        <v>6273</v>
      </c>
      <c r="N3885" s="10" t="s">
        <v>5955</v>
      </c>
      <c r="O3885" s="27"/>
      <c r="P3885" s="27"/>
      <c r="Q3885" s="27"/>
      <c r="R3885" s="27">
        <f>4407961+138960</f>
        <v>4546921</v>
      </c>
      <c r="S3885" s="27">
        <f>R3885*1.04</f>
        <v>4728797.84</v>
      </c>
      <c r="T3885" s="27">
        <f>S3885*1.04</f>
        <v>4917949.7536000004</v>
      </c>
      <c r="U3885" s="27"/>
      <c r="V3885" s="27"/>
      <c r="W3885" s="27"/>
      <c r="X3885" s="27"/>
      <c r="Y3885" s="27"/>
      <c r="Z3885" s="27"/>
      <c r="AA3885" s="27"/>
      <c r="AB3885" s="27"/>
      <c r="AC3885" s="27"/>
      <c r="AD3885" s="27"/>
      <c r="AE3885" s="27"/>
      <c r="AF3885" s="27"/>
      <c r="AG3885" s="27"/>
      <c r="AH3885" s="27"/>
      <c r="AI3885" s="27"/>
      <c r="AJ3885" s="27"/>
      <c r="AK3885" s="27"/>
      <c r="AL3885" s="27"/>
      <c r="AM3885" s="27"/>
      <c r="AN3885" s="27"/>
      <c r="AO3885" s="27"/>
      <c r="AP3885" s="27"/>
      <c r="AQ3885" s="27">
        <f>SUM(O3885:W3885)</f>
        <v>14193668.593600001</v>
      </c>
      <c r="AR3885" s="27">
        <f t="shared" si="172"/>
        <v>15896908.824832004</v>
      </c>
      <c r="AS3885" s="10"/>
      <c r="AT3885" s="9">
        <v>2014</v>
      </c>
      <c r="AU3885" s="89"/>
    </row>
    <row r="3886" spans="2:47" ht="13.15" customHeight="1" x14ac:dyDescent="0.25">
      <c r="B3886" s="10" t="s">
        <v>6283</v>
      </c>
      <c r="C3886" s="16" t="s">
        <v>6269</v>
      </c>
      <c r="D3886" s="10" t="s">
        <v>6270</v>
      </c>
      <c r="E3886" s="8" t="s">
        <v>6271</v>
      </c>
      <c r="F3886" s="49" t="s">
        <v>6271</v>
      </c>
      <c r="G3886" s="18" t="s">
        <v>6281</v>
      </c>
      <c r="H3886" s="18" t="s">
        <v>105</v>
      </c>
      <c r="I3886" s="53">
        <v>100</v>
      </c>
      <c r="J3886" s="10" t="s">
        <v>6043</v>
      </c>
      <c r="K3886" s="15" t="s">
        <v>5952</v>
      </c>
      <c r="L3886" s="15"/>
      <c r="M3886" s="10" t="s">
        <v>6273</v>
      </c>
      <c r="N3886" s="10" t="s">
        <v>5955</v>
      </c>
      <c r="O3886" s="27"/>
      <c r="P3886" s="27"/>
      <c r="Q3886" s="27"/>
      <c r="R3886" s="27"/>
      <c r="S3886" s="27"/>
      <c r="T3886" s="27"/>
      <c r="U3886" s="27"/>
      <c r="V3886" s="27"/>
      <c r="W3886" s="27"/>
      <c r="X3886" s="27"/>
      <c r="Y3886" s="27"/>
      <c r="Z3886" s="27"/>
      <c r="AA3886" s="27"/>
      <c r="AB3886" s="27"/>
      <c r="AC3886" s="27"/>
      <c r="AD3886" s="27"/>
      <c r="AE3886" s="27"/>
      <c r="AF3886" s="27"/>
      <c r="AG3886" s="27"/>
      <c r="AH3886" s="27"/>
      <c r="AI3886" s="27"/>
      <c r="AJ3886" s="27"/>
      <c r="AK3886" s="27"/>
      <c r="AL3886" s="27"/>
      <c r="AM3886" s="27"/>
      <c r="AN3886" s="27"/>
      <c r="AO3886" s="27"/>
      <c r="AP3886" s="27"/>
      <c r="AQ3886" s="27">
        <f>(Q3886+R3886+S3886+T3886+U3886+V3886)</f>
        <v>0</v>
      </c>
      <c r="AR3886" s="27">
        <f t="shared" si="172"/>
        <v>0</v>
      </c>
      <c r="AS3886" s="10"/>
      <c r="AT3886" s="9">
        <v>2014</v>
      </c>
      <c r="AU3886" s="10" t="s">
        <v>212</v>
      </c>
    </row>
    <row r="3887" spans="2:47" ht="13.15" customHeight="1" x14ac:dyDescent="0.25">
      <c r="B3887" s="10" t="s">
        <v>6284</v>
      </c>
      <c r="C3887" s="16" t="s">
        <v>6269</v>
      </c>
      <c r="D3887" s="10" t="s">
        <v>6270</v>
      </c>
      <c r="E3887" s="8" t="s">
        <v>6271</v>
      </c>
      <c r="F3887" s="49" t="s">
        <v>6271</v>
      </c>
      <c r="G3887" s="18" t="s">
        <v>6285</v>
      </c>
      <c r="H3887" s="18" t="s">
        <v>105</v>
      </c>
      <c r="I3887" s="53">
        <v>100</v>
      </c>
      <c r="J3887" s="10" t="s">
        <v>6043</v>
      </c>
      <c r="K3887" s="15" t="s">
        <v>5952</v>
      </c>
      <c r="L3887" s="15"/>
      <c r="M3887" s="10" t="s">
        <v>6273</v>
      </c>
      <c r="N3887" s="10" t="s">
        <v>5955</v>
      </c>
      <c r="O3887" s="27"/>
      <c r="P3887" s="27"/>
      <c r="Q3887" s="27"/>
      <c r="R3887" s="27">
        <v>9884500</v>
      </c>
      <c r="S3887" s="27">
        <v>10279880</v>
      </c>
      <c r="T3887" s="27">
        <v>10691075.200000001</v>
      </c>
      <c r="U3887" s="27"/>
      <c r="V3887" s="27"/>
      <c r="W3887" s="27"/>
      <c r="X3887" s="27"/>
      <c r="Y3887" s="27"/>
      <c r="Z3887" s="27"/>
      <c r="AA3887" s="27"/>
      <c r="AB3887" s="27"/>
      <c r="AC3887" s="27"/>
      <c r="AD3887" s="27"/>
      <c r="AE3887" s="27"/>
      <c r="AF3887" s="27"/>
      <c r="AG3887" s="27"/>
      <c r="AH3887" s="27"/>
      <c r="AI3887" s="27"/>
      <c r="AJ3887" s="27"/>
      <c r="AK3887" s="27"/>
      <c r="AL3887" s="27"/>
      <c r="AM3887" s="27"/>
      <c r="AN3887" s="27"/>
      <c r="AO3887" s="27"/>
      <c r="AP3887" s="27"/>
      <c r="AQ3887" s="27">
        <v>0</v>
      </c>
      <c r="AR3887" s="27">
        <f t="shared" si="172"/>
        <v>0</v>
      </c>
      <c r="AS3887" s="10"/>
      <c r="AT3887" s="9">
        <v>2014</v>
      </c>
      <c r="AU3887" s="10" t="s">
        <v>6286</v>
      </c>
    </row>
    <row r="3888" spans="2:47" ht="13.15" customHeight="1" x14ac:dyDescent="0.25">
      <c r="B3888" s="10" t="s">
        <v>6287</v>
      </c>
      <c r="C3888" s="16" t="s">
        <v>6269</v>
      </c>
      <c r="D3888" s="10" t="s">
        <v>6270</v>
      </c>
      <c r="E3888" s="8" t="s">
        <v>6271</v>
      </c>
      <c r="F3888" s="49" t="s">
        <v>6271</v>
      </c>
      <c r="G3888" s="18" t="s">
        <v>6285</v>
      </c>
      <c r="H3888" s="18" t="s">
        <v>105</v>
      </c>
      <c r="I3888" s="53">
        <v>100</v>
      </c>
      <c r="J3888" s="10" t="s">
        <v>6043</v>
      </c>
      <c r="K3888" s="15" t="s">
        <v>5952</v>
      </c>
      <c r="L3888" s="15"/>
      <c r="M3888" s="10" t="s">
        <v>6273</v>
      </c>
      <c r="N3888" s="10" t="s">
        <v>5955</v>
      </c>
      <c r="O3888" s="27"/>
      <c r="P3888" s="27"/>
      <c r="Q3888" s="27"/>
      <c r="R3888" s="27">
        <v>4421581.79</v>
      </c>
      <c r="S3888" s="27">
        <v>0</v>
      </c>
      <c r="T3888" s="27">
        <v>0</v>
      </c>
      <c r="U3888" s="27"/>
      <c r="V3888" s="27"/>
      <c r="W3888" s="27"/>
      <c r="X3888" s="27"/>
      <c r="Y3888" s="27"/>
      <c r="Z3888" s="27"/>
      <c r="AA3888" s="27"/>
      <c r="AB3888" s="27"/>
      <c r="AC3888" s="27"/>
      <c r="AD3888" s="27"/>
      <c r="AE3888" s="27"/>
      <c r="AF3888" s="27"/>
      <c r="AG3888" s="27"/>
      <c r="AH3888" s="27"/>
      <c r="AI3888" s="27"/>
      <c r="AJ3888" s="27"/>
      <c r="AK3888" s="27"/>
      <c r="AL3888" s="27"/>
      <c r="AM3888" s="27"/>
      <c r="AN3888" s="27"/>
      <c r="AO3888" s="27"/>
      <c r="AP3888" s="27"/>
      <c r="AQ3888" s="27">
        <f>SUM(O3888:W3888)</f>
        <v>4421581.79</v>
      </c>
      <c r="AR3888" s="27">
        <f t="shared" si="172"/>
        <v>4952171.6048000008</v>
      </c>
      <c r="AS3888" s="10"/>
      <c r="AT3888" s="9">
        <v>2014</v>
      </c>
      <c r="AU3888" s="5"/>
    </row>
    <row r="3889" spans="2:47" ht="13.15" customHeight="1" x14ac:dyDescent="0.25">
      <c r="B3889" s="10" t="s">
        <v>6288</v>
      </c>
      <c r="C3889" s="10" t="s">
        <v>6269</v>
      </c>
      <c r="D3889" s="10" t="s">
        <v>6270</v>
      </c>
      <c r="E3889" s="50" t="s">
        <v>6271</v>
      </c>
      <c r="F3889" s="49" t="s">
        <v>6271</v>
      </c>
      <c r="G3889" s="18" t="s">
        <v>6285</v>
      </c>
      <c r="H3889" s="18" t="s">
        <v>105</v>
      </c>
      <c r="I3889" s="53">
        <v>100</v>
      </c>
      <c r="J3889" s="10" t="s">
        <v>6043</v>
      </c>
      <c r="K3889" s="15" t="s">
        <v>5952</v>
      </c>
      <c r="L3889" s="15"/>
      <c r="M3889" s="10" t="s">
        <v>6273</v>
      </c>
      <c r="N3889" s="10" t="s">
        <v>5955</v>
      </c>
      <c r="O3889" s="27"/>
      <c r="P3889" s="27"/>
      <c r="Q3889" s="27"/>
      <c r="R3889" s="27"/>
      <c r="S3889" s="90"/>
      <c r="T3889" s="90"/>
      <c r="U3889" s="90"/>
      <c r="V3889" s="90"/>
      <c r="W3889" s="90"/>
      <c r="X3889" s="90"/>
      <c r="Y3889" s="90"/>
      <c r="Z3889" s="90"/>
      <c r="AA3889" s="90"/>
      <c r="AB3889" s="90"/>
      <c r="AC3889" s="90"/>
      <c r="AD3889" s="90"/>
      <c r="AE3889" s="90"/>
      <c r="AF3889" s="90"/>
      <c r="AG3889" s="90"/>
      <c r="AH3889" s="90"/>
      <c r="AI3889" s="90"/>
      <c r="AJ3889" s="90"/>
      <c r="AK3889" s="90"/>
      <c r="AL3889" s="90"/>
      <c r="AM3889" s="90"/>
      <c r="AN3889" s="90"/>
      <c r="AO3889" s="90"/>
      <c r="AP3889" s="27"/>
      <c r="AQ3889" s="27">
        <f>(Q3889+R3889+S3889+T3889+U3889+V3889)</f>
        <v>0</v>
      </c>
      <c r="AR3889" s="27">
        <f t="shared" si="172"/>
        <v>0</v>
      </c>
      <c r="AS3889" s="10"/>
      <c r="AT3889" s="9">
        <v>2014</v>
      </c>
      <c r="AU3889" s="10" t="s">
        <v>6289</v>
      </c>
    </row>
    <row r="3890" spans="2:47" ht="13.15" customHeight="1" x14ac:dyDescent="0.25">
      <c r="B3890" s="10" t="s">
        <v>6290</v>
      </c>
      <c r="C3890" s="10" t="s">
        <v>6269</v>
      </c>
      <c r="D3890" s="10" t="s">
        <v>6270</v>
      </c>
      <c r="E3890" s="50" t="s">
        <v>6271</v>
      </c>
      <c r="F3890" s="49" t="s">
        <v>6271</v>
      </c>
      <c r="G3890" s="18" t="s">
        <v>6285</v>
      </c>
      <c r="H3890" s="15" t="s">
        <v>197</v>
      </c>
      <c r="I3890" s="53">
        <v>100</v>
      </c>
      <c r="J3890" s="10" t="s">
        <v>6043</v>
      </c>
      <c r="K3890" s="15" t="s">
        <v>5952</v>
      </c>
      <c r="L3890" s="15"/>
      <c r="M3890" s="10" t="s">
        <v>6273</v>
      </c>
      <c r="N3890" s="10" t="s">
        <v>5955</v>
      </c>
      <c r="O3890" s="27"/>
      <c r="P3890" s="27"/>
      <c r="Q3890" s="27"/>
      <c r="R3890" s="27">
        <v>3800000</v>
      </c>
      <c r="S3890" s="90">
        <v>3952000</v>
      </c>
      <c r="T3890" s="90">
        <v>4110080</v>
      </c>
      <c r="U3890" s="90"/>
      <c r="V3890" s="90"/>
      <c r="W3890" s="90"/>
      <c r="X3890" s="90"/>
      <c r="Y3890" s="90"/>
      <c r="Z3890" s="90"/>
      <c r="AA3890" s="90"/>
      <c r="AB3890" s="90"/>
      <c r="AC3890" s="90"/>
      <c r="AD3890" s="90"/>
      <c r="AE3890" s="90"/>
      <c r="AF3890" s="90"/>
      <c r="AG3890" s="90"/>
      <c r="AH3890" s="90"/>
      <c r="AI3890" s="90"/>
      <c r="AJ3890" s="90"/>
      <c r="AK3890" s="90"/>
      <c r="AL3890" s="90"/>
      <c r="AM3890" s="90"/>
      <c r="AN3890" s="90"/>
      <c r="AO3890" s="90"/>
      <c r="AP3890" s="27"/>
      <c r="AQ3890" s="27">
        <v>0</v>
      </c>
      <c r="AR3890" s="27">
        <f t="shared" si="172"/>
        <v>0</v>
      </c>
      <c r="AS3890" s="10"/>
      <c r="AT3890" s="9">
        <v>2014</v>
      </c>
      <c r="AU3890" s="10" t="s">
        <v>6291</v>
      </c>
    </row>
    <row r="3891" spans="2:47" ht="13.15" customHeight="1" x14ac:dyDescent="0.25">
      <c r="B3891" s="10" t="s">
        <v>6292</v>
      </c>
      <c r="C3891" s="16" t="s">
        <v>6269</v>
      </c>
      <c r="D3891" s="15" t="s">
        <v>6270</v>
      </c>
      <c r="E3891" s="15" t="s">
        <v>6271</v>
      </c>
      <c r="F3891" s="31" t="s">
        <v>6271</v>
      </c>
      <c r="G3891" s="15" t="s">
        <v>6285</v>
      </c>
      <c r="H3891" s="15" t="s">
        <v>105</v>
      </c>
      <c r="I3891" s="15">
        <v>100</v>
      </c>
      <c r="J3891" s="15" t="s">
        <v>6026</v>
      </c>
      <c r="K3891" s="15" t="s">
        <v>5952</v>
      </c>
      <c r="L3891" s="10"/>
      <c r="M3891" s="10" t="s">
        <v>6273</v>
      </c>
      <c r="N3891" s="10" t="s">
        <v>5955</v>
      </c>
      <c r="O3891" s="27"/>
      <c r="P3891" s="27"/>
      <c r="Q3891" s="27"/>
      <c r="R3891" s="27">
        <v>3800000</v>
      </c>
      <c r="S3891" s="27">
        <v>3952000</v>
      </c>
      <c r="T3891" s="27">
        <v>4110080</v>
      </c>
      <c r="U3891" s="27"/>
      <c r="V3891" s="27"/>
      <c r="W3891" s="27"/>
      <c r="X3891" s="27"/>
      <c r="Y3891" s="27"/>
      <c r="Z3891" s="27"/>
      <c r="AA3891" s="27"/>
      <c r="AB3891" s="27"/>
      <c r="AC3891" s="27"/>
      <c r="AD3891" s="27"/>
      <c r="AE3891" s="27"/>
      <c r="AF3891" s="27"/>
      <c r="AG3891" s="27"/>
      <c r="AH3891" s="27"/>
      <c r="AI3891" s="27"/>
      <c r="AJ3891" s="27"/>
      <c r="AK3891" s="27"/>
      <c r="AL3891" s="27"/>
      <c r="AM3891" s="27"/>
      <c r="AN3891" s="27"/>
      <c r="AO3891" s="27"/>
      <c r="AP3891" s="27"/>
      <c r="AQ3891" s="27">
        <v>0</v>
      </c>
      <c r="AR3891" s="27">
        <f t="shared" si="172"/>
        <v>0</v>
      </c>
      <c r="AS3891" s="10"/>
      <c r="AT3891" s="9">
        <v>2015</v>
      </c>
      <c r="AU3891" s="89" t="s">
        <v>6048</v>
      </c>
    </row>
    <row r="3892" spans="2:47" ht="13.15" customHeight="1" x14ac:dyDescent="0.25">
      <c r="B3892" s="10" t="s">
        <v>6293</v>
      </c>
      <c r="C3892" s="16" t="s">
        <v>6269</v>
      </c>
      <c r="D3892" s="15" t="s">
        <v>6275</v>
      </c>
      <c r="E3892" s="15" t="s">
        <v>6276</v>
      </c>
      <c r="F3892" s="31" t="s">
        <v>6276</v>
      </c>
      <c r="G3892" s="15" t="s">
        <v>6285</v>
      </c>
      <c r="H3892" s="15" t="s">
        <v>105</v>
      </c>
      <c r="I3892" s="15">
        <v>100</v>
      </c>
      <c r="J3892" s="15" t="s">
        <v>6026</v>
      </c>
      <c r="K3892" s="15" t="s">
        <v>5952</v>
      </c>
      <c r="L3892" s="10"/>
      <c r="M3892" s="10" t="s">
        <v>6273</v>
      </c>
      <c r="N3892" s="10" t="s">
        <v>5955</v>
      </c>
      <c r="O3892" s="27"/>
      <c r="P3892" s="27"/>
      <c r="Q3892" s="27"/>
      <c r="R3892" s="27">
        <v>3800000</v>
      </c>
      <c r="S3892" s="27">
        <v>5214240</v>
      </c>
      <c r="T3892" s="27">
        <v>5214240</v>
      </c>
      <c r="U3892" s="27"/>
      <c r="V3892" s="27"/>
      <c r="W3892" s="27"/>
      <c r="X3892" s="27"/>
      <c r="Y3892" s="27"/>
      <c r="Z3892" s="27"/>
      <c r="AA3892" s="27"/>
      <c r="AB3892" s="27"/>
      <c r="AC3892" s="27"/>
      <c r="AD3892" s="27"/>
      <c r="AE3892" s="27"/>
      <c r="AF3892" s="27"/>
      <c r="AG3892" s="27"/>
      <c r="AH3892" s="27"/>
      <c r="AI3892" s="27"/>
      <c r="AJ3892" s="27"/>
      <c r="AK3892" s="27"/>
      <c r="AL3892" s="27"/>
      <c r="AM3892" s="27"/>
      <c r="AN3892" s="27"/>
      <c r="AO3892" s="27"/>
      <c r="AP3892" s="27"/>
      <c r="AQ3892" s="27">
        <v>0</v>
      </c>
      <c r="AR3892" s="27">
        <f t="shared" si="172"/>
        <v>0</v>
      </c>
      <c r="AS3892" s="10"/>
      <c r="AT3892" s="9">
        <v>2015</v>
      </c>
      <c r="AU3892" s="89" t="s">
        <v>115</v>
      </c>
    </row>
    <row r="3893" spans="2:47" ht="13.15" customHeight="1" x14ac:dyDescent="0.25">
      <c r="B3893" s="10" t="s">
        <v>6294</v>
      </c>
      <c r="C3893" s="16" t="s">
        <v>6269</v>
      </c>
      <c r="D3893" s="15" t="s">
        <v>6275</v>
      </c>
      <c r="E3893" s="15" t="s">
        <v>6276</v>
      </c>
      <c r="F3893" s="31" t="s">
        <v>6276</v>
      </c>
      <c r="G3893" s="15" t="s">
        <v>6285</v>
      </c>
      <c r="H3893" s="15" t="s">
        <v>105</v>
      </c>
      <c r="I3893" s="15">
        <v>100</v>
      </c>
      <c r="J3893" s="15" t="s">
        <v>6026</v>
      </c>
      <c r="K3893" s="15" t="s">
        <v>5952</v>
      </c>
      <c r="L3893" s="10"/>
      <c r="M3893" s="10" t="s">
        <v>6273</v>
      </c>
      <c r="N3893" s="10" t="s">
        <v>5955</v>
      </c>
      <c r="O3893" s="27"/>
      <c r="P3893" s="27"/>
      <c r="Q3893" s="27"/>
      <c r="R3893" s="27">
        <v>3748462.5</v>
      </c>
      <c r="S3893" s="27">
        <v>1388425</v>
      </c>
      <c r="T3893" s="27"/>
      <c r="U3893" s="27"/>
      <c r="V3893" s="27"/>
      <c r="W3893" s="27"/>
      <c r="X3893" s="27"/>
      <c r="Y3893" s="27"/>
      <c r="Z3893" s="27"/>
      <c r="AA3893" s="27"/>
      <c r="AB3893" s="27"/>
      <c r="AC3893" s="27"/>
      <c r="AD3893" s="27"/>
      <c r="AE3893" s="27"/>
      <c r="AF3893" s="27"/>
      <c r="AG3893" s="27"/>
      <c r="AH3893" s="27"/>
      <c r="AI3893" s="27"/>
      <c r="AJ3893" s="27"/>
      <c r="AK3893" s="27"/>
      <c r="AL3893" s="27"/>
      <c r="AM3893" s="27"/>
      <c r="AN3893" s="27"/>
      <c r="AO3893" s="27"/>
      <c r="AP3893" s="27"/>
      <c r="AQ3893" s="27">
        <f>SUM(O3893:W3893)</f>
        <v>5136887.5</v>
      </c>
      <c r="AR3893" s="27">
        <f t="shared" si="172"/>
        <v>5753314.0000000009</v>
      </c>
      <c r="AS3893" s="10"/>
      <c r="AT3893" s="9">
        <v>2015</v>
      </c>
      <c r="AU3893" s="89"/>
    </row>
    <row r="3894" spans="2:47" ht="13.15" customHeight="1" x14ac:dyDescent="0.25">
      <c r="B3894" s="10" t="s">
        <v>6295</v>
      </c>
      <c r="C3894" s="10" t="s">
        <v>6269</v>
      </c>
      <c r="D3894" s="10" t="s">
        <v>6270</v>
      </c>
      <c r="E3894" s="50" t="s">
        <v>6271</v>
      </c>
      <c r="F3894" s="49" t="s">
        <v>6271</v>
      </c>
      <c r="G3894" s="18" t="s">
        <v>6296</v>
      </c>
      <c r="H3894" s="18" t="s">
        <v>105</v>
      </c>
      <c r="I3894" s="53">
        <v>100</v>
      </c>
      <c r="J3894" s="10" t="s">
        <v>6043</v>
      </c>
      <c r="K3894" s="15" t="s">
        <v>5952</v>
      </c>
      <c r="L3894" s="15"/>
      <c r="M3894" s="10" t="s">
        <v>6273</v>
      </c>
      <c r="N3894" s="10" t="s">
        <v>5955</v>
      </c>
      <c r="O3894" s="27"/>
      <c r="P3894" s="27"/>
      <c r="Q3894" s="27"/>
      <c r="R3894" s="27">
        <v>10696431</v>
      </c>
      <c r="S3894" s="90">
        <v>11124288.24</v>
      </c>
      <c r="T3894" s="90">
        <v>11569259.77</v>
      </c>
      <c r="U3894" s="90"/>
      <c r="V3894" s="90"/>
      <c r="W3894" s="90"/>
      <c r="X3894" s="90"/>
      <c r="Y3894" s="90"/>
      <c r="Z3894" s="90"/>
      <c r="AA3894" s="90"/>
      <c r="AB3894" s="90"/>
      <c r="AC3894" s="90"/>
      <c r="AD3894" s="90"/>
      <c r="AE3894" s="90"/>
      <c r="AF3894" s="90"/>
      <c r="AG3894" s="90"/>
      <c r="AH3894" s="90"/>
      <c r="AI3894" s="90"/>
      <c r="AJ3894" s="90"/>
      <c r="AK3894" s="90"/>
      <c r="AL3894" s="90"/>
      <c r="AM3894" s="90"/>
      <c r="AN3894" s="90"/>
      <c r="AO3894" s="90"/>
      <c r="AP3894" s="27"/>
      <c r="AQ3894" s="27">
        <v>0</v>
      </c>
      <c r="AR3894" s="27">
        <f t="shared" si="172"/>
        <v>0</v>
      </c>
      <c r="AS3894" s="10"/>
      <c r="AT3894" s="9">
        <v>2014</v>
      </c>
      <c r="AU3894" s="10" t="s">
        <v>6129</v>
      </c>
    </row>
    <row r="3895" spans="2:47" ht="13.15" customHeight="1" x14ac:dyDescent="0.25">
      <c r="B3895" s="10" t="s">
        <v>6297</v>
      </c>
      <c r="C3895" s="16" t="s">
        <v>6269</v>
      </c>
      <c r="D3895" s="10" t="s">
        <v>6270</v>
      </c>
      <c r="E3895" s="32" t="s">
        <v>6271</v>
      </c>
      <c r="F3895" s="32" t="s">
        <v>6271</v>
      </c>
      <c r="G3895" s="32" t="s">
        <v>6296</v>
      </c>
      <c r="H3895" s="10" t="s">
        <v>105</v>
      </c>
      <c r="I3895" s="10">
        <v>100</v>
      </c>
      <c r="J3895" s="10" t="s">
        <v>6043</v>
      </c>
      <c r="K3895" s="10" t="s">
        <v>5952</v>
      </c>
      <c r="L3895" s="10"/>
      <c r="M3895" s="10" t="s">
        <v>6273</v>
      </c>
      <c r="N3895" s="10" t="s">
        <v>5955</v>
      </c>
      <c r="O3895" s="27"/>
      <c r="P3895" s="39"/>
      <c r="Q3895" s="39"/>
      <c r="R3895" s="27">
        <v>20074964</v>
      </c>
      <c r="S3895" s="27">
        <v>11124288.24</v>
      </c>
      <c r="T3895" s="27">
        <v>11569259.77</v>
      </c>
      <c r="U3895" s="27"/>
      <c r="V3895" s="27"/>
      <c r="W3895" s="27"/>
      <c r="X3895" s="27"/>
      <c r="Y3895" s="27"/>
      <c r="Z3895" s="27"/>
      <c r="AA3895" s="27"/>
      <c r="AB3895" s="27"/>
      <c r="AC3895" s="27"/>
      <c r="AD3895" s="27"/>
      <c r="AE3895" s="27"/>
      <c r="AF3895" s="27"/>
      <c r="AG3895" s="27"/>
      <c r="AH3895" s="27"/>
      <c r="AI3895" s="27"/>
      <c r="AJ3895" s="27"/>
      <c r="AK3895" s="27"/>
      <c r="AL3895" s="27"/>
      <c r="AM3895" s="27"/>
      <c r="AN3895" s="27"/>
      <c r="AO3895" s="27"/>
      <c r="AP3895" s="27"/>
      <c r="AQ3895" s="27">
        <v>0</v>
      </c>
      <c r="AR3895" s="27">
        <f t="shared" si="172"/>
        <v>0</v>
      </c>
      <c r="AS3895" s="10"/>
      <c r="AT3895" s="43">
        <v>2015</v>
      </c>
      <c r="AU3895" s="10" t="s">
        <v>6298</v>
      </c>
    </row>
    <row r="3896" spans="2:47" ht="13.15" customHeight="1" x14ac:dyDescent="0.25">
      <c r="B3896" s="10" t="s">
        <v>6299</v>
      </c>
      <c r="C3896" s="16" t="s">
        <v>6269</v>
      </c>
      <c r="D3896" s="15" t="s">
        <v>6275</v>
      </c>
      <c r="E3896" s="15" t="s">
        <v>6276</v>
      </c>
      <c r="F3896" s="31" t="s">
        <v>6276</v>
      </c>
      <c r="G3896" s="32" t="s">
        <v>6296</v>
      </c>
      <c r="H3896" s="10" t="s">
        <v>105</v>
      </c>
      <c r="I3896" s="10">
        <v>100</v>
      </c>
      <c r="J3896" s="10" t="s">
        <v>6043</v>
      </c>
      <c r="K3896" s="10" t="s">
        <v>5952</v>
      </c>
      <c r="L3896" s="10"/>
      <c r="M3896" s="10" t="s">
        <v>6273</v>
      </c>
      <c r="N3896" s="10" t="s">
        <v>5955</v>
      </c>
      <c r="O3896" s="27"/>
      <c r="P3896" s="39"/>
      <c r="Q3896" s="39"/>
      <c r="R3896" s="27">
        <v>20074964</v>
      </c>
      <c r="S3896" s="27">
        <v>20074964</v>
      </c>
      <c r="T3896" s="27">
        <v>20074964</v>
      </c>
      <c r="U3896" s="27"/>
      <c r="V3896" s="27"/>
      <c r="W3896" s="27"/>
      <c r="X3896" s="27"/>
      <c r="Y3896" s="27"/>
      <c r="Z3896" s="27"/>
      <c r="AA3896" s="27"/>
      <c r="AB3896" s="27"/>
      <c r="AC3896" s="27"/>
      <c r="AD3896" s="27"/>
      <c r="AE3896" s="27"/>
      <c r="AF3896" s="27"/>
      <c r="AG3896" s="27"/>
      <c r="AH3896" s="27"/>
      <c r="AI3896" s="27"/>
      <c r="AJ3896" s="27"/>
      <c r="AK3896" s="27"/>
      <c r="AL3896" s="27"/>
      <c r="AM3896" s="27"/>
      <c r="AN3896" s="27"/>
      <c r="AO3896" s="27"/>
      <c r="AP3896" s="27"/>
      <c r="AQ3896" s="27">
        <f>SUM(O3896:W3896)</f>
        <v>60224892</v>
      </c>
      <c r="AR3896" s="27">
        <f t="shared" si="172"/>
        <v>67451879.040000007</v>
      </c>
      <c r="AS3896" s="10"/>
      <c r="AT3896" s="43">
        <v>2015</v>
      </c>
      <c r="AU3896" s="10"/>
    </row>
    <row r="3897" spans="2:47" ht="13.15" customHeight="1" x14ac:dyDescent="0.25">
      <c r="B3897" s="10" t="s">
        <v>6300</v>
      </c>
      <c r="C3897" s="16" t="s">
        <v>6269</v>
      </c>
      <c r="D3897" s="15" t="s">
        <v>6270</v>
      </c>
      <c r="E3897" s="15" t="s">
        <v>6271</v>
      </c>
      <c r="F3897" s="49" t="s">
        <v>6271</v>
      </c>
      <c r="G3897" s="18" t="s">
        <v>6296</v>
      </c>
      <c r="H3897" s="18" t="s">
        <v>105</v>
      </c>
      <c r="I3897" s="53">
        <v>100</v>
      </c>
      <c r="J3897" s="10" t="s">
        <v>6043</v>
      </c>
      <c r="K3897" s="15" t="s">
        <v>5952</v>
      </c>
      <c r="L3897" s="15"/>
      <c r="M3897" s="10" t="s">
        <v>6273</v>
      </c>
      <c r="N3897" s="10" t="s">
        <v>5955</v>
      </c>
      <c r="O3897" s="39"/>
      <c r="P3897" s="39"/>
      <c r="Q3897" s="27"/>
      <c r="R3897" s="39">
        <v>13543000</v>
      </c>
      <c r="S3897" s="39">
        <v>14084720</v>
      </c>
      <c r="T3897" s="39">
        <v>14648108.800000001</v>
      </c>
      <c r="U3897" s="39"/>
      <c r="V3897" s="39"/>
      <c r="W3897" s="39"/>
      <c r="X3897" s="39"/>
      <c r="Y3897" s="39"/>
      <c r="Z3897" s="39"/>
      <c r="AA3897" s="39"/>
      <c r="AB3897" s="39"/>
      <c r="AC3897" s="39"/>
      <c r="AD3897" s="39"/>
      <c r="AE3897" s="39"/>
      <c r="AF3897" s="39"/>
      <c r="AG3897" s="39"/>
      <c r="AH3897" s="39"/>
      <c r="AI3897" s="39"/>
      <c r="AJ3897" s="39"/>
      <c r="AK3897" s="39"/>
      <c r="AL3897" s="39"/>
      <c r="AM3897" s="39"/>
      <c r="AN3897" s="39"/>
      <c r="AO3897" s="39"/>
      <c r="AP3897" s="39"/>
      <c r="AQ3897" s="27">
        <v>0</v>
      </c>
      <c r="AR3897" s="27">
        <f t="shared" si="172"/>
        <v>0</v>
      </c>
      <c r="AS3897" s="15"/>
      <c r="AT3897" s="14">
        <v>2014</v>
      </c>
      <c r="AU3897" s="89" t="s">
        <v>212</v>
      </c>
    </row>
    <row r="3898" spans="2:47" ht="13.15" customHeight="1" x14ac:dyDescent="0.25">
      <c r="B3898" s="10" t="s">
        <v>6301</v>
      </c>
      <c r="C3898" s="10" t="s">
        <v>6269</v>
      </c>
      <c r="D3898" s="10" t="s">
        <v>6270</v>
      </c>
      <c r="E3898" s="32" t="s">
        <v>6271</v>
      </c>
      <c r="F3898" s="49" t="s">
        <v>6271</v>
      </c>
      <c r="G3898" s="18" t="s">
        <v>6302</v>
      </c>
      <c r="H3898" s="18" t="s">
        <v>105</v>
      </c>
      <c r="I3898" s="53">
        <v>100</v>
      </c>
      <c r="J3898" s="10" t="s">
        <v>6043</v>
      </c>
      <c r="K3898" s="15" t="s">
        <v>5952</v>
      </c>
      <c r="L3898" s="15"/>
      <c r="M3898" s="10" t="s">
        <v>6273</v>
      </c>
      <c r="N3898" s="10" t="s">
        <v>5955</v>
      </c>
      <c r="O3898" s="27"/>
      <c r="P3898" s="27"/>
      <c r="Q3898" s="27"/>
      <c r="R3898" s="27">
        <v>13726683</v>
      </c>
      <c r="S3898" s="27">
        <v>14275750.32</v>
      </c>
      <c r="T3898" s="27">
        <v>14846780.33</v>
      </c>
      <c r="U3898" s="73"/>
      <c r="V3898" s="73"/>
      <c r="W3898" s="73"/>
      <c r="X3898" s="73"/>
      <c r="Y3898" s="73"/>
      <c r="Z3898" s="73"/>
      <c r="AA3898" s="73"/>
      <c r="AB3898" s="73"/>
      <c r="AC3898" s="73"/>
      <c r="AD3898" s="73"/>
      <c r="AE3898" s="73"/>
      <c r="AF3898" s="73"/>
      <c r="AG3898" s="73"/>
      <c r="AH3898" s="73"/>
      <c r="AI3898" s="73"/>
      <c r="AJ3898" s="73"/>
      <c r="AK3898" s="73"/>
      <c r="AL3898" s="73"/>
      <c r="AM3898" s="73"/>
      <c r="AN3898" s="73"/>
      <c r="AO3898" s="73"/>
      <c r="AP3898" s="27"/>
      <c r="AQ3898" s="27">
        <v>0</v>
      </c>
      <c r="AR3898" s="27">
        <f t="shared" si="172"/>
        <v>0</v>
      </c>
      <c r="AS3898" s="10"/>
      <c r="AT3898" s="9">
        <v>2014</v>
      </c>
      <c r="AU3898" s="10" t="s">
        <v>6286</v>
      </c>
    </row>
    <row r="3899" spans="2:47" ht="13.15" customHeight="1" x14ac:dyDescent="0.25">
      <c r="B3899" s="10" t="s">
        <v>6303</v>
      </c>
      <c r="C3899" s="10" t="s">
        <v>6269</v>
      </c>
      <c r="D3899" s="10" t="s">
        <v>6270</v>
      </c>
      <c r="E3899" s="32" t="s">
        <v>6271</v>
      </c>
      <c r="F3899" s="49" t="s">
        <v>6271</v>
      </c>
      <c r="G3899" s="18" t="s">
        <v>6302</v>
      </c>
      <c r="H3899" s="18" t="s">
        <v>105</v>
      </c>
      <c r="I3899" s="53">
        <v>100</v>
      </c>
      <c r="J3899" s="10" t="s">
        <v>6043</v>
      </c>
      <c r="K3899" s="15" t="s">
        <v>5952</v>
      </c>
      <c r="L3899" s="15"/>
      <c r="M3899" s="10" t="s">
        <v>6273</v>
      </c>
      <c r="N3899" s="10" t="s">
        <v>5955</v>
      </c>
      <c r="O3899" s="27"/>
      <c r="P3899" s="27"/>
      <c r="Q3899" s="27"/>
      <c r="R3899" s="27">
        <f>13726683+5462918.21</f>
        <v>19189601.210000001</v>
      </c>
      <c r="S3899" s="27">
        <v>33707840</v>
      </c>
      <c r="T3899" s="27">
        <v>33707840</v>
      </c>
      <c r="U3899" s="73"/>
      <c r="V3899" s="73"/>
      <c r="W3899" s="73"/>
      <c r="X3899" s="73"/>
      <c r="Y3899" s="73"/>
      <c r="Z3899" s="73"/>
      <c r="AA3899" s="73"/>
      <c r="AB3899" s="73"/>
      <c r="AC3899" s="73"/>
      <c r="AD3899" s="73"/>
      <c r="AE3899" s="73"/>
      <c r="AF3899" s="73"/>
      <c r="AG3899" s="73"/>
      <c r="AH3899" s="73"/>
      <c r="AI3899" s="73"/>
      <c r="AJ3899" s="73"/>
      <c r="AK3899" s="73"/>
      <c r="AL3899" s="73"/>
      <c r="AM3899" s="73"/>
      <c r="AN3899" s="73"/>
      <c r="AO3899" s="73"/>
      <c r="AP3899" s="27"/>
      <c r="AQ3899" s="27">
        <v>0</v>
      </c>
      <c r="AR3899" s="27">
        <f t="shared" si="172"/>
        <v>0</v>
      </c>
      <c r="AS3899" s="10"/>
      <c r="AT3899" s="9">
        <v>2014</v>
      </c>
      <c r="AU3899" s="15" t="s">
        <v>6129</v>
      </c>
    </row>
    <row r="3900" spans="2:47" ht="13.15" customHeight="1" x14ac:dyDescent="0.25">
      <c r="B3900" s="10" t="s">
        <v>6304</v>
      </c>
      <c r="C3900" s="10" t="s">
        <v>6269</v>
      </c>
      <c r="D3900" s="10" t="s">
        <v>6270</v>
      </c>
      <c r="E3900" s="32" t="s">
        <v>6271</v>
      </c>
      <c r="F3900" s="49" t="s">
        <v>6271</v>
      </c>
      <c r="G3900" s="18" t="s">
        <v>6302</v>
      </c>
      <c r="H3900" s="18" t="s">
        <v>105</v>
      </c>
      <c r="I3900" s="53">
        <v>100</v>
      </c>
      <c r="J3900" s="10" t="s">
        <v>6043</v>
      </c>
      <c r="K3900" s="15" t="s">
        <v>5952</v>
      </c>
      <c r="L3900" s="15"/>
      <c r="M3900" s="10" t="s">
        <v>6273</v>
      </c>
      <c r="N3900" s="10" t="s">
        <v>5955</v>
      </c>
      <c r="O3900" s="27"/>
      <c r="P3900" s="27"/>
      <c r="Q3900" s="27"/>
      <c r="R3900" s="27">
        <f>15861357.66+4932328.4</f>
        <v>20793686.060000002</v>
      </c>
      <c r="S3900" s="27">
        <v>33707840</v>
      </c>
      <c r="T3900" s="27">
        <v>33707840</v>
      </c>
      <c r="U3900" s="73"/>
      <c r="V3900" s="73"/>
      <c r="W3900" s="73"/>
      <c r="X3900" s="73"/>
      <c r="Y3900" s="73"/>
      <c r="Z3900" s="73"/>
      <c r="AA3900" s="73"/>
      <c r="AB3900" s="73"/>
      <c r="AC3900" s="73"/>
      <c r="AD3900" s="73"/>
      <c r="AE3900" s="73"/>
      <c r="AF3900" s="73"/>
      <c r="AG3900" s="73"/>
      <c r="AH3900" s="73"/>
      <c r="AI3900" s="73"/>
      <c r="AJ3900" s="73"/>
      <c r="AK3900" s="73"/>
      <c r="AL3900" s="73"/>
      <c r="AM3900" s="73"/>
      <c r="AN3900" s="73"/>
      <c r="AO3900" s="73"/>
      <c r="AP3900" s="27"/>
      <c r="AQ3900" s="27">
        <f>SUM(O3900:W3900)</f>
        <v>88209366.060000002</v>
      </c>
      <c r="AR3900" s="27">
        <f t="shared" si="172"/>
        <v>98794489.987200007</v>
      </c>
      <c r="AS3900" s="10"/>
      <c r="AT3900" s="9">
        <v>2014</v>
      </c>
      <c r="AU3900" s="10" t="s">
        <v>6305</v>
      </c>
    </row>
    <row r="3901" spans="2:47" ht="13.15" customHeight="1" x14ac:dyDescent="0.25">
      <c r="B3901" s="10" t="s">
        <v>6306</v>
      </c>
      <c r="C3901" s="10" t="s">
        <v>6269</v>
      </c>
      <c r="D3901" s="10" t="s">
        <v>6307</v>
      </c>
      <c r="E3901" s="32" t="s">
        <v>6308</v>
      </c>
      <c r="F3901" s="18" t="s">
        <v>6309</v>
      </c>
      <c r="G3901" s="18" t="s">
        <v>6310</v>
      </c>
      <c r="H3901" s="15" t="s">
        <v>197</v>
      </c>
      <c r="I3901" s="53">
        <v>100</v>
      </c>
      <c r="J3901" s="10" t="s">
        <v>6043</v>
      </c>
      <c r="K3901" s="15" t="s">
        <v>5952</v>
      </c>
      <c r="L3901" s="15"/>
      <c r="M3901" s="10" t="s">
        <v>6273</v>
      </c>
      <c r="N3901" s="10" t="s">
        <v>5955</v>
      </c>
      <c r="O3901" s="27"/>
      <c r="P3901" s="27"/>
      <c r="Q3901" s="27"/>
      <c r="R3901" s="27">
        <v>7840000</v>
      </c>
      <c r="S3901" s="27">
        <v>8153600</v>
      </c>
      <c r="T3901" s="27">
        <v>8479744</v>
      </c>
      <c r="U3901" s="73"/>
      <c r="V3901" s="73"/>
      <c r="W3901" s="73"/>
      <c r="X3901" s="73"/>
      <c r="Y3901" s="73"/>
      <c r="Z3901" s="73"/>
      <c r="AA3901" s="73"/>
      <c r="AB3901" s="73"/>
      <c r="AC3901" s="73"/>
      <c r="AD3901" s="73"/>
      <c r="AE3901" s="73"/>
      <c r="AF3901" s="73"/>
      <c r="AG3901" s="73"/>
      <c r="AH3901" s="73"/>
      <c r="AI3901" s="73"/>
      <c r="AJ3901" s="73"/>
      <c r="AK3901" s="73"/>
      <c r="AL3901" s="73"/>
      <c r="AM3901" s="73"/>
      <c r="AN3901" s="73"/>
      <c r="AO3901" s="73"/>
      <c r="AP3901" s="27"/>
      <c r="AQ3901" s="27">
        <v>0</v>
      </c>
      <c r="AR3901" s="27">
        <f t="shared" si="172"/>
        <v>0</v>
      </c>
      <c r="AS3901" s="10"/>
      <c r="AT3901" s="9">
        <v>2014</v>
      </c>
      <c r="AU3901" s="10" t="s">
        <v>6023</v>
      </c>
    </row>
    <row r="3902" spans="2:47" ht="13.15" customHeight="1" x14ac:dyDescent="0.25">
      <c r="B3902" s="10" t="s">
        <v>6311</v>
      </c>
      <c r="C3902" s="10" t="s">
        <v>6269</v>
      </c>
      <c r="D3902" s="10" t="s">
        <v>6307</v>
      </c>
      <c r="E3902" s="32" t="s">
        <v>6308</v>
      </c>
      <c r="F3902" s="18" t="s">
        <v>6309</v>
      </c>
      <c r="G3902" s="18" t="s">
        <v>6310</v>
      </c>
      <c r="H3902" s="15" t="s">
        <v>197</v>
      </c>
      <c r="I3902" s="53">
        <v>100</v>
      </c>
      <c r="J3902" s="15" t="s">
        <v>6026</v>
      </c>
      <c r="K3902" s="15" t="s">
        <v>5952</v>
      </c>
      <c r="L3902" s="15"/>
      <c r="M3902" s="10" t="s">
        <v>6273</v>
      </c>
      <c r="N3902" s="10" t="s">
        <v>5955</v>
      </c>
      <c r="O3902" s="27"/>
      <c r="P3902" s="27"/>
      <c r="Q3902" s="27"/>
      <c r="R3902" s="27">
        <v>6533400</v>
      </c>
      <c r="S3902" s="27">
        <v>8153600</v>
      </c>
      <c r="T3902" s="27">
        <v>8479744</v>
      </c>
      <c r="U3902" s="73"/>
      <c r="V3902" s="73"/>
      <c r="W3902" s="73"/>
      <c r="X3902" s="73"/>
      <c r="Y3902" s="73"/>
      <c r="Z3902" s="73"/>
      <c r="AA3902" s="73"/>
      <c r="AB3902" s="73"/>
      <c r="AC3902" s="73"/>
      <c r="AD3902" s="73"/>
      <c r="AE3902" s="73"/>
      <c r="AF3902" s="73"/>
      <c r="AG3902" s="73"/>
      <c r="AH3902" s="73"/>
      <c r="AI3902" s="73"/>
      <c r="AJ3902" s="73"/>
      <c r="AK3902" s="73"/>
      <c r="AL3902" s="73"/>
      <c r="AM3902" s="73"/>
      <c r="AN3902" s="73"/>
      <c r="AO3902" s="73"/>
      <c r="AP3902" s="27"/>
      <c r="AQ3902" s="27">
        <v>0</v>
      </c>
      <c r="AR3902" s="27">
        <f t="shared" si="172"/>
        <v>0</v>
      </c>
      <c r="AS3902" s="10"/>
      <c r="AT3902" s="9">
        <v>2015</v>
      </c>
      <c r="AU3902" s="89" t="s">
        <v>795</v>
      </c>
    </row>
    <row r="3903" spans="2:47" ht="13.15" customHeight="1" x14ac:dyDescent="0.25">
      <c r="B3903" s="10" t="s">
        <v>6312</v>
      </c>
      <c r="C3903" s="10" t="s">
        <v>6269</v>
      </c>
      <c r="D3903" s="10" t="s">
        <v>6307</v>
      </c>
      <c r="E3903" s="32" t="s">
        <v>6308</v>
      </c>
      <c r="F3903" s="18" t="s">
        <v>6309</v>
      </c>
      <c r="G3903" s="18" t="s">
        <v>6310</v>
      </c>
      <c r="H3903" s="15" t="s">
        <v>197</v>
      </c>
      <c r="I3903" s="53">
        <v>100</v>
      </c>
      <c r="J3903" s="15" t="s">
        <v>478</v>
      </c>
      <c r="K3903" s="15" t="s">
        <v>5952</v>
      </c>
      <c r="L3903" s="15"/>
      <c r="M3903" s="10" t="s">
        <v>6273</v>
      </c>
      <c r="N3903" s="10" t="s">
        <v>5955</v>
      </c>
      <c r="O3903" s="27"/>
      <c r="P3903" s="27"/>
      <c r="Q3903" s="27"/>
      <c r="R3903" s="27">
        <v>5226800</v>
      </c>
      <c r="S3903" s="27">
        <v>8153600</v>
      </c>
      <c r="T3903" s="27">
        <v>8479744</v>
      </c>
      <c r="U3903" s="73"/>
      <c r="V3903" s="73"/>
      <c r="W3903" s="73"/>
      <c r="X3903" s="73"/>
      <c r="Y3903" s="73"/>
      <c r="Z3903" s="73"/>
      <c r="AA3903" s="73"/>
      <c r="AB3903" s="73"/>
      <c r="AC3903" s="73"/>
      <c r="AD3903" s="73"/>
      <c r="AE3903" s="73"/>
      <c r="AF3903" s="73"/>
      <c r="AG3903" s="73"/>
      <c r="AH3903" s="73"/>
      <c r="AI3903" s="73"/>
      <c r="AJ3903" s="73"/>
      <c r="AK3903" s="73"/>
      <c r="AL3903" s="73"/>
      <c r="AM3903" s="73"/>
      <c r="AN3903" s="73"/>
      <c r="AO3903" s="73"/>
      <c r="AP3903" s="27"/>
      <c r="AQ3903" s="27">
        <f>SUM(O3903:W3903)</f>
        <v>21860144</v>
      </c>
      <c r="AR3903" s="27">
        <f t="shared" si="172"/>
        <v>24483361.280000001</v>
      </c>
      <c r="AS3903" s="10"/>
      <c r="AT3903" s="9">
        <v>2015</v>
      </c>
      <c r="AU3903" s="10"/>
    </row>
    <row r="3904" spans="2:47" ht="13.15" customHeight="1" x14ac:dyDescent="0.25">
      <c r="B3904" s="10" t="s">
        <v>6313</v>
      </c>
      <c r="C3904" s="10" t="s">
        <v>6269</v>
      </c>
      <c r="D3904" s="10" t="s">
        <v>6307</v>
      </c>
      <c r="E3904" s="32" t="s">
        <v>6308</v>
      </c>
      <c r="F3904" s="18" t="s">
        <v>6309</v>
      </c>
      <c r="G3904" s="18" t="s">
        <v>6314</v>
      </c>
      <c r="H3904" s="15" t="s">
        <v>197</v>
      </c>
      <c r="I3904" s="53">
        <v>100</v>
      </c>
      <c r="J3904" s="10" t="s">
        <v>6043</v>
      </c>
      <c r="K3904" s="15" t="s">
        <v>5952</v>
      </c>
      <c r="L3904" s="15"/>
      <c r="M3904" s="10" t="s">
        <v>6273</v>
      </c>
      <c r="N3904" s="10" t="s">
        <v>5955</v>
      </c>
      <c r="O3904" s="27"/>
      <c r="P3904" s="27"/>
      <c r="Q3904" s="27"/>
      <c r="R3904" s="27">
        <v>33451200</v>
      </c>
      <c r="S3904" s="27">
        <v>34789248</v>
      </c>
      <c r="T3904" s="27">
        <v>36180817.920000002</v>
      </c>
      <c r="U3904" s="73"/>
      <c r="V3904" s="73"/>
      <c r="W3904" s="73"/>
      <c r="X3904" s="73"/>
      <c r="Y3904" s="73"/>
      <c r="Z3904" s="73"/>
      <c r="AA3904" s="73"/>
      <c r="AB3904" s="73"/>
      <c r="AC3904" s="73"/>
      <c r="AD3904" s="73"/>
      <c r="AE3904" s="73"/>
      <c r="AF3904" s="73"/>
      <c r="AG3904" s="73"/>
      <c r="AH3904" s="73"/>
      <c r="AI3904" s="73"/>
      <c r="AJ3904" s="73"/>
      <c r="AK3904" s="73"/>
      <c r="AL3904" s="73"/>
      <c r="AM3904" s="73"/>
      <c r="AN3904" s="73"/>
      <c r="AO3904" s="73"/>
      <c r="AP3904" s="27"/>
      <c r="AQ3904" s="27">
        <v>0</v>
      </c>
      <c r="AR3904" s="27">
        <f t="shared" si="172"/>
        <v>0</v>
      </c>
      <c r="AS3904" s="10"/>
      <c r="AT3904" s="9">
        <v>2014</v>
      </c>
      <c r="AU3904" s="10" t="s">
        <v>6023</v>
      </c>
    </row>
    <row r="3905" spans="2:47" ht="13.15" customHeight="1" x14ac:dyDescent="0.25">
      <c r="B3905" s="10" t="s">
        <v>6315</v>
      </c>
      <c r="C3905" s="10" t="s">
        <v>6269</v>
      </c>
      <c r="D3905" s="10" t="s">
        <v>6307</v>
      </c>
      <c r="E3905" s="32" t="s">
        <v>6308</v>
      </c>
      <c r="F3905" s="18" t="s">
        <v>6309</v>
      </c>
      <c r="G3905" s="18" t="s">
        <v>6314</v>
      </c>
      <c r="H3905" s="15" t="s">
        <v>197</v>
      </c>
      <c r="I3905" s="53">
        <v>100</v>
      </c>
      <c r="J3905" s="15" t="s">
        <v>6026</v>
      </c>
      <c r="K3905" s="15" t="s">
        <v>5952</v>
      </c>
      <c r="L3905" s="15"/>
      <c r="M3905" s="10" t="s">
        <v>6273</v>
      </c>
      <c r="N3905" s="10" t="s">
        <v>5955</v>
      </c>
      <c r="O3905" s="27"/>
      <c r="P3905" s="27"/>
      <c r="Q3905" s="27"/>
      <c r="R3905" s="27">
        <v>27876000</v>
      </c>
      <c r="S3905" s="27">
        <v>34789248</v>
      </c>
      <c r="T3905" s="27">
        <v>36180817.920000002</v>
      </c>
      <c r="U3905" s="73"/>
      <c r="V3905" s="73"/>
      <c r="W3905" s="73"/>
      <c r="X3905" s="73"/>
      <c r="Y3905" s="73"/>
      <c r="Z3905" s="73"/>
      <c r="AA3905" s="73"/>
      <c r="AB3905" s="73"/>
      <c r="AC3905" s="73"/>
      <c r="AD3905" s="73"/>
      <c r="AE3905" s="73"/>
      <c r="AF3905" s="73"/>
      <c r="AG3905" s="73"/>
      <c r="AH3905" s="73"/>
      <c r="AI3905" s="73"/>
      <c r="AJ3905" s="73"/>
      <c r="AK3905" s="73"/>
      <c r="AL3905" s="73"/>
      <c r="AM3905" s="73"/>
      <c r="AN3905" s="73"/>
      <c r="AO3905" s="73"/>
      <c r="AP3905" s="27"/>
      <c r="AQ3905" s="27">
        <v>0</v>
      </c>
      <c r="AR3905" s="27">
        <f t="shared" si="172"/>
        <v>0</v>
      </c>
      <c r="AS3905" s="10"/>
      <c r="AT3905" s="9">
        <v>2015</v>
      </c>
      <c r="AU3905" s="89" t="s">
        <v>795</v>
      </c>
    </row>
    <row r="3906" spans="2:47" ht="13.15" customHeight="1" x14ac:dyDescent="0.25">
      <c r="B3906" s="10" t="s">
        <v>6316</v>
      </c>
      <c r="C3906" s="10" t="s">
        <v>6269</v>
      </c>
      <c r="D3906" s="10" t="s">
        <v>6307</v>
      </c>
      <c r="E3906" s="32" t="s">
        <v>6308</v>
      </c>
      <c r="F3906" s="18" t="s">
        <v>6309</v>
      </c>
      <c r="G3906" s="18" t="s">
        <v>6314</v>
      </c>
      <c r="H3906" s="15" t="s">
        <v>197</v>
      </c>
      <c r="I3906" s="53">
        <v>100</v>
      </c>
      <c r="J3906" s="15" t="s">
        <v>478</v>
      </c>
      <c r="K3906" s="15" t="s">
        <v>5952</v>
      </c>
      <c r="L3906" s="15"/>
      <c r="M3906" s="10" t="s">
        <v>6273</v>
      </c>
      <c r="N3906" s="10" t="s">
        <v>5955</v>
      </c>
      <c r="O3906" s="27"/>
      <c r="P3906" s="27"/>
      <c r="Q3906" s="27"/>
      <c r="R3906" s="27">
        <v>22300800</v>
      </c>
      <c r="S3906" s="27">
        <v>34789248</v>
      </c>
      <c r="T3906" s="27">
        <v>36180817.920000002</v>
      </c>
      <c r="U3906" s="73"/>
      <c r="V3906" s="73"/>
      <c r="W3906" s="73"/>
      <c r="X3906" s="73"/>
      <c r="Y3906" s="73"/>
      <c r="Z3906" s="73"/>
      <c r="AA3906" s="73"/>
      <c r="AB3906" s="73"/>
      <c r="AC3906" s="73"/>
      <c r="AD3906" s="73"/>
      <c r="AE3906" s="73"/>
      <c r="AF3906" s="73"/>
      <c r="AG3906" s="73"/>
      <c r="AH3906" s="73"/>
      <c r="AI3906" s="73"/>
      <c r="AJ3906" s="73"/>
      <c r="AK3906" s="73"/>
      <c r="AL3906" s="73"/>
      <c r="AM3906" s="73"/>
      <c r="AN3906" s="73"/>
      <c r="AO3906" s="73"/>
      <c r="AP3906" s="27"/>
      <c r="AQ3906" s="27">
        <f>SUM(O3906:W3906)</f>
        <v>93270865.920000002</v>
      </c>
      <c r="AR3906" s="27">
        <f t="shared" si="172"/>
        <v>104463369.8304</v>
      </c>
      <c r="AS3906" s="10"/>
      <c r="AT3906" s="9">
        <v>2015</v>
      </c>
      <c r="AU3906" s="10"/>
    </row>
    <row r="3907" spans="2:47" ht="13.15" customHeight="1" x14ac:dyDescent="0.25">
      <c r="B3907" s="10" t="s">
        <v>6317</v>
      </c>
      <c r="C3907" s="10" t="s">
        <v>6269</v>
      </c>
      <c r="D3907" s="10" t="s">
        <v>6307</v>
      </c>
      <c r="E3907" s="32" t="s">
        <v>6308</v>
      </c>
      <c r="F3907" s="18" t="s">
        <v>6309</v>
      </c>
      <c r="G3907" s="18" t="s">
        <v>6318</v>
      </c>
      <c r="H3907" s="15" t="s">
        <v>197</v>
      </c>
      <c r="I3907" s="53">
        <v>100</v>
      </c>
      <c r="J3907" s="10" t="s">
        <v>6043</v>
      </c>
      <c r="K3907" s="15" t="s">
        <v>5952</v>
      </c>
      <c r="L3907" s="15"/>
      <c r="M3907" s="10" t="s">
        <v>6273</v>
      </c>
      <c r="N3907" s="10" t="s">
        <v>5955</v>
      </c>
      <c r="O3907" s="27"/>
      <c r="P3907" s="27"/>
      <c r="Q3907" s="27"/>
      <c r="R3907" s="27">
        <v>15433600</v>
      </c>
      <c r="S3907" s="27">
        <v>16050944</v>
      </c>
      <c r="T3907" s="27">
        <v>16692981.76</v>
      </c>
      <c r="U3907" s="73"/>
      <c r="V3907" s="73"/>
      <c r="W3907" s="73"/>
      <c r="X3907" s="73"/>
      <c r="Y3907" s="73"/>
      <c r="Z3907" s="73"/>
      <c r="AA3907" s="73"/>
      <c r="AB3907" s="73"/>
      <c r="AC3907" s="73"/>
      <c r="AD3907" s="73"/>
      <c r="AE3907" s="73"/>
      <c r="AF3907" s="73"/>
      <c r="AG3907" s="73"/>
      <c r="AH3907" s="73"/>
      <c r="AI3907" s="73"/>
      <c r="AJ3907" s="73"/>
      <c r="AK3907" s="73"/>
      <c r="AL3907" s="73"/>
      <c r="AM3907" s="73"/>
      <c r="AN3907" s="73"/>
      <c r="AO3907" s="73"/>
      <c r="AP3907" s="27"/>
      <c r="AQ3907" s="27">
        <v>0</v>
      </c>
      <c r="AR3907" s="27">
        <f t="shared" si="172"/>
        <v>0</v>
      </c>
      <c r="AS3907" s="10"/>
      <c r="AT3907" s="9">
        <v>2014</v>
      </c>
      <c r="AU3907" s="10" t="s">
        <v>6023</v>
      </c>
    </row>
    <row r="3908" spans="2:47" ht="13.15" customHeight="1" x14ac:dyDescent="0.25">
      <c r="B3908" s="10" t="s">
        <v>6319</v>
      </c>
      <c r="C3908" s="10" t="s">
        <v>6269</v>
      </c>
      <c r="D3908" s="10" t="s">
        <v>6307</v>
      </c>
      <c r="E3908" s="32" t="s">
        <v>6308</v>
      </c>
      <c r="F3908" s="18" t="s">
        <v>6309</v>
      </c>
      <c r="G3908" s="18" t="s">
        <v>6318</v>
      </c>
      <c r="H3908" s="15" t="s">
        <v>197</v>
      </c>
      <c r="I3908" s="53">
        <v>100</v>
      </c>
      <c r="J3908" s="15" t="s">
        <v>6026</v>
      </c>
      <c r="K3908" s="15" t="s">
        <v>5952</v>
      </c>
      <c r="L3908" s="15"/>
      <c r="M3908" s="10" t="s">
        <v>6273</v>
      </c>
      <c r="N3908" s="10" t="s">
        <v>5955</v>
      </c>
      <c r="O3908" s="27"/>
      <c r="P3908" s="27"/>
      <c r="Q3908" s="27"/>
      <c r="R3908" s="27">
        <v>12861334</v>
      </c>
      <c r="S3908" s="27">
        <v>16050944</v>
      </c>
      <c r="T3908" s="27">
        <v>16692981.76</v>
      </c>
      <c r="U3908" s="73"/>
      <c r="V3908" s="73"/>
      <c r="W3908" s="73"/>
      <c r="X3908" s="73"/>
      <c r="Y3908" s="73"/>
      <c r="Z3908" s="73"/>
      <c r="AA3908" s="73"/>
      <c r="AB3908" s="73"/>
      <c r="AC3908" s="73"/>
      <c r="AD3908" s="73"/>
      <c r="AE3908" s="73"/>
      <c r="AF3908" s="73"/>
      <c r="AG3908" s="73"/>
      <c r="AH3908" s="73"/>
      <c r="AI3908" s="73"/>
      <c r="AJ3908" s="73"/>
      <c r="AK3908" s="73"/>
      <c r="AL3908" s="73"/>
      <c r="AM3908" s="73"/>
      <c r="AN3908" s="73"/>
      <c r="AO3908" s="73"/>
      <c r="AP3908" s="27"/>
      <c r="AQ3908" s="27">
        <v>0</v>
      </c>
      <c r="AR3908" s="27">
        <f t="shared" si="172"/>
        <v>0</v>
      </c>
      <c r="AS3908" s="10"/>
      <c r="AT3908" s="9">
        <v>2015</v>
      </c>
      <c r="AU3908" s="89" t="s">
        <v>795</v>
      </c>
    </row>
    <row r="3909" spans="2:47" ht="13.15" customHeight="1" x14ac:dyDescent="0.25">
      <c r="B3909" s="10" t="s">
        <v>6320</v>
      </c>
      <c r="C3909" s="10" t="s">
        <v>6269</v>
      </c>
      <c r="D3909" s="10" t="s">
        <v>6307</v>
      </c>
      <c r="E3909" s="32" t="s">
        <v>6308</v>
      </c>
      <c r="F3909" s="18" t="s">
        <v>6309</v>
      </c>
      <c r="G3909" s="18" t="s">
        <v>6318</v>
      </c>
      <c r="H3909" s="15" t="s">
        <v>197</v>
      </c>
      <c r="I3909" s="53">
        <v>100</v>
      </c>
      <c r="J3909" s="15" t="s">
        <v>478</v>
      </c>
      <c r="K3909" s="15" t="s">
        <v>5952</v>
      </c>
      <c r="L3909" s="15"/>
      <c r="M3909" s="10" t="s">
        <v>6273</v>
      </c>
      <c r="N3909" s="10" t="s">
        <v>5955</v>
      </c>
      <c r="O3909" s="27"/>
      <c r="P3909" s="27"/>
      <c r="Q3909" s="27"/>
      <c r="R3909" s="27">
        <v>10289068</v>
      </c>
      <c r="S3909" s="27">
        <v>16050944</v>
      </c>
      <c r="T3909" s="27">
        <v>16692981.76</v>
      </c>
      <c r="U3909" s="73"/>
      <c r="V3909" s="73"/>
      <c r="W3909" s="73"/>
      <c r="X3909" s="73"/>
      <c r="Y3909" s="73"/>
      <c r="Z3909" s="73"/>
      <c r="AA3909" s="73"/>
      <c r="AB3909" s="73"/>
      <c r="AC3909" s="73"/>
      <c r="AD3909" s="73"/>
      <c r="AE3909" s="73"/>
      <c r="AF3909" s="73"/>
      <c r="AG3909" s="73"/>
      <c r="AH3909" s="73"/>
      <c r="AI3909" s="73"/>
      <c r="AJ3909" s="73"/>
      <c r="AK3909" s="73"/>
      <c r="AL3909" s="73"/>
      <c r="AM3909" s="73"/>
      <c r="AN3909" s="73"/>
      <c r="AO3909" s="73"/>
      <c r="AP3909" s="27"/>
      <c r="AQ3909" s="27">
        <f>SUM(O3909:W3909)</f>
        <v>43032993.759999998</v>
      </c>
      <c r="AR3909" s="27">
        <f t="shared" si="172"/>
        <v>48196953.011200003</v>
      </c>
      <c r="AS3909" s="10"/>
      <c r="AT3909" s="9">
        <v>2015</v>
      </c>
      <c r="AU3909" s="10"/>
    </row>
    <row r="3910" spans="2:47" ht="13.15" customHeight="1" x14ac:dyDescent="0.25">
      <c r="B3910" s="10" t="s">
        <v>6321</v>
      </c>
      <c r="C3910" s="10" t="s">
        <v>6269</v>
      </c>
      <c r="D3910" s="10" t="s">
        <v>6307</v>
      </c>
      <c r="E3910" s="32" t="s">
        <v>6308</v>
      </c>
      <c r="F3910" s="18" t="s">
        <v>6309</v>
      </c>
      <c r="G3910" s="18" t="s">
        <v>6322</v>
      </c>
      <c r="H3910" s="18" t="s">
        <v>197</v>
      </c>
      <c r="I3910" s="53">
        <v>100</v>
      </c>
      <c r="J3910" s="10" t="s">
        <v>6043</v>
      </c>
      <c r="K3910" s="15" t="s">
        <v>5952</v>
      </c>
      <c r="L3910" s="15"/>
      <c r="M3910" s="10" t="s">
        <v>6273</v>
      </c>
      <c r="N3910" s="10" t="s">
        <v>5955</v>
      </c>
      <c r="O3910" s="27"/>
      <c r="P3910" s="27"/>
      <c r="Q3910" s="27"/>
      <c r="R3910" s="27">
        <v>12610000</v>
      </c>
      <c r="S3910" s="27">
        <v>13114400</v>
      </c>
      <c r="T3910" s="27">
        <v>13638976</v>
      </c>
      <c r="U3910" s="73"/>
      <c r="V3910" s="73"/>
      <c r="W3910" s="73"/>
      <c r="X3910" s="73"/>
      <c r="Y3910" s="73"/>
      <c r="Z3910" s="73"/>
      <c r="AA3910" s="73"/>
      <c r="AB3910" s="73"/>
      <c r="AC3910" s="73"/>
      <c r="AD3910" s="73"/>
      <c r="AE3910" s="73"/>
      <c r="AF3910" s="73"/>
      <c r="AG3910" s="73"/>
      <c r="AH3910" s="73"/>
      <c r="AI3910" s="73"/>
      <c r="AJ3910" s="73"/>
      <c r="AK3910" s="73"/>
      <c r="AL3910" s="73"/>
      <c r="AM3910" s="73"/>
      <c r="AN3910" s="73"/>
      <c r="AO3910" s="73"/>
      <c r="AP3910" s="27"/>
      <c r="AQ3910" s="27">
        <v>0</v>
      </c>
      <c r="AR3910" s="27">
        <f t="shared" si="172"/>
        <v>0</v>
      </c>
      <c r="AS3910" s="10"/>
      <c r="AT3910" s="9">
        <v>2014</v>
      </c>
      <c r="AU3910" s="10" t="s">
        <v>6023</v>
      </c>
    </row>
    <row r="3911" spans="2:47" ht="13.15" customHeight="1" x14ac:dyDescent="0.25">
      <c r="B3911" s="10" t="s">
        <v>6323</v>
      </c>
      <c r="C3911" s="10" t="s">
        <v>6269</v>
      </c>
      <c r="D3911" s="10" t="s">
        <v>6307</v>
      </c>
      <c r="E3911" s="32" t="s">
        <v>6308</v>
      </c>
      <c r="F3911" s="18" t="s">
        <v>6309</v>
      </c>
      <c r="G3911" s="18" t="s">
        <v>6322</v>
      </c>
      <c r="H3911" s="18" t="s">
        <v>197</v>
      </c>
      <c r="I3911" s="53">
        <v>100</v>
      </c>
      <c r="J3911" s="15" t="s">
        <v>6026</v>
      </c>
      <c r="K3911" s="15" t="s">
        <v>5952</v>
      </c>
      <c r="L3911" s="15"/>
      <c r="M3911" s="10" t="s">
        <v>6273</v>
      </c>
      <c r="N3911" s="10" t="s">
        <v>5955</v>
      </c>
      <c r="O3911" s="27"/>
      <c r="P3911" s="27"/>
      <c r="Q3911" s="27"/>
      <c r="R3911" s="27">
        <v>10508400</v>
      </c>
      <c r="S3911" s="27">
        <v>13114400</v>
      </c>
      <c r="T3911" s="27">
        <v>13638976</v>
      </c>
      <c r="U3911" s="73"/>
      <c r="V3911" s="73"/>
      <c r="W3911" s="73"/>
      <c r="X3911" s="73"/>
      <c r="Y3911" s="73"/>
      <c r="Z3911" s="73"/>
      <c r="AA3911" s="73"/>
      <c r="AB3911" s="73"/>
      <c r="AC3911" s="73"/>
      <c r="AD3911" s="73"/>
      <c r="AE3911" s="73"/>
      <c r="AF3911" s="73"/>
      <c r="AG3911" s="73"/>
      <c r="AH3911" s="73"/>
      <c r="AI3911" s="73"/>
      <c r="AJ3911" s="73"/>
      <c r="AK3911" s="73"/>
      <c r="AL3911" s="73"/>
      <c r="AM3911" s="73"/>
      <c r="AN3911" s="73"/>
      <c r="AO3911" s="73"/>
      <c r="AP3911" s="27"/>
      <c r="AQ3911" s="27">
        <v>0</v>
      </c>
      <c r="AR3911" s="27">
        <f t="shared" si="172"/>
        <v>0</v>
      </c>
      <c r="AS3911" s="10"/>
      <c r="AT3911" s="9">
        <v>2015</v>
      </c>
      <c r="AU3911" s="89" t="s">
        <v>795</v>
      </c>
    </row>
    <row r="3912" spans="2:47" ht="13.15" customHeight="1" x14ac:dyDescent="0.25">
      <c r="B3912" s="10" t="s">
        <v>6324</v>
      </c>
      <c r="C3912" s="10" t="s">
        <v>6269</v>
      </c>
      <c r="D3912" s="10" t="s">
        <v>6307</v>
      </c>
      <c r="E3912" s="32" t="s">
        <v>6308</v>
      </c>
      <c r="F3912" s="18" t="s">
        <v>6309</v>
      </c>
      <c r="G3912" s="18" t="s">
        <v>6322</v>
      </c>
      <c r="H3912" s="18" t="s">
        <v>197</v>
      </c>
      <c r="I3912" s="53">
        <v>100</v>
      </c>
      <c r="J3912" s="15" t="s">
        <v>478</v>
      </c>
      <c r="K3912" s="15" t="s">
        <v>5952</v>
      </c>
      <c r="L3912" s="15"/>
      <c r="M3912" s="10" t="s">
        <v>6273</v>
      </c>
      <c r="N3912" s="10" t="s">
        <v>5955</v>
      </c>
      <c r="O3912" s="27"/>
      <c r="P3912" s="27"/>
      <c r="Q3912" s="27"/>
      <c r="R3912" s="27">
        <v>8406800</v>
      </c>
      <c r="S3912" s="27">
        <v>13114400</v>
      </c>
      <c r="T3912" s="27">
        <v>13638976</v>
      </c>
      <c r="U3912" s="73"/>
      <c r="V3912" s="73"/>
      <c r="W3912" s="73"/>
      <c r="X3912" s="73"/>
      <c r="Y3912" s="73"/>
      <c r="Z3912" s="73"/>
      <c r="AA3912" s="73"/>
      <c r="AB3912" s="73"/>
      <c r="AC3912" s="73"/>
      <c r="AD3912" s="73"/>
      <c r="AE3912" s="73"/>
      <c r="AF3912" s="73"/>
      <c r="AG3912" s="73"/>
      <c r="AH3912" s="73"/>
      <c r="AI3912" s="73"/>
      <c r="AJ3912" s="73"/>
      <c r="AK3912" s="73"/>
      <c r="AL3912" s="73"/>
      <c r="AM3912" s="73"/>
      <c r="AN3912" s="73"/>
      <c r="AO3912" s="73"/>
      <c r="AP3912" s="27"/>
      <c r="AQ3912" s="27">
        <f>SUM(O3912:W3912)</f>
        <v>35160176</v>
      </c>
      <c r="AR3912" s="27">
        <f t="shared" si="172"/>
        <v>39379397.120000005</v>
      </c>
      <c r="AS3912" s="10"/>
      <c r="AT3912" s="9">
        <v>2015</v>
      </c>
      <c r="AU3912" s="10"/>
    </row>
    <row r="3913" spans="2:47" ht="13.15" customHeight="1" x14ac:dyDescent="0.25">
      <c r="B3913" s="10" t="s">
        <v>6325</v>
      </c>
      <c r="C3913" s="10" t="s">
        <v>6269</v>
      </c>
      <c r="D3913" s="10" t="s">
        <v>6307</v>
      </c>
      <c r="E3913" s="32" t="s">
        <v>6308</v>
      </c>
      <c r="F3913" s="18" t="s">
        <v>6309</v>
      </c>
      <c r="G3913" s="18" t="s">
        <v>6326</v>
      </c>
      <c r="H3913" s="18" t="s">
        <v>197</v>
      </c>
      <c r="I3913" s="53">
        <v>100</v>
      </c>
      <c r="J3913" s="10" t="s">
        <v>6043</v>
      </c>
      <c r="K3913" s="15" t="s">
        <v>5952</v>
      </c>
      <c r="L3913" s="15"/>
      <c r="M3913" s="10" t="s">
        <v>6273</v>
      </c>
      <c r="N3913" s="10" t="s">
        <v>5955</v>
      </c>
      <c r="O3913" s="27"/>
      <c r="P3913" s="27"/>
      <c r="Q3913" s="27"/>
      <c r="R3913" s="27">
        <v>5411000</v>
      </c>
      <c r="S3913" s="27">
        <v>5627440</v>
      </c>
      <c r="T3913" s="27">
        <v>5852537.6000000006</v>
      </c>
      <c r="U3913" s="73"/>
      <c r="V3913" s="73"/>
      <c r="W3913" s="73"/>
      <c r="X3913" s="73"/>
      <c r="Y3913" s="73"/>
      <c r="Z3913" s="73"/>
      <c r="AA3913" s="73"/>
      <c r="AB3913" s="73"/>
      <c r="AC3913" s="73"/>
      <c r="AD3913" s="73"/>
      <c r="AE3913" s="73"/>
      <c r="AF3913" s="73"/>
      <c r="AG3913" s="73"/>
      <c r="AH3913" s="73"/>
      <c r="AI3913" s="73"/>
      <c r="AJ3913" s="73"/>
      <c r="AK3913" s="73"/>
      <c r="AL3913" s="73"/>
      <c r="AM3913" s="73"/>
      <c r="AN3913" s="73"/>
      <c r="AO3913" s="73"/>
      <c r="AP3913" s="27"/>
      <c r="AQ3913" s="27">
        <v>0</v>
      </c>
      <c r="AR3913" s="27">
        <f t="shared" si="172"/>
        <v>0</v>
      </c>
      <c r="AS3913" s="10"/>
      <c r="AT3913" s="9">
        <v>2014</v>
      </c>
      <c r="AU3913" s="10" t="s">
        <v>6023</v>
      </c>
    </row>
    <row r="3914" spans="2:47" ht="13.15" customHeight="1" x14ac:dyDescent="0.25">
      <c r="B3914" s="10" t="s">
        <v>6327</v>
      </c>
      <c r="C3914" s="10" t="s">
        <v>6269</v>
      </c>
      <c r="D3914" s="10" t="s">
        <v>6307</v>
      </c>
      <c r="E3914" s="32" t="s">
        <v>6308</v>
      </c>
      <c r="F3914" s="18" t="s">
        <v>6309</v>
      </c>
      <c r="G3914" s="18" t="s">
        <v>6326</v>
      </c>
      <c r="H3914" s="18" t="s">
        <v>197</v>
      </c>
      <c r="I3914" s="53">
        <v>100</v>
      </c>
      <c r="J3914" s="15" t="s">
        <v>6026</v>
      </c>
      <c r="K3914" s="15" t="s">
        <v>5952</v>
      </c>
      <c r="L3914" s="15"/>
      <c r="M3914" s="10" t="s">
        <v>6273</v>
      </c>
      <c r="N3914" s="10" t="s">
        <v>5955</v>
      </c>
      <c r="O3914" s="27"/>
      <c r="P3914" s="27"/>
      <c r="Q3914" s="27"/>
      <c r="R3914" s="27">
        <v>4509200</v>
      </c>
      <c r="S3914" s="27">
        <v>5627440</v>
      </c>
      <c r="T3914" s="27">
        <v>5852537.6000000006</v>
      </c>
      <c r="U3914" s="73"/>
      <c r="V3914" s="73"/>
      <c r="W3914" s="73"/>
      <c r="X3914" s="73"/>
      <c r="Y3914" s="73"/>
      <c r="Z3914" s="73"/>
      <c r="AA3914" s="73"/>
      <c r="AB3914" s="73"/>
      <c r="AC3914" s="73"/>
      <c r="AD3914" s="73"/>
      <c r="AE3914" s="73"/>
      <c r="AF3914" s="73"/>
      <c r="AG3914" s="73"/>
      <c r="AH3914" s="73"/>
      <c r="AI3914" s="73"/>
      <c r="AJ3914" s="73"/>
      <c r="AK3914" s="73"/>
      <c r="AL3914" s="73"/>
      <c r="AM3914" s="73"/>
      <c r="AN3914" s="73"/>
      <c r="AO3914" s="73"/>
      <c r="AP3914" s="27"/>
      <c r="AQ3914" s="27">
        <v>0</v>
      </c>
      <c r="AR3914" s="27">
        <f t="shared" si="172"/>
        <v>0</v>
      </c>
      <c r="AS3914" s="10"/>
      <c r="AT3914" s="9">
        <v>2015</v>
      </c>
      <c r="AU3914" s="89" t="s">
        <v>795</v>
      </c>
    </row>
    <row r="3915" spans="2:47" ht="13.15" customHeight="1" x14ac:dyDescent="0.25">
      <c r="B3915" s="10" t="s">
        <v>6328</v>
      </c>
      <c r="C3915" s="10" t="s">
        <v>6269</v>
      </c>
      <c r="D3915" s="10" t="s">
        <v>6307</v>
      </c>
      <c r="E3915" s="32" t="s">
        <v>6308</v>
      </c>
      <c r="F3915" s="18" t="s">
        <v>6309</v>
      </c>
      <c r="G3915" s="18" t="s">
        <v>6326</v>
      </c>
      <c r="H3915" s="18" t="s">
        <v>197</v>
      </c>
      <c r="I3915" s="53">
        <v>100</v>
      </c>
      <c r="J3915" s="15" t="s">
        <v>478</v>
      </c>
      <c r="K3915" s="15" t="s">
        <v>5952</v>
      </c>
      <c r="L3915" s="15"/>
      <c r="M3915" s="10" t="s">
        <v>6273</v>
      </c>
      <c r="N3915" s="10" t="s">
        <v>5955</v>
      </c>
      <c r="O3915" s="27"/>
      <c r="P3915" s="27"/>
      <c r="Q3915" s="27"/>
      <c r="R3915" s="27">
        <v>3607400</v>
      </c>
      <c r="S3915" s="27">
        <v>5627440</v>
      </c>
      <c r="T3915" s="27">
        <v>5852537.6000000006</v>
      </c>
      <c r="U3915" s="73"/>
      <c r="V3915" s="73"/>
      <c r="W3915" s="73"/>
      <c r="X3915" s="73"/>
      <c r="Y3915" s="73"/>
      <c r="Z3915" s="73"/>
      <c r="AA3915" s="73"/>
      <c r="AB3915" s="73"/>
      <c r="AC3915" s="73"/>
      <c r="AD3915" s="73"/>
      <c r="AE3915" s="73"/>
      <c r="AF3915" s="73"/>
      <c r="AG3915" s="73"/>
      <c r="AH3915" s="73"/>
      <c r="AI3915" s="73"/>
      <c r="AJ3915" s="73"/>
      <c r="AK3915" s="73"/>
      <c r="AL3915" s="73"/>
      <c r="AM3915" s="73"/>
      <c r="AN3915" s="73"/>
      <c r="AO3915" s="73"/>
      <c r="AP3915" s="27"/>
      <c r="AQ3915" s="27">
        <f>SUM(O3915:W3915)</f>
        <v>15087377.600000001</v>
      </c>
      <c r="AR3915" s="27">
        <f t="shared" si="172"/>
        <v>16897862.912000004</v>
      </c>
      <c r="AS3915" s="10"/>
      <c r="AT3915" s="9">
        <v>2015</v>
      </c>
      <c r="AU3915" s="10"/>
    </row>
    <row r="3916" spans="2:47" ht="13.15" customHeight="1" x14ac:dyDescent="0.25">
      <c r="B3916" s="10" t="s">
        <v>6329</v>
      </c>
      <c r="C3916" s="10" t="s">
        <v>6269</v>
      </c>
      <c r="D3916" s="10" t="s">
        <v>6330</v>
      </c>
      <c r="E3916" s="32" t="s">
        <v>6331</v>
      </c>
      <c r="F3916" s="18" t="s">
        <v>6331</v>
      </c>
      <c r="G3916" s="18" t="s">
        <v>6332</v>
      </c>
      <c r="H3916" s="18" t="s">
        <v>105</v>
      </c>
      <c r="I3916" s="53">
        <v>100</v>
      </c>
      <c r="J3916" s="10" t="s">
        <v>6043</v>
      </c>
      <c r="K3916" s="15" t="s">
        <v>5952</v>
      </c>
      <c r="L3916" s="15"/>
      <c r="M3916" s="10" t="s">
        <v>6273</v>
      </c>
      <c r="N3916" s="10" t="s">
        <v>5955</v>
      </c>
      <c r="O3916" s="27"/>
      <c r="P3916" s="27"/>
      <c r="Q3916" s="27"/>
      <c r="R3916" s="27">
        <v>213808000</v>
      </c>
      <c r="S3916" s="27">
        <v>222360320</v>
      </c>
      <c r="T3916" s="27">
        <v>231254732.80000001</v>
      </c>
      <c r="U3916" s="73"/>
      <c r="V3916" s="73"/>
      <c r="W3916" s="73"/>
      <c r="X3916" s="73"/>
      <c r="Y3916" s="73"/>
      <c r="Z3916" s="73"/>
      <c r="AA3916" s="73"/>
      <c r="AB3916" s="73"/>
      <c r="AC3916" s="73"/>
      <c r="AD3916" s="73"/>
      <c r="AE3916" s="73"/>
      <c r="AF3916" s="73"/>
      <c r="AG3916" s="73"/>
      <c r="AH3916" s="73"/>
      <c r="AI3916" s="73"/>
      <c r="AJ3916" s="73"/>
      <c r="AK3916" s="73"/>
      <c r="AL3916" s="73"/>
      <c r="AM3916" s="73"/>
      <c r="AN3916" s="73"/>
      <c r="AO3916" s="73"/>
      <c r="AP3916" s="27"/>
      <c r="AQ3916" s="27">
        <v>0</v>
      </c>
      <c r="AR3916" s="27">
        <f t="shared" si="172"/>
        <v>0</v>
      </c>
      <c r="AS3916" s="10"/>
      <c r="AT3916" s="9">
        <v>2014</v>
      </c>
      <c r="AU3916" s="10" t="s">
        <v>212</v>
      </c>
    </row>
    <row r="3917" spans="2:47" ht="13.15" customHeight="1" x14ac:dyDescent="0.25">
      <c r="B3917" s="10" t="s">
        <v>6333</v>
      </c>
      <c r="C3917" s="10" t="s">
        <v>6269</v>
      </c>
      <c r="D3917" s="10" t="s">
        <v>6334</v>
      </c>
      <c r="E3917" s="32" t="s">
        <v>6335</v>
      </c>
      <c r="F3917" s="18" t="s">
        <v>6336</v>
      </c>
      <c r="G3917" s="49" t="s">
        <v>6337</v>
      </c>
      <c r="H3917" s="18" t="s">
        <v>197</v>
      </c>
      <c r="I3917" s="53">
        <v>100</v>
      </c>
      <c r="J3917" s="10" t="s">
        <v>6043</v>
      </c>
      <c r="K3917" s="15" t="s">
        <v>5952</v>
      </c>
      <c r="L3917" s="15"/>
      <c r="M3917" s="10" t="s">
        <v>6338</v>
      </c>
      <c r="N3917" s="10" t="s">
        <v>5955</v>
      </c>
      <c r="O3917" s="27"/>
      <c r="P3917" s="27"/>
      <c r="Q3917" s="27"/>
      <c r="R3917" s="27">
        <v>504270000</v>
      </c>
      <c r="S3917" s="27">
        <v>524440800</v>
      </c>
      <c r="T3917" s="27">
        <v>545418432</v>
      </c>
      <c r="U3917" s="73"/>
      <c r="V3917" s="73"/>
      <c r="W3917" s="73"/>
      <c r="X3917" s="73"/>
      <c r="Y3917" s="73"/>
      <c r="Z3917" s="73"/>
      <c r="AA3917" s="73"/>
      <c r="AB3917" s="73"/>
      <c r="AC3917" s="73"/>
      <c r="AD3917" s="73"/>
      <c r="AE3917" s="73"/>
      <c r="AF3917" s="73"/>
      <c r="AG3917" s="73"/>
      <c r="AH3917" s="73"/>
      <c r="AI3917" s="73"/>
      <c r="AJ3917" s="73"/>
      <c r="AK3917" s="73"/>
      <c r="AL3917" s="73"/>
      <c r="AM3917" s="73"/>
      <c r="AN3917" s="73"/>
      <c r="AO3917" s="73"/>
      <c r="AP3917" s="27"/>
      <c r="AQ3917" s="27">
        <v>0</v>
      </c>
      <c r="AR3917" s="27">
        <f t="shared" si="172"/>
        <v>0</v>
      </c>
      <c r="AS3917" s="10"/>
      <c r="AT3917" s="9">
        <v>2014</v>
      </c>
      <c r="AU3917" s="10" t="s">
        <v>212</v>
      </c>
    </row>
    <row r="3918" spans="2:47" ht="13.15" customHeight="1" x14ac:dyDescent="0.25">
      <c r="B3918" s="10" t="s">
        <v>6339</v>
      </c>
      <c r="C3918" s="10" t="s">
        <v>6269</v>
      </c>
      <c r="D3918" s="10" t="s">
        <v>6340</v>
      </c>
      <c r="E3918" s="32" t="s">
        <v>6341</v>
      </c>
      <c r="F3918" s="18" t="s">
        <v>6341</v>
      </c>
      <c r="G3918" s="18" t="s">
        <v>6342</v>
      </c>
      <c r="H3918" s="18" t="s">
        <v>197</v>
      </c>
      <c r="I3918" s="53">
        <v>100</v>
      </c>
      <c r="J3918" s="10" t="s">
        <v>6043</v>
      </c>
      <c r="K3918" s="15" t="s">
        <v>5952</v>
      </c>
      <c r="L3918" s="15"/>
      <c r="M3918" s="10" t="s">
        <v>6273</v>
      </c>
      <c r="N3918" s="10" t="s">
        <v>5955</v>
      </c>
      <c r="O3918" s="27"/>
      <c r="P3918" s="27"/>
      <c r="Q3918" s="27"/>
      <c r="R3918" s="27">
        <v>92650500</v>
      </c>
      <c r="S3918" s="27">
        <v>96356520</v>
      </c>
      <c r="T3918" s="27">
        <v>100210780.8</v>
      </c>
      <c r="U3918" s="73"/>
      <c r="V3918" s="73"/>
      <c r="W3918" s="73"/>
      <c r="X3918" s="73"/>
      <c r="Y3918" s="73"/>
      <c r="Z3918" s="73"/>
      <c r="AA3918" s="73"/>
      <c r="AB3918" s="73"/>
      <c r="AC3918" s="73"/>
      <c r="AD3918" s="73"/>
      <c r="AE3918" s="73"/>
      <c r="AF3918" s="73"/>
      <c r="AG3918" s="73"/>
      <c r="AH3918" s="73"/>
      <c r="AI3918" s="73"/>
      <c r="AJ3918" s="73"/>
      <c r="AK3918" s="73"/>
      <c r="AL3918" s="73"/>
      <c r="AM3918" s="73"/>
      <c r="AN3918" s="73"/>
      <c r="AO3918" s="73"/>
      <c r="AP3918" s="27"/>
      <c r="AQ3918" s="27">
        <v>0</v>
      </c>
      <c r="AR3918" s="27">
        <f t="shared" si="172"/>
        <v>0</v>
      </c>
      <c r="AS3918" s="10"/>
      <c r="AT3918" s="9">
        <v>2014</v>
      </c>
      <c r="AU3918" s="89" t="s">
        <v>212</v>
      </c>
    </row>
    <row r="3919" spans="2:47" ht="13.15" customHeight="1" x14ac:dyDescent="0.25">
      <c r="B3919" s="10" t="s">
        <v>6343</v>
      </c>
      <c r="C3919" s="10" t="s">
        <v>6269</v>
      </c>
      <c r="D3919" s="10" t="s">
        <v>6344</v>
      </c>
      <c r="E3919" s="32" t="s">
        <v>6345</v>
      </c>
      <c r="F3919" s="10" t="s">
        <v>6346</v>
      </c>
      <c r="G3919" s="10" t="s">
        <v>6347</v>
      </c>
      <c r="H3919" s="18" t="s">
        <v>197</v>
      </c>
      <c r="I3919" s="53">
        <v>50</v>
      </c>
      <c r="J3919" s="10" t="s">
        <v>6043</v>
      </c>
      <c r="K3919" s="15" t="s">
        <v>5952</v>
      </c>
      <c r="L3919" s="15"/>
      <c r="M3919" s="10" t="s">
        <v>6273</v>
      </c>
      <c r="N3919" s="10" t="s">
        <v>5955</v>
      </c>
      <c r="O3919" s="27"/>
      <c r="P3919" s="27"/>
      <c r="Q3919" s="27"/>
      <c r="R3919" s="27">
        <v>69420000</v>
      </c>
      <c r="S3919" s="27">
        <v>72196800</v>
      </c>
      <c r="T3919" s="27">
        <v>75084672</v>
      </c>
      <c r="U3919" s="73"/>
      <c r="V3919" s="73"/>
      <c r="W3919" s="73"/>
      <c r="X3919" s="73"/>
      <c r="Y3919" s="73"/>
      <c r="Z3919" s="73"/>
      <c r="AA3919" s="73"/>
      <c r="AB3919" s="73"/>
      <c r="AC3919" s="73"/>
      <c r="AD3919" s="73"/>
      <c r="AE3919" s="73"/>
      <c r="AF3919" s="73"/>
      <c r="AG3919" s="73"/>
      <c r="AH3919" s="73"/>
      <c r="AI3919" s="73"/>
      <c r="AJ3919" s="73"/>
      <c r="AK3919" s="73"/>
      <c r="AL3919" s="73"/>
      <c r="AM3919" s="73"/>
      <c r="AN3919" s="73"/>
      <c r="AO3919" s="73"/>
      <c r="AP3919" s="27"/>
      <c r="AQ3919" s="27">
        <v>0</v>
      </c>
      <c r="AR3919" s="27">
        <f t="shared" si="172"/>
        <v>0</v>
      </c>
      <c r="AS3919" s="10"/>
      <c r="AT3919" s="9">
        <v>2014</v>
      </c>
      <c r="AU3919" s="10" t="s">
        <v>6289</v>
      </c>
    </row>
    <row r="3920" spans="2:47" ht="13.15" customHeight="1" x14ac:dyDescent="0.25">
      <c r="B3920" s="10" t="s">
        <v>6348</v>
      </c>
      <c r="C3920" s="10" t="s">
        <v>6269</v>
      </c>
      <c r="D3920" s="10" t="s">
        <v>6344</v>
      </c>
      <c r="E3920" s="32" t="s">
        <v>6345</v>
      </c>
      <c r="F3920" s="10" t="s">
        <v>6346</v>
      </c>
      <c r="G3920" s="10" t="s">
        <v>6347</v>
      </c>
      <c r="H3920" s="18" t="s">
        <v>197</v>
      </c>
      <c r="I3920" s="53">
        <v>50</v>
      </c>
      <c r="J3920" s="10" t="s">
        <v>6043</v>
      </c>
      <c r="K3920" s="15" t="s">
        <v>5952</v>
      </c>
      <c r="L3920" s="15"/>
      <c r="M3920" s="10" t="s">
        <v>6273</v>
      </c>
      <c r="N3920" s="10" t="s">
        <v>5955</v>
      </c>
      <c r="O3920" s="27"/>
      <c r="P3920" s="27"/>
      <c r="Q3920" s="27"/>
      <c r="R3920" s="27">
        <v>69420000</v>
      </c>
      <c r="S3920" s="27">
        <v>72196800</v>
      </c>
      <c r="T3920" s="27">
        <v>75084672</v>
      </c>
      <c r="U3920" s="73"/>
      <c r="V3920" s="73"/>
      <c r="W3920" s="73"/>
      <c r="X3920" s="73"/>
      <c r="Y3920" s="73"/>
      <c r="Z3920" s="73"/>
      <c r="AA3920" s="73"/>
      <c r="AB3920" s="73"/>
      <c r="AC3920" s="73"/>
      <c r="AD3920" s="73"/>
      <c r="AE3920" s="73"/>
      <c r="AF3920" s="73"/>
      <c r="AG3920" s="73"/>
      <c r="AH3920" s="73"/>
      <c r="AI3920" s="73"/>
      <c r="AJ3920" s="73"/>
      <c r="AK3920" s="73"/>
      <c r="AL3920" s="73"/>
      <c r="AM3920" s="73"/>
      <c r="AN3920" s="73"/>
      <c r="AO3920" s="73"/>
      <c r="AP3920" s="27"/>
      <c r="AQ3920" s="27">
        <v>0</v>
      </c>
      <c r="AR3920" s="27">
        <f t="shared" si="172"/>
        <v>0</v>
      </c>
      <c r="AS3920" s="10"/>
      <c r="AT3920" s="9">
        <v>2014</v>
      </c>
      <c r="AU3920" s="10" t="s">
        <v>6023</v>
      </c>
    </row>
    <row r="3921" spans="2:47" ht="13.15" customHeight="1" x14ac:dyDescent="0.25">
      <c r="B3921" s="10" t="s">
        <v>6349</v>
      </c>
      <c r="C3921" s="10" t="s">
        <v>6269</v>
      </c>
      <c r="D3921" s="10" t="s">
        <v>6344</v>
      </c>
      <c r="E3921" s="32" t="s">
        <v>6345</v>
      </c>
      <c r="F3921" s="18" t="s">
        <v>6346</v>
      </c>
      <c r="G3921" s="18" t="s">
        <v>6347</v>
      </c>
      <c r="H3921" s="18" t="s">
        <v>197</v>
      </c>
      <c r="I3921" s="53">
        <v>50</v>
      </c>
      <c r="J3921" s="15" t="s">
        <v>6026</v>
      </c>
      <c r="K3921" s="15" t="s">
        <v>5952</v>
      </c>
      <c r="L3921" s="15"/>
      <c r="M3921" s="10" t="s">
        <v>6273</v>
      </c>
      <c r="N3921" s="10" t="s">
        <v>5955</v>
      </c>
      <c r="O3921" s="27"/>
      <c r="P3921" s="27"/>
      <c r="Q3921" s="27"/>
      <c r="R3921" s="27">
        <v>57850000</v>
      </c>
      <c r="S3921" s="27">
        <v>69420000</v>
      </c>
      <c r="T3921" s="27">
        <v>69420000</v>
      </c>
      <c r="U3921" s="73"/>
      <c r="V3921" s="73"/>
      <c r="W3921" s="73"/>
      <c r="X3921" s="73"/>
      <c r="Y3921" s="73"/>
      <c r="Z3921" s="73"/>
      <c r="AA3921" s="73"/>
      <c r="AB3921" s="73"/>
      <c r="AC3921" s="73"/>
      <c r="AD3921" s="73"/>
      <c r="AE3921" s="73"/>
      <c r="AF3921" s="73"/>
      <c r="AG3921" s="73"/>
      <c r="AH3921" s="73"/>
      <c r="AI3921" s="73"/>
      <c r="AJ3921" s="73"/>
      <c r="AK3921" s="73"/>
      <c r="AL3921" s="73"/>
      <c r="AM3921" s="73"/>
      <c r="AN3921" s="73"/>
      <c r="AO3921" s="73"/>
      <c r="AP3921" s="27"/>
      <c r="AQ3921" s="27">
        <v>0</v>
      </c>
      <c r="AR3921" s="27">
        <f t="shared" si="172"/>
        <v>0</v>
      </c>
      <c r="AS3921" s="10"/>
      <c r="AT3921" s="9">
        <v>2015</v>
      </c>
      <c r="AU3921" s="89" t="s">
        <v>795</v>
      </c>
    </row>
    <row r="3922" spans="2:47" ht="13.15" customHeight="1" x14ac:dyDescent="0.25">
      <c r="B3922" s="10" t="s">
        <v>6350</v>
      </c>
      <c r="C3922" s="10" t="s">
        <v>6269</v>
      </c>
      <c r="D3922" s="10" t="s">
        <v>6344</v>
      </c>
      <c r="E3922" s="32" t="s">
        <v>6345</v>
      </c>
      <c r="F3922" s="18" t="s">
        <v>6346</v>
      </c>
      <c r="G3922" s="18" t="s">
        <v>6347</v>
      </c>
      <c r="H3922" s="18" t="s">
        <v>197</v>
      </c>
      <c r="I3922" s="53">
        <v>50</v>
      </c>
      <c r="J3922" s="15" t="s">
        <v>478</v>
      </c>
      <c r="K3922" s="15" t="s">
        <v>5952</v>
      </c>
      <c r="L3922" s="15"/>
      <c r="M3922" s="10" t="s">
        <v>6273</v>
      </c>
      <c r="N3922" s="10" t="s">
        <v>5955</v>
      </c>
      <c r="O3922" s="27"/>
      <c r="P3922" s="27"/>
      <c r="Q3922" s="27"/>
      <c r="R3922" s="27">
        <v>44544565</v>
      </c>
      <c r="S3922" s="27">
        <v>69420000</v>
      </c>
      <c r="T3922" s="27">
        <v>69420000</v>
      </c>
      <c r="U3922" s="73"/>
      <c r="V3922" s="73"/>
      <c r="W3922" s="73"/>
      <c r="X3922" s="73"/>
      <c r="Y3922" s="73"/>
      <c r="Z3922" s="73"/>
      <c r="AA3922" s="73"/>
      <c r="AB3922" s="73"/>
      <c r="AC3922" s="73"/>
      <c r="AD3922" s="73"/>
      <c r="AE3922" s="73"/>
      <c r="AF3922" s="73"/>
      <c r="AG3922" s="73"/>
      <c r="AH3922" s="73"/>
      <c r="AI3922" s="73"/>
      <c r="AJ3922" s="73"/>
      <c r="AK3922" s="73"/>
      <c r="AL3922" s="73"/>
      <c r="AM3922" s="73"/>
      <c r="AN3922" s="73"/>
      <c r="AO3922" s="73"/>
      <c r="AP3922" s="27"/>
      <c r="AQ3922" s="27">
        <v>0</v>
      </c>
      <c r="AR3922" s="27">
        <f t="shared" si="172"/>
        <v>0</v>
      </c>
      <c r="AS3922" s="10"/>
      <c r="AT3922" s="9">
        <v>2015</v>
      </c>
      <c r="AU3922" s="10" t="s">
        <v>6351</v>
      </c>
    </row>
    <row r="3923" spans="2:47" ht="13.15" customHeight="1" x14ac:dyDescent="0.25">
      <c r="B3923" s="10" t="s">
        <v>6352</v>
      </c>
      <c r="C3923" s="10" t="s">
        <v>6269</v>
      </c>
      <c r="D3923" s="10" t="s">
        <v>6344</v>
      </c>
      <c r="E3923" s="32" t="s">
        <v>6345</v>
      </c>
      <c r="F3923" s="18" t="s">
        <v>6346</v>
      </c>
      <c r="G3923" s="18" t="s">
        <v>6347</v>
      </c>
      <c r="H3923" s="18" t="s">
        <v>197</v>
      </c>
      <c r="I3923" s="53">
        <v>50</v>
      </c>
      <c r="J3923" s="15" t="s">
        <v>263</v>
      </c>
      <c r="K3923" s="15" t="s">
        <v>5952</v>
      </c>
      <c r="L3923" s="15"/>
      <c r="M3923" s="10" t="s">
        <v>6273</v>
      </c>
      <c r="N3923" s="10" t="s">
        <v>5955</v>
      </c>
      <c r="O3923" s="27"/>
      <c r="P3923" s="27"/>
      <c r="Q3923" s="27"/>
      <c r="R3923" s="27">
        <v>19958250</v>
      </c>
      <c r="S3923" s="27">
        <v>69420000</v>
      </c>
      <c r="T3923" s="27">
        <v>69420000</v>
      </c>
      <c r="U3923" s="73"/>
      <c r="V3923" s="73"/>
      <c r="W3923" s="73"/>
      <c r="X3923" s="73"/>
      <c r="Y3923" s="73"/>
      <c r="Z3923" s="73"/>
      <c r="AA3923" s="73"/>
      <c r="AB3923" s="73"/>
      <c r="AC3923" s="73"/>
      <c r="AD3923" s="73"/>
      <c r="AE3923" s="73"/>
      <c r="AF3923" s="73"/>
      <c r="AG3923" s="73"/>
      <c r="AH3923" s="73"/>
      <c r="AI3923" s="73"/>
      <c r="AJ3923" s="73"/>
      <c r="AK3923" s="73"/>
      <c r="AL3923" s="73"/>
      <c r="AM3923" s="73"/>
      <c r="AN3923" s="73"/>
      <c r="AO3923" s="73"/>
      <c r="AP3923" s="27"/>
      <c r="AQ3923" s="27">
        <v>0</v>
      </c>
      <c r="AR3923" s="27">
        <f t="shared" si="172"/>
        <v>0</v>
      </c>
      <c r="AS3923" s="10"/>
      <c r="AT3923" s="9">
        <v>2015</v>
      </c>
      <c r="AU3923" s="15" t="s">
        <v>6353</v>
      </c>
    </row>
    <row r="3924" spans="2:47" ht="13.15" customHeight="1" x14ac:dyDescent="0.25">
      <c r="B3924" s="15" t="s">
        <v>6354</v>
      </c>
      <c r="C3924" s="15" t="s">
        <v>6269</v>
      </c>
      <c r="D3924" s="15" t="s">
        <v>6355</v>
      </c>
      <c r="E3924" s="15" t="s">
        <v>6356</v>
      </c>
      <c r="F3924" s="15" t="s">
        <v>6356</v>
      </c>
      <c r="G3924" s="15" t="s">
        <v>6347</v>
      </c>
      <c r="H3924" s="10" t="s">
        <v>1026</v>
      </c>
      <c r="I3924" s="15">
        <v>50</v>
      </c>
      <c r="J3924" s="15" t="s">
        <v>6357</v>
      </c>
      <c r="K3924" s="15" t="s">
        <v>5952</v>
      </c>
      <c r="L3924" s="15"/>
      <c r="M3924" s="15" t="s">
        <v>6273</v>
      </c>
      <c r="N3924" s="10" t="s">
        <v>5955</v>
      </c>
      <c r="O3924" s="39"/>
      <c r="P3924" s="39"/>
      <c r="Q3924" s="39"/>
      <c r="R3924" s="27">
        <v>13305500</v>
      </c>
      <c r="S3924" s="27">
        <v>69420000</v>
      </c>
      <c r="T3924" s="27">
        <v>69420000</v>
      </c>
      <c r="U3924" s="27"/>
      <c r="V3924" s="27"/>
      <c r="W3924" s="27"/>
      <c r="X3924" s="27"/>
      <c r="Y3924" s="27"/>
      <c r="Z3924" s="27"/>
      <c r="AA3924" s="27"/>
      <c r="AB3924" s="27"/>
      <c r="AC3924" s="27"/>
      <c r="AD3924" s="27"/>
      <c r="AE3924" s="27"/>
      <c r="AF3924" s="27"/>
      <c r="AG3924" s="27"/>
      <c r="AH3924" s="27"/>
      <c r="AI3924" s="27"/>
      <c r="AJ3924" s="27"/>
      <c r="AK3924" s="27"/>
      <c r="AL3924" s="27"/>
      <c r="AM3924" s="27"/>
      <c r="AN3924" s="27"/>
      <c r="AO3924" s="27"/>
      <c r="AP3924" s="27"/>
      <c r="AQ3924" s="27">
        <v>0</v>
      </c>
      <c r="AR3924" s="27">
        <f t="shared" si="172"/>
        <v>0</v>
      </c>
      <c r="AS3924" s="91"/>
      <c r="AT3924" s="15">
        <v>2015</v>
      </c>
      <c r="AU3924" s="15" t="s">
        <v>795</v>
      </c>
    </row>
    <row r="3925" spans="2:47" ht="13.15" customHeight="1" x14ac:dyDescent="0.25">
      <c r="B3925" s="10" t="s">
        <v>6358</v>
      </c>
      <c r="C3925" s="16" t="s">
        <v>6269</v>
      </c>
      <c r="D3925" s="16" t="s">
        <v>6355</v>
      </c>
      <c r="E3925" s="10" t="s">
        <v>6356</v>
      </c>
      <c r="F3925" s="10" t="s">
        <v>6356</v>
      </c>
      <c r="G3925" s="15" t="s">
        <v>6347</v>
      </c>
      <c r="H3925" s="10" t="s">
        <v>1026</v>
      </c>
      <c r="I3925" s="15">
        <v>50</v>
      </c>
      <c r="J3925" s="15" t="s">
        <v>6043</v>
      </c>
      <c r="K3925" s="15" t="s">
        <v>5952</v>
      </c>
      <c r="L3925" s="10"/>
      <c r="M3925" s="10" t="s">
        <v>6273</v>
      </c>
      <c r="N3925" s="10" t="s">
        <v>5955</v>
      </c>
      <c r="O3925" s="27"/>
      <c r="P3925" s="27"/>
      <c r="Q3925" s="27"/>
      <c r="R3925" s="27"/>
      <c r="S3925" s="27">
        <v>69420000</v>
      </c>
      <c r="T3925" s="27">
        <v>69420000</v>
      </c>
      <c r="U3925" s="27"/>
      <c r="V3925" s="27"/>
      <c r="W3925" s="27"/>
      <c r="X3925" s="27"/>
      <c r="Y3925" s="27"/>
      <c r="Z3925" s="27"/>
      <c r="AA3925" s="27"/>
      <c r="AB3925" s="27"/>
      <c r="AC3925" s="27"/>
      <c r="AD3925" s="27"/>
      <c r="AE3925" s="27"/>
      <c r="AF3925" s="27"/>
      <c r="AG3925" s="27"/>
      <c r="AH3925" s="27"/>
      <c r="AI3925" s="27"/>
      <c r="AJ3925" s="27"/>
      <c r="AK3925" s="27"/>
      <c r="AL3925" s="27"/>
      <c r="AM3925" s="27"/>
      <c r="AN3925" s="27"/>
      <c r="AO3925" s="27"/>
      <c r="AP3925" s="27"/>
      <c r="AQ3925" s="27">
        <v>0</v>
      </c>
      <c r="AR3925" s="27">
        <f t="shared" si="172"/>
        <v>0</v>
      </c>
      <c r="AS3925" s="10"/>
      <c r="AT3925" s="9">
        <v>2015</v>
      </c>
      <c r="AU3925" s="10" t="s">
        <v>212</v>
      </c>
    </row>
    <row r="3926" spans="2:47" ht="13.15" customHeight="1" x14ac:dyDescent="0.25">
      <c r="B3926" s="10" t="s">
        <v>6359</v>
      </c>
      <c r="C3926" s="10" t="s">
        <v>6269</v>
      </c>
      <c r="D3926" s="10" t="s">
        <v>6360</v>
      </c>
      <c r="E3926" s="32" t="s">
        <v>6361</v>
      </c>
      <c r="F3926" s="18" t="s">
        <v>6362</v>
      </c>
      <c r="G3926" s="18" t="s">
        <v>6363</v>
      </c>
      <c r="H3926" s="18" t="s">
        <v>105</v>
      </c>
      <c r="I3926" s="53">
        <v>100</v>
      </c>
      <c r="J3926" s="10" t="s">
        <v>6043</v>
      </c>
      <c r="K3926" s="15" t="s">
        <v>5952</v>
      </c>
      <c r="L3926" s="15"/>
      <c r="M3926" s="10" t="s">
        <v>6273</v>
      </c>
      <c r="N3926" s="10" t="s">
        <v>5955</v>
      </c>
      <c r="O3926" s="27"/>
      <c r="P3926" s="27"/>
      <c r="Q3926" s="27"/>
      <c r="R3926" s="27"/>
      <c r="S3926" s="27"/>
      <c r="T3926" s="27"/>
      <c r="U3926" s="73"/>
      <c r="V3926" s="73"/>
      <c r="W3926" s="73"/>
      <c r="X3926" s="73"/>
      <c r="Y3926" s="73"/>
      <c r="Z3926" s="73"/>
      <c r="AA3926" s="73"/>
      <c r="AB3926" s="73"/>
      <c r="AC3926" s="73"/>
      <c r="AD3926" s="73"/>
      <c r="AE3926" s="73"/>
      <c r="AF3926" s="73"/>
      <c r="AG3926" s="73"/>
      <c r="AH3926" s="73"/>
      <c r="AI3926" s="73"/>
      <c r="AJ3926" s="73"/>
      <c r="AK3926" s="73"/>
      <c r="AL3926" s="73"/>
      <c r="AM3926" s="73"/>
      <c r="AN3926" s="73"/>
      <c r="AO3926" s="73"/>
      <c r="AP3926" s="27"/>
      <c r="AQ3926" s="27">
        <f>(Q3926+R3926+S3926+T3926+U3926+V3926)</f>
        <v>0</v>
      </c>
      <c r="AR3926" s="27">
        <f t="shared" si="172"/>
        <v>0</v>
      </c>
      <c r="AS3926" s="10"/>
      <c r="AT3926" s="9">
        <v>2014</v>
      </c>
      <c r="AU3926" s="10" t="s">
        <v>212</v>
      </c>
    </row>
    <row r="3927" spans="2:47" ht="13.15" customHeight="1" x14ac:dyDescent="0.25">
      <c r="B3927" s="10" t="s">
        <v>6364</v>
      </c>
      <c r="C3927" s="10" t="s">
        <v>6269</v>
      </c>
      <c r="D3927" s="10" t="s">
        <v>6365</v>
      </c>
      <c r="E3927" s="32" t="s">
        <v>6366</v>
      </c>
      <c r="F3927" s="18" t="s">
        <v>6367</v>
      </c>
      <c r="G3927" s="18" t="s">
        <v>6368</v>
      </c>
      <c r="H3927" s="18" t="s">
        <v>105</v>
      </c>
      <c r="I3927" s="53">
        <v>100</v>
      </c>
      <c r="J3927" s="10" t="s">
        <v>6043</v>
      </c>
      <c r="K3927" s="15" t="s">
        <v>5952</v>
      </c>
      <c r="L3927" s="15"/>
      <c r="M3927" s="10" t="s">
        <v>6273</v>
      </c>
      <c r="N3927" s="10" t="s">
        <v>5955</v>
      </c>
      <c r="O3927" s="27"/>
      <c r="P3927" s="27"/>
      <c r="Q3927" s="27"/>
      <c r="R3927" s="27">
        <v>9814560</v>
      </c>
      <c r="S3927" s="27">
        <v>10207142.4</v>
      </c>
      <c r="T3927" s="27">
        <v>10615428.1</v>
      </c>
      <c r="U3927" s="73"/>
      <c r="V3927" s="73"/>
      <c r="W3927" s="73"/>
      <c r="X3927" s="73"/>
      <c r="Y3927" s="73"/>
      <c r="Z3927" s="73"/>
      <c r="AA3927" s="73"/>
      <c r="AB3927" s="73"/>
      <c r="AC3927" s="73"/>
      <c r="AD3927" s="73"/>
      <c r="AE3927" s="73"/>
      <c r="AF3927" s="73"/>
      <c r="AG3927" s="73"/>
      <c r="AH3927" s="73"/>
      <c r="AI3927" s="73"/>
      <c r="AJ3927" s="73"/>
      <c r="AK3927" s="73"/>
      <c r="AL3927" s="73"/>
      <c r="AM3927" s="73"/>
      <c r="AN3927" s="73"/>
      <c r="AO3927" s="73"/>
      <c r="AP3927" s="27"/>
      <c r="AQ3927" s="27">
        <f>SUM(O3927:W3927)</f>
        <v>30637130.5</v>
      </c>
      <c r="AR3927" s="27">
        <f t="shared" si="172"/>
        <v>34313586.160000004</v>
      </c>
      <c r="AS3927" s="10"/>
      <c r="AT3927" s="9">
        <v>2014</v>
      </c>
      <c r="AU3927" s="89"/>
    </row>
    <row r="3928" spans="2:47" ht="13.15" customHeight="1" x14ac:dyDescent="0.25">
      <c r="B3928" s="10" t="s">
        <v>6369</v>
      </c>
      <c r="C3928" s="16" t="s">
        <v>100</v>
      </c>
      <c r="D3928" s="15" t="s">
        <v>6370</v>
      </c>
      <c r="E3928" s="15" t="s">
        <v>6371</v>
      </c>
      <c r="F3928" s="15" t="s">
        <v>6371</v>
      </c>
      <c r="G3928" s="15" t="s">
        <v>6372</v>
      </c>
      <c r="H3928" s="15" t="s">
        <v>105</v>
      </c>
      <c r="I3928" s="15">
        <v>100</v>
      </c>
      <c r="J3928" s="15" t="s">
        <v>238</v>
      </c>
      <c r="K3928" s="15" t="s">
        <v>5952</v>
      </c>
      <c r="L3928" s="15"/>
      <c r="M3928" s="10" t="s">
        <v>5999</v>
      </c>
      <c r="N3928" s="10" t="s">
        <v>5955</v>
      </c>
      <c r="O3928" s="27"/>
      <c r="P3928" s="27"/>
      <c r="Q3928" s="27"/>
      <c r="R3928" s="27">
        <v>32400000</v>
      </c>
      <c r="S3928" s="27">
        <v>33696000</v>
      </c>
      <c r="T3928" s="27">
        <v>35043840</v>
      </c>
      <c r="U3928" s="73">
        <v>36445594</v>
      </c>
      <c r="V3928" s="73">
        <v>37903417</v>
      </c>
      <c r="W3928" s="73"/>
      <c r="X3928" s="73"/>
      <c r="Y3928" s="73"/>
      <c r="Z3928" s="73"/>
      <c r="AA3928" s="73"/>
      <c r="AB3928" s="73"/>
      <c r="AC3928" s="73"/>
      <c r="AD3928" s="73"/>
      <c r="AE3928" s="73"/>
      <c r="AF3928" s="73"/>
      <c r="AG3928" s="73"/>
      <c r="AH3928" s="73"/>
      <c r="AI3928" s="73"/>
      <c r="AJ3928" s="73"/>
      <c r="AK3928" s="73"/>
      <c r="AL3928" s="73"/>
      <c r="AM3928" s="73"/>
      <c r="AN3928" s="73"/>
      <c r="AO3928" s="73"/>
      <c r="AP3928" s="27"/>
      <c r="AQ3928" s="27">
        <f>SUM(O3928:W3928)</f>
        <v>175488851</v>
      </c>
      <c r="AR3928" s="27">
        <f t="shared" si="172"/>
        <v>196547513.12</v>
      </c>
      <c r="AS3928" s="10"/>
      <c r="AT3928" s="9">
        <v>2014</v>
      </c>
      <c r="AU3928" s="89"/>
    </row>
    <row r="3929" spans="2:47" ht="13.15" customHeight="1" x14ac:dyDescent="0.25">
      <c r="B3929" s="10" t="s">
        <v>6373</v>
      </c>
      <c r="C3929" s="16" t="s">
        <v>100</v>
      </c>
      <c r="D3929" s="15" t="s">
        <v>6374</v>
      </c>
      <c r="E3929" s="15" t="s">
        <v>6375</v>
      </c>
      <c r="F3929" s="15" t="s">
        <v>6375</v>
      </c>
      <c r="G3929" s="15" t="s">
        <v>6376</v>
      </c>
      <c r="H3929" s="15" t="s">
        <v>197</v>
      </c>
      <c r="I3929" s="15">
        <v>100</v>
      </c>
      <c r="J3929" s="10" t="s">
        <v>6377</v>
      </c>
      <c r="K3929" s="27" t="s">
        <v>5952</v>
      </c>
      <c r="L3929" s="10"/>
      <c r="M3929" s="15" t="s">
        <v>6378</v>
      </c>
      <c r="N3929" s="10" t="s">
        <v>5955</v>
      </c>
      <c r="O3929" s="27"/>
      <c r="P3929" s="27"/>
      <c r="Q3929" s="27"/>
      <c r="R3929" s="27">
        <v>598991000</v>
      </c>
      <c r="S3929" s="27">
        <v>622950000</v>
      </c>
      <c r="T3929" s="27">
        <v>647868000</v>
      </c>
      <c r="U3929" s="73">
        <v>673783000</v>
      </c>
      <c r="V3929" s="73"/>
      <c r="W3929" s="73"/>
      <c r="X3929" s="73"/>
      <c r="Y3929" s="73"/>
      <c r="Z3929" s="73"/>
      <c r="AA3929" s="73"/>
      <c r="AB3929" s="73"/>
      <c r="AC3929" s="73"/>
      <c r="AD3929" s="73"/>
      <c r="AE3929" s="73"/>
      <c r="AF3929" s="73"/>
      <c r="AG3929" s="73"/>
      <c r="AH3929" s="73"/>
      <c r="AI3929" s="73"/>
      <c r="AJ3929" s="73"/>
      <c r="AK3929" s="73"/>
      <c r="AL3929" s="73"/>
      <c r="AM3929" s="73"/>
      <c r="AN3929" s="73"/>
      <c r="AO3929" s="73"/>
      <c r="AP3929" s="27"/>
      <c r="AQ3929" s="27">
        <v>0</v>
      </c>
      <c r="AR3929" s="27">
        <f t="shared" si="172"/>
        <v>0</v>
      </c>
      <c r="AS3929" s="10"/>
      <c r="AT3929" s="9">
        <v>2014</v>
      </c>
      <c r="AU3929" s="89" t="s">
        <v>1753</v>
      </c>
    </row>
    <row r="3930" spans="2:47" ht="13.15" customHeight="1" x14ac:dyDescent="0.2">
      <c r="B3930" s="10" t="s">
        <v>6379</v>
      </c>
      <c r="C3930" s="16" t="s">
        <v>100</v>
      </c>
      <c r="D3930" s="15" t="s">
        <v>6380</v>
      </c>
      <c r="E3930" s="15" t="s">
        <v>6381</v>
      </c>
      <c r="F3930" s="15" t="s">
        <v>6382</v>
      </c>
      <c r="G3930" s="15" t="s">
        <v>6376</v>
      </c>
      <c r="H3930" s="15" t="s">
        <v>1026</v>
      </c>
      <c r="I3930" s="15">
        <v>100</v>
      </c>
      <c r="J3930" s="10" t="s">
        <v>6377</v>
      </c>
      <c r="K3930" s="27" t="s">
        <v>5952</v>
      </c>
      <c r="L3930" s="10"/>
      <c r="M3930" s="15" t="s">
        <v>6378</v>
      </c>
      <c r="N3930" s="10" t="s">
        <v>5955</v>
      </c>
      <c r="O3930" s="27"/>
      <c r="P3930" s="27"/>
      <c r="Q3930" s="27"/>
      <c r="R3930" s="27">
        <v>598991000</v>
      </c>
      <c r="S3930" s="27">
        <v>622950000</v>
      </c>
      <c r="T3930" s="39">
        <v>655965264</v>
      </c>
      <c r="U3930" s="73">
        <v>673783000</v>
      </c>
      <c r="V3930" s="73"/>
      <c r="W3930" s="73"/>
      <c r="X3930" s="73"/>
      <c r="Y3930" s="73"/>
      <c r="Z3930" s="73"/>
      <c r="AA3930" s="73"/>
      <c r="AB3930" s="73"/>
      <c r="AC3930" s="73"/>
      <c r="AD3930" s="73"/>
      <c r="AE3930" s="73"/>
      <c r="AF3930" s="73"/>
      <c r="AG3930" s="73"/>
      <c r="AH3930" s="73"/>
      <c r="AI3930" s="73"/>
      <c r="AJ3930" s="73"/>
      <c r="AK3930" s="73"/>
      <c r="AL3930" s="73"/>
      <c r="AM3930" s="73"/>
      <c r="AN3930" s="73"/>
      <c r="AO3930" s="73"/>
      <c r="AP3930" s="27"/>
      <c r="AQ3930" s="39">
        <v>0</v>
      </c>
      <c r="AR3930" s="27">
        <f t="shared" si="172"/>
        <v>0</v>
      </c>
      <c r="AS3930" s="10"/>
      <c r="AT3930" s="9">
        <v>2014</v>
      </c>
      <c r="AU3930" s="13" t="s">
        <v>6956</v>
      </c>
    </row>
    <row r="3931" spans="2:47" ht="13.15" customHeight="1" x14ac:dyDescent="0.25">
      <c r="B3931" s="10" t="s">
        <v>7059</v>
      </c>
      <c r="C3931" s="16" t="s">
        <v>100</v>
      </c>
      <c r="D3931" s="15" t="s">
        <v>6380</v>
      </c>
      <c r="E3931" s="15" t="s">
        <v>6381</v>
      </c>
      <c r="F3931" s="15" t="s">
        <v>6382</v>
      </c>
      <c r="G3931" s="15" t="s">
        <v>6376</v>
      </c>
      <c r="H3931" s="15" t="s">
        <v>1026</v>
      </c>
      <c r="I3931" s="15">
        <v>100</v>
      </c>
      <c r="J3931" s="10" t="s">
        <v>6377</v>
      </c>
      <c r="K3931" s="27" t="s">
        <v>5952</v>
      </c>
      <c r="L3931" s="10"/>
      <c r="M3931" s="15" t="s">
        <v>6378</v>
      </c>
      <c r="N3931" s="10" t="s">
        <v>5955</v>
      </c>
      <c r="O3931" s="27"/>
      <c r="P3931" s="27"/>
      <c r="Q3931" s="27"/>
      <c r="R3931" s="27">
        <v>598991000</v>
      </c>
      <c r="S3931" s="27">
        <v>622950000</v>
      </c>
      <c r="T3931" s="39">
        <v>663548784</v>
      </c>
      <c r="U3931" s="73">
        <v>673783000</v>
      </c>
      <c r="V3931" s="73"/>
      <c r="W3931" s="73"/>
      <c r="X3931" s="39"/>
      <c r="Y3931" s="39"/>
      <c r="Z3931" s="39"/>
      <c r="AA3931" s="39"/>
      <c r="AB3931" s="39"/>
      <c r="AC3931" s="39"/>
      <c r="AD3931" s="39"/>
      <c r="AE3931" s="39"/>
      <c r="AF3931" s="39"/>
      <c r="AG3931" s="39"/>
      <c r="AH3931" s="39"/>
      <c r="AI3931" s="39"/>
      <c r="AJ3931" s="39"/>
      <c r="AK3931" s="39"/>
      <c r="AL3931" s="39"/>
      <c r="AM3931" s="39"/>
      <c r="AN3931" s="39"/>
      <c r="AO3931" s="39"/>
      <c r="AP3931" s="27"/>
      <c r="AQ3931" s="27">
        <v>0</v>
      </c>
      <c r="AR3931" s="27">
        <f t="shared" si="172"/>
        <v>0</v>
      </c>
      <c r="AS3931" s="10"/>
      <c r="AT3931" s="9">
        <v>2014</v>
      </c>
      <c r="AU3931" s="89" t="s">
        <v>115</v>
      </c>
    </row>
    <row r="3932" spans="2:47" ht="13.15" customHeight="1" x14ac:dyDescent="0.2">
      <c r="B3932" s="10" t="s">
        <v>7667</v>
      </c>
      <c r="C3932" s="16" t="s">
        <v>100</v>
      </c>
      <c r="D3932" s="15" t="s">
        <v>6380</v>
      </c>
      <c r="E3932" s="15" t="s">
        <v>6381</v>
      </c>
      <c r="F3932" s="15" t="s">
        <v>6382</v>
      </c>
      <c r="G3932" s="15" t="s">
        <v>6376</v>
      </c>
      <c r="H3932" s="15" t="s">
        <v>1026</v>
      </c>
      <c r="I3932" s="15">
        <v>100</v>
      </c>
      <c r="J3932" s="10" t="s">
        <v>6377</v>
      </c>
      <c r="K3932" s="27" t="s">
        <v>5952</v>
      </c>
      <c r="L3932" s="10"/>
      <c r="M3932" s="15" t="s">
        <v>6378</v>
      </c>
      <c r="N3932" s="10" t="s">
        <v>5955</v>
      </c>
      <c r="O3932" s="27"/>
      <c r="P3932" s="27"/>
      <c r="Q3932" s="27"/>
      <c r="R3932" s="27">
        <v>598991000</v>
      </c>
      <c r="S3932" s="27">
        <v>622950000</v>
      </c>
      <c r="T3932" s="39">
        <v>663548784</v>
      </c>
      <c r="U3932" s="159">
        <v>689116745</v>
      </c>
      <c r="V3932" s="73"/>
      <c r="W3932" s="73"/>
      <c r="X3932" s="39"/>
      <c r="Y3932" s="39"/>
      <c r="Z3932" s="39"/>
      <c r="AA3932" s="39"/>
      <c r="AB3932" s="39"/>
      <c r="AC3932" s="39"/>
      <c r="AD3932" s="39"/>
      <c r="AE3932" s="39"/>
      <c r="AF3932" s="39"/>
      <c r="AG3932" s="39"/>
      <c r="AH3932" s="39"/>
      <c r="AI3932" s="39"/>
      <c r="AJ3932" s="39"/>
      <c r="AK3932" s="39"/>
      <c r="AL3932" s="39"/>
      <c r="AM3932" s="39"/>
      <c r="AN3932" s="39"/>
      <c r="AO3932" s="39"/>
      <c r="AP3932" s="27"/>
      <c r="AQ3932" s="27">
        <f>SUM(O3932:W3932)</f>
        <v>2574606529</v>
      </c>
      <c r="AR3932" s="27">
        <f t="shared" si="172"/>
        <v>2883559312.4800005</v>
      </c>
      <c r="AS3932" s="10"/>
      <c r="AT3932" s="43" t="s">
        <v>6279</v>
      </c>
      <c r="AU3932" s="89" t="s">
        <v>7668</v>
      </c>
    </row>
    <row r="3933" spans="2:47" ht="13.15" customHeight="1" x14ac:dyDescent="0.25">
      <c r="B3933" s="10" t="s">
        <v>6383</v>
      </c>
      <c r="C3933" s="16" t="s">
        <v>100</v>
      </c>
      <c r="D3933" s="15" t="s">
        <v>6384</v>
      </c>
      <c r="E3933" s="15" t="s">
        <v>6385</v>
      </c>
      <c r="F3933" s="15" t="s">
        <v>6386</v>
      </c>
      <c r="G3933" s="15" t="s">
        <v>6387</v>
      </c>
      <c r="H3933" s="15" t="s">
        <v>105</v>
      </c>
      <c r="I3933" s="15">
        <v>100</v>
      </c>
      <c r="J3933" s="15" t="s">
        <v>6043</v>
      </c>
      <c r="K3933" s="15" t="s">
        <v>6388</v>
      </c>
      <c r="L3933" s="15"/>
      <c r="M3933" s="15" t="s">
        <v>6389</v>
      </c>
      <c r="N3933" s="10" t="s">
        <v>5955</v>
      </c>
      <c r="O3933" s="27"/>
      <c r="P3933" s="27"/>
      <c r="Q3933" s="27"/>
      <c r="R3933" s="27">
        <v>2777859545.5500002</v>
      </c>
      <c r="S3933" s="27">
        <v>2972310182.8499999</v>
      </c>
      <c r="T3933" s="27">
        <v>3180371895.6500001</v>
      </c>
      <c r="U3933" s="73">
        <v>3402997928.3400002</v>
      </c>
      <c r="V3933" s="73">
        <v>3641207783.3299999</v>
      </c>
      <c r="W3933" s="73"/>
      <c r="X3933" s="73"/>
      <c r="Y3933" s="73"/>
      <c r="Z3933" s="73"/>
      <c r="AA3933" s="73"/>
      <c r="AB3933" s="73"/>
      <c r="AC3933" s="73"/>
      <c r="AD3933" s="73"/>
      <c r="AE3933" s="73"/>
      <c r="AF3933" s="73"/>
      <c r="AG3933" s="73"/>
      <c r="AH3933" s="73"/>
      <c r="AI3933" s="73"/>
      <c r="AJ3933" s="73"/>
      <c r="AK3933" s="73"/>
      <c r="AL3933" s="73"/>
      <c r="AM3933" s="73"/>
      <c r="AN3933" s="73"/>
      <c r="AO3933" s="73"/>
      <c r="AP3933" s="27"/>
      <c r="AQ3933" s="27">
        <v>0</v>
      </c>
      <c r="AR3933" s="27">
        <f t="shared" si="172"/>
        <v>0</v>
      </c>
      <c r="AS3933" s="10"/>
      <c r="AT3933" s="9">
        <v>2014</v>
      </c>
      <c r="AU3933" s="10" t="s">
        <v>6064</v>
      </c>
    </row>
    <row r="3934" spans="2:47" ht="13.15" customHeight="1" x14ac:dyDescent="0.25">
      <c r="B3934" s="10" t="s">
        <v>6390</v>
      </c>
      <c r="C3934" s="16" t="s">
        <v>100</v>
      </c>
      <c r="D3934" s="15" t="s">
        <v>6384</v>
      </c>
      <c r="E3934" s="15" t="s">
        <v>6385</v>
      </c>
      <c r="F3934" s="15" t="s">
        <v>6386</v>
      </c>
      <c r="G3934" s="15" t="s">
        <v>6387</v>
      </c>
      <c r="H3934" s="15" t="s">
        <v>105</v>
      </c>
      <c r="I3934" s="15">
        <v>100</v>
      </c>
      <c r="J3934" s="15" t="s">
        <v>6043</v>
      </c>
      <c r="K3934" s="15" t="s">
        <v>6388</v>
      </c>
      <c r="L3934" s="15"/>
      <c r="M3934" s="15" t="s">
        <v>6389</v>
      </c>
      <c r="N3934" s="10" t="s">
        <v>5955</v>
      </c>
      <c r="O3934" s="27"/>
      <c r="P3934" s="27"/>
      <c r="Q3934" s="27"/>
      <c r="R3934" s="27">
        <v>2777859545.5500002</v>
      </c>
      <c r="S3934" s="27">
        <f>R3934*1.04</f>
        <v>2888973927.3720002</v>
      </c>
      <c r="T3934" s="27">
        <f>S3934*1.04</f>
        <v>3004532884.4668803</v>
      </c>
      <c r="U3934" s="73">
        <f>T3934*1.04</f>
        <v>3124714199.8455558</v>
      </c>
      <c r="V3934" s="73">
        <f>U3934*1.04</f>
        <v>3249702767.8393784</v>
      </c>
      <c r="W3934" s="73"/>
      <c r="X3934" s="73"/>
      <c r="Y3934" s="73"/>
      <c r="Z3934" s="73"/>
      <c r="AA3934" s="73"/>
      <c r="AB3934" s="73"/>
      <c r="AC3934" s="73"/>
      <c r="AD3934" s="73"/>
      <c r="AE3934" s="73"/>
      <c r="AF3934" s="73"/>
      <c r="AG3934" s="73"/>
      <c r="AH3934" s="73"/>
      <c r="AI3934" s="73"/>
      <c r="AJ3934" s="73"/>
      <c r="AK3934" s="73"/>
      <c r="AL3934" s="73"/>
      <c r="AM3934" s="73"/>
      <c r="AN3934" s="73"/>
      <c r="AO3934" s="73"/>
      <c r="AP3934" s="27"/>
      <c r="AQ3934" s="27">
        <v>0</v>
      </c>
      <c r="AR3934" s="27">
        <f t="shared" si="172"/>
        <v>0</v>
      </c>
      <c r="AS3934" s="10"/>
      <c r="AT3934" s="9">
        <v>2014</v>
      </c>
      <c r="AU3934" s="89" t="s">
        <v>6391</v>
      </c>
    </row>
    <row r="3935" spans="2:47" ht="13.15" customHeight="1" x14ac:dyDescent="0.25">
      <c r="B3935" s="10" t="s">
        <v>6392</v>
      </c>
      <c r="C3935" s="16" t="s">
        <v>100</v>
      </c>
      <c r="D3935" s="15" t="s">
        <v>6393</v>
      </c>
      <c r="E3935" s="15" t="s">
        <v>6394</v>
      </c>
      <c r="F3935" s="15" t="s">
        <v>6394</v>
      </c>
      <c r="G3935" s="15" t="s">
        <v>6387</v>
      </c>
      <c r="H3935" s="15" t="s">
        <v>105</v>
      </c>
      <c r="I3935" s="15">
        <v>100</v>
      </c>
      <c r="J3935" s="15" t="s">
        <v>6043</v>
      </c>
      <c r="K3935" s="15" t="s">
        <v>6388</v>
      </c>
      <c r="L3935" s="15"/>
      <c r="M3935" s="15" t="s">
        <v>6389</v>
      </c>
      <c r="N3935" s="10" t="s">
        <v>5955</v>
      </c>
      <c r="O3935" s="74"/>
      <c r="P3935" s="74"/>
      <c r="Q3935" s="74"/>
      <c r="R3935" s="27">
        <v>2777859545.5500002</v>
      </c>
      <c r="S3935" s="27">
        <v>2900556541.5680399</v>
      </c>
      <c r="T3935" s="27">
        <v>3004532884.4668803</v>
      </c>
      <c r="U3935" s="73">
        <v>3124714199.8455558</v>
      </c>
      <c r="V3935" s="73">
        <v>3249702767.8393784</v>
      </c>
      <c r="W3935" s="73"/>
      <c r="X3935" s="73"/>
      <c r="Y3935" s="73"/>
      <c r="Z3935" s="73"/>
      <c r="AA3935" s="73"/>
      <c r="AB3935" s="73"/>
      <c r="AC3935" s="73"/>
      <c r="AD3935" s="73"/>
      <c r="AE3935" s="73"/>
      <c r="AF3935" s="73"/>
      <c r="AG3935" s="73"/>
      <c r="AH3935" s="73"/>
      <c r="AI3935" s="73"/>
      <c r="AJ3935" s="73"/>
      <c r="AK3935" s="73"/>
      <c r="AL3935" s="73"/>
      <c r="AM3935" s="73"/>
      <c r="AN3935" s="73"/>
      <c r="AO3935" s="73"/>
      <c r="AP3935" s="74"/>
      <c r="AQ3935" s="27">
        <v>0</v>
      </c>
      <c r="AR3935" s="27">
        <f t="shared" si="172"/>
        <v>0</v>
      </c>
      <c r="AS3935" s="5"/>
      <c r="AT3935" s="9">
        <v>2014</v>
      </c>
      <c r="AU3935" s="89" t="s">
        <v>115</v>
      </c>
    </row>
    <row r="3936" spans="2:47" ht="13.15" customHeight="1" x14ac:dyDescent="0.25">
      <c r="B3936" s="10" t="s">
        <v>6395</v>
      </c>
      <c r="C3936" s="16" t="s">
        <v>100</v>
      </c>
      <c r="D3936" s="15" t="s">
        <v>6393</v>
      </c>
      <c r="E3936" s="15" t="s">
        <v>6394</v>
      </c>
      <c r="F3936" s="15" t="s">
        <v>6394</v>
      </c>
      <c r="G3936" s="15" t="s">
        <v>6387</v>
      </c>
      <c r="H3936" s="15" t="s">
        <v>105</v>
      </c>
      <c r="I3936" s="15">
        <v>100</v>
      </c>
      <c r="J3936" s="15" t="s">
        <v>6043</v>
      </c>
      <c r="K3936" s="15" t="s">
        <v>6388</v>
      </c>
      <c r="L3936" s="15"/>
      <c r="M3936" s="15" t="s">
        <v>6389</v>
      </c>
      <c r="N3936" s="10" t="s">
        <v>5955</v>
      </c>
      <c r="O3936" s="74"/>
      <c r="P3936" s="74"/>
      <c r="Q3936" s="74"/>
      <c r="R3936" s="27">
        <v>2777859545.5500002</v>
      </c>
      <c r="S3936" s="27">
        <v>2900556541.5680399</v>
      </c>
      <c r="T3936" s="27">
        <v>2991118355.729372</v>
      </c>
      <c r="U3936" s="73">
        <v>2975429412.96</v>
      </c>
      <c r="V3936" s="73">
        <v>3098855322.96</v>
      </c>
      <c r="W3936" s="73"/>
      <c r="X3936" s="73"/>
      <c r="Y3936" s="73"/>
      <c r="Z3936" s="73"/>
      <c r="AA3936" s="73"/>
      <c r="AB3936" s="73"/>
      <c r="AC3936" s="73"/>
      <c r="AD3936" s="73"/>
      <c r="AE3936" s="73"/>
      <c r="AF3936" s="73"/>
      <c r="AG3936" s="73"/>
      <c r="AH3936" s="73"/>
      <c r="AI3936" s="73"/>
      <c r="AJ3936" s="73"/>
      <c r="AK3936" s="73"/>
      <c r="AL3936" s="73"/>
      <c r="AM3936" s="73"/>
      <c r="AN3936" s="73"/>
      <c r="AO3936" s="73"/>
      <c r="AP3936" s="74"/>
      <c r="AQ3936" s="27">
        <v>0</v>
      </c>
      <c r="AR3936" s="27">
        <f t="shared" si="172"/>
        <v>0</v>
      </c>
      <c r="AS3936" s="5"/>
      <c r="AT3936" s="9">
        <v>2014</v>
      </c>
      <c r="AU3936" s="10" t="s">
        <v>115</v>
      </c>
    </row>
    <row r="3937" spans="2:47" ht="13.15" customHeight="1" x14ac:dyDescent="0.25">
      <c r="B3937" s="44" t="s">
        <v>6396</v>
      </c>
      <c r="C3937" s="45" t="s">
        <v>100</v>
      </c>
      <c r="D3937" s="46" t="s">
        <v>6393</v>
      </c>
      <c r="E3937" s="46" t="s">
        <v>6394</v>
      </c>
      <c r="F3937" s="45" t="s">
        <v>6394</v>
      </c>
      <c r="G3937" s="46" t="s">
        <v>6387</v>
      </c>
      <c r="H3937" s="46" t="s">
        <v>105</v>
      </c>
      <c r="I3937" s="46">
        <v>100</v>
      </c>
      <c r="J3937" s="46" t="s">
        <v>6043</v>
      </c>
      <c r="K3937" s="46" t="s">
        <v>6388</v>
      </c>
      <c r="L3937" s="46"/>
      <c r="M3937" s="46" t="s">
        <v>6389</v>
      </c>
      <c r="N3937" s="44" t="s">
        <v>5955</v>
      </c>
      <c r="O3937" s="44"/>
      <c r="P3937" s="44"/>
      <c r="Q3937" s="44"/>
      <c r="R3937" s="59">
        <v>2777859545.5500002</v>
      </c>
      <c r="S3937" s="59">
        <v>2900556541.5680399</v>
      </c>
      <c r="T3937" s="59">
        <v>2943617994.5446854</v>
      </c>
      <c r="U3937" s="63">
        <v>2975429412.96</v>
      </c>
      <c r="V3937" s="63">
        <v>3098855322.96</v>
      </c>
      <c r="W3937" s="63"/>
      <c r="X3937" s="63"/>
      <c r="Y3937" s="63"/>
      <c r="Z3937" s="63"/>
      <c r="AA3937" s="63"/>
      <c r="AB3937" s="63"/>
      <c r="AC3937" s="63"/>
      <c r="AD3937" s="63"/>
      <c r="AE3937" s="63"/>
      <c r="AF3937" s="63"/>
      <c r="AG3937" s="63"/>
      <c r="AH3937" s="63"/>
      <c r="AI3937" s="63"/>
      <c r="AJ3937" s="63"/>
      <c r="AK3937" s="63"/>
      <c r="AL3937" s="63"/>
      <c r="AM3937" s="63"/>
      <c r="AN3937" s="63"/>
      <c r="AO3937" s="63"/>
      <c r="AP3937" s="64"/>
      <c r="AQ3937" s="59">
        <f>R3937+S3937+T3937+U3937+V3937</f>
        <v>14696318817.582726</v>
      </c>
      <c r="AR3937" s="27">
        <f t="shared" si="172"/>
        <v>16459877075.692654</v>
      </c>
      <c r="AS3937" s="55"/>
      <c r="AT3937" s="106">
        <v>2014</v>
      </c>
      <c r="AU3937" s="44" t="s">
        <v>6397</v>
      </c>
    </row>
    <row r="3938" spans="2:47" ht="13.15" customHeight="1" x14ac:dyDescent="0.25">
      <c r="B3938" s="10" t="s">
        <v>6398</v>
      </c>
      <c r="C3938" s="16" t="s">
        <v>100</v>
      </c>
      <c r="D3938" s="15" t="s">
        <v>6384</v>
      </c>
      <c r="E3938" s="15" t="s">
        <v>6385</v>
      </c>
      <c r="F3938" s="15" t="s">
        <v>6386</v>
      </c>
      <c r="G3938" s="15" t="s">
        <v>6399</v>
      </c>
      <c r="H3938" s="15" t="s">
        <v>105</v>
      </c>
      <c r="I3938" s="15">
        <v>100</v>
      </c>
      <c r="J3938" s="15" t="s">
        <v>6043</v>
      </c>
      <c r="K3938" s="15" t="s">
        <v>6388</v>
      </c>
      <c r="L3938" s="15"/>
      <c r="M3938" s="15" t="s">
        <v>6400</v>
      </c>
      <c r="N3938" s="10" t="s">
        <v>5955</v>
      </c>
      <c r="O3938" s="27"/>
      <c r="P3938" s="27"/>
      <c r="Q3938" s="27"/>
      <c r="R3938" s="27">
        <v>18730236.670000002</v>
      </c>
      <c r="S3938" s="27">
        <v>20041353.239999998</v>
      </c>
      <c r="T3938" s="27">
        <v>21444247.960000001</v>
      </c>
      <c r="U3938" s="73">
        <v>22945345.32</v>
      </c>
      <c r="V3938" s="73">
        <v>24551519.489999998</v>
      </c>
      <c r="W3938" s="73"/>
      <c r="X3938" s="73"/>
      <c r="Y3938" s="73"/>
      <c r="Z3938" s="73"/>
      <c r="AA3938" s="73"/>
      <c r="AB3938" s="73"/>
      <c r="AC3938" s="73"/>
      <c r="AD3938" s="73"/>
      <c r="AE3938" s="73"/>
      <c r="AF3938" s="73"/>
      <c r="AG3938" s="73"/>
      <c r="AH3938" s="73"/>
      <c r="AI3938" s="73"/>
      <c r="AJ3938" s="73"/>
      <c r="AK3938" s="73"/>
      <c r="AL3938" s="73"/>
      <c r="AM3938" s="73"/>
      <c r="AN3938" s="73"/>
      <c r="AO3938" s="73"/>
      <c r="AP3938" s="27"/>
      <c r="AQ3938" s="27">
        <v>0</v>
      </c>
      <c r="AR3938" s="27">
        <f t="shared" si="172"/>
        <v>0</v>
      </c>
      <c r="AS3938" s="10"/>
      <c r="AT3938" s="9">
        <v>2014</v>
      </c>
      <c r="AU3938" s="10" t="s">
        <v>6064</v>
      </c>
    </row>
    <row r="3939" spans="2:47" ht="13.15" customHeight="1" x14ac:dyDescent="0.25">
      <c r="B3939" s="10" t="s">
        <v>6401</v>
      </c>
      <c r="C3939" s="16" t="s">
        <v>100</v>
      </c>
      <c r="D3939" s="15" t="s">
        <v>6384</v>
      </c>
      <c r="E3939" s="15" t="s">
        <v>6385</v>
      </c>
      <c r="F3939" s="15" t="s">
        <v>6386</v>
      </c>
      <c r="G3939" s="15" t="s">
        <v>6399</v>
      </c>
      <c r="H3939" s="15" t="s">
        <v>105</v>
      </c>
      <c r="I3939" s="15">
        <v>100</v>
      </c>
      <c r="J3939" s="15" t="s">
        <v>6043</v>
      </c>
      <c r="K3939" s="15" t="s">
        <v>6388</v>
      </c>
      <c r="L3939" s="15"/>
      <c r="M3939" s="15" t="s">
        <v>6400</v>
      </c>
      <c r="N3939" s="10" t="s">
        <v>5955</v>
      </c>
      <c r="O3939" s="27"/>
      <c r="P3939" s="27"/>
      <c r="Q3939" s="27"/>
      <c r="R3939" s="27">
        <v>18730236.670000002</v>
      </c>
      <c r="S3939" s="27">
        <f>R3939*1.04</f>
        <v>19479446.136800002</v>
      </c>
      <c r="T3939" s="27">
        <f>S3939*1.04</f>
        <v>20258623.982272003</v>
      </c>
      <c r="U3939" s="73">
        <f>T3939*1.04</f>
        <v>21068968.941562884</v>
      </c>
      <c r="V3939" s="73">
        <f>U3939*1.04</f>
        <v>21911727.6992254</v>
      </c>
      <c r="W3939" s="73"/>
      <c r="X3939" s="73"/>
      <c r="Y3939" s="73"/>
      <c r="Z3939" s="73"/>
      <c r="AA3939" s="73"/>
      <c r="AB3939" s="73"/>
      <c r="AC3939" s="73"/>
      <c r="AD3939" s="73"/>
      <c r="AE3939" s="73"/>
      <c r="AF3939" s="73"/>
      <c r="AG3939" s="73"/>
      <c r="AH3939" s="73"/>
      <c r="AI3939" s="73"/>
      <c r="AJ3939" s="73"/>
      <c r="AK3939" s="73"/>
      <c r="AL3939" s="73"/>
      <c r="AM3939" s="73"/>
      <c r="AN3939" s="73"/>
      <c r="AO3939" s="73"/>
      <c r="AP3939" s="27"/>
      <c r="AQ3939" s="27">
        <v>0</v>
      </c>
      <c r="AR3939" s="27">
        <f t="shared" si="172"/>
        <v>0</v>
      </c>
      <c r="AS3939" s="10"/>
      <c r="AT3939" s="9">
        <v>2014</v>
      </c>
      <c r="AU3939" s="89" t="s">
        <v>6391</v>
      </c>
    </row>
    <row r="3940" spans="2:47" ht="13.15" customHeight="1" x14ac:dyDescent="0.25">
      <c r="B3940" s="10" t="s">
        <v>6402</v>
      </c>
      <c r="C3940" s="16" t="s">
        <v>100</v>
      </c>
      <c r="D3940" s="15" t="s">
        <v>6393</v>
      </c>
      <c r="E3940" s="15" t="s">
        <v>6394</v>
      </c>
      <c r="F3940" s="15" t="s">
        <v>6394</v>
      </c>
      <c r="G3940" s="15" t="s">
        <v>6399</v>
      </c>
      <c r="H3940" s="15" t="s">
        <v>105</v>
      </c>
      <c r="I3940" s="15">
        <v>100</v>
      </c>
      <c r="J3940" s="15" t="s">
        <v>6043</v>
      </c>
      <c r="K3940" s="15" t="s">
        <v>6388</v>
      </c>
      <c r="L3940" s="15"/>
      <c r="M3940" s="15" t="s">
        <v>6400</v>
      </c>
      <c r="N3940" s="10" t="s">
        <v>5955</v>
      </c>
      <c r="O3940" s="74"/>
      <c r="P3940" s="74"/>
      <c r="Q3940" s="74"/>
      <c r="R3940" s="27">
        <v>18730236.670000002</v>
      </c>
      <c r="S3940" s="27">
        <v>48114459.903999999</v>
      </c>
      <c r="T3940" s="27">
        <v>20258623.982272003</v>
      </c>
      <c r="U3940" s="73">
        <v>21068968.941562884</v>
      </c>
      <c r="V3940" s="73">
        <v>21911727.6992254</v>
      </c>
      <c r="W3940" s="73"/>
      <c r="X3940" s="73"/>
      <c r="Y3940" s="73"/>
      <c r="Z3940" s="73"/>
      <c r="AA3940" s="73"/>
      <c r="AB3940" s="73"/>
      <c r="AC3940" s="73"/>
      <c r="AD3940" s="73"/>
      <c r="AE3940" s="73"/>
      <c r="AF3940" s="73"/>
      <c r="AG3940" s="73"/>
      <c r="AH3940" s="73"/>
      <c r="AI3940" s="73"/>
      <c r="AJ3940" s="73"/>
      <c r="AK3940" s="73"/>
      <c r="AL3940" s="73"/>
      <c r="AM3940" s="73"/>
      <c r="AN3940" s="73"/>
      <c r="AO3940" s="73"/>
      <c r="AP3940" s="74"/>
      <c r="AQ3940" s="27">
        <v>0</v>
      </c>
      <c r="AR3940" s="27">
        <f t="shared" si="172"/>
        <v>0</v>
      </c>
      <c r="AS3940" s="5"/>
      <c r="AT3940" s="9">
        <v>2014</v>
      </c>
      <c r="AU3940" s="89" t="s">
        <v>115</v>
      </c>
    </row>
    <row r="3941" spans="2:47" ht="13.15" customHeight="1" x14ac:dyDescent="0.25">
      <c r="B3941" s="10" t="s">
        <v>6403</v>
      </c>
      <c r="C3941" s="16" t="s">
        <v>100</v>
      </c>
      <c r="D3941" s="15" t="s">
        <v>6393</v>
      </c>
      <c r="E3941" s="15" t="s">
        <v>6394</v>
      </c>
      <c r="F3941" s="15" t="s">
        <v>6394</v>
      </c>
      <c r="G3941" s="15" t="s">
        <v>6399</v>
      </c>
      <c r="H3941" s="15" t="s">
        <v>105</v>
      </c>
      <c r="I3941" s="15">
        <v>100</v>
      </c>
      <c r="J3941" s="15" t="s">
        <v>6043</v>
      </c>
      <c r="K3941" s="15" t="s">
        <v>6388</v>
      </c>
      <c r="L3941" s="15"/>
      <c r="M3941" s="15" t="s">
        <v>6400</v>
      </c>
      <c r="N3941" s="10" t="s">
        <v>5955</v>
      </c>
      <c r="O3941" s="74"/>
      <c r="P3941" s="74"/>
      <c r="Q3941" s="74"/>
      <c r="R3941" s="27">
        <v>18730236.670000002</v>
      </c>
      <c r="S3941" s="27">
        <v>48114459.903999999</v>
      </c>
      <c r="T3941" s="27">
        <v>83519994.895999998</v>
      </c>
      <c r="U3941" s="73">
        <v>83519994.895999998</v>
      </c>
      <c r="V3941" s="73">
        <v>83519994.895999998</v>
      </c>
      <c r="W3941" s="73"/>
      <c r="X3941" s="73"/>
      <c r="Y3941" s="73"/>
      <c r="Z3941" s="73"/>
      <c r="AA3941" s="73"/>
      <c r="AB3941" s="73"/>
      <c r="AC3941" s="73"/>
      <c r="AD3941" s="73"/>
      <c r="AE3941" s="73"/>
      <c r="AF3941" s="73"/>
      <c r="AG3941" s="73"/>
      <c r="AH3941" s="73"/>
      <c r="AI3941" s="73"/>
      <c r="AJ3941" s="73"/>
      <c r="AK3941" s="73"/>
      <c r="AL3941" s="73"/>
      <c r="AM3941" s="73"/>
      <c r="AN3941" s="73"/>
      <c r="AO3941" s="73"/>
      <c r="AP3941" s="74"/>
      <c r="AQ3941" s="27">
        <v>0</v>
      </c>
      <c r="AR3941" s="27">
        <f t="shared" si="172"/>
        <v>0</v>
      </c>
      <c r="AS3941" s="5"/>
      <c r="AT3941" s="9">
        <v>2014</v>
      </c>
      <c r="AU3941" s="10" t="s">
        <v>115</v>
      </c>
    </row>
    <row r="3942" spans="2:47" ht="13.15" customHeight="1" x14ac:dyDescent="0.25">
      <c r="B3942" s="44" t="s">
        <v>6404</v>
      </c>
      <c r="C3942" s="45" t="s">
        <v>100</v>
      </c>
      <c r="D3942" s="46" t="s">
        <v>6393</v>
      </c>
      <c r="E3942" s="46" t="s">
        <v>6394</v>
      </c>
      <c r="F3942" s="45" t="s">
        <v>6394</v>
      </c>
      <c r="G3942" s="46" t="s">
        <v>6399</v>
      </c>
      <c r="H3942" s="46" t="s">
        <v>105</v>
      </c>
      <c r="I3942" s="46">
        <v>100</v>
      </c>
      <c r="J3942" s="46" t="s">
        <v>6043</v>
      </c>
      <c r="K3942" s="46" t="s">
        <v>6388</v>
      </c>
      <c r="L3942" s="46"/>
      <c r="M3942" s="46" t="s">
        <v>6400</v>
      </c>
      <c r="N3942" s="44" t="s">
        <v>5955</v>
      </c>
      <c r="O3942" s="44"/>
      <c r="P3942" s="44"/>
      <c r="Q3942" s="44"/>
      <c r="R3942" s="59">
        <v>18730236.670000002</v>
      </c>
      <c r="S3942" s="59">
        <v>48114459.903999999</v>
      </c>
      <c r="T3942" s="59">
        <v>86890207.456</v>
      </c>
      <c r="U3942" s="63">
        <v>83519994.895999998</v>
      </c>
      <c r="V3942" s="63">
        <v>83519994.895999998</v>
      </c>
      <c r="W3942" s="63"/>
      <c r="X3942" s="63"/>
      <c r="Y3942" s="63"/>
      <c r="Z3942" s="63"/>
      <c r="AA3942" s="63"/>
      <c r="AB3942" s="63"/>
      <c r="AC3942" s="63"/>
      <c r="AD3942" s="63"/>
      <c r="AE3942" s="63"/>
      <c r="AF3942" s="63"/>
      <c r="AG3942" s="63"/>
      <c r="AH3942" s="63"/>
      <c r="AI3942" s="63"/>
      <c r="AJ3942" s="63"/>
      <c r="AK3942" s="63"/>
      <c r="AL3942" s="63"/>
      <c r="AM3942" s="63"/>
      <c r="AN3942" s="63"/>
      <c r="AO3942" s="63"/>
      <c r="AP3942" s="64"/>
      <c r="AQ3942" s="59">
        <f>R3942+S3942+T3942+U3942+V3942</f>
        <v>320774893.82200003</v>
      </c>
      <c r="AR3942" s="27">
        <f t="shared" si="172"/>
        <v>359267881.08064008</v>
      </c>
      <c r="AS3942" s="55"/>
      <c r="AT3942" s="106">
        <v>2014</v>
      </c>
      <c r="AU3942" s="44" t="s">
        <v>6405</v>
      </c>
    </row>
    <row r="3943" spans="2:47" ht="13.15" customHeight="1" x14ac:dyDescent="0.25">
      <c r="B3943" s="10" t="s">
        <v>6406</v>
      </c>
      <c r="C3943" s="16" t="s">
        <v>100</v>
      </c>
      <c r="D3943" s="15" t="s">
        <v>6384</v>
      </c>
      <c r="E3943" s="15" t="s">
        <v>6385</v>
      </c>
      <c r="F3943" s="15" t="s">
        <v>6386</v>
      </c>
      <c r="G3943" s="15" t="s">
        <v>6407</v>
      </c>
      <c r="H3943" s="15" t="s">
        <v>105</v>
      </c>
      <c r="I3943" s="15">
        <v>100</v>
      </c>
      <c r="J3943" s="15" t="s">
        <v>6043</v>
      </c>
      <c r="K3943" s="15" t="s">
        <v>6388</v>
      </c>
      <c r="L3943" s="15"/>
      <c r="M3943" s="15" t="s">
        <v>6400</v>
      </c>
      <c r="N3943" s="10" t="s">
        <v>5955</v>
      </c>
      <c r="O3943" s="27"/>
      <c r="P3943" s="27"/>
      <c r="Q3943" s="27"/>
      <c r="R3943" s="27">
        <v>5639578.5599999996</v>
      </c>
      <c r="S3943" s="27">
        <v>6034349.0599999996</v>
      </c>
      <c r="T3943" s="27">
        <v>6456753.4900000002</v>
      </c>
      <c r="U3943" s="73">
        <v>6908726.2400000002</v>
      </c>
      <c r="V3943" s="73">
        <v>7392337.0700000003</v>
      </c>
      <c r="W3943" s="73"/>
      <c r="X3943" s="73"/>
      <c r="Y3943" s="73"/>
      <c r="Z3943" s="73"/>
      <c r="AA3943" s="73"/>
      <c r="AB3943" s="73"/>
      <c r="AC3943" s="73"/>
      <c r="AD3943" s="73"/>
      <c r="AE3943" s="73"/>
      <c r="AF3943" s="73"/>
      <c r="AG3943" s="73"/>
      <c r="AH3943" s="73"/>
      <c r="AI3943" s="73"/>
      <c r="AJ3943" s="73"/>
      <c r="AK3943" s="73"/>
      <c r="AL3943" s="73"/>
      <c r="AM3943" s="73"/>
      <c r="AN3943" s="73"/>
      <c r="AO3943" s="73"/>
      <c r="AP3943" s="27"/>
      <c r="AQ3943" s="27">
        <v>0</v>
      </c>
      <c r="AR3943" s="27">
        <f t="shared" si="172"/>
        <v>0</v>
      </c>
      <c r="AS3943" s="10"/>
      <c r="AT3943" s="9">
        <v>2014</v>
      </c>
      <c r="AU3943" s="10" t="s">
        <v>6064</v>
      </c>
    </row>
    <row r="3944" spans="2:47" ht="13.15" customHeight="1" x14ac:dyDescent="0.25">
      <c r="B3944" s="10" t="s">
        <v>6408</v>
      </c>
      <c r="C3944" s="16" t="s">
        <v>100</v>
      </c>
      <c r="D3944" s="15" t="s">
        <v>6384</v>
      </c>
      <c r="E3944" s="15" t="s">
        <v>6385</v>
      </c>
      <c r="F3944" s="15" t="s">
        <v>6386</v>
      </c>
      <c r="G3944" s="15" t="s">
        <v>6407</v>
      </c>
      <c r="H3944" s="15" t="s">
        <v>105</v>
      </c>
      <c r="I3944" s="15">
        <v>100</v>
      </c>
      <c r="J3944" s="15" t="s">
        <v>6043</v>
      </c>
      <c r="K3944" s="15" t="s">
        <v>6388</v>
      </c>
      <c r="L3944" s="15"/>
      <c r="M3944" s="15" t="s">
        <v>6400</v>
      </c>
      <c r="N3944" s="10" t="s">
        <v>5955</v>
      </c>
      <c r="O3944" s="27"/>
      <c r="P3944" s="27"/>
      <c r="Q3944" s="27"/>
      <c r="R3944" s="27">
        <v>5639578.5599999996</v>
      </c>
      <c r="S3944" s="27">
        <f t="shared" ref="S3944:V3945" si="173">R3944*1.04</f>
        <v>5865161.7023999998</v>
      </c>
      <c r="T3944" s="27">
        <f t="shared" si="173"/>
        <v>6099768.170496</v>
      </c>
      <c r="U3944" s="73">
        <f t="shared" si="173"/>
        <v>6343758.8973158402</v>
      </c>
      <c r="V3944" s="73">
        <f t="shared" si="173"/>
        <v>6597509.2532084743</v>
      </c>
      <c r="W3944" s="73"/>
      <c r="X3944" s="73"/>
      <c r="Y3944" s="73"/>
      <c r="Z3944" s="73"/>
      <c r="AA3944" s="73"/>
      <c r="AB3944" s="73"/>
      <c r="AC3944" s="73"/>
      <c r="AD3944" s="73"/>
      <c r="AE3944" s="73"/>
      <c r="AF3944" s="73"/>
      <c r="AG3944" s="73"/>
      <c r="AH3944" s="73"/>
      <c r="AI3944" s="73"/>
      <c r="AJ3944" s="73"/>
      <c r="AK3944" s="73"/>
      <c r="AL3944" s="73"/>
      <c r="AM3944" s="73"/>
      <c r="AN3944" s="73"/>
      <c r="AO3944" s="73"/>
      <c r="AP3944" s="27"/>
      <c r="AQ3944" s="27">
        <v>0</v>
      </c>
      <c r="AR3944" s="27">
        <f t="shared" si="172"/>
        <v>0</v>
      </c>
      <c r="AS3944" s="10"/>
      <c r="AT3944" s="9">
        <v>2014</v>
      </c>
      <c r="AU3944" s="89" t="s">
        <v>1392</v>
      </c>
    </row>
    <row r="3945" spans="2:47" ht="13.15" customHeight="1" x14ac:dyDescent="0.25">
      <c r="B3945" s="10" t="s">
        <v>6409</v>
      </c>
      <c r="C3945" s="16" t="s">
        <v>100</v>
      </c>
      <c r="D3945" s="15" t="s">
        <v>6384</v>
      </c>
      <c r="E3945" s="15" t="s">
        <v>6385</v>
      </c>
      <c r="F3945" s="15" t="s">
        <v>6386</v>
      </c>
      <c r="G3945" s="15" t="s">
        <v>6407</v>
      </c>
      <c r="H3945" s="15" t="s">
        <v>105</v>
      </c>
      <c r="I3945" s="15">
        <v>100</v>
      </c>
      <c r="J3945" s="15" t="s">
        <v>106</v>
      </c>
      <c r="K3945" s="15" t="s">
        <v>6388</v>
      </c>
      <c r="L3945" s="15"/>
      <c r="M3945" s="15" t="s">
        <v>6400</v>
      </c>
      <c r="N3945" s="10" t="s">
        <v>5955</v>
      </c>
      <c r="O3945" s="27"/>
      <c r="P3945" s="27"/>
      <c r="Q3945" s="27"/>
      <c r="R3945" s="27">
        <v>5639578.5599999996</v>
      </c>
      <c r="S3945" s="27">
        <f t="shared" si="173"/>
        <v>5865161.7023999998</v>
      </c>
      <c r="T3945" s="27">
        <f t="shared" si="173"/>
        <v>6099768.170496</v>
      </c>
      <c r="U3945" s="73">
        <f t="shared" si="173"/>
        <v>6343758.8973158402</v>
      </c>
      <c r="V3945" s="73">
        <f t="shared" si="173"/>
        <v>6597509.2532084743</v>
      </c>
      <c r="W3945" s="73"/>
      <c r="X3945" s="73"/>
      <c r="Y3945" s="73"/>
      <c r="Z3945" s="73"/>
      <c r="AA3945" s="73"/>
      <c r="AB3945" s="73"/>
      <c r="AC3945" s="73"/>
      <c r="AD3945" s="73"/>
      <c r="AE3945" s="73"/>
      <c r="AF3945" s="73"/>
      <c r="AG3945" s="73"/>
      <c r="AH3945" s="73"/>
      <c r="AI3945" s="73"/>
      <c r="AJ3945" s="73"/>
      <c r="AK3945" s="73"/>
      <c r="AL3945" s="73"/>
      <c r="AM3945" s="73"/>
      <c r="AN3945" s="73"/>
      <c r="AO3945" s="73"/>
      <c r="AP3945" s="27"/>
      <c r="AQ3945" s="27">
        <v>0</v>
      </c>
      <c r="AR3945" s="27">
        <f t="shared" ref="AR3945:AR4009" si="174">AQ3945*1.12</f>
        <v>0</v>
      </c>
      <c r="AS3945" s="10"/>
      <c r="AT3945" s="43" t="s">
        <v>241</v>
      </c>
      <c r="AU3945" s="89" t="s">
        <v>6391</v>
      </c>
    </row>
    <row r="3946" spans="2:47" ht="13.15" customHeight="1" x14ac:dyDescent="0.25">
      <c r="B3946" s="10" t="s">
        <v>6410</v>
      </c>
      <c r="C3946" s="16" t="s">
        <v>100</v>
      </c>
      <c r="D3946" s="15" t="s">
        <v>6393</v>
      </c>
      <c r="E3946" s="15" t="s">
        <v>6394</v>
      </c>
      <c r="F3946" s="15" t="s">
        <v>6394</v>
      </c>
      <c r="G3946" s="15" t="s">
        <v>6407</v>
      </c>
      <c r="H3946" s="15" t="s">
        <v>105</v>
      </c>
      <c r="I3946" s="15">
        <v>100</v>
      </c>
      <c r="J3946" s="15" t="s">
        <v>106</v>
      </c>
      <c r="K3946" s="15" t="s">
        <v>6388</v>
      </c>
      <c r="L3946" s="15"/>
      <c r="M3946" s="15" t="s">
        <v>6400</v>
      </c>
      <c r="N3946" s="10" t="s">
        <v>5955</v>
      </c>
      <c r="O3946" s="74"/>
      <c r="P3946" s="74"/>
      <c r="Q3946" s="74"/>
      <c r="R3946" s="27">
        <v>5639578.5599999996</v>
      </c>
      <c r="S3946" s="27">
        <v>15610285.184</v>
      </c>
      <c r="T3946" s="27">
        <v>6099768.170496</v>
      </c>
      <c r="U3946" s="73">
        <v>6343758.8973158402</v>
      </c>
      <c r="V3946" s="73">
        <v>6597509.2532084743</v>
      </c>
      <c r="W3946" s="73"/>
      <c r="X3946" s="73"/>
      <c r="Y3946" s="73"/>
      <c r="Z3946" s="73"/>
      <c r="AA3946" s="73"/>
      <c r="AB3946" s="73"/>
      <c r="AC3946" s="73"/>
      <c r="AD3946" s="73"/>
      <c r="AE3946" s="73"/>
      <c r="AF3946" s="73"/>
      <c r="AG3946" s="73"/>
      <c r="AH3946" s="73"/>
      <c r="AI3946" s="73"/>
      <c r="AJ3946" s="73"/>
      <c r="AK3946" s="73"/>
      <c r="AL3946" s="73"/>
      <c r="AM3946" s="73"/>
      <c r="AN3946" s="73"/>
      <c r="AO3946" s="73"/>
      <c r="AP3946" s="74"/>
      <c r="AQ3946" s="27">
        <v>0</v>
      </c>
      <c r="AR3946" s="27">
        <f t="shared" si="174"/>
        <v>0</v>
      </c>
      <c r="AS3946" s="5"/>
      <c r="AT3946" s="43" t="s">
        <v>241</v>
      </c>
      <c r="AU3946" s="89" t="s">
        <v>115</v>
      </c>
    </row>
    <row r="3947" spans="2:47" ht="13.15" customHeight="1" x14ac:dyDescent="0.25">
      <c r="B3947" s="10" t="s">
        <v>6411</v>
      </c>
      <c r="C3947" s="16" t="s">
        <v>100</v>
      </c>
      <c r="D3947" s="15" t="s">
        <v>6393</v>
      </c>
      <c r="E3947" s="15" t="s">
        <v>6394</v>
      </c>
      <c r="F3947" s="15" t="s">
        <v>6394</v>
      </c>
      <c r="G3947" s="15" t="s">
        <v>6407</v>
      </c>
      <c r="H3947" s="15" t="s">
        <v>105</v>
      </c>
      <c r="I3947" s="15">
        <v>100</v>
      </c>
      <c r="J3947" s="15" t="s">
        <v>106</v>
      </c>
      <c r="K3947" s="15" t="s">
        <v>6388</v>
      </c>
      <c r="L3947" s="15"/>
      <c r="M3947" s="15" t="s">
        <v>6400</v>
      </c>
      <c r="N3947" s="10" t="s">
        <v>5955</v>
      </c>
      <c r="O3947" s="74"/>
      <c r="P3947" s="74"/>
      <c r="Q3947" s="74"/>
      <c r="R3947" s="27">
        <v>5639578.5599999996</v>
      </c>
      <c r="S3947" s="27">
        <v>15610285.184</v>
      </c>
      <c r="T3947" s="27">
        <v>26471487.744000003</v>
      </c>
      <c r="U3947" s="73">
        <v>26471487.744000003</v>
      </c>
      <c r="V3947" s="73">
        <v>26471487.744000003</v>
      </c>
      <c r="W3947" s="73"/>
      <c r="X3947" s="73"/>
      <c r="Y3947" s="73"/>
      <c r="Z3947" s="73"/>
      <c r="AA3947" s="73"/>
      <c r="AB3947" s="73"/>
      <c r="AC3947" s="73"/>
      <c r="AD3947" s="73"/>
      <c r="AE3947" s="73"/>
      <c r="AF3947" s="73"/>
      <c r="AG3947" s="73"/>
      <c r="AH3947" s="73"/>
      <c r="AI3947" s="73"/>
      <c r="AJ3947" s="73"/>
      <c r="AK3947" s="73"/>
      <c r="AL3947" s="73"/>
      <c r="AM3947" s="73"/>
      <c r="AN3947" s="73"/>
      <c r="AO3947" s="73"/>
      <c r="AP3947" s="74"/>
      <c r="AQ3947" s="27">
        <v>0</v>
      </c>
      <c r="AR3947" s="27">
        <f t="shared" si="174"/>
        <v>0</v>
      </c>
      <c r="AS3947" s="5"/>
      <c r="AT3947" s="43" t="s">
        <v>241</v>
      </c>
      <c r="AU3947" s="10" t="s">
        <v>115</v>
      </c>
    </row>
    <row r="3948" spans="2:47" ht="13.15" customHeight="1" x14ac:dyDescent="0.25">
      <c r="B3948" s="44" t="s">
        <v>6412</v>
      </c>
      <c r="C3948" s="45" t="s">
        <v>100</v>
      </c>
      <c r="D3948" s="46" t="s">
        <v>6393</v>
      </c>
      <c r="E3948" s="46" t="s">
        <v>6394</v>
      </c>
      <c r="F3948" s="45" t="s">
        <v>6394</v>
      </c>
      <c r="G3948" s="46" t="s">
        <v>6407</v>
      </c>
      <c r="H3948" s="46" t="s">
        <v>105</v>
      </c>
      <c r="I3948" s="46">
        <v>100</v>
      </c>
      <c r="J3948" s="46" t="s">
        <v>106</v>
      </c>
      <c r="K3948" s="46" t="s">
        <v>6388</v>
      </c>
      <c r="L3948" s="46"/>
      <c r="M3948" s="46" t="s">
        <v>6400</v>
      </c>
      <c r="N3948" s="44" t="s">
        <v>5955</v>
      </c>
      <c r="O3948" s="44"/>
      <c r="P3948" s="44"/>
      <c r="Q3948" s="44"/>
      <c r="R3948" s="59">
        <v>5639578.5599999996</v>
      </c>
      <c r="S3948" s="59">
        <v>15610285.184</v>
      </c>
      <c r="T3948" s="59">
        <v>28983828.016000003</v>
      </c>
      <c r="U3948" s="63">
        <v>26471487.744000003</v>
      </c>
      <c r="V3948" s="63">
        <v>26471487.744000003</v>
      </c>
      <c r="W3948" s="63"/>
      <c r="X3948" s="63"/>
      <c r="Y3948" s="63"/>
      <c r="Z3948" s="63"/>
      <c r="AA3948" s="63"/>
      <c r="AB3948" s="63"/>
      <c r="AC3948" s="63"/>
      <c r="AD3948" s="63"/>
      <c r="AE3948" s="63"/>
      <c r="AF3948" s="63"/>
      <c r="AG3948" s="63"/>
      <c r="AH3948" s="63"/>
      <c r="AI3948" s="63"/>
      <c r="AJ3948" s="63"/>
      <c r="AK3948" s="63"/>
      <c r="AL3948" s="63"/>
      <c r="AM3948" s="63"/>
      <c r="AN3948" s="63"/>
      <c r="AO3948" s="63"/>
      <c r="AP3948" s="64"/>
      <c r="AQ3948" s="59">
        <f>R3948+S3948+T3948+U3948+V3948</f>
        <v>103176667.24800001</v>
      </c>
      <c r="AR3948" s="27">
        <f t="shared" si="174"/>
        <v>115557867.31776002</v>
      </c>
      <c r="AS3948" s="55"/>
      <c r="AT3948" s="101" t="s">
        <v>241</v>
      </c>
      <c r="AU3948" s="44" t="s">
        <v>6413</v>
      </c>
    </row>
    <row r="3949" spans="2:47" ht="13.15" customHeight="1" x14ac:dyDescent="0.25">
      <c r="B3949" s="10" t="s">
        <v>6414</v>
      </c>
      <c r="C3949" s="16" t="s">
        <v>100</v>
      </c>
      <c r="D3949" s="15" t="s">
        <v>6384</v>
      </c>
      <c r="E3949" s="15" t="s">
        <v>6385</v>
      </c>
      <c r="F3949" s="15" t="s">
        <v>6386</v>
      </c>
      <c r="G3949" s="15" t="s">
        <v>6415</v>
      </c>
      <c r="H3949" s="15" t="s">
        <v>105</v>
      </c>
      <c r="I3949" s="15">
        <v>100</v>
      </c>
      <c r="J3949" s="15" t="s">
        <v>6043</v>
      </c>
      <c r="K3949" s="15" t="s">
        <v>6388</v>
      </c>
      <c r="L3949" s="15"/>
      <c r="M3949" s="15" t="s">
        <v>6400</v>
      </c>
      <c r="N3949" s="10" t="s">
        <v>5955</v>
      </c>
      <c r="O3949" s="27"/>
      <c r="P3949" s="27"/>
      <c r="Q3949" s="27"/>
      <c r="R3949" s="27">
        <v>85948.800000000003</v>
      </c>
      <c r="S3949" s="27">
        <v>91965.22</v>
      </c>
      <c r="T3949" s="27">
        <v>98402.78</v>
      </c>
      <c r="U3949" s="73">
        <v>105290.98</v>
      </c>
      <c r="V3949" s="73">
        <v>112661.34</v>
      </c>
      <c r="W3949" s="73"/>
      <c r="X3949" s="73"/>
      <c r="Y3949" s="73"/>
      <c r="Z3949" s="73"/>
      <c r="AA3949" s="73"/>
      <c r="AB3949" s="73"/>
      <c r="AC3949" s="73"/>
      <c r="AD3949" s="73"/>
      <c r="AE3949" s="73"/>
      <c r="AF3949" s="73"/>
      <c r="AG3949" s="73"/>
      <c r="AH3949" s="73"/>
      <c r="AI3949" s="73"/>
      <c r="AJ3949" s="73"/>
      <c r="AK3949" s="73"/>
      <c r="AL3949" s="73"/>
      <c r="AM3949" s="73"/>
      <c r="AN3949" s="73"/>
      <c r="AO3949" s="73"/>
      <c r="AP3949" s="27"/>
      <c r="AQ3949" s="27">
        <v>0</v>
      </c>
      <c r="AR3949" s="27">
        <f t="shared" si="174"/>
        <v>0</v>
      </c>
      <c r="AS3949" s="10"/>
      <c r="AT3949" s="9">
        <v>2014</v>
      </c>
      <c r="AU3949" s="10" t="s">
        <v>6064</v>
      </c>
    </row>
    <row r="3950" spans="2:47" ht="13.15" customHeight="1" x14ac:dyDescent="0.25">
      <c r="B3950" s="10" t="s">
        <v>6416</v>
      </c>
      <c r="C3950" s="16" t="s">
        <v>100</v>
      </c>
      <c r="D3950" s="15" t="s">
        <v>6384</v>
      </c>
      <c r="E3950" s="15" t="s">
        <v>6385</v>
      </c>
      <c r="F3950" s="15" t="s">
        <v>6386</v>
      </c>
      <c r="G3950" s="15" t="s">
        <v>6415</v>
      </c>
      <c r="H3950" s="15" t="s">
        <v>105</v>
      </c>
      <c r="I3950" s="15">
        <v>100</v>
      </c>
      <c r="J3950" s="15" t="s">
        <v>6043</v>
      </c>
      <c r="K3950" s="15" t="s">
        <v>6388</v>
      </c>
      <c r="L3950" s="15"/>
      <c r="M3950" s="15" t="s">
        <v>6400</v>
      </c>
      <c r="N3950" s="10" t="s">
        <v>5955</v>
      </c>
      <c r="O3950" s="27"/>
      <c r="P3950" s="27"/>
      <c r="Q3950" s="27"/>
      <c r="R3950" s="27">
        <v>85948.800000000003</v>
      </c>
      <c r="S3950" s="27">
        <f>R3950*1.04</f>
        <v>89386.752000000008</v>
      </c>
      <c r="T3950" s="27">
        <f>S3950*1.04</f>
        <v>92962.222080000007</v>
      </c>
      <c r="U3950" s="73">
        <f>T3950*1.04</f>
        <v>96680.710963200007</v>
      </c>
      <c r="V3950" s="73">
        <f>U3950*1.04</f>
        <v>100547.93940172801</v>
      </c>
      <c r="W3950" s="73"/>
      <c r="X3950" s="73"/>
      <c r="Y3950" s="73"/>
      <c r="Z3950" s="73"/>
      <c r="AA3950" s="73"/>
      <c r="AB3950" s="73"/>
      <c r="AC3950" s="73"/>
      <c r="AD3950" s="73"/>
      <c r="AE3950" s="73"/>
      <c r="AF3950" s="73"/>
      <c r="AG3950" s="73"/>
      <c r="AH3950" s="73"/>
      <c r="AI3950" s="73"/>
      <c r="AJ3950" s="73"/>
      <c r="AK3950" s="73"/>
      <c r="AL3950" s="73"/>
      <c r="AM3950" s="73"/>
      <c r="AN3950" s="73"/>
      <c r="AO3950" s="73"/>
      <c r="AP3950" s="27"/>
      <c r="AQ3950" s="27">
        <v>0</v>
      </c>
      <c r="AR3950" s="27">
        <f t="shared" si="174"/>
        <v>0</v>
      </c>
      <c r="AS3950" s="10"/>
      <c r="AT3950" s="9">
        <v>2014</v>
      </c>
      <c r="AU3950" s="89" t="s">
        <v>6391</v>
      </c>
    </row>
    <row r="3951" spans="2:47" ht="13.15" customHeight="1" x14ac:dyDescent="0.25">
      <c r="B3951" s="10" t="s">
        <v>6417</v>
      </c>
      <c r="C3951" s="16" t="s">
        <v>100</v>
      </c>
      <c r="D3951" s="15" t="s">
        <v>6393</v>
      </c>
      <c r="E3951" s="15" t="s">
        <v>6394</v>
      </c>
      <c r="F3951" s="15" t="s">
        <v>6394</v>
      </c>
      <c r="G3951" s="15" t="s">
        <v>6415</v>
      </c>
      <c r="H3951" s="15" t="s">
        <v>105</v>
      </c>
      <c r="I3951" s="15">
        <v>100</v>
      </c>
      <c r="J3951" s="15" t="s">
        <v>6043</v>
      </c>
      <c r="K3951" s="15" t="s">
        <v>6388</v>
      </c>
      <c r="L3951" s="15"/>
      <c r="M3951" s="15" t="s">
        <v>6400</v>
      </c>
      <c r="N3951" s="10" t="s">
        <v>5955</v>
      </c>
      <c r="O3951" s="74"/>
      <c r="P3951" s="74"/>
      <c r="Q3951" s="74"/>
      <c r="R3951" s="27">
        <v>85948.800000000003</v>
      </c>
      <c r="S3951" s="27">
        <v>136684.79999999999</v>
      </c>
      <c r="T3951" s="27">
        <v>92962.222080000007</v>
      </c>
      <c r="U3951" s="73">
        <v>96680.710963200007</v>
      </c>
      <c r="V3951" s="73">
        <v>100547.93940172801</v>
      </c>
      <c r="W3951" s="73"/>
      <c r="X3951" s="73"/>
      <c r="Y3951" s="73"/>
      <c r="Z3951" s="73"/>
      <c r="AA3951" s="73"/>
      <c r="AB3951" s="73"/>
      <c r="AC3951" s="73"/>
      <c r="AD3951" s="73"/>
      <c r="AE3951" s="73"/>
      <c r="AF3951" s="73"/>
      <c r="AG3951" s="73"/>
      <c r="AH3951" s="73"/>
      <c r="AI3951" s="73"/>
      <c r="AJ3951" s="73"/>
      <c r="AK3951" s="73"/>
      <c r="AL3951" s="73"/>
      <c r="AM3951" s="73"/>
      <c r="AN3951" s="73"/>
      <c r="AO3951" s="73"/>
      <c r="AP3951" s="74"/>
      <c r="AQ3951" s="27">
        <v>0</v>
      </c>
      <c r="AR3951" s="27">
        <f t="shared" si="174"/>
        <v>0</v>
      </c>
      <c r="AS3951" s="5"/>
      <c r="AT3951" s="9">
        <v>2014</v>
      </c>
      <c r="AU3951" s="10" t="s">
        <v>115</v>
      </c>
    </row>
    <row r="3952" spans="2:47" ht="13.15" customHeight="1" x14ac:dyDescent="0.25">
      <c r="B3952" s="10" t="s">
        <v>6418</v>
      </c>
      <c r="C3952" s="15" t="s">
        <v>100</v>
      </c>
      <c r="D3952" s="15" t="s">
        <v>6393</v>
      </c>
      <c r="E3952" s="15" t="s">
        <v>6394</v>
      </c>
      <c r="F3952" s="15" t="s">
        <v>6394</v>
      </c>
      <c r="G3952" s="15" t="s">
        <v>6415</v>
      </c>
      <c r="H3952" s="15" t="s">
        <v>105</v>
      </c>
      <c r="I3952" s="15">
        <v>100</v>
      </c>
      <c r="J3952" s="15" t="s">
        <v>6043</v>
      </c>
      <c r="K3952" s="15" t="s">
        <v>6388</v>
      </c>
      <c r="L3952" s="15"/>
      <c r="M3952" s="15" t="s">
        <v>6400</v>
      </c>
      <c r="N3952" s="10" t="s">
        <v>5955</v>
      </c>
      <c r="O3952" s="27"/>
      <c r="P3952" s="27"/>
      <c r="Q3952" s="27"/>
      <c r="R3952" s="27">
        <v>85948.800000000003</v>
      </c>
      <c r="S3952" s="27">
        <v>190382.4</v>
      </c>
      <c r="T3952" s="27">
        <v>92962.22</v>
      </c>
      <c r="U3952" s="73">
        <v>96680.71</v>
      </c>
      <c r="V3952" s="73">
        <v>100547.93</v>
      </c>
      <c r="W3952" s="73"/>
      <c r="X3952" s="73"/>
      <c r="Y3952" s="73"/>
      <c r="Z3952" s="73"/>
      <c r="AA3952" s="73"/>
      <c r="AB3952" s="73"/>
      <c r="AC3952" s="73"/>
      <c r="AD3952" s="73"/>
      <c r="AE3952" s="73"/>
      <c r="AF3952" s="73"/>
      <c r="AG3952" s="73"/>
      <c r="AH3952" s="73"/>
      <c r="AI3952" s="73"/>
      <c r="AJ3952" s="73"/>
      <c r="AK3952" s="73"/>
      <c r="AL3952" s="73"/>
      <c r="AM3952" s="73"/>
      <c r="AN3952" s="73"/>
      <c r="AO3952" s="73"/>
      <c r="AP3952" s="27"/>
      <c r="AQ3952" s="27">
        <v>0</v>
      </c>
      <c r="AR3952" s="27">
        <f t="shared" si="174"/>
        <v>0</v>
      </c>
      <c r="AS3952" s="10"/>
      <c r="AT3952" s="9">
        <v>2014</v>
      </c>
      <c r="AU3952" s="89" t="s">
        <v>115</v>
      </c>
    </row>
    <row r="3953" spans="2:47" ht="13.15" customHeight="1" x14ac:dyDescent="0.25">
      <c r="B3953" s="10" t="s">
        <v>6419</v>
      </c>
      <c r="C3953" s="15" t="s">
        <v>100</v>
      </c>
      <c r="D3953" s="15" t="s">
        <v>6393</v>
      </c>
      <c r="E3953" s="15" t="s">
        <v>6394</v>
      </c>
      <c r="F3953" s="15" t="s">
        <v>6394</v>
      </c>
      <c r="G3953" s="15" t="s">
        <v>6415</v>
      </c>
      <c r="H3953" s="15" t="s">
        <v>105</v>
      </c>
      <c r="I3953" s="15">
        <v>100</v>
      </c>
      <c r="J3953" s="15" t="s">
        <v>6043</v>
      </c>
      <c r="K3953" s="15" t="s">
        <v>6388</v>
      </c>
      <c r="L3953" s="15"/>
      <c r="M3953" s="15" t="s">
        <v>6400</v>
      </c>
      <c r="N3953" s="10" t="s">
        <v>5955</v>
      </c>
      <c r="O3953" s="27"/>
      <c r="P3953" s="27"/>
      <c r="Q3953" s="27"/>
      <c r="R3953" s="27">
        <v>85948.800000000003</v>
      </c>
      <c r="S3953" s="27">
        <v>190382.4</v>
      </c>
      <c r="T3953" s="27">
        <v>190382.40000000002</v>
      </c>
      <c r="U3953" s="73">
        <v>190382.40000000002</v>
      </c>
      <c r="V3953" s="73">
        <v>190382.40000000002</v>
      </c>
      <c r="W3953" s="73"/>
      <c r="X3953" s="73"/>
      <c r="Y3953" s="73"/>
      <c r="Z3953" s="73"/>
      <c r="AA3953" s="73"/>
      <c r="AB3953" s="73"/>
      <c r="AC3953" s="73"/>
      <c r="AD3953" s="73"/>
      <c r="AE3953" s="73"/>
      <c r="AF3953" s="73"/>
      <c r="AG3953" s="73"/>
      <c r="AH3953" s="73"/>
      <c r="AI3953" s="73"/>
      <c r="AJ3953" s="73"/>
      <c r="AK3953" s="73"/>
      <c r="AL3953" s="73"/>
      <c r="AM3953" s="73"/>
      <c r="AN3953" s="73"/>
      <c r="AO3953" s="73"/>
      <c r="AP3953" s="27"/>
      <c r="AQ3953" s="27">
        <f>R3953+S3953+T3953+U3953+V3953</f>
        <v>847478.4</v>
      </c>
      <c r="AR3953" s="27">
        <f t="shared" si="174"/>
        <v>949175.80800000008</v>
      </c>
      <c r="AS3953" s="10"/>
      <c r="AT3953" s="9">
        <v>2014</v>
      </c>
      <c r="AU3953" s="10" t="s">
        <v>6420</v>
      </c>
    </row>
    <row r="3954" spans="2:47" ht="13.15" customHeight="1" x14ac:dyDescent="0.25">
      <c r="B3954" s="10" t="s">
        <v>6421</v>
      </c>
      <c r="C3954" s="16" t="s">
        <v>100</v>
      </c>
      <c r="D3954" s="15" t="s">
        <v>6384</v>
      </c>
      <c r="E3954" s="15" t="s">
        <v>6385</v>
      </c>
      <c r="F3954" s="15" t="s">
        <v>6386</v>
      </c>
      <c r="G3954" s="15" t="s">
        <v>6422</v>
      </c>
      <c r="H3954" s="15" t="s">
        <v>105</v>
      </c>
      <c r="I3954" s="15">
        <v>100</v>
      </c>
      <c r="J3954" s="15" t="s">
        <v>6043</v>
      </c>
      <c r="K3954" s="15" t="s">
        <v>6388</v>
      </c>
      <c r="L3954" s="15"/>
      <c r="M3954" s="15" t="s">
        <v>6400</v>
      </c>
      <c r="N3954" s="10" t="s">
        <v>5955</v>
      </c>
      <c r="O3954" s="27"/>
      <c r="P3954" s="27"/>
      <c r="Q3954" s="27"/>
      <c r="R3954" s="27">
        <v>36252</v>
      </c>
      <c r="S3954" s="27">
        <v>38789.64</v>
      </c>
      <c r="T3954" s="27">
        <v>41504.910000000003</v>
      </c>
      <c r="U3954" s="73">
        <v>44410.26</v>
      </c>
      <c r="V3954" s="73">
        <v>47518.98</v>
      </c>
      <c r="W3954" s="73"/>
      <c r="X3954" s="73"/>
      <c r="Y3954" s="73"/>
      <c r="Z3954" s="73"/>
      <c r="AA3954" s="73"/>
      <c r="AB3954" s="73"/>
      <c r="AC3954" s="73"/>
      <c r="AD3954" s="73"/>
      <c r="AE3954" s="73"/>
      <c r="AF3954" s="73"/>
      <c r="AG3954" s="73"/>
      <c r="AH3954" s="73"/>
      <c r="AI3954" s="73"/>
      <c r="AJ3954" s="73"/>
      <c r="AK3954" s="73"/>
      <c r="AL3954" s="73"/>
      <c r="AM3954" s="73"/>
      <c r="AN3954" s="73"/>
      <c r="AO3954" s="73"/>
      <c r="AP3954" s="27"/>
      <c r="AQ3954" s="27">
        <v>0</v>
      </c>
      <c r="AR3954" s="27">
        <f t="shared" si="174"/>
        <v>0</v>
      </c>
      <c r="AS3954" s="10"/>
      <c r="AT3954" s="9">
        <v>2014</v>
      </c>
      <c r="AU3954" s="10" t="s">
        <v>6064</v>
      </c>
    </row>
    <row r="3955" spans="2:47" ht="13.15" customHeight="1" x14ac:dyDescent="0.25">
      <c r="B3955" s="10" t="s">
        <v>6423</v>
      </c>
      <c r="C3955" s="16" t="s">
        <v>100</v>
      </c>
      <c r="D3955" s="15" t="s">
        <v>6384</v>
      </c>
      <c r="E3955" s="15" t="s">
        <v>6385</v>
      </c>
      <c r="F3955" s="15" t="s">
        <v>6386</v>
      </c>
      <c r="G3955" s="15" t="s">
        <v>6422</v>
      </c>
      <c r="H3955" s="15" t="s">
        <v>105</v>
      </c>
      <c r="I3955" s="15">
        <v>100</v>
      </c>
      <c r="J3955" s="15" t="s">
        <v>6043</v>
      </c>
      <c r="K3955" s="15" t="s">
        <v>6388</v>
      </c>
      <c r="L3955" s="15"/>
      <c r="M3955" s="15" t="s">
        <v>6400</v>
      </c>
      <c r="N3955" s="10" t="s">
        <v>5955</v>
      </c>
      <c r="O3955" s="27"/>
      <c r="P3955" s="27"/>
      <c r="Q3955" s="27"/>
      <c r="R3955" s="27">
        <v>36252</v>
      </c>
      <c r="S3955" s="27">
        <f t="shared" ref="S3955:V3956" si="175">R3955*1.04</f>
        <v>37702.080000000002</v>
      </c>
      <c r="T3955" s="27">
        <f t="shared" si="175"/>
        <v>39210.163200000003</v>
      </c>
      <c r="U3955" s="73">
        <f t="shared" si="175"/>
        <v>40778.569728000002</v>
      </c>
      <c r="V3955" s="73">
        <f t="shared" si="175"/>
        <v>42409.712517120002</v>
      </c>
      <c r="W3955" s="73"/>
      <c r="X3955" s="73"/>
      <c r="Y3955" s="73"/>
      <c r="Z3955" s="73"/>
      <c r="AA3955" s="73"/>
      <c r="AB3955" s="73"/>
      <c r="AC3955" s="73"/>
      <c r="AD3955" s="73"/>
      <c r="AE3955" s="73"/>
      <c r="AF3955" s="73"/>
      <c r="AG3955" s="73"/>
      <c r="AH3955" s="73"/>
      <c r="AI3955" s="73"/>
      <c r="AJ3955" s="73"/>
      <c r="AK3955" s="73"/>
      <c r="AL3955" s="73"/>
      <c r="AM3955" s="73"/>
      <c r="AN3955" s="73"/>
      <c r="AO3955" s="73"/>
      <c r="AP3955" s="27"/>
      <c r="AQ3955" s="27">
        <v>0</v>
      </c>
      <c r="AR3955" s="27">
        <f t="shared" si="174"/>
        <v>0</v>
      </c>
      <c r="AS3955" s="10"/>
      <c r="AT3955" s="9">
        <v>2014</v>
      </c>
      <c r="AU3955" s="89" t="s">
        <v>1392</v>
      </c>
    </row>
    <row r="3956" spans="2:47" ht="13.15" customHeight="1" x14ac:dyDescent="0.25">
      <c r="B3956" s="10" t="s">
        <v>6424</v>
      </c>
      <c r="C3956" s="16" t="s">
        <v>100</v>
      </c>
      <c r="D3956" s="15" t="s">
        <v>6384</v>
      </c>
      <c r="E3956" s="15" t="s">
        <v>6385</v>
      </c>
      <c r="F3956" s="15" t="s">
        <v>6386</v>
      </c>
      <c r="G3956" s="15" t="s">
        <v>6422</v>
      </c>
      <c r="H3956" s="15" t="s">
        <v>105</v>
      </c>
      <c r="I3956" s="15">
        <v>100</v>
      </c>
      <c r="J3956" s="15" t="s">
        <v>106</v>
      </c>
      <c r="K3956" s="15" t="s">
        <v>6388</v>
      </c>
      <c r="L3956" s="15"/>
      <c r="M3956" s="15" t="s">
        <v>6400</v>
      </c>
      <c r="N3956" s="10" t="s">
        <v>5955</v>
      </c>
      <c r="O3956" s="27"/>
      <c r="P3956" s="27"/>
      <c r="Q3956" s="27"/>
      <c r="R3956" s="27">
        <v>36252</v>
      </c>
      <c r="S3956" s="27">
        <f t="shared" si="175"/>
        <v>37702.080000000002</v>
      </c>
      <c r="T3956" s="27">
        <f t="shared" si="175"/>
        <v>39210.163200000003</v>
      </c>
      <c r="U3956" s="73">
        <f t="shared" si="175"/>
        <v>40778.569728000002</v>
      </c>
      <c r="V3956" s="73">
        <f t="shared" si="175"/>
        <v>42409.712517120002</v>
      </c>
      <c r="W3956" s="73"/>
      <c r="X3956" s="73"/>
      <c r="Y3956" s="73"/>
      <c r="Z3956" s="73"/>
      <c r="AA3956" s="73"/>
      <c r="AB3956" s="73"/>
      <c r="AC3956" s="73"/>
      <c r="AD3956" s="73"/>
      <c r="AE3956" s="73"/>
      <c r="AF3956" s="73"/>
      <c r="AG3956" s="73"/>
      <c r="AH3956" s="73"/>
      <c r="AI3956" s="73"/>
      <c r="AJ3956" s="73"/>
      <c r="AK3956" s="73"/>
      <c r="AL3956" s="73"/>
      <c r="AM3956" s="73"/>
      <c r="AN3956" s="73"/>
      <c r="AO3956" s="73"/>
      <c r="AP3956" s="27"/>
      <c r="AQ3956" s="27">
        <v>0</v>
      </c>
      <c r="AR3956" s="27">
        <f t="shared" si="174"/>
        <v>0</v>
      </c>
      <c r="AS3956" s="10"/>
      <c r="AT3956" s="43" t="s">
        <v>241</v>
      </c>
      <c r="AU3956" s="10" t="s">
        <v>795</v>
      </c>
    </row>
    <row r="3957" spans="2:47" ht="13.15" customHeight="1" x14ac:dyDescent="0.25">
      <c r="B3957" s="10" t="s">
        <v>6425</v>
      </c>
      <c r="C3957" s="16" t="s">
        <v>100</v>
      </c>
      <c r="D3957" s="16" t="s">
        <v>6393</v>
      </c>
      <c r="E3957" s="15" t="s">
        <v>6394</v>
      </c>
      <c r="F3957" s="15" t="s">
        <v>6394</v>
      </c>
      <c r="G3957" s="15" t="s">
        <v>6422</v>
      </c>
      <c r="H3957" s="15" t="s">
        <v>105</v>
      </c>
      <c r="I3957" s="15">
        <v>100</v>
      </c>
      <c r="J3957" s="15" t="s">
        <v>238</v>
      </c>
      <c r="K3957" s="15" t="s">
        <v>6388</v>
      </c>
      <c r="L3957" s="15"/>
      <c r="M3957" s="15" t="s">
        <v>6400</v>
      </c>
      <c r="N3957" s="10" t="s">
        <v>5955</v>
      </c>
      <c r="O3957" s="27"/>
      <c r="P3957" s="27"/>
      <c r="Q3957" s="27"/>
      <c r="R3957" s="27"/>
      <c r="S3957" s="27">
        <v>37702.080000000002</v>
      </c>
      <c r="T3957" s="27">
        <v>39210.163200000003</v>
      </c>
      <c r="U3957" s="73">
        <v>40778.569728000002</v>
      </c>
      <c r="V3957" s="73">
        <v>42409.712517120002</v>
      </c>
      <c r="W3957" s="73"/>
      <c r="X3957" s="73"/>
      <c r="Y3957" s="73"/>
      <c r="Z3957" s="73"/>
      <c r="AA3957" s="73"/>
      <c r="AB3957" s="73"/>
      <c r="AC3957" s="73"/>
      <c r="AD3957" s="73"/>
      <c r="AE3957" s="73"/>
      <c r="AF3957" s="73"/>
      <c r="AG3957" s="73"/>
      <c r="AH3957" s="73"/>
      <c r="AI3957" s="73"/>
      <c r="AJ3957" s="73"/>
      <c r="AK3957" s="73"/>
      <c r="AL3957" s="73"/>
      <c r="AM3957" s="73"/>
      <c r="AN3957" s="73"/>
      <c r="AO3957" s="73"/>
      <c r="AP3957" s="27"/>
      <c r="AQ3957" s="27">
        <v>0</v>
      </c>
      <c r="AR3957" s="27">
        <f t="shared" si="174"/>
        <v>0</v>
      </c>
      <c r="AS3957" s="10"/>
      <c r="AT3957" s="43" t="s">
        <v>241</v>
      </c>
      <c r="AU3957" s="89" t="s">
        <v>3912</v>
      </c>
    </row>
    <row r="3958" spans="2:47" ht="13.15" customHeight="1" x14ac:dyDescent="0.2">
      <c r="B3958" s="10" t="s">
        <v>6426</v>
      </c>
      <c r="C3958" s="16" t="s">
        <v>100</v>
      </c>
      <c r="D3958" s="16" t="s">
        <v>6393</v>
      </c>
      <c r="E3958" s="15" t="s">
        <v>6394</v>
      </c>
      <c r="F3958" s="15" t="s">
        <v>6394</v>
      </c>
      <c r="G3958" s="15" t="s">
        <v>6422</v>
      </c>
      <c r="H3958" s="15" t="s">
        <v>105</v>
      </c>
      <c r="I3958" s="15">
        <v>100</v>
      </c>
      <c r="J3958" s="15" t="s">
        <v>238</v>
      </c>
      <c r="K3958" s="15" t="s">
        <v>6388</v>
      </c>
      <c r="L3958" s="15"/>
      <c r="M3958" s="15" t="s">
        <v>6400</v>
      </c>
      <c r="N3958" s="10" t="s">
        <v>5955</v>
      </c>
      <c r="O3958" s="74"/>
      <c r="P3958" s="74"/>
      <c r="Q3958" s="74"/>
      <c r="R3958" s="27"/>
      <c r="S3958" s="27">
        <v>36252</v>
      </c>
      <c r="T3958" s="27">
        <v>39210.163200000003</v>
      </c>
      <c r="U3958" s="73">
        <v>40778.569728000002</v>
      </c>
      <c r="V3958" s="73">
        <v>42409.712517120002</v>
      </c>
      <c r="W3958" s="73"/>
      <c r="X3958" s="73"/>
      <c r="Y3958" s="73"/>
      <c r="Z3958" s="73"/>
      <c r="AA3958" s="73"/>
      <c r="AB3958" s="73"/>
      <c r="AC3958" s="73"/>
      <c r="AD3958" s="73"/>
      <c r="AE3958" s="73"/>
      <c r="AF3958" s="73"/>
      <c r="AG3958" s="73"/>
      <c r="AH3958" s="73"/>
      <c r="AI3958" s="73"/>
      <c r="AJ3958" s="73"/>
      <c r="AK3958" s="73"/>
      <c r="AL3958" s="73"/>
      <c r="AM3958" s="73"/>
      <c r="AN3958" s="73"/>
      <c r="AO3958" s="73"/>
      <c r="AP3958" s="74"/>
      <c r="AQ3958" s="27">
        <v>0</v>
      </c>
      <c r="AR3958" s="27">
        <f t="shared" si="174"/>
        <v>0</v>
      </c>
      <c r="AS3958" s="5"/>
      <c r="AT3958" s="43" t="s">
        <v>241</v>
      </c>
      <c r="AU3958" s="13" t="s">
        <v>130</v>
      </c>
    </row>
    <row r="3959" spans="2:47" ht="13.15" customHeight="1" x14ac:dyDescent="0.2">
      <c r="B3959" s="13" t="s">
        <v>6427</v>
      </c>
      <c r="C3959" s="13" t="s">
        <v>100</v>
      </c>
      <c r="D3959" s="13" t="s">
        <v>6393</v>
      </c>
      <c r="E3959" s="13" t="s">
        <v>6394</v>
      </c>
      <c r="F3959" s="13" t="s">
        <v>6394</v>
      </c>
      <c r="G3959" s="13" t="s">
        <v>6422</v>
      </c>
      <c r="H3959" s="13" t="s">
        <v>105</v>
      </c>
      <c r="I3959" s="13">
        <v>100</v>
      </c>
      <c r="J3959" s="13" t="s">
        <v>238</v>
      </c>
      <c r="K3959" s="13" t="s">
        <v>6388</v>
      </c>
      <c r="L3959" s="13"/>
      <c r="M3959" s="13" t="s">
        <v>6400</v>
      </c>
      <c r="N3959" s="10" t="s">
        <v>5955</v>
      </c>
      <c r="O3959" s="39"/>
      <c r="P3959" s="39"/>
      <c r="Q3959" s="39"/>
      <c r="R3959" s="39"/>
      <c r="S3959" s="39"/>
      <c r="T3959" s="39">
        <v>39210.163200000003</v>
      </c>
      <c r="U3959" s="39">
        <v>40778.569728000002</v>
      </c>
      <c r="V3959" s="39">
        <v>42409.712517120002</v>
      </c>
      <c r="W3959" s="39"/>
      <c r="X3959" s="39"/>
      <c r="Y3959" s="39"/>
      <c r="Z3959" s="39"/>
      <c r="AA3959" s="39"/>
      <c r="AB3959" s="39"/>
      <c r="AC3959" s="39"/>
      <c r="AD3959" s="39"/>
      <c r="AE3959" s="39"/>
      <c r="AF3959" s="39"/>
      <c r="AG3959" s="39"/>
      <c r="AH3959" s="39"/>
      <c r="AI3959" s="39"/>
      <c r="AJ3959" s="39"/>
      <c r="AK3959" s="39"/>
      <c r="AL3959" s="39"/>
      <c r="AM3959" s="39"/>
      <c r="AN3959" s="39"/>
      <c r="AO3959" s="39"/>
      <c r="AP3959" s="39"/>
      <c r="AQ3959" s="27">
        <v>0</v>
      </c>
      <c r="AR3959" s="27">
        <f t="shared" si="174"/>
        <v>0</v>
      </c>
      <c r="AS3959" s="13"/>
      <c r="AT3959" s="13">
        <v>2016</v>
      </c>
      <c r="AU3959" s="89" t="s">
        <v>115</v>
      </c>
    </row>
    <row r="3960" spans="2:47" ht="13.15" customHeight="1" x14ac:dyDescent="0.2">
      <c r="B3960" s="13" t="s">
        <v>6428</v>
      </c>
      <c r="C3960" s="13" t="s">
        <v>100</v>
      </c>
      <c r="D3960" s="13" t="s">
        <v>6393</v>
      </c>
      <c r="E3960" s="13" t="s">
        <v>6394</v>
      </c>
      <c r="F3960" s="13" t="s">
        <v>6394</v>
      </c>
      <c r="G3960" s="13" t="s">
        <v>6422</v>
      </c>
      <c r="H3960" s="13" t="s">
        <v>105</v>
      </c>
      <c r="I3960" s="13">
        <v>100</v>
      </c>
      <c r="J3960" s="13" t="s">
        <v>238</v>
      </c>
      <c r="K3960" s="13" t="s">
        <v>6388</v>
      </c>
      <c r="L3960" s="13"/>
      <c r="M3960" s="13" t="s">
        <v>6400</v>
      </c>
      <c r="N3960" s="10" t="s">
        <v>5955</v>
      </c>
      <c r="O3960" s="39"/>
      <c r="P3960" s="39"/>
      <c r="Q3960" s="39"/>
      <c r="R3960" s="39"/>
      <c r="S3960" s="39"/>
      <c r="T3960" s="39">
        <v>0</v>
      </c>
      <c r="U3960" s="39">
        <v>36251.999999999993</v>
      </c>
      <c r="V3960" s="39">
        <v>36251.999999999993</v>
      </c>
      <c r="W3960" s="39"/>
      <c r="X3960" s="39"/>
      <c r="Y3960" s="39"/>
      <c r="Z3960" s="39"/>
      <c r="AA3960" s="39"/>
      <c r="AB3960" s="39"/>
      <c r="AC3960" s="39"/>
      <c r="AD3960" s="39"/>
      <c r="AE3960" s="39"/>
      <c r="AF3960" s="39"/>
      <c r="AG3960" s="39"/>
      <c r="AH3960" s="39"/>
      <c r="AI3960" s="39"/>
      <c r="AJ3960" s="39"/>
      <c r="AK3960" s="39"/>
      <c r="AL3960" s="39"/>
      <c r="AM3960" s="39"/>
      <c r="AN3960" s="39"/>
      <c r="AO3960" s="39"/>
      <c r="AP3960" s="39"/>
      <c r="AQ3960" s="27">
        <f>R3960+S3960+T3960+U3960+V3960</f>
        <v>72503.999999999985</v>
      </c>
      <c r="AR3960" s="27">
        <f t="shared" si="174"/>
        <v>81204.479999999996</v>
      </c>
      <c r="AS3960" s="13"/>
      <c r="AT3960" s="13">
        <v>2016</v>
      </c>
      <c r="AU3960" s="13"/>
    </row>
    <row r="3961" spans="2:47" ht="13.15" customHeight="1" x14ac:dyDescent="0.25">
      <c r="B3961" s="10" t="s">
        <v>6429</v>
      </c>
      <c r="C3961" s="16" t="s">
        <v>100</v>
      </c>
      <c r="D3961" s="15" t="s">
        <v>6430</v>
      </c>
      <c r="E3961" s="15" t="s">
        <v>6431</v>
      </c>
      <c r="F3961" s="15" t="s">
        <v>6432</v>
      </c>
      <c r="G3961" s="15" t="s">
        <v>6433</v>
      </c>
      <c r="H3961" s="15" t="s">
        <v>105</v>
      </c>
      <c r="I3961" s="15">
        <v>100</v>
      </c>
      <c r="J3961" s="15" t="s">
        <v>6434</v>
      </c>
      <c r="K3961" s="15" t="s">
        <v>6435</v>
      </c>
      <c r="L3961" s="15" t="s">
        <v>5953</v>
      </c>
      <c r="M3961" s="15" t="s">
        <v>6044</v>
      </c>
      <c r="N3961" s="10" t="s">
        <v>5955</v>
      </c>
      <c r="O3961" s="27"/>
      <c r="P3961" s="27"/>
      <c r="Q3961" s="27"/>
      <c r="R3961" s="27">
        <v>256434975.00000003</v>
      </c>
      <c r="S3961" s="27">
        <v>254584974.99999997</v>
      </c>
      <c r="T3961" s="27">
        <v>254584975.00000009</v>
      </c>
      <c r="U3961" s="73"/>
      <c r="V3961" s="73"/>
      <c r="W3961" s="73"/>
      <c r="X3961" s="73"/>
      <c r="Y3961" s="73"/>
      <c r="Z3961" s="73"/>
      <c r="AA3961" s="73"/>
      <c r="AB3961" s="73"/>
      <c r="AC3961" s="73"/>
      <c r="AD3961" s="73"/>
      <c r="AE3961" s="73"/>
      <c r="AF3961" s="73"/>
      <c r="AG3961" s="73"/>
      <c r="AH3961" s="73"/>
      <c r="AI3961" s="73"/>
      <c r="AJ3961" s="73"/>
      <c r="AK3961" s="73"/>
      <c r="AL3961" s="73"/>
      <c r="AM3961" s="73"/>
      <c r="AN3961" s="73"/>
      <c r="AO3961" s="73"/>
      <c r="AP3961" s="27"/>
      <c r="AQ3961" s="27">
        <f>SUM(O3961:W3961)</f>
        <v>765604925.00000012</v>
      </c>
      <c r="AR3961" s="27">
        <f t="shared" si="174"/>
        <v>857477516.00000024</v>
      </c>
      <c r="AS3961" s="10"/>
      <c r="AT3961" s="9">
        <v>2014</v>
      </c>
      <c r="AU3961" s="89"/>
    </row>
    <row r="3962" spans="2:47" ht="13.15" customHeight="1" x14ac:dyDescent="0.25">
      <c r="B3962" s="10" t="s">
        <v>6436</v>
      </c>
      <c r="C3962" s="16" t="s">
        <v>100</v>
      </c>
      <c r="D3962" s="15" t="s">
        <v>6437</v>
      </c>
      <c r="E3962" s="15" t="s">
        <v>6438</v>
      </c>
      <c r="F3962" s="31" t="s">
        <v>6438</v>
      </c>
      <c r="G3962" s="15" t="s">
        <v>6439</v>
      </c>
      <c r="H3962" s="15" t="s">
        <v>105</v>
      </c>
      <c r="I3962" s="15">
        <v>100</v>
      </c>
      <c r="J3962" s="15" t="s">
        <v>6043</v>
      </c>
      <c r="K3962" s="15" t="s">
        <v>5952</v>
      </c>
      <c r="L3962" s="10"/>
      <c r="M3962" s="10" t="s">
        <v>6044</v>
      </c>
      <c r="N3962" s="10" t="s">
        <v>5955</v>
      </c>
      <c r="O3962" s="27"/>
      <c r="P3962" s="27"/>
      <c r="Q3962" s="27"/>
      <c r="R3962" s="27">
        <v>96999228</v>
      </c>
      <c r="S3962" s="27">
        <v>96999228</v>
      </c>
      <c r="T3962" s="27">
        <v>96999228</v>
      </c>
      <c r="U3962" s="27">
        <v>96999228</v>
      </c>
      <c r="V3962" s="27">
        <v>96999228</v>
      </c>
      <c r="W3962" s="27"/>
      <c r="X3962" s="27"/>
      <c r="Y3962" s="27"/>
      <c r="Z3962" s="27"/>
      <c r="AA3962" s="27"/>
      <c r="AB3962" s="27"/>
      <c r="AC3962" s="27"/>
      <c r="AD3962" s="27"/>
      <c r="AE3962" s="27"/>
      <c r="AF3962" s="27"/>
      <c r="AG3962" s="27"/>
      <c r="AH3962" s="27"/>
      <c r="AI3962" s="27"/>
      <c r="AJ3962" s="27"/>
      <c r="AK3962" s="27"/>
      <c r="AL3962" s="27"/>
      <c r="AM3962" s="27"/>
      <c r="AN3962" s="27"/>
      <c r="AO3962" s="27"/>
      <c r="AP3962" s="27"/>
      <c r="AQ3962" s="27">
        <f>SUM(O3962:W3962)</f>
        <v>484996140</v>
      </c>
      <c r="AR3962" s="27">
        <f t="shared" si="174"/>
        <v>543195676.80000007</v>
      </c>
      <c r="AS3962" s="10"/>
      <c r="AT3962" s="9">
        <v>2014</v>
      </c>
      <c r="AU3962" s="89"/>
    </row>
    <row r="3963" spans="2:47" ht="13.15" customHeight="1" x14ac:dyDescent="0.25">
      <c r="B3963" s="10" t="s">
        <v>6440</v>
      </c>
      <c r="C3963" s="16" t="s">
        <v>100</v>
      </c>
      <c r="D3963" s="15" t="s">
        <v>6441</v>
      </c>
      <c r="E3963" s="15" t="s">
        <v>6442</v>
      </c>
      <c r="F3963" s="31" t="s">
        <v>6443</v>
      </c>
      <c r="G3963" s="15" t="s">
        <v>6444</v>
      </c>
      <c r="H3963" s="15" t="s">
        <v>105</v>
      </c>
      <c r="I3963" s="15">
        <v>100</v>
      </c>
      <c r="J3963" s="15" t="s">
        <v>6043</v>
      </c>
      <c r="K3963" s="15" t="s">
        <v>5952</v>
      </c>
      <c r="L3963" s="10"/>
      <c r="M3963" s="10" t="s">
        <v>6044</v>
      </c>
      <c r="N3963" s="10" t="s">
        <v>5955</v>
      </c>
      <c r="O3963" s="27"/>
      <c r="P3963" s="27"/>
      <c r="Q3963" s="27"/>
      <c r="R3963" s="27">
        <v>1751000</v>
      </c>
      <c r="S3963" s="27">
        <v>1751000</v>
      </c>
      <c r="T3963" s="27">
        <v>1751000</v>
      </c>
      <c r="U3963" s="27">
        <v>1751000</v>
      </c>
      <c r="V3963" s="27">
        <v>1751000</v>
      </c>
      <c r="W3963" s="27"/>
      <c r="X3963" s="27"/>
      <c r="Y3963" s="27"/>
      <c r="Z3963" s="27"/>
      <c r="AA3963" s="27"/>
      <c r="AB3963" s="27"/>
      <c r="AC3963" s="27"/>
      <c r="AD3963" s="27"/>
      <c r="AE3963" s="27"/>
      <c r="AF3963" s="27"/>
      <c r="AG3963" s="27"/>
      <c r="AH3963" s="27"/>
      <c r="AI3963" s="27"/>
      <c r="AJ3963" s="27"/>
      <c r="AK3963" s="27"/>
      <c r="AL3963" s="27"/>
      <c r="AM3963" s="27"/>
      <c r="AN3963" s="27"/>
      <c r="AO3963" s="27"/>
      <c r="AP3963" s="27"/>
      <c r="AQ3963" s="27">
        <f>SUM(O3963:W3963)</f>
        <v>8755000</v>
      </c>
      <c r="AR3963" s="27">
        <f t="shared" si="174"/>
        <v>9805600.0000000019</v>
      </c>
      <c r="AS3963" s="10"/>
      <c r="AT3963" s="9">
        <v>2014</v>
      </c>
      <c r="AU3963" s="89"/>
    </row>
    <row r="3964" spans="2:47" ht="13.15" customHeight="1" x14ac:dyDescent="0.25">
      <c r="B3964" s="10" t="s">
        <v>6445</v>
      </c>
      <c r="C3964" s="16" t="s">
        <v>100</v>
      </c>
      <c r="D3964" s="15" t="s">
        <v>6446</v>
      </c>
      <c r="E3964" s="15" t="s">
        <v>6447</v>
      </c>
      <c r="F3964" s="31" t="s">
        <v>6448</v>
      </c>
      <c r="G3964" s="15" t="s">
        <v>6449</v>
      </c>
      <c r="H3964" s="15" t="s">
        <v>105</v>
      </c>
      <c r="I3964" s="15">
        <v>100</v>
      </c>
      <c r="J3964" s="15" t="s">
        <v>6043</v>
      </c>
      <c r="K3964" s="15" t="s">
        <v>5952</v>
      </c>
      <c r="L3964" s="10"/>
      <c r="M3964" s="10" t="s">
        <v>6044</v>
      </c>
      <c r="N3964" s="10" t="s">
        <v>5955</v>
      </c>
      <c r="O3964" s="27"/>
      <c r="P3964" s="27"/>
      <c r="Q3964" s="27"/>
      <c r="R3964" s="27">
        <v>56640000</v>
      </c>
      <c r="S3964" s="27">
        <v>56640000</v>
      </c>
      <c r="T3964" s="27">
        <v>56640000</v>
      </c>
      <c r="U3964" s="27">
        <v>56640000</v>
      </c>
      <c r="V3964" s="27">
        <v>56640000</v>
      </c>
      <c r="W3964" s="27"/>
      <c r="X3964" s="27"/>
      <c r="Y3964" s="27"/>
      <c r="Z3964" s="27"/>
      <c r="AA3964" s="27"/>
      <c r="AB3964" s="27"/>
      <c r="AC3964" s="27"/>
      <c r="AD3964" s="27"/>
      <c r="AE3964" s="27"/>
      <c r="AF3964" s="27"/>
      <c r="AG3964" s="27"/>
      <c r="AH3964" s="27"/>
      <c r="AI3964" s="27"/>
      <c r="AJ3964" s="27"/>
      <c r="AK3964" s="27"/>
      <c r="AL3964" s="27"/>
      <c r="AM3964" s="27"/>
      <c r="AN3964" s="27"/>
      <c r="AO3964" s="27"/>
      <c r="AP3964" s="27"/>
      <c r="AQ3964" s="27">
        <f>SUM(O3964:W3964)</f>
        <v>283200000</v>
      </c>
      <c r="AR3964" s="27">
        <f t="shared" si="174"/>
        <v>317184000.00000006</v>
      </c>
      <c r="AS3964" s="10"/>
      <c r="AT3964" s="9">
        <v>2014</v>
      </c>
      <c r="AU3964" s="89"/>
    </row>
    <row r="3965" spans="2:47" ht="13.15" customHeight="1" x14ac:dyDescent="0.25">
      <c r="B3965" s="10" t="s">
        <v>6450</v>
      </c>
      <c r="C3965" s="16" t="s">
        <v>100</v>
      </c>
      <c r="D3965" s="15" t="s">
        <v>6451</v>
      </c>
      <c r="E3965" s="15" t="s">
        <v>6452</v>
      </c>
      <c r="F3965" s="31" t="s">
        <v>6452</v>
      </c>
      <c r="G3965" s="15" t="s">
        <v>6453</v>
      </c>
      <c r="H3965" s="15" t="s">
        <v>197</v>
      </c>
      <c r="I3965" s="15">
        <v>100</v>
      </c>
      <c r="J3965" s="15" t="s">
        <v>6043</v>
      </c>
      <c r="K3965" s="15" t="s">
        <v>5952</v>
      </c>
      <c r="L3965" s="10"/>
      <c r="M3965" s="10" t="s">
        <v>6044</v>
      </c>
      <c r="N3965" s="10" t="s">
        <v>5955</v>
      </c>
      <c r="O3965" s="27"/>
      <c r="P3965" s="27"/>
      <c r="Q3965" s="27"/>
      <c r="R3965" s="27">
        <v>240466780</v>
      </c>
      <c r="S3965" s="27">
        <v>240466780</v>
      </c>
      <c r="T3965" s="27">
        <v>240466780</v>
      </c>
      <c r="U3965" s="27"/>
      <c r="V3965" s="27"/>
      <c r="W3965" s="27"/>
      <c r="X3965" s="27"/>
      <c r="Y3965" s="27"/>
      <c r="Z3965" s="27"/>
      <c r="AA3965" s="27"/>
      <c r="AB3965" s="27"/>
      <c r="AC3965" s="27"/>
      <c r="AD3965" s="27"/>
      <c r="AE3965" s="27"/>
      <c r="AF3965" s="27"/>
      <c r="AG3965" s="27"/>
      <c r="AH3965" s="27"/>
      <c r="AI3965" s="27"/>
      <c r="AJ3965" s="27"/>
      <c r="AK3965" s="27"/>
      <c r="AL3965" s="27"/>
      <c r="AM3965" s="27"/>
      <c r="AN3965" s="27"/>
      <c r="AO3965" s="27"/>
      <c r="AP3965" s="27"/>
      <c r="AQ3965" s="27">
        <v>0</v>
      </c>
      <c r="AR3965" s="27">
        <f t="shared" si="174"/>
        <v>0</v>
      </c>
      <c r="AS3965" s="10"/>
      <c r="AT3965" s="9">
        <v>2014</v>
      </c>
      <c r="AU3965" s="10" t="s">
        <v>6454</v>
      </c>
    </row>
    <row r="3966" spans="2:47" ht="13.15" customHeight="1" x14ac:dyDescent="0.25">
      <c r="B3966" s="10" t="s">
        <v>6455</v>
      </c>
      <c r="C3966" s="16" t="s">
        <v>100</v>
      </c>
      <c r="D3966" s="15" t="s">
        <v>6451</v>
      </c>
      <c r="E3966" s="15" t="s">
        <v>6452</v>
      </c>
      <c r="F3966" s="31" t="s">
        <v>6452</v>
      </c>
      <c r="G3966" s="15" t="s">
        <v>6453</v>
      </c>
      <c r="H3966" s="18" t="s">
        <v>197</v>
      </c>
      <c r="I3966" s="53">
        <v>100</v>
      </c>
      <c r="J3966" s="10" t="s">
        <v>6160</v>
      </c>
      <c r="K3966" s="15" t="s">
        <v>5952</v>
      </c>
      <c r="L3966" s="15"/>
      <c r="M3966" s="10" t="s">
        <v>6044</v>
      </c>
      <c r="N3966" s="10" t="s">
        <v>5955</v>
      </c>
      <c r="O3966" s="27"/>
      <c r="P3966" s="27"/>
      <c r="Q3966" s="27"/>
      <c r="R3966" s="27">
        <v>200466780</v>
      </c>
      <c r="S3966" s="27">
        <v>240466780</v>
      </c>
      <c r="T3966" s="27">
        <v>240466780</v>
      </c>
      <c r="U3966" s="73"/>
      <c r="V3966" s="73"/>
      <c r="W3966" s="73"/>
      <c r="X3966" s="73"/>
      <c r="Y3966" s="73"/>
      <c r="Z3966" s="73"/>
      <c r="AA3966" s="73"/>
      <c r="AB3966" s="73"/>
      <c r="AC3966" s="73"/>
      <c r="AD3966" s="73"/>
      <c r="AE3966" s="73"/>
      <c r="AF3966" s="73"/>
      <c r="AG3966" s="73"/>
      <c r="AH3966" s="73"/>
      <c r="AI3966" s="73"/>
      <c r="AJ3966" s="73"/>
      <c r="AK3966" s="73"/>
      <c r="AL3966" s="73"/>
      <c r="AM3966" s="73"/>
      <c r="AN3966" s="73"/>
      <c r="AO3966" s="73"/>
      <c r="AP3966" s="27"/>
      <c r="AQ3966" s="27">
        <v>0</v>
      </c>
      <c r="AR3966" s="27">
        <f t="shared" si="174"/>
        <v>0</v>
      </c>
      <c r="AS3966" s="10"/>
      <c r="AT3966" s="9">
        <v>2015</v>
      </c>
      <c r="AU3966" s="89" t="s">
        <v>6456</v>
      </c>
    </row>
    <row r="3967" spans="2:47" ht="13.15" customHeight="1" x14ac:dyDescent="0.25">
      <c r="B3967" s="10" t="s">
        <v>6457</v>
      </c>
      <c r="C3967" s="16" t="s">
        <v>100</v>
      </c>
      <c r="D3967" s="15" t="s">
        <v>6458</v>
      </c>
      <c r="E3967" s="15" t="s">
        <v>6459</v>
      </c>
      <c r="F3967" s="15" t="s">
        <v>6459</v>
      </c>
      <c r="G3967" s="15" t="s">
        <v>6460</v>
      </c>
      <c r="H3967" s="15" t="s">
        <v>197</v>
      </c>
      <c r="I3967" s="15">
        <v>100</v>
      </c>
      <c r="J3967" s="15" t="s">
        <v>6160</v>
      </c>
      <c r="K3967" s="15" t="s">
        <v>5952</v>
      </c>
      <c r="L3967" s="15"/>
      <c r="M3967" s="15" t="s">
        <v>6044</v>
      </c>
      <c r="N3967" s="15" t="s">
        <v>5955</v>
      </c>
      <c r="O3967" s="27"/>
      <c r="P3967" s="27"/>
      <c r="Q3967" s="27"/>
      <c r="R3967" s="27">
        <v>200466780</v>
      </c>
      <c r="S3967" s="27">
        <f>232435994.04+73715130.9</f>
        <v>306151124.94</v>
      </c>
      <c r="T3967" s="27">
        <v>240466780</v>
      </c>
      <c r="U3967" s="73"/>
      <c r="V3967" s="73"/>
      <c r="W3967" s="73"/>
      <c r="X3967" s="73"/>
      <c r="Y3967" s="73"/>
      <c r="Z3967" s="73"/>
      <c r="AA3967" s="73"/>
      <c r="AB3967" s="73"/>
      <c r="AC3967" s="73"/>
      <c r="AD3967" s="73"/>
      <c r="AE3967" s="73"/>
      <c r="AF3967" s="73"/>
      <c r="AG3967" s="73"/>
      <c r="AH3967" s="73"/>
      <c r="AI3967" s="73"/>
      <c r="AJ3967" s="73"/>
      <c r="AK3967" s="73"/>
      <c r="AL3967" s="73"/>
      <c r="AM3967" s="73"/>
      <c r="AN3967" s="73"/>
      <c r="AO3967" s="73"/>
      <c r="AP3967" s="27"/>
      <c r="AQ3967" s="27">
        <v>0</v>
      </c>
      <c r="AR3967" s="27">
        <f t="shared" si="174"/>
        <v>0</v>
      </c>
      <c r="AS3967" s="10"/>
      <c r="AT3967" s="9">
        <v>2016</v>
      </c>
      <c r="AU3967" s="89" t="s">
        <v>115</v>
      </c>
    </row>
    <row r="3968" spans="2:47" ht="13.15" customHeight="1" x14ac:dyDescent="0.25">
      <c r="B3968" s="10" t="s">
        <v>6461</v>
      </c>
      <c r="C3968" s="16" t="s">
        <v>100</v>
      </c>
      <c r="D3968" s="15" t="s">
        <v>6458</v>
      </c>
      <c r="E3968" s="15" t="s">
        <v>6459</v>
      </c>
      <c r="F3968" s="15" t="s">
        <v>6459</v>
      </c>
      <c r="G3968" s="15" t="s">
        <v>6460</v>
      </c>
      <c r="H3968" s="15" t="s">
        <v>197</v>
      </c>
      <c r="I3968" s="15">
        <v>100</v>
      </c>
      <c r="J3968" s="15" t="s">
        <v>6160</v>
      </c>
      <c r="K3968" s="15" t="s">
        <v>5952</v>
      </c>
      <c r="L3968" s="15"/>
      <c r="M3968" s="15" t="s">
        <v>6044</v>
      </c>
      <c r="N3968" s="15" t="s">
        <v>5955</v>
      </c>
      <c r="O3968" s="27"/>
      <c r="P3968" s="27"/>
      <c r="Q3968" s="27"/>
      <c r="R3968" s="27">
        <v>200466780</v>
      </c>
      <c r="S3968" s="27">
        <v>328475604.89999998</v>
      </c>
      <c r="T3968" s="27">
        <v>240466780</v>
      </c>
      <c r="U3968" s="73"/>
      <c r="V3968" s="73"/>
      <c r="W3968" s="73"/>
      <c r="X3968" s="73"/>
      <c r="Y3968" s="73"/>
      <c r="Z3968" s="73"/>
      <c r="AA3968" s="73"/>
      <c r="AB3968" s="73"/>
      <c r="AC3968" s="73"/>
      <c r="AD3968" s="73"/>
      <c r="AE3968" s="73"/>
      <c r="AF3968" s="73"/>
      <c r="AG3968" s="73"/>
      <c r="AH3968" s="73"/>
      <c r="AI3968" s="73"/>
      <c r="AJ3968" s="73"/>
      <c r="AK3968" s="73"/>
      <c r="AL3968" s="73"/>
      <c r="AM3968" s="73"/>
      <c r="AN3968" s="73"/>
      <c r="AO3968" s="73"/>
      <c r="AP3968" s="27"/>
      <c r="AQ3968" s="27">
        <v>0</v>
      </c>
      <c r="AR3968" s="27">
        <f t="shared" si="174"/>
        <v>0</v>
      </c>
      <c r="AS3968" s="10"/>
      <c r="AT3968" s="9">
        <v>2016</v>
      </c>
      <c r="AU3968" s="89" t="s">
        <v>115</v>
      </c>
    </row>
    <row r="3969" spans="2:47" ht="13.15" customHeight="1" x14ac:dyDescent="0.25">
      <c r="B3969" s="10" t="s">
        <v>6462</v>
      </c>
      <c r="C3969" s="16" t="s">
        <v>100</v>
      </c>
      <c r="D3969" s="15" t="s">
        <v>6458</v>
      </c>
      <c r="E3969" s="15" t="s">
        <v>6459</v>
      </c>
      <c r="F3969" s="15" t="s">
        <v>6459</v>
      </c>
      <c r="G3969" s="15" t="s">
        <v>6460</v>
      </c>
      <c r="H3969" s="15" t="s">
        <v>197</v>
      </c>
      <c r="I3969" s="15">
        <v>100</v>
      </c>
      <c r="J3969" s="15" t="s">
        <v>6160</v>
      </c>
      <c r="K3969" s="15" t="s">
        <v>5952</v>
      </c>
      <c r="L3969" s="15"/>
      <c r="M3969" s="15" t="s">
        <v>6044</v>
      </c>
      <c r="N3969" s="15" t="s">
        <v>5955</v>
      </c>
      <c r="O3969" s="27"/>
      <c r="P3969" s="27"/>
      <c r="Q3969" s="27"/>
      <c r="R3969" s="27">
        <v>200466780</v>
      </c>
      <c r="S3969" s="27">
        <v>328475604.89999998</v>
      </c>
      <c r="T3969" s="27">
        <f>240466780+224380613.6</f>
        <v>464847393.60000002</v>
      </c>
      <c r="U3969" s="73"/>
      <c r="V3969" s="73"/>
      <c r="W3969" s="73"/>
      <c r="X3969" s="73"/>
      <c r="Y3969" s="73"/>
      <c r="Z3969" s="73"/>
      <c r="AA3969" s="73"/>
      <c r="AB3969" s="73"/>
      <c r="AC3969" s="73"/>
      <c r="AD3969" s="73"/>
      <c r="AE3969" s="73"/>
      <c r="AF3969" s="73"/>
      <c r="AG3969" s="73"/>
      <c r="AH3969" s="73"/>
      <c r="AI3969" s="73"/>
      <c r="AJ3969" s="73"/>
      <c r="AK3969" s="73"/>
      <c r="AL3969" s="73"/>
      <c r="AM3969" s="73"/>
      <c r="AN3969" s="73"/>
      <c r="AO3969" s="73"/>
      <c r="AP3969" s="27"/>
      <c r="AQ3969" s="27">
        <f>SUM(O3969:W3969)</f>
        <v>993789778.5</v>
      </c>
      <c r="AR3969" s="27">
        <f t="shared" si="174"/>
        <v>1113044551.9200001</v>
      </c>
      <c r="AS3969" s="10"/>
      <c r="AT3969" s="9">
        <v>2016</v>
      </c>
      <c r="AU3969" s="10"/>
    </row>
    <row r="3970" spans="2:47" ht="13.15" customHeight="1" x14ac:dyDescent="0.25">
      <c r="B3970" s="10" t="s">
        <v>6463</v>
      </c>
      <c r="C3970" s="16" t="s">
        <v>100</v>
      </c>
      <c r="D3970" s="15" t="s">
        <v>6464</v>
      </c>
      <c r="E3970" s="15" t="s">
        <v>6465</v>
      </c>
      <c r="F3970" s="31" t="s">
        <v>6466</v>
      </c>
      <c r="G3970" s="15" t="s">
        <v>6467</v>
      </c>
      <c r="H3970" s="15" t="s">
        <v>197</v>
      </c>
      <c r="I3970" s="15">
        <v>100</v>
      </c>
      <c r="J3970" s="15" t="s">
        <v>6043</v>
      </c>
      <c r="K3970" s="15" t="s">
        <v>5952</v>
      </c>
      <c r="L3970" s="10"/>
      <c r="M3970" s="10" t="s">
        <v>6044</v>
      </c>
      <c r="N3970" s="10" t="s">
        <v>5955</v>
      </c>
      <c r="O3970" s="27"/>
      <c r="P3970" s="27"/>
      <c r="Q3970" s="27"/>
      <c r="R3970" s="27">
        <v>94428000</v>
      </c>
      <c r="S3970" s="27">
        <v>94428000</v>
      </c>
      <c r="T3970" s="27">
        <v>94428000</v>
      </c>
      <c r="U3970" s="27"/>
      <c r="V3970" s="27"/>
      <c r="W3970" s="27"/>
      <c r="X3970" s="27"/>
      <c r="Y3970" s="27"/>
      <c r="Z3970" s="27"/>
      <c r="AA3970" s="27"/>
      <c r="AB3970" s="27"/>
      <c r="AC3970" s="27"/>
      <c r="AD3970" s="27"/>
      <c r="AE3970" s="27"/>
      <c r="AF3970" s="27"/>
      <c r="AG3970" s="27"/>
      <c r="AH3970" s="27"/>
      <c r="AI3970" s="27"/>
      <c r="AJ3970" s="27"/>
      <c r="AK3970" s="27"/>
      <c r="AL3970" s="27"/>
      <c r="AM3970" s="27"/>
      <c r="AN3970" s="27"/>
      <c r="AO3970" s="27"/>
      <c r="AP3970" s="27"/>
      <c r="AQ3970" s="27">
        <v>0</v>
      </c>
      <c r="AR3970" s="27">
        <f t="shared" si="174"/>
        <v>0</v>
      </c>
      <c r="AS3970" s="10"/>
      <c r="AT3970" s="9">
        <v>2014</v>
      </c>
      <c r="AU3970" s="89" t="s">
        <v>6048</v>
      </c>
    </row>
    <row r="3971" spans="2:47" ht="13.15" customHeight="1" x14ac:dyDescent="0.25">
      <c r="B3971" s="10" t="s">
        <v>6468</v>
      </c>
      <c r="C3971" s="16" t="s">
        <v>100</v>
      </c>
      <c r="D3971" s="15" t="s">
        <v>6469</v>
      </c>
      <c r="E3971" s="15" t="s">
        <v>6470</v>
      </c>
      <c r="F3971" s="31" t="s">
        <v>6471</v>
      </c>
      <c r="G3971" s="15" t="s">
        <v>6467</v>
      </c>
      <c r="H3971" s="15" t="s">
        <v>197</v>
      </c>
      <c r="I3971" s="15">
        <v>100</v>
      </c>
      <c r="J3971" s="15" t="s">
        <v>6043</v>
      </c>
      <c r="K3971" s="15" t="s">
        <v>5952</v>
      </c>
      <c r="L3971" s="10"/>
      <c r="M3971" s="10" t="s">
        <v>6044</v>
      </c>
      <c r="N3971" s="10" t="s">
        <v>5955</v>
      </c>
      <c r="O3971" s="27"/>
      <c r="P3971" s="27"/>
      <c r="Q3971" s="27"/>
      <c r="R3971" s="27">
        <v>94428000</v>
      </c>
      <c r="S3971" s="27">
        <v>101009036.76923077</v>
      </c>
      <c r="T3971" s="27">
        <v>94428000</v>
      </c>
      <c r="U3971" s="27"/>
      <c r="V3971" s="27"/>
      <c r="W3971" s="27"/>
      <c r="X3971" s="27"/>
      <c r="Y3971" s="27"/>
      <c r="Z3971" s="27"/>
      <c r="AA3971" s="27"/>
      <c r="AB3971" s="27"/>
      <c r="AC3971" s="27"/>
      <c r="AD3971" s="27"/>
      <c r="AE3971" s="27"/>
      <c r="AF3971" s="27"/>
      <c r="AG3971" s="27"/>
      <c r="AH3971" s="27"/>
      <c r="AI3971" s="27"/>
      <c r="AJ3971" s="27"/>
      <c r="AK3971" s="27"/>
      <c r="AL3971" s="27"/>
      <c r="AM3971" s="27"/>
      <c r="AN3971" s="27"/>
      <c r="AO3971" s="27"/>
      <c r="AP3971" s="27"/>
      <c r="AQ3971" s="27">
        <v>0</v>
      </c>
      <c r="AR3971" s="27">
        <f t="shared" si="174"/>
        <v>0</v>
      </c>
      <c r="AS3971" s="10"/>
      <c r="AT3971" s="9">
        <v>2014</v>
      </c>
      <c r="AU3971" s="89" t="s">
        <v>115</v>
      </c>
    </row>
    <row r="3972" spans="2:47" ht="13.15" customHeight="1" x14ac:dyDescent="0.25">
      <c r="B3972" s="10" t="s">
        <v>6472</v>
      </c>
      <c r="C3972" s="16" t="s">
        <v>100</v>
      </c>
      <c r="D3972" s="15" t="s">
        <v>6469</v>
      </c>
      <c r="E3972" s="15" t="s">
        <v>6470</v>
      </c>
      <c r="F3972" s="31" t="s">
        <v>6471</v>
      </c>
      <c r="G3972" s="15" t="s">
        <v>6467</v>
      </c>
      <c r="H3972" s="15" t="s">
        <v>197</v>
      </c>
      <c r="I3972" s="15">
        <v>100</v>
      </c>
      <c r="J3972" s="15" t="s">
        <v>6043</v>
      </c>
      <c r="K3972" s="15" t="s">
        <v>5952</v>
      </c>
      <c r="L3972" s="10"/>
      <c r="M3972" s="10" t="s">
        <v>6044</v>
      </c>
      <c r="N3972" s="10" t="s">
        <v>5955</v>
      </c>
      <c r="O3972" s="27"/>
      <c r="P3972" s="27"/>
      <c r="Q3972" s="27"/>
      <c r="R3972" s="27">
        <v>94428000</v>
      </c>
      <c r="S3972" s="27">
        <v>101009036.76923077</v>
      </c>
      <c r="T3972" s="27">
        <v>102993345</v>
      </c>
      <c r="U3972" s="27"/>
      <c r="V3972" s="27"/>
      <c r="W3972" s="27"/>
      <c r="X3972" s="27"/>
      <c r="Y3972" s="27"/>
      <c r="Z3972" s="27"/>
      <c r="AA3972" s="27"/>
      <c r="AB3972" s="27"/>
      <c r="AC3972" s="27"/>
      <c r="AD3972" s="27"/>
      <c r="AE3972" s="27"/>
      <c r="AF3972" s="27"/>
      <c r="AG3972" s="27"/>
      <c r="AH3972" s="27"/>
      <c r="AI3972" s="27"/>
      <c r="AJ3972" s="27"/>
      <c r="AK3972" s="27"/>
      <c r="AL3972" s="27"/>
      <c r="AM3972" s="27"/>
      <c r="AN3972" s="27"/>
      <c r="AO3972" s="27"/>
      <c r="AP3972" s="27"/>
      <c r="AQ3972" s="27">
        <f>SUM(O3972:W3972)</f>
        <v>298430381.76923078</v>
      </c>
      <c r="AR3972" s="27">
        <f t="shared" si="174"/>
        <v>334242027.5815385</v>
      </c>
      <c r="AS3972" s="10"/>
      <c r="AT3972" s="9">
        <v>2014</v>
      </c>
      <c r="AU3972" s="10" t="s">
        <v>6473</v>
      </c>
    </row>
    <row r="3973" spans="2:47" ht="13.15" customHeight="1" x14ac:dyDescent="0.25">
      <c r="B3973" s="10" t="s">
        <v>6474</v>
      </c>
      <c r="C3973" s="16" t="s">
        <v>100</v>
      </c>
      <c r="D3973" s="15" t="s">
        <v>6475</v>
      </c>
      <c r="E3973" s="15" t="s">
        <v>6476</v>
      </c>
      <c r="F3973" s="31" t="s">
        <v>6477</v>
      </c>
      <c r="G3973" s="15" t="s">
        <v>6478</v>
      </c>
      <c r="H3973" s="15" t="s">
        <v>197</v>
      </c>
      <c r="I3973" s="15">
        <v>90</v>
      </c>
      <c r="J3973" s="15" t="s">
        <v>238</v>
      </c>
      <c r="K3973" s="10" t="s">
        <v>5830</v>
      </c>
      <c r="L3973" s="10"/>
      <c r="M3973" s="10" t="s">
        <v>6145</v>
      </c>
      <c r="N3973" s="10" t="s">
        <v>5955</v>
      </c>
      <c r="O3973" s="27"/>
      <c r="P3973" s="27"/>
      <c r="Q3973" s="27"/>
      <c r="R3973" s="27">
        <v>124471903.23999999</v>
      </c>
      <c r="S3973" s="27">
        <v>129450779.3696</v>
      </c>
      <c r="T3973" s="27">
        <v>134628810.544384</v>
      </c>
      <c r="U3973" s="27"/>
      <c r="V3973" s="27"/>
      <c r="W3973" s="27"/>
      <c r="X3973" s="27"/>
      <c r="Y3973" s="27"/>
      <c r="Z3973" s="27"/>
      <c r="AA3973" s="27"/>
      <c r="AB3973" s="27"/>
      <c r="AC3973" s="27"/>
      <c r="AD3973" s="27"/>
      <c r="AE3973" s="27"/>
      <c r="AF3973" s="27"/>
      <c r="AG3973" s="27"/>
      <c r="AH3973" s="27"/>
      <c r="AI3973" s="27"/>
      <c r="AJ3973" s="27"/>
      <c r="AK3973" s="27"/>
      <c r="AL3973" s="27"/>
      <c r="AM3973" s="27"/>
      <c r="AN3973" s="27"/>
      <c r="AO3973" s="27"/>
      <c r="AP3973" s="27"/>
      <c r="AQ3973" s="27">
        <v>0</v>
      </c>
      <c r="AR3973" s="27">
        <f t="shared" si="174"/>
        <v>0</v>
      </c>
      <c r="AS3973" s="10"/>
      <c r="AT3973" s="9">
        <v>2014</v>
      </c>
      <c r="AU3973" s="10" t="s">
        <v>212</v>
      </c>
    </row>
    <row r="3974" spans="2:47" ht="13.15" customHeight="1" x14ac:dyDescent="0.25">
      <c r="B3974" s="10" t="s">
        <v>6479</v>
      </c>
      <c r="C3974" s="16" t="s">
        <v>100</v>
      </c>
      <c r="D3974" s="15" t="s">
        <v>6475</v>
      </c>
      <c r="E3974" s="15" t="s">
        <v>6476</v>
      </c>
      <c r="F3974" s="31" t="s">
        <v>6477</v>
      </c>
      <c r="G3974" s="15" t="s">
        <v>6480</v>
      </c>
      <c r="H3974" s="15" t="s">
        <v>197</v>
      </c>
      <c r="I3974" s="15">
        <v>90</v>
      </c>
      <c r="J3974" s="15" t="s">
        <v>238</v>
      </c>
      <c r="K3974" s="10" t="s">
        <v>5830</v>
      </c>
      <c r="L3974" s="10"/>
      <c r="M3974" s="10" t="s">
        <v>6145</v>
      </c>
      <c r="N3974" s="10" t="s">
        <v>5955</v>
      </c>
      <c r="O3974" s="27"/>
      <c r="P3974" s="27"/>
      <c r="Q3974" s="27"/>
      <c r="R3974" s="27">
        <v>93633152</v>
      </c>
      <c r="S3974" s="27">
        <v>97378478.079999998</v>
      </c>
      <c r="T3974" s="27">
        <v>101273617.2032</v>
      </c>
      <c r="U3974" s="27"/>
      <c r="V3974" s="27"/>
      <c r="W3974" s="27"/>
      <c r="X3974" s="27"/>
      <c r="Y3974" s="27"/>
      <c r="Z3974" s="27"/>
      <c r="AA3974" s="27"/>
      <c r="AB3974" s="27"/>
      <c r="AC3974" s="27"/>
      <c r="AD3974" s="27"/>
      <c r="AE3974" s="27"/>
      <c r="AF3974" s="27"/>
      <c r="AG3974" s="27"/>
      <c r="AH3974" s="27"/>
      <c r="AI3974" s="27"/>
      <c r="AJ3974" s="27"/>
      <c r="AK3974" s="27"/>
      <c r="AL3974" s="27"/>
      <c r="AM3974" s="27"/>
      <c r="AN3974" s="27"/>
      <c r="AO3974" s="27"/>
      <c r="AP3974" s="27"/>
      <c r="AQ3974" s="27">
        <v>0</v>
      </c>
      <c r="AR3974" s="27">
        <f t="shared" si="174"/>
        <v>0</v>
      </c>
      <c r="AS3974" s="10"/>
      <c r="AT3974" s="9">
        <v>2014</v>
      </c>
      <c r="AU3974" s="10" t="s">
        <v>212</v>
      </c>
    </row>
    <row r="3975" spans="2:47" ht="13.15" customHeight="1" x14ac:dyDescent="0.25">
      <c r="B3975" s="10" t="s">
        <v>6481</v>
      </c>
      <c r="C3975" s="16" t="s">
        <v>100</v>
      </c>
      <c r="D3975" s="15" t="s">
        <v>6475</v>
      </c>
      <c r="E3975" s="15" t="s">
        <v>6476</v>
      </c>
      <c r="F3975" s="31" t="s">
        <v>6477</v>
      </c>
      <c r="G3975" s="15" t="s">
        <v>6482</v>
      </c>
      <c r="H3975" s="15" t="s">
        <v>197</v>
      </c>
      <c r="I3975" s="15">
        <v>90</v>
      </c>
      <c r="J3975" s="15" t="s">
        <v>238</v>
      </c>
      <c r="K3975" s="10" t="s">
        <v>5830</v>
      </c>
      <c r="L3975" s="10"/>
      <c r="M3975" s="10" t="s">
        <v>6145</v>
      </c>
      <c r="N3975" s="10" t="s">
        <v>5955</v>
      </c>
      <c r="O3975" s="27"/>
      <c r="P3975" s="27"/>
      <c r="Q3975" s="27"/>
      <c r="R3975" s="27">
        <v>78831936</v>
      </c>
      <c r="S3975" s="27">
        <v>81985213.439999998</v>
      </c>
      <c r="T3975" s="27">
        <v>85264621.977599993</v>
      </c>
      <c r="U3975" s="27"/>
      <c r="V3975" s="27"/>
      <c r="W3975" s="27"/>
      <c r="X3975" s="27"/>
      <c r="Y3975" s="27"/>
      <c r="Z3975" s="27"/>
      <c r="AA3975" s="27"/>
      <c r="AB3975" s="27"/>
      <c r="AC3975" s="27"/>
      <c r="AD3975" s="27"/>
      <c r="AE3975" s="27"/>
      <c r="AF3975" s="27"/>
      <c r="AG3975" s="27"/>
      <c r="AH3975" s="27"/>
      <c r="AI3975" s="27"/>
      <c r="AJ3975" s="27"/>
      <c r="AK3975" s="27"/>
      <c r="AL3975" s="27"/>
      <c r="AM3975" s="27"/>
      <c r="AN3975" s="27"/>
      <c r="AO3975" s="27"/>
      <c r="AP3975" s="27"/>
      <c r="AQ3975" s="27">
        <v>0</v>
      </c>
      <c r="AR3975" s="27">
        <f t="shared" si="174"/>
        <v>0</v>
      </c>
      <c r="AS3975" s="10"/>
      <c r="AT3975" s="9">
        <v>2014</v>
      </c>
      <c r="AU3975" s="10" t="s">
        <v>212</v>
      </c>
    </row>
    <row r="3976" spans="2:47" ht="13.15" customHeight="1" x14ac:dyDescent="0.25">
      <c r="B3976" s="10" t="s">
        <v>6483</v>
      </c>
      <c r="C3976" s="16" t="s">
        <v>100</v>
      </c>
      <c r="D3976" s="15" t="s">
        <v>6475</v>
      </c>
      <c r="E3976" s="15" t="s">
        <v>6476</v>
      </c>
      <c r="F3976" s="31" t="s">
        <v>6477</v>
      </c>
      <c r="G3976" s="15" t="s">
        <v>6484</v>
      </c>
      <c r="H3976" s="15" t="s">
        <v>197</v>
      </c>
      <c r="I3976" s="15">
        <v>90</v>
      </c>
      <c r="J3976" s="15" t="s">
        <v>238</v>
      </c>
      <c r="K3976" s="10" t="s">
        <v>5830</v>
      </c>
      <c r="L3976" s="10"/>
      <c r="M3976" s="10" t="s">
        <v>6145</v>
      </c>
      <c r="N3976" s="10" t="s">
        <v>5955</v>
      </c>
      <c r="O3976" s="27"/>
      <c r="P3976" s="27"/>
      <c r="Q3976" s="27"/>
      <c r="R3976" s="27">
        <v>80815480</v>
      </c>
      <c r="S3976" s="27">
        <v>84048099.200000003</v>
      </c>
      <c r="T3976" s="27">
        <v>87410023.168000013</v>
      </c>
      <c r="U3976" s="27"/>
      <c r="V3976" s="27"/>
      <c r="W3976" s="27"/>
      <c r="X3976" s="27"/>
      <c r="Y3976" s="27"/>
      <c r="Z3976" s="27"/>
      <c r="AA3976" s="27"/>
      <c r="AB3976" s="27"/>
      <c r="AC3976" s="27"/>
      <c r="AD3976" s="27"/>
      <c r="AE3976" s="27"/>
      <c r="AF3976" s="27"/>
      <c r="AG3976" s="27"/>
      <c r="AH3976" s="27"/>
      <c r="AI3976" s="27"/>
      <c r="AJ3976" s="27"/>
      <c r="AK3976" s="27"/>
      <c r="AL3976" s="27"/>
      <c r="AM3976" s="27"/>
      <c r="AN3976" s="27"/>
      <c r="AO3976" s="27"/>
      <c r="AP3976" s="27"/>
      <c r="AQ3976" s="27">
        <v>0</v>
      </c>
      <c r="AR3976" s="27">
        <f t="shared" si="174"/>
        <v>0</v>
      </c>
      <c r="AS3976" s="10"/>
      <c r="AT3976" s="9">
        <v>2014</v>
      </c>
      <c r="AU3976" s="10" t="s">
        <v>212</v>
      </c>
    </row>
    <row r="3977" spans="2:47" ht="13.15" customHeight="1" x14ac:dyDescent="0.25">
      <c r="B3977" s="10" t="s">
        <v>6485</v>
      </c>
      <c r="C3977" s="16" t="s">
        <v>100</v>
      </c>
      <c r="D3977" s="15" t="s">
        <v>6475</v>
      </c>
      <c r="E3977" s="15" t="s">
        <v>6476</v>
      </c>
      <c r="F3977" s="31" t="s">
        <v>6477</v>
      </c>
      <c r="G3977" s="15" t="s">
        <v>6486</v>
      </c>
      <c r="H3977" s="15" t="s">
        <v>197</v>
      </c>
      <c r="I3977" s="15">
        <v>90</v>
      </c>
      <c r="J3977" s="15" t="s">
        <v>238</v>
      </c>
      <c r="K3977" s="10" t="s">
        <v>5830</v>
      </c>
      <c r="L3977" s="10"/>
      <c r="M3977" s="10" t="s">
        <v>6145</v>
      </c>
      <c r="N3977" s="10" t="s">
        <v>5955</v>
      </c>
      <c r="O3977" s="27"/>
      <c r="P3977" s="27"/>
      <c r="Q3977" s="27"/>
      <c r="R3977" s="27">
        <v>18438105.84</v>
      </c>
      <c r="S3977" s="27">
        <v>19175630.073600002</v>
      </c>
      <c r="T3977" s="27">
        <v>19942655.276544001</v>
      </c>
      <c r="U3977" s="27"/>
      <c r="V3977" s="27"/>
      <c r="W3977" s="27"/>
      <c r="X3977" s="27"/>
      <c r="Y3977" s="27"/>
      <c r="Z3977" s="27"/>
      <c r="AA3977" s="27"/>
      <c r="AB3977" s="27"/>
      <c r="AC3977" s="27"/>
      <c r="AD3977" s="27"/>
      <c r="AE3977" s="27"/>
      <c r="AF3977" s="27"/>
      <c r="AG3977" s="27"/>
      <c r="AH3977" s="27"/>
      <c r="AI3977" s="27"/>
      <c r="AJ3977" s="27"/>
      <c r="AK3977" s="27"/>
      <c r="AL3977" s="27"/>
      <c r="AM3977" s="27"/>
      <c r="AN3977" s="27"/>
      <c r="AO3977" s="27"/>
      <c r="AP3977" s="27"/>
      <c r="AQ3977" s="27">
        <f>SUM(O3977:W3977)</f>
        <v>57556391.190144002</v>
      </c>
      <c r="AR3977" s="27">
        <f t="shared" si="174"/>
        <v>64463158.132961288</v>
      </c>
      <c r="AS3977" s="10"/>
      <c r="AT3977" s="9">
        <v>2014</v>
      </c>
      <c r="AU3977" s="89"/>
    </row>
    <row r="3978" spans="2:47" ht="13.15" customHeight="1" x14ac:dyDescent="0.25">
      <c r="B3978" s="10" t="s">
        <v>6487</v>
      </c>
      <c r="C3978" s="16" t="s">
        <v>100</v>
      </c>
      <c r="D3978" s="15" t="s">
        <v>6475</v>
      </c>
      <c r="E3978" s="15" t="s">
        <v>6476</v>
      </c>
      <c r="F3978" s="31" t="s">
        <v>6477</v>
      </c>
      <c r="G3978" s="15" t="s">
        <v>6488</v>
      </c>
      <c r="H3978" s="15" t="s">
        <v>197</v>
      </c>
      <c r="I3978" s="15">
        <v>90</v>
      </c>
      <c r="J3978" s="15" t="s">
        <v>238</v>
      </c>
      <c r="K3978" s="10" t="s">
        <v>5830</v>
      </c>
      <c r="L3978" s="10"/>
      <c r="M3978" s="10" t="s">
        <v>6145</v>
      </c>
      <c r="N3978" s="10" t="s">
        <v>5955</v>
      </c>
      <c r="O3978" s="27"/>
      <c r="P3978" s="27"/>
      <c r="Q3978" s="27"/>
      <c r="R3978" s="27">
        <v>29897376</v>
      </c>
      <c r="S3978" s="27">
        <v>31093271.040000003</v>
      </c>
      <c r="T3978" s="27">
        <v>32337001.881600004</v>
      </c>
      <c r="U3978" s="27"/>
      <c r="V3978" s="27"/>
      <c r="W3978" s="27"/>
      <c r="X3978" s="27"/>
      <c r="Y3978" s="27"/>
      <c r="Z3978" s="27"/>
      <c r="AA3978" s="27"/>
      <c r="AB3978" s="27"/>
      <c r="AC3978" s="27"/>
      <c r="AD3978" s="27"/>
      <c r="AE3978" s="27"/>
      <c r="AF3978" s="27"/>
      <c r="AG3978" s="27"/>
      <c r="AH3978" s="27"/>
      <c r="AI3978" s="27"/>
      <c r="AJ3978" s="27"/>
      <c r="AK3978" s="27"/>
      <c r="AL3978" s="27"/>
      <c r="AM3978" s="27"/>
      <c r="AN3978" s="27"/>
      <c r="AO3978" s="27"/>
      <c r="AP3978" s="27"/>
      <c r="AQ3978" s="27">
        <f>SUM(O3978:W3978)</f>
        <v>93327648.921600014</v>
      </c>
      <c r="AR3978" s="27">
        <f t="shared" si="174"/>
        <v>104526966.79219203</v>
      </c>
      <c r="AS3978" s="10"/>
      <c r="AT3978" s="9">
        <v>2014</v>
      </c>
      <c r="AU3978" s="89"/>
    </row>
    <row r="3979" spans="2:47" ht="13.15" customHeight="1" x14ac:dyDescent="0.25">
      <c r="B3979" s="10" t="s">
        <v>6489</v>
      </c>
      <c r="C3979" s="16" t="s">
        <v>100</v>
      </c>
      <c r="D3979" s="15" t="s">
        <v>6490</v>
      </c>
      <c r="E3979" s="15" t="s">
        <v>6491</v>
      </c>
      <c r="F3979" s="31" t="s">
        <v>6492</v>
      </c>
      <c r="G3979" s="15" t="s">
        <v>6493</v>
      </c>
      <c r="H3979" s="15" t="s">
        <v>197</v>
      </c>
      <c r="I3979" s="15">
        <v>80</v>
      </c>
      <c r="J3979" s="15" t="s">
        <v>238</v>
      </c>
      <c r="K3979" s="10" t="s">
        <v>5830</v>
      </c>
      <c r="L3979" s="10"/>
      <c r="M3979" s="10" t="s">
        <v>6145</v>
      </c>
      <c r="N3979" s="10" t="s">
        <v>5955</v>
      </c>
      <c r="O3979" s="27"/>
      <c r="P3979" s="27"/>
      <c r="Q3979" s="27"/>
      <c r="R3979" s="27">
        <v>39747564.100000001</v>
      </c>
      <c r="S3979" s="27">
        <v>41337466.664000005</v>
      </c>
      <c r="T3979" s="27">
        <v>42990965.330560006</v>
      </c>
      <c r="U3979" s="27"/>
      <c r="V3979" s="27"/>
      <c r="W3979" s="27"/>
      <c r="X3979" s="27"/>
      <c r="Y3979" s="27"/>
      <c r="Z3979" s="27"/>
      <c r="AA3979" s="27"/>
      <c r="AB3979" s="27"/>
      <c r="AC3979" s="27"/>
      <c r="AD3979" s="27"/>
      <c r="AE3979" s="27"/>
      <c r="AF3979" s="27"/>
      <c r="AG3979" s="27"/>
      <c r="AH3979" s="27"/>
      <c r="AI3979" s="27"/>
      <c r="AJ3979" s="27"/>
      <c r="AK3979" s="27"/>
      <c r="AL3979" s="27"/>
      <c r="AM3979" s="27"/>
      <c r="AN3979" s="27"/>
      <c r="AO3979" s="27"/>
      <c r="AP3979" s="27"/>
      <c r="AQ3979" s="27">
        <f>SUM(O3979:W3979)</f>
        <v>124075996.09456</v>
      </c>
      <c r="AR3979" s="27">
        <f t="shared" si="174"/>
        <v>138965115.62590721</v>
      </c>
      <c r="AS3979" s="10"/>
      <c r="AT3979" s="9">
        <v>2014</v>
      </c>
      <c r="AU3979" s="89"/>
    </row>
    <row r="3980" spans="2:47" ht="13.15" customHeight="1" x14ac:dyDescent="0.25">
      <c r="B3980" s="10" t="s">
        <v>6494</v>
      </c>
      <c r="C3980" s="16" t="s">
        <v>100</v>
      </c>
      <c r="D3980" s="15" t="s">
        <v>6495</v>
      </c>
      <c r="E3980" s="15" t="s">
        <v>6496</v>
      </c>
      <c r="F3980" s="31" t="s">
        <v>6497</v>
      </c>
      <c r="G3980" s="15" t="s">
        <v>6498</v>
      </c>
      <c r="H3980" s="15" t="s">
        <v>197</v>
      </c>
      <c r="I3980" s="15">
        <v>100</v>
      </c>
      <c r="J3980" s="15" t="s">
        <v>238</v>
      </c>
      <c r="K3980" s="10" t="s">
        <v>5830</v>
      </c>
      <c r="L3980" s="10"/>
      <c r="M3980" s="10" t="s">
        <v>6145</v>
      </c>
      <c r="N3980" s="10" t="s">
        <v>5955</v>
      </c>
      <c r="O3980" s="27"/>
      <c r="P3980" s="27"/>
      <c r="Q3980" s="27"/>
      <c r="R3980" s="27">
        <v>10656000</v>
      </c>
      <c r="S3980" s="27">
        <v>11082240</v>
      </c>
      <c r="T3980" s="27">
        <v>11987040</v>
      </c>
      <c r="U3980" s="27"/>
      <c r="V3980" s="27"/>
      <c r="W3980" s="27"/>
      <c r="X3980" s="27"/>
      <c r="Y3980" s="27"/>
      <c r="Z3980" s="27"/>
      <c r="AA3980" s="27"/>
      <c r="AB3980" s="27"/>
      <c r="AC3980" s="27"/>
      <c r="AD3980" s="27"/>
      <c r="AE3980" s="27"/>
      <c r="AF3980" s="27"/>
      <c r="AG3980" s="27"/>
      <c r="AH3980" s="27"/>
      <c r="AI3980" s="27"/>
      <c r="AJ3980" s="27"/>
      <c r="AK3980" s="27"/>
      <c r="AL3980" s="27"/>
      <c r="AM3980" s="27"/>
      <c r="AN3980" s="27"/>
      <c r="AO3980" s="27"/>
      <c r="AP3980" s="27"/>
      <c r="AQ3980" s="27">
        <v>0</v>
      </c>
      <c r="AR3980" s="27">
        <f t="shared" si="174"/>
        <v>0</v>
      </c>
      <c r="AS3980" s="10"/>
      <c r="AT3980" s="9">
        <v>2014</v>
      </c>
      <c r="AU3980" s="10" t="s">
        <v>6064</v>
      </c>
    </row>
    <row r="3981" spans="2:47" ht="13.15" customHeight="1" x14ac:dyDescent="0.25">
      <c r="B3981" s="10" t="s">
        <v>6499</v>
      </c>
      <c r="C3981" s="16" t="s">
        <v>100</v>
      </c>
      <c r="D3981" s="15" t="s">
        <v>6495</v>
      </c>
      <c r="E3981" s="15" t="s">
        <v>6496</v>
      </c>
      <c r="F3981" s="31" t="s">
        <v>6497</v>
      </c>
      <c r="G3981" s="15" t="s">
        <v>6498</v>
      </c>
      <c r="H3981" s="15" t="s">
        <v>197</v>
      </c>
      <c r="I3981" s="15">
        <v>100</v>
      </c>
      <c r="J3981" s="15" t="s">
        <v>238</v>
      </c>
      <c r="K3981" s="15" t="s">
        <v>5830</v>
      </c>
      <c r="L3981" s="10"/>
      <c r="M3981" s="10" t="s">
        <v>6145</v>
      </c>
      <c r="N3981" s="10" t="s">
        <v>5955</v>
      </c>
      <c r="O3981" s="27"/>
      <c r="P3981" s="27"/>
      <c r="Q3981" s="27"/>
      <c r="R3981" s="27">
        <v>10656000</v>
      </c>
      <c r="S3981" s="27">
        <v>11082240</v>
      </c>
      <c r="T3981" s="27">
        <v>11525529.6</v>
      </c>
      <c r="U3981" s="27"/>
      <c r="V3981" s="27"/>
      <c r="W3981" s="27"/>
      <c r="X3981" s="27"/>
      <c r="Y3981" s="27"/>
      <c r="Z3981" s="27"/>
      <c r="AA3981" s="27"/>
      <c r="AB3981" s="27"/>
      <c r="AC3981" s="27"/>
      <c r="AD3981" s="27"/>
      <c r="AE3981" s="27"/>
      <c r="AF3981" s="27"/>
      <c r="AG3981" s="27"/>
      <c r="AH3981" s="27"/>
      <c r="AI3981" s="27"/>
      <c r="AJ3981" s="27"/>
      <c r="AK3981" s="27"/>
      <c r="AL3981" s="27"/>
      <c r="AM3981" s="27"/>
      <c r="AN3981" s="27"/>
      <c r="AO3981" s="27"/>
      <c r="AP3981" s="27"/>
      <c r="AQ3981" s="27">
        <v>0</v>
      </c>
      <c r="AR3981" s="27">
        <f t="shared" si="174"/>
        <v>0</v>
      </c>
      <c r="AS3981" s="10"/>
      <c r="AT3981" s="9">
        <v>2014</v>
      </c>
      <c r="AU3981" s="10" t="s">
        <v>6023</v>
      </c>
    </row>
    <row r="3982" spans="2:47" ht="13.15" customHeight="1" x14ac:dyDescent="0.25">
      <c r="B3982" s="10" t="s">
        <v>6500</v>
      </c>
      <c r="C3982" s="16" t="s">
        <v>100</v>
      </c>
      <c r="D3982" s="15" t="s">
        <v>6495</v>
      </c>
      <c r="E3982" s="15" t="s">
        <v>6496</v>
      </c>
      <c r="F3982" s="31" t="s">
        <v>6497</v>
      </c>
      <c r="G3982" s="15" t="s">
        <v>6498</v>
      </c>
      <c r="H3982" s="15" t="s">
        <v>197</v>
      </c>
      <c r="I3982" s="15">
        <v>100</v>
      </c>
      <c r="J3982" s="10" t="s">
        <v>247</v>
      </c>
      <c r="K3982" s="10" t="s">
        <v>5830</v>
      </c>
      <c r="L3982" s="10"/>
      <c r="M3982" s="10" t="s">
        <v>6145</v>
      </c>
      <c r="N3982" s="10" t="s">
        <v>5955</v>
      </c>
      <c r="O3982" s="27"/>
      <c r="P3982" s="27"/>
      <c r="Q3982" s="27"/>
      <c r="R3982" s="27">
        <v>8880000</v>
      </c>
      <c r="S3982" s="27">
        <v>11082240</v>
      </c>
      <c r="T3982" s="27">
        <v>11525529.6</v>
      </c>
      <c r="U3982" s="27"/>
      <c r="V3982" s="27"/>
      <c r="W3982" s="27"/>
      <c r="X3982" s="27"/>
      <c r="Y3982" s="27"/>
      <c r="Z3982" s="27"/>
      <c r="AA3982" s="27"/>
      <c r="AB3982" s="27"/>
      <c r="AC3982" s="27"/>
      <c r="AD3982" s="27"/>
      <c r="AE3982" s="27"/>
      <c r="AF3982" s="27"/>
      <c r="AG3982" s="27"/>
      <c r="AH3982" s="27"/>
      <c r="AI3982" s="27"/>
      <c r="AJ3982" s="27"/>
      <c r="AK3982" s="27"/>
      <c r="AL3982" s="27"/>
      <c r="AM3982" s="27"/>
      <c r="AN3982" s="27"/>
      <c r="AO3982" s="27"/>
      <c r="AP3982" s="74"/>
      <c r="AQ3982" s="27">
        <v>0</v>
      </c>
      <c r="AR3982" s="27">
        <f t="shared" si="174"/>
        <v>0</v>
      </c>
      <c r="AS3982" s="5"/>
      <c r="AT3982" s="10">
        <v>2015</v>
      </c>
      <c r="AU3982" s="89" t="s">
        <v>115</v>
      </c>
    </row>
    <row r="3983" spans="2:47" ht="13.15" customHeight="1" x14ac:dyDescent="0.2">
      <c r="B3983" s="10" t="s">
        <v>6501</v>
      </c>
      <c r="C3983" s="16" t="s">
        <v>100</v>
      </c>
      <c r="D3983" s="15" t="s">
        <v>6495</v>
      </c>
      <c r="E3983" s="15" t="s">
        <v>6496</v>
      </c>
      <c r="F3983" s="31" t="s">
        <v>6497</v>
      </c>
      <c r="G3983" s="15" t="s">
        <v>6498</v>
      </c>
      <c r="H3983" s="15" t="s">
        <v>197</v>
      </c>
      <c r="I3983" s="15">
        <v>100</v>
      </c>
      <c r="J3983" s="10" t="s">
        <v>247</v>
      </c>
      <c r="K3983" s="10" t="s">
        <v>5830</v>
      </c>
      <c r="L3983" s="10"/>
      <c r="M3983" s="10" t="s">
        <v>6145</v>
      </c>
      <c r="N3983" s="10" t="s">
        <v>5955</v>
      </c>
      <c r="O3983" s="27"/>
      <c r="P3983" s="27"/>
      <c r="Q3983" s="27"/>
      <c r="R3983" s="27">
        <v>8880000</v>
      </c>
      <c r="S3983" s="27">
        <v>11082240</v>
      </c>
      <c r="T3983" s="27">
        <v>11520000</v>
      </c>
      <c r="U3983" s="27"/>
      <c r="V3983" s="27"/>
      <c r="W3983" s="27"/>
      <c r="X3983" s="27"/>
      <c r="Y3983" s="27"/>
      <c r="Z3983" s="27"/>
      <c r="AA3983" s="27"/>
      <c r="AB3983" s="27"/>
      <c r="AC3983" s="27"/>
      <c r="AD3983" s="27"/>
      <c r="AE3983" s="27"/>
      <c r="AF3983" s="27"/>
      <c r="AG3983" s="27"/>
      <c r="AH3983" s="27"/>
      <c r="AI3983" s="27"/>
      <c r="AJ3983" s="27"/>
      <c r="AK3983" s="27"/>
      <c r="AL3983" s="27"/>
      <c r="AM3983" s="27"/>
      <c r="AN3983" s="27"/>
      <c r="AO3983" s="27"/>
      <c r="AP3983" s="74"/>
      <c r="AQ3983" s="27">
        <f>R3983+S3983+T3983+U3983</f>
        <v>31482240</v>
      </c>
      <c r="AR3983" s="27">
        <f t="shared" si="174"/>
        <v>35260108.800000004</v>
      </c>
      <c r="AS3983" s="5"/>
      <c r="AT3983" s="10">
        <v>2015</v>
      </c>
      <c r="AU3983" s="13"/>
    </row>
    <row r="3984" spans="2:47" ht="13.15" customHeight="1" x14ac:dyDescent="0.25">
      <c r="B3984" s="10" t="s">
        <v>6502</v>
      </c>
      <c r="C3984" s="16" t="s">
        <v>100</v>
      </c>
      <c r="D3984" s="15" t="s">
        <v>6503</v>
      </c>
      <c r="E3984" s="15" t="s">
        <v>6504</v>
      </c>
      <c r="F3984" s="31" t="s">
        <v>6505</v>
      </c>
      <c r="G3984" s="15" t="s">
        <v>6506</v>
      </c>
      <c r="H3984" s="15" t="s">
        <v>197</v>
      </c>
      <c r="I3984" s="15">
        <v>75</v>
      </c>
      <c r="J3984" s="15" t="s">
        <v>238</v>
      </c>
      <c r="K3984" s="10" t="s">
        <v>5830</v>
      </c>
      <c r="L3984" s="10"/>
      <c r="M3984" s="10" t="s">
        <v>6145</v>
      </c>
      <c r="N3984" s="10" t="s">
        <v>5955</v>
      </c>
      <c r="O3984" s="27"/>
      <c r="P3984" s="27"/>
      <c r="Q3984" s="27"/>
      <c r="R3984" s="27">
        <v>93171960</v>
      </c>
      <c r="S3984" s="27">
        <v>96898838.400000006</v>
      </c>
      <c r="T3984" s="27">
        <v>104345280</v>
      </c>
      <c r="U3984" s="27"/>
      <c r="V3984" s="27"/>
      <c r="W3984" s="27"/>
      <c r="X3984" s="27"/>
      <c r="Y3984" s="27"/>
      <c r="Z3984" s="27"/>
      <c r="AA3984" s="27"/>
      <c r="AB3984" s="27"/>
      <c r="AC3984" s="27"/>
      <c r="AD3984" s="27"/>
      <c r="AE3984" s="27"/>
      <c r="AF3984" s="27"/>
      <c r="AG3984" s="27"/>
      <c r="AH3984" s="27"/>
      <c r="AI3984" s="27"/>
      <c r="AJ3984" s="27"/>
      <c r="AK3984" s="27"/>
      <c r="AL3984" s="27"/>
      <c r="AM3984" s="27"/>
      <c r="AN3984" s="27"/>
      <c r="AO3984" s="27"/>
      <c r="AP3984" s="27"/>
      <c r="AQ3984" s="27">
        <v>0</v>
      </c>
      <c r="AR3984" s="27">
        <f t="shared" si="174"/>
        <v>0</v>
      </c>
      <c r="AS3984" s="10"/>
      <c r="AT3984" s="9">
        <v>2014</v>
      </c>
      <c r="AU3984" s="10" t="s">
        <v>6064</v>
      </c>
    </row>
    <row r="3985" spans="2:47" ht="13.15" customHeight="1" x14ac:dyDescent="0.25">
      <c r="B3985" s="10" t="s">
        <v>6507</v>
      </c>
      <c r="C3985" s="16" t="s">
        <v>100</v>
      </c>
      <c r="D3985" s="15" t="s">
        <v>6503</v>
      </c>
      <c r="E3985" s="15" t="s">
        <v>6504</v>
      </c>
      <c r="F3985" s="31" t="s">
        <v>6505</v>
      </c>
      <c r="G3985" s="15" t="s">
        <v>6506</v>
      </c>
      <c r="H3985" s="15" t="s">
        <v>197</v>
      </c>
      <c r="I3985" s="15">
        <v>75</v>
      </c>
      <c r="J3985" s="15" t="s">
        <v>238</v>
      </c>
      <c r="K3985" s="15" t="s">
        <v>5830</v>
      </c>
      <c r="L3985" s="10"/>
      <c r="M3985" s="10" t="s">
        <v>6145</v>
      </c>
      <c r="N3985" s="10" t="s">
        <v>5955</v>
      </c>
      <c r="O3985" s="27"/>
      <c r="P3985" s="27"/>
      <c r="Q3985" s="27"/>
      <c r="R3985" s="27">
        <v>93171960</v>
      </c>
      <c r="S3985" s="27">
        <v>96898838.400000006</v>
      </c>
      <c r="T3985" s="27">
        <v>100774791.94</v>
      </c>
      <c r="U3985" s="27"/>
      <c r="V3985" s="27"/>
      <c r="W3985" s="27"/>
      <c r="X3985" s="27"/>
      <c r="Y3985" s="27"/>
      <c r="Z3985" s="27"/>
      <c r="AA3985" s="27"/>
      <c r="AB3985" s="27"/>
      <c r="AC3985" s="27"/>
      <c r="AD3985" s="27"/>
      <c r="AE3985" s="27"/>
      <c r="AF3985" s="27"/>
      <c r="AG3985" s="27"/>
      <c r="AH3985" s="27"/>
      <c r="AI3985" s="27"/>
      <c r="AJ3985" s="27"/>
      <c r="AK3985" s="27"/>
      <c r="AL3985" s="27"/>
      <c r="AM3985" s="27"/>
      <c r="AN3985" s="27"/>
      <c r="AO3985" s="27"/>
      <c r="AP3985" s="27"/>
      <c r="AQ3985" s="27">
        <v>0</v>
      </c>
      <c r="AR3985" s="27">
        <f t="shared" si="174"/>
        <v>0</v>
      </c>
      <c r="AS3985" s="10"/>
      <c r="AT3985" s="9">
        <v>2014</v>
      </c>
      <c r="AU3985" s="10" t="s">
        <v>6023</v>
      </c>
    </row>
    <row r="3986" spans="2:47" ht="13.15" customHeight="1" x14ac:dyDescent="0.25">
      <c r="B3986" s="10" t="s">
        <v>6508</v>
      </c>
      <c r="C3986" s="16" t="s">
        <v>100</v>
      </c>
      <c r="D3986" s="15" t="s">
        <v>6503</v>
      </c>
      <c r="E3986" s="15" t="s">
        <v>6504</v>
      </c>
      <c r="F3986" s="31" t="s">
        <v>6505</v>
      </c>
      <c r="G3986" s="15" t="s">
        <v>6506</v>
      </c>
      <c r="H3986" s="15" t="s">
        <v>197</v>
      </c>
      <c r="I3986" s="15">
        <v>75</v>
      </c>
      <c r="J3986" s="10" t="s">
        <v>247</v>
      </c>
      <c r="K3986" s="10" t="s">
        <v>5830</v>
      </c>
      <c r="L3986" s="10"/>
      <c r="M3986" s="10" t="s">
        <v>6145</v>
      </c>
      <c r="N3986" s="10" t="s">
        <v>5955</v>
      </c>
      <c r="O3986" s="74"/>
      <c r="P3986" s="74"/>
      <c r="Q3986" s="74"/>
      <c r="R3986" s="27">
        <v>77643300</v>
      </c>
      <c r="S3986" s="27">
        <v>96898838.400000006</v>
      </c>
      <c r="T3986" s="27">
        <v>100774791.936</v>
      </c>
      <c r="U3986" s="27"/>
      <c r="V3986" s="27"/>
      <c r="W3986" s="27"/>
      <c r="X3986" s="27"/>
      <c r="Y3986" s="27"/>
      <c r="Z3986" s="27"/>
      <c r="AA3986" s="27"/>
      <c r="AB3986" s="27"/>
      <c r="AC3986" s="27"/>
      <c r="AD3986" s="27"/>
      <c r="AE3986" s="27"/>
      <c r="AF3986" s="27"/>
      <c r="AG3986" s="27"/>
      <c r="AH3986" s="27"/>
      <c r="AI3986" s="27"/>
      <c r="AJ3986" s="27"/>
      <c r="AK3986" s="27"/>
      <c r="AL3986" s="27"/>
      <c r="AM3986" s="27"/>
      <c r="AN3986" s="27"/>
      <c r="AO3986" s="27"/>
      <c r="AP3986" s="74"/>
      <c r="AQ3986" s="27">
        <v>0</v>
      </c>
      <c r="AR3986" s="27">
        <f t="shared" si="174"/>
        <v>0</v>
      </c>
      <c r="AS3986" s="5"/>
      <c r="AT3986" s="10">
        <v>2015</v>
      </c>
      <c r="AU3986" s="89" t="s">
        <v>115</v>
      </c>
    </row>
    <row r="3987" spans="2:47" ht="13.15" customHeight="1" x14ac:dyDescent="0.2">
      <c r="B3987" s="10" t="s">
        <v>6509</v>
      </c>
      <c r="C3987" s="16" t="s">
        <v>100</v>
      </c>
      <c r="D3987" s="15" t="s">
        <v>6503</v>
      </c>
      <c r="E3987" s="15" t="s">
        <v>6504</v>
      </c>
      <c r="F3987" s="31" t="s">
        <v>6505</v>
      </c>
      <c r="G3987" s="15" t="s">
        <v>6506</v>
      </c>
      <c r="H3987" s="15" t="s">
        <v>197</v>
      </c>
      <c r="I3987" s="15">
        <v>75</v>
      </c>
      <c r="J3987" s="10" t="s">
        <v>247</v>
      </c>
      <c r="K3987" s="10" t="s">
        <v>5830</v>
      </c>
      <c r="L3987" s="10"/>
      <c r="M3987" s="10" t="s">
        <v>6145</v>
      </c>
      <c r="N3987" s="10" t="s">
        <v>5955</v>
      </c>
      <c r="O3987" s="74"/>
      <c r="P3987" s="74"/>
      <c r="Q3987" s="74"/>
      <c r="R3987" s="27">
        <v>77643300</v>
      </c>
      <c r="S3987" s="27">
        <v>96898838.400000006</v>
      </c>
      <c r="T3987" s="27">
        <v>99931692</v>
      </c>
      <c r="U3987" s="27"/>
      <c r="V3987" s="27"/>
      <c r="W3987" s="27"/>
      <c r="X3987" s="27"/>
      <c r="Y3987" s="27"/>
      <c r="Z3987" s="27"/>
      <c r="AA3987" s="27"/>
      <c r="AB3987" s="27"/>
      <c r="AC3987" s="27"/>
      <c r="AD3987" s="27"/>
      <c r="AE3987" s="27"/>
      <c r="AF3987" s="27"/>
      <c r="AG3987" s="27"/>
      <c r="AH3987" s="27"/>
      <c r="AI3987" s="27"/>
      <c r="AJ3987" s="27"/>
      <c r="AK3987" s="27"/>
      <c r="AL3987" s="27"/>
      <c r="AM3987" s="27"/>
      <c r="AN3987" s="27"/>
      <c r="AO3987" s="27"/>
      <c r="AP3987" s="74"/>
      <c r="AQ3987" s="27">
        <f>R3987+S3987+T3987+U3987</f>
        <v>274473830.39999998</v>
      </c>
      <c r="AR3987" s="27">
        <f t="shared" si="174"/>
        <v>307410690.04799998</v>
      </c>
      <c r="AS3987" s="5"/>
      <c r="AT3987" s="10">
        <v>2015</v>
      </c>
      <c r="AU3987" s="13"/>
    </row>
    <row r="3988" spans="2:47" ht="13.15" customHeight="1" x14ac:dyDescent="0.25">
      <c r="B3988" s="10" t="s">
        <v>6510</v>
      </c>
      <c r="C3988" s="16" t="s">
        <v>100</v>
      </c>
      <c r="D3988" s="15" t="s">
        <v>6511</v>
      </c>
      <c r="E3988" s="15" t="s">
        <v>6512</v>
      </c>
      <c r="F3988" s="31" t="s">
        <v>6513</v>
      </c>
      <c r="G3988" s="15" t="s">
        <v>6513</v>
      </c>
      <c r="H3988" s="15" t="s">
        <v>197</v>
      </c>
      <c r="I3988" s="15">
        <v>75</v>
      </c>
      <c r="J3988" s="15" t="s">
        <v>238</v>
      </c>
      <c r="K3988" s="10" t="s">
        <v>5830</v>
      </c>
      <c r="L3988" s="10"/>
      <c r="M3988" s="10" t="s">
        <v>6145</v>
      </c>
      <c r="N3988" s="10" t="s">
        <v>5955</v>
      </c>
      <c r="O3988" s="27"/>
      <c r="P3988" s="27"/>
      <c r="Q3988" s="27"/>
      <c r="R3988" s="27">
        <v>55491090</v>
      </c>
      <c r="S3988" s="27">
        <v>57710733.600000001</v>
      </c>
      <c r="T3988" s="27">
        <v>62116080</v>
      </c>
      <c r="U3988" s="27"/>
      <c r="V3988" s="27"/>
      <c r="W3988" s="27"/>
      <c r="X3988" s="27"/>
      <c r="Y3988" s="27"/>
      <c r="Z3988" s="27"/>
      <c r="AA3988" s="27"/>
      <c r="AB3988" s="27"/>
      <c r="AC3988" s="27"/>
      <c r="AD3988" s="27"/>
      <c r="AE3988" s="27"/>
      <c r="AF3988" s="27"/>
      <c r="AG3988" s="27"/>
      <c r="AH3988" s="27"/>
      <c r="AI3988" s="27"/>
      <c r="AJ3988" s="27"/>
      <c r="AK3988" s="27"/>
      <c r="AL3988" s="27"/>
      <c r="AM3988" s="27"/>
      <c r="AN3988" s="27"/>
      <c r="AO3988" s="27"/>
      <c r="AP3988" s="27"/>
      <c r="AQ3988" s="27">
        <v>0</v>
      </c>
      <c r="AR3988" s="27">
        <f t="shared" si="174"/>
        <v>0</v>
      </c>
      <c r="AS3988" s="10"/>
      <c r="AT3988" s="9">
        <v>2014</v>
      </c>
      <c r="AU3988" s="10" t="s">
        <v>6064</v>
      </c>
    </row>
    <row r="3989" spans="2:47" ht="13.15" customHeight="1" x14ac:dyDescent="0.25">
      <c r="B3989" s="10" t="s">
        <v>6514</v>
      </c>
      <c r="C3989" s="16" t="s">
        <v>100</v>
      </c>
      <c r="D3989" s="15" t="s">
        <v>6511</v>
      </c>
      <c r="E3989" s="15" t="s">
        <v>6512</v>
      </c>
      <c r="F3989" s="31" t="s">
        <v>6513</v>
      </c>
      <c r="G3989" s="15" t="s">
        <v>6513</v>
      </c>
      <c r="H3989" s="15" t="s">
        <v>197</v>
      </c>
      <c r="I3989" s="15">
        <v>75</v>
      </c>
      <c r="J3989" s="15" t="s">
        <v>238</v>
      </c>
      <c r="K3989" s="15" t="s">
        <v>5830</v>
      </c>
      <c r="L3989" s="10"/>
      <c r="M3989" s="10" t="s">
        <v>6145</v>
      </c>
      <c r="N3989" s="10" t="s">
        <v>5955</v>
      </c>
      <c r="O3989" s="27"/>
      <c r="P3989" s="27"/>
      <c r="Q3989" s="27"/>
      <c r="R3989" s="27">
        <v>55491090</v>
      </c>
      <c r="S3989" s="27">
        <v>57710733.600000001</v>
      </c>
      <c r="T3989" s="27">
        <v>60019162.944000006</v>
      </c>
      <c r="U3989" s="27"/>
      <c r="V3989" s="27"/>
      <c r="W3989" s="27"/>
      <c r="X3989" s="27"/>
      <c r="Y3989" s="27"/>
      <c r="Z3989" s="27"/>
      <c r="AA3989" s="27"/>
      <c r="AB3989" s="27"/>
      <c r="AC3989" s="27"/>
      <c r="AD3989" s="27"/>
      <c r="AE3989" s="27"/>
      <c r="AF3989" s="27"/>
      <c r="AG3989" s="27"/>
      <c r="AH3989" s="27"/>
      <c r="AI3989" s="27"/>
      <c r="AJ3989" s="27"/>
      <c r="AK3989" s="27"/>
      <c r="AL3989" s="27"/>
      <c r="AM3989" s="27"/>
      <c r="AN3989" s="27"/>
      <c r="AO3989" s="27"/>
      <c r="AP3989" s="27"/>
      <c r="AQ3989" s="27">
        <v>0</v>
      </c>
      <c r="AR3989" s="27">
        <f t="shared" si="174"/>
        <v>0</v>
      </c>
      <c r="AS3989" s="10"/>
      <c r="AT3989" s="9">
        <v>2014</v>
      </c>
      <c r="AU3989" s="10" t="s">
        <v>6023</v>
      </c>
    </row>
    <row r="3990" spans="2:47" ht="13.15" customHeight="1" x14ac:dyDescent="0.25">
      <c r="B3990" s="10" t="s">
        <v>6515</v>
      </c>
      <c r="C3990" s="16" t="s">
        <v>100</v>
      </c>
      <c r="D3990" s="15" t="s">
        <v>6511</v>
      </c>
      <c r="E3990" s="15" t="s">
        <v>6512</v>
      </c>
      <c r="F3990" s="31" t="s">
        <v>6513</v>
      </c>
      <c r="G3990" s="15" t="s">
        <v>6513</v>
      </c>
      <c r="H3990" s="15" t="s">
        <v>197</v>
      </c>
      <c r="I3990" s="15">
        <v>75</v>
      </c>
      <c r="J3990" s="10" t="s">
        <v>247</v>
      </c>
      <c r="K3990" s="10" t="s">
        <v>5830</v>
      </c>
      <c r="L3990" s="10"/>
      <c r="M3990" s="10" t="s">
        <v>6145</v>
      </c>
      <c r="N3990" s="10" t="s">
        <v>5955</v>
      </c>
      <c r="O3990" s="74"/>
      <c r="P3990" s="74"/>
      <c r="Q3990" s="74"/>
      <c r="R3990" s="27">
        <v>46242575</v>
      </c>
      <c r="S3990" s="27">
        <v>57710733.600000001</v>
      </c>
      <c r="T3990" s="27">
        <v>60019162.944000006</v>
      </c>
      <c r="U3990" s="27"/>
      <c r="V3990" s="27"/>
      <c r="W3990" s="27"/>
      <c r="X3990" s="27"/>
      <c r="Y3990" s="27"/>
      <c r="Z3990" s="27"/>
      <c r="AA3990" s="27"/>
      <c r="AB3990" s="27"/>
      <c r="AC3990" s="27"/>
      <c r="AD3990" s="27"/>
      <c r="AE3990" s="27"/>
      <c r="AF3990" s="27"/>
      <c r="AG3990" s="27"/>
      <c r="AH3990" s="27"/>
      <c r="AI3990" s="27"/>
      <c r="AJ3990" s="27"/>
      <c r="AK3990" s="27"/>
      <c r="AL3990" s="27"/>
      <c r="AM3990" s="27"/>
      <c r="AN3990" s="27"/>
      <c r="AO3990" s="27"/>
      <c r="AP3990" s="74"/>
      <c r="AQ3990" s="27">
        <v>0</v>
      </c>
      <c r="AR3990" s="27">
        <f t="shared" si="174"/>
        <v>0</v>
      </c>
      <c r="AS3990" s="5"/>
      <c r="AT3990" s="10">
        <v>2015</v>
      </c>
      <c r="AU3990" s="89" t="s">
        <v>6516</v>
      </c>
    </row>
    <row r="3991" spans="2:47" ht="13.15" customHeight="1" x14ac:dyDescent="0.25">
      <c r="B3991" s="10" t="s">
        <v>6517</v>
      </c>
      <c r="C3991" s="16" t="s">
        <v>100</v>
      </c>
      <c r="D3991" s="15" t="s">
        <v>6511</v>
      </c>
      <c r="E3991" s="15" t="s">
        <v>6512</v>
      </c>
      <c r="F3991" s="31" t="s">
        <v>6513</v>
      </c>
      <c r="G3991" s="15" t="s">
        <v>6513</v>
      </c>
      <c r="H3991" s="15" t="s">
        <v>197</v>
      </c>
      <c r="I3991" s="15">
        <v>20</v>
      </c>
      <c r="J3991" s="10" t="s">
        <v>106</v>
      </c>
      <c r="K3991" s="10" t="s">
        <v>5830</v>
      </c>
      <c r="L3991" s="10"/>
      <c r="M3991" s="10" t="s">
        <v>6145</v>
      </c>
      <c r="N3991" s="10" t="s">
        <v>5955</v>
      </c>
      <c r="O3991" s="74"/>
      <c r="P3991" s="74"/>
      <c r="Q3991" s="74"/>
      <c r="R3991" s="27">
        <v>44999485</v>
      </c>
      <c r="S3991" s="27">
        <v>57710733.600000001</v>
      </c>
      <c r="T3991" s="27">
        <v>60019162.944000006</v>
      </c>
      <c r="U3991" s="27"/>
      <c r="V3991" s="27"/>
      <c r="W3991" s="27"/>
      <c r="X3991" s="27"/>
      <c r="Y3991" s="27"/>
      <c r="Z3991" s="27"/>
      <c r="AA3991" s="27"/>
      <c r="AB3991" s="27"/>
      <c r="AC3991" s="27"/>
      <c r="AD3991" s="27"/>
      <c r="AE3991" s="27"/>
      <c r="AF3991" s="27"/>
      <c r="AG3991" s="27"/>
      <c r="AH3991" s="27"/>
      <c r="AI3991" s="27"/>
      <c r="AJ3991" s="27"/>
      <c r="AK3991" s="27"/>
      <c r="AL3991" s="27"/>
      <c r="AM3991" s="27"/>
      <c r="AN3991" s="27"/>
      <c r="AO3991" s="27"/>
      <c r="AP3991" s="74"/>
      <c r="AQ3991" s="27">
        <v>0</v>
      </c>
      <c r="AR3991" s="27">
        <f t="shared" si="174"/>
        <v>0</v>
      </c>
      <c r="AS3991" s="5"/>
      <c r="AT3991" s="43">
        <v>2015</v>
      </c>
      <c r="AU3991" s="89" t="s">
        <v>115</v>
      </c>
    </row>
    <row r="3992" spans="2:47" ht="13.15" customHeight="1" x14ac:dyDescent="0.2">
      <c r="B3992" s="10" t="s">
        <v>6518</v>
      </c>
      <c r="C3992" s="16" t="s">
        <v>100</v>
      </c>
      <c r="D3992" s="15" t="s">
        <v>6511</v>
      </c>
      <c r="E3992" s="15" t="s">
        <v>6512</v>
      </c>
      <c r="F3992" s="31" t="s">
        <v>6513</v>
      </c>
      <c r="G3992" s="15" t="s">
        <v>6513</v>
      </c>
      <c r="H3992" s="15" t="s">
        <v>197</v>
      </c>
      <c r="I3992" s="15">
        <v>20</v>
      </c>
      <c r="J3992" s="10" t="s">
        <v>106</v>
      </c>
      <c r="K3992" s="10" t="s">
        <v>5830</v>
      </c>
      <c r="L3992" s="10"/>
      <c r="M3992" s="10" t="s">
        <v>6145</v>
      </c>
      <c r="N3992" s="10" t="s">
        <v>5955</v>
      </c>
      <c r="O3992" s="74"/>
      <c r="P3992" s="74"/>
      <c r="Q3992" s="74"/>
      <c r="R3992" s="27">
        <v>44999485</v>
      </c>
      <c r="S3992" s="27">
        <v>57710733.600000001</v>
      </c>
      <c r="T3992" s="27">
        <v>58905417.009999998</v>
      </c>
      <c r="U3992" s="27"/>
      <c r="V3992" s="27"/>
      <c r="W3992" s="27"/>
      <c r="X3992" s="27"/>
      <c r="Y3992" s="27"/>
      <c r="Z3992" s="27"/>
      <c r="AA3992" s="27"/>
      <c r="AB3992" s="27"/>
      <c r="AC3992" s="27"/>
      <c r="AD3992" s="27"/>
      <c r="AE3992" s="27"/>
      <c r="AF3992" s="27"/>
      <c r="AG3992" s="27"/>
      <c r="AH3992" s="27"/>
      <c r="AI3992" s="27"/>
      <c r="AJ3992" s="27"/>
      <c r="AK3992" s="27"/>
      <c r="AL3992" s="27"/>
      <c r="AM3992" s="27"/>
      <c r="AN3992" s="27"/>
      <c r="AO3992" s="27"/>
      <c r="AP3992" s="74"/>
      <c r="AQ3992" s="27">
        <f>R3992+S3992+T3992+U3992</f>
        <v>161615635.60999998</v>
      </c>
      <c r="AR3992" s="27">
        <f t="shared" si="174"/>
        <v>181009511.88319999</v>
      </c>
      <c r="AS3992" s="5"/>
      <c r="AT3992" s="43">
        <v>2015</v>
      </c>
      <c r="AU3992" s="13"/>
    </row>
    <row r="3993" spans="2:47" ht="13.15" customHeight="1" x14ac:dyDescent="0.25">
      <c r="B3993" s="10" t="s">
        <v>6519</v>
      </c>
      <c r="C3993" s="16" t="s">
        <v>100</v>
      </c>
      <c r="D3993" s="15" t="s">
        <v>6520</v>
      </c>
      <c r="E3993" s="15" t="s">
        <v>6521</v>
      </c>
      <c r="F3993" s="31" t="s">
        <v>6522</v>
      </c>
      <c r="G3993" s="15" t="s">
        <v>6523</v>
      </c>
      <c r="H3993" s="15" t="s">
        <v>197</v>
      </c>
      <c r="I3993" s="15">
        <v>100</v>
      </c>
      <c r="J3993" s="15" t="s">
        <v>238</v>
      </c>
      <c r="K3993" s="10" t="s">
        <v>5830</v>
      </c>
      <c r="L3993" s="10"/>
      <c r="M3993" s="10" t="s">
        <v>6145</v>
      </c>
      <c r="N3993" s="10" t="s">
        <v>5955</v>
      </c>
      <c r="O3993" s="27"/>
      <c r="P3993" s="27"/>
      <c r="Q3993" s="27"/>
      <c r="R3993" s="27">
        <v>30000000</v>
      </c>
      <c r="S3993" s="27">
        <v>31200000</v>
      </c>
      <c r="T3993" s="27">
        <v>44942560</v>
      </c>
      <c r="U3993" s="27"/>
      <c r="V3993" s="27"/>
      <c r="W3993" s="27"/>
      <c r="X3993" s="27"/>
      <c r="Y3993" s="27"/>
      <c r="Z3993" s="27"/>
      <c r="AA3993" s="27"/>
      <c r="AB3993" s="27"/>
      <c r="AC3993" s="27"/>
      <c r="AD3993" s="27"/>
      <c r="AE3993" s="27"/>
      <c r="AF3993" s="27"/>
      <c r="AG3993" s="27"/>
      <c r="AH3993" s="27"/>
      <c r="AI3993" s="27"/>
      <c r="AJ3993" s="27"/>
      <c r="AK3993" s="27"/>
      <c r="AL3993" s="27"/>
      <c r="AM3993" s="27"/>
      <c r="AN3993" s="27"/>
      <c r="AO3993" s="27"/>
      <c r="AP3993" s="27"/>
      <c r="AQ3993" s="27">
        <v>0</v>
      </c>
      <c r="AR3993" s="27">
        <f t="shared" si="174"/>
        <v>0</v>
      </c>
      <c r="AS3993" s="10"/>
      <c r="AT3993" s="9">
        <v>2014</v>
      </c>
      <c r="AU3993" s="10" t="s">
        <v>6064</v>
      </c>
    </row>
    <row r="3994" spans="2:47" ht="13.15" customHeight="1" x14ac:dyDescent="0.25">
      <c r="B3994" s="10" t="s">
        <v>6524</v>
      </c>
      <c r="C3994" s="16" t="s">
        <v>100</v>
      </c>
      <c r="D3994" s="15" t="s">
        <v>6520</v>
      </c>
      <c r="E3994" s="15" t="s">
        <v>6521</v>
      </c>
      <c r="F3994" s="31" t="s">
        <v>6522</v>
      </c>
      <c r="G3994" s="15" t="s">
        <v>6523</v>
      </c>
      <c r="H3994" s="15" t="s">
        <v>197</v>
      </c>
      <c r="I3994" s="15">
        <v>100</v>
      </c>
      <c r="J3994" s="15" t="s">
        <v>238</v>
      </c>
      <c r="K3994" s="15" t="s">
        <v>5830</v>
      </c>
      <c r="L3994" s="10"/>
      <c r="M3994" s="10" t="s">
        <v>6145</v>
      </c>
      <c r="N3994" s="10" t="s">
        <v>5955</v>
      </c>
      <c r="O3994" s="27"/>
      <c r="P3994" s="27"/>
      <c r="Q3994" s="27"/>
      <c r="R3994" s="27">
        <v>30000000</v>
      </c>
      <c r="S3994" s="27">
        <v>31200000</v>
      </c>
      <c r="T3994" s="27">
        <v>32448000</v>
      </c>
      <c r="U3994" s="27"/>
      <c r="V3994" s="27"/>
      <c r="W3994" s="27"/>
      <c r="X3994" s="27"/>
      <c r="Y3994" s="27"/>
      <c r="Z3994" s="27"/>
      <c r="AA3994" s="27"/>
      <c r="AB3994" s="27"/>
      <c r="AC3994" s="27"/>
      <c r="AD3994" s="27"/>
      <c r="AE3994" s="27"/>
      <c r="AF3994" s="27"/>
      <c r="AG3994" s="27"/>
      <c r="AH3994" s="27"/>
      <c r="AI3994" s="27"/>
      <c r="AJ3994" s="27"/>
      <c r="AK3994" s="27"/>
      <c r="AL3994" s="27"/>
      <c r="AM3994" s="27"/>
      <c r="AN3994" s="27"/>
      <c r="AO3994" s="27"/>
      <c r="AP3994" s="27"/>
      <c r="AQ3994" s="27">
        <v>0</v>
      </c>
      <c r="AR3994" s="27">
        <f t="shared" si="174"/>
        <v>0</v>
      </c>
      <c r="AS3994" s="10"/>
      <c r="AT3994" s="9">
        <v>2014</v>
      </c>
      <c r="AU3994" s="10" t="s">
        <v>6023</v>
      </c>
    </row>
    <row r="3995" spans="2:47" ht="13.15" customHeight="1" x14ac:dyDescent="0.25">
      <c r="B3995" s="56" t="s">
        <v>6525</v>
      </c>
      <c r="C3995" s="16" t="s">
        <v>100</v>
      </c>
      <c r="D3995" s="15" t="s">
        <v>6520</v>
      </c>
      <c r="E3995" s="15" t="s">
        <v>6521</v>
      </c>
      <c r="F3995" s="31" t="s">
        <v>6522</v>
      </c>
      <c r="G3995" s="15" t="s">
        <v>6523</v>
      </c>
      <c r="H3995" s="15" t="s">
        <v>197</v>
      </c>
      <c r="I3995" s="15">
        <v>100</v>
      </c>
      <c r="J3995" s="10" t="s">
        <v>247</v>
      </c>
      <c r="K3995" s="15" t="s">
        <v>6526</v>
      </c>
      <c r="L3995" s="10"/>
      <c r="M3995" s="30" t="s">
        <v>6145</v>
      </c>
      <c r="N3995" s="10" t="s">
        <v>5955</v>
      </c>
      <c r="O3995" s="27"/>
      <c r="P3995" s="27"/>
      <c r="Q3995" s="27"/>
      <c r="R3995" s="39">
        <v>26500000</v>
      </c>
      <c r="S3995" s="107">
        <v>31200000</v>
      </c>
      <c r="T3995" s="107">
        <v>32448000</v>
      </c>
      <c r="U3995" s="107"/>
      <c r="V3995" s="107"/>
      <c r="W3995" s="107"/>
      <c r="X3995" s="107"/>
      <c r="Y3995" s="107"/>
      <c r="Z3995" s="107"/>
      <c r="AA3995" s="107"/>
      <c r="AB3995" s="107"/>
      <c r="AC3995" s="107"/>
      <c r="AD3995" s="107"/>
      <c r="AE3995" s="107"/>
      <c r="AF3995" s="107"/>
      <c r="AG3995" s="107"/>
      <c r="AH3995" s="107"/>
      <c r="AI3995" s="107"/>
      <c r="AJ3995" s="107"/>
      <c r="AK3995" s="107"/>
      <c r="AL3995" s="107"/>
      <c r="AM3995" s="107"/>
      <c r="AN3995" s="107"/>
      <c r="AO3995" s="107"/>
      <c r="AP3995" s="79"/>
      <c r="AQ3995" s="27">
        <f>SUM(O3995:W3995)</f>
        <v>90148000</v>
      </c>
      <c r="AR3995" s="27">
        <f t="shared" si="174"/>
        <v>100965760.00000001</v>
      </c>
      <c r="AS3995" s="10"/>
      <c r="AT3995" s="10">
        <v>2015</v>
      </c>
      <c r="AU3995" s="89"/>
    </row>
    <row r="3996" spans="2:47" ht="13.15" customHeight="1" x14ac:dyDescent="0.25">
      <c r="B3996" s="10" t="s">
        <v>6527</v>
      </c>
      <c r="C3996" s="16" t="s">
        <v>100</v>
      </c>
      <c r="D3996" s="15" t="s">
        <v>6528</v>
      </c>
      <c r="E3996" s="15" t="s">
        <v>6529</v>
      </c>
      <c r="F3996" s="31" t="s">
        <v>6530</v>
      </c>
      <c r="G3996" s="15" t="s">
        <v>6531</v>
      </c>
      <c r="H3996" s="15" t="s">
        <v>197</v>
      </c>
      <c r="I3996" s="15">
        <v>75</v>
      </c>
      <c r="J3996" s="15" t="s">
        <v>238</v>
      </c>
      <c r="K3996" s="10" t="s">
        <v>5830</v>
      </c>
      <c r="L3996" s="10"/>
      <c r="M3996" s="10" t="s">
        <v>6145</v>
      </c>
      <c r="N3996" s="10" t="s">
        <v>5955</v>
      </c>
      <c r="O3996" s="27"/>
      <c r="P3996" s="27"/>
      <c r="Q3996" s="27"/>
      <c r="R3996" s="27">
        <v>142678480</v>
      </c>
      <c r="S3996" s="27">
        <v>148385619.20000002</v>
      </c>
      <c r="T3996" s="27">
        <v>160493884.72</v>
      </c>
      <c r="U3996" s="27"/>
      <c r="V3996" s="27"/>
      <c r="W3996" s="27"/>
      <c r="X3996" s="27"/>
      <c r="Y3996" s="27"/>
      <c r="Z3996" s="27"/>
      <c r="AA3996" s="27"/>
      <c r="AB3996" s="27"/>
      <c r="AC3996" s="27"/>
      <c r="AD3996" s="27"/>
      <c r="AE3996" s="27"/>
      <c r="AF3996" s="27"/>
      <c r="AG3996" s="27"/>
      <c r="AH3996" s="27"/>
      <c r="AI3996" s="27"/>
      <c r="AJ3996" s="27"/>
      <c r="AK3996" s="27"/>
      <c r="AL3996" s="27"/>
      <c r="AM3996" s="27"/>
      <c r="AN3996" s="27"/>
      <c r="AO3996" s="27"/>
      <c r="AP3996" s="27"/>
      <c r="AQ3996" s="77">
        <v>0</v>
      </c>
      <c r="AR3996" s="27">
        <f t="shared" si="174"/>
        <v>0</v>
      </c>
      <c r="AS3996" s="10"/>
      <c r="AT3996" s="9">
        <v>2014</v>
      </c>
      <c r="AU3996" s="10" t="s">
        <v>6064</v>
      </c>
    </row>
    <row r="3997" spans="2:47" ht="13.15" customHeight="1" x14ac:dyDescent="0.25">
      <c r="B3997" s="10" t="s">
        <v>6532</v>
      </c>
      <c r="C3997" s="16" t="s">
        <v>100</v>
      </c>
      <c r="D3997" s="15" t="s">
        <v>6528</v>
      </c>
      <c r="E3997" s="15" t="s">
        <v>6529</v>
      </c>
      <c r="F3997" s="31" t="s">
        <v>6530</v>
      </c>
      <c r="G3997" s="15" t="s">
        <v>6531</v>
      </c>
      <c r="H3997" s="15" t="s">
        <v>197</v>
      </c>
      <c r="I3997" s="15">
        <v>75</v>
      </c>
      <c r="J3997" s="15" t="s">
        <v>238</v>
      </c>
      <c r="K3997" s="15" t="s">
        <v>5830</v>
      </c>
      <c r="L3997" s="10"/>
      <c r="M3997" s="10" t="s">
        <v>6145</v>
      </c>
      <c r="N3997" s="10" t="s">
        <v>5955</v>
      </c>
      <c r="O3997" s="27"/>
      <c r="P3997" s="27"/>
      <c r="Q3997" s="27"/>
      <c r="R3997" s="27">
        <v>142678480</v>
      </c>
      <c r="S3997" s="27">
        <v>148385619.20000002</v>
      </c>
      <c r="T3997" s="27">
        <v>154321043.96800002</v>
      </c>
      <c r="U3997" s="27"/>
      <c r="V3997" s="27"/>
      <c r="W3997" s="27"/>
      <c r="X3997" s="27"/>
      <c r="Y3997" s="27"/>
      <c r="Z3997" s="27"/>
      <c r="AA3997" s="27"/>
      <c r="AB3997" s="27"/>
      <c r="AC3997" s="27"/>
      <c r="AD3997" s="27"/>
      <c r="AE3997" s="27"/>
      <c r="AF3997" s="27"/>
      <c r="AG3997" s="27"/>
      <c r="AH3997" s="27"/>
      <c r="AI3997" s="27"/>
      <c r="AJ3997" s="27"/>
      <c r="AK3997" s="27"/>
      <c r="AL3997" s="27"/>
      <c r="AM3997" s="27"/>
      <c r="AN3997" s="27"/>
      <c r="AO3997" s="27"/>
      <c r="AP3997" s="27"/>
      <c r="AQ3997" s="27">
        <v>0</v>
      </c>
      <c r="AR3997" s="27">
        <f t="shared" si="174"/>
        <v>0</v>
      </c>
      <c r="AS3997" s="10"/>
      <c r="AT3997" s="9">
        <v>2014</v>
      </c>
      <c r="AU3997" s="89" t="s">
        <v>115</v>
      </c>
    </row>
    <row r="3998" spans="2:47" ht="13.15" customHeight="1" x14ac:dyDescent="0.25">
      <c r="B3998" s="10" t="s">
        <v>6533</v>
      </c>
      <c r="C3998" s="16" t="s">
        <v>100</v>
      </c>
      <c r="D3998" s="15" t="s">
        <v>6528</v>
      </c>
      <c r="E3998" s="15" t="s">
        <v>6529</v>
      </c>
      <c r="F3998" s="31" t="s">
        <v>6530</v>
      </c>
      <c r="G3998" s="15" t="s">
        <v>6531</v>
      </c>
      <c r="H3998" s="15" t="s">
        <v>197</v>
      </c>
      <c r="I3998" s="15">
        <v>75</v>
      </c>
      <c r="J3998" s="15" t="s">
        <v>238</v>
      </c>
      <c r="K3998" s="15" t="s">
        <v>5830</v>
      </c>
      <c r="L3998" s="10"/>
      <c r="M3998" s="10" t="s">
        <v>6145</v>
      </c>
      <c r="N3998" s="10" t="s">
        <v>5955</v>
      </c>
      <c r="O3998" s="27"/>
      <c r="P3998" s="27"/>
      <c r="Q3998" s="27"/>
      <c r="R3998" s="27">
        <v>142678480</v>
      </c>
      <c r="S3998" s="27">
        <v>148385619.20000002</v>
      </c>
      <c r="T3998" s="27">
        <v>144183240.75</v>
      </c>
      <c r="U3998" s="27"/>
      <c r="V3998" s="27"/>
      <c r="W3998" s="27"/>
      <c r="X3998" s="27"/>
      <c r="Y3998" s="27"/>
      <c r="Z3998" s="27"/>
      <c r="AA3998" s="27"/>
      <c r="AB3998" s="27"/>
      <c r="AC3998" s="27"/>
      <c r="AD3998" s="27"/>
      <c r="AE3998" s="27"/>
      <c r="AF3998" s="27"/>
      <c r="AG3998" s="27"/>
      <c r="AH3998" s="27"/>
      <c r="AI3998" s="27"/>
      <c r="AJ3998" s="27"/>
      <c r="AK3998" s="27"/>
      <c r="AL3998" s="27"/>
      <c r="AM3998" s="27"/>
      <c r="AN3998" s="27"/>
      <c r="AO3998" s="27"/>
      <c r="AP3998" s="27"/>
      <c r="AQ3998" s="27">
        <f>R3998+S3998+T3998+U3998</f>
        <v>435247339.95000005</v>
      </c>
      <c r="AR3998" s="27">
        <f t="shared" si="174"/>
        <v>487477020.74400008</v>
      </c>
      <c r="AS3998" s="10"/>
      <c r="AT3998" s="9">
        <v>2014</v>
      </c>
      <c r="AU3998" s="88"/>
    </row>
    <row r="3999" spans="2:47" ht="13.15" customHeight="1" x14ac:dyDescent="0.25">
      <c r="B3999" s="10" t="s">
        <v>6534</v>
      </c>
      <c r="C3999" s="16" t="s">
        <v>100</v>
      </c>
      <c r="D3999" s="15" t="s">
        <v>6535</v>
      </c>
      <c r="E3999" s="15" t="s">
        <v>6536</v>
      </c>
      <c r="F3999" s="31" t="s">
        <v>6537</v>
      </c>
      <c r="G3999" s="15" t="s">
        <v>6538</v>
      </c>
      <c r="H3999" s="15" t="s">
        <v>105</v>
      </c>
      <c r="I3999" s="15">
        <v>96</v>
      </c>
      <c r="J3999" s="15" t="s">
        <v>238</v>
      </c>
      <c r="K3999" s="10" t="s">
        <v>5830</v>
      </c>
      <c r="L3999" s="10"/>
      <c r="M3999" s="10" t="s">
        <v>6145</v>
      </c>
      <c r="N3999" s="10" t="s">
        <v>5955</v>
      </c>
      <c r="O3999" s="27"/>
      <c r="P3999" s="27"/>
      <c r="Q3999" s="27"/>
      <c r="R3999" s="27">
        <v>23223870</v>
      </c>
      <c r="S3999" s="77">
        <v>24152824.800000001</v>
      </c>
      <c r="T3999" s="27">
        <v>25118937.792000003</v>
      </c>
      <c r="U3999" s="27"/>
      <c r="V3999" s="27"/>
      <c r="W3999" s="27"/>
      <c r="X3999" s="27"/>
      <c r="Y3999" s="27"/>
      <c r="Z3999" s="27"/>
      <c r="AA3999" s="27"/>
      <c r="AB3999" s="27"/>
      <c r="AC3999" s="27"/>
      <c r="AD3999" s="27"/>
      <c r="AE3999" s="27"/>
      <c r="AF3999" s="27"/>
      <c r="AG3999" s="27"/>
      <c r="AH3999" s="27"/>
      <c r="AI3999" s="27"/>
      <c r="AJ3999" s="27"/>
      <c r="AK3999" s="27"/>
      <c r="AL3999" s="27"/>
      <c r="AM3999" s="27"/>
      <c r="AN3999" s="27"/>
      <c r="AO3999" s="27"/>
      <c r="AP3999" s="27"/>
      <c r="AQ3999" s="27">
        <v>0</v>
      </c>
      <c r="AR3999" s="27">
        <f t="shared" si="174"/>
        <v>0</v>
      </c>
      <c r="AS3999" s="10"/>
      <c r="AT3999" s="9">
        <v>2014</v>
      </c>
      <c r="AU3999" s="89" t="s">
        <v>6539</v>
      </c>
    </row>
    <row r="4000" spans="2:47" ht="13.15" customHeight="1" x14ac:dyDescent="0.25">
      <c r="B4000" s="10" t="s">
        <v>6540</v>
      </c>
      <c r="C4000" s="16" t="s">
        <v>100</v>
      </c>
      <c r="D4000" s="15" t="s">
        <v>6535</v>
      </c>
      <c r="E4000" s="15" t="s">
        <v>6536</v>
      </c>
      <c r="F4000" s="31" t="s">
        <v>6537</v>
      </c>
      <c r="G4000" s="15" t="s">
        <v>6538</v>
      </c>
      <c r="H4000" s="15" t="s">
        <v>105</v>
      </c>
      <c r="I4000" s="15">
        <v>96</v>
      </c>
      <c r="J4000" s="15" t="s">
        <v>238</v>
      </c>
      <c r="K4000" s="10" t="s">
        <v>5830</v>
      </c>
      <c r="L4000" s="10"/>
      <c r="M4000" s="10" t="s">
        <v>6145</v>
      </c>
      <c r="N4000" s="10" t="s">
        <v>5955</v>
      </c>
      <c r="O4000" s="27"/>
      <c r="P4000" s="27"/>
      <c r="Q4000" s="27"/>
      <c r="R4000" s="27">
        <v>23223870</v>
      </c>
      <c r="S4000" s="77">
        <v>17081617.710000001</v>
      </c>
      <c r="T4000" s="27">
        <v>17081617.710000001</v>
      </c>
      <c r="U4000" s="27"/>
      <c r="V4000" s="27"/>
      <c r="W4000" s="27"/>
      <c r="X4000" s="27"/>
      <c r="Y4000" s="27"/>
      <c r="Z4000" s="27"/>
      <c r="AA4000" s="27"/>
      <c r="AB4000" s="27"/>
      <c r="AC4000" s="27"/>
      <c r="AD4000" s="27"/>
      <c r="AE4000" s="27"/>
      <c r="AF4000" s="27"/>
      <c r="AG4000" s="27"/>
      <c r="AH4000" s="27"/>
      <c r="AI4000" s="27"/>
      <c r="AJ4000" s="27"/>
      <c r="AK4000" s="27"/>
      <c r="AL4000" s="27"/>
      <c r="AM4000" s="27"/>
      <c r="AN4000" s="27"/>
      <c r="AO4000" s="27"/>
      <c r="AP4000" s="27"/>
      <c r="AQ4000" s="27">
        <f>SUM(O4000:W4000)</f>
        <v>57387105.420000002</v>
      </c>
      <c r="AR4000" s="27">
        <f t="shared" si="174"/>
        <v>64273558.070400007</v>
      </c>
      <c r="AS4000" s="10"/>
      <c r="AT4000" s="9">
        <v>2014</v>
      </c>
      <c r="AU4000" s="89"/>
    </row>
    <row r="4001" spans="2:47" ht="13.15" customHeight="1" x14ac:dyDescent="0.25">
      <c r="B4001" s="10" t="s">
        <v>6541</v>
      </c>
      <c r="C4001" s="16" t="s">
        <v>100</v>
      </c>
      <c r="D4001" s="15" t="s">
        <v>6542</v>
      </c>
      <c r="E4001" s="15" t="s">
        <v>6543</v>
      </c>
      <c r="F4001" s="31" t="s">
        <v>6544</v>
      </c>
      <c r="G4001" s="15" t="s">
        <v>6545</v>
      </c>
      <c r="H4001" s="15" t="s">
        <v>105</v>
      </c>
      <c r="I4001" s="15">
        <v>96</v>
      </c>
      <c r="J4001" s="15" t="s">
        <v>238</v>
      </c>
      <c r="K4001" s="10" t="s">
        <v>5830</v>
      </c>
      <c r="L4001" s="10"/>
      <c r="M4001" s="10" t="s">
        <v>6145</v>
      </c>
      <c r="N4001" s="10" t="s">
        <v>5955</v>
      </c>
      <c r="O4001" s="27"/>
      <c r="P4001" s="27"/>
      <c r="Q4001" s="27"/>
      <c r="R4001" s="27">
        <v>5100000</v>
      </c>
      <c r="S4001" s="27">
        <v>5304000</v>
      </c>
      <c r="T4001" s="27">
        <v>5516160</v>
      </c>
      <c r="U4001" s="27"/>
      <c r="V4001" s="27"/>
      <c r="W4001" s="27"/>
      <c r="X4001" s="27"/>
      <c r="Y4001" s="27"/>
      <c r="Z4001" s="27"/>
      <c r="AA4001" s="27"/>
      <c r="AB4001" s="27"/>
      <c r="AC4001" s="27"/>
      <c r="AD4001" s="27"/>
      <c r="AE4001" s="27"/>
      <c r="AF4001" s="27"/>
      <c r="AG4001" s="27"/>
      <c r="AH4001" s="27"/>
      <c r="AI4001" s="27"/>
      <c r="AJ4001" s="27"/>
      <c r="AK4001" s="27"/>
      <c r="AL4001" s="27"/>
      <c r="AM4001" s="27"/>
      <c r="AN4001" s="27"/>
      <c r="AO4001" s="27"/>
      <c r="AP4001" s="27"/>
      <c r="AQ4001" s="27">
        <v>0</v>
      </c>
      <c r="AR4001" s="27">
        <f t="shared" si="174"/>
        <v>0</v>
      </c>
      <c r="AS4001" s="10"/>
      <c r="AT4001" s="9">
        <v>2014</v>
      </c>
      <c r="AU4001" s="89" t="s">
        <v>6539</v>
      </c>
    </row>
    <row r="4002" spans="2:47" ht="13.15" customHeight="1" x14ac:dyDescent="0.25">
      <c r="B4002" s="10" t="s">
        <v>6546</v>
      </c>
      <c r="C4002" s="16" t="s">
        <v>100</v>
      </c>
      <c r="D4002" s="15" t="s">
        <v>6542</v>
      </c>
      <c r="E4002" s="15" t="s">
        <v>6543</v>
      </c>
      <c r="F4002" s="31" t="s">
        <v>6544</v>
      </c>
      <c r="G4002" s="15" t="s">
        <v>6545</v>
      </c>
      <c r="H4002" s="15" t="s">
        <v>105</v>
      </c>
      <c r="I4002" s="15">
        <v>96</v>
      </c>
      <c r="J4002" s="15" t="s">
        <v>238</v>
      </c>
      <c r="K4002" s="10" t="s">
        <v>5830</v>
      </c>
      <c r="L4002" s="10"/>
      <c r="M4002" s="10" t="s">
        <v>6145</v>
      </c>
      <c r="N4002" s="10" t="s">
        <v>5955</v>
      </c>
      <c r="O4002" s="27"/>
      <c r="P4002" s="27"/>
      <c r="Q4002" s="27"/>
      <c r="R4002" s="27">
        <v>5100000</v>
      </c>
      <c r="S4002" s="27">
        <v>5100000</v>
      </c>
      <c r="T4002" s="27">
        <v>5100000</v>
      </c>
      <c r="U4002" s="27"/>
      <c r="V4002" s="27"/>
      <c r="W4002" s="27"/>
      <c r="X4002" s="27"/>
      <c r="Y4002" s="27"/>
      <c r="Z4002" s="27"/>
      <c r="AA4002" s="27"/>
      <c r="AB4002" s="27"/>
      <c r="AC4002" s="27"/>
      <c r="AD4002" s="27"/>
      <c r="AE4002" s="27"/>
      <c r="AF4002" s="27"/>
      <c r="AG4002" s="27"/>
      <c r="AH4002" s="27"/>
      <c r="AI4002" s="27"/>
      <c r="AJ4002" s="27"/>
      <c r="AK4002" s="27"/>
      <c r="AL4002" s="27"/>
      <c r="AM4002" s="27"/>
      <c r="AN4002" s="27"/>
      <c r="AO4002" s="27"/>
      <c r="AP4002" s="27"/>
      <c r="AQ4002" s="27">
        <f>SUM(O4002:W4002)</f>
        <v>15300000</v>
      </c>
      <c r="AR4002" s="27">
        <f t="shared" si="174"/>
        <v>17136000</v>
      </c>
      <c r="AS4002" s="10"/>
      <c r="AT4002" s="9">
        <v>2014</v>
      </c>
      <c r="AU4002" s="89"/>
    </row>
    <row r="4003" spans="2:47" ht="13.15" customHeight="1" x14ac:dyDescent="0.25">
      <c r="B4003" s="10" t="s">
        <v>6547</v>
      </c>
      <c r="C4003" s="16" t="s">
        <v>100</v>
      </c>
      <c r="D4003" s="15" t="s">
        <v>6542</v>
      </c>
      <c r="E4003" s="15" t="s">
        <v>6543</v>
      </c>
      <c r="F4003" s="31" t="s">
        <v>6544</v>
      </c>
      <c r="G4003" s="15" t="s">
        <v>6548</v>
      </c>
      <c r="H4003" s="15" t="s">
        <v>105</v>
      </c>
      <c r="I4003" s="15">
        <v>100</v>
      </c>
      <c r="J4003" s="15" t="s">
        <v>238</v>
      </c>
      <c r="K4003" s="10" t="s">
        <v>5830</v>
      </c>
      <c r="L4003" s="10"/>
      <c r="M4003" s="10" t="s">
        <v>6145</v>
      </c>
      <c r="N4003" s="10" t="s">
        <v>5955</v>
      </c>
      <c r="O4003" s="27"/>
      <c r="P4003" s="27"/>
      <c r="Q4003" s="27"/>
      <c r="R4003" s="27">
        <v>41281900</v>
      </c>
      <c r="S4003" s="27">
        <v>42933176</v>
      </c>
      <c r="T4003" s="27">
        <v>44650320</v>
      </c>
      <c r="U4003" s="27"/>
      <c r="V4003" s="27"/>
      <c r="W4003" s="27"/>
      <c r="X4003" s="27"/>
      <c r="Y4003" s="27"/>
      <c r="Z4003" s="27"/>
      <c r="AA4003" s="27"/>
      <c r="AB4003" s="27"/>
      <c r="AC4003" s="27"/>
      <c r="AD4003" s="27"/>
      <c r="AE4003" s="27"/>
      <c r="AF4003" s="27"/>
      <c r="AG4003" s="27"/>
      <c r="AH4003" s="27"/>
      <c r="AI4003" s="27"/>
      <c r="AJ4003" s="27"/>
      <c r="AK4003" s="27"/>
      <c r="AL4003" s="27"/>
      <c r="AM4003" s="27"/>
      <c r="AN4003" s="27"/>
      <c r="AO4003" s="27"/>
      <c r="AP4003" s="27"/>
      <c r="AQ4003" s="27">
        <v>0</v>
      </c>
      <c r="AR4003" s="27">
        <f t="shared" si="174"/>
        <v>0</v>
      </c>
      <c r="AS4003" s="10"/>
      <c r="AT4003" s="9">
        <v>2014</v>
      </c>
      <c r="AU4003" s="10" t="s">
        <v>6064</v>
      </c>
    </row>
    <row r="4004" spans="2:47" ht="13.15" customHeight="1" x14ac:dyDescent="0.25">
      <c r="B4004" s="10" t="s">
        <v>6549</v>
      </c>
      <c r="C4004" s="16" t="s">
        <v>100</v>
      </c>
      <c r="D4004" s="15" t="s">
        <v>6542</v>
      </c>
      <c r="E4004" s="15" t="s">
        <v>6543</v>
      </c>
      <c r="F4004" s="31" t="s">
        <v>6544</v>
      </c>
      <c r="G4004" s="15" t="s">
        <v>6548</v>
      </c>
      <c r="H4004" s="15" t="s">
        <v>105</v>
      </c>
      <c r="I4004" s="15">
        <v>100</v>
      </c>
      <c r="J4004" s="15" t="s">
        <v>238</v>
      </c>
      <c r="K4004" s="15" t="s">
        <v>5830</v>
      </c>
      <c r="L4004" s="10"/>
      <c r="M4004" s="10" t="s">
        <v>6145</v>
      </c>
      <c r="N4004" s="10" t="s">
        <v>5955</v>
      </c>
      <c r="O4004" s="27"/>
      <c r="P4004" s="27"/>
      <c r="Q4004" s="27"/>
      <c r="R4004" s="27">
        <v>74371900.560000002</v>
      </c>
      <c r="S4004" s="27">
        <v>77346776.582400009</v>
      </c>
      <c r="T4004" s="27">
        <v>80440647.645696014</v>
      </c>
      <c r="U4004" s="27"/>
      <c r="V4004" s="27"/>
      <c r="W4004" s="27"/>
      <c r="X4004" s="27"/>
      <c r="Y4004" s="27"/>
      <c r="Z4004" s="27"/>
      <c r="AA4004" s="27"/>
      <c r="AB4004" s="27"/>
      <c r="AC4004" s="27"/>
      <c r="AD4004" s="27"/>
      <c r="AE4004" s="27"/>
      <c r="AF4004" s="27"/>
      <c r="AG4004" s="27"/>
      <c r="AH4004" s="27"/>
      <c r="AI4004" s="27"/>
      <c r="AJ4004" s="27"/>
      <c r="AK4004" s="27"/>
      <c r="AL4004" s="27"/>
      <c r="AM4004" s="27"/>
      <c r="AN4004" s="27"/>
      <c r="AO4004" s="27"/>
      <c r="AP4004" s="27"/>
      <c r="AQ4004" s="27">
        <v>0</v>
      </c>
      <c r="AR4004" s="27">
        <f t="shared" si="174"/>
        <v>0</v>
      </c>
      <c r="AS4004" s="10"/>
      <c r="AT4004" s="9">
        <v>2014</v>
      </c>
      <c r="AU4004" s="89" t="s">
        <v>6550</v>
      </c>
    </row>
    <row r="4005" spans="2:47" ht="13.15" customHeight="1" x14ac:dyDescent="0.25">
      <c r="B4005" s="10" t="s">
        <v>6551</v>
      </c>
      <c r="C4005" s="16" t="s">
        <v>100</v>
      </c>
      <c r="D4005" s="15" t="s">
        <v>6542</v>
      </c>
      <c r="E4005" s="15" t="s">
        <v>6543</v>
      </c>
      <c r="F4005" s="31" t="s">
        <v>6544</v>
      </c>
      <c r="G4005" s="15" t="s">
        <v>6548</v>
      </c>
      <c r="H4005" s="15" t="s">
        <v>105</v>
      </c>
      <c r="I4005" s="15">
        <v>100</v>
      </c>
      <c r="J4005" s="15" t="s">
        <v>238</v>
      </c>
      <c r="K4005" s="15" t="s">
        <v>5830</v>
      </c>
      <c r="L4005" s="10"/>
      <c r="M4005" s="10" t="s">
        <v>6145</v>
      </c>
      <c r="N4005" s="10" t="s">
        <v>5955</v>
      </c>
      <c r="O4005" s="27"/>
      <c r="P4005" s="27"/>
      <c r="Q4005" s="27"/>
      <c r="R4005" s="27">
        <v>74371900.560000002</v>
      </c>
      <c r="S4005" s="27">
        <v>77346776.582400009</v>
      </c>
      <c r="T4005" s="27"/>
      <c r="U4005" s="27"/>
      <c r="V4005" s="27"/>
      <c r="W4005" s="27"/>
      <c r="X4005" s="27"/>
      <c r="Y4005" s="27"/>
      <c r="Z4005" s="27"/>
      <c r="AA4005" s="27"/>
      <c r="AB4005" s="27"/>
      <c r="AC4005" s="27"/>
      <c r="AD4005" s="27"/>
      <c r="AE4005" s="27"/>
      <c r="AF4005" s="27"/>
      <c r="AG4005" s="27"/>
      <c r="AH4005" s="27"/>
      <c r="AI4005" s="27"/>
      <c r="AJ4005" s="27"/>
      <c r="AK4005" s="27"/>
      <c r="AL4005" s="27"/>
      <c r="AM4005" s="27"/>
      <c r="AN4005" s="27"/>
      <c r="AO4005" s="27"/>
      <c r="AP4005" s="27"/>
      <c r="AQ4005" s="27">
        <f>SUM(O4005:W4005)</f>
        <v>151718677.14240003</v>
      </c>
      <c r="AR4005" s="27">
        <f t="shared" si="174"/>
        <v>169924918.39948803</v>
      </c>
      <c r="AS4005" s="10"/>
      <c r="AT4005" s="9">
        <v>2014</v>
      </c>
      <c r="AU4005" s="89"/>
    </row>
    <row r="4006" spans="2:47" ht="13.15" customHeight="1" x14ac:dyDescent="0.25">
      <c r="B4006" s="10" t="s">
        <v>6552</v>
      </c>
      <c r="C4006" s="16" t="s">
        <v>100</v>
      </c>
      <c r="D4006" s="15" t="s">
        <v>6553</v>
      </c>
      <c r="E4006" s="15" t="s">
        <v>6554</v>
      </c>
      <c r="F4006" s="31" t="s">
        <v>6555</v>
      </c>
      <c r="G4006" s="15" t="s">
        <v>6556</v>
      </c>
      <c r="H4006" s="15" t="s">
        <v>105</v>
      </c>
      <c r="I4006" s="15">
        <v>80</v>
      </c>
      <c r="J4006" s="15" t="s">
        <v>238</v>
      </c>
      <c r="K4006" s="10" t="s">
        <v>5830</v>
      </c>
      <c r="L4006" s="10"/>
      <c r="M4006" s="10" t="s">
        <v>6145</v>
      </c>
      <c r="N4006" s="10" t="s">
        <v>5955</v>
      </c>
      <c r="O4006" s="27"/>
      <c r="P4006" s="27"/>
      <c r="Q4006" s="27"/>
      <c r="R4006" s="27">
        <v>4410000</v>
      </c>
      <c r="S4006" s="27">
        <v>4586400</v>
      </c>
      <c r="T4006" s="27">
        <v>4769440</v>
      </c>
      <c r="U4006" s="27"/>
      <c r="V4006" s="27"/>
      <c r="W4006" s="27"/>
      <c r="X4006" s="27"/>
      <c r="Y4006" s="27"/>
      <c r="Z4006" s="27"/>
      <c r="AA4006" s="27"/>
      <c r="AB4006" s="27"/>
      <c r="AC4006" s="27"/>
      <c r="AD4006" s="27"/>
      <c r="AE4006" s="27"/>
      <c r="AF4006" s="27"/>
      <c r="AG4006" s="27"/>
      <c r="AH4006" s="27"/>
      <c r="AI4006" s="27"/>
      <c r="AJ4006" s="27"/>
      <c r="AK4006" s="27"/>
      <c r="AL4006" s="27"/>
      <c r="AM4006" s="27"/>
      <c r="AN4006" s="27"/>
      <c r="AO4006" s="27"/>
      <c r="AP4006" s="27"/>
      <c r="AQ4006" s="27">
        <v>0</v>
      </c>
      <c r="AR4006" s="27">
        <f t="shared" si="174"/>
        <v>0</v>
      </c>
      <c r="AS4006" s="10"/>
      <c r="AT4006" s="9">
        <v>2014</v>
      </c>
      <c r="AU4006" s="10" t="s">
        <v>212</v>
      </c>
    </row>
    <row r="4007" spans="2:47" ht="13.15" customHeight="1" x14ac:dyDescent="0.25">
      <c r="B4007" s="10" t="s">
        <v>6557</v>
      </c>
      <c r="C4007" s="16" t="s">
        <v>100</v>
      </c>
      <c r="D4007" s="15" t="s">
        <v>6553</v>
      </c>
      <c r="E4007" s="15" t="s">
        <v>6554</v>
      </c>
      <c r="F4007" s="31" t="s">
        <v>6555</v>
      </c>
      <c r="G4007" s="15" t="s">
        <v>6558</v>
      </c>
      <c r="H4007" s="15" t="s">
        <v>105</v>
      </c>
      <c r="I4007" s="15">
        <v>80</v>
      </c>
      <c r="J4007" s="15" t="s">
        <v>238</v>
      </c>
      <c r="K4007" s="10" t="s">
        <v>5830</v>
      </c>
      <c r="L4007" s="10"/>
      <c r="M4007" s="10" t="s">
        <v>6145</v>
      </c>
      <c r="N4007" s="10" t="s">
        <v>5955</v>
      </c>
      <c r="O4007" s="27"/>
      <c r="P4007" s="27"/>
      <c r="Q4007" s="27"/>
      <c r="R4007" s="27">
        <v>7037710</v>
      </c>
      <c r="S4007" s="27">
        <v>7319218.4000000004</v>
      </c>
      <c r="T4007" s="27">
        <v>7611760</v>
      </c>
      <c r="U4007" s="27"/>
      <c r="V4007" s="27"/>
      <c r="W4007" s="27"/>
      <c r="X4007" s="27"/>
      <c r="Y4007" s="27"/>
      <c r="Z4007" s="27"/>
      <c r="AA4007" s="27"/>
      <c r="AB4007" s="27"/>
      <c r="AC4007" s="27"/>
      <c r="AD4007" s="27"/>
      <c r="AE4007" s="27"/>
      <c r="AF4007" s="27"/>
      <c r="AG4007" s="27"/>
      <c r="AH4007" s="27"/>
      <c r="AI4007" s="27"/>
      <c r="AJ4007" s="27"/>
      <c r="AK4007" s="27"/>
      <c r="AL4007" s="27"/>
      <c r="AM4007" s="27"/>
      <c r="AN4007" s="27"/>
      <c r="AO4007" s="27"/>
      <c r="AP4007" s="27"/>
      <c r="AQ4007" s="27">
        <v>0</v>
      </c>
      <c r="AR4007" s="27">
        <f t="shared" si="174"/>
        <v>0</v>
      </c>
      <c r="AS4007" s="10"/>
      <c r="AT4007" s="9">
        <v>2014</v>
      </c>
      <c r="AU4007" s="89" t="s">
        <v>7514</v>
      </c>
    </row>
    <row r="4008" spans="2:47" ht="13.15" customHeight="1" x14ac:dyDescent="0.25">
      <c r="B4008" s="10" t="s">
        <v>7515</v>
      </c>
      <c r="C4008" s="16" t="s">
        <v>100</v>
      </c>
      <c r="D4008" s="15" t="s">
        <v>6553</v>
      </c>
      <c r="E4008" s="15" t="s">
        <v>6554</v>
      </c>
      <c r="F4008" s="31" t="s">
        <v>6555</v>
      </c>
      <c r="G4008" s="15" t="s">
        <v>6558</v>
      </c>
      <c r="H4008" s="15" t="s">
        <v>105</v>
      </c>
      <c r="I4008" s="15">
        <v>80</v>
      </c>
      <c r="J4008" s="15" t="s">
        <v>238</v>
      </c>
      <c r="K4008" s="10" t="s">
        <v>5830</v>
      </c>
      <c r="L4008" s="10"/>
      <c r="M4008" s="10" t="s">
        <v>6145</v>
      </c>
      <c r="N4008" s="10" t="s">
        <v>5955</v>
      </c>
      <c r="O4008" s="27"/>
      <c r="P4008" s="27"/>
      <c r="Q4008" s="27"/>
      <c r="R4008" s="150">
        <v>7037710</v>
      </c>
      <c r="S4008" s="150">
        <v>7319000</v>
      </c>
      <c r="T4008" s="150">
        <v>7612000</v>
      </c>
      <c r="U4008" s="27"/>
      <c r="V4008" s="27"/>
      <c r="W4008" s="27"/>
      <c r="X4008" s="27"/>
      <c r="Y4008" s="27"/>
      <c r="Z4008" s="27"/>
      <c r="AA4008" s="27"/>
      <c r="AB4008" s="27"/>
      <c r="AC4008" s="27"/>
      <c r="AD4008" s="27"/>
      <c r="AE4008" s="27"/>
      <c r="AF4008" s="27"/>
      <c r="AG4008" s="27"/>
      <c r="AH4008" s="27"/>
      <c r="AI4008" s="27"/>
      <c r="AJ4008" s="27"/>
      <c r="AK4008" s="27"/>
      <c r="AL4008" s="27"/>
      <c r="AM4008" s="27"/>
      <c r="AN4008" s="27"/>
      <c r="AO4008" s="27"/>
      <c r="AP4008" s="27"/>
      <c r="AQ4008" s="27">
        <f>SUM(O4008:W4008)</f>
        <v>21968710</v>
      </c>
      <c r="AR4008" s="27">
        <f t="shared" si="174"/>
        <v>24604955.200000003</v>
      </c>
      <c r="AS4008" s="10"/>
      <c r="AT4008" s="88" t="s">
        <v>6279</v>
      </c>
      <c r="AU4008" s="89" t="s">
        <v>7516</v>
      </c>
    </row>
    <row r="4009" spans="2:47" ht="13.15" customHeight="1" x14ac:dyDescent="0.25">
      <c r="B4009" s="10" t="s">
        <v>6559</v>
      </c>
      <c r="C4009" s="16" t="s">
        <v>100</v>
      </c>
      <c r="D4009" s="15" t="s">
        <v>6553</v>
      </c>
      <c r="E4009" s="15" t="s">
        <v>6554</v>
      </c>
      <c r="F4009" s="31" t="s">
        <v>6555</v>
      </c>
      <c r="G4009" s="15" t="s">
        <v>6560</v>
      </c>
      <c r="H4009" s="15" t="s">
        <v>105</v>
      </c>
      <c r="I4009" s="15">
        <v>75</v>
      </c>
      <c r="J4009" s="15" t="s">
        <v>238</v>
      </c>
      <c r="K4009" s="10" t="s">
        <v>5830</v>
      </c>
      <c r="L4009" s="10"/>
      <c r="M4009" s="10" t="s">
        <v>6145</v>
      </c>
      <c r="N4009" s="10" t="s">
        <v>5955</v>
      </c>
      <c r="O4009" s="27"/>
      <c r="P4009" s="27"/>
      <c r="Q4009" s="27"/>
      <c r="R4009" s="27">
        <v>5963430</v>
      </c>
      <c r="S4009" s="27">
        <v>6201967.2000000002</v>
      </c>
      <c r="T4009" s="27">
        <v>6450080</v>
      </c>
      <c r="U4009" s="27"/>
      <c r="V4009" s="27"/>
      <c r="W4009" s="27"/>
      <c r="X4009" s="27"/>
      <c r="Y4009" s="27"/>
      <c r="Z4009" s="27"/>
      <c r="AA4009" s="27"/>
      <c r="AB4009" s="27"/>
      <c r="AC4009" s="27"/>
      <c r="AD4009" s="27"/>
      <c r="AE4009" s="27"/>
      <c r="AF4009" s="27"/>
      <c r="AG4009" s="27"/>
      <c r="AH4009" s="27"/>
      <c r="AI4009" s="27"/>
      <c r="AJ4009" s="27"/>
      <c r="AK4009" s="27"/>
      <c r="AL4009" s="27"/>
      <c r="AM4009" s="27"/>
      <c r="AN4009" s="27"/>
      <c r="AO4009" s="27"/>
      <c r="AP4009" s="27"/>
      <c r="AQ4009" s="27">
        <f>SUM(O4009:W4009)</f>
        <v>18615477.199999999</v>
      </c>
      <c r="AR4009" s="27">
        <f t="shared" si="174"/>
        <v>20849334.464000002</v>
      </c>
      <c r="AS4009" s="10"/>
      <c r="AT4009" s="9">
        <v>2014</v>
      </c>
      <c r="AU4009" s="89"/>
    </row>
    <row r="4010" spans="2:47" ht="13.15" customHeight="1" x14ac:dyDescent="0.25">
      <c r="B4010" s="10" t="s">
        <v>6561</v>
      </c>
      <c r="C4010" s="16" t="s">
        <v>100</v>
      </c>
      <c r="D4010" s="15" t="s">
        <v>6553</v>
      </c>
      <c r="E4010" s="15" t="s">
        <v>6554</v>
      </c>
      <c r="F4010" s="31" t="s">
        <v>6555</v>
      </c>
      <c r="G4010" s="15" t="s">
        <v>6562</v>
      </c>
      <c r="H4010" s="15" t="s">
        <v>105</v>
      </c>
      <c r="I4010" s="15">
        <v>100</v>
      </c>
      <c r="J4010" s="15" t="s">
        <v>238</v>
      </c>
      <c r="K4010" s="10" t="s">
        <v>5830</v>
      </c>
      <c r="L4010" s="10"/>
      <c r="M4010" s="10" t="s">
        <v>6145</v>
      </c>
      <c r="N4010" s="10" t="s">
        <v>5955</v>
      </c>
      <c r="O4010" s="27"/>
      <c r="P4010" s="27"/>
      <c r="Q4010" s="27"/>
      <c r="R4010" s="27">
        <v>11076960</v>
      </c>
      <c r="S4010" s="27">
        <v>11520038.4</v>
      </c>
      <c r="T4010" s="27">
        <v>11980800</v>
      </c>
      <c r="U4010" s="27"/>
      <c r="V4010" s="27"/>
      <c r="W4010" s="27"/>
      <c r="X4010" s="27"/>
      <c r="Y4010" s="27"/>
      <c r="Z4010" s="27"/>
      <c r="AA4010" s="27"/>
      <c r="AB4010" s="27"/>
      <c r="AC4010" s="27"/>
      <c r="AD4010" s="27"/>
      <c r="AE4010" s="27"/>
      <c r="AF4010" s="27"/>
      <c r="AG4010" s="27"/>
      <c r="AH4010" s="27"/>
      <c r="AI4010" s="27"/>
      <c r="AJ4010" s="27"/>
      <c r="AK4010" s="27"/>
      <c r="AL4010" s="27"/>
      <c r="AM4010" s="27"/>
      <c r="AN4010" s="27"/>
      <c r="AO4010" s="27"/>
      <c r="AP4010" s="27"/>
      <c r="AQ4010" s="27">
        <f>SUM(O4010:W4010)</f>
        <v>34577798.399999999</v>
      </c>
      <c r="AR4010" s="27">
        <f t="shared" ref="AR4010:AR4073" si="176">AQ4010*1.12</f>
        <v>38727134.208000004</v>
      </c>
      <c r="AS4010" s="10"/>
      <c r="AT4010" s="9">
        <v>2014</v>
      </c>
      <c r="AU4010" s="89"/>
    </row>
    <row r="4011" spans="2:47" ht="13.15" customHeight="1" x14ac:dyDescent="0.25">
      <c r="B4011" s="10" t="s">
        <v>6563</v>
      </c>
      <c r="C4011" s="16" t="s">
        <v>100</v>
      </c>
      <c r="D4011" s="15" t="s">
        <v>6564</v>
      </c>
      <c r="E4011" s="15" t="s">
        <v>6565</v>
      </c>
      <c r="F4011" s="31" t="s">
        <v>6565</v>
      </c>
      <c r="G4011" s="15" t="s">
        <v>6566</v>
      </c>
      <c r="H4011" s="15" t="s">
        <v>105</v>
      </c>
      <c r="I4011" s="15">
        <v>0</v>
      </c>
      <c r="J4011" s="15" t="s">
        <v>238</v>
      </c>
      <c r="K4011" s="10" t="s">
        <v>5830</v>
      </c>
      <c r="L4011" s="10"/>
      <c r="M4011" s="10" t="s">
        <v>6145</v>
      </c>
      <c r="N4011" s="10" t="s">
        <v>5955</v>
      </c>
      <c r="O4011" s="27"/>
      <c r="P4011" s="27"/>
      <c r="Q4011" s="27"/>
      <c r="R4011" s="27">
        <v>7884000</v>
      </c>
      <c r="S4011" s="27">
        <v>8199360</v>
      </c>
      <c r="T4011" s="27">
        <v>8526960</v>
      </c>
      <c r="U4011" s="27"/>
      <c r="V4011" s="27"/>
      <c r="W4011" s="27"/>
      <c r="X4011" s="27"/>
      <c r="Y4011" s="27"/>
      <c r="Z4011" s="27"/>
      <c r="AA4011" s="27"/>
      <c r="AB4011" s="27"/>
      <c r="AC4011" s="27"/>
      <c r="AD4011" s="27"/>
      <c r="AE4011" s="27"/>
      <c r="AF4011" s="27"/>
      <c r="AG4011" s="27"/>
      <c r="AH4011" s="27"/>
      <c r="AI4011" s="27"/>
      <c r="AJ4011" s="27"/>
      <c r="AK4011" s="27"/>
      <c r="AL4011" s="27"/>
      <c r="AM4011" s="27"/>
      <c r="AN4011" s="27"/>
      <c r="AO4011" s="27"/>
      <c r="AP4011" s="27"/>
      <c r="AQ4011" s="27">
        <v>0</v>
      </c>
      <c r="AR4011" s="27">
        <f t="shared" si="176"/>
        <v>0</v>
      </c>
      <c r="AS4011" s="10"/>
      <c r="AT4011" s="9">
        <v>2014</v>
      </c>
      <c r="AU4011" s="89" t="s">
        <v>115</v>
      </c>
    </row>
    <row r="4012" spans="2:47" ht="13.15" customHeight="1" x14ac:dyDescent="0.25">
      <c r="B4012" s="10" t="s">
        <v>6567</v>
      </c>
      <c r="C4012" s="16" t="s">
        <v>100</v>
      </c>
      <c r="D4012" s="15" t="s">
        <v>6564</v>
      </c>
      <c r="E4012" s="15" t="s">
        <v>6565</v>
      </c>
      <c r="F4012" s="31" t="s">
        <v>6565</v>
      </c>
      <c r="G4012" s="15" t="s">
        <v>6566</v>
      </c>
      <c r="H4012" s="15" t="s">
        <v>105</v>
      </c>
      <c r="I4012" s="15">
        <v>0</v>
      </c>
      <c r="J4012" s="15" t="s">
        <v>238</v>
      </c>
      <c r="K4012" s="10" t="s">
        <v>5830</v>
      </c>
      <c r="L4012" s="10"/>
      <c r="M4012" s="10" t="s">
        <v>6145</v>
      </c>
      <c r="N4012" s="10" t="s">
        <v>5955</v>
      </c>
      <c r="O4012" s="27"/>
      <c r="P4012" s="27"/>
      <c r="Q4012" s="27"/>
      <c r="R4012" s="27">
        <v>7884000</v>
      </c>
      <c r="S4012" s="27">
        <v>8199360</v>
      </c>
      <c r="T4012" s="27">
        <v>0</v>
      </c>
      <c r="U4012" s="27"/>
      <c r="V4012" s="27"/>
      <c r="W4012" s="27"/>
      <c r="X4012" s="27"/>
      <c r="Y4012" s="27"/>
      <c r="Z4012" s="27"/>
      <c r="AA4012" s="27"/>
      <c r="AB4012" s="27"/>
      <c r="AC4012" s="27"/>
      <c r="AD4012" s="27"/>
      <c r="AE4012" s="27"/>
      <c r="AF4012" s="27"/>
      <c r="AG4012" s="27"/>
      <c r="AH4012" s="27"/>
      <c r="AI4012" s="27"/>
      <c r="AJ4012" s="27"/>
      <c r="AK4012" s="27"/>
      <c r="AL4012" s="27"/>
      <c r="AM4012" s="27"/>
      <c r="AN4012" s="27"/>
      <c r="AO4012" s="27"/>
      <c r="AP4012" s="27"/>
      <c r="AQ4012" s="27">
        <f>SUM(O4012:W4012)</f>
        <v>16083360</v>
      </c>
      <c r="AR4012" s="27">
        <f t="shared" si="176"/>
        <v>18013363.200000003</v>
      </c>
      <c r="AS4012" s="10"/>
      <c r="AT4012" s="9">
        <v>2014</v>
      </c>
      <c r="AU4012" s="89"/>
    </row>
    <row r="4013" spans="2:47" ht="13.15" customHeight="1" x14ac:dyDescent="0.25">
      <c r="B4013" s="10" t="s">
        <v>6568</v>
      </c>
      <c r="C4013" s="16" t="s">
        <v>100</v>
      </c>
      <c r="D4013" s="15" t="s">
        <v>6564</v>
      </c>
      <c r="E4013" s="15" t="s">
        <v>6565</v>
      </c>
      <c r="F4013" s="31" t="s">
        <v>6565</v>
      </c>
      <c r="G4013" s="15" t="s">
        <v>6569</v>
      </c>
      <c r="H4013" s="15" t="s">
        <v>105</v>
      </c>
      <c r="I4013" s="15">
        <v>100</v>
      </c>
      <c r="J4013" s="15" t="s">
        <v>238</v>
      </c>
      <c r="K4013" s="10" t="s">
        <v>5830</v>
      </c>
      <c r="L4013" s="10"/>
      <c r="M4013" s="10" t="s">
        <v>6145</v>
      </c>
      <c r="N4013" s="10" t="s">
        <v>5955</v>
      </c>
      <c r="O4013" s="27"/>
      <c r="P4013" s="27"/>
      <c r="Q4013" s="27"/>
      <c r="R4013" s="27">
        <v>3600000</v>
      </c>
      <c r="S4013" s="27">
        <v>3744000</v>
      </c>
      <c r="T4013" s="27">
        <v>3893760</v>
      </c>
      <c r="U4013" s="27"/>
      <c r="V4013" s="27"/>
      <c r="W4013" s="27"/>
      <c r="X4013" s="27"/>
      <c r="Y4013" s="27"/>
      <c r="Z4013" s="27"/>
      <c r="AA4013" s="27"/>
      <c r="AB4013" s="27"/>
      <c r="AC4013" s="27"/>
      <c r="AD4013" s="27"/>
      <c r="AE4013" s="27"/>
      <c r="AF4013" s="27"/>
      <c r="AG4013" s="27"/>
      <c r="AH4013" s="27"/>
      <c r="AI4013" s="27"/>
      <c r="AJ4013" s="27"/>
      <c r="AK4013" s="27"/>
      <c r="AL4013" s="27"/>
      <c r="AM4013" s="27"/>
      <c r="AN4013" s="27"/>
      <c r="AO4013" s="27"/>
      <c r="AP4013" s="27"/>
      <c r="AQ4013" s="27">
        <f>SUM(O4013:W4013)</f>
        <v>11237760</v>
      </c>
      <c r="AR4013" s="27">
        <f t="shared" si="176"/>
        <v>12586291.200000001</v>
      </c>
      <c r="AS4013" s="10"/>
      <c r="AT4013" s="9">
        <v>2014</v>
      </c>
      <c r="AU4013" s="89"/>
    </row>
    <row r="4014" spans="2:47" ht="13.15" customHeight="1" x14ac:dyDescent="0.25">
      <c r="B4014" s="10" t="s">
        <v>6570</v>
      </c>
      <c r="C4014" s="16" t="s">
        <v>100</v>
      </c>
      <c r="D4014" s="15" t="s">
        <v>6564</v>
      </c>
      <c r="E4014" s="15" t="s">
        <v>6565</v>
      </c>
      <c r="F4014" s="31" t="s">
        <v>6565</v>
      </c>
      <c r="G4014" s="15" t="s">
        <v>6571</v>
      </c>
      <c r="H4014" s="15" t="s">
        <v>105</v>
      </c>
      <c r="I4014" s="15">
        <v>0</v>
      </c>
      <c r="J4014" s="15" t="s">
        <v>238</v>
      </c>
      <c r="K4014" s="10" t="s">
        <v>5830</v>
      </c>
      <c r="L4014" s="10"/>
      <c r="M4014" s="10" t="s">
        <v>6145</v>
      </c>
      <c r="N4014" s="10" t="s">
        <v>5955</v>
      </c>
      <c r="O4014" s="27"/>
      <c r="P4014" s="27"/>
      <c r="Q4014" s="27"/>
      <c r="R4014" s="27">
        <v>4567510</v>
      </c>
      <c r="S4014" s="27">
        <v>4750210.4000000004</v>
      </c>
      <c r="T4014" s="27">
        <v>4940000</v>
      </c>
      <c r="U4014" s="27"/>
      <c r="V4014" s="27"/>
      <c r="W4014" s="27"/>
      <c r="X4014" s="27"/>
      <c r="Y4014" s="27"/>
      <c r="Z4014" s="27"/>
      <c r="AA4014" s="27"/>
      <c r="AB4014" s="27"/>
      <c r="AC4014" s="27"/>
      <c r="AD4014" s="27"/>
      <c r="AE4014" s="27"/>
      <c r="AF4014" s="27"/>
      <c r="AG4014" s="27"/>
      <c r="AH4014" s="27"/>
      <c r="AI4014" s="27"/>
      <c r="AJ4014" s="27"/>
      <c r="AK4014" s="27"/>
      <c r="AL4014" s="27"/>
      <c r="AM4014" s="27"/>
      <c r="AN4014" s="27"/>
      <c r="AO4014" s="27"/>
      <c r="AP4014" s="27"/>
      <c r="AQ4014" s="27">
        <f>SUM(O4014:W4014)</f>
        <v>14257720.4</v>
      </c>
      <c r="AR4014" s="27">
        <f t="shared" si="176"/>
        <v>15968646.848000001</v>
      </c>
      <c r="AS4014" s="10"/>
      <c r="AT4014" s="9">
        <v>2014</v>
      </c>
      <c r="AU4014" s="89"/>
    </row>
    <row r="4015" spans="2:47" ht="13.15" customHeight="1" x14ac:dyDescent="0.25">
      <c r="B4015" s="10" t="s">
        <v>6572</v>
      </c>
      <c r="C4015" s="16" t="s">
        <v>100</v>
      </c>
      <c r="D4015" s="15" t="s">
        <v>6573</v>
      </c>
      <c r="E4015" s="15" t="s">
        <v>6574</v>
      </c>
      <c r="F4015" s="31" t="s">
        <v>6575</v>
      </c>
      <c r="G4015" s="15" t="s">
        <v>6576</v>
      </c>
      <c r="H4015" s="15" t="s">
        <v>105</v>
      </c>
      <c r="I4015" s="15">
        <v>100</v>
      </c>
      <c r="J4015" s="15" t="s">
        <v>238</v>
      </c>
      <c r="K4015" s="10" t="s">
        <v>5830</v>
      </c>
      <c r="L4015" s="10"/>
      <c r="M4015" s="10" t="s">
        <v>6145</v>
      </c>
      <c r="N4015" s="10" t="s">
        <v>5955</v>
      </c>
      <c r="O4015" s="27"/>
      <c r="P4015" s="27"/>
      <c r="Q4015" s="27"/>
      <c r="R4015" s="27">
        <v>1201785.71</v>
      </c>
      <c r="S4015" s="27">
        <v>1249861.6000000001</v>
      </c>
      <c r="T4015" s="27">
        <v>1300000</v>
      </c>
      <c r="U4015" s="27"/>
      <c r="V4015" s="27"/>
      <c r="W4015" s="27"/>
      <c r="X4015" s="27"/>
      <c r="Y4015" s="27"/>
      <c r="Z4015" s="27"/>
      <c r="AA4015" s="27"/>
      <c r="AB4015" s="27"/>
      <c r="AC4015" s="27"/>
      <c r="AD4015" s="27"/>
      <c r="AE4015" s="27"/>
      <c r="AF4015" s="27"/>
      <c r="AG4015" s="27"/>
      <c r="AH4015" s="27"/>
      <c r="AI4015" s="27"/>
      <c r="AJ4015" s="27"/>
      <c r="AK4015" s="27"/>
      <c r="AL4015" s="27"/>
      <c r="AM4015" s="27"/>
      <c r="AN4015" s="27"/>
      <c r="AO4015" s="27"/>
      <c r="AP4015" s="27"/>
      <c r="AQ4015" s="27">
        <f>SUM(O4015:W4015)</f>
        <v>3751647.31</v>
      </c>
      <c r="AR4015" s="27">
        <f t="shared" si="176"/>
        <v>4201844.9872000003</v>
      </c>
      <c r="AS4015" s="10"/>
      <c r="AT4015" s="9">
        <v>2014</v>
      </c>
      <c r="AU4015" s="89"/>
    </row>
    <row r="4016" spans="2:47" ht="13.15" customHeight="1" x14ac:dyDescent="0.25">
      <c r="B4016" s="10" t="s">
        <v>6577</v>
      </c>
      <c r="C4016" s="16" t="s">
        <v>100</v>
      </c>
      <c r="D4016" s="15" t="s">
        <v>6578</v>
      </c>
      <c r="E4016" s="15" t="s">
        <v>6579</v>
      </c>
      <c r="F4016" s="15" t="s">
        <v>6580</v>
      </c>
      <c r="G4016" s="15" t="s">
        <v>6581</v>
      </c>
      <c r="H4016" s="15" t="s">
        <v>105</v>
      </c>
      <c r="I4016" s="15">
        <v>100</v>
      </c>
      <c r="J4016" s="15" t="s">
        <v>6043</v>
      </c>
      <c r="K4016" s="15" t="s">
        <v>5952</v>
      </c>
      <c r="L4016" s="15" t="s">
        <v>5953</v>
      </c>
      <c r="M4016" s="15" t="s">
        <v>6582</v>
      </c>
      <c r="N4016" s="10" t="s">
        <v>5955</v>
      </c>
      <c r="O4016" s="27"/>
      <c r="P4016" s="27"/>
      <c r="Q4016" s="27"/>
      <c r="R4016" s="27">
        <v>25000000</v>
      </c>
      <c r="S4016" s="27">
        <f>R4016*1.04</f>
        <v>26000000</v>
      </c>
      <c r="T4016" s="27">
        <f>S4016*1.04</f>
        <v>27040000</v>
      </c>
      <c r="U4016" s="27">
        <f>T4016*1.04</f>
        <v>28121600</v>
      </c>
      <c r="V4016" s="27">
        <f>U4016*1.04</f>
        <v>29246464</v>
      </c>
      <c r="W4016" s="27"/>
      <c r="X4016" s="27"/>
      <c r="Y4016" s="27"/>
      <c r="Z4016" s="27"/>
      <c r="AA4016" s="27"/>
      <c r="AB4016" s="27"/>
      <c r="AC4016" s="27"/>
      <c r="AD4016" s="27"/>
      <c r="AE4016" s="27"/>
      <c r="AF4016" s="27"/>
      <c r="AG4016" s="27"/>
      <c r="AH4016" s="27"/>
      <c r="AI4016" s="27"/>
      <c r="AJ4016" s="27"/>
      <c r="AK4016" s="27"/>
      <c r="AL4016" s="27"/>
      <c r="AM4016" s="27"/>
      <c r="AN4016" s="27"/>
      <c r="AO4016" s="27"/>
      <c r="AP4016" s="27"/>
      <c r="AQ4016" s="27">
        <v>0</v>
      </c>
      <c r="AR4016" s="27">
        <f t="shared" si="176"/>
        <v>0</v>
      </c>
      <c r="AS4016" s="10"/>
      <c r="AT4016" s="9">
        <v>2014</v>
      </c>
      <c r="AU4016" s="89" t="s">
        <v>112</v>
      </c>
    </row>
    <row r="4017" spans="2:47" ht="13.15" customHeight="1" x14ac:dyDescent="0.25">
      <c r="B4017" s="10" t="s">
        <v>6583</v>
      </c>
      <c r="C4017" s="16" t="s">
        <v>100</v>
      </c>
      <c r="D4017" s="15" t="s">
        <v>6578</v>
      </c>
      <c r="E4017" s="15" t="s">
        <v>6579</v>
      </c>
      <c r="F4017" s="15" t="s">
        <v>6580</v>
      </c>
      <c r="G4017" s="15" t="s">
        <v>6581</v>
      </c>
      <c r="H4017" s="15" t="s">
        <v>105</v>
      </c>
      <c r="I4017" s="15">
        <v>100</v>
      </c>
      <c r="J4017" s="15" t="s">
        <v>6043</v>
      </c>
      <c r="K4017" s="15" t="s">
        <v>5952</v>
      </c>
      <c r="L4017" s="15" t="s">
        <v>5953</v>
      </c>
      <c r="M4017" s="15" t="s">
        <v>6582</v>
      </c>
      <c r="N4017" s="10" t="s">
        <v>5955</v>
      </c>
      <c r="O4017" s="27"/>
      <c r="P4017" s="27"/>
      <c r="Q4017" s="27"/>
      <c r="R4017" s="27">
        <v>12500000</v>
      </c>
      <c r="S4017" s="27">
        <v>12500000</v>
      </c>
      <c r="T4017" s="27">
        <v>12500000</v>
      </c>
      <c r="U4017" s="27">
        <v>12500000</v>
      </c>
      <c r="V4017" s="27">
        <v>12500000</v>
      </c>
      <c r="W4017" s="27"/>
      <c r="X4017" s="27"/>
      <c r="Y4017" s="27"/>
      <c r="Z4017" s="27"/>
      <c r="AA4017" s="27"/>
      <c r="AB4017" s="27"/>
      <c r="AC4017" s="27"/>
      <c r="AD4017" s="27"/>
      <c r="AE4017" s="27"/>
      <c r="AF4017" s="27"/>
      <c r="AG4017" s="27"/>
      <c r="AH4017" s="27"/>
      <c r="AI4017" s="27"/>
      <c r="AJ4017" s="27"/>
      <c r="AK4017" s="27"/>
      <c r="AL4017" s="27"/>
      <c r="AM4017" s="27"/>
      <c r="AN4017" s="27"/>
      <c r="AO4017" s="27"/>
      <c r="AP4017" s="27"/>
      <c r="AQ4017" s="27">
        <f>SUM(O4017:W4017)</f>
        <v>62500000</v>
      </c>
      <c r="AR4017" s="27">
        <f t="shared" si="176"/>
        <v>70000000</v>
      </c>
      <c r="AS4017" s="10"/>
      <c r="AT4017" s="43" t="s">
        <v>241</v>
      </c>
      <c r="AU4017" s="10"/>
    </row>
    <row r="4018" spans="2:47" ht="13.15" customHeight="1" x14ac:dyDescent="0.2">
      <c r="B4018" s="10" t="s">
        <v>6584</v>
      </c>
      <c r="C4018" s="49" t="s">
        <v>100</v>
      </c>
      <c r="D4018" s="8" t="s">
        <v>6585</v>
      </c>
      <c r="E4018" s="8" t="s">
        <v>6586</v>
      </c>
      <c r="F4018" s="8" t="s">
        <v>6587</v>
      </c>
      <c r="G4018" s="49" t="s">
        <v>6588</v>
      </c>
      <c r="H4018" s="49" t="s">
        <v>105</v>
      </c>
      <c r="I4018" s="49">
        <v>0</v>
      </c>
      <c r="J4018" s="49" t="s">
        <v>6589</v>
      </c>
      <c r="K4018" s="49" t="s">
        <v>5952</v>
      </c>
      <c r="L4018" s="49"/>
      <c r="M4018" s="49" t="s">
        <v>6145</v>
      </c>
      <c r="N4018" s="10" t="s">
        <v>5955</v>
      </c>
      <c r="O4018" s="39"/>
      <c r="P4018" s="39"/>
      <c r="Q4018" s="39"/>
      <c r="R4018" s="39"/>
      <c r="S4018" s="39">
        <v>111722140</v>
      </c>
      <c r="T4018" s="39">
        <v>111722140</v>
      </c>
      <c r="U4018" s="39">
        <v>111722140</v>
      </c>
      <c r="V4018" s="100"/>
      <c r="W4018" s="100"/>
      <c r="X4018" s="100"/>
      <c r="Y4018" s="100"/>
      <c r="Z4018" s="100"/>
      <c r="AA4018" s="100"/>
      <c r="AB4018" s="100"/>
      <c r="AC4018" s="100"/>
      <c r="AD4018" s="100"/>
      <c r="AE4018" s="100"/>
      <c r="AF4018" s="100"/>
      <c r="AG4018" s="100"/>
      <c r="AH4018" s="100"/>
      <c r="AI4018" s="100"/>
      <c r="AJ4018" s="100"/>
      <c r="AK4018" s="100"/>
      <c r="AL4018" s="100"/>
      <c r="AM4018" s="100"/>
      <c r="AN4018" s="100"/>
      <c r="AO4018" s="100"/>
      <c r="AP4018" s="27"/>
      <c r="AQ4018" s="27">
        <v>0</v>
      </c>
      <c r="AR4018" s="27">
        <f t="shared" si="176"/>
        <v>0</v>
      </c>
      <c r="AS4018" s="13"/>
      <c r="AT4018" s="108">
        <v>2016</v>
      </c>
      <c r="AU4018" s="89">
        <v>9</v>
      </c>
    </row>
    <row r="4019" spans="2:47" ht="13.15" customHeight="1" x14ac:dyDescent="0.2">
      <c r="B4019" s="10" t="s">
        <v>6590</v>
      </c>
      <c r="C4019" s="49" t="s">
        <v>100</v>
      </c>
      <c r="D4019" s="8" t="s">
        <v>6585</v>
      </c>
      <c r="E4019" s="8" t="s">
        <v>6586</v>
      </c>
      <c r="F4019" s="8" t="s">
        <v>6587</v>
      </c>
      <c r="G4019" s="49" t="s">
        <v>6588</v>
      </c>
      <c r="H4019" s="49" t="s">
        <v>105</v>
      </c>
      <c r="I4019" s="49">
        <v>0</v>
      </c>
      <c r="J4019" s="49" t="s">
        <v>6174</v>
      </c>
      <c r="K4019" s="49" t="s">
        <v>5952</v>
      </c>
      <c r="L4019" s="49"/>
      <c r="M4019" s="49" t="s">
        <v>6145</v>
      </c>
      <c r="N4019" s="10" t="s">
        <v>5955</v>
      </c>
      <c r="O4019" s="39"/>
      <c r="P4019" s="39"/>
      <c r="Q4019" s="39"/>
      <c r="R4019" s="39"/>
      <c r="S4019" s="39">
        <v>111722140</v>
      </c>
      <c r="T4019" s="39">
        <v>111722140</v>
      </c>
      <c r="U4019" s="39">
        <v>111722140</v>
      </c>
      <c r="V4019" s="100"/>
      <c r="W4019" s="100"/>
      <c r="X4019" s="100"/>
      <c r="Y4019" s="100"/>
      <c r="Z4019" s="100"/>
      <c r="AA4019" s="100"/>
      <c r="AB4019" s="100"/>
      <c r="AC4019" s="100"/>
      <c r="AD4019" s="100"/>
      <c r="AE4019" s="100"/>
      <c r="AF4019" s="100"/>
      <c r="AG4019" s="100"/>
      <c r="AH4019" s="100"/>
      <c r="AI4019" s="100"/>
      <c r="AJ4019" s="100"/>
      <c r="AK4019" s="100"/>
      <c r="AL4019" s="100"/>
      <c r="AM4019" s="100"/>
      <c r="AN4019" s="100"/>
      <c r="AO4019" s="100"/>
      <c r="AP4019" s="27"/>
      <c r="AQ4019" s="27">
        <v>0</v>
      </c>
      <c r="AR4019" s="27">
        <f t="shared" si="176"/>
        <v>0</v>
      </c>
      <c r="AS4019" s="13"/>
      <c r="AT4019" s="7">
        <v>2016</v>
      </c>
      <c r="AU4019" s="89" t="s">
        <v>212</v>
      </c>
    </row>
    <row r="4020" spans="2:47" ht="13.15" customHeight="1" x14ac:dyDescent="0.25">
      <c r="B4020" s="10" t="s">
        <v>6591</v>
      </c>
      <c r="C4020" s="16" t="s">
        <v>100</v>
      </c>
      <c r="D4020" s="16" t="s">
        <v>6592</v>
      </c>
      <c r="E4020" s="49" t="s">
        <v>6593</v>
      </c>
      <c r="F4020" s="49" t="s">
        <v>6593</v>
      </c>
      <c r="G4020" s="31" t="s">
        <v>6594</v>
      </c>
      <c r="H4020" s="10" t="s">
        <v>1026</v>
      </c>
      <c r="I4020" s="15">
        <v>90</v>
      </c>
      <c r="J4020" s="15" t="s">
        <v>6180</v>
      </c>
      <c r="K4020" s="15" t="s">
        <v>5952</v>
      </c>
      <c r="L4020" s="15"/>
      <c r="M4020" s="30" t="s">
        <v>6145</v>
      </c>
      <c r="N4020" s="10" t="s">
        <v>5955</v>
      </c>
      <c r="O4020" s="39"/>
      <c r="P4020" s="39"/>
      <c r="Q4020" s="39"/>
      <c r="R4020" s="39"/>
      <c r="S4020" s="39">
        <v>123921946.23999999</v>
      </c>
      <c r="T4020" s="39">
        <f t="shared" ref="T4020:U4024" si="177">S4020*1.04</f>
        <v>128878824.0896</v>
      </c>
      <c r="U4020" s="39">
        <f t="shared" si="177"/>
        <v>134033977.053184</v>
      </c>
      <c r="V4020" s="39"/>
      <c r="W4020" s="39"/>
      <c r="X4020" s="39"/>
      <c r="Y4020" s="39"/>
      <c r="Z4020" s="39"/>
      <c r="AA4020" s="39"/>
      <c r="AB4020" s="39"/>
      <c r="AC4020" s="39"/>
      <c r="AD4020" s="39"/>
      <c r="AE4020" s="39"/>
      <c r="AF4020" s="39"/>
      <c r="AG4020" s="39"/>
      <c r="AH4020" s="39"/>
      <c r="AI4020" s="39"/>
      <c r="AJ4020" s="39"/>
      <c r="AK4020" s="39"/>
      <c r="AL4020" s="39"/>
      <c r="AM4020" s="39"/>
      <c r="AN4020" s="39"/>
      <c r="AO4020" s="39"/>
      <c r="AP4020" s="39"/>
      <c r="AQ4020" s="27">
        <f>SUM(O4020:W4020)</f>
        <v>386834747.38278401</v>
      </c>
      <c r="AR4020" s="27">
        <f t="shared" si="176"/>
        <v>433254917.06871814</v>
      </c>
      <c r="AS4020" s="15"/>
      <c r="AT4020" s="15">
        <v>2015</v>
      </c>
      <c r="AU4020" s="89"/>
    </row>
    <row r="4021" spans="2:47" ht="13.15" customHeight="1" x14ac:dyDescent="0.25">
      <c r="B4021" s="10" t="s">
        <v>6595</v>
      </c>
      <c r="C4021" s="16" t="s">
        <v>100</v>
      </c>
      <c r="D4021" s="16" t="s">
        <v>6592</v>
      </c>
      <c r="E4021" s="49" t="s">
        <v>6593</v>
      </c>
      <c r="F4021" s="49" t="s">
        <v>6593</v>
      </c>
      <c r="G4021" s="31" t="s">
        <v>6480</v>
      </c>
      <c r="H4021" s="10" t="s">
        <v>1026</v>
      </c>
      <c r="I4021" s="15">
        <v>90</v>
      </c>
      <c r="J4021" s="15" t="s">
        <v>6180</v>
      </c>
      <c r="K4021" s="15" t="s">
        <v>5952</v>
      </c>
      <c r="L4021" s="15"/>
      <c r="M4021" s="30" t="s">
        <v>6145</v>
      </c>
      <c r="N4021" s="10" t="s">
        <v>5955</v>
      </c>
      <c r="O4021" s="39"/>
      <c r="P4021" s="39"/>
      <c r="Q4021" s="39"/>
      <c r="R4021" s="39"/>
      <c r="S4021" s="39">
        <v>105334719.876</v>
      </c>
      <c r="T4021" s="39">
        <f t="shared" si="177"/>
        <v>109548108.67104</v>
      </c>
      <c r="U4021" s="39">
        <f t="shared" si="177"/>
        <v>113930033.0178816</v>
      </c>
      <c r="V4021" s="39"/>
      <c r="W4021" s="39"/>
      <c r="X4021" s="39"/>
      <c r="Y4021" s="39"/>
      <c r="Z4021" s="39"/>
      <c r="AA4021" s="39"/>
      <c r="AB4021" s="39"/>
      <c r="AC4021" s="39"/>
      <c r="AD4021" s="39"/>
      <c r="AE4021" s="39"/>
      <c r="AF4021" s="39"/>
      <c r="AG4021" s="39"/>
      <c r="AH4021" s="39"/>
      <c r="AI4021" s="39"/>
      <c r="AJ4021" s="39"/>
      <c r="AK4021" s="39"/>
      <c r="AL4021" s="39"/>
      <c r="AM4021" s="39"/>
      <c r="AN4021" s="39"/>
      <c r="AO4021" s="39"/>
      <c r="AP4021" s="39"/>
      <c r="AQ4021" s="27">
        <f>SUM(O4021:W4021)</f>
        <v>328812861.56492162</v>
      </c>
      <c r="AR4021" s="27">
        <f t="shared" si="176"/>
        <v>368270404.95271224</v>
      </c>
      <c r="AS4021" s="15"/>
      <c r="AT4021" s="15">
        <v>2015</v>
      </c>
      <c r="AU4021" s="89"/>
    </row>
    <row r="4022" spans="2:47" ht="13.15" customHeight="1" x14ac:dyDescent="0.25">
      <c r="B4022" s="10" t="s">
        <v>6596</v>
      </c>
      <c r="C4022" s="16" t="s">
        <v>100</v>
      </c>
      <c r="D4022" s="16" t="s">
        <v>6592</v>
      </c>
      <c r="E4022" s="49" t="s">
        <v>6593</v>
      </c>
      <c r="F4022" s="49" t="s">
        <v>6593</v>
      </c>
      <c r="G4022" s="31" t="s">
        <v>6482</v>
      </c>
      <c r="H4022" s="10" t="s">
        <v>1026</v>
      </c>
      <c r="I4022" s="15">
        <v>90</v>
      </c>
      <c r="J4022" s="15" t="s">
        <v>6180</v>
      </c>
      <c r="K4022" s="15" t="s">
        <v>5952</v>
      </c>
      <c r="L4022" s="15"/>
      <c r="M4022" s="30" t="s">
        <v>6145</v>
      </c>
      <c r="N4022" s="10" t="s">
        <v>5955</v>
      </c>
      <c r="O4022" s="39"/>
      <c r="P4022" s="39"/>
      <c r="Q4022" s="39"/>
      <c r="R4022" s="39"/>
      <c r="S4022" s="39">
        <v>75450923.480000004</v>
      </c>
      <c r="T4022" s="39">
        <f t="shared" si="177"/>
        <v>78468960.419200003</v>
      </c>
      <c r="U4022" s="39">
        <f t="shared" si="177"/>
        <v>81607718.835968003</v>
      </c>
      <c r="V4022" s="39"/>
      <c r="W4022" s="39"/>
      <c r="X4022" s="39"/>
      <c r="Y4022" s="39"/>
      <c r="Z4022" s="39"/>
      <c r="AA4022" s="39"/>
      <c r="AB4022" s="39"/>
      <c r="AC4022" s="39"/>
      <c r="AD4022" s="39"/>
      <c r="AE4022" s="39"/>
      <c r="AF4022" s="39"/>
      <c r="AG4022" s="39"/>
      <c r="AH4022" s="39"/>
      <c r="AI4022" s="39"/>
      <c r="AJ4022" s="39"/>
      <c r="AK4022" s="39"/>
      <c r="AL4022" s="39"/>
      <c r="AM4022" s="39"/>
      <c r="AN4022" s="39"/>
      <c r="AO4022" s="39"/>
      <c r="AP4022" s="39"/>
      <c r="AQ4022" s="27">
        <f>SUM(O4022:W4022)</f>
        <v>235527602.73516804</v>
      </c>
      <c r="AR4022" s="27">
        <f t="shared" si="176"/>
        <v>263790915.06338823</v>
      </c>
      <c r="AS4022" s="15"/>
      <c r="AT4022" s="15">
        <v>2015</v>
      </c>
      <c r="AU4022" s="89"/>
    </row>
    <row r="4023" spans="2:47" ht="13.15" customHeight="1" x14ac:dyDescent="0.25">
      <c r="B4023" s="10" t="s">
        <v>6597</v>
      </c>
      <c r="C4023" s="16" t="s">
        <v>100</v>
      </c>
      <c r="D4023" s="16" t="s">
        <v>6592</v>
      </c>
      <c r="E4023" s="49" t="s">
        <v>6593</v>
      </c>
      <c r="F4023" s="49" t="s">
        <v>6593</v>
      </c>
      <c r="G4023" s="31" t="s">
        <v>6484</v>
      </c>
      <c r="H4023" s="10" t="s">
        <v>1026</v>
      </c>
      <c r="I4023" s="15">
        <v>90</v>
      </c>
      <c r="J4023" s="15" t="s">
        <v>6180</v>
      </c>
      <c r="K4023" s="15" t="s">
        <v>5952</v>
      </c>
      <c r="L4023" s="15"/>
      <c r="M4023" s="30" t="s">
        <v>6145</v>
      </c>
      <c r="N4023" s="10" t="s">
        <v>5955</v>
      </c>
      <c r="O4023" s="39"/>
      <c r="P4023" s="39"/>
      <c r="Q4023" s="39"/>
      <c r="R4023" s="39"/>
      <c r="S4023" s="39">
        <v>79024505.319999993</v>
      </c>
      <c r="T4023" s="39">
        <f t="shared" si="177"/>
        <v>82185485.532799989</v>
      </c>
      <c r="U4023" s="39">
        <f t="shared" si="177"/>
        <v>85472904.954111993</v>
      </c>
      <c r="V4023" s="39"/>
      <c r="W4023" s="39"/>
      <c r="X4023" s="39"/>
      <c r="Y4023" s="39"/>
      <c r="Z4023" s="39"/>
      <c r="AA4023" s="39"/>
      <c r="AB4023" s="39"/>
      <c r="AC4023" s="39"/>
      <c r="AD4023" s="39"/>
      <c r="AE4023" s="39"/>
      <c r="AF4023" s="39"/>
      <c r="AG4023" s="39"/>
      <c r="AH4023" s="39"/>
      <c r="AI4023" s="39"/>
      <c r="AJ4023" s="39"/>
      <c r="AK4023" s="39"/>
      <c r="AL4023" s="39"/>
      <c r="AM4023" s="39"/>
      <c r="AN4023" s="39"/>
      <c r="AO4023" s="39"/>
      <c r="AP4023" s="39"/>
      <c r="AQ4023" s="27">
        <f>SUM(O4023:W4023)</f>
        <v>246682895.80691198</v>
      </c>
      <c r="AR4023" s="27">
        <f t="shared" si="176"/>
        <v>276284843.30374146</v>
      </c>
      <c r="AS4023" s="15"/>
      <c r="AT4023" s="15">
        <v>2015</v>
      </c>
      <c r="AU4023" s="89"/>
    </row>
    <row r="4024" spans="2:47" ht="13.15" customHeight="1" x14ac:dyDescent="0.25">
      <c r="B4024" s="10" t="s">
        <v>6598</v>
      </c>
      <c r="C4024" s="16" t="s">
        <v>100</v>
      </c>
      <c r="D4024" s="16" t="s">
        <v>6599</v>
      </c>
      <c r="E4024" s="16" t="s">
        <v>6600</v>
      </c>
      <c r="F4024" s="16" t="s">
        <v>6600</v>
      </c>
      <c r="G4024" s="31" t="s">
        <v>6601</v>
      </c>
      <c r="H4024" s="10" t="s">
        <v>1026</v>
      </c>
      <c r="I4024" s="15">
        <v>90</v>
      </c>
      <c r="J4024" s="15" t="s">
        <v>6180</v>
      </c>
      <c r="K4024" s="15" t="s">
        <v>5952</v>
      </c>
      <c r="L4024" s="15"/>
      <c r="M4024" s="30" t="s">
        <v>6145</v>
      </c>
      <c r="N4024" s="10" t="s">
        <v>5955</v>
      </c>
      <c r="O4024" s="39"/>
      <c r="P4024" s="39"/>
      <c r="Q4024" s="39"/>
      <c r="R4024" s="39"/>
      <c r="S4024" s="39">
        <v>14029268.279999999</v>
      </c>
      <c r="T4024" s="39">
        <f t="shared" si="177"/>
        <v>14590439.0112</v>
      </c>
      <c r="U4024" s="39">
        <f t="shared" si="177"/>
        <v>15174056.571648</v>
      </c>
      <c r="V4024" s="39"/>
      <c r="W4024" s="39"/>
      <c r="X4024" s="39"/>
      <c r="Y4024" s="39"/>
      <c r="Z4024" s="39"/>
      <c r="AA4024" s="39"/>
      <c r="AB4024" s="39"/>
      <c r="AC4024" s="39"/>
      <c r="AD4024" s="39"/>
      <c r="AE4024" s="39"/>
      <c r="AF4024" s="39"/>
      <c r="AG4024" s="39"/>
      <c r="AH4024" s="39"/>
      <c r="AI4024" s="39"/>
      <c r="AJ4024" s="39"/>
      <c r="AK4024" s="39"/>
      <c r="AL4024" s="39"/>
      <c r="AM4024" s="39"/>
      <c r="AN4024" s="39"/>
      <c r="AO4024" s="39"/>
      <c r="AP4024" s="39"/>
      <c r="AQ4024" s="27">
        <f>SUM(O4024:W4024)</f>
        <v>43793763.862847999</v>
      </c>
      <c r="AR4024" s="27">
        <f t="shared" si="176"/>
        <v>49049015.526389763</v>
      </c>
      <c r="AS4024" s="15"/>
      <c r="AT4024" s="15">
        <v>2015</v>
      </c>
      <c r="AU4024" s="89"/>
    </row>
    <row r="4025" spans="2:47" ht="13.15" customHeight="1" x14ac:dyDescent="0.25">
      <c r="B4025" s="10" t="s">
        <v>6602</v>
      </c>
      <c r="C4025" s="15" t="s">
        <v>100</v>
      </c>
      <c r="D4025" s="15" t="s">
        <v>6603</v>
      </c>
      <c r="E4025" s="15" t="s">
        <v>6604</v>
      </c>
      <c r="F4025" s="15" t="s">
        <v>6604</v>
      </c>
      <c r="G4025" s="15" t="s">
        <v>6605</v>
      </c>
      <c r="H4025" s="15" t="s">
        <v>744</v>
      </c>
      <c r="I4025" s="15">
        <v>70</v>
      </c>
      <c r="J4025" s="15" t="s">
        <v>6606</v>
      </c>
      <c r="K4025" s="15" t="s">
        <v>5952</v>
      </c>
      <c r="L4025" s="15" t="s">
        <v>5953</v>
      </c>
      <c r="M4025" s="15" t="s">
        <v>6044</v>
      </c>
      <c r="N4025" s="10" t="s">
        <v>5955</v>
      </c>
      <c r="O4025" s="39"/>
      <c r="P4025" s="39"/>
      <c r="Q4025" s="39"/>
      <c r="R4025" s="39"/>
      <c r="S4025" s="27">
        <v>71000000</v>
      </c>
      <c r="T4025" s="27">
        <v>59000000</v>
      </c>
      <c r="U4025" s="39"/>
      <c r="V4025" s="39"/>
      <c r="W4025" s="39"/>
      <c r="X4025" s="39"/>
      <c r="Y4025" s="39"/>
      <c r="Z4025" s="39"/>
      <c r="AA4025" s="39"/>
      <c r="AB4025" s="39"/>
      <c r="AC4025" s="39"/>
      <c r="AD4025" s="39"/>
      <c r="AE4025" s="39"/>
      <c r="AF4025" s="39"/>
      <c r="AG4025" s="39"/>
      <c r="AH4025" s="39"/>
      <c r="AI4025" s="39"/>
      <c r="AJ4025" s="39"/>
      <c r="AK4025" s="39"/>
      <c r="AL4025" s="39"/>
      <c r="AM4025" s="39"/>
      <c r="AN4025" s="39"/>
      <c r="AO4025" s="39"/>
      <c r="AP4025" s="39"/>
      <c r="AQ4025" s="27">
        <v>0</v>
      </c>
      <c r="AR4025" s="27">
        <f t="shared" si="176"/>
        <v>0</v>
      </c>
      <c r="AS4025" s="91"/>
      <c r="AT4025" s="15">
        <v>2015</v>
      </c>
      <c r="AU4025" s="89" t="s">
        <v>6607</v>
      </c>
    </row>
    <row r="4026" spans="2:47" ht="13.15" customHeight="1" x14ac:dyDescent="0.25">
      <c r="B4026" s="10" t="s">
        <v>6608</v>
      </c>
      <c r="C4026" s="15" t="s">
        <v>100</v>
      </c>
      <c r="D4026" s="15" t="s">
        <v>6603</v>
      </c>
      <c r="E4026" s="15" t="s">
        <v>6604</v>
      </c>
      <c r="F4026" s="15" t="s">
        <v>6604</v>
      </c>
      <c r="G4026" s="15" t="s">
        <v>6609</v>
      </c>
      <c r="H4026" s="15" t="s">
        <v>1026</v>
      </c>
      <c r="I4026" s="15">
        <v>70</v>
      </c>
      <c r="J4026" s="15" t="s">
        <v>6610</v>
      </c>
      <c r="K4026" s="15" t="s">
        <v>5952</v>
      </c>
      <c r="L4026" s="15" t="s">
        <v>5953</v>
      </c>
      <c r="M4026" s="15" t="s">
        <v>6044</v>
      </c>
      <c r="N4026" s="10" t="s">
        <v>5955</v>
      </c>
      <c r="O4026" s="27"/>
      <c r="P4026" s="27"/>
      <c r="Q4026" s="27"/>
      <c r="R4026" s="27"/>
      <c r="S4026" s="27">
        <v>71000000</v>
      </c>
      <c r="T4026" s="27">
        <v>59000000</v>
      </c>
      <c r="U4026" s="39"/>
      <c r="V4026" s="39"/>
      <c r="W4026" s="39"/>
      <c r="X4026" s="39"/>
      <c r="Y4026" s="39"/>
      <c r="Z4026" s="39"/>
      <c r="AA4026" s="39"/>
      <c r="AB4026" s="39"/>
      <c r="AC4026" s="39"/>
      <c r="AD4026" s="39"/>
      <c r="AE4026" s="39"/>
      <c r="AF4026" s="39"/>
      <c r="AG4026" s="39"/>
      <c r="AH4026" s="39"/>
      <c r="AI4026" s="39"/>
      <c r="AJ4026" s="39"/>
      <c r="AK4026" s="39"/>
      <c r="AL4026" s="39"/>
      <c r="AM4026" s="39"/>
      <c r="AN4026" s="39"/>
      <c r="AO4026" s="39"/>
      <c r="AP4026" s="39"/>
      <c r="AQ4026" s="27">
        <v>0</v>
      </c>
      <c r="AR4026" s="27">
        <f t="shared" si="176"/>
        <v>0</v>
      </c>
      <c r="AS4026" s="91"/>
      <c r="AT4026" s="15">
        <v>2015</v>
      </c>
      <c r="AU4026" s="89" t="s">
        <v>242</v>
      </c>
    </row>
    <row r="4027" spans="2:47" ht="13.15" customHeight="1" x14ac:dyDescent="0.25">
      <c r="B4027" s="10" t="s">
        <v>6611</v>
      </c>
      <c r="C4027" s="15" t="s">
        <v>100</v>
      </c>
      <c r="D4027" s="15" t="s">
        <v>6603</v>
      </c>
      <c r="E4027" s="15" t="s">
        <v>6604</v>
      </c>
      <c r="F4027" s="15" t="s">
        <v>6604</v>
      </c>
      <c r="G4027" s="15" t="s">
        <v>6609</v>
      </c>
      <c r="H4027" s="15" t="s">
        <v>1026</v>
      </c>
      <c r="I4027" s="15">
        <v>70</v>
      </c>
      <c r="J4027" s="15" t="s">
        <v>5829</v>
      </c>
      <c r="K4027" s="15" t="s">
        <v>5952</v>
      </c>
      <c r="L4027" s="15" t="s">
        <v>5953</v>
      </c>
      <c r="M4027" s="15" t="s">
        <v>6044</v>
      </c>
      <c r="N4027" s="10" t="s">
        <v>5955</v>
      </c>
      <c r="O4027" s="39"/>
      <c r="P4027" s="39"/>
      <c r="Q4027" s="39"/>
      <c r="R4027" s="39"/>
      <c r="S4027" s="27">
        <v>71000000</v>
      </c>
      <c r="T4027" s="27">
        <v>59000000</v>
      </c>
      <c r="U4027" s="39"/>
      <c r="V4027" s="39"/>
      <c r="W4027" s="39"/>
      <c r="X4027" s="39"/>
      <c r="Y4027" s="39"/>
      <c r="Z4027" s="39"/>
      <c r="AA4027" s="39"/>
      <c r="AB4027" s="39"/>
      <c r="AC4027" s="39"/>
      <c r="AD4027" s="39"/>
      <c r="AE4027" s="39"/>
      <c r="AF4027" s="39"/>
      <c r="AG4027" s="39"/>
      <c r="AH4027" s="39"/>
      <c r="AI4027" s="39"/>
      <c r="AJ4027" s="39"/>
      <c r="AK4027" s="39"/>
      <c r="AL4027" s="39"/>
      <c r="AM4027" s="39"/>
      <c r="AN4027" s="39"/>
      <c r="AO4027" s="39"/>
      <c r="AP4027" s="39"/>
      <c r="AQ4027" s="27">
        <v>0</v>
      </c>
      <c r="AR4027" s="27">
        <f t="shared" si="176"/>
        <v>0</v>
      </c>
      <c r="AS4027" s="91"/>
      <c r="AT4027" s="15">
        <v>2016</v>
      </c>
      <c r="AU4027" s="89" t="s">
        <v>6612</v>
      </c>
    </row>
    <row r="4028" spans="2:47" ht="13.15" customHeight="1" x14ac:dyDescent="0.25">
      <c r="B4028" s="10" t="s">
        <v>6613</v>
      </c>
      <c r="C4028" s="15" t="s">
        <v>100</v>
      </c>
      <c r="D4028" s="15" t="s">
        <v>6603</v>
      </c>
      <c r="E4028" s="15" t="s">
        <v>6604</v>
      </c>
      <c r="F4028" s="15" t="s">
        <v>6604</v>
      </c>
      <c r="G4028" s="15" t="s">
        <v>6614</v>
      </c>
      <c r="H4028" s="49" t="s">
        <v>105</v>
      </c>
      <c r="I4028" s="15">
        <v>70</v>
      </c>
      <c r="J4028" s="15" t="s">
        <v>6615</v>
      </c>
      <c r="K4028" s="15" t="s">
        <v>5952</v>
      </c>
      <c r="L4028" s="15" t="s">
        <v>5953</v>
      </c>
      <c r="M4028" s="15" t="s">
        <v>6044</v>
      </c>
      <c r="N4028" s="10" t="s">
        <v>5955</v>
      </c>
      <c r="O4028" s="39"/>
      <c r="P4028" s="39"/>
      <c r="Q4028" s="39"/>
      <c r="R4028" s="39"/>
      <c r="S4028" s="27">
        <v>71000000</v>
      </c>
      <c r="T4028" s="27">
        <v>59000000</v>
      </c>
      <c r="U4028" s="39"/>
      <c r="V4028" s="39"/>
      <c r="W4028" s="39"/>
      <c r="X4028" s="39"/>
      <c r="Y4028" s="39"/>
      <c r="Z4028" s="39"/>
      <c r="AA4028" s="39"/>
      <c r="AB4028" s="39"/>
      <c r="AC4028" s="39"/>
      <c r="AD4028" s="39"/>
      <c r="AE4028" s="39"/>
      <c r="AF4028" s="39"/>
      <c r="AG4028" s="39"/>
      <c r="AH4028" s="39"/>
      <c r="AI4028" s="39"/>
      <c r="AJ4028" s="39"/>
      <c r="AK4028" s="39"/>
      <c r="AL4028" s="39"/>
      <c r="AM4028" s="39"/>
      <c r="AN4028" s="39"/>
      <c r="AO4028" s="39"/>
      <c r="AP4028" s="39"/>
      <c r="AQ4028" s="27">
        <v>0</v>
      </c>
      <c r="AR4028" s="27">
        <f t="shared" si="176"/>
        <v>0</v>
      </c>
      <c r="AS4028" s="91"/>
      <c r="AT4028" s="15">
        <v>2016</v>
      </c>
      <c r="AU4028" s="10" t="s">
        <v>6616</v>
      </c>
    </row>
    <row r="4029" spans="2:47" ht="13.15" customHeight="1" x14ac:dyDescent="0.2">
      <c r="B4029" s="10" t="s">
        <v>6617</v>
      </c>
      <c r="C4029" s="13" t="s">
        <v>100</v>
      </c>
      <c r="D4029" s="15" t="s">
        <v>6603</v>
      </c>
      <c r="E4029" s="15" t="s">
        <v>6604</v>
      </c>
      <c r="F4029" s="15" t="s">
        <v>6604</v>
      </c>
      <c r="G4029" s="15" t="s">
        <v>6614</v>
      </c>
      <c r="H4029" s="49" t="s">
        <v>105</v>
      </c>
      <c r="I4029" s="15">
        <v>70</v>
      </c>
      <c r="J4029" s="15" t="s">
        <v>6615</v>
      </c>
      <c r="K4029" s="15" t="s">
        <v>5952</v>
      </c>
      <c r="L4029" s="15" t="s">
        <v>5953</v>
      </c>
      <c r="M4029" s="10" t="s">
        <v>6161</v>
      </c>
      <c r="N4029" s="10" t="s">
        <v>5955</v>
      </c>
      <c r="O4029" s="39"/>
      <c r="P4029" s="39"/>
      <c r="Q4029" s="39"/>
      <c r="R4029" s="39"/>
      <c r="S4029" s="27">
        <v>117080000</v>
      </c>
      <c r="T4029" s="27">
        <v>59000000</v>
      </c>
      <c r="U4029" s="39"/>
      <c r="V4029" s="39"/>
      <c r="W4029" s="39"/>
      <c r="X4029" s="39"/>
      <c r="Y4029" s="39"/>
      <c r="Z4029" s="39"/>
      <c r="AA4029" s="39"/>
      <c r="AB4029" s="39"/>
      <c r="AC4029" s="39"/>
      <c r="AD4029" s="39"/>
      <c r="AE4029" s="39"/>
      <c r="AF4029" s="39"/>
      <c r="AG4029" s="39"/>
      <c r="AH4029" s="39"/>
      <c r="AI4029" s="39"/>
      <c r="AJ4029" s="39"/>
      <c r="AK4029" s="39"/>
      <c r="AL4029" s="39"/>
      <c r="AM4029" s="39"/>
      <c r="AN4029" s="39"/>
      <c r="AO4029" s="39"/>
      <c r="AP4029" s="39"/>
      <c r="AQ4029" s="27">
        <f>SUM(R4029:W4029)</f>
        <v>176080000</v>
      </c>
      <c r="AR4029" s="27">
        <f t="shared" si="176"/>
        <v>197209600.00000003</v>
      </c>
      <c r="AS4029" s="91"/>
      <c r="AT4029" s="15">
        <v>2016</v>
      </c>
      <c r="AU4029" s="10" t="s">
        <v>6618</v>
      </c>
    </row>
    <row r="4030" spans="2:47" ht="13.15" customHeight="1" x14ac:dyDescent="0.25">
      <c r="B4030" s="10" t="s">
        <v>6619</v>
      </c>
      <c r="C4030" s="15" t="s">
        <v>100</v>
      </c>
      <c r="D4030" s="15" t="s">
        <v>6620</v>
      </c>
      <c r="E4030" s="15" t="s">
        <v>6621</v>
      </c>
      <c r="F4030" s="15" t="s">
        <v>6622</v>
      </c>
      <c r="G4030" s="15" t="s">
        <v>6623</v>
      </c>
      <c r="H4030" s="15" t="s">
        <v>105</v>
      </c>
      <c r="I4030" s="15">
        <v>100</v>
      </c>
      <c r="J4030" s="15" t="s">
        <v>6606</v>
      </c>
      <c r="K4030" s="15" t="s">
        <v>5952</v>
      </c>
      <c r="L4030" s="15"/>
      <c r="M4030" s="15" t="s">
        <v>6044</v>
      </c>
      <c r="N4030" s="10" t="s">
        <v>5955</v>
      </c>
      <c r="O4030" s="39"/>
      <c r="P4030" s="39"/>
      <c r="Q4030" s="39"/>
      <c r="R4030" s="39"/>
      <c r="S4030" s="27">
        <v>10600000</v>
      </c>
      <c r="T4030" s="27">
        <v>10600000</v>
      </c>
      <c r="U4030" s="27">
        <v>10600000</v>
      </c>
      <c r="V4030" s="27">
        <v>10600000</v>
      </c>
      <c r="W4030" s="27"/>
      <c r="X4030" s="27"/>
      <c r="Y4030" s="27"/>
      <c r="Z4030" s="27"/>
      <c r="AA4030" s="27"/>
      <c r="AB4030" s="27"/>
      <c r="AC4030" s="27"/>
      <c r="AD4030" s="27"/>
      <c r="AE4030" s="27"/>
      <c r="AF4030" s="27"/>
      <c r="AG4030" s="27"/>
      <c r="AH4030" s="27"/>
      <c r="AI4030" s="27"/>
      <c r="AJ4030" s="27"/>
      <c r="AK4030" s="27"/>
      <c r="AL4030" s="27"/>
      <c r="AM4030" s="27"/>
      <c r="AN4030" s="27"/>
      <c r="AO4030" s="27"/>
      <c r="AP4030" s="27"/>
      <c r="AQ4030" s="27">
        <v>0</v>
      </c>
      <c r="AR4030" s="27">
        <f t="shared" si="176"/>
        <v>0</v>
      </c>
      <c r="AS4030" s="15"/>
      <c r="AT4030" s="15">
        <v>2015</v>
      </c>
      <c r="AU4030" s="89" t="s">
        <v>6624</v>
      </c>
    </row>
    <row r="4031" spans="2:47" ht="13.15" customHeight="1" x14ac:dyDescent="0.25">
      <c r="B4031" s="10" t="s">
        <v>6625</v>
      </c>
      <c r="C4031" s="15" t="s">
        <v>100</v>
      </c>
      <c r="D4031" s="15" t="s">
        <v>6620</v>
      </c>
      <c r="E4031" s="15" t="s">
        <v>6621</v>
      </c>
      <c r="F4031" s="15" t="s">
        <v>6622</v>
      </c>
      <c r="G4031" s="15" t="s">
        <v>6623</v>
      </c>
      <c r="H4031" s="15" t="s">
        <v>105</v>
      </c>
      <c r="I4031" s="15">
        <v>100</v>
      </c>
      <c r="J4031" s="15" t="s">
        <v>6377</v>
      </c>
      <c r="K4031" s="15" t="s">
        <v>5952</v>
      </c>
      <c r="L4031" s="15"/>
      <c r="M4031" s="10" t="s">
        <v>6626</v>
      </c>
      <c r="N4031" s="10" t="s">
        <v>5955</v>
      </c>
      <c r="O4031" s="39"/>
      <c r="P4031" s="39"/>
      <c r="Q4031" s="39"/>
      <c r="R4031" s="39"/>
      <c r="S4031" s="27">
        <v>10600000</v>
      </c>
      <c r="T4031" s="27">
        <v>10600000</v>
      </c>
      <c r="U4031" s="27">
        <v>10600000</v>
      </c>
      <c r="V4031" s="27">
        <v>10600000</v>
      </c>
      <c r="W4031" s="27"/>
      <c r="X4031" s="27"/>
      <c r="Y4031" s="27"/>
      <c r="Z4031" s="27"/>
      <c r="AA4031" s="27"/>
      <c r="AB4031" s="27"/>
      <c r="AC4031" s="27"/>
      <c r="AD4031" s="27"/>
      <c r="AE4031" s="27"/>
      <c r="AF4031" s="27"/>
      <c r="AG4031" s="27"/>
      <c r="AH4031" s="27"/>
      <c r="AI4031" s="27"/>
      <c r="AJ4031" s="27"/>
      <c r="AK4031" s="27"/>
      <c r="AL4031" s="27"/>
      <c r="AM4031" s="27"/>
      <c r="AN4031" s="27"/>
      <c r="AO4031" s="27"/>
      <c r="AP4031" s="27"/>
      <c r="AQ4031" s="27">
        <f>SUM(O4031:W4031)</f>
        <v>42400000</v>
      </c>
      <c r="AR4031" s="27">
        <f t="shared" si="176"/>
        <v>47488000.000000007</v>
      </c>
      <c r="AS4031" s="15"/>
      <c r="AT4031" s="15">
        <v>2015</v>
      </c>
      <c r="AU4031" s="89"/>
    </row>
    <row r="4032" spans="2:47" ht="13.15" customHeight="1" x14ac:dyDescent="0.25">
      <c r="B4032" s="10" t="s">
        <v>6627</v>
      </c>
      <c r="C4032" s="15" t="s">
        <v>100</v>
      </c>
      <c r="D4032" s="15" t="s">
        <v>6620</v>
      </c>
      <c r="E4032" s="15" t="s">
        <v>6621</v>
      </c>
      <c r="F4032" s="15" t="s">
        <v>6622</v>
      </c>
      <c r="G4032" s="15" t="s">
        <v>6628</v>
      </c>
      <c r="H4032" s="15" t="s">
        <v>744</v>
      </c>
      <c r="I4032" s="15">
        <v>100</v>
      </c>
      <c r="J4032" s="15" t="s">
        <v>6606</v>
      </c>
      <c r="K4032" s="15" t="s">
        <v>5952</v>
      </c>
      <c r="L4032" s="15"/>
      <c r="M4032" s="15" t="s">
        <v>6626</v>
      </c>
      <c r="N4032" s="10" t="s">
        <v>5955</v>
      </c>
      <c r="O4032" s="39"/>
      <c r="P4032" s="39"/>
      <c r="Q4032" s="39"/>
      <c r="R4032" s="39"/>
      <c r="S4032" s="27">
        <v>9868000</v>
      </c>
      <c r="T4032" s="27">
        <v>9868000</v>
      </c>
      <c r="U4032" s="27">
        <v>10308000</v>
      </c>
      <c r="V4032" s="27">
        <v>10308000</v>
      </c>
      <c r="W4032" s="27"/>
      <c r="X4032" s="27"/>
      <c r="Y4032" s="27"/>
      <c r="Z4032" s="27"/>
      <c r="AA4032" s="27"/>
      <c r="AB4032" s="27"/>
      <c r="AC4032" s="27"/>
      <c r="AD4032" s="27"/>
      <c r="AE4032" s="27"/>
      <c r="AF4032" s="27"/>
      <c r="AG4032" s="27"/>
      <c r="AH4032" s="27"/>
      <c r="AI4032" s="27"/>
      <c r="AJ4032" s="27"/>
      <c r="AK4032" s="27"/>
      <c r="AL4032" s="27"/>
      <c r="AM4032" s="27"/>
      <c r="AN4032" s="27"/>
      <c r="AO4032" s="27"/>
      <c r="AP4032" s="27"/>
      <c r="AQ4032" s="27">
        <v>0</v>
      </c>
      <c r="AR4032" s="27">
        <f t="shared" si="176"/>
        <v>0</v>
      </c>
      <c r="AS4032" s="15"/>
      <c r="AT4032" s="15">
        <v>2015</v>
      </c>
      <c r="AU4032" s="89" t="s">
        <v>6629</v>
      </c>
    </row>
    <row r="4033" spans="2:47" ht="13.15" customHeight="1" x14ac:dyDescent="0.25">
      <c r="B4033" s="10" t="s">
        <v>6630</v>
      </c>
      <c r="C4033" s="15" t="s">
        <v>100</v>
      </c>
      <c r="D4033" s="15" t="s">
        <v>6620</v>
      </c>
      <c r="E4033" s="15" t="s">
        <v>6621</v>
      </c>
      <c r="F4033" s="15" t="s">
        <v>6622</v>
      </c>
      <c r="G4033" s="15" t="s">
        <v>6628</v>
      </c>
      <c r="H4033" s="15" t="s">
        <v>1026</v>
      </c>
      <c r="I4033" s="15">
        <v>100</v>
      </c>
      <c r="J4033" s="15" t="s">
        <v>6610</v>
      </c>
      <c r="K4033" s="15" t="s">
        <v>5952</v>
      </c>
      <c r="L4033" s="15"/>
      <c r="M4033" s="15" t="s">
        <v>6626</v>
      </c>
      <c r="N4033" s="10" t="s">
        <v>5955</v>
      </c>
      <c r="O4033" s="39"/>
      <c r="P4033" s="39"/>
      <c r="Q4033" s="39"/>
      <c r="R4033" s="39"/>
      <c r="S4033" s="27">
        <v>9868000</v>
      </c>
      <c r="T4033" s="27">
        <v>9868000</v>
      </c>
      <c r="U4033" s="27">
        <v>10308000</v>
      </c>
      <c r="V4033" s="27">
        <v>10308000</v>
      </c>
      <c r="W4033" s="27"/>
      <c r="X4033" s="27"/>
      <c r="Y4033" s="27"/>
      <c r="Z4033" s="27"/>
      <c r="AA4033" s="27"/>
      <c r="AB4033" s="27"/>
      <c r="AC4033" s="27"/>
      <c r="AD4033" s="27"/>
      <c r="AE4033" s="27"/>
      <c r="AF4033" s="27"/>
      <c r="AG4033" s="27"/>
      <c r="AH4033" s="27"/>
      <c r="AI4033" s="27"/>
      <c r="AJ4033" s="27"/>
      <c r="AK4033" s="27"/>
      <c r="AL4033" s="27"/>
      <c r="AM4033" s="27"/>
      <c r="AN4033" s="27"/>
      <c r="AO4033" s="27"/>
      <c r="AP4033" s="27"/>
      <c r="AQ4033" s="27">
        <f>SUM(O4033:W4033)</f>
        <v>40352000</v>
      </c>
      <c r="AR4033" s="27">
        <f t="shared" si="176"/>
        <v>45194240.000000007</v>
      </c>
      <c r="AS4033" s="15"/>
      <c r="AT4033" s="15">
        <v>2015</v>
      </c>
      <c r="AU4033" s="89"/>
    </row>
    <row r="4034" spans="2:47" ht="13.15" customHeight="1" x14ac:dyDescent="0.25">
      <c r="B4034" s="10" t="s">
        <v>6631</v>
      </c>
      <c r="C4034" s="15" t="s">
        <v>100</v>
      </c>
      <c r="D4034" s="15" t="s">
        <v>6632</v>
      </c>
      <c r="E4034" s="15" t="s">
        <v>6633</v>
      </c>
      <c r="F4034" s="15" t="s">
        <v>6633</v>
      </c>
      <c r="G4034" s="15" t="s">
        <v>6634</v>
      </c>
      <c r="H4034" s="15" t="s">
        <v>105</v>
      </c>
      <c r="I4034" s="15">
        <v>100</v>
      </c>
      <c r="J4034" s="15" t="s">
        <v>6606</v>
      </c>
      <c r="K4034" s="15" t="s">
        <v>5952</v>
      </c>
      <c r="L4034" s="15"/>
      <c r="M4034" s="15" t="s">
        <v>6044</v>
      </c>
      <c r="N4034" s="10" t="s">
        <v>5955</v>
      </c>
      <c r="O4034" s="39"/>
      <c r="P4034" s="39"/>
      <c r="Q4034" s="39"/>
      <c r="R4034" s="39"/>
      <c r="S4034" s="27">
        <v>65988000</v>
      </c>
      <c r="T4034" s="27">
        <v>60489000</v>
      </c>
      <c r="U4034" s="27">
        <v>27495000</v>
      </c>
      <c r="V4034" s="27">
        <v>21996000</v>
      </c>
      <c r="W4034" s="27"/>
      <c r="X4034" s="27"/>
      <c r="Y4034" s="27"/>
      <c r="Z4034" s="27"/>
      <c r="AA4034" s="27"/>
      <c r="AB4034" s="27"/>
      <c r="AC4034" s="27"/>
      <c r="AD4034" s="27"/>
      <c r="AE4034" s="27"/>
      <c r="AF4034" s="27"/>
      <c r="AG4034" s="27"/>
      <c r="AH4034" s="27"/>
      <c r="AI4034" s="27"/>
      <c r="AJ4034" s="27"/>
      <c r="AK4034" s="27"/>
      <c r="AL4034" s="27"/>
      <c r="AM4034" s="27"/>
      <c r="AN4034" s="27"/>
      <c r="AO4034" s="27"/>
      <c r="AP4034" s="27"/>
      <c r="AQ4034" s="27">
        <v>0</v>
      </c>
      <c r="AR4034" s="27">
        <f t="shared" si="176"/>
        <v>0</v>
      </c>
      <c r="AS4034" s="15"/>
      <c r="AT4034" s="15">
        <v>2015</v>
      </c>
      <c r="AU4034" s="89" t="s">
        <v>6624</v>
      </c>
    </row>
    <row r="4035" spans="2:47" ht="13.15" customHeight="1" x14ac:dyDescent="0.25">
      <c r="B4035" s="10" t="s">
        <v>6635</v>
      </c>
      <c r="C4035" s="15" t="s">
        <v>100</v>
      </c>
      <c r="D4035" s="15" t="s">
        <v>6632</v>
      </c>
      <c r="E4035" s="15" t="s">
        <v>6633</v>
      </c>
      <c r="F4035" s="15" t="s">
        <v>6633</v>
      </c>
      <c r="G4035" s="15" t="s">
        <v>6634</v>
      </c>
      <c r="H4035" s="15" t="s">
        <v>105</v>
      </c>
      <c r="I4035" s="15">
        <v>100</v>
      </c>
      <c r="J4035" s="15" t="s">
        <v>6606</v>
      </c>
      <c r="K4035" s="15" t="s">
        <v>5952</v>
      </c>
      <c r="L4035" s="15"/>
      <c r="M4035" s="10" t="s">
        <v>6626</v>
      </c>
      <c r="N4035" s="10" t="s">
        <v>5955</v>
      </c>
      <c r="O4035" s="39"/>
      <c r="P4035" s="39"/>
      <c r="Q4035" s="39"/>
      <c r="R4035" s="39"/>
      <c r="S4035" s="27">
        <v>65988000</v>
      </c>
      <c r="T4035" s="27">
        <v>60489000</v>
      </c>
      <c r="U4035" s="27">
        <v>27495000</v>
      </c>
      <c r="V4035" s="27">
        <v>21996000</v>
      </c>
      <c r="W4035" s="27"/>
      <c r="X4035" s="27"/>
      <c r="Y4035" s="27"/>
      <c r="Z4035" s="27"/>
      <c r="AA4035" s="27"/>
      <c r="AB4035" s="27"/>
      <c r="AC4035" s="27"/>
      <c r="AD4035" s="27"/>
      <c r="AE4035" s="27"/>
      <c r="AF4035" s="27"/>
      <c r="AG4035" s="27"/>
      <c r="AH4035" s="27"/>
      <c r="AI4035" s="27"/>
      <c r="AJ4035" s="27"/>
      <c r="AK4035" s="27"/>
      <c r="AL4035" s="27"/>
      <c r="AM4035" s="27"/>
      <c r="AN4035" s="27"/>
      <c r="AO4035" s="27"/>
      <c r="AP4035" s="27"/>
      <c r="AQ4035" s="27">
        <v>0</v>
      </c>
      <c r="AR4035" s="27">
        <f t="shared" si="176"/>
        <v>0</v>
      </c>
      <c r="AS4035" s="15"/>
      <c r="AT4035" s="15">
        <v>2015</v>
      </c>
      <c r="AU4035" s="89" t="s">
        <v>6636</v>
      </c>
    </row>
    <row r="4036" spans="2:47" ht="13.15" customHeight="1" x14ac:dyDescent="0.25">
      <c r="B4036" s="10" t="s">
        <v>6637</v>
      </c>
      <c r="C4036" s="15" t="s">
        <v>100</v>
      </c>
      <c r="D4036" s="15" t="s">
        <v>6632</v>
      </c>
      <c r="E4036" s="15" t="s">
        <v>6633</v>
      </c>
      <c r="F4036" s="15" t="s">
        <v>6633</v>
      </c>
      <c r="G4036" s="15" t="s">
        <v>6634</v>
      </c>
      <c r="H4036" s="15" t="s">
        <v>105</v>
      </c>
      <c r="I4036" s="15">
        <v>100</v>
      </c>
      <c r="J4036" s="15" t="s">
        <v>6610</v>
      </c>
      <c r="K4036" s="15" t="s">
        <v>5952</v>
      </c>
      <c r="L4036" s="15"/>
      <c r="M4036" s="10" t="s">
        <v>6626</v>
      </c>
      <c r="N4036" s="10" t="s">
        <v>5955</v>
      </c>
      <c r="O4036" s="27"/>
      <c r="P4036" s="27"/>
      <c r="Q4036" s="27"/>
      <c r="R4036" s="27"/>
      <c r="S4036" s="27">
        <v>65988000</v>
      </c>
      <c r="T4036" s="27">
        <v>60489000</v>
      </c>
      <c r="U4036" s="27">
        <v>54990000</v>
      </c>
      <c r="V4036" s="27">
        <v>49491000</v>
      </c>
      <c r="W4036" s="27"/>
      <c r="X4036" s="27"/>
      <c r="Y4036" s="27"/>
      <c r="Z4036" s="27"/>
      <c r="AA4036" s="27"/>
      <c r="AB4036" s="27"/>
      <c r="AC4036" s="27"/>
      <c r="AD4036" s="27"/>
      <c r="AE4036" s="27"/>
      <c r="AF4036" s="27"/>
      <c r="AG4036" s="27"/>
      <c r="AH4036" s="27"/>
      <c r="AI4036" s="27"/>
      <c r="AJ4036" s="27"/>
      <c r="AK4036" s="27"/>
      <c r="AL4036" s="27"/>
      <c r="AM4036" s="27"/>
      <c r="AN4036" s="27"/>
      <c r="AO4036" s="27"/>
      <c r="AP4036" s="27"/>
      <c r="AQ4036" s="27">
        <v>0</v>
      </c>
      <c r="AR4036" s="27">
        <f t="shared" si="176"/>
        <v>0</v>
      </c>
      <c r="AS4036" s="43"/>
      <c r="AT4036" s="15">
        <v>2015</v>
      </c>
      <c r="AU4036" s="89" t="s">
        <v>6638</v>
      </c>
    </row>
    <row r="4037" spans="2:47" ht="13.15" customHeight="1" x14ac:dyDescent="0.25">
      <c r="B4037" s="10" t="s">
        <v>6639</v>
      </c>
      <c r="C4037" s="16" t="s">
        <v>100</v>
      </c>
      <c r="D4037" s="10" t="s">
        <v>6632</v>
      </c>
      <c r="E4037" s="15" t="s">
        <v>6633</v>
      </c>
      <c r="F4037" s="15" t="s">
        <v>6633</v>
      </c>
      <c r="G4037" s="15" t="s">
        <v>6640</v>
      </c>
      <c r="H4037" s="10" t="s">
        <v>105</v>
      </c>
      <c r="I4037" s="10">
        <v>100</v>
      </c>
      <c r="J4037" s="10" t="s">
        <v>6026</v>
      </c>
      <c r="K4037" s="10" t="s">
        <v>5830</v>
      </c>
      <c r="L4037" s="10"/>
      <c r="M4037" s="10" t="s">
        <v>6161</v>
      </c>
      <c r="N4037" s="10" t="s">
        <v>5955</v>
      </c>
      <c r="O4037" s="27"/>
      <c r="P4037" s="27"/>
      <c r="Q4037" s="27"/>
      <c r="R4037" s="27"/>
      <c r="S4037" s="27">
        <f>60680000+65988000</f>
        <v>126668000</v>
      </c>
      <c r="T4037" s="27">
        <f>78600000+60489000</f>
        <v>139089000</v>
      </c>
      <c r="U4037" s="27">
        <f>81470000+54990000</f>
        <v>136460000</v>
      </c>
      <c r="V4037" s="27">
        <f>84886000+49491000</f>
        <v>134377000</v>
      </c>
      <c r="W4037" s="27"/>
      <c r="X4037" s="27"/>
      <c r="Y4037" s="27"/>
      <c r="Z4037" s="27"/>
      <c r="AA4037" s="27"/>
      <c r="AB4037" s="27"/>
      <c r="AC4037" s="27"/>
      <c r="AD4037" s="27"/>
      <c r="AE4037" s="27"/>
      <c r="AF4037" s="27"/>
      <c r="AG4037" s="27"/>
      <c r="AH4037" s="27"/>
      <c r="AI4037" s="27"/>
      <c r="AJ4037" s="27"/>
      <c r="AK4037" s="27"/>
      <c r="AL4037" s="27"/>
      <c r="AM4037" s="27"/>
      <c r="AN4037" s="27"/>
      <c r="AO4037" s="27"/>
      <c r="AP4037" s="27"/>
      <c r="AQ4037" s="27">
        <f>SUM(O4037:W4037)</f>
        <v>536594000</v>
      </c>
      <c r="AR4037" s="27">
        <f t="shared" si="176"/>
        <v>600985280</v>
      </c>
      <c r="AS4037" s="10"/>
      <c r="AT4037" s="9">
        <v>2016</v>
      </c>
      <c r="AU4037" s="5"/>
    </row>
    <row r="4038" spans="2:47" ht="13.15" customHeight="1" x14ac:dyDescent="0.25">
      <c r="B4038" s="10" t="s">
        <v>6641</v>
      </c>
      <c r="C4038" s="15" t="s">
        <v>100</v>
      </c>
      <c r="D4038" s="15" t="s">
        <v>6632</v>
      </c>
      <c r="E4038" s="15" t="s">
        <v>6633</v>
      </c>
      <c r="F4038" s="15" t="s">
        <v>6633</v>
      </c>
      <c r="G4038" s="15" t="s">
        <v>6642</v>
      </c>
      <c r="H4038" s="15" t="s">
        <v>105</v>
      </c>
      <c r="I4038" s="15">
        <v>100</v>
      </c>
      <c r="J4038" s="15" t="s">
        <v>6606</v>
      </c>
      <c r="K4038" s="15" t="s">
        <v>5952</v>
      </c>
      <c r="L4038" s="15"/>
      <c r="M4038" s="15" t="s">
        <v>6044</v>
      </c>
      <c r="N4038" s="10" t="s">
        <v>5955</v>
      </c>
      <c r="O4038" s="39"/>
      <c r="P4038" s="39"/>
      <c r="Q4038" s="39"/>
      <c r="R4038" s="39"/>
      <c r="S4038" s="27">
        <v>32055000</v>
      </c>
      <c r="T4038" s="27">
        <v>89754000</v>
      </c>
      <c r="U4038" s="27">
        <v>70521000</v>
      </c>
      <c r="V4038" s="27">
        <v>32055000</v>
      </c>
      <c r="W4038" s="27"/>
      <c r="X4038" s="27"/>
      <c r="Y4038" s="27"/>
      <c r="Z4038" s="27"/>
      <c r="AA4038" s="27"/>
      <c r="AB4038" s="27"/>
      <c r="AC4038" s="27"/>
      <c r="AD4038" s="27"/>
      <c r="AE4038" s="27"/>
      <c r="AF4038" s="27"/>
      <c r="AG4038" s="27"/>
      <c r="AH4038" s="27"/>
      <c r="AI4038" s="27"/>
      <c r="AJ4038" s="27"/>
      <c r="AK4038" s="27"/>
      <c r="AL4038" s="27"/>
      <c r="AM4038" s="27"/>
      <c r="AN4038" s="27"/>
      <c r="AO4038" s="27"/>
      <c r="AP4038" s="27"/>
      <c r="AQ4038" s="27">
        <v>0</v>
      </c>
      <c r="AR4038" s="27">
        <f t="shared" si="176"/>
        <v>0</v>
      </c>
      <c r="AS4038" s="15"/>
      <c r="AT4038" s="15">
        <v>2015</v>
      </c>
      <c r="AU4038" s="89" t="s">
        <v>6624</v>
      </c>
    </row>
    <row r="4039" spans="2:47" ht="13.15" customHeight="1" x14ac:dyDescent="0.25">
      <c r="B4039" s="10" t="s">
        <v>6643</v>
      </c>
      <c r="C4039" s="15" t="s">
        <v>100</v>
      </c>
      <c r="D4039" s="15" t="s">
        <v>6632</v>
      </c>
      <c r="E4039" s="15" t="s">
        <v>6633</v>
      </c>
      <c r="F4039" s="15" t="s">
        <v>6633</v>
      </c>
      <c r="G4039" s="15" t="s">
        <v>6642</v>
      </c>
      <c r="H4039" s="15" t="s">
        <v>105</v>
      </c>
      <c r="I4039" s="15">
        <v>100</v>
      </c>
      <c r="J4039" s="15" t="s">
        <v>6377</v>
      </c>
      <c r="K4039" s="15" t="s">
        <v>5952</v>
      </c>
      <c r="L4039" s="15"/>
      <c r="M4039" s="10" t="s">
        <v>6626</v>
      </c>
      <c r="N4039" s="10" t="s">
        <v>5955</v>
      </c>
      <c r="O4039" s="39"/>
      <c r="P4039" s="39"/>
      <c r="Q4039" s="39"/>
      <c r="R4039" s="39"/>
      <c r="S4039" s="27">
        <v>32055000</v>
      </c>
      <c r="T4039" s="27">
        <v>89754000</v>
      </c>
      <c r="U4039" s="27">
        <v>70521000</v>
      </c>
      <c r="V4039" s="27">
        <v>32055000</v>
      </c>
      <c r="W4039" s="27"/>
      <c r="X4039" s="27"/>
      <c r="Y4039" s="27"/>
      <c r="Z4039" s="27"/>
      <c r="AA4039" s="27"/>
      <c r="AB4039" s="27"/>
      <c r="AC4039" s="27"/>
      <c r="AD4039" s="27"/>
      <c r="AE4039" s="27"/>
      <c r="AF4039" s="27"/>
      <c r="AG4039" s="27"/>
      <c r="AH4039" s="27"/>
      <c r="AI4039" s="27"/>
      <c r="AJ4039" s="27"/>
      <c r="AK4039" s="27"/>
      <c r="AL4039" s="27"/>
      <c r="AM4039" s="27"/>
      <c r="AN4039" s="27"/>
      <c r="AO4039" s="27"/>
      <c r="AP4039" s="27"/>
      <c r="AQ4039" s="27">
        <f>SUM(O4039:W4039)</f>
        <v>224385000</v>
      </c>
      <c r="AR4039" s="27">
        <f t="shared" si="176"/>
        <v>251311200.00000003</v>
      </c>
      <c r="AS4039" s="15"/>
      <c r="AT4039" s="15">
        <v>2015</v>
      </c>
      <c r="AU4039" s="89"/>
    </row>
    <row r="4040" spans="2:47" ht="13.15" customHeight="1" x14ac:dyDescent="0.25">
      <c r="B4040" s="10" t="s">
        <v>6644</v>
      </c>
      <c r="C4040" s="16" t="s">
        <v>100</v>
      </c>
      <c r="D4040" s="16" t="s">
        <v>6645</v>
      </c>
      <c r="E4040" s="16" t="s">
        <v>6646</v>
      </c>
      <c r="F4040" s="16" t="s">
        <v>6646</v>
      </c>
      <c r="G4040" s="15" t="s">
        <v>6647</v>
      </c>
      <c r="H4040" s="15" t="s">
        <v>1026</v>
      </c>
      <c r="I4040" s="15">
        <v>50</v>
      </c>
      <c r="J4040" s="15" t="s">
        <v>4117</v>
      </c>
      <c r="K4040" s="15" t="s">
        <v>5952</v>
      </c>
      <c r="L4040" s="10"/>
      <c r="M4040" s="10" t="s">
        <v>6044</v>
      </c>
      <c r="N4040" s="10" t="s">
        <v>5955</v>
      </c>
      <c r="O4040" s="27"/>
      <c r="P4040" s="27"/>
      <c r="Q4040" s="27"/>
      <c r="R4040" s="27"/>
      <c r="S4040" s="27">
        <v>132110000</v>
      </c>
      <c r="T4040" s="27">
        <v>90600000</v>
      </c>
      <c r="U4040" s="27"/>
      <c r="V4040" s="27"/>
      <c r="W4040" s="27"/>
      <c r="X4040" s="27"/>
      <c r="Y4040" s="27"/>
      <c r="Z4040" s="27"/>
      <c r="AA4040" s="27"/>
      <c r="AB4040" s="27"/>
      <c r="AC4040" s="27"/>
      <c r="AD4040" s="27"/>
      <c r="AE4040" s="27"/>
      <c r="AF4040" s="27"/>
      <c r="AG4040" s="27"/>
      <c r="AH4040" s="27"/>
      <c r="AI4040" s="27"/>
      <c r="AJ4040" s="27"/>
      <c r="AK4040" s="27"/>
      <c r="AL4040" s="27"/>
      <c r="AM4040" s="27"/>
      <c r="AN4040" s="27"/>
      <c r="AO4040" s="27"/>
      <c r="AP4040" s="27"/>
      <c r="AQ4040" s="27">
        <v>0</v>
      </c>
      <c r="AR4040" s="27">
        <f t="shared" si="176"/>
        <v>0</v>
      </c>
      <c r="AS4040" s="10"/>
      <c r="AT4040" s="9">
        <v>2016</v>
      </c>
      <c r="AU4040" s="89">
        <v>9</v>
      </c>
    </row>
    <row r="4041" spans="2:47" ht="13.15" customHeight="1" x14ac:dyDescent="0.25">
      <c r="B4041" s="10" t="s">
        <v>6648</v>
      </c>
      <c r="C4041" s="16" t="s">
        <v>100</v>
      </c>
      <c r="D4041" s="16" t="s">
        <v>6645</v>
      </c>
      <c r="E4041" s="16" t="s">
        <v>6646</v>
      </c>
      <c r="F4041" s="16" t="s">
        <v>6646</v>
      </c>
      <c r="G4041" s="15" t="s">
        <v>6647</v>
      </c>
      <c r="H4041" s="15" t="s">
        <v>1026</v>
      </c>
      <c r="I4041" s="15">
        <v>50</v>
      </c>
      <c r="J4041" s="15" t="s">
        <v>462</v>
      </c>
      <c r="K4041" s="15" t="s">
        <v>5952</v>
      </c>
      <c r="L4041" s="10"/>
      <c r="M4041" s="10" t="s">
        <v>6044</v>
      </c>
      <c r="N4041" s="10" t="s">
        <v>5955</v>
      </c>
      <c r="O4041" s="27"/>
      <c r="P4041" s="27"/>
      <c r="Q4041" s="27"/>
      <c r="R4041" s="27"/>
      <c r="S4041" s="27">
        <v>132110000</v>
      </c>
      <c r="T4041" s="27">
        <v>90600000</v>
      </c>
      <c r="U4041" s="27"/>
      <c r="V4041" s="27"/>
      <c r="W4041" s="27"/>
      <c r="X4041" s="27"/>
      <c r="Y4041" s="27"/>
      <c r="Z4041" s="27"/>
      <c r="AA4041" s="27"/>
      <c r="AB4041" s="27"/>
      <c r="AC4041" s="27"/>
      <c r="AD4041" s="27"/>
      <c r="AE4041" s="27"/>
      <c r="AF4041" s="27"/>
      <c r="AG4041" s="27"/>
      <c r="AH4041" s="27"/>
      <c r="AI4041" s="27"/>
      <c r="AJ4041" s="27"/>
      <c r="AK4041" s="27"/>
      <c r="AL4041" s="27"/>
      <c r="AM4041" s="27"/>
      <c r="AN4041" s="27"/>
      <c r="AO4041" s="27"/>
      <c r="AP4041" s="27"/>
      <c r="AQ4041" s="27">
        <v>0</v>
      </c>
      <c r="AR4041" s="27">
        <f t="shared" si="176"/>
        <v>0</v>
      </c>
      <c r="AS4041" s="10"/>
      <c r="AT4041" s="9">
        <v>2016</v>
      </c>
      <c r="AU4041" s="89">
        <v>9</v>
      </c>
    </row>
    <row r="4042" spans="2:47" ht="13.15" customHeight="1" x14ac:dyDescent="0.25">
      <c r="B4042" s="10" t="s">
        <v>6649</v>
      </c>
      <c r="C4042" s="16" t="s">
        <v>100</v>
      </c>
      <c r="D4042" s="16" t="s">
        <v>6645</v>
      </c>
      <c r="E4042" s="16" t="s">
        <v>6646</v>
      </c>
      <c r="F4042" s="16" t="s">
        <v>6646</v>
      </c>
      <c r="G4042" s="15" t="s">
        <v>6647</v>
      </c>
      <c r="H4042" s="15" t="s">
        <v>1026</v>
      </c>
      <c r="I4042" s="15">
        <v>50</v>
      </c>
      <c r="J4042" s="15" t="s">
        <v>200</v>
      </c>
      <c r="K4042" s="15" t="s">
        <v>5952</v>
      </c>
      <c r="L4042" s="10"/>
      <c r="M4042" s="10" t="s">
        <v>6044</v>
      </c>
      <c r="N4042" s="10" t="s">
        <v>5955</v>
      </c>
      <c r="O4042" s="27"/>
      <c r="P4042" s="27"/>
      <c r="Q4042" s="27"/>
      <c r="R4042" s="27"/>
      <c r="S4042" s="27">
        <v>132110000</v>
      </c>
      <c r="T4042" s="27">
        <v>90600000</v>
      </c>
      <c r="U4042" s="27"/>
      <c r="V4042" s="27"/>
      <c r="W4042" s="27"/>
      <c r="X4042" s="27"/>
      <c r="Y4042" s="27"/>
      <c r="Z4042" s="27"/>
      <c r="AA4042" s="27"/>
      <c r="AB4042" s="27"/>
      <c r="AC4042" s="27"/>
      <c r="AD4042" s="27"/>
      <c r="AE4042" s="27"/>
      <c r="AF4042" s="27"/>
      <c r="AG4042" s="27"/>
      <c r="AH4042" s="27"/>
      <c r="AI4042" s="27"/>
      <c r="AJ4042" s="27"/>
      <c r="AK4042" s="27"/>
      <c r="AL4042" s="27"/>
      <c r="AM4042" s="27"/>
      <c r="AN4042" s="27"/>
      <c r="AO4042" s="27"/>
      <c r="AP4042" s="27"/>
      <c r="AQ4042" s="27">
        <f>SUM(O4042:W4042)</f>
        <v>222710000</v>
      </c>
      <c r="AR4042" s="27">
        <f t="shared" si="176"/>
        <v>249435200.00000003</v>
      </c>
      <c r="AS4042" s="10"/>
      <c r="AT4042" s="9">
        <v>2016</v>
      </c>
      <c r="AU4042" s="89"/>
    </row>
    <row r="4043" spans="2:47" ht="13.15" customHeight="1" x14ac:dyDescent="0.25">
      <c r="B4043" s="10" t="s">
        <v>6650</v>
      </c>
      <c r="C4043" s="16" t="s">
        <v>100</v>
      </c>
      <c r="D4043" s="16" t="s">
        <v>6651</v>
      </c>
      <c r="E4043" s="16" t="s">
        <v>6652</v>
      </c>
      <c r="F4043" s="16" t="s">
        <v>6652</v>
      </c>
      <c r="G4043" s="57" t="s">
        <v>6653</v>
      </c>
      <c r="H4043" s="10" t="s">
        <v>105</v>
      </c>
      <c r="I4043" s="10">
        <v>100</v>
      </c>
      <c r="J4043" s="10" t="s">
        <v>238</v>
      </c>
      <c r="K4043" s="10" t="s">
        <v>5952</v>
      </c>
      <c r="L4043" s="10"/>
      <c r="M4043" s="57" t="s">
        <v>6654</v>
      </c>
      <c r="N4043" s="10" t="s">
        <v>5955</v>
      </c>
      <c r="O4043" s="27"/>
      <c r="P4043" s="27"/>
      <c r="Q4043" s="27"/>
      <c r="R4043" s="27"/>
      <c r="S4043" s="80">
        <v>3066100.3224000004</v>
      </c>
      <c r="T4043" s="27">
        <v>1604846.7000000002</v>
      </c>
      <c r="U4043" s="27">
        <v>1652992.101</v>
      </c>
      <c r="V4043" s="27">
        <v>1702581.8640300001</v>
      </c>
      <c r="W4043" s="27"/>
      <c r="X4043" s="27"/>
      <c r="Y4043" s="27"/>
      <c r="Z4043" s="27"/>
      <c r="AA4043" s="27"/>
      <c r="AB4043" s="27"/>
      <c r="AC4043" s="27"/>
      <c r="AD4043" s="27"/>
      <c r="AE4043" s="27"/>
      <c r="AF4043" s="27"/>
      <c r="AG4043" s="27"/>
      <c r="AH4043" s="27"/>
      <c r="AI4043" s="27"/>
      <c r="AJ4043" s="27"/>
      <c r="AK4043" s="27"/>
      <c r="AL4043" s="27"/>
      <c r="AM4043" s="27"/>
      <c r="AN4043" s="27"/>
      <c r="AO4043" s="27"/>
      <c r="AP4043" s="27"/>
      <c r="AQ4043" s="27">
        <v>0</v>
      </c>
      <c r="AR4043" s="27">
        <f t="shared" si="176"/>
        <v>0</v>
      </c>
      <c r="AS4043" s="10"/>
      <c r="AT4043" s="43" t="s">
        <v>241</v>
      </c>
      <c r="AU4043" s="89" t="s">
        <v>130</v>
      </c>
    </row>
    <row r="4044" spans="2:47" ht="13.15" customHeight="1" x14ac:dyDescent="0.2">
      <c r="B4044" s="44" t="s">
        <v>6655</v>
      </c>
      <c r="C4044" s="45" t="s">
        <v>100</v>
      </c>
      <c r="D4044" s="46" t="s">
        <v>6651</v>
      </c>
      <c r="E4044" s="46" t="s">
        <v>6652</v>
      </c>
      <c r="F4044" s="45" t="s">
        <v>6652</v>
      </c>
      <c r="G4044" s="46" t="s">
        <v>6653</v>
      </c>
      <c r="H4044" s="46" t="s">
        <v>105</v>
      </c>
      <c r="I4044" s="46">
        <v>100</v>
      </c>
      <c r="J4044" s="58" t="s">
        <v>6656</v>
      </c>
      <c r="K4044" s="46" t="s">
        <v>5952</v>
      </c>
      <c r="L4044" s="65"/>
      <c r="M4044" s="44" t="s">
        <v>6654</v>
      </c>
      <c r="N4044" s="44" t="s">
        <v>5955</v>
      </c>
      <c r="O4044" s="59"/>
      <c r="P4044" s="60"/>
      <c r="Q4044" s="60"/>
      <c r="R4044" s="59"/>
      <c r="S4044" s="61"/>
      <c r="T4044" s="61">
        <v>1138392.69</v>
      </c>
      <c r="U4044" s="61">
        <v>1138392.69</v>
      </c>
      <c r="V4044" s="61">
        <v>1138392.69</v>
      </c>
      <c r="W4044" s="61"/>
      <c r="X4044" s="61"/>
      <c r="Y4044" s="61"/>
      <c r="Z4044" s="61"/>
      <c r="AA4044" s="61"/>
      <c r="AB4044" s="61"/>
      <c r="AC4044" s="61"/>
      <c r="AD4044" s="61"/>
      <c r="AE4044" s="61"/>
      <c r="AF4044" s="61"/>
      <c r="AG4044" s="61"/>
      <c r="AH4044" s="61"/>
      <c r="AI4044" s="61"/>
      <c r="AJ4044" s="61"/>
      <c r="AK4044" s="61"/>
      <c r="AL4044" s="61"/>
      <c r="AM4044" s="61"/>
      <c r="AN4044" s="61"/>
      <c r="AO4044" s="61"/>
      <c r="AP4044" s="59"/>
      <c r="AQ4044" s="59">
        <v>0</v>
      </c>
      <c r="AR4044" s="27">
        <f t="shared" si="176"/>
        <v>0</v>
      </c>
      <c r="AS4044" s="44"/>
      <c r="AT4044" s="105" t="s">
        <v>6054</v>
      </c>
      <c r="AU4044" s="44">
        <v>14</v>
      </c>
    </row>
    <row r="4045" spans="2:47" ht="13.15" customHeight="1" x14ac:dyDescent="0.2">
      <c r="B4045" s="44" t="s">
        <v>6657</v>
      </c>
      <c r="C4045" s="45" t="s">
        <v>100</v>
      </c>
      <c r="D4045" s="46" t="s">
        <v>6651</v>
      </c>
      <c r="E4045" s="46" t="s">
        <v>6652</v>
      </c>
      <c r="F4045" s="45" t="s">
        <v>6652</v>
      </c>
      <c r="G4045" s="46" t="s">
        <v>6653</v>
      </c>
      <c r="H4045" s="46" t="s">
        <v>105</v>
      </c>
      <c r="I4045" s="46">
        <v>100</v>
      </c>
      <c r="J4045" s="58" t="s">
        <v>6656</v>
      </c>
      <c r="K4045" s="46" t="s">
        <v>5952</v>
      </c>
      <c r="L4045" s="65"/>
      <c r="M4045" s="44" t="s">
        <v>6654</v>
      </c>
      <c r="N4045" s="44" t="s">
        <v>5955</v>
      </c>
      <c r="O4045" s="59"/>
      <c r="P4045" s="60"/>
      <c r="Q4045" s="60"/>
      <c r="R4045" s="59"/>
      <c r="S4045" s="61">
        <v>3066100.3224000004</v>
      </c>
      <c r="T4045" s="61">
        <v>1138392.69</v>
      </c>
      <c r="U4045" s="61">
        <v>1138392.69</v>
      </c>
      <c r="V4045" s="61">
        <v>1138392.69</v>
      </c>
      <c r="W4045" s="61"/>
      <c r="X4045" s="61"/>
      <c r="Y4045" s="61"/>
      <c r="Z4045" s="61"/>
      <c r="AA4045" s="61"/>
      <c r="AB4045" s="61"/>
      <c r="AC4045" s="61"/>
      <c r="AD4045" s="61"/>
      <c r="AE4045" s="61"/>
      <c r="AF4045" s="61"/>
      <c r="AG4045" s="61"/>
      <c r="AH4045" s="61"/>
      <c r="AI4045" s="61"/>
      <c r="AJ4045" s="61"/>
      <c r="AK4045" s="61"/>
      <c r="AL4045" s="61"/>
      <c r="AM4045" s="61"/>
      <c r="AN4045" s="61"/>
      <c r="AO4045" s="61"/>
      <c r="AP4045" s="59"/>
      <c r="AQ4045" s="59">
        <f>S4045+T4045+U4045+V4045</f>
        <v>6481278.3924000002</v>
      </c>
      <c r="AR4045" s="27">
        <f t="shared" si="176"/>
        <v>7259031.7994880006</v>
      </c>
      <c r="AS4045" s="44"/>
      <c r="AT4045" s="105" t="s">
        <v>6054</v>
      </c>
      <c r="AU4045" s="44"/>
    </row>
    <row r="4046" spans="2:47" ht="13.15" customHeight="1" x14ac:dyDescent="0.25">
      <c r="B4046" s="10" t="s">
        <v>6658</v>
      </c>
      <c r="C4046" s="16" t="s">
        <v>100</v>
      </c>
      <c r="D4046" s="16" t="s">
        <v>6651</v>
      </c>
      <c r="E4046" s="16" t="s">
        <v>6652</v>
      </c>
      <c r="F4046" s="16" t="s">
        <v>6652</v>
      </c>
      <c r="G4046" s="57" t="s">
        <v>6659</v>
      </c>
      <c r="H4046" s="10" t="s">
        <v>105</v>
      </c>
      <c r="I4046" s="10">
        <v>100</v>
      </c>
      <c r="J4046" s="10" t="s">
        <v>238</v>
      </c>
      <c r="K4046" s="10" t="s">
        <v>5952</v>
      </c>
      <c r="L4046" s="10"/>
      <c r="M4046" s="57" t="s">
        <v>6654</v>
      </c>
      <c r="N4046" s="10" t="s">
        <v>5955</v>
      </c>
      <c r="O4046" s="27"/>
      <c r="P4046" s="27"/>
      <c r="Q4046" s="27"/>
      <c r="R4046" s="27"/>
      <c r="S4046" s="80">
        <v>700743</v>
      </c>
      <c r="T4046" s="27">
        <v>891581.5</v>
      </c>
      <c r="U4046" s="27">
        <v>918328.94500000007</v>
      </c>
      <c r="V4046" s="27">
        <v>945878.81335000007</v>
      </c>
      <c r="W4046" s="27"/>
      <c r="X4046" s="27"/>
      <c r="Y4046" s="27"/>
      <c r="Z4046" s="27"/>
      <c r="AA4046" s="27"/>
      <c r="AB4046" s="27"/>
      <c r="AC4046" s="27"/>
      <c r="AD4046" s="27"/>
      <c r="AE4046" s="27"/>
      <c r="AF4046" s="27"/>
      <c r="AG4046" s="27"/>
      <c r="AH4046" s="27"/>
      <c r="AI4046" s="27"/>
      <c r="AJ4046" s="27"/>
      <c r="AK4046" s="27"/>
      <c r="AL4046" s="27"/>
      <c r="AM4046" s="27"/>
      <c r="AN4046" s="27"/>
      <c r="AO4046" s="27"/>
      <c r="AP4046" s="27"/>
      <c r="AQ4046" s="27">
        <v>0</v>
      </c>
      <c r="AR4046" s="27">
        <f t="shared" si="176"/>
        <v>0</v>
      </c>
      <c r="AS4046" s="10"/>
      <c r="AT4046" s="43" t="s">
        <v>241</v>
      </c>
      <c r="AU4046" s="89" t="s">
        <v>6660</v>
      </c>
    </row>
    <row r="4047" spans="2:47" ht="13.15" customHeight="1" x14ac:dyDescent="0.2">
      <c r="B4047" s="44" t="s">
        <v>6661</v>
      </c>
      <c r="C4047" s="45" t="s">
        <v>100</v>
      </c>
      <c r="D4047" s="46" t="s">
        <v>6651</v>
      </c>
      <c r="E4047" s="46" t="s">
        <v>6652</v>
      </c>
      <c r="F4047" s="45" t="s">
        <v>6652</v>
      </c>
      <c r="G4047" s="46" t="s">
        <v>6659</v>
      </c>
      <c r="H4047" s="46" t="s">
        <v>105</v>
      </c>
      <c r="I4047" s="46">
        <v>100</v>
      </c>
      <c r="J4047" s="58" t="s">
        <v>6656</v>
      </c>
      <c r="K4047" s="46" t="s">
        <v>6662</v>
      </c>
      <c r="L4047" s="65"/>
      <c r="M4047" s="44" t="s">
        <v>6654</v>
      </c>
      <c r="N4047" s="44" t="s">
        <v>5955</v>
      </c>
      <c r="O4047" s="59"/>
      <c r="P4047" s="60"/>
      <c r="Q4047" s="60"/>
      <c r="R4047" s="59"/>
      <c r="S4047" s="61"/>
      <c r="T4047" s="61">
        <v>642107.05000000005</v>
      </c>
      <c r="U4047" s="61">
        <v>642107.05000000005</v>
      </c>
      <c r="V4047" s="61">
        <v>642107.05000000005</v>
      </c>
      <c r="W4047" s="61"/>
      <c r="X4047" s="61"/>
      <c r="Y4047" s="61"/>
      <c r="Z4047" s="61"/>
      <c r="AA4047" s="61"/>
      <c r="AB4047" s="61"/>
      <c r="AC4047" s="61"/>
      <c r="AD4047" s="61"/>
      <c r="AE4047" s="61"/>
      <c r="AF4047" s="61"/>
      <c r="AG4047" s="61"/>
      <c r="AH4047" s="61"/>
      <c r="AI4047" s="61"/>
      <c r="AJ4047" s="61"/>
      <c r="AK4047" s="61"/>
      <c r="AL4047" s="61"/>
      <c r="AM4047" s="61"/>
      <c r="AN4047" s="61"/>
      <c r="AO4047" s="61"/>
      <c r="AP4047" s="59"/>
      <c r="AQ4047" s="59">
        <v>0</v>
      </c>
      <c r="AR4047" s="27">
        <f t="shared" si="176"/>
        <v>0</v>
      </c>
      <c r="AS4047" s="44"/>
      <c r="AT4047" s="105" t="s">
        <v>6054</v>
      </c>
      <c r="AU4047" s="44">
        <v>14</v>
      </c>
    </row>
    <row r="4048" spans="2:47" ht="13.15" customHeight="1" x14ac:dyDescent="0.2">
      <c r="B4048" s="44" t="s">
        <v>6663</v>
      </c>
      <c r="C4048" s="45" t="s">
        <v>100</v>
      </c>
      <c r="D4048" s="46" t="s">
        <v>6651</v>
      </c>
      <c r="E4048" s="46" t="s">
        <v>6652</v>
      </c>
      <c r="F4048" s="45" t="s">
        <v>6652</v>
      </c>
      <c r="G4048" s="46" t="s">
        <v>6659</v>
      </c>
      <c r="H4048" s="46" t="s">
        <v>105</v>
      </c>
      <c r="I4048" s="46">
        <v>100</v>
      </c>
      <c r="J4048" s="58" t="s">
        <v>6656</v>
      </c>
      <c r="K4048" s="46" t="s">
        <v>6662</v>
      </c>
      <c r="L4048" s="65"/>
      <c r="M4048" s="44" t="s">
        <v>6654</v>
      </c>
      <c r="N4048" s="44" t="s">
        <v>5955</v>
      </c>
      <c r="O4048" s="59"/>
      <c r="P4048" s="60"/>
      <c r="Q4048" s="60"/>
      <c r="R4048" s="59"/>
      <c r="S4048" s="61">
        <v>700743</v>
      </c>
      <c r="T4048" s="61">
        <v>642107.05000000005</v>
      </c>
      <c r="U4048" s="61">
        <v>642107.05000000005</v>
      </c>
      <c r="V4048" s="61">
        <v>642107.05000000005</v>
      </c>
      <c r="W4048" s="61"/>
      <c r="X4048" s="61"/>
      <c r="Y4048" s="61"/>
      <c r="Z4048" s="61"/>
      <c r="AA4048" s="61"/>
      <c r="AB4048" s="61"/>
      <c r="AC4048" s="61"/>
      <c r="AD4048" s="61"/>
      <c r="AE4048" s="61"/>
      <c r="AF4048" s="61"/>
      <c r="AG4048" s="61"/>
      <c r="AH4048" s="61"/>
      <c r="AI4048" s="61"/>
      <c r="AJ4048" s="61"/>
      <c r="AK4048" s="61"/>
      <c r="AL4048" s="61"/>
      <c r="AM4048" s="61"/>
      <c r="AN4048" s="61"/>
      <c r="AO4048" s="61"/>
      <c r="AP4048" s="59"/>
      <c r="AQ4048" s="59">
        <f>S4048+T4048+U4048+V4048</f>
        <v>2627064.1500000004</v>
      </c>
      <c r="AR4048" s="27">
        <f t="shared" si="176"/>
        <v>2942311.8480000007</v>
      </c>
      <c r="AS4048" s="44"/>
      <c r="AT4048" s="105" t="s">
        <v>6054</v>
      </c>
      <c r="AU4048" s="44"/>
    </row>
    <row r="4049" spans="2:47" ht="13.15" customHeight="1" x14ac:dyDescent="0.25">
      <c r="B4049" s="10" t="s">
        <v>6664</v>
      </c>
      <c r="C4049" s="16" t="s">
        <v>100</v>
      </c>
      <c r="D4049" s="16" t="s">
        <v>6651</v>
      </c>
      <c r="E4049" s="16" t="s">
        <v>6652</v>
      </c>
      <c r="F4049" s="16" t="s">
        <v>6652</v>
      </c>
      <c r="G4049" s="57" t="s">
        <v>6665</v>
      </c>
      <c r="H4049" s="10" t="s">
        <v>105</v>
      </c>
      <c r="I4049" s="10">
        <v>100</v>
      </c>
      <c r="J4049" s="10" t="s">
        <v>238</v>
      </c>
      <c r="K4049" s="10" t="s">
        <v>5952</v>
      </c>
      <c r="L4049" s="10"/>
      <c r="M4049" s="57" t="s">
        <v>6654</v>
      </c>
      <c r="N4049" s="10" t="s">
        <v>5955</v>
      </c>
      <c r="O4049" s="27"/>
      <c r="P4049" s="27"/>
      <c r="Q4049" s="27"/>
      <c r="R4049" s="27"/>
      <c r="S4049" s="80">
        <v>1962000</v>
      </c>
      <c r="T4049" s="80">
        <v>1962000</v>
      </c>
      <c r="U4049" s="80">
        <v>1962000</v>
      </c>
      <c r="V4049" s="80">
        <v>1962000</v>
      </c>
      <c r="W4049" s="80"/>
      <c r="X4049" s="80"/>
      <c r="Y4049" s="80"/>
      <c r="Z4049" s="80"/>
      <c r="AA4049" s="80"/>
      <c r="AB4049" s="80"/>
      <c r="AC4049" s="80"/>
      <c r="AD4049" s="80"/>
      <c r="AE4049" s="80"/>
      <c r="AF4049" s="80"/>
      <c r="AG4049" s="80"/>
      <c r="AH4049" s="80"/>
      <c r="AI4049" s="80"/>
      <c r="AJ4049" s="80"/>
      <c r="AK4049" s="80"/>
      <c r="AL4049" s="80"/>
      <c r="AM4049" s="80"/>
      <c r="AN4049" s="80"/>
      <c r="AO4049" s="80"/>
      <c r="AP4049" s="27"/>
      <c r="AQ4049" s="27">
        <f>SUM(O4049:W4049)</f>
        <v>7848000</v>
      </c>
      <c r="AR4049" s="27">
        <f t="shared" si="176"/>
        <v>8789760</v>
      </c>
      <c r="AS4049" s="10"/>
      <c r="AT4049" s="43" t="s">
        <v>241</v>
      </c>
      <c r="AU4049" s="89"/>
    </row>
    <row r="4050" spans="2:47" ht="13.15" customHeight="1" x14ac:dyDescent="0.25">
      <c r="B4050" s="10" t="s">
        <v>6666</v>
      </c>
      <c r="C4050" s="16" t="s">
        <v>100</v>
      </c>
      <c r="D4050" s="16" t="s">
        <v>6651</v>
      </c>
      <c r="E4050" s="16" t="s">
        <v>6652</v>
      </c>
      <c r="F4050" s="16" t="s">
        <v>6652</v>
      </c>
      <c r="G4050" s="57" t="s">
        <v>6667</v>
      </c>
      <c r="H4050" s="10" t="s">
        <v>105</v>
      </c>
      <c r="I4050" s="10">
        <v>100</v>
      </c>
      <c r="J4050" s="10" t="s">
        <v>238</v>
      </c>
      <c r="K4050" s="10" t="s">
        <v>5952</v>
      </c>
      <c r="L4050" s="10"/>
      <c r="M4050" s="57" t="s">
        <v>6654</v>
      </c>
      <c r="N4050" s="10" t="s">
        <v>5955</v>
      </c>
      <c r="O4050" s="27"/>
      <c r="P4050" s="27"/>
      <c r="Q4050" s="27"/>
      <c r="R4050" s="27"/>
      <c r="S4050" s="80">
        <v>2118960</v>
      </c>
      <c r="T4050" s="80">
        <v>2118960</v>
      </c>
      <c r="U4050" s="80">
        <v>2118960</v>
      </c>
      <c r="V4050" s="80">
        <v>2118960</v>
      </c>
      <c r="W4050" s="80"/>
      <c r="X4050" s="80"/>
      <c r="Y4050" s="80"/>
      <c r="Z4050" s="80"/>
      <c r="AA4050" s="80"/>
      <c r="AB4050" s="80"/>
      <c r="AC4050" s="80"/>
      <c r="AD4050" s="80"/>
      <c r="AE4050" s="80"/>
      <c r="AF4050" s="80"/>
      <c r="AG4050" s="80"/>
      <c r="AH4050" s="80"/>
      <c r="AI4050" s="80"/>
      <c r="AJ4050" s="80"/>
      <c r="AK4050" s="80"/>
      <c r="AL4050" s="80"/>
      <c r="AM4050" s="80"/>
      <c r="AN4050" s="80"/>
      <c r="AO4050" s="80"/>
      <c r="AP4050" s="27"/>
      <c r="AQ4050" s="27">
        <v>0</v>
      </c>
      <c r="AR4050" s="27">
        <f t="shared" si="176"/>
        <v>0</v>
      </c>
      <c r="AS4050" s="10"/>
      <c r="AT4050" s="43" t="s">
        <v>241</v>
      </c>
      <c r="AU4050" s="89" t="s">
        <v>6660</v>
      </c>
    </row>
    <row r="4051" spans="2:47" ht="13.15" customHeight="1" x14ac:dyDescent="0.25">
      <c r="B4051" s="44" t="s">
        <v>6668</v>
      </c>
      <c r="C4051" s="45" t="s">
        <v>100</v>
      </c>
      <c r="D4051" s="62" t="s">
        <v>6651</v>
      </c>
      <c r="E4051" s="44" t="s">
        <v>6652</v>
      </c>
      <c r="F4051" s="45" t="s">
        <v>6652</v>
      </c>
      <c r="G4051" s="44" t="s">
        <v>6667</v>
      </c>
      <c r="H4051" s="46" t="s">
        <v>105</v>
      </c>
      <c r="I4051" s="46">
        <v>100</v>
      </c>
      <c r="J4051" s="58" t="s">
        <v>6656</v>
      </c>
      <c r="K4051" s="44" t="s">
        <v>6669</v>
      </c>
      <c r="L4051" s="44"/>
      <c r="M4051" s="46" t="s">
        <v>6654</v>
      </c>
      <c r="N4051" s="46" t="s">
        <v>5955</v>
      </c>
      <c r="O4051" s="59"/>
      <c r="P4051" s="63"/>
      <c r="Q4051" s="63"/>
      <c r="R4051" s="64"/>
      <c r="S4051" s="59"/>
      <c r="T4051" s="59">
        <v>1498272</v>
      </c>
      <c r="U4051" s="59">
        <v>1498272</v>
      </c>
      <c r="V4051" s="59">
        <v>1498272</v>
      </c>
      <c r="W4051" s="59"/>
      <c r="X4051" s="59"/>
      <c r="Y4051" s="59"/>
      <c r="Z4051" s="59"/>
      <c r="AA4051" s="59"/>
      <c r="AB4051" s="59"/>
      <c r="AC4051" s="59"/>
      <c r="AD4051" s="59"/>
      <c r="AE4051" s="59"/>
      <c r="AF4051" s="59"/>
      <c r="AG4051" s="59"/>
      <c r="AH4051" s="59"/>
      <c r="AI4051" s="59"/>
      <c r="AJ4051" s="59"/>
      <c r="AK4051" s="59"/>
      <c r="AL4051" s="59"/>
      <c r="AM4051" s="59"/>
      <c r="AN4051" s="59"/>
      <c r="AO4051" s="59"/>
      <c r="AP4051" s="59"/>
      <c r="AQ4051" s="59">
        <v>0</v>
      </c>
      <c r="AR4051" s="27">
        <f t="shared" si="176"/>
        <v>0</v>
      </c>
      <c r="AS4051" s="109"/>
      <c r="AT4051" s="105" t="s">
        <v>6054</v>
      </c>
      <c r="AU4051" s="44">
        <v>14</v>
      </c>
    </row>
    <row r="4052" spans="2:47" ht="13.15" customHeight="1" x14ac:dyDescent="0.2">
      <c r="B4052" s="44" t="s">
        <v>6670</v>
      </c>
      <c r="C4052" s="45" t="s">
        <v>100</v>
      </c>
      <c r="D4052" s="62" t="s">
        <v>6651</v>
      </c>
      <c r="E4052" s="44" t="s">
        <v>6652</v>
      </c>
      <c r="F4052" s="45" t="s">
        <v>6652</v>
      </c>
      <c r="G4052" s="44" t="s">
        <v>6667</v>
      </c>
      <c r="H4052" s="46" t="s">
        <v>105</v>
      </c>
      <c r="I4052" s="46">
        <v>100</v>
      </c>
      <c r="J4052" s="58" t="s">
        <v>6656</v>
      </c>
      <c r="K4052" s="44" t="s">
        <v>6669</v>
      </c>
      <c r="L4052" s="44"/>
      <c r="M4052" s="46" t="s">
        <v>6654</v>
      </c>
      <c r="N4052" s="46" t="s">
        <v>5955</v>
      </c>
      <c r="O4052" s="59"/>
      <c r="P4052" s="63"/>
      <c r="Q4052" s="63"/>
      <c r="R4052" s="64"/>
      <c r="S4052" s="59">
        <v>2118960</v>
      </c>
      <c r="T4052" s="59">
        <v>1498272</v>
      </c>
      <c r="U4052" s="59">
        <v>1498272</v>
      </c>
      <c r="V4052" s="59">
        <v>1498272</v>
      </c>
      <c r="W4052" s="59"/>
      <c r="X4052" s="59"/>
      <c r="Y4052" s="59"/>
      <c r="Z4052" s="59"/>
      <c r="AA4052" s="59"/>
      <c r="AB4052" s="59"/>
      <c r="AC4052" s="59"/>
      <c r="AD4052" s="59"/>
      <c r="AE4052" s="59"/>
      <c r="AF4052" s="59"/>
      <c r="AG4052" s="59"/>
      <c r="AH4052" s="59"/>
      <c r="AI4052" s="59"/>
      <c r="AJ4052" s="59"/>
      <c r="AK4052" s="59"/>
      <c r="AL4052" s="59"/>
      <c r="AM4052" s="59"/>
      <c r="AN4052" s="59"/>
      <c r="AO4052" s="59"/>
      <c r="AP4052" s="59"/>
      <c r="AQ4052" s="59">
        <f>S4052+T4052+U4052+V4052</f>
        <v>6613776</v>
      </c>
      <c r="AR4052" s="27">
        <f t="shared" si="176"/>
        <v>7407429.120000001</v>
      </c>
      <c r="AS4052" s="109"/>
      <c r="AT4052" s="105" t="s">
        <v>6054</v>
      </c>
      <c r="AU4052" s="65"/>
    </row>
    <row r="4053" spans="2:47" ht="13.15" customHeight="1" x14ac:dyDescent="0.25">
      <c r="B4053" s="10" t="s">
        <v>6671</v>
      </c>
      <c r="C4053" s="16" t="s">
        <v>100</v>
      </c>
      <c r="D4053" s="10" t="s">
        <v>6672</v>
      </c>
      <c r="E4053" s="57" t="s">
        <v>6673</v>
      </c>
      <c r="F4053" s="31" t="s">
        <v>6673</v>
      </c>
      <c r="G4053" s="10" t="s">
        <v>6674</v>
      </c>
      <c r="H4053" s="10" t="s">
        <v>1026</v>
      </c>
      <c r="I4053" s="10">
        <v>50</v>
      </c>
      <c r="J4053" s="10" t="s">
        <v>6043</v>
      </c>
      <c r="K4053" s="10" t="s">
        <v>5830</v>
      </c>
      <c r="L4053" s="10"/>
      <c r="M4053" s="10" t="s">
        <v>6675</v>
      </c>
      <c r="N4053" s="10" t="s">
        <v>5955</v>
      </c>
      <c r="O4053" s="27"/>
      <c r="P4053" s="27"/>
      <c r="Q4053" s="27"/>
      <c r="R4053" s="27"/>
      <c r="S4053" s="27">
        <v>30000000</v>
      </c>
      <c r="T4053" s="27">
        <v>31200000</v>
      </c>
      <c r="U4053" s="27">
        <v>32448000</v>
      </c>
      <c r="V4053" s="27">
        <v>33745920</v>
      </c>
      <c r="W4053" s="27"/>
      <c r="X4053" s="27"/>
      <c r="Y4053" s="27"/>
      <c r="Z4053" s="27"/>
      <c r="AA4053" s="27"/>
      <c r="AB4053" s="27"/>
      <c r="AC4053" s="27"/>
      <c r="AD4053" s="27"/>
      <c r="AE4053" s="27"/>
      <c r="AF4053" s="27"/>
      <c r="AG4053" s="27"/>
      <c r="AH4053" s="27"/>
      <c r="AI4053" s="27"/>
      <c r="AJ4053" s="27"/>
      <c r="AK4053" s="27"/>
      <c r="AL4053" s="27"/>
      <c r="AM4053" s="27"/>
      <c r="AN4053" s="27"/>
      <c r="AO4053" s="27"/>
      <c r="AP4053" s="27"/>
      <c r="AQ4053" s="27">
        <f t="shared" ref="AQ4053:AQ4060" si="178">SUM(O4053:W4053)</f>
        <v>127393920</v>
      </c>
      <c r="AR4053" s="27">
        <f t="shared" si="176"/>
        <v>142681190.40000001</v>
      </c>
      <c r="AS4053" s="10"/>
      <c r="AT4053" s="9">
        <v>2015</v>
      </c>
      <c r="AU4053" s="89"/>
    </row>
    <row r="4054" spans="2:47" ht="13.15" customHeight="1" x14ac:dyDescent="0.25">
      <c r="B4054" s="10" t="s">
        <v>6676</v>
      </c>
      <c r="C4054" s="16" t="s">
        <v>100</v>
      </c>
      <c r="D4054" s="10" t="s">
        <v>6672</v>
      </c>
      <c r="E4054" s="57" t="s">
        <v>6673</v>
      </c>
      <c r="F4054" s="31" t="s">
        <v>6673</v>
      </c>
      <c r="G4054" s="10" t="s">
        <v>6677</v>
      </c>
      <c r="H4054" s="10" t="s">
        <v>1026</v>
      </c>
      <c r="I4054" s="10">
        <v>80</v>
      </c>
      <c r="J4054" s="10" t="s">
        <v>6043</v>
      </c>
      <c r="K4054" s="10" t="s">
        <v>5830</v>
      </c>
      <c r="L4054" s="10"/>
      <c r="M4054" s="10" t="s">
        <v>6675</v>
      </c>
      <c r="N4054" s="10" t="s">
        <v>5955</v>
      </c>
      <c r="O4054" s="27"/>
      <c r="P4054" s="27"/>
      <c r="Q4054" s="27"/>
      <c r="R4054" s="27"/>
      <c r="S4054" s="27">
        <v>10899429.289999999</v>
      </c>
      <c r="T4054" s="27">
        <v>11335406.4616</v>
      </c>
      <c r="U4054" s="27">
        <v>11788822.720064001</v>
      </c>
      <c r="V4054" s="27">
        <v>12260375.628866561</v>
      </c>
      <c r="W4054" s="27"/>
      <c r="X4054" s="27"/>
      <c r="Y4054" s="27"/>
      <c r="Z4054" s="27"/>
      <c r="AA4054" s="27"/>
      <c r="AB4054" s="27"/>
      <c r="AC4054" s="27"/>
      <c r="AD4054" s="27"/>
      <c r="AE4054" s="27"/>
      <c r="AF4054" s="27"/>
      <c r="AG4054" s="27"/>
      <c r="AH4054" s="27"/>
      <c r="AI4054" s="27"/>
      <c r="AJ4054" s="27"/>
      <c r="AK4054" s="27"/>
      <c r="AL4054" s="27"/>
      <c r="AM4054" s="27"/>
      <c r="AN4054" s="27"/>
      <c r="AO4054" s="27"/>
      <c r="AP4054" s="27"/>
      <c r="AQ4054" s="27">
        <f t="shared" si="178"/>
        <v>46284034.100530557</v>
      </c>
      <c r="AR4054" s="27">
        <f t="shared" si="176"/>
        <v>51838118.19259423</v>
      </c>
      <c r="AS4054" s="10"/>
      <c r="AT4054" s="9">
        <v>2015</v>
      </c>
      <c r="AU4054" s="89"/>
    </row>
    <row r="4055" spans="2:47" ht="13.15" customHeight="1" x14ac:dyDescent="0.25">
      <c r="B4055" s="10" t="s">
        <v>6678</v>
      </c>
      <c r="C4055" s="16" t="s">
        <v>100</v>
      </c>
      <c r="D4055" s="10" t="s">
        <v>6672</v>
      </c>
      <c r="E4055" s="57" t="s">
        <v>6673</v>
      </c>
      <c r="F4055" s="8" t="s">
        <v>6673</v>
      </c>
      <c r="G4055" s="31" t="s">
        <v>6679</v>
      </c>
      <c r="H4055" s="10" t="s">
        <v>1026</v>
      </c>
      <c r="I4055" s="10">
        <v>80</v>
      </c>
      <c r="J4055" s="10" t="s">
        <v>6043</v>
      </c>
      <c r="K4055" s="10" t="s">
        <v>5830</v>
      </c>
      <c r="L4055" s="10"/>
      <c r="M4055" s="10" t="s">
        <v>6675</v>
      </c>
      <c r="N4055" s="10" t="s">
        <v>5955</v>
      </c>
      <c r="O4055" s="27"/>
      <c r="P4055" s="27"/>
      <c r="Q4055" s="27"/>
      <c r="R4055" s="27"/>
      <c r="S4055" s="27">
        <v>15710228.634</v>
      </c>
      <c r="T4055" s="27">
        <v>16338637.77936</v>
      </c>
      <c r="U4055" s="27">
        <v>16992183.290534399</v>
      </c>
      <c r="V4055" s="27">
        <v>17671870.622155774</v>
      </c>
      <c r="W4055" s="27"/>
      <c r="X4055" s="27"/>
      <c r="Y4055" s="27"/>
      <c r="Z4055" s="27"/>
      <c r="AA4055" s="27"/>
      <c r="AB4055" s="27"/>
      <c r="AC4055" s="27"/>
      <c r="AD4055" s="27"/>
      <c r="AE4055" s="27"/>
      <c r="AF4055" s="27"/>
      <c r="AG4055" s="27"/>
      <c r="AH4055" s="27"/>
      <c r="AI4055" s="27"/>
      <c r="AJ4055" s="27"/>
      <c r="AK4055" s="27"/>
      <c r="AL4055" s="27"/>
      <c r="AM4055" s="27"/>
      <c r="AN4055" s="27"/>
      <c r="AO4055" s="27"/>
      <c r="AP4055" s="27"/>
      <c r="AQ4055" s="27">
        <f t="shared" si="178"/>
        <v>66712920.326050177</v>
      </c>
      <c r="AR4055" s="27">
        <f t="shared" si="176"/>
        <v>74718470.765176207</v>
      </c>
      <c r="AS4055" s="10"/>
      <c r="AT4055" s="9">
        <v>2015</v>
      </c>
      <c r="AU4055" s="89"/>
    </row>
    <row r="4056" spans="2:47" ht="13.15" customHeight="1" x14ac:dyDescent="0.25">
      <c r="B4056" s="10" t="s">
        <v>6680</v>
      </c>
      <c r="C4056" s="16" t="s">
        <v>100</v>
      </c>
      <c r="D4056" s="10" t="s">
        <v>6672</v>
      </c>
      <c r="E4056" s="57" t="s">
        <v>6673</v>
      </c>
      <c r="F4056" s="8" t="s">
        <v>6673</v>
      </c>
      <c r="G4056" s="31" t="s">
        <v>6681</v>
      </c>
      <c r="H4056" s="10" t="s">
        <v>1026</v>
      </c>
      <c r="I4056" s="10">
        <v>80</v>
      </c>
      <c r="J4056" s="10" t="s">
        <v>6043</v>
      </c>
      <c r="K4056" s="10" t="s">
        <v>5830</v>
      </c>
      <c r="L4056" s="10"/>
      <c r="M4056" s="10" t="s">
        <v>6675</v>
      </c>
      <c r="N4056" s="10" t="s">
        <v>5955</v>
      </c>
      <c r="O4056" s="27"/>
      <c r="P4056" s="27"/>
      <c r="Q4056" s="27"/>
      <c r="R4056" s="27"/>
      <c r="S4056" s="27">
        <v>4345746.24</v>
      </c>
      <c r="T4056" s="27">
        <v>4519576.0896000005</v>
      </c>
      <c r="U4056" s="27">
        <v>4700359.1331840008</v>
      </c>
      <c r="V4056" s="27">
        <v>4888373.498511361</v>
      </c>
      <c r="W4056" s="27"/>
      <c r="X4056" s="27"/>
      <c r="Y4056" s="27"/>
      <c r="Z4056" s="27"/>
      <c r="AA4056" s="27"/>
      <c r="AB4056" s="27"/>
      <c r="AC4056" s="27"/>
      <c r="AD4056" s="27"/>
      <c r="AE4056" s="27"/>
      <c r="AF4056" s="27"/>
      <c r="AG4056" s="27"/>
      <c r="AH4056" s="27"/>
      <c r="AI4056" s="27"/>
      <c r="AJ4056" s="27"/>
      <c r="AK4056" s="27"/>
      <c r="AL4056" s="27"/>
      <c r="AM4056" s="27"/>
      <c r="AN4056" s="27"/>
      <c r="AO4056" s="27"/>
      <c r="AP4056" s="27"/>
      <c r="AQ4056" s="27">
        <f t="shared" si="178"/>
        <v>18454054.961295363</v>
      </c>
      <c r="AR4056" s="27">
        <f t="shared" si="176"/>
        <v>20668541.556650806</v>
      </c>
      <c r="AS4056" s="10"/>
      <c r="AT4056" s="9">
        <v>2015</v>
      </c>
      <c r="AU4056" s="89"/>
    </row>
    <row r="4057" spans="2:47" ht="13.15" customHeight="1" x14ac:dyDescent="0.25">
      <c r="B4057" s="10" t="s">
        <v>6682</v>
      </c>
      <c r="C4057" s="16" t="s">
        <v>100</v>
      </c>
      <c r="D4057" s="10" t="s">
        <v>6672</v>
      </c>
      <c r="E4057" s="57" t="s">
        <v>6673</v>
      </c>
      <c r="F4057" s="8" t="s">
        <v>6673</v>
      </c>
      <c r="G4057" s="31" t="s">
        <v>6683</v>
      </c>
      <c r="H4057" s="10" t="s">
        <v>1026</v>
      </c>
      <c r="I4057" s="10">
        <v>80</v>
      </c>
      <c r="J4057" s="10" t="s">
        <v>6043</v>
      </c>
      <c r="K4057" s="10" t="s">
        <v>5830</v>
      </c>
      <c r="L4057" s="10"/>
      <c r="M4057" s="10" t="s">
        <v>6675</v>
      </c>
      <c r="N4057" s="10" t="s">
        <v>5955</v>
      </c>
      <c r="O4057" s="27"/>
      <c r="P4057" s="39"/>
      <c r="Q4057" s="39"/>
      <c r="R4057" s="27"/>
      <c r="S4057" s="27">
        <v>13903850.83</v>
      </c>
      <c r="T4057" s="27">
        <v>14460004.863200001</v>
      </c>
      <c r="U4057" s="27">
        <v>15038405.057728002</v>
      </c>
      <c r="V4057" s="27">
        <v>15639941.260037122</v>
      </c>
      <c r="W4057" s="27"/>
      <c r="X4057" s="27"/>
      <c r="Y4057" s="27"/>
      <c r="Z4057" s="27"/>
      <c r="AA4057" s="27"/>
      <c r="AB4057" s="27"/>
      <c r="AC4057" s="27"/>
      <c r="AD4057" s="27"/>
      <c r="AE4057" s="27"/>
      <c r="AF4057" s="27"/>
      <c r="AG4057" s="27"/>
      <c r="AH4057" s="27"/>
      <c r="AI4057" s="27"/>
      <c r="AJ4057" s="27"/>
      <c r="AK4057" s="27"/>
      <c r="AL4057" s="27"/>
      <c r="AM4057" s="27"/>
      <c r="AN4057" s="27"/>
      <c r="AO4057" s="27"/>
      <c r="AP4057" s="27"/>
      <c r="AQ4057" s="27">
        <f t="shared" si="178"/>
        <v>59042202.010965124</v>
      </c>
      <c r="AR4057" s="27">
        <f t="shared" si="176"/>
        <v>66127266.252280943</v>
      </c>
      <c r="AS4057" s="10"/>
      <c r="AT4057" s="9">
        <v>2015</v>
      </c>
      <c r="AU4057" s="89"/>
    </row>
    <row r="4058" spans="2:47" ht="13.15" customHeight="1" x14ac:dyDescent="0.25">
      <c r="B4058" s="10" t="s">
        <v>6684</v>
      </c>
      <c r="C4058" s="10" t="s">
        <v>100</v>
      </c>
      <c r="D4058" s="10" t="s">
        <v>6672</v>
      </c>
      <c r="E4058" s="57" t="s">
        <v>6673</v>
      </c>
      <c r="F4058" s="10" t="s">
        <v>6673</v>
      </c>
      <c r="G4058" s="10" t="s">
        <v>6685</v>
      </c>
      <c r="H4058" s="10" t="s">
        <v>1026</v>
      </c>
      <c r="I4058" s="10">
        <v>80</v>
      </c>
      <c r="J4058" s="10" t="s">
        <v>6043</v>
      </c>
      <c r="K4058" s="10" t="s">
        <v>5830</v>
      </c>
      <c r="L4058" s="10"/>
      <c r="M4058" s="10" t="s">
        <v>6675</v>
      </c>
      <c r="N4058" s="10" t="s">
        <v>5955</v>
      </c>
      <c r="O4058" s="27"/>
      <c r="P4058" s="27"/>
      <c r="Q4058" s="27"/>
      <c r="R4058" s="90"/>
      <c r="S4058" s="90">
        <v>5349456.0120000001</v>
      </c>
      <c r="T4058" s="90">
        <v>5563434.2524800003</v>
      </c>
      <c r="U4058" s="90">
        <v>5785971.6225792002</v>
      </c>
      <c r="V4058" s="90">
        <v>6017410.487482368</v>
      </c>
      <c r="W4058" s="90"/>
      <c r="X4058" s="90"/>
      <c r="Y4058" s="90"/>
      <c r="Z4058" s="90"/>
      <c r="AA4058" s="90"/>
      <c r="AB4058" s="90"/>
      <c r="AC4058" s="90"/>
      <c r="AD4058" s="90"/>
      <c r="AE4058" s="90"/>
      <c r="AF4058" s="90"/>
      <c r="AG4058" s="90"/>
      <c r="AH4058" s="90"/>
      <c r="AI4058" s="90"/>
      <c r="AJ4058" s="90"/>
      <c r="AK4058" s="90"/>
      <c r="AL4058" s="90"/>
      <c r="AM4058" s="90"/>
      <c r="AN4058" s="90"/>
      <c r="AO4058" s="90"/>
      <c r="AP4058" s="27"/>
      <c r="AQ4058" s="27">
        <f t="shared" si="178"/>
        <v>22716272.37454157</v>
      </c>
      <c r="AR4058" s="27">
        <f t="shared" si="176"/>
        <v>25442225.059486561</v>
      </c>
      <c r="AS4058" s="10"/>
      <c r="AT4058" s="9">
        <v>2015</v>
      </c>
      <c r="AU4058" s="89"/>
    </row>
    <row r="4059" spans="2:47" ht="13.15" customHeight="1" x14ac:dyDescent="0.25">
      <c r="B4059" s="10" t="s">
        <v>6686</v>
      </c>
      <c r="C4059" s="10" t="s">
        <v>100</v>
      </c>
      <c r="D4059" s="10" t="s">
        <v>6672</v>
      </c>
      <c r="E4059" s="57" t="s">
        <v>6673</v>
      </c>
      <c r="F4059" s="10" t="s">
        <v>6673</v>
      </c>
      <c r="G4059" s="10" t="s">
        <v>6687</v>
      </c>
      <c r="H4059" s="10" t="s">
        <v>1026</v>
      </c>
      <c r="I4059" s="10">
        <v>80</v>
      </c>
      <c r="J4059" s="10" t="s">
        <v>6043</v>
      </c>
      <c r="K4059" s="10" t="s">
        <v>5830</v>
      </c>
      <c r="L4059" s="10"/>
      <c r="M4059" s="10" t="s">
        <v>6675</v>
      </c>
      <c r="N4059" s="10" t="s">
        <v>5955</v>
      </c>
      <c r="O4059" s="27"/>
      <c r="P4059" s="27"/>
      <c r="Q4059" s="27"/>
      <c r="R4059" s="90"/>
      <c r="S4059" s="90">
        <v>2682672.6800000002</v>
      </c>
      <c r="T4059" s="90">
        <v>2789979.5872000004</v>
      </c>
      <c r="U4059" s="90">
        <v>2901578.7706880006</v>
      </c>
      <c r="V4059" s="90">
        <v>3017641.9215155207</v>
      </c>
      <c r="W4059" s="90"/>
      <c r="X4059" s="90"/>
      <c r="Y4059" s="90"/>
      <c r="Z4059" s="90"/>
      <c r="AA4059" s="90"/>
      <c r="AB4059" s="90"/>
      <c r="AC4059" s="90"/>
      <c r="AD4059" s="90"/>
      <c r="AE4059" s="90"/>
      <c r="AF4059" s="90"/>
      <c r="AG4059" s="90"/>
      <c r="AH4059" s="90"/>
      <c r="AI4059" s="90"/>
      <c r="AJ4059" s="90"/>
      <c r="AK4059" s="90"/>
      <c r="AL4059" s="90"/>
      <c r="AM4059" s="90"/>
      <c r="AN4059" s="90"/>
      <c r="AO4059" s="90"/>
      <c r="AP4059" s="27"/>
      <c r="AQ4059" s="27">
        <f t="shared" si="178"/>
        <v>11391872.959403522</v>
      </c>
      <c r="AR4059" s="27">
        <f t="shared" si="176"/>
        <v>12758897.714531947</v>
      </c>
      <c r="AS4059" s="10"/>
      <c r="AT4059" s="9">
        <v>2015</v>
      </c>
      <c r="AU4059" s="89"/>
    </row>
    <row r="4060" spans="2:47" ht="13.15" customHeight="1" x14ac:dyDescent="0.25">
      <c r="B4060" s="10" t="s">
        <v>6688</v>
      </c>
      <c r="C4060" s="16" t="s">
        <v>6269</v>
      </c>
      <c r="D4060" s="15" t="s">
        <v>6355</v>
      </c>
      <c r="E4060" s="15" t="s">
        <v>6356</v>
      </c>
      <c r="F4060" s="15" t="s">
        <v>6356</v>
      </c>
      <c r="G4060" s="15" t="s">
        <v>6689</v>
      </c>
      <c r="H4060" s="10" t="s">
        <v>1026</v>
      </c>
      <c r="I4060" s="15">
        <v>50</v>
      </c>
      <c r="J4060" s="15" t="s">
        <v>6043</v>
      </c>
      <c r="K4060" s="15" t="s">
        <v>6690</v>
      </c>
      <c r="L4060" s="10"/>
      <c r="M4060" s="10" t="s">
        <v>6273</v>
      </c>
      <c r="N4060" s="10" t="s">
        <v>5955</v>
      </c>
      <c r="O4060" s="27"/>
      <c r="P4060" s="27"/>
      <c r="Q4060" s="27"/>
      <c r="R4060" s="27"/>
      <c r="S4060" s="27">
        <v>17097600</v>
      </c>
      <c r="T4060" s="27">
        <v>17097600</v>
      </c>
      <c r="U4060" s="27"/>
      <c r="V4060" s="27"/>
      <c r="W4060" s="27"/>
      <c r="X4060" s="27"/>
      <c r="Y4060" s="27"/>
      <c r="Z4060" s="27"/>
      <c r="AA4060" s="27"/>
      <c r="AB4060" s="27"/>
      <c r="AC4060" s="27"/>
      <c r="AD4060" s="27"/>
      <c r="AE4060" s="27"/>
      <c r="AF4060" s="27"/>
      <c r="AG4060" s="27"/>
      <c r="AH4060" s="27"/>
      <c r="AI4060" s="27"/>
      <c r="AJ4060" s="27"/>
      <c r="AK4060" s="27"/>
      <c r="AL4060" s="27"/>
      <c r="AM4060" s="27"/>
      <c r="AN4060" s="27"/>
      <c r="AO4060" s="27"/>
      <c r="AP4060" s="27"/>
      <c r="AQ4060" s="27">
        <f t="shared" si="178"/>
        <v>34195200</v>
      </c>
      <c r="AR4060" s="27">
        <f t="shared" si="176"/>
        <v>38298624</v>
      </c>
      <c r="AS4060" s="5"/>
      <c r="AT4060" s="9">
        <v>2015</v>
      </c>
      <c r="AU4060" s="5"/>
    </row>
    <row r="4061" spans="2:47" ht="13.15" customHeight="1" x14ac:dyDescent="0.2">
      <c r="B4061" s="10" t="s">
        <v>6691</v>
      </c>
      <c r="C4061" s="16" t="s">
        <v>6269</v>
      </c>
      <c r="D4061" s="15" t="s">
        <v>6355</v>
      </c>
      <c r="E4061" s="15" t="s">
        <v>6356</v>
      </c>
      <c r="F4061" s="15" t="s">
        <v>6356</v>
      </c>
      <c r="G4061" s="15" t="s">
        <v>6692</v>
      </c>
      <c r="H4061" s="10" t="s">
        <v>1026</v>
      </c>
      <c r="I4061" s="15">
        <v>50</v>
      </c>
      <c r="J4061" s="15" t="s">
        <v>6043</v>
      </c>
      <c r="K4061" s="15" t="s">
        <v>6693</v>
      </c>
      <c r="L4061" s="10"/>
      <c r="M4061" s="10" t="s">
        <v>6273</v>
      </c>
      <c r="N4061" s="10" t="s">
        <v>5955</v>
      </c>
      <c r="O4061" s="27"/>
      <c r="P4061" s="27"/>
      <c r="Q4061" s="27"/>
      <c r="R4061" s="27"/>
      <c r="S4061" s="27">
        <v>14913600</v>
      </c>
      <c r="T4061" s="27">
        <v>14913600</v>
      </c>
      <c r="U4061" s="27"/>
      <c r="V4061" s="27"/>
      <c r="W4061" s="27"/>
      <c r="X4061" s="27"/>
      <c r="Y4061" s="27"/>
      <c r="Z4061" s="27"/>
      <c r="AA4061" s="27"/>
      <c r="AB4061" s="27"/>
      <c r="AC4061" s="27"/>
      <c r="AD4061" s="27"/>
      <c r="AE4061" s="27"/>
      <c r="AF4061" s="27"/>
      <c r="AG4061" s="27"/>
      <c r="AH4061" s="27"/>
      <c r="AI4061" s="27"/>
      <c r="AJ4061" s="27"/>
      <c r="AK4061" s="27"/>
      <c r="AL4061" s="27"/>
      <c r="AM4061" s="27"/>
      <c r="AN4061" s="27"/>
      <c r="AO4061" s="27"/>
      <c r="AP4061" s="27"/>
      <c r="AQ4061" s="27">
        <v>0</v>
      </c>
      <c r="AR4061" s="27">
        <f t="shared" si="176"/>
        <v>0</v>
      </c>
      <c r="AS4061" s="5"/>
      <c r="AT4061" s="9">
        <v>2015</v>
      </c>
      <c r="AU4061" s="13" t="s">
        <v>1163</v>
      </c>
    </row>
    <row r="4062" spans="2:47" ht="13.15" customHeight="1" x14ac:dyDescent="0.2">
      <c r="B4062" s="13" t="s">
        <v>6694</v>
      </c>
      <c r="C4062" s="13" t="s">
        <v>6269</v>
      </c>
      <c r="D4062" s="13" t="s">
        <v>6355</v>
      </c>
      <c r="E4062" s="13" t="s">
        <v>6356</v>
      </c>
      <c r="F4062" s="13" t="s">
        <v>6356</v>
      </c>
      <c r="G4062" s="13" t="s">
        <v>6692</v>
      </c>
      <c r="H4062" s="13" t="s">
        <v>1026</v>
      </c>
      <c r="I4062" s="13">
        <v>50</v>
      </c>
      <c r="J4062" s="13" t="s">
        <v>6695</v>
      </c>
      <c r="K4062" s="13" t="s">
        <v>6693</v>
      </c>
      <c r="L4062" s="13"/>
      <c r="M4062" s="13" t="s">
        <v>6273</v>
      </c>
      <c r="N4062" s="10" t="s">
        <v>5955</v>
      </c>
      <c r="O4062" s="39"/>
      <c r="P4062" s="39"/>
      <c r="Q4062" s="39"/>
      <c r="R4062" s="39"/>
      <c r="S4062" s="39">
        <v>12055160</v>
      </c>
      <c r="T4062" s="39">
        <v>14913600</v>
      </c>
      <c r="U4062" s="39"/>
      <c r="V4062" s="39"/>
      <c r="W4062" s="39"/>
      <c r="X4062" s="39"/>
      <c r="Y4062" s="39"/>
      <c r="Z4062" s="39"/>
      <c r="AA4062" s="39"/>
      <c r="AB4062" s="39"/>
      <c r="AC4062" s="39"/>
      <c r="AD4062" s="39"/>
      <c r="AE4062" s="39"/>
      <c r="AF4062" s="39"/>
      <c r="AG4062" s="39"/>
      <c r="AH4062" s="39"/>
      <c r="AI4062" s="39"/>
      <c r="AJ4062" s="39"/>
      <c r="AK4062" s="39"/>
      <c r="AL4062" s="39"/>
      <c r="AM4062" s="39"/>
      <c r="AN4062" s="39"/>
      <c r="AO4062" s="39"/>
      <c r="AP4062" s="39"/>
      <c r="AQ4062" s="27">
        <f>SUM(O4062:W4062)</f>
        <v>26968760</v>
      </c>
      <c r="AR4062" s="27">
        <f t="shared" si="176"/>
        <v>30205011.200000003</v>
      </c>
      <c r="AS4062" s="13"/>
      <c r="AT4062" s="13">
        <v>2016</v>
      </c>
      <c r="AU4062" s="13"/>
    </row>
    <row r="4063" spans="2:47" ht="13.15" customHeight="1" x14ac:dyDescent="0.2">
      <c r="B4063" s="10" t="s">
        <v>6696</v>
      </c>
      <c r="C4063" s="16" t="s">
        <v>6269</v>
      </c>
      <c r="D4063" s="15" t="s">
        <v>6355</v>
      </c>
      <c r="E4063" s="15" t="s">
        <v>6356</v>
      </c>
      <c r="F4063" s="15" t="s">
        <v>6356</v>
      </c>
      <c r="G4063" s="15" t="s">
        <v>6697</v>
      </c>
      <c r="H4063" s="10" t="s">
        <v>1026</v>
      </c>
      <c r="I4063" s="15">
        <v>50</v>
      </c>
      <c r="J4063" s="15" t="s">
        <v>6043</v>
      </c>
      <c r="K4063" s="15" t="s">
        <v>6698</v>
      </c>
      <c r="L4063" s="10"/>
      <c r="M4063" s="10" t="s">
        <v>6273</v>
      </c>
      <c r="N4063" s="10" t="s">
        <v>5955</v>
      </c>
      <c r="O4063" s="27"/>
      <c r="P4063" s="27"/>
      <c r="Q4063" s="27"/>
      <c r="R4063" s="27"/>
      <c r="S4063" s="27">
        <v>20623200</v>
      </c>
      <c r="T4063" s="27">
        <v>20623200</v>
      </c>
      <c r="U4063" s="27"/>
      <c r="V4063" s="27"/>
      <c r="W4063" s="27"/>
      <c r="X4063" s="27"/>
      <c r="Y4063" s="27"/>
      <c r="Z4063" s="27"/>
      <c r="AA4063" s="27"/>
      <c r="AB4063" s="27"/>
      <c r="AC4063" s="27"/>
      <c r="AD4063" s="27"/>
      <c r="AE4063" s="27"/>
      <c r="AF4063" s="27"/>
      <c r="AG4063" s="27"/>
      <c r="AH4063" s="27"/>
      <c r="AI4063" s="27"/>
      <c r="AJ4063" s="27"/>
      <c r="AK4063" s="27"/>
      <c r="AL4063" s="27"/>
      <c r="AM4063" s="27"/>
      <c r="AN4063" s="27"/>
      <c r="AO4063" s="27"/>
      <c r="AP4063" s="27"/>
      <c r="AQ4063" s="27">
        <v>0</v>
      </c>
      <c r="AR4063" s="27">
        <f t="shared" si="176"/>
        <v>0</v>
      </c>
      <c r="AS4063" s="5"/>
      <c r="AT4063" s="9">
        <v>2015</v>
      </c>
      <c r="AU4063" s="13" t="s">
        <v>1163</v>
      </c>
    </row>
    <row r="4064" spans="2:47" ht="13.15" customHeight="1" x14ac:dyDescent="0.2">
      <c r="B4064" s="13" t="s">
        <v>6699</v>
      </c>
      <c r="C4064" s="13" t="s">
        <v>6269</v>
      </c>
      <c r="D4064" s="13" t="s">
        <v>6355</v>
      </c>
      <c r="E4064" s="13" t="s">
        <v>6356</v>
      </c>
      <c r="F4064" s="13" t="s">
        <v>6356</v>
      </c>
      <c r="G4064" s="13" t="s">
        <v>6697</v>
      </c>
      <c r="H4064" s="13" t="s">
        <v>1026</v>
      </c>
      <c r="I4064" s="13">
        <v>50</v>
      </c>
      <c r="J4064" s="13" t="s">
        <v>6695</v>
      </c>
      <c r="K4064" s="13" t="s">
        <v>6698</v>
      </c>
      <c r="L4064" s="13"/>
      <c r="M4064" s="13" t="s">
        <v>6273</v>
      </c>
      <c r="N4064" s="10" t="s">
        <v>5955</v>
      </c>
      <c r="O4064" s="39"/>
      <c r="P4064" s="39"/>
      <c r="Q4064" s="39"/>
      <c r="R4064" s="39"/>
      <c r="S4064" s="39">
        <v>16670420</v>
      </c>
      <c r="T4064" s="39">
        <v>20623200</v>
      </c>
      <c r="U4064" s="39"/>
      <c r="V4064" s="39"/>
      <c r="W4064" s="39"/>
      <c r="X4064" s="39"/>
      <c r="Y4064" s="39"/>
      <c r="Z4064" s="39"/>
      <c r="AA4064" s="39"/>
      <c r="AB4064" s="39"/>
      <c r="AC4064" s="39"/>
      <c r="AD4064" s="39"/>
      <c r="AE4064" s="39"/>
      <c r="AF4064" s="39"/>
      <c r="AG4064" s="39"/>
      <c r="AH4064" s="39"/>
      <c r="AI4064" s="39"/>
      <c r="AJ4064" s="39"/>
      <c r="AK4064" s="39"/>
      <c r="AL4064" s="39"/>
      <c r="AM4064" s="39"/>
      <c r="AN4064" s="39"/>
      <c r="AO4064" s="39"/>
      <c r="AP4064" s="39"/>
      <c r="AQ4064" s="27">
        <f>SUM(O4064:W4064)</f>
        <v>37293620</v>
      </c>
      <c r="AR4064" s="27">
        <f t="shared" si="176"/>
        <v>41768854.400000006</v>
      </c>
      <c r="AS4064" s="13"/>
      <c r="AT4064" s="13">
        <v>2016</v>
      </c>
      <c r="AU4064" s="13"/>
    </row>
    <row r="4065" spans="2:47" ht="13.15" customHeight="1" x14ac:dyDescent="0.25">
      <c r="B4065" s="10" t="s">
        <v>6700</v>
      </c>
      <c r="C4065" s="16" t="s">
        <v>6269</v>
      </c>
      <c r="D4065" s="15" t="s">
        <v>6355</v>
      </c>
      <c r="E4065" s="15" t="s">
        <v>6356</v>
      </c>
      <c r="F4065" s="15" t="s">
        <v>6356</v>
      </c>
      <c r="G4065" s="15" t="s">
        <v>6701</v>
      </c>
      <c r="H4065" s="10" t="s">
        <v>1026</v>
      </c>
      <c r="I4065" s="15">
        <v>50</v>
      </c>
      <c r="J4065" s="15" t="s">
        <v>6043</v>
      </c>
      <c r="K4065" s="15" t="s">
        <v>6702</v>
      </c>
      <c r="L4065" s="10"/>
      <c r="M4065" s="10" t="s">
        <v>6273</v>
      </c>
      <c r="N4065" s="10" t="s">
        <v>5955</v>
      </c>
      <c r="O4065" s="27"/>
      <c r="P4065" s="27"/>
      <c r="Q4065" s="27"/>
      <c r="R4065" s="27"/>
      <c r="S4065" s="27">
        <v>13650000</v>
      </c>
      <c r="T4065" s="27">
        <v>13650000</v>
      </c>
      <c r="U4065" s="27"/>
      <c r="V4065" s="27"/>
      <c r="W4065" s="27"/>
      <c r="X4065" s="27"/>
      <c r="Y4065" s="27"/>
      <c r="Z4065" s="27"/>
      <c r="AA4065" s="27"/>
      <c r="AB4065" s="27"/>
      <c r="AC4065" s="27"/>
      <c r="AD4065" s="27"/>
      <c r="AE4065" s="27"/>
      <c r="AF4065" s="27"/>
      <c r="AG4065" s="27"/>
      <c r="AH4065" s="27"/>
      <c r="AI4065" s="27"/>
      <c r="AJ4065" s="27"/>
      <c r="AK4065" s="27"/>
      <c r="AL4065" s="27"/>
      <c r="AM4065" s="27"/>
      <c r="AN4065" s="27"/>
      <c r="AO4065" s="27"/>
      <c r="AP4065" s="27"/>
      <c r="AQ4065" s="27">
        <f>SUM(O4065:W4065)</f>
        <v>27300000</v>
      </c>
      <c r="AR4065" s="27">
        <f t="shared" si="176"/>
        <v>30576000.000000004</v>
      </c>
      <c r="AS4065" s="5"/>
      <c r="AT4065" s="9">
        <v>2015</v>
      </c>
      <c r="AU4065" s="5"/>
    </row>
    <row r="4066" spans="2:47" ht="13.15" customHeight="1" x14ac:dyDescent="0.25">
      <c r="B4066" s="10" t="s">
        <v>6703</v>
      </c>
      <c r="C4066" s="16" t="s">
        <v>6269</v>
      </c>
      <c r="D4066" s="15" t="s">
        <v>6355</v>
      </c>
      <c r="E4066" s="15" t="s">
        <v>6356</v>
      </c>
      <c r="F4066" s="15" t="s">
        <v>6356</v>
      </c>
      <c r="G4066" s="15" t="s">
        <v>6704</v>
      </c>
      <c r="H4066" s="10" t="s">
        <v>1026</v>
      </c>
      <c r="I4066" s="15">
        <v>50</v>
      </c>
      <c r="J4066" s="15" t="s">
        <v>6043</v>
      </c>
      <c r="K4066" s="15" t="s">
        <v>5952</v>
      </c>
      <c r="L4066" s="10"/>
      <c r="M4066" s="10" t="s">
        <v>6273</v>
      </c>
      <c r="N4066" s="10" t="s">
        <v>5955</v>
      </c>
      <c r="O4066" s="27"/>
      <c r="P4066" s="27"/>
      <c r="Q4066" s="27"/>
      <c r="R4066" s="27"/>
      <c r="S4066" s="27">
        <v>3135600</v>
      </c>
      <c r="T4066" s="27">
        <v>3135600</v>
      </c>
      <c r="U4066" s="27"/>
      <c r="V4066" s="27"/>
      <c r="W4066" s="27"/>
      <c r="X4066" s="27"/>
      <c r="Y4066" s="27"/>
      <c r="Z4066" s="27"/>
      <c r="AA4066" s="27"/>
      <c r="AB4066" s="27"/>
      <c r="AC4066" s="27"/>
      <c r="AD4066" s="27"/>
      <c r="AE4066" s="27"/>
      <c r="AF4066" s="27"/>
      <c r="AG4066" s="27"/>
      <c r="AH4066" s="27"/>
      <c r="AI4066" s="27"/>
      <c r="AJ4066" s="27"/>
      <c r="AK4066" s="27"/>
      <c r="AL4066" s="27"/>
      <c r="AM4066" s="27"/>
      <c r="AN4066" s="27"/>
      <c r="AO4066" s="27"/>
      <c r="AP4066" s="27"/>
      <c r="AQ4066" s="27">
        <f>SUM(O4066:W4066)</f>
        <v>6271200</v>
      </c>
      <c r="AR4066" s="27">
        <f t="shared" si="176"/>
        <v>7023744.0000000009</v>
      </c>
      <c r="AS4066" s="10"/>
      <c r="AT4066" s="9">
        <v>2015</v>
      </c>
      <c r="AU4066" s="89"/>
    </row>
    <row r="4067" spans="2:47" ht="13.15" customHeight="1" x14ac:dyDescent="0.2">
      <c r="B4067" s="10" t="s">
        <v>6705</v>
      </c>
      <c r="C4067" s="15" t="s">
        <v>100</v>
      </c>
      <c r="D4067" s="15" t="s">
        <v>6706</v>
      </c>
      <c r="E4067" s="15" t="s">
        <v>6536</v>
      </c>
      <c r="F4067" s="15" t="s">
        <v>6707</v>
      </c>
      <c r="G4067" s="15" t="s">
        <v>6707</v>
      </c>
      <c r="H4067" s="15" t="s">
        <v>6708</v>
      </c>
      <c r="I4067" s="15">
        <v>75</v>
      </c>
      <c r="J4067" s="15" t="s">
        <v>6709</v>
      </c>
      <c r="K4067" s="15" t="s">
        <v>6710</v>
      </c>
      <c r="L4067" s="15"/>
      <c r="M4067" s="15" t="s">
        <v>6145</v>
      </c>
      <c r="N4067" s="10" t="s">
        <v>5955</v>
      </c>
      <c r="O4067" s="39"/>
      <c r="P4067" s="39"/>
      <c r="Q4067" s="39"/>
      <c r="R4067" s="39"/>
      <c r="S4067" s="27">
        <v>114771148.8</v>
      </c>
      <c r="T4067" s="27">
        <v>119361994.75</v>
      </c>
      <c r="U4067" s="27">
        <v>124136474.54000001</v>
      </c>
      <c r="V4067" s="27"/>
      <c r="W4067" s="27"/>
      <c r="X4067" s="27"/>
      <c r="Y4067" s="27"/>
      <c r="Z4067" s="27"/>
      <c r="AA4067" s="27"/>
      <c r="AB4067" s="27"/>
      <c r="AC4067" s="27"/>
      <c r="AD4067" s="27"/>
      <c r="AE4067" s="27"/>
      <c r="AF4067" s="27"/>
      <c r="AG4067" s="27"/>
      <c r="AH4067" s="27"/>
      <c r="AI4067" s="27"/>
      <c r="AJ4067" s="27"/>
      <c r="AK4067" s="27"/>
      <c r="AL4067" s="27"/>
      <c r="AM4067" s="27"/>
      <c r="AN4067" s="27"/>
      <c r="AO4067" s="27"/>
      <c r="AP4067" s="27"/>
      <c r="AQ4067" s="27">
        <v>0</v>
      </c>
      <c r="AR4067" s="27">
        <f t="shared" si="176"/>
        <v>0</v>
      </c>
      <c r="AS4067" s="13"/>
      <c r="AT4067" s="15">
        <v>2016</v>
      </c>
      <c r="AU4067" s="89" t="s">
        <v>115</v>
      </c>
    </row>
    <row r="4068" spans="2:47" ht="13.15" customHeight="1" x14ac:dyDescent="0.2">
      <c r="B4068" s="10" t="s">
        <v>6711</v>
      </c>
      <c r="C4068" s="15" t="s">
        <v>100</v>
      </c>
      <c r="D4068" s="15" t="s">
        <v>6706</v>
      </c>
      <c r="E4068" s="15" t="s">
        <v>6536</v>
      </c>
      <c r="F4068" s="15" t="s">
        <v>6707</v>
      </c>
      <c r="G4068" s="15" t="s">
        <v>6707</v>
      </c>
      <c r="H4068" s="15" t="s">
        <v>6708</v>
      </c>
      <c r="I4068" s="15">
        <v>75</v>
      </c>
      <c r="J4068" s="15" t="s">
        <v>6712</v>
      </c>
      <c r="K4068" s="15" t="s">
        <v>6710</v>
      </c>
      <c r="L4068" s="15"/>
      <c r="M4068" s="15" t="s">
        <v>6145</v>
      </c>
      <c r="N4068" s="10" t="s">
        <v>5955</v>
      </c>
      <c r="O4068" s="39"/>
      <c r="P4068" s="39"/>
      <c r="Q4068" s="39"/>
      <c r="R4068" s="39"/>
      <c r="S4068" s="27">
        <v>114771148.8</v>
      </c>
      <c r="T4068" s="27">
        <v>119349974.53</v>
      </c>
      <c r="U4068" s="27">
        <v>124136474.54000001</v>
      </c>
      <c r="V4068" s="27"/>
      <c r="W4068" s="27"/>
      <c r="X4068" s="27"/>
      <c r="Y4068" s="27"/>
      <c r="Z4068" s="27"/>
      <c r="AA4068" s="27"/>
      <c r="AB4068" s="27"/>
      <c r="AC4068" s="27"/>
      <c r="AD4068" s="27"/>
      <c r="AE4068" s="27"/>
      <c r="AF4068" s="27"/>
      <c r="AG4068" s="27"/>
      <c r="AH4068" s="27"/>
      <c r="AI4068" s="27"/>
      <c r="AJ4068" s="27"/>
      <c r="AK4068" s="27"/>
      <c r="AL4068" s="27"/>
      <c r="AM4068" s="27"/>
      <c r="AN4068" s="27"/>
      <c r="AO4068" s="27"/>
      <c r="AP4068" s="27"/>
      <c r="AQ4068" s="27">
        <f>R4068+S4068+T4068+U4068</f>
        <v>358257597.87</v>
      </c>
      <c r="AR4068" s="27">
        <f t="shared" si="176"/>
        <v>401248509.61440003</v>
      </c>
      <c r="AS4068" s="13"/>
      <c r="AT4068" s="15">
        <v>2016</v>
      </c>
      <c r="AU4068" s="13"/>
    </row>
    <row r="4069" spans="2:47" ht="13.15" customHeight="1" x14ac:dyDescent="0.2">
      <c r="B4069" s="10" t="s">
        <v>6713</v>
      </c>
      <c r="C4069" s="15" t="s">
        <v>100</v>
      </c>
      <c r="D4069" s="15" t="s">
        <v>6714</v>
      </c>
      <c r="E4069" s="15" t="s">
        <v>6715</v>
      </c>
      <c r="F4069" s="15" t="s">
        <v>6716</v>
      </c>
      <c r="G4069" s="15" t="s">
        <v>6716</v>
      </c>
      <c r="H4069" s="15" t="s">
        <v>6708</v>
      </c>
      <c r="I4069" s="15">
        <v>100</v>
      </c>
      <c r="J4069" s="15" t="s">
        <v>6709</v>
      </c>
      <c r="K4069" s="15" t="s">
        <v>6710</v>
      </c>
      <c r="L4069" s="15"/>
      <c r="M4069" s="15" t="s">
        <v>6145</v>
      </c>
      <c r="N4069" s="10" t="s">
        <v>5955</v>
      </c>
      <c r="O4069" s="39"/>
      <c r="P4069" s="39"/>
      <c r="Q4069" s="39"/>
      <c r="R4069" s="39"/>
      <c r="S4069" s="27">
        <v>7844000.04</v>
      </c>
      <c r="T4069" s="27">
        <v>8157760.04</v>
      </c>
      <c r="U4069" s="27">
        <v>8484070.4399999995</v>
      </c>
      <c r="V4069" s="27"/>
      <c r="W4069" s="27"/>
      <c r="X4069" s="27"/>
      <c r="Y4069" s="27"/>
      <c r="Z4069" s="27"/>
      <c r="AA4069" s="27"/>
      <c r="AB4069" s="27"/>
      <c r="AC4069" s="27"/>
      <c r="AD4069" s="27"/>
      <c r="AE4069" s="27"/>
      <c r="AF4069" s="27"/>
      <c r="AG4069" s="27"/>
      <c r="AH4069" s="27"/>
      <c r="AI4069" s="27"/>
      <c r="AJ4069" s="27"/>
      <c r="AK4069" s="27"/>
      <c r="AL4069" s="27"/>
      <c r="AM4069" s="27"/>
      <c r="AN4069" s="27"/>
      <c r="AO4069" s="27"/>
      <c r="AP4069" s="27"/>
      <c r="AQ4069" s="27">
        <v>0</v>
      </c>
      <c r="AR4069" s="27">
        <f t="shared" si="176"/>
        <v>0</v>
      </c>
      <c r="AS4069" s="13"/>
      <c r="AT4069" s="15">
        <v>2016</v>
      </c>
      <c r="AU4069" s="89" t="s">
        <v>115</v>
      </c>
    </row>
    <row r="4070" spans="2:47" ht="13.15" customHeight="1" x14ac:dyDescent="0.2">
      <c r="B4070" s="10" t="s">
        <v>6717</v>
      </c>
      <c r="C4070" s="15" t="s">
        <v>100</v>
      </c>
      <c r="D4070" s="15" t="s">
        <v>6714</v>
      </c>
      <c r="E4070" s="15" t="s">
        <v>6715</v>
      </c>
      <c r="F4070" s="15" t="s">
        <v>6716</v>
      </c>
      <c r="G4070" s="15" t="s">
        <v>6716</v>
      </c>
      <c r="H4070" s="15" t="s">
        <v>6708</v>
      </c>
      <c r="I4070" s="15">
        <v>100</v>
      </c>
      <c r="J4070" s="15" t="s">
        <v>6712</v>
      </c>
      <c r="K4070" s="15" t="s">
        <v>6710</v>
      </c>
      <c r="L4070" s="15"/>
      <c r="M4070" s="15" t="s">
        <v>6145</v>
      </c>
      <c r="N4070" s="10" t="s">
        <v>5955</v>
      </c>
      <c r="O4070" s="39"/>
      <c r="P4070" s="39"/>
      <c r="Q4070" s="39"/>
      <c r="R4070" s="39"/>
      <c r="S4070" s="27">
        <v>7844000.04</v>
      </c>
      <c r="T4070" s="27">
        <v>8109756</v>
      </c>
      <c r="U4070" s="27">
        <v>8484070.4399999995</v>
      </c>
      <c r="V4070" s="27"/>
      <c r="W4070" s="27"/>
      <c r="X4070" s="27"/>
      <c r="Y4070" s="27"/>
      <c r="Z4070" s="27"/>
      <c r="AA4070" s="27"/>
      <c r="AB4070" s="27"/>
      <c r="AC4070" s="27"/>
      <c r="AD4070" s="27"/>
      <c r="AE4070" s="27"/>
      <c r="AF4070" s="27"/>
      <c r="AG4070" s="27"/>
      <c r="AH4070" s="27"/>
      <c r="AI4070" s="27"/>
      <c r="AJ4070" s="27"/>
      <c r="AK4070" s="27"/>
      <c r="AL4070" s="27"/>
      <c r="AM4070" s="27"/>
      <c r="AN4070" s="27"/>
      <c r="AO4070" s="27"/>
      <c r="AP4070" s="27"/>
      <c r="AQ4070" s="27">
        <f>R4070+S4070+T4070+U4070</f>
        <v>24437826.479999997</v>
      </c>
      <c r="AR4070" s="27">
        <f t="shared" si="176"/>
        <v>27370365.657600001</v>
      </c>
      <c r="AS4070" s="13"/>
      <c r="AT4070" s="15">
        <v>2016</v>
      </c>
      <c r="AU4070" s="13"/>
    </row>
    <row r="4071" spans="2:47" ht="13.15" customHeight="1" x14ac:dyDescent="0.2">
      <c r="B4071" s="10" t="s">
        <v>6718</v>
      </c>
      <c r="C4071" s="57" t="s">
        <v>100</v>
      </c>
      <c r="D4071" s="66" t="s">
        <v>6719</v>
      </c>
      <c r="E4071" s="15" t="s">
        <v>6720</v>
      </c>
      <c r="F4071" s="15" t="s">
        <v>6720</v>
      </c>
      <c r="G4071" s="15" t="s">
        <v>6721</v>
      </c>
      <c r="H4071" s="15" t="s">
        <v>105</v>
      </c>
      <c r="I4071" s="15">
        <v>100</v>
      </c>
      <c r="J4071" s="15" t="s">
        <v>6007</v>
      </c>
      <c r="K4071" s="67" t="s">
        <v>6722</v>
      </c>
      <c r="L4071" s="57"/>
      <c r="M4071" s="15" t="s">
        <v>6723</v>
      </c>
      <c r="N4071" s="10" t="s">
        <v>5955</v>
      </c>
      <c r="O4071" s="110"/>
      <c r="P4071" s="111"/>
      <c r="Q4071" s="27"/>
      <c r="R4071" s="27"/>
      <c r="S4071" s="80">
        <v>7085440.0000000009</v>
      </c>
      <c r="T4071" s="80">
        <v>7085440.0000000009</v>
      </c>
      <c r="U4071" s="80">
        <v>7085440.0000000009</v>
      </c>
      <c r="V4071" s="80">
        <v>7085440.0000000009</v>
      </c>
      <c r="W4071" s="80"/>
      <c r="X4071" s="80"/>
      <c r="Y4071" s="80"/>
      <c r="Z4071" s="80"/>
      <c r="AA4071" s="80"/>
      <c r="AB4071" s="80"/>
      <c r="AC4071" s="80"/>
      <c r="AD4071" s="80"/>
      <c r="AE4071" s="80"/>
      <c r="AF4071" s="80"/>
      <c r="AG4071" s="80"/>
      <c r="AH4071" s="80"/>
      <c r="AI4071" s="80"/>
      <c r="AJ4071" s="80"/>
      <c r="AK4071" s="80"/>
      <c r="AL4071" s="80"/>
      <c r="AM4071" s="80"/>
      <c r="AN4071" s="80"/>
      <c r="AO4071" s="80"/>
      <c r="AP4071" s="80"/>
      <c r="AQ4071" s="27">
        <v>0</v>
      </c>
      <c r="AR4071" s="27">
        <f t="shared" si="176"/>
        <v>0</v>
      </c>
      <c r="AS4071" s="13"/>
      <c r="AT4071" s="15">
        <v>2016</v>
      </c>
      <c r="AU4071" s="13">
        <v>14</v>
      </c>
    </row>
    <row r="4072" spans="2:47" ht="13.15" customHeight="1" x14ac:dyDescent="0.2">
      <c r="B4072" s="10" t="s">
        <v>6724</v>
      </c>
      <c r="C4072" s="57" t="s">
        <v>100</v>
      </c>
      <c r="D4072" s="66" t="s">
        <v>6719</v>
      </c>
      <c r="E4072" s="15" t="s">
        <v>6720</v>
      </c>
      <c r="F4072" s="15" t="s">
        <v>6720</v>
      </c>
      <c r="G4072" s="15" t="s">
        <v>6721</v>
      </c>
      <c r="H4072" s="15" t="s">
        <v>105</v>
      </c>
      <c r="I4072" s="15">
        <v>100</v>
      </c>
      <c r="J4072" s="15" t="s">
        <v>6007</v>
      </c>
      <c r="K4072" s="67" t="s">
        <v>6722</v>
      </c>
      <c r="L4072" s="57"/>
      <c r="M4072" s="15" t="s">
        <v>6723</v>
      </c>
      <c r="N4072" s="10" t="s">
        <v>5955</v>
      </c>
      <c r="O4072" s="110"/>
      <c r="P4072" s="111"/>
      <c r="Q4072" s="27"/>
      <c r="R4072" s="27"/>
      <c r="S4072" s="80">
        <v>1374574.75</v>
      </c>
      <c r="T4072" s="80"/>
      <c r="U4072" s="80"/>
      <c r="V4072" s="80"/>
      <c r="W4072" s="80"/>
      <c r="X4072" s="80"/>
      <c r="Y4072" s="80"/>
      <c r="Z4072" s="80"/>
      <c r="AA4072" s="80"/>
      <c r="AB4072" s="80"/>
      <c r="AC4072" s="80"/>
      <c r="AD4072" s="80"/>
      <c r="AE4072" s="80"/>
      <c r="AF4072" s="80"/>
      <c r="AG4072" s="80"/>
      <c r="AH4072" s="80"/>
      <c r="AI4072" s="80"/>
      <c r="AJ4072" s="80"/>
      <c r="AK4072" s="80"/>
      <c r="AL4072" s="80"/>
      <c r="AM4072" s="80"/>
      <c r="AN4072" s="80"/>
      <c r="AO4072" s="80"/>
      <c r="AP4072" s="80"/>
      <c r="AQ4072" s="27">
        <f>SUM(O4072:W4072)</f>
        <v>1374574.75</v>
      </c>
      <c r="AR4072" s="27">
        <f t="shared" si="176"/>
        <v>1539523.7200000002</v>
      </c>
      <c r="AS4072" s="13"/>
      <c r="AT4072" s="15">
        <v>2016</v>
      </c>
      <c r="AU4072" s="13"/>
    </row>
    <row r="4073" spans="2:47" ht="13.15" customHeight="1" x14ac:dyDescent="0.2">
      <c r="B4073" s="10" t="s">
        <v>6725</v>
      </c>
      <c r="C4073" s="57" t="s">
        <v>100</v>
      </c>
      <c r="D4073" s="66" t="s">
        <v>6719</v>
      </c>
      <c r="E4073" s="15" t="s">
        <v>6720</v>
      </c>
      <c r="F4073" s="15" t="s">
        <v>6720</v>
      </c>
      <c r="G4073" s="15" t="s">
        <v>6726</v>
      </c>
      <c r="H4073" s="15" t="s">
        <v>105</v>
      </c>
      <c r="I4073" s="15">
        <v>100</v>
      </c>
      <c r="J4073" s="15" t="s">
        <v>6007</v>
      </c>
      <c r="K4073" s="67" t="s">
        <v>6722</v>
      </c>
      <c r="L4073" s="57"/>
      <c r="M4073" s="57" t="s">
        <v>6727</v>
      </c>
      <c r="N4073" s="10" t="s">
        <v>5955</v>
      </c>
      <c r="O4073" s="110"/>
      <c r="P4073" s="111"/>
      <c r="Q4073" s="27"/>
      <c r="R4073" s="27"/>
      <c r="S4073" s="80">
        <v>3750000</v>
      </c>
      <c r="T4073" s="80">
        <v>3750000</v>
      </c>
      <c r="U4073" s="80">
        <v>3750000</v>
      </c>
      <c r="V4073" s="80">
        <v>3750000</v>
      </c>
      <c r="W4073" s="80"/>
      <c r="X4073" s="80"/>
      <c r="Y4073" s="80"/>
      <c r="Z4073" s="80"/>
      <c r="AA4073" s="80"/>
      <c r="AB4073" s="80"/>
      <c r="AC4073" s="80"/>
      <c r="AD4073" s="80"/>
      <c r="AE4073" s="80"/>
      <c r="AF4073" s="80"/>
      <c r="AG4073" s="80"/>
      <c r="AH4073" s="80"/>
      <c r="AI4073" s="80"/>
      <c r="AJ4073" s="80"/>
      <c r="AK4073" s="80"/>
      <c r="AL4073" s="80"/>
      <c r="AM4073" s="80"/>
      <c r="AN4073" s="80"/>
      <c r="AO4073" s="80"/>
      <c r="AP4073" s="80"/>
      <c r="AQ4073" s="27">
        <f>SUM(O4073:W4073)</f>
        <v>15000000</v>
      </c>
      <c r="AR4073" s="27">
        <f t="shared" si="176"/>
        <v>16800000</v>
      </c>
      <c r="AS4073" s="13"/>
      <c r="AT4073" s="15">
        <v>2016</v>
      </c>
      <c r="AU4073" s="13"/>
    </row>
    <row r="4074" spans="2:47" ht="13.15" customHeight="1" x14ac:dyDescent="0.25">
      <c r="B4074" s="10" t="s">
        <v>6728</v>
      </c>
      <c r="C4074" s="57" t="s">
        <v>100</v>
      </c>
      <c r="D4074" s="57" t="s">
        <v>6729</v>
      </c>
      <c r="E4074" s="57" t="s">
        <v>6730</v>
      </c>
      <c r="F4074" s="57" t="s">
        <v>6731</v>
      </c>
      <c r="G4074" s="57" t="s">
        <v>6732</v>
      </c>
      <c r="H4074" s="57" t="s">
        <v>1026</v>
      </c>
      <c r="I4074" s="57">
        <v>100</v>
      </c>
      <c r="J4074" s="68" t="s">
        <v>6007</v>
      </c>
      <c r="K4074" s="25" t="s">
        <v>6733</v>
      </c>
      <c r="L4074" s="25"/>
      <c r="M4074" s="25" t="s">
        <v>6734</v>
      </c>
      <c r="N4074" s="10" t="s">
        <v>5955</v>
      </c>
      <c r="O4074" s="39"/>
      <c r="P4074" s="39"/>
      <c r="Q4074" s="39"/>
      <c r="R4074" s="39"/>
      <c r="S4074" s="77">
        <v>46812469.046615154</v>
      </c>
      <c r="T4074" s="77">
        <v>56174962.855938189</v>
      </c>
      <c r="U4074" s="77">
        <v>56174962.855938189</v>
      </c>
      <c r="V4074" s="77">
        <v>56174962.855938189</v>
      </c>
      <c r="W4074" s="77"/>
      <c r="X4074" s="77"/>
      <c r="Y4074" s="77"/>
      <c r="Z4074" s="77"/>
      <c r="AA4074" s="77"/>
      <c r="AB4074" s="77"/>
      <c r="AC4074" s="77"/>
      <c r="AD4074" s="77"/>
      <c r="AE4074" s="77"/>
      <c r="AF4074" s="77"/>
      <c r="AG4074" s="77"/>
      <c r="AH4074" s="77"/>
      <c r="AI4074" s="77"/>
      <c r="AJ4074" s="77"/>
      <c r="AK4074" s="77"/>
      <c r="AL4074" s="77"/>
      <c r="AM4074" s="77"/>
      <c r="AN4074" s="77"/>
      <c r="AO4074" s="77"/>
      <c r="AP4074" s="39"/>
      <c r="AQ4074" s="27">
        <v>0</v>
      </c>
      <c r="AR4074" s="27">
        <f t="shared" ref="AR4074:AR4140" si="179">AQ4074*1.12</f>
        <v>0</v>
      </c>
      <c r="AS4074" s="39"/>
      <c r="AT4074" s="7">
        <v>2016</v>
      </c>
      <c r="AU4074" s="10">
        <v>9.14</v>
      </c>
    </row>
    <row r="4075" spans="2:47" ht="13.15" customHeight="1" x14ac:dyDescent="0.25">
      <c r="B4075" s="10" t="s">
        <v>6735</v>
      </c>
      <c r="C4075" s="57" t="s">
        <v>100</v>
      </c>
      <c r="D4075" s="57" t="s">
        <v>6729</v>
      </c>
      <c r="E4075" s="57" t="s">
        <v>6730</v>
      </c>
      <c r="F4075" s="57" t="s">
        <v>6731</v>
      </c>
      <c r="G4075" s="57" t="s">
        <v>6732</v>
      </c>
      <c r="H4075" s="57" t="s">
        <v>1026</v>
      </c>
      <c r="I4075" s="57">
        <v>100</v>
      </c>
      <c r="J4075" s="68" t="s">
        <v>614</v>
      </c>
      <c r="K4075" s="25" t="s">
        <v>6733</v>
      </c>
      <c r="L4075" s="25"/>
      <c r="M4075" s="25" t="s">
        <v>6734</v>
      </c>
      <c r="N4075" s="10" t="s">
        <v>5955</v>
      </c>
      <c r="O4075" s="39"/>
      <c r="P4075" s="39"/>
      <c r="Q4075" s="39"/>
      <c r="R4075" s="39"/>
      <c r="S4075" s="77">
        <v>37449975.237292171</v>
      </c>
      <c r="T4075" s="77">
        <v>56174962.855938189</v>
      </c>
      <c r="U4075" s="77">
        <v>56174962.855938189</v>
      </c>
      <c r="V4075" s="77">
        <v>56174962.855938189</v>
      </c>
      <c r="W4075" s="77"/>
      <c r="X4075" s="77"/>
      <c r="Y4075" s="77"/>
      <c r="Z4075" s="77"/>
      <c r="AA4075" s="77"/>
      <c r="AB4075" s="77"/>
      <c r="AC4075" s="77"/>
      <c r="AD4075" s="77"/>
      <c r="AE4075" s="77"/>
      <c r="AF4075" s="77"/>
      <c r="AG4075" s="77"/>
      <c r="AH4075" s="77"/>
      <c r="AI4075" s="77"/>
      <c r="AJ4075" s="77"/>
      <c r="AK4075" s="77"/>
      <c r="AL4075" s="77"/>
      <c r="AM4075" s="77"/>
      <c r="AN4075" s="77"/>
      <c r="AO4075" s="77"/>
      <c r="AP4075" s="39"/>
      <c r="AQ4075" s="27">
        <v>0</v>
      </c>
      <c r="AR4075" s="27">
        <f t="shared" si="179"/>
        <v>0</v>
      </c>
      <c r="AS4075" s="39"/>
      <c r="AT4075" s="7">
        <v>2016</v>
      </c>
      <c r="AU4075" s="10" t="s">
        <v>115</v>
      </c>
    </row>
    <row r="4076" spans="2:47" ht="13.15" customHeight="1" x14ac:dyDescent="0.25">
      <c r="B4076" s="10" t="s">
        <v>6736</v>
      </c>
      <c r="C4076" s="57" t="s">
        <v>100</v>
      </c>
      <c r="D4076" s="57" t="s">
        <v>6729</v>
      </c>
      <c r="E4076" s="57" t="s">
        <v>6730</v>
      </c>
      <c r="F4076" s="57" t="s">
        <v>6731</v>
      </c>
      <c r="G4076" s="57" t="s">
        <v>6737</v>
      </c>
      <c r="H4076" s="57" t="s">
        <v>1026</v>
      </c>
      <c r="I4076" s="57">
        <v>100</v>
      </c>
      <c r="J4076" s="68" t="s">
        <v>614</v>
      </c>
      <c r="K4076" s="25" t="s">
        <v>6733</v>
      </c>
      <c r="L4076" s="25"/>
      <c r="M4076" s="25" t="s">
        <v>6734</v>
      </c>
      <c r="N4076" s="10" t="s">
        <v>5955</v>
      </c>
      <c r="O4076" s="39"/>
      <c r="P4076" s="39"/>
      <c r="Q4076" s="39"/>
      <c r="R4076" s="39"/>
      <c r="S4076" s="75">
        <f>37449975.2372922+3919109.7</f>
        <v>41369084.937292203</v>
      </c>
      <c r="T4076" s="77">
        <v>56174962.855938189</v>
      </c>
      <c r="U4076" s="77">
        <v>56174962.855938189</v>
      </c>
      <c r="V4076" s="77">
        <v>56174962.855938189</v>
      </c>
      <c r="W4076" s="77"/>
      <c r="X4076" s="77"/>
      <c r="Y4076" s="77"/>
      <c r="Z4076" s="77"/>
      <c r="AA4076" s="77"/>
      <c r="AB4076" s="77"/>
      <c r="AC4076" s="77"/>
      <c r="AD4076" s="77"/>
      <c r="AE4076" s="77"/>
      <c r="AF4076" s="77"/>
      <c r="AG4076" s="77"/>
      <c r="AH4076" s="77"/>
      <c r="AI4076" s="77"/>
      <c r="AJ4076" s="77"/>
      <c r="AK4076" s="77"/>
      <c r="AL4076" s="77"/>
      <c r="AM4076" s="77"/>
      <c r="AN4076" s="77"/>
      <c r="AO4076" s="77"/>
      <c r="AP4076" s="39"/>
      <c r="AQ4076" s="27">
        <v>0</v>
      </c>
      <c r="AR4076" s="27">
        <f t="shared" si="179"/>
        <v>0</v>
      </c>
      <c r="AS4076" s="39"/>
      <c r="AT4076" s="7">
        <v>2016</v>
      </c>
      <c r="AU4076" s="89" t="s">
        <v>115</v>
      </c>
    </row>
    <row r="4077" spans="2:47" ht="13.15" customHeight="1" x14ac:dyDescent="0.25">
      <c r="B4077" s="10" t="s">
        <v>6738</v>
      </c>
      <c r="C4077" s="57" t="s">
        <v>100</v>
      </c>
      <c r="D4077" s="57" t="s">
        <v>6729</v>
      </c>
      <c r="E4077" s="57" t="s">
        <v>6730</v>
      </c>
      <c r="F4077" s="57" t="s">
        <v>6731</v>
      </c>
      <c r="G4077" s="57" t="s">
        <v>6737</v>
      </c>
      <c r="H4077" s="57" t="s">
        <v>1026</v>
      </c>
      <c r="I4077" s="57">
        <v>100</v>
      </c>
      <c r="J4077" s="68" t="s">
        <v>614</v>
      </c>
      <c r="K4077" s="25" t="s">
        <v>6733</v>
      </c>
      <c r="L4077" s="25"/>
      <c r="M4077" s="25" t="s">
        <v>6734</v>
      </c>
      <c r="N4077" s="10" t="s">
        <v>5955</v>
      </c>
      <c r="O4077" s="39"/>
      <c r="P4077" s="39"/>
      <c r="Q4077" s="39"/>
      <c r="R4077" s="39"/>
      <c r="S4077" s="75">
        <v>41369084.937292203</v>
      </c>
      <c r="T4077" s="69">
        <v>67935915.355938196</v>
      </c>
      <c r="U4077" s="77">
        <v>56174962.855938189</v>
      </c>
      <c r="V4077" s="77">
        <v>56174962.855938189</v>
      </c>
      <c r="W4077" s="77"/>
      <c r="X4077" s="77"/>
      <c r="Y4077" s="77"/>
      <c r="Z4077" s="77"/>
      <c r="AA4077" s="77"/>
      <c r="AB4077" s="77"/>
      <c r="AC4077" s="77"/>
      <c r="AD4077" s="77"/>
      <c r="AE4077" s="77"/>
      <c r="AF4077" s="77"/>
      <c r="AG4077" s="77"/>
      <c r="AH4077" s="77"/>
      <c r="AI4077" s="77"/>
      <c r="AJ4077" s="77"/>
      <c r="AK4077" s="77"/>
      <c r="AL4077" s="77"/>
      <c r="AM4077" s="77"/>
      <c r="AN4077" s="77"/>
      <c r="AO4077" s="77"/>
      <c r="AP4077" s="39"/>
      <c r="AQ4077" s="27">
        <v>0</v>
      </c>
      <c r="AR4077" s="27">
        <f t="shared" si="179"/>
        <v>0</v>
      </c>
      <c r="AS4077" s="39"/>
      <c r="AT4077" s="7">
        <v>2016</v>
      </c>
      <c r="AU4077" s="10" t="s">
        <v>6739</v>
      </c>
    </row>
    <row r="4078" spans="2:47" ht="13.15" customHeight="1" x14ac:dyDescent="0.25">
      <c r="B4078" s="10" t="s">
        <v>6740</v>
      </c>
      <c r="C4078" s="57" t="s">
        <v>100</v>
      </c>
      <c r="D4078" s="57" t="s">
        <v>6729</v>
      </c>
      <c r="E4078" s="57" t="s">
        <v>6730</v>
      </c>
      <c r="F4078" s="57" t="s">
        <v>6731</v>
      </c>
      <c r="G4078" s="57" t="s">
        <v>6741</v>
      </c>
      <c r="H4078" s="57" t="s">
        <v>1026</v>
      </c>
      <c r="I4078" s="57">
        <v>100</v>
      </c>
      <c r="J4078" s="68" t="s">
        <v>614</v>
      </c>
      <c r="K4078" s="25" t="s">
        <v>6733</v>
      </c>
      <c r="L4078" s="25"/>
      <c r="M4078" s="25" t="s">
        <v>6734</v>
      </c>
      <c r="N4078" s="10" t="s">
        <v>5955</v>
      </c>
      <c r="O4078" s="39"/>
      <c r="P4078" s="39"/>
      <c r="Q4078" s="39"/>
      <c r="R4078" s="39"/>
      <c r="S4078" s="75">
        <v>41369084.937292203</v>
      </c>
      <c r="T4078" s="69">
        <v>72961970.099999994</v>
      </c>
      <c r="U4078" s="77">
        <v>56174962.855938189</v>
      </c>
      <c r="V4078" s="77">
        <v>56174962.855938189</v>
      </c>
      <c r="W4078" s="77"/>
      <c r="X4078" s="77"/>
      <c r="Y4078" s="77"/>
      <c r="Z4078" s="77"/>
      <c r="AA4078" s="77"/>
      <c r="AB4078" s="77"/>
      <c r="AC4078" s="77"/>
      <c r="AD4078" s="77"/>
      <c r="AE4078" s="77"/>
      <c r="AF4078" s="77"/>
      <c r="AG4078" s="77"/>
      <c r="AH4078" s="77"/>
      <c r="AI4078" s="77"/>
      <c r="AJ4078" s="77"/>
      <c r="AK4078" s="77"/>
      <c r="AL4078" s="77"/>
      <c r="AM4078" s="77"/>
      <c r="AN4078" s="77"/>
      <c r="AO4078" s="77"/>
      <c r="AP4078" s="39"/>
      <c r="AQ4078" s="27">
        <v>0</v>
      </c>
      <c r="AR4078" s="27">
        <f t="shared" si="179"/>
        <v>0</v>
      </c>
      <c r="AS4078" s="39"/>
      <c r="AT4078" s="7">
        <v>2016</v>
      </c>
      <c r="AU4078" s="10" t="s">
        <v>6742</v>
      </c>
    </row>
    <row r="4079" spans="2:47" ht="13.15" customHeight="1" x14ac:dyDescent="0.25">
      <c r="B4079" s="10" t="s">
        <v>6743</v>
      </c>
      <c r="C4079" s="57" t="s">
        <v>100</v>
      </c>
      <c r="D4079" s="57" t="s">
        <v>6729</v>
      </c>
      <c r="E4079" s="57" t="s">
        <v>6730</v>
      </c>
      <c r="F4079" s="57" t="s">
        <v>6731</v>
      </c>
      <c r="G4079" s="57" t="s">
        <v>6744</v>
      </c>
      <c r="H4079" s="57" t="s">
        <v>1026</v>
      </c>
      <c r="I4079" s="57">
        <v>100</v>
      </c>
      <c r="J4079" s="68" t="s">
        <v>106</v>
      </c>
      <c r="K4079" s="25" t="s">
        <v>6733</v>
      </c>
      <c r="L4079" s="25"/>
      <c r="M4079" s="25" t="s">
        <v>6734</v>
      </c>
      <c r="N4079" s="10" t="s">
        <v>5955</v>
      </c>
      <c r="O4079" s="39"/>
      <c r="P4079" s="39"/>
      <c r="Q4079" s="39"/>
      <c r="R4079" s="39"/>
      <c r="S4079" s="75">
        <v>41369084.937292203</v>
      </c>
      <c r="T4079" s="70">
        <v>76881427.299999997</v>
      </c>
      <c r="U4079" s="77">
        <v>56174962.855938189</v>
      </c>
      <c r="V4079" s="77">
        <v>56174962.855938189</v>
      </c>
      <c r="W4079" s="77"/>
      <c r="X4079" s="77"/>
      <c r="Y4079" s="77"/>
      <c r="Z4079" s="77"/>
      <c r="AA4079" s="77"/>
      <c r="AB4079" s="77"/>
      <c r="AC4079" s="77"/>
      <c r="AD4079" s="77"/>
      <c r="AE4079" s="77"/>
      <c r="AF4079" s="77"/>
      <c r="AG4079" s="77"/>
      <c r="AH4079" s="77"/>
      <c r="AI4079" s="77"/>
      <c r="AJ4079" s="77"/>
      <c r="AK4079" s="77"/>
      <c r="AL4079" s="77"/>
      <c r="AM4079" s="77"/>
      <c r="AN4079" s="77"/>
      <c r="AO4079" s="77"/>
      <c r="AP4079" s="39"/>
      <c r="AQ4079" s="27">
        <v>0</v>
      </c>
      <c r="AR4079" s="27">
        <f t="shared" si="179"/>
        <v>0</v>
      </c>
      <c r="AS4079" s="39"/>
      <c r="AT4079" s="7">
        <v>2016</v>
      </c>
      <c r="AU4079" s="10" t="s">
        <v>6742</v>
      </c>
    </row>
    <row r="4080" spans="2:47" ht="13.15" customHeight="1" x14ac:dyDescent="0.25">
      <c r="B4080" s="10" t="s">
        <v>6745</v>
      </c>
      <c r="C4080" s="57" t="s">
        <v>100</v>
      </c>
      <c r="D4080" s="57" t="s">
        <v>6729</v>
      </c>
      <c r="E4080" s="57" t="s">
        <v>6730</v>
      </c>
      <c r="F4080" s="57" t="s">
        <v>6731</v>
      </c>
      <c r="G4080" s="57" t="s">
        <v>6746</v>
      </c>
      <c r="H4080" s="57" t="s">
        <v>1026</v>
      </c>
      <c r="I4080" s="57">
        <v>100</v>
      </c>
      <c r="J4080" s="68" t="s">
        <v>106</v>
      </c>
      <c r="K4080" s="25" t="s">
        <v>6733</v>
      </c>
      <c r="L4080" s="25"/>
      <c r="M4080" s="25" t="s">
        <v>6734</v>
      </c>
      <c r="N4080" s="10" t="s">
        <v>5955</v>
      </c>
      <c r="O4080" s="39"/>
      <c r="P4080" s="39"/>
      <c r="Q4080" s="39"/>
      <c r="R4080" s="39"/>
      <c r="S4080" s="75">
        <v>41369084.937292203</v>
      </c>
      <c r="T4080" s="70">
        <v>86189356.299999997</v>
      </c>
      <c r="U4080" s="77">
        <v>56174962.855938189</v>
      </c>
      <c r="V4080" s="77">
        <v>56174962.855938189</v>
      </c>
      <c r="W4080" s="77"/>
      <c r="X4080" s="77"/>
      <c r="Y4080" s="77"/>
      <c r="Z4080" s="77"/>
      <c r="AA4080" s="77"/>
      <c r="AB4080" s="77"/>
      <c r="AC4080" s="77"/>
      <c r="AD4080" s="77"/>
      <c r="AE4080" s="77"/>
      <c r="AF4080" s="77"/>
      <c r="AG4080" s="77"/>
      <c r="AH4080" s="77"/>
      <c r="AI4080" s="77"/>
      <c r="AJ4080" s="77"/>
      <c r="AK4080" s="77"/>
      <c r="AL4080" s="77"/>
      <c r="AM4080" s="77"/>
      <c r="AN4080" s="77"/>
      <c r="AO4080" s="77"/>
      <c r="AP4080" s="39"/>
      <c r="AQ4080" s="27">
        <f>SUM(O4080:W4080)</f>
        <v>239908366.94916859</v>
      </c>
      <c r="AR4080" s="27">
        <f t="shared" si="179"/>
        <v>268697370.98306882</v>
      </c>
      <c r="AS4080" s="39"/>
      <c r="AT4080" s="7" t="s">
        <v>6175</v>
      </c>
      <c r="AU4080" s="10" t="s">
        <v>6747</v>
      </c>
    </row>
    <row r="4081" spans="2:47" ht="13.15" customHeight="1" x14ac:dyDescent="0.25">
      <c r="B4081" s="10" t="s">
        <v>6748</v>
      </c>
      <c r="C4081" s="57" t="s">
        <v>100</v>
      </c>
      <c r="D4081" s="57" t="s">
        <v>6729</v>
      </c>
      <c r="E4081" s="57" t="s">
        <v>6730</v>
      </c>
      <c r="F4081" s="57" t="s">
        <v>6730</v>
      </c>
      <c r="G4081" s="57" t="s">
        <v>6749</v>
      </c>
      <c r="H4081" s="57" t="s">
        <v>1026</v>
      </c>
      <c r="I4081" s="57">
        <v>100</v>
      </c>
      <c r="J4081" s="68" t="s">
        <v>6007</v>
      </c>
      <c r="K4081" s="25" t="s">
        <v>6750</v>
      </c>
      <c r="L4081" s="25"/>
      <c r="M4081" s="25" t="s">
        <v>6734</v>
      </c>
      <c r="N4081" s="10" t="s">
        <v>5955</v>
      </c>
      <c r="O4081" s="39"/>
      <c r="P4081" s="39"/>
      <c r="Q4081" s="39"/>
      <c r="R4081" s="39"/>
      <c r="S4081" s="77">
        <v>32659118.706659909</v>
      </c>
      <c r="T4081" s="77">
        <v>39190942.447991893</v>
      </c>
      <c r="U4081" s="77">
        <v>39190942.447991893</v>
      </c>
      <c r="V4081" s="77">
        <v>39190942.447991893</v>
      </c>
      <c r="W4081" s="77"/>
      <c r="X4081" s="77"/>
      <c r="Y4081" s="77"/>
      <c r="Z4081" s="77"/>
      <c r="AA4081" s="77"/>
      <c r="AB4081" s="77"/>
      <c r="AC4081" s="77"/>
      <c r="AD4081" s="77"/>
      <c r="AE4081" s="77"/>
      <c r="AF4081" s="77"/>
      <c r="AG4081" s="77"/>
      <c r="AH4081" s="77"/>
      <c r="AI4081" s="77"/>
      <c r="AJ4081" s="77"/>
      <c r="AK4081" s="77"/>
      <c r="AL4081" s="77"/>
      <c r="AM4081" s="77"/>
      <c r="AN4081" s="77"/>
      <c r="AO4081" s="77"/>
      <c r="AP4081" s="39"/>
      <c r="AQ4081" s="27">
        <v>0</v>
      </c>
      <c r="AR4081" s="27">
        <f t="shared" si="179"/>
        <v>0</v>
      </c>
      <c r="AS4081" s="7"/>
      <c r="AT4081" s="7">
        <v>2016</v>
      </c>
      <c r="AU4081" s="10">
        <v>9.14</v>
      </c>
    </row>
    <row r="4082" spans="2:47" ht="13.15" customHeight="1" x14ac:dyDescent="0.25">
      <c r="B4082" s="10" t="s">
        <v>6751</v>
      </c>
      <c r="C4082" s="57" t="s">
        <v>100</v>
      </c>
      <c r="D4082" s="57" t="s">
        <v>6729</v>
      </c>
      <c r="E4082" s="57" t="s">
        <v>6730</v>
      </c>
      <c r="F4082" s="57" t="s">
        <v>6730</v>
      </c>
      <c r="G4082" s="57" t="s">
        <v>6749</v>
      </c>
      <c r="H4082" s="57" t="s">
        <v>1026</v>
      </c>
      <c r="I4082" s="57">
        <v>100</v>
      </c>
      <c r="J4082" s="68" t="s">
        <v>614</v>
      </c>
      <c r="K4082" s="25" t="s">
        <v>6750</v>
      </c>
      <c r="L4082" s="25"/>
      <c r="M4082" s="25" t="s">
        <v>6734</v>
      </c>
      <c r="N4082" s="10" t="s">
        <v>5955</v>
      </c>
      <c r="O4082" s="39"/>
      <c r="P4082" s="39"/>
      <c r="Q4082" s="39"/>
      <c r="R4082" s="39"/>
      <c r="S4082" s="77">
        <v>26127294.965327915</v>
      </c>
      <c r="T4082" s="77">
        <v>39190942.447991893</v>
      </c>
      <c r="U4082" s="77">
        <v>39190942.447991893</v>
      </c>
      <c r="V4082" s="77">
        <v>39190942.447991893</v>
      </c>
      <c r="W4082" s="77"/>
      <c r="X4082" s="77"/>
      <c r="Y4082" s="77"/>
      <c r="Z4082" s="77"/>
      <c r="AA4082" s="77"/>
      <c r="AB4082" s="77"/>
      <c r="AC4082" s="77"/>
      <c r="AD4082" s="77"/>
      <c r="AE4082" s="77"/>
      <c r="AF4082" s="77"/>
      <c r="AG4082" s="77"/>
      <c r="AH4082" s="77"/>
      <c r="AI4082" s="77"/>
      <c r="AJ4082" s="77"/>
      <c r="AK4082" s="77"/>
      <c r="AL4082" s="77"/>
      <c r="AM4082" s="77"/>
      <c r="AN4082" s="77"/>
      <c r="AO4082" s="77"/>
      <c r="AP4082" s="39"/>
      <c r="AQ4082" s="27">
        <v>0</v>
      </c>
      <c r="AR4082" s="27">
        <f t="shared" si="179"/>
        <v>0</v>
      </c>
      <c r="AS4082" s="7"/>
      <c r="AT4082" s="7">
        <v>2016</v>
      </c>
      <c r="AU4082" s="10" t="s">
        <v>115</v>
      </c>
    </row>
    <row r="4083" spans="2:47" ht="13.15" customHeight="1" x14ac:dyDescent="0.25">
      <c r="B4083" s="10" t="s">
        <v>6752</v>
      </c>
      <c r="C4083" s="57" t="s">
        <v>100</v>
      </c>
      <c r="D4083" s="57" t="s">
        <v>6729</v>
      </c>
      <c r="E4083" s="57" t="s">
        <v>6730</v>
      </c>
      <c r="F4083" s="57" t="s">
        <v>6730</v>
      </c>
      <c r="G4083" s="57" t="s">
        <v>6753</v>
      </c>
      <c r="H4083" s="57" t="s">
        <v>1026</v>
      </c>
      <c r="I4083" s="57">
        <v>100</v>
      </c>
      <c r="J4083" s="68" t="s">
        <v>614</v>
      </c>
      <c r="K4083" s="25" t="s">
        <v>6750</v>
      </c>
      <c r="L4083" s="25"/>
      <c r="M4083" s="25" t="s">
        <v>6734</v>
      </c>
      <c r="N4083" s="10" t="s">
        <v>5955</v>
      </c>
      <c r="O4083" s="39"/>
      <c r="P4083" s="39"/>
      <c r="Q4083" s="39"/>
      <c r="R4083" s="39"/>
      <c r="S4083" s="75">
        <f>26127294.9653279+677247.01</f>
        <v>26804541.975327902</v>
      </c>
      <c r="T4083" s="77">
        <v>39190942.447991893</v>
      </c>
      <c r="U4083" s="77">
        <v>39190942.447991893</v>
      </c>
      <c r="V4083" s="77">
        <v>39190942.447991893</v>
      </c>
      <c r="W4083" s="77"/>
      <c r="X4083" s="77"/>
      <c r="Y4083" s="77"/>
      <c r="Z4083" s="77"/>
      <c r="AA4083" s="77"/>
      <c r="AB4083" s="77"/>
      <c r="AC4083" s="77"/>
      <c r="AD4083" s="77"/>
      <c r="AE4083" s="77"/>
      <c r="AF4083" s="77"/>
      <c r="AG4083" s="77"/>
      <c r="AH4083" s="77"/>
      <c r="AI4083" s="77"/>
      <c r="AJ4083" s="77"/>
      <c r="AK4083" s="77"/>
      <c r="AL4083" s="77"/>
      <c r="AM4083" s="77"/>
      <c r="AN4083" s="77"/>
      <c r="AO4083" s="77"/>
      <c r="AP4083" s="39"/>
      <c r="AQ4083" s="27">
        <v>0</v>
      </c>
      <c r="AR4083" s="27">
        <f t="shared" si="179"/>
        <v>0</v>
      </c>
      <c r="AS4083" s="7"/>
      <c r="AT4083" s="7">
        <v>2016</v>
      </c>
      <c r="AU4083" s="89" t="s">
        <v>115</v>
      </c>
    </row>
    <row r="4084" spans="2:47" ht="13.15" customHeight="1" x14ac:dyDescent="0.25">
      <c r="B4084" s="10" t="s">
        <v>6754</v>
      </c>
      <c r="C4084" s="57" t="s">
        <v>100</v>
      </c>
      <c r="D4084" s="57" t="s">
        <v>6729</v>
      </c>
      <c r="E4084" s="57" t="s">
        <v>6730</v>
      </c>
      <c r="F4084" s="57" t="s">
        <v>6730</v>
      </c>
      <c r="G4084" s="57" t="s">
        <v>6753</v>
      </c>
      <c r="H4084" s="57" t="s">
        <v>1026</v>
      </c>
      <c r="I4084" s="57">
        <v>100</v>
      </c>
      <c r="J4084" s="68" t="s">
        <v>614</v>
      </c>
      <c r="K4084" s="25" t="s">
        <v>6750</v>
      </c>
      <c r="L4084" s="25"/>
      <c r="M4084" s="25" t="s">
        <v>6734</v>
      </c>
      <c r="N4084" s="10" t="s">
        <v>5955</v>
      </c>
      <c r="O4084" s="39"/>
      <c r="P4084" s="39"/>
      <c r="Q4084" s="39"/>
      <c r="R4084" s="39"/>
      <c r="S4084" s="75">
        <v>26804541.975327902</v>
      </c>
      <c r="T4084" s="69">
        <v>41222683.477991894</v>
      </c>
      <c r="U4084" s="77">
        <v>39190942.447991893</v>
      </c>
      <c r="V4084" s="77">
        <v>39190942.447991893</v>
      </c>
      <c r="W4084" s="77"/>
      <c r="X4084" s="77"/>
      <c r="Y4084" s="77"/>
      <c r="Z4084" s="77"/>
      <c r="AA4084" s="77"/>
      <c r="AB4084" s="77"/>
      <c r="AC4084" s="77"/>
      <c r="AD4084" s="77"/>
      <c r="AE4084" s="77"/>
      <c r="AF4084" s="77"/>
      <c r="AG4084" s="77"/>
      <c r="AH4084" s="77"/>
      <c r="AI4084" s="77"/>
      <c r="AJ4084" s="77"/>
      <c r="AK4084" s="77"/>
      <c r="AL4084" s="77"/>
      <c r="AM4084" s="77"/>
      <c r="AN4084" s="77"/>
      <c r="AO4084" s="77"/>
      <c r="AP4084" s="39"/>
      <c r="AQ4084" s="27">
        <v>0</v>
      </c>
      <c r="AR4084" s="27">
        <f t="shared" si="179"/>
        <v>0</v>
      </c>
      <c r="AS4084" s="7"/>
      <c r="AT4084" s="7">
        <v>2016</v>
      </c>
      <c r="AU4084" s="10" t="s">
        <v>115</v>
      </c>
    </row>
    <row r="4085" spans="2:47" ht="13.15" customHeight="1" x14ac:dyDescent="0.25">
      <c r="B4085" s="10" t="s">
        <v>6755</v>
      </c>
      <c r="C4085" s="57" t="s">
        <v>100</v>
      </c>
      <c r="D4085" s="57" t="s">
        <v>6729</v>
      </c>
      <c r="E4085" s="57" t="s">
        <v>6730</v>
      </c>
      <c r="F4085" s="57" t="s">
        <v>6730</v>
      </c>
      <c r="G4085" s="57" t="s">
        <v>6753</v>
      </c>
      <c r="H4085" s="57" t="s">
        <v>1026</v>
      </c>
      <c r="I4085" s="57">
        <v>100</v>
      </c>
      <c r="J4085" s="68" t="s">
        <v>614</v>
      </c>
      <c r="K4085" s="25" t="s">
        <v>6750</v>
      </c>
      <c r="L4085" s="25"/>
      <c r="M4085" s="25" t="s">
        <v>6734</v>
      </c>
      <c r="N4085" s="10" t="s">
        <v>5955</v>
      </c>
      <c r="O4085" s="39"/>
      <c r="P4085" s="39"/>
      <c r="Q4085" s="39"/>
      <c r="R4085" s="39"/>
      <c r="S4085" s="75">
        <v>26804541.975327902</v>
      </c>
      <c r="T4085" s="69">
        <v>42666563.307599999</v>
      </c>
      <c r="U4085" s="77">
        <v>39190942.447991893</v>
      </c>
      <c r="V4085" s="77">
        <v>39190942.447991893</v>
      </c>
      <c r="W4085" s="77"/>
      <c r="X4085" s="77"/>
      <c r="Y4085" s="77"/>
      <c r="Z4085" s="77"/>
      <c r="AA4085" s="77"/>
      <c r="AB4085" s="77"/>
      <c r="AC4085" s="77"/>
      <c r="AD4085" s="77"/>
      <c r="AE4085" s="77"/>
      <c r="AF4085" s="77"/>
      <c r="AG4085" s="77"/>
      <c r="AH4085" s="77"/>
      <c r="AI4085" s="77"/>
      <c r="AJ4085" s="77"/>
      <c r="AK4085" s="77"/>
      <c r="AL4085" s="77"/>
      <c r="AM4085" s="77"/>
      <c r="AN4085" s="77"/>
      <c r="AO4085" s="77"/>
      <c r="AP4085" s="39"/>
      <c r="AQ4085" s="27">
        <v>0</v>
      </c>
      <c r="AR4085" s="27">
        <f t="shared" si="179"/>
        <v>0</v>
      </c>
      <c r="AS4085" s="7"/>
      <c r="AT4085" s="7">
        <v>2016</v>
      </c>
      <c r="AU4085" s="10" t="s">
        <v>6742</v>
      </c>
    </row>
    <row r="4086" spans="2:47" ht="13.15" customHeight="1" x14ac:dyDescent="0.25">
      <c r="B4086" s="10" t="s">
        <v>6756</v>
      </c>
      <c r="C4086" s="57" t="s">
        <v>100</v>
      </c>
      <c r="D4086" s="57" t="s">
        <v>6729</v>
      </c>
      <c r="E4086" s="57" t="s">
        <v>6730</v>
      </c>
      <c r="F4086" s="57" t="s">
        <v>6730</v>
      </c>
      <c r="G4086" s="57" t="s">
        <v>6757</v>
      </c>
      <c r="H4086" s="57" t="s">
        <v>1026</v>
      </c>
      <c r="I4086" s="57">
        <v>100</v>
      </c>
      <c r="J4086" s="68" t="s">
        <v>106</v>
      </c>
      <c r="K4086" s="25" t="s">
        <v>6750</v>
      </c>
      <c r="L4086" s="25"/>
      <c r="M4086" s="25" t="s">
        <v>6734</v>
      </c>
      <c r="N4086" s="10" t="s">
        <v>5955</v>
      </c>
      <c r="O4086" s="39"/>
      <c r="P4086" s="39"/>
      <c r="Q4086" s="39"/>
      <c r="R4086" s="39"/>
      <c r="S4086" s="75">
        <v>26804541.975327902</v>
      </c>
      <c r="T4086" s="70">
        <v>48592544.000000015</v>
      </c>
      <c r="U4086" s="77">
        <v>39190942.447991893</v>
      </c>
      <c r="V4086" s="77">
        <v>39190942.447991893</v>
      </c>
      <c r="W4086" s="77"/>
      <c r="X4086" s="77"/>
      <c r="Y4086" s="77"/>
      <c r="Z4086" s="77"/>
      <c r="AA4086" s="77"/>
      <c r="AB4086" s="77"/>
      <c r="AC4086" s="77"/>
      <c r="AD4086" s="77"/>
      <c r="AE4086" s="77"/>
      <c r="AF4086" s="77"/>
      <c r="AG4086" s="77"/>
      <c r="AH4086" s="77"/>
      <c r="AI4086" s="77"/>
      <c r="AJ4086" s="77"/>
      <c r="AK4086" s="77"/>
      <c r="AL4086" s="77"/>
      <c r="AM4086" s="77"/>
      <c r="AN4086" s="77"/>
      <c r="AO4086" s="77"/>
      <c r="AP4086" s="39"/>
      <c r="AQ4086" s="27">
        <v>0</v>
      </c>
      <c r="AR4086" s="27">
        <f t="shared" si="179"/>
        <v>0</v>
      </c>
      <c r="AS4086" s="7"/>
      <c r="AT4086" s="7">
        <v>2016</v>
      </c>
      <c r="AU4086" s="10" t="s">
        <v>6742</v>
      </c>
    </row>
    <row r="4087" spans="2:47" ht="13.15" customHeight="1" x14ac:dyDescent="0.25">
      <c r="B4087" s="10" t="s">
        <v>6758</v>
      </c>
      <c r="C4087" s="57" t="s">
        <v>100</v>
      </c>
      <c r="D4087" s="57" t="s">
        <v>6729</v>
      </c>
      <c r="E4087" s="57" t="s">
        <v>6730</v>
      </c>
      <c r="F4087" s="57" t="s">
        <v>6730</v>
      </c>
      <c r="G4087" s="57" t="s">
        <v>6759</v>
      </c>
      <c r="H4087" s="57" t="s">
        <v>1026</v>
      </c>
      <c r="I4087" s="57">
        <v>100</v>
      </c>
      <c r="J4087" s="68" t="s">
        <v>106</v>
      </c>
      <c r="K4087" s="25" t="s">
        <v>6750</v>
      </c>
      <c r="L4087" s="25"/>
      <c r="M4087" s="25" t="s">
        <v>6734</v>
      </c>
      <c r="N4087" s="10" t="s">
        <v>5955</v>
      </c>
      <c r="O4087" s="39"/>
      <c r="P4087" s="39"/>
      <c r="Q4087" s="39"/>
      <c r="R4087" s="39"/>
      <c r="S4087" s="75">
        <v>26804541.975327902</v>
      </c>
      <c r="T4087" s="70">
        <v>60275072</v>
      </c>
      <c r="U4087" s="77">
        <v>39190942.447991893</v>
      </c>
      <c r="V4087" s="77">
        <v>39190942.447991893</v>
      </c>
      <c r="W4087" s="77"/>
      <c r="X4087" s="77"/>
      <c r="Y4087" s="77"/>
      <c r="Z4087" s="77"/>
      <c r="AA4087" s="77"/>
      <c r="AB4087" s="77"/>
      <c r="AC4087" s="77"/>
      <c r="AD4087" s="77"/>
      <c r="AE4087" s="77"/>
      <c r="AF4087" s="77"/>
      <c r="AG4087" s="77"/>
      <c r="AH4087" s="77"/>
      <c r="AI4087" s="77"/>
      <c r="AJ4087" s="77"/>
      <c r="AK4087" s="77"/>
      <c r="AL4087" s="77"/>
      <c r="AM4087" s="77"/>
      <c r="AN4087" s="77"/>
      <c r="AO4087" s="77"/>
      <c r="AP4087" s="39"/>
      <c r="AQ4087" s="27">
        <f>SUM(O4087:W4087)</f>
        <v>165461498.87131169</v>
      </c>
      <c r="AR4087" s="27">
        <f t="shared" si="179"/>
        <v>185316878.73586911</v>
      </c>
      <c r="AS4087" s="7"/>
      <c r="AT4087" s="7" t="s">
        <v>6175</v>
      </c>
      <c r="AU4087" s="10" t="s">
        <v>6760</v>
      </c>
    </row>
    <row r="4088" spans="2:47" ht="13.15" customHeight="1" x14ac:dyDescent="0.25">
      <c r="B4088" s="10" t="s">
        <v>6761</v>
      </c>
      <c r="C4088" s="57" t="s">
        <v>100</v>
      </c>
      <c r="D4088" s="57" t="s">
        <v>6729</v>
      </c>
      <c r="E4088" s="57" t="s">
        <v>6730</v>
      </c>
      <c r="F4088" s="57" t="s">
        <v>6730</v>
      </c>
      <c r="G4088" s="57" t="s">
        <v>6762</v>
      </c>
      <c r="H4088" s="57" t="s">
        <v>1026</v>
      </c>
      <c r="I4088" s="57">
        <v>100</v>
      </c>
      <c r="J4088" s="68" t="s">
        <v>6007</v>
      </c>
      <c r="K4088" s="25" t="s">
        <v>6763</v>
      </c>
      <c r="L4088" s="25"/>
      <c r="M4088" s="25" t="s">
        <v>6734</v>
      </c>
      <c r="N4088" s="10" t="s">
        <v>5955</v>
      </c>
      <c r="O4088" s="39"/>
      <c r="P4088" s="39"/>
      <c r="Q4088" s="39"/>
      <c r="R4088" s="39"/>
      <c r="S4088" s="77">
        <v>28356345.542630237</v>
      </c>
      <c r="T4088" s="77">
        <v>34027614.651156284</v>
      </c>
      <c r="U4088" s="77">
        <v>34027614.651156284</v>
      </c>
      <c r="V4088" s="77">
        <v>34027614.651156284</v>
      </c>
      <c r="W4088" s="77"/>
      <c r="X4088" s="77"/>
      <c r="Y4088" s="77"/>
      <c r="Z4088" s="77"/>
      <c r="AA4088" s="77"/>
      <c r="AB4088" s="77"/>
      <c r="AC4088" s="77"/>
      <c r="AD4088" s="77"/>
      <c r="AE4088" s="77"/>
      <c r="AF4088" s="77"/>
      <c r="AG4088" s="77"/>
      <c r="AH4088" s="77"/>
      <c r="AI4088" s="77"/>
      <c r="AJ4088" s="77"/>
      <c r="AK4088" s="77"/>
      <c r="AL4088" s="77"/>
      <c r="AM4088" s="77"/>
      <c r="AN4088" s="77"/>
      <c r="AO4088" s="77"/>
      <c r="AP4088" s="39"/>
      <c r="AQ4088" s="27">
        <v>0</v>
      </c>
      <c r="AR4088" s="27">
        <f t="shared" si="179"/>
        <v>0</v>
      </c>
      <c r="AS4088" s="7"/>
      <c r="AT4088" s="7">
        <v>2016</v>
      </c>
      <c r="AU4088" s="10">
        <v>9.14</v>
      </c>
    </row>
    <row r="4089" spans="2:47" ht="13.15" customHeight="1" x14ac:dyDescent="0.25">
      <c r="B4089" s="10" t="s">
        <v>6764</v>
      </c>
      <c r="C4089" s="57" t="s">
        <v>100</v>
      </c>
      <c r="D4089" s="57" t="s">
        <v>6729</v>
      </c>
      <c r="E4089" s="57" t="s">
        <v>6730</v>
      </c>
      <c r="F4089" s="57" t="s">
        <v>6730</v>
      </c>
      <c r="G4089" s="57" t="s">
        <v>6762</v>
      </c>
      <c r="H4089" s="57" t="s">
        <v>1026</v>
      </c>
      <c r="I4089" s="57">
        <v>100</v>
      </c>
      <c r="J4089" s="68" t="s">
        <v>614</v>
      </c>
      <c r="K4089" s="25" t="s">
        <v>6763</v>
      </c>
      <c r="L4089" s="25"/>
      <c r="M4089" s="25" t="s">
        <v>6734</v>
      </c>
      <c r="N4089" s="10" t="s">
        <v>5955</v>
      </c>
      <c r="O4089" s="39"/>
      <c r="P4089" s="39"/>
      <c r="Q4089" s="39"/>
      <c r="R4089" s="39"/>
      <c r="S4089" s="77">
        <v>22685076.434104152</v>
      </c>
      <c r="T4089" s="77">
        <v>34027614.651156284</v>
      </c>
      <c r="U4089" s="77">
        <v>34027614.651156284</v>
      </c>
      <c r="V4089" s="77">
        <v>34027614.651156284</v>
      </c>
      <c r="W4089" s="77"/>
      <c r="X4089" s="77"/>
      <c r="Y4089" s="77"/>
      <c r="Z4089" s="77"/>
      <c r="AA4089" s="77"/>
      <c r="AB4089" s="77"/>
      <c r="AC4089" s="77"/>
      <c r="AD4089" s="77"/>
      <c r="AE4089" s="77"/>
      <c r="AF4089" s="77"/>
      <c r="AG4089" s="77"/>
      <c r="AH4089" s="77"/>
      <c r="AI4089" s="77"/>
      <c r="AJ4089" s="77"/>
      <c r="AK4089" s="77"/>
      <c r="AL4089" s="77"/>
      <c r="AM4089" s="77"/>
      <c r="AN4089" s="77"/>
      <c r="AO4089" s="77"/>
      <c r="AP4089" s="39"/>
      <c r="AQ4089" s="27">
        <v>0</v>
      </c>
      <c r="AR4089" s="27">
        <f t="shared" si="179"/>
        <v>0</v>
      </c>
      <c r="AS4089" s="7"/>
      <c r="AT4089" s="7">
        <v>2016</v>
      </c>
      <c r="AU4089" s="10" t="s">
        <v>115</v>
      </c>
    </row>
    <row r="4090" spans="2:47" ht="13.15" customHeight="1" x14ac:dyDescent="0.25">
      <c r="B4090" s="10" t="s">
        <v>6765</v>
      </c>
      <c r="C4090" s="57" t="s">
        <v>100</v>
      </c>
      <c r="D4090" s="57" t="s">
        <v>6729</v>
      </c>
      <c r="E4090" s="57" t="s">
        <v>6730</v>
      </c>
      <c r="F4090" s="57" t="s">
        <v>6730</v>
      </c>
      <c r="G4090" s="57" t="s">
        <v>6766</v>
      </c>
      <c r="H4090" s="57" t="s">
        <v>1026</v>
      </c>
      <c r="I4090" s="57">
        <v>100</v>
      </c>
      <c r="J4090" s="68" t="s">
        <v>614</v>
      </c>
      <c r="K4090" s="25" t="s">
        <v>6763</v>
      </c>
      <c r="L4090" s="25"/>
      <c r="M4090" s="25" t="s">
        <v>6734</v>
      </c>
      <c r="N4090" s="10" t="s">
        <v>5955</v>
      </c>
      <c r="O4090" s="39"/>
      <c r="P4090" s="39"/>
      <c r="Q4090" s="39"/>
      <c r="R4090" s="39"/>
      <c r="S4090" s="75">
        <f>22685076.4341042+597619.92</f>
        <v>23282696.354104202</v>
      </c>
      <c r="T4090" s="77">
        <v>34027614.651156284</v>
      </c>
      <c r="U4090" s="77">
        <v>34027614.651156284</v>
      </c>
      <c r="V4090" s="77">
        <v>34027614.651156284</v>
      </c>
      <c r="W4090" s="77"/>
      <c r="X4090" s="77"/>
      <c r="Y4090" s="77"/>
      <c r="Z4090" s="77"/>
      <c r="AA4090" s="77"/>
      <c r="AB4090" s="77"/>
      <c r="AC4090" s="77"/>
      <c r="AD4090" s="77"/>
      <c r="AE4090" s="77"/>
      <c r="AF4090" s="77"/>
      <c r="AG4090" s="77"/>
      <c r="AH4090" s="77"/>
      <c r="AI4090" s="77"/>
      <c r="AJ4090" s="77"/>
      <c r="AK4090" s="77"/>
      <c r="AL4090" s="77"/>
      <c r="AM4090" s="77"/>
      <c r="AN4090" s="77"/>
      <c r="AO4090" s="77"/>
      <c r="AP4090" s="39"/>
      <c r="AQ4090" s="27">
        <v>0</v>
      </c>
      <c r="AR4090" s="27">
        <f t="shared" si="179"/>
        <v>0</v>
      </c>
      <c r="AS4090" s="7"/>
      <c r="AT4090" s="7">
        <v>2016</v>
      </c>
      <c r="AU4090" s="7">
        <v>14</v>
      </c>
    </row>
    <row r="4091" spans="2:47" ht="13.15" customHeight="1" x14ac:dyDescent="0.2">
      <c r="B4091" s="10" t="s">
        <v>6767</v>
      </c>
      <c r="C4091" s="57" t="s">
        <v>100</v>
      </c>
      <c r="D4091" s="57" t="s">
        <v>6729</v>
      </c>
      <c r="E4091" s="57" t="s">
        <v>6730</v>
      </c>
      <c r="F4091" s="57" t="s">
        <v>6730</v>
      </c>
      <c r="G4091" s="57" t="s">
        <v>6768</v>
      </c>
      <c r="H4091" s="57" t="s">
        <v>1026</v>
      </c>
      <c r="I4091" s="57">
        <v>100</v>
      </c>
      <c r="J4091" s="68" t="s">
        <v>614</v>
      </c>
      <c r="K4091" s="25" t="s">
        <v>6763</v>
      </c>
      <c r="L4091" s="25"/>
      <c r="M4091" s="25" t="s">
        <v>6734</v>
      </c>
      <c r="N4091" s="10" t="s">
        <v>5955</v>
      </c>
      <c r="O4091" s="39"/>
      <c r="P4091" s="39"/>
      <c r="Q4091" s="39"/>
      <c r="R4091" s="39"/>
      <c r="S4091" s="75">
        <v>27755747.350000001</v>
      </c>
      <c r="T4091" s="77">
        <v>34027614.651156284</v>
      </c>
      <c r="U4091" s="77">
        <v>34027614.651156284</v>
      </c>
      <c r="V4091" s="77">
        <v>34027614.651156284</v>
      </c>
      <c r="W4091" s="77"/>
      <c r="X4091" s="77"/>
      <c r="Y4091" s="77"/>
      <c r="Z4091" s="77"/>
      <c r="AA4091" s="77"/>
      <c r="AB4091" s="77"/>
      <c r="AC4091" s="77"/>
      <c r="AD4091" s="77"/>
      <c r="AE4091" s="77"/>
      <c r="AF4091" s="77"/>
      <c r="AG4091" s="77"/>
      <c r="AH4091" s="77"/>
      <c r="AI4091" s="77"/>
      <c r="AJ4091" s="77"/>
      <c r="AK4091" s="77"/>
      <c r="AL4091" s="77"/>
      <c r="AM4091" s="77"/>
      <c r="AN4091" s="77"/>
      <c r="AO4091" s="77"/>
      <c r="AP4091" s="39"/>
      <c r="AQ4091" s="27">
        <v>0</v>
      </c>
      <c r="AR4091" s="27">
        <f t="shared" si="179"/>
        <v>0</v>
      </c>
      <c r="AS4091" s="7"/>
      <c r="AT4091" s="103">
        <v>2016</v>
      </c>
      <c r="AU4091" s="89" t="s">
        <v>115</v>
      </c>
    </row>
    <row r="4092" spans="2:47" ht="13.15" customHeight="1" x14ac:dyDescent="0.2">
      <c r="B4092" s="10" t="s">
        <v>6769</v>
      </c>
      <c r="C4092" s="57" t="s">
        <v>100</v>
      </c>
      <c r="D4092" s="57" t="s">
        <v>6729</v>
      </c>
      <c r="E4092" s="57" t="s">
        <v>6730</v>
      </c>
      <c r="F4092" s="57" t="s">
        <v>6730</v>
      </c>
      <c r="G4092" s="57" t="s">
        <v>6768</v>
      </c>
      <c r="H4092" s="57" t="s">
        <v>1026</v>
      </c>
      <c r="I4092" s="57">
        <v>100</v>
      </c>
      <c r="J4092" s="68" t="s">
        <v>614</v>
      </c>
      <c r="K4092" s="25" t="s">
        <v>6763</v>
      </c>
      <c r="L4092" s="25"/>
      <c r="M4092" s="25" t="s">
        <v>6734</v>
      </c>
      <c r="N4092" s="10" t="s">
        <v>5955</v>
      </c>
      <c r="O4092" s="39"/>
      <c r="P4092" s="39"/>
      <c r="Q4092" s="39"/>
      <c r="R4092" s="39"/>
      <c r="S4092" s="75">
        <f>22685076.4341042+597619.92+4116147</f>
        <v>27398843.354104202</v>
      </c>
      <c r="T4092" s="69">
        <v>39298190.331156284</v>
      </c>
      <c r="U4092" s="77">
        <v>34027614.651156284</v>
      </c>
      <c r="V4092" s="77">
        <v>34027614.651156284</v>
      </c>
      <c r="W4092" s="77"/>
      <c r="X4092" s="77"/>
      <c r="Y4092" s="77"/>
      <c r="Z4092" s="77"/>
      <c r="AA4092" s="77"/>
      <c r="AB4092" s="77"/>
      <c r="AC4092" s="77"/>
      <c r="AD4092" s="77"/>
      <c r="AE4092" s="77"/>
      <c r="AF4092" s="77"/>
      <c r="AG4092" s="77"/>
      <c r="AH4092" s="77"/>
      <c r="AI4092" s="77"/>
      <c r="AJ4092" s="77"/>
      <c r="AK4092" s="77"/>
      <c r="AL4092" s="77"/>
      <c r="AM4092" s="77"/>
      <c r="AN4092" s="77"/>
      <c r="AO4092" s="77"/>
      <c r="AP4092" s="39"/>
      <c r="AQ4092" s="27">
        <v>0</v>
      </c>
      <c r="AR4092" s="27">
        <f t="shared" si="179"/>
        <v>0</v>
      </c>
      <c r="AS4092" s="7"/>
      <c r="AT4092" s="103">
        <v>2016</v>
      </c>
      <c r="AU4092" s="89" t="s">
        <v>115</v>
      </c>
    </row>
    <row r="4093" spans="2:47" ht="13.15" customHeight="1" x14ac:dyDescent="0.2">
      <c r="B4093" s="10" t="s">
        <v>6770</v>
      </c>
      <c r="C4093" s="57" t="s">
        <v>100</v>
      </c>
      <c r="D4093" s="57" t="s">
        <v>6729</v>
      </c>
      <c r="E4093" s="57" t="s">
        <v>6730</v>
      </c>
      <c r="F4093" s="57" t="s">
        <v>6730</v>
      </c>
      <c r="G4093" s="57" t="s">
        <v>6768</v>
      </c>
      <c r="H4093" s="57" t="s">
        <v>1026</v>
      </c>
      <c r="I4093" s="57">
        <v>100</v>
      </c>
      <c r="J4093" s="68" t="s">
        <v>614</v>
      </c>
      <c r="K4093" s="25" t="s">
        <v>6763</v>
      </c>
      <c r="L4093" s="25"/>
      <c r="M4093" s="25" t="s">
        <v>6734</v>
      </c>
      <c r="N4093" s="10" t="s">
        <v>5955</v>
      </c>
      <c r="O4093" s="39"/>
      <c r="P4093" s="39"/>
      <c r="Q4093" s="39"/>
      <c r="R4093" s="39"/>
      <c r="S4093" s="75">
        <v>27398843.354104202</v>
      </c>
      <c r="T4093" s="69">
        <v>47629587.600000001</v>
      </c>
      <c r="U4093" s="77">
        <v>34027614.651156284</v>
      </c>
      <c r="V4093" s="77">
        <v>34027614.651156284</v>
      </c>
      <c r="W4093" s="77"/>
      <c r="X4093" s="77"/>
      <c r="Y4093" s="77"/>
      <c r="Z4093" s="77"/>
      <c r="AA4093" s="77"/>
      <c r="AB4093" s="77"/>
      <c r="AC4093" s="77"/>
      <c r="AD4093" s="77"/>
      <c r="AE4093" s="77"/>
      <c r="AF4093" s="77"/>
      <c r="AG4093" s="77"/>
      <c r="AH4093" s="77"/>
      <c r="AI4093" s="77"/>
      <c r="AJ4093" s="77"/>
      <c r="AK4093" s="77"/>
      <c r="AL4093" s="77"/>
      <c r="AM4093" s="77"/>
      <c r="AN4093" s="77"/>
      <c r="AO4093" s="77"/>
      <c r="AP4093" s="39"/>
      <c r="AQ4093" s="27">
        <v>0</v>
      </c>
      <c r="AR4093" s="27">
        <f t="shared" si="179"/>
        <v>0</v>
      </c>
      <c r="AS4093" s="7"/>
      <c r="AT4093" s="103">
        <v>2016</v>
      </c>
      <c r="AU4093" s="10" t="s">
        <v>6742</v>
      </c>
    </row>
    <row r="4094" spans="2:47" ht="13.15" customHeight="1" x14ac:dyDescent="0.2">
      <c r="B4094" s="10" t="s">
        <v>6771</v>
      </c>
      <c r="C4094" s="57" t="s">
        <v>100</v>
      </c>
      <c r="D4094" s="57" t="s">
        <v>6729</v>
      </c>
      <c r="E4094" s="57" t="s">
        <v>6730</v>
      </c>
      <c r="F4094" s="57" t="s">
        <v>6730</v>
      </c>
      <c r="G4094" s="57" t="s">
        <v>6772</v>
      </c>
      <c r="H4094" s="57" t="s">
        <v>1026</v>
      </c>
      <c r="I4094" s="57">
        <v>100</v>
      </c>
      <c r="J4094" s="68" t="s">
        <v>106</v>
      </c>
      <c r="K4094" s="25" t="s">
        <v>6763</v>
      </c>
      <c r="L4094" s="25"/>
      <c r="M4094" s="25" t="s">
        <v>6734</v>
      </c>
      <c r="N4094" s="10" t="s">
        <v>5955</v>
      </c>
      <c r="O4094" s="39"/>
      <c r="P4094" s="39"/>
      <c r="Q4094" s="39"/>
      <c r="R4094" s="39"/>
      <c r="S4094" s="75">
        <v>27398843.354104202</v>
      </c>
      <c r="T4094" s="70">
        <v>47629587.600000046</v>
      </c>
      <c r="U4094" s="77">
        <v>34027614.651156284</v>
      </c>
      <c r="V4094" s="77">
        <v>34027614.651156284</v>
      </c>
      <c r="W4094" s="77"/>
      <c r="X4094" s="77"/>
      <c r="Y4094" s="77"/>
      <c r="Z4094" s="77"/>
      <c r="AA4094" s="77"/>
      <c r="AB4094" s="77"/>
      <c r="AC4094" s="77"/>
      <c r="AD4094" s="77"/>
      <c r="AE4094" s="77"/>
      <c r="AF4094" s="77"/>
      <c r="AG4094" s="77"/>
      <c r="AH4094" s="77"/>
      <c r="AI4094" s="77"/>
      <c r="AJ4094" s="77"/>
      <c r="AK4094" s="77"/>
      <c r="AL4094" s="77"/>
      <c r="AM4094" s="77"/>
      <c r="AN4094" s="77"/>
      <c r="AO4094" s="77"/>
      <c r="AP4094" s="39"/>
      <c r="AQ4094" s="27">
        <v>0</v>
      </c>
      <c r="AR4094" s="27">
        <f t="shared" si="179"/>
        <v>0</v>
      </c>
      <c r="AS4094" s="7"/>
      <c r="AT4094" s="103">
        <v>2016</v>
      </c>
      <c r="AU4094" s="10" t="s">
        <v>6742</v>
      </c>
    </row>
    <row r="4095" spans="2:47" ht="13.15" customHeight="1" x14ac:dyDescent="0.25">
      <c r="B4095" s="10" t="s">
        <v>6773</v>
      </c>
      <c r="C4095" s="57" t="s">
        <v>100</v>
      </c>
      <c r="D4095" s="57" t="s">
        <v>6729</v>
      </c>
      <c r="E4095" s="57" t="s">
        <v>6730</v>
      </c>
      <c r="F4095" s="57" t="s">
        <v>6730</v>
      </c>
      <c r="G4095" s="57" t="s">
        <v>6774</v>
      </c>
      <c r="H4095" s="57" t="s">
        <v>1026</v>
      </c>
      <c r="I4095" s="57">
        <v>100</v>
      </c>
      <c r="J4095" s="68" t="s">
        <v>106</v>
      </c>
      <c r="K4095" s="25" t="s">
        <v>6763</v>
      </c>
      <c r="L4095" s="25"/>
      <c r="M4095" s="25" t="s">
        <v>6734</v>
      </c>
      <c r="N4095" s="10" t="s">
        <v>5955</v>
      </c>
      <c r="O4095" s="39"/>
      <c r="P4095" s="39"/>
      <c r="Q4095" s="39"/>
      <c r="R4095" s="39"/>
      <c r="S4095" s="75">
        <v>27398843.354104202</v>
      </c>
      <c r="T4095" s="70">
        <v>50581687.600000001</v>
      </c>
      <c r="U4095" s="77">
        <v>34027614.651156284</v>
      </c>
      <c r="V4095" s="77">
        <v>34027614.651156284</v>
      </c>
      <c r="W4095" s="77"/>
      <c r="X4095" s="77"/>
      <c r="Y4095" s="77"/>
      <c r="Z4095" s="77"/>
      <c r="AA4095" s="77"/>
      <c r="AB4095" s="77"/>
      <c r="AC4095" s="77"/>
      <c r="AD4095" s="77"/>
      <c r="AE4095" s="77"/>
      <c r="AF4095" s="77"/>
      <c r="AG4095" s="77"/>
      <c r="AH4095" s="77"/>
      <c r="AI4095" s="77"/>
      <c r="AJ4095" s="77"/>
      <c r="AK4095" s="77"/>
      <c r="AL4095" s="77"/>
      <c r="AM4095" s="77"/>
      <c r="AN4095" s="77"/>
      <c r="AO4095" s="77"/>
      <c r="AP4095" s="39"/>
      <c r="AQ4095" s="27">
        <f>SUM(O4095:W4095)</f>
        <v>146035760.25641677</v>
      </c>
      <c r="AR4095" s="27">
        <f t="shared" si="179"/>
        <v>163560051.48718679</v>
      </c>
      <c r="AS4095" s="7"/>
      <c r="AT4095" s="7" t="s">
        <v>6175</v>
      </c>
      <c r="AU4095" s="10" t="s">
        <v>6775</v>
      </c>
    </row>
    <row r="4096" spans="2:47" ht="13.15" customHeight="1" x14ac:dyDescent="0.25">
      <c r="B4096" s="10" t="s">
        <v>6776</v>
      </c>
      <c r="C4096" s="57" t="s">
        <v>100</v>
      </c>
      <c r="D4096" s="57" t="s">
        <v>6729</v>
      </c>
      <c r="E4096" s="57" t="s">
        <v>6730</v>
      </c>
      <c r="F4096" s="57" t="s">
        <v>6730</v>
      </c>
      <c r="G4096" s="57" t="s">
        <v>6777</v>
      </c>
      <c r="H4096" s="57" t="s">
        <v>1026</v>
      </c>
      <c r="I4096" s="57">
        <v>100</v>
      </c>
      <c r="J4096" s="68" t="s">
        <v>6007</v>
      </c>
      <c r="K4096" s="25" t="s">
        <v>6778</v>
      </c>
      <c r="L4096" s="7"/>
      <c r="M4096" s="25" t="s">
        <v>6734</v>
      </c>
      <c r="N4096" s="10" t="s">
        <v>5955</v>
      </c>
      <c r="O4096" s="39"/>
      <c r="P4096" s="39"/>
      <c r="Q4096" s="39"/>
      <c r="R4096" s="39"/>
      <c r="S4096" s="77">
        <v>41253623.629465148</v>
      </c>
      <c r="T4096" s="77">
        <v>49504348.355358176</v>
      </c>
      <c r="U4096" s="77">
        <v>49504348.355358176</v>
      </c>
      <c r="V4096" s="77">
        <v>49504348.355358176</v>
      </c>
      <c r="W4096" s="77"/>
      <c r="X4096" s="77"/>
      <c r="Y4096" s="77"/>
      <c r="Z4096" s="77"/>
      <c r="AA4096" s="77"/>
      <c r="AB4096" s="77"/>
      <c r="AC4096" s="77"/>
      <c r="AD4096" s="77"/>
      <c r="AE4096" s="77"/>
      <c r="AF4096" s="77"/>
      <c r="AG4096" s="77"/>
      <c r="AH4096" s="77"/>
      <c r="AI4096" s="77"/>
      <c r="AJ4096" s="77"/>
      <c r="AK4096" s="77"/>
      <c r="AL4096" s="77"/>
      <c r="AM4096" s="77"/>
      <c r="AN4096" s="77"/>
      <c r="AO4096" s="77"/>
      <c r="AP4096" s="39"/>
      <c r="AQ4096" s="27">
        <v>0</v>
      </c>
      <c r="AR4096" s="27">
        <f t="shared" si="179"/>
        <v>0</v>
      </c>
      <c r="AS4096" s="7"/>
      <c r="AT4096" s="7">
        <v>2016</v>
      </c>
      <c r="AU4096" s="10">
        <v>9.14</v>
      </c>
    </row>
    <row r="4097" spans="2:47" ht="13.15" customHeight="1" x14ac:dyDescent="0.25">
      <c r="B4097" s="10" t="s">
        <v>6779</v>
      </c>
      <c r="C4097" s="57" t="s">
        <v>100</v>
      </c>
      <c r="D4097" s="57" t="s">
        <v>6729</v>
      </c>
      <c r="E4097" s="57" t="s">
        <v>6730</v>
      </c>
      <c r="F4097" s="57" t="s">
        <v>6730</v>
      </c>
      <c r="G4097" s="57" t="s">
        <v>6777</v>
      </c>
      <c r="H4097" s="57" t="s">
        <v>1026</v>
      </c>
      <c r="I4097" s="57">
        <v>100</v>
      </c>
      <c r="J4097" s="68" t="s">
        <v>614</v>
      </c>
      <c r="K4097" s="25" t="s">
        <v>6778</v>
      </c>
      <c r="L4097" s="7"/>
      <c r="M4097" s="25" t="s">
        <v>6734</v>
      </c>
      <c r="N4097" s="10" t="s">
        <v>5955</v>
      </c>
      <c r="O4097" s="39"/>
      <c r="P4097" s="39"/>
      <c r="Q4097" s="39"/>
      <c r="R4097" s="39"/>
      <c r="S4097" s="77">
        <v>33002898.903572075</v>
      </c>
      <c r="T4097" s="77">
        <v>49504348.355358176</v>
      </c>
      <c r="U4097" s="77">
        <v>49504348.355358176</v>
      </c>
      <c r="V4097" s="77">
        <v>49504348.355358176</v>
      </c>
      <c r="W4097" s="77"/>
      <c r="X4097" s="77"/>
      <c r="Y4097" s="77"/>
      <c r="Z4097" s="77"/>
      <c r="AA4097" s="77"/>
      <c r="AB4097" s="77"/>
      <c r="AC4097" s="77"/>
      <c r="AD4097" s="77"/>
      <c r="AE4097" s="77"/>
      <c r="AF4097" s="77"/>
      <c r="AG4097" s="77"/>
      <c r="AH4097" s="77"/>
      <c r="AI4097" s="77"/>
      <c r="AJ4097" s="77"/>
      <c r="AK4097" s="77"/>
      <c r="AL4097" s="77"/>
      <c r="AM4097" s="77"/>
      <c r="AN4097" s="77"/>
      <c r="AO4097" s="77"/>
      <c r="AP4097" s="39"/>
      <c r="AQ4097" s="27">
        <v>0</v>
      </c>
      <c r="AR4097" s="27">
        <f t="shared" si="179"/>
        <v>0</v>
      </c>
      <c r="AS4097" s="7"/>
      <c r="AT4097" s="7">
        <v>2016</v>
      </c>
      <c r="AU4097" s="10" t="s">
        <v>115</v>
      </c>
    </row>
    <row r="4098" spans="2:47" ht="13.15" customHeight="1" x14ac:dyDescent="0.25">
      <c r="B4098" s="10" t="s">
        <v>6780</v>
      </c>
      <c r="C4098" s="57" t="s">
        <v>100</v>
      </c>
      <c r="D4098" s="57" t="s">
        <v>6729</v>
      </c>
      <c r="E4098" s="57" t="s">
        <v>6730</v>
      </c>
      <c r="F4098" s="57" t="s">
        <v>6730</v>
      </c>
      <c r="G4098" s="57" t="s">
        <v>6777</v>
      </c>
      <c r="H4098" s="57" t="s">
        <v>1026</v>
      </c>
      <c r="I4098" s="57">
        <v>100</v>
      </c>
      <c r="J4098" s="68" t="s">
        <v>614</v>
      </c>
      <c r="K4098" s="25" t="s">
        <v>6778</v>
      </c>
      <c r="L4098" s="7"/>
      <c r="M4098" s="25" t="s">
        <v>6734</v>
      </c>
      <c r="N4098" s="10" t="s">
        <v>5955</v>
      </c>
      <c r="O4098" s="39"/>
      <c r="P4098" s="39"/>
      <c r="Q4098" s="39"/>
      <c r="R4098" s="39"/>
      <c r="S4098" s="77">
        <v>33002898.903572075</v>
      </c>
      <c r="T4098" s="77">
        <v>48761784.719999999</v>
      </c>
      <c r="U4098" s="77">
        <v>49504348.355358176</v>
      </c>
      <c r="V4098" s="77">
        <v>49504348.355358176</v>
      </c>
      <c r="W4098" s="77"/>
      <c r="X4098" s="77"/>
      <c r="Y4098" s="77"/>
      <c r="Z4098" s="77"/>
      <c r="AA4098" s="77"/>
      <c r="AB4098" s="77"/>
      <c r="AC4098" s="77"/>
      <c r="AD4098" s="77"/>
      <c r="AE4098" s="77"/>
      <c r="AF4098" s="77"/>
      <c r="AG4098" s="77"/>
      <c r="AH4098" s="77"/>
      <c r="AI4098" s="77"/>
      <c r="AJ4098" s="77"/>
      <c r="AK4098" s="77"/>
      <c r="AL4098" s="77"/>
      <c r="AM4098" s="77"/>
      <c r="AN4098" s="77"/>
      <c r="AO4098" s="77"/>
      <c r="AP4098" s="39"/>
      <c r="AQ4098" s="27">
        <v>0</v>
      </c>
      <c r="AR4098" s="27">
        <f t="shared" si="179"/>
        <v>0</v>
      </c>
      <c r="AS4098" s="7"/>
      <c r="AT4098" s="7">
        <v>2016</v>
      </c>
      <c r="AU4098" s="10" t="s">
        <v>6742</v>
      </c>
    </row>
    <row r="4099" spans="2:47" ht="13.15" customHeight="1" x14ac:dyDescent="0.25">
      <c r="B4099" s="10" t="s">
        <v>6781</v>
      </c>
      <c r="C4099" s="57" t="s">
        <v>100</v>
      </c>
      <c r="D4099" s="57" t="s">
        <v>6729</v>
      </c>
      <c r="E4099" s="57" t="s">
        <v>6730</v>
      </c>
      <c r="F4099" s="57" t="s">
        <v>6730</v>
      </c>
      <c r="G4099" s="57" t="s">
        <v>6782</v>
      </c>
      <c r="H4099" s="57" t="s">
        <v>1026</v>
      </c>
      <c r="I4099" s="57">
        <v>100</v>
      </c>
      <c r="J4099" s="68" t="s">
        <v>106</v>
      </c>
      <c r="K4099" s="25" t="s">
        <v>6778</v>
      </c>
      <c r="L4099" s="7"/>
      <c r="M4099" s="25" t="s">
        <v>6734</v>
      </c>
      <c r="N4099" s="10" t="s">
        <v>5955</v>
      </c>
      <c r="O4099" s="39"/>
      <c r="P4099" s="39"/>
      <c r="Q4099" s="39"/>
      <c r="R4099" s="39"/>
      <c r="S4099" s="77">
        <v>33002898.903572075</v>
      </c>
      <c r="T4099" s="70">
        <v>48761856</v>
      </c>
      <c r="U4099" s="77">
        <v>49504348.355358176</v>
      </c>
      <c r="V4099" s="77">
        <v>49504348.355358176</v>
      </c>
      <c r="W4099" s="77"/>
      <c r="X4099" s="77"/>
      <c r="Y4099" s="77"/>
      <c r="Z4099" s="77"/>
      <c r="AA4099" s="77"/>
      <c r="AB4099" s="77"/>
      <c r="AC4099" s="77"/>
      <c r="AD4099" s="77"/>
      <c r="AE4099" s="77"/>
      <c r="AF4099" s="77"/>
      <c r="AG4099" s="77"/>
      <c r="AH4099" s="77"/>
      <c r="AI4099" s="77"/>
      <c r="AJ4099" s="77"/>
      <c r="AK4099" s="77"/>
      <c r="AL4099" s="77"/>
      <c r="AM4099" s="77"/>
      <c r="AN4099" s="77"/>
      <c r="AO4099" s="77"/>
      <c r="AP4099" s="39"/>
      <c r="AQ4099" s="27">
        <v>0</v>
      </c>
      <c r="AR4099" s="27">
        <f t="shared" si="179"/>
        <v>0</v>
      </c>
      <c r="AS4099" s="7"/>
      <c r="AT4099" s="7">
        <v>2016</v>
      </c>
      <c r="AU4099" s="10" t="s">
        <v>6742</v>
      </c>
    </row>
    <row r="4100" spans="2:47" ht="13.15" customHeight="1" x14ac:dyDescent="0.25">
      <c r="B4100" s="10" t="s">
        <v>6783</v>
      </c>
      <c r="C4100" s="57" t="s">
        <v>100</v>
      </c>
      <c r="D4100" s="57" t="s">
        <v>6729</v>
      </c>
      <c r="E4100" s="57" t="s">
        <v>6730</v>
      </c>
      <c r="F4100" s="57" t="s">
        <v>6730</v>
      </c>
      <c r="G4100" s="57" t="s">
        <v>6784</v>
      </c>
      <c r="H4100" s="57" t="s">
        <v>1026</v>
      </c>
      <c r="I4100" s="57">
        <v>100</v>
      </c>
      <c r="J4100" s="68" t="s">
        <v>106</v>
      </c>
      <c r="K4100" s="25" t="s">
        <v>6778</v>
      </c>
      <c r="L4100" s="7"/>
      <c r="M4100" s="25" t="s">
        <v>6734</v>
      </c>
      <c r="N4100" s="10" t="s">
        <v>5955</v>
      </c>
      <c r="O4100" s="39"/>
      <c r="P4100" s="39"/>
      <c r="Q4100" s="39"/>
      <c r="R4100" s="39"/>
      <c r="S4100" s="77">
        <v>33002898.903572075</v>
      </c>
      <c r="T4100" s="70">
        <v>54349152</v>
      </c>
      <c r="U4100" s="77">
        <v>49504348.355358176</v>
      </c>
      <c r="V4100" s="77">
        <v>49504348.355358176</v>
      </c>
      <c r="W4100" s="77"/>
      <c r="X4100" s="77"/>
      <c r="Y4100" s="77"/>
      <c r="Z4100" s="77"/>
      <c r="AA4100" s="77"/>
      <c r="AB4100" s="77"/>
      <c r="AC4100" s="77"/>
      <c r="AD4100" s="77"/>
      <c r="AE4100" s="77"/>
      <c r="AF4100" s="77"/>
      <c r="AG4100" s="77"/>
      <c r="AH4100" s="77"/>
      <c r="AI4100" s="77"/>
      <c r="AJ4100" s="77"/>
      <c r="AK4100" s="77"/>
      <c r="AL4100" s="77"/>
      <c r="AM4100" s="77"/>
      <c r="AN4100" s="77"/>
      <c r="AO4100" s="77"/>
      <c r="AP4100" s="39"/>
      <c r="AQ4100" s="27">
        <f>SUM(O4100:W4100)</f>
        <v>186360747.61428845</v>
      </c>
      <c r="AR4100" s="27">
        <f t="shared" si="179"/>
        <v>208724037.32800308</v>
      </c>
      <c r="AS4100" s="7"/>
      <c r="AT4100" s="7" t="s">
        <v>6175</v>
      </c>
      <c r="AU4100" s="10" t="s">
        <v>6785</v>
      </c>
    </row>
    <row r="4101" spans="2:47" ht="13.15" customHeight="1" x14ac:dyDescent="0.2">
      <c r="B4101" s="10" t="s">
        <v>6786</v>
      </c>
      <c r="C4101" s="57" t="s">
        <v>100</v>
      </c>
      <c r="D4101" s="57" t="s">
        <v>6729</v>
      </c>
      <c r="E4101" s="57" t="s">
        <v>6730</v>
      </c>
      <c r="F4101" s="57" t="s">
        <v>6730</v>
      </c>
      <c r="G4101" s="57" t="s">
        <v>6787</v>
      </c>
      <c r="H4101" s="57" t="s">
        <v>1026</v>
      </c>
      <c r="I4101" s="57">
        <v>100</v>
      </c>
      <c r="J4101" s="68" t="s">
        <v>6007</v>
      </c>
      <c r="K4101" s="25" t="s">
        <v>6788</v>
      </c>
      <c r="L4101" s="7"/>
      <c r="M4101" s="25" t="s">
        <v>6734</v>
      </c>
      <c r="N4101" s="10" t="s">
        <v>5955</v>
      </c>
      <c r="O4101" s="39"/>
      <c r="P4101" s="39"/>
      <c r="Q4101" s="39"/>
      <c r="R4101" s="39"/>
      <c r="S4101" s="77">
        <v>10313405.907366287</v>
      </c>
      <c r="T4101" s="77">
        <v>12376087.088839544</v>
      </c>
      <c r="U4101" s="77">
        <v>12376087.088839544</v>
      </c>
      <c r="V4101" s="77">
        <v>12376087.088839544</v>
      </c>
      <c r="W4101" s="77"/>
      <c r="X4101" s="77"/>
      <c r="Y4101" s="77"/>
      <c r="Z4101" s="77"/>
      <c r="AA4101" s="77"/>
      <c r="AB4101" s="77"/>
      <c r="AC4101" s="77"/>
      <c r="AD4101" s="77"/>
      <c r="AE4101" s="77"/>
      <c r="AF4101" s="77"/>
      <c r="AG4101" s="77"/>
      <c r="AH4101" s="77"/>
      <c r="AI4101" s="77"/>
      <c r="AJ4101" s="77"/>
      <c r="AK4101" s="77"/>
      <c r="AL4101" s="77"/>
      <c r="AM4101" s="77"/>
      <c r="AN4101" s="77"/>
      <c r="AO4101" s="77"/>
      <c r="AP4101" s="39"/>
      <c r="AQ4101" s="27">
        <v>0</v>
      </c>
      <c r="AR4101" s="27">
        <f t="shared" si="179"/>
        <v>0</v>
      </c>
      <c r="AS4101" s="7"/>
      <c r="AT4101" s="7">
        <v>2016</v>
      </c>
      <c r="AU4101" s="13">
        <v>9.14</v>
      </c>
    </row>
    <row r="4102" spans="2:47" ht="13.15" customHeight="1" x14ac:dyDescent="0.25">
      <c r="B4102" s="10" t="s">
        <v>6789</v>
      </c>
      <c r="C4102" s="57" t="s">
        <v>100</v>
      </c>
      <c r="D4102" s="57" t="s">
        <v>6729</v>
      </c>
      <c r="E4102" s="57" t="s">
        <v>6730</v>
      </c>
      <c r="F4102" s="57" t="s">
        <v>6730</v>
      </c>
      <c r="G4102" s="57" t="s">
        <v>6787</v>
      </c>
      <c r="H4102" s="57" t="s">
        <v>1026</v>
      </c>
      <c r="I4102" s="57">
        <v>100</v>
      </c>
      <c r="J4102" s="68" t="s">
        <v>614</v>
      </c>
      <c r="K4102" s="25" t="s">
        <v>6788</v>
      </c>
      <c r="L4102" s="7"/>
      <c r="M4102" s="25" t="s">
        <v>6734</v>
      </c>
      <c r="N4102" s="10" t="s">
        <v>5955</v>
      </c>
      <c r="O4102" s="39"/>
      <c r="P4102" s="39"/>
      <c r="Q4102" s="39"/>
      <c r="R4102" s="39"/>
      <c r="S4102" s="77">
        <v>8250724.725893043</v>
      </c>
      <c r="T4102" s="77">
        <v>12376087.088839544</v>
      </c>
      <c r="U4102" s="77">
        <v>12376087.088839544</v>
      </c>
      <c r="V4102" s="77">
        <v>12376087.088839544</v>
      </c>
      <c r="W4102" s="77"/>
      <c r="X4102" s="77"/>
      <c r="Y4102" s="77"/>
      <c r="Z4102" s="77"/>
      <c r="AA4102" s="77"/>
      <c r="AB4102" s="77"/>
      <c r="AC4102" s="77"/>
      <c r="AD4102" s="77"/>
      <c r="AE4102" s="77"/>
      <c r="AF4102" s="77"/>
      <c r="AG4102" s="77"/>
      <c r="AH4102" s="77"/>
      <c r="AI4102" s="77"/>
      <c r="AJ4102" s="77"/>
      <c r="AK4102" s="77"/>
      <c r="AL4102" s="77"/>
      <c r="AM4102" s="77"/>
      <c r="AN4102" s="77"/>
      <c r="AO4102" s="77"/>
      <c r="AP4102" s="39"/>
      <c r="AQ4102" s="27">
        <v>0</v>
      </c>
      <c r="AR4102" s="27">
        <f t="shared" si="179"/>
        <v>0</v>
      </c>
      <c r="AS4102" s="7"/>
      <c r="AT4102" s="7">
        <v>2016</v>
      </c>
      <c r="AU4102" s="89" t="s">
        <v>115</v>
      </c>
    </row>
    <row r="4103" spans="2:47" ht="13.15" customHeight="1" x14ac:dyDescent="0.25">
      <c r="B4103" s="10" t="s">
        <v>6790</v>
      </c>
      <c r="C4103" s="57" t="s">
        <v>100</v>
      </c>
      <c r="D4103" s="57" t="s">
        <v>6729</v>
      </c>
      <c r="E4103" s="57" t="s">
        <v>6730</v>
      </c>
      <c r="F4103" s="57" t="s">
        <v>6730</v>
      </c>
      <c r="G4103" s="57" t="s">
        <v>6787</v>
      </c>
      <c r="H4103" s="57" t="s">
        <v>1026</v>
      </c>
      <c r="I4103" s="57">
        <v>100</v>
      </c>
      <c r="J4103" s="68" t="s">
        <v>614</v>
      </c>
      <c r="K4103" s="25" t="s">
        <v>6788</v>
      </c>
      <c r="L4103" s="7"/>
      <c r="M4103" s="25" t="s">
        <v>6734</v>
      </c>
      <c r="N4103" s="10" t="s">
        <v>5955</v>
      </c>
      <c r="O4103" s="39"/>
      <c r="P4103" s="39"/>
      <c r="Q4103" s="39"/>
      <c r="R4103" s="39"/>
      <c r="S4103" s="77">
        <v>8250724.725893043</v>
      </c>
      <c r="T4103" s="69">
        <v>12190446.18</v>
      </c>
      <c r="U4103" s="77">
        <v>12376087.088839544</v>
      </c>
      <c r="V4103" s="77">
        <v>12376087.088839544</v>
      </c>
      <c r="W4103" s="77"/>
      <c r="X4103" s="77"/>
      <c r="Y4103" s="77"/>
      <c r="Z4103" s="77"/>
      <c r="AA4103" s="77"/>
      <c r="AB4103" s="77"/>
      <c r="AC4103" s="77"/>
      <c r="AD4103" s="77"/>
      <c r="AE4103" s="77"/>
      <c r="AF4103" s="77"/>
      <c r="AG4103" s="77"/>
      <c r="AH4103" s="77"/>
      <c r="AI4103" s="77"/>
      <c r="AJ4103" s="77"/>
      <c r="AK4103" s="77"/>
      <c r="AL4103" s="77"/>
      <c r="AM4103" s="77"/>
      <c r="AN4103" s="77"/>
      <c r="AO4103" s="77"/>
      <c r="AP4103" s="39"/>
      <c r="AQ4103" s="27">
        <v>0</v>
      </c>
      <c r="AR4103" s="27">
        <f t="shared" si="179"/>
        <v>0</v>
      </c>
      <c r="AS4103" s="7"/>
      <c r="AT4103" s="7">
        <v>2016</v>
      </c>
      <c r="AU4103" s="10" t="s">
        <v>6742</v>
      </c>
    </row>
    <row r="4104" spans="2:47" ht="13.15" customHeight="1" x14ac:dyDescent="0.25">
      <c r="B4104" s="10" t="s">
        <v>6791</v>
      </c>
      <c r="C4104" s="57" t="s">
        <v>100</v>
      </c>
      <c r="D4104" s="57" t="s">
        <v>6729</v>
      </c>
      <c r="E4104" s="57" t="s">
        <v>6730</v>
      </c>
      <c r="F4104" s="57" t="s">
        <v>6730</v>
      </c>
      <c r="G4104" s="57" t="s">
        <v>6792</v>
      </c>
      <c r="H4104" s="57" t="s">
        <v>1026</v>
      </c>
      <c r="I4104" s="57">
        <v>100</v>
      </c>
      <c r="J4104" s="68" t="s">
        <v>106</v>
      </c>
      <c r="K4104" s="25" t="s">
        <v>6788</v>
      </c>
      <c r="L4104" s="7"/>
      <c r="M4104" s="25" t="s">
        <v>6734</v>
      </c>
      <c r="N4104" s="10" t="s">
        <v>5955</v>
      </c>
      <c r="O4104" s="39"/>
      <c r="P4104" s="39"/>
      <c r="Q4104" s="39"/>
      <c r="R4104" s="39"/>
      <c r="S4104" s="77">
        <v>8250724.725893043</v>
      </c>
      <c r="T4104" s="70">
        <v>17777760</v>
      </c>
      <c r="U4104" s="77">
        <v>12376087.088839544</v>
      </c>
      <c r="V4104" s="77">
        <v>12376087.088839544</v>
      </c>
      <c r="W4104" s="77"/>
      <c r="X4104" s="77"/>
      <c r="Y4104" s="77"/>
      <c r="Z4104" s="77"/>
      <c r="AA4104" s="77"/>
      <c r="AB4104" s="77"/>
      <c r="AC4104" s="77"/>
      <c r="AD4104" s="77"/>
      <c r="AE4104" s="77"/>
      <c r="AF4104" s="77"/>
      <c r="AG4104" s="77"/>
      <c r="AH4104" s="77"/>
      <c r="AI4104" s="77"/>
      <c r="AJ4104" s="77"/>
      <c r="AK4104" s="77"/>
      <c r="AL4104" s="77"/>
      <c r="AM4104" s="77"/>
      <c r="AN4104" s="77"/>
      <c r="AO4104" s="77"/>
      <c r="AP4104" s="39"/>
      <c r="AQ4104" s="27">
        <v>0</v>
      </c>
      <c r="AR4104" s="27">
        <f t="shared" si="179"/>
        <v>0</v>
      </c>
      <c r="AS4104" s="7"/>
      <c r="AT4104" s="7">
        <v>2016</v>
      </c>
      <c r="AU4104" s="10" t="s">
        <v>6742</v>
      </c>
    </row>
    <row r="4105" spans="2:47" ht="13.15" customHeight="1" x14ac:dyDescent="0.25">
      <c r="B4105" s="10" t="s">
        <v>6793</v>
      </c>
      <c r="C4105" s="57" t="s">
        <v>100</v>
      </c>
      <c r="D4105" s="57" t="s">
        <v>6729</v>
      </c>
      <c r="E4105" s="57" t="s">
        <v>6730</v>
      </c>
      <c r="F4105" s="57" t="s">
        <v>6730</v>
      </c>
      <c r="G4105" s="57" t="s">
        <v>6794</v>
      </c>
      <c r="H4105" s="57" t="s">
        <v>1026</v>
      </c>
      <c r="I4105" s="57">
        <v>100</v>
      </c>
      <c r="J4105" s="68" t="s">
        <v>106</v>
      </c>
      <c r="K4105" s="25" t="s">
        <v>6788</v>
      </c>
      <c r="L4105" s="7"/>
      <c r="M4105" s="25" t="s">
        <v>6734</v>
      </c>
      <c r="N4105" s="10" t="s">
        <v>5955</v>
      </c>
      <c r="O4105" s="39"/>
      <c r="P4105" s="39"/>
      <c r="Q4105" s="39"/>
      <c r="R4105" s="39"/>
      <c r="S4105" s="77">
        <v>8250724.725893043</v>
      </c>
      <c r="T4105" s="70">
        <v>18962944</v>
      </c>
      <c r="U4105" s="77">
        <v>12376087.088839544</v>
      </c>
      <c r="V4105" s="77">
        <v>12376087.088839544</v>
      </c>
      <c r="W4105" s="77"/>
      <c r="X4105" s="77"/>
      <c r="Y4105" s="77"/>
      <c r="Z4105" s="77"/>
      <c r="AA4105" s="77"/>
      <c r="AB4105" s="77"/>
      <c r="AC4105" s="77"/>
      <c r="AD4105" s="77"/>
      <c r="AE4105" s="77"/>
      <c r="AF4105" s="77"/>
      <c r="AG4105" s="77"/>
      <c r="AH4105" s="77"/>
      <c r="AI4105" s="77"/>
      <c r="AJ4105" s="77"/>
      <c r="AK4105" s="77"/>
      <c r="AL4105" s="77"/>
      <c r="AM4105" s="77"/>
      <c r="AN4105" s="77"/>
      <c r="AO4105" s="77"/>
      <c r="AP4105" s="39"/>
      <c r="AQ4105" s="27">
        <f>SUM(O4105:W4105)</f>
        <v>51965842.903572135</v>
      </c>
      <c r="AR4105" s="27">
        <f t="shared" si="179"/>
        <v>58201744.052000798</v>
      </c>
      <c r="AS4105" s="7"/>
      <c r="AT4105" s="7" t="s">
        <v>6175</v>
      </c>
      <c r="AU4105" s="10" t="s">
        <v>6795</v>
      </c>
    </row>
    <row r="4106" spans="2:47" ht="13.15" customHeight="1" x14ac:dyDescent="0.2">
      <c r="B4106" s="10" t="s">
        <v>6796</v>
      </c>
      <c r="C4106" s="57" t="s">
        <v>100</v>
      </c>
      <c r="D4106" s="57" t="s">
        <v>6729</v>
      </c>
      <c r="E4106" s="57" t="s">
        <v>6730</v>
      </c>
      <c r="F4106" s="57" t="s">
        <v>6730</v>
      </c>
      <c r="G4106" s="57" t="s">
        <v>6797</v>
      </c>
      <c r="H4106" s="57" t="s">
        <v>1026</v>
      </c>
      <c r="I4106" s="57">
        <v>100</v>
      </c>
      <c r="J4106" s="68" t="s">
        <v>6007</v>
      </c>
      <c r="K4106" s="25" t="s">
        <v>6788</v>
      </c>
      <c r="L4106" s="7"/>
      <c r="M4106" s="25" t="s">
        <v>6734</v>
      </c>
      <c r="N4106" s="10" t="s">
        <v>5955</v>
      </c>
      <c r="O4106" s="39"/>
      <c r="P4106" s="39"/>
      <c r="Q4106" s="39"/>
      <c r="R4106" s="39"/>
      <c r="S4106" s="77">
        <v>5969756.9563432094</v>
      </c>
      <c r="T4106" s="77">
        <v>7163708.3476118511</v>
      </c>
      <c r="U4106" s="77">
        <v>7163708.3476118511</v>
      </c>
      <c r="V4106" s="77">
        <v>7163708.3476118511</v>
      </c>
      <c r="W4106" s="77"/>
      <c r="X4106" s="77"/>
      <c r="Y4106" s="77"/>
      <c r="Z4106" s="77"/>
      <c r="AA4106" s="77"/>
      <c r="AB4106" s="77"/>
      <c r="AC4106" s="77"/>
      <c r="AD4106" s="77"/>
      <c r="AE4106" s="77"/>
      <c r="AF4106" s="77"/>
      <c r="AG4106" s="77"/>
      <c r="AH4106" s="77"/>
      <c r="AI4106" s="77"/>
      <c r="AJ4106" s="77"/>
      <c r="AK4106" s="77"/>
      <c r="AL4106" s="77"/>
      <c r="AM4106" s="77"/>
      <c r="AN4106" s="77"/>
      <c r="AO4106" s="77"/>
      <c r="AP4106" s="39"/>
      <c r="AQ4106" s="27">
        <v>0</v>
      </c>
      <c r="AR4106" s="27">
        <f t="shared" si="179"/>
        <v>0</v>
      </c>
      <c r="AS4106" s="7"/>
      <c r="AT4106" s="7">
        <v>2016</v>
      </c>
      <c r="AU4106" s="13">
        <v>9.14</v>
      </c>
    </row>
    <row r="4107" spans="2:47" ht="13.15" customHeight="1" x14ac:dyDescent="0.25">
      <c r="B4107" s="10" t="s">
        <v>6798</v>
      </c>
      <c r="C4107" s="57" t="s">
        <v>100</v>
      </c>
      <c r="D4107" s="57" t="s">
        <v>6729</v>
      </c>
      <c r="E4107" s="57" t="s">
        <v>6730</v>
      </c>
      <c r="F4107" s="57" t="s">
        <v>6730</v>
      </c>
      <c r="G4107" s="57" t="s">
        <v>6797</v>
      </c>
      <c r="H4107" s="57" t="s">
        <v>1026</v>
      </c>
      <c r="I4107" s="57">
        <v>100</v>
      </c>
      <c r="J4107" s="68" t="s">
        <v>614</v>
      </c>
      <c r="K4107" s="25" t="s">
        <v>6788</v>
      </c>
      <c r="L4107" s="7"/>
      <c r="M4107" s="25" t="s">
        <v>6734</v>
      </c>
      <c r="N4107" s="10" t="s">
        <v>5955</v>
      </c>
      <c r="O4107" s="39"/>
      <c r="P4107" s="39"/>
      <c r="Q4107" s="39"/>
      <c r="R4107" s="39"/>
      <c r="S4107" s="77">
        <v>4775805.5650745686</v>
      </c>
      <c r="T4107" s="77">
        <v>7163708.3476118511</v>
      </c>
      <c r="U4107" s="77">
        <v>7163708.3476118511</v>
      </c>
      <c r="V4107" s="77">
        <v>7163708.3476118511</v>
      </c>
      <c r="W4107" s="77"/>
      <c r="X4107" s="77"/>
      <c r="Y4107" s="77"/>
      <c r="Z4107" s="77"/>
      <c r="AA4107" s="77"/>
      <c r="AB4107" s="77"/>
      <c r="AC4107" s="77"/>
      <c r="AD4107" s="77"/>
      <c r="AE4107" s="77"/>
      <c r="AF4107" s="77"/>
      <c r="AG4107" s="77"/>
      <c r="AH4107" s="77"/>
      <c r="AI4107" s="77"/>
      <c r="AJ4107" s="77"/>
      <c r="AK4107" s="77"/>
      <c r="AL4107" s="77"/>
      <c r="AM4107" s="77"/>
      <c r="AN4107" s="77"/>
      <c r="AO4107" s="77"/>
      <c r="AP4107" s="39"/>
      <c r="AQ4107" s="27">
        <v>0</v>
      </c>
      <c r="AR4107" s="27">
        <f t="shared" si="179"/>
        <v>0</v>
      </c>
      <c r="AS4107" s="7"/>
      <c r="AT4107" s="7">
        <v>2016</v>
      </c>
      <c r="AU4107" s="89" t="s">
        <v>115</v>
      </c>
    </row>
    <row r="4108" spans="2:47" ht="13.15" customHeight="1" x14ac:dyDescent="0.25">
      <c r="B4108" s="10" t="s">
        <v>6799</v>
      </c>
      <c r="C4108" s="57" t="s">
        <v>100</v>
      </c>
      <c r="D4108" s="57" t="s">
        <v>6729</v>
      </c>
      <c r="E4108" s="57" t="s">
        <v>6730</v>
      </c>
      <c r="F4108" s="57" t="s">
        <v>6730</v>
      </c>
      <c r="G4108" s="57" t="s">
        <v>6797</v>
      </c>
      <c r="H4108" s="57" t="s">
        <v>1026</v>
      </c>
      <c r="I4108" s="57">
        <v>100</v>
      </c>
      <c r="J4108" s="68" t="s">
        <v>614</v>
      </c>
      <c r="K4108" s="25" t="s">
        <v>6788</v>
      </c>
      <c r="L4108" s="7"/>
      <c r="M4108" s="25" t="s">
        <v>6734</v>
      </c>
      <c r="N4108" s="10" t="s">
        <v>5955</v>
      </c>
      <c r="O4108" s="39"/>
      <c r="P4108" s="39"/>
      <c r="Q4108" s="39"/>
      <c r="R4108" s="39"/>
      <c r="S4108" s="77">
        <v>4775805.5650745686</v>
      </c>
      <c r="T4108" s="70">
        <v>10677425.4676119</v>
      </c>
      <c r="U4108" s="77">
        <v>7163708.3476118511</v>
      </c>
      <c r="V4108" s="77">
        <v>7163708.3476118511</v>
      </c>
      <c r="W4108" s="77"/>
      <c r="X4108" s="77"/>
      <c r="Y4108" s="77"/>
      <c r="Z4108" s="77"/>
      <c r="AA4108" s="77"/>
      <c r="AB4108" s="77"/>
      <c r="AC4108" s="77"/>
      <c r="AD4108" s="77"/>
      <c r="AE4108" s="77"/>
      <c r="AF4108" s="77"/>
      <c r="AG4108" s="77"/>
      <c r="AH4108" s="77"/>
      <c r="AI4108" s="77"/>
      <c r="AJ4108" s="77"/>
      <c r="AK4108" s="77"/>
      <c r="AL4108" s="77"/>
      <c r="AM4108" s="77"/>
      <c r="AN4108" s="77"/>
      <c r="AO4108" s="77"/>
      <c r="AP4108" s="39"/>
      <c r="AQ4108" s="27">
        <v>0</v>
      </c>
      <c r="AR4108" s="27">
        <f t="shared" si="179"/>
        <v>0</v>
      </c>
      <c r="AS4108" s="7"/>
      <c r="AT4108" s="7">
        <v>2016</v>
      </c>
      <c r="AU4108" s="89" t="s">
        <v>115</v>
      </c>
    </row>
    <row r="4109" spans="2:47" ht="13.15" customHeight="1" x14ac:dyDescent="0.25">
      <c r="B4109" s="10" t="s">
        <v>6800</v>
      </c>
      <c r="C4109" s="57" t="s">
        <v>100</v>
      </c>
      <c r="D4109" s="57" t="s">
        <v>6729</v>
      </c>
      <c r="E4109" s="57" t="s">
        <v>6730</v>
      </c>
      <c r="F4109" s="57" t="s">
        <v>6730</v>
      </c>
      <c r="G4109" s="57" t="s">
        <v>6797</v>
      </c>
      <c r="H4109" s="57" t="s">
        <v>1026</v>
      </c>
      <c r="I4109" s="57">
        <v>100</v>
      </c>
      <c r="J4109" s="68" t="s">
        <v>614</v>
      </c>
      <c r="K4109" s="25" t="s">
        <v>6788</v>
      </c>
      <c r="L4109" s="7"/>
      <c r="M4109" s="25" t="s">
        <v>6734</v>
      </c>
      <c r="N4109" s="10" t="s">
        <v>5955</v>
      </c>
      <c r="O4109" s="39"/>
      <c r="P4109" s="39"/>
      <c r="Q4109" s="39"/>
      <c r="R4109" s="39"/>
      <c r="S4109" s="77">
        <v>4775805.5650745686</v>
      </c>
      <c r="T4109" s="70">
        <v>8820295.7200000025</v>
      </c>
      <c r="U4109" s="77">
        <v>7163708.3476118511</v>
      </c>
      <c r="V4109" s="77">
        <v>7163708.3476118511</v>
      </c>
      <c r="W4109" s="77"/>
      <c r="X4109" s="77"/>
      <c r="Y4109" s="77"/>
      <c r="Z4109" s="77"/>
      <c r="AA4109" s="77"/>
      <c r="AB4109" s="77"/>
      <c r="AC4109" s="77"/>
      <c r="AD4109" s="77"/>
      <c r="AE4109" s="77"/>
      <c r="AF4109" s="77"/>
      <c r="AG4109" s="77"/>
      <c r="AH4109" s="77"/>
      <c r="AI4109" s="77"/>
      <c r="AJ4109" s="77"/>
      <c r="AK4109" s="77"/>
      <c r="AL4109" s="77"/>
      <c r="AM4109" s="77"/>
      <c r="AN4109" s="77"/>
      <c r="AO4109" s="77"/>
      <c r="AP4109" s="39"/>
      <c r="AQ4109" s="27">
        <v>0</v>
      </c>
      <c r="AR4109" s="27">
        <f t="shared" si="179"/>
        <v>0</v>
      </c>
      <c r="AS4109" s="7"/>
      <c r="AT4109" s="7">
        <v>2016</v>
      </c>
      <c r="AU4109" s="10" t="s">
        <v>6742</v>
      </c>
    </row>
    <row r="4110" spans="2:47" ht="13.15" customHeight="1" x14ac:dyDescent="0.25">
      <c r="B4110" s="10" t="s">
        <v>6801</v>
      </c>
      <c r="C4110" s="57" t="s">
        <v>100</v>
      </c>
      <c r="D4110" s="57" t="s">
        <v>6729</v>
      </c>
      <c r="E4110" s="57" t="s">
        <v>6730</v>
      </c>
      <c r="F4110" s="57" t="s">
        <v>6730</v>
      </c>
      <c r="G4110" s="57" t="s">
        <v>6802</v>
      </c>
      <c r="H4110" s="57" t="s">
        <v>1026</v>
      </c>
      <c r="I4110" s="57">
        <v>100</v>
      </c>
      <c r="J4110" s="68" t="s">
        <v>106</v>
      </c>
      <c r="K4110" s="25" t="s">
        <v>6788</v>
      </c>
      <c r="L4110" s="7"/>
      <c r="M4110" s="25" t="s">
        <v>6734</v>
      </c>
      <c r="N4110" s="10" t="s">
        <v>5955</v>
      </c>
      <c r="O4110" s="39"/>
      <c r="P4110" s="39"/>
      <c r="Q4110" s="39"/>
      <c r="R4110" s="39"/>
      <c r="S4110" s="77">
        <v>4775805.5650745686</v>
      </c>
      <c r="T4110" s="70">
        <v>11907426.870000001</v>
      </c>
      <c r="U4110" s="77">
        <v>7163708.3476118511</v>
      </c>
      <c r="V4110" s="77">
        <v>7163708.3476118511</v>
      </c>
      <c r="W4110" s="77"/>
      <c r="X4110" s="77"/>
      <c r="Y4110" s="77"/>
      <c r="Z4110" s="77"/>
      <c r="AA4110" s="77"/>
      <c r="AB4110" s="77"/>
      <c r="AC4110" s="77"/>
      <c r="AD4110" s="77"/>
      <c r="AE4110" s="77"/>
      <c r="AF4110" s="77"/>
      <c r="AG4110" s="77"/>
      <c r="AH4110" s="77"/>
      <c r="AI4110" s="77"/>
      <c r="AJ4110" s="77"/>
      <c r="AK4110" s="77"/>
      <c r="AL4110" s="77"/>
      <c r="AM4110" s="77"/>
      <c r="AN4110" s="77"/>
      <c r="AO4110" s="77"/>
      <c r="AP4110" s="39"/>
      <c r="AQ4110" s="27">
        <f>SUM(O4110:W4110)</f>
        <v>31010649.130298272</v>
      </c>
      <c r="AR4110" s="27">
        <f t="shared" si="179"/>
        <v>34731927.02593407</v>
      </c>
      <c r="AS4110" s="7"/>
      <c r="AT4110" s="7">
        <v>2016</v>
      </c>
      <c r="AU4110" s="10" t="s">
        <v>6803</v>
      </c>
    </row>
    <row r="4111" spans="2:47" ht="13.15" customHeight="1" x14ac:dyDescent="0.2">
      <c r="B4111" s="10" t="s">
        <v>6804</v>
      </c>
      <c r="C4111" s="57" t="s">
        <v>100</v>
      </c>
      <c r="D4111" s="66" t="s">
        <v>6719</v>
      </c>
      <c r="E4111" s="15" t="s">
        <v>6720</v>
      </c>
      <c r="F4111" s="15" t="s">
        <v>6720</v>
      </c>
      <c r="G4111" s="15" t="s">
        <v>6721</v>
      </c>
      <c r="H4111" s="15" t="s">
        <v>105</v>
      </c>
      <c r="I4111" s="15">
        <v>100</v>
      </c>
      <c r="J4111" s="15" t="s">
        <v>614</v>
      </c>
      <c r="K4111" s="67" t="s">
        <v>6722</v>
      </c>
      <c r="L4111" s="57"/>
      <c r="M4111" s="15" t="s">
        <v>6723</v>
      </c>
      <c r="N4111" s="10" t="s">
        <v>5955</v>
      </c>
      <c r="O4111" s="110"/>
      <c r="P4111" s="111"/>
      <c r="Q4111" s="27"/>
      <c r="R4111" s="27"/>
      <c r="S4111" s="80">
        <v>5710865.25</v>
      </c>
      <c r="T4111" s="80">
        <v>7085440.0000000009</v>
      </c>
      <c r="U4111" s="80">
        <v>7085440.0000000009</v>
      </c>
      <c r="V4111" s="80">
        <v>7085440.0000000009</v>
      </c>
      <c r="W4111" s="80"/>
      <c r="X4111" s="80"/>
      <c r="Y4111" s="80"/>
      <c r="Z4111" s="80"/>
      <c r="AA4111" s="80"/>
      <c r="AB4111" s="80"/>
      <c r="AC4111" s="80"/>
      <c r="AD4111" s="80"/>
      <c r="AE4111" s="80"/>
      <c r="AF4111" s="80"/>
      <c r="AG4111" s="80"/>
      <c r="AH4111" s="80"/>
      <c r="AI4111" s="80"/>
      <c r="AJ4111" s="80"/>
      <c r="AK4111" s="80"/>
      <c r="AL4111" s="80"/>
      <c r="AM4111" s="80"/>
      <c r="AN4111" s="80"/>
      <c r="AO4111" s="80"/>
      <c r="AP4111" s="80"/>
      <c r="AQ4111" s="27">
        <v>0</v>
      </c>
      <c r="AR4111" s="27">
        <f t="shared" si="179"/>
        <v>0</v>
      </c>
      <c r="AS4111" s="13"/>
      <c r="AT4111" s="15">
        <v>2016</v>
      </c>
      <c r="AU4111" s="13">
        <v>9</v>
      </c>
    </row>
    <row r="4112" spans="2:47" ht="13.15" customHeight="1" x14ac:dyDescent="0.2">
      <c r="B4112" s="10" t="s">
        <v>6805</v>
      </c>
      <c r="C4112" s="57" t="s">
        <v>100</v>
      </c>
      <c r="D4112" s="66" t="s">
        <v>6719</v>
      </c>
      <c r="E4112" s="15" t="s">
        <v>6720</v>
      </c>
      <c r="F4112" s="15" t="s">
        <v>6720</v>
      </c>
      <c r="G4112" s="15" t="s">
        <v>6721</v>
      </c>
      <c r="H4112" s="15" t="s">
        <v>105</v>
      </c>
      <c r="I4112" s="15">
        <v>100</v>
      </c>
      <c r="J4112" s="10" t="s">
        <v>747</v>
      </c>
      <c r="K4112" s="67" t="s">
        <v>6722</v>
      </c>
      <c r="L4112" s="57"/>
      <c r="M4112" s="15" t="s">
        <v>6723</v>
      </c>
      <c r="N4112" s="10" t="s">
        <v>5955</v>
      </c>
      <c r="O4112" s="110"/>
      <c r="P4112" s="111"/>
      <c r="Q4112" s="27"/>
      <c r="R4112" s="27"/>
      <c r="S4112" s="80">
        <v>5710865.25</v>
      </c>
      <c r="T4112" s="80">
        <v>7085440.0000000009</v>
      </c>
      <c r="U4112" s="80">
        <v>7085440.0000000009</v>
      </c>
      <c r="V4112" s="80">
        <v>7085440.0000000009</v>
      </c>
      <c r="W4112" s="80"/>
      <c r="X4112" s="80"/>
      <c r="Y4112" s="80"/>
      <c r="Z4112" s="80"/>
      <c r="AA4112" s="80"/>
      <c r="AB4112" s="80"/>
      <c r="AC4112" s="80"/>
      <c r="AD4112" s="80"/>
      <c r="AE4112" s="80"/>
      <c r="AF4112" s="80"/>
      <c r="AG4112" s="80"/>
      <c r="AH4112" s="80"/>
      <c r="AI4112" s="80"/>
      <c r="AJ4112" s="80"/>
      <c r="AK4112" s="80"/>
      <c r="AL4112" s="80"/>
      <c r="AM4112" s="80"/>
      <c r="AN4112" s="80"/>
      <c r="AO4112" s="80"/>
      <c r="AP4112" s="80"/>
      <c r="AQ4112" s="27">
        <v>0</v>
      </c>
      <c r="AR4112" s="27">
        <f t="shared" si="179"/>
        <v>0</v>
      </c>
      <c r="AS4112" s="13"/>
      <c r="AT4112" s="15">
        <v>2016</v>
      </c>
      <c r="AU4112" s="13" t="s">
        <v>6806</v>
      </c>
    </row>
    <row r="4113" spans="2:47" ht="13.15" customHeight="1" x14ac:dyDescent="0.2">
      <c r="B4113" s="10" t="s">
        <v>6807</v>
      </c>
      <c r="C4113" s="57" t="s">
        <v>100</v>
      </c>
      <c r="D4113" s="15" t="s">
        <v>6719</v>
      </c>
      <c r="E4113" s="15" t="s">
        <v>6720</v>
      </c>
      <c r="F4113" s="15" t="s">
        <v>6720</v>
      </c>
      <c r="G4113" s="15" t="s">
        <v>6721</v>
      </c>
      <c r="H4113" s="15" t="s">
        <v>105</v>
      </c>
      <c r="I4113" s="15">
        <v>100</v>
      </c>
      <c r="J4113" s="13" t="s">
        <v>488</v>
      </c>
      <c r="K4113" s="15" t="s">
        <v>6722</v>
      </c>
      <c r="L4113" s="15"/>
      <c r="M4113" s="15" t="s">
        <v>6723</v>
      </c>
      <c r="N4113" s="10" t="s">
        <v>5955</v>
      </c>
      <c r="O4113" s="110"/>
      <c r="P4113" s="111"/>
      <c r="Q4113" s="27"/>
      <c r="R4113" s="27"/>
      <c r="S4113" s="75">
        <v>3074574.29</v>
      </c>
      <c r="T4113" s="80"/>
      <c r="U4113" s="80"/>
      <c r="V4113" s="80"/>
      <c r="W4113" s="80"/>
      <c r="X4113" s="80"/>
      <c r="Y4113" s="80"/>
      <c r="Z4113" s="80"/>
      <c r="AA4113" s="80"/>
      <c r="AB4113" s="80"/>
      <c r="AC4113" s="80"/>
      <c r="AD4113" s="80"/>
      <c r="AE4113" s="80"/>
      <c r="AF4113" s="80"/>
      <c r="AG4113" s="80"/>
      <c r="AH4113" s="80"/>
      <c r="AI4113" s="80"/>
      <c r="AJ4113" s="80"/>
      <c r="AK4113" s="80"/>
      <c r="AL4113" s="80"/>
      <c r="AM4113" s="80"/>
      <c r="AN4113" s="80"/>
      <c r="AO4113" s="80"/>
      <c r="AP4113" s="80"/>
      <c r="AQ4113" s="27">
        <f>SUM(O4113:W4113)</f>
        <v>3074574.29</v>
      </c>
      <c r="AR4113" s="27">
        <f t="shared" si="179"/>
        <v>3443523.2048000004</v>
      </c>
      <c r="AS4113" s="13"/>
      <c r="AT4113" s="15">
        <v>2016</v>
      </c>
      <c r="AU4113" s="13"/>
    </row>
    <row r="4114" spans="2:47" ht="13.15" customHeight="1" x14ac:dyDescent="0.2">
      <c r="B4114" s="10" t="s">
        <v>6808</v>
      </c>
      <c r="C4114" s="31" t="s">
        <v>100</v>
      </c>
      <c r="D4114" s="31" t="s">
        <v>6809</v>
      </c>
      <c r="E4114" s="31" t="s">
        <v>6810</v>
      </c>
      <c r="F4114" s="31" t="s">
        <v>6810</v>
      </c>
      <c r="G4114" s="31" t="s">
        <v>6811</v>
      </c>
      <c r="H4114" s="31" t="s">
        <v>1026</v>
      </c>
      <c r="I4114" s="31">
        <v>50</v>
      </c>
      <c r="J4114" s="31" t="s">
        <v>745</v>
      </c>
      <c r="K4114" s="31" t="s">
        <v>5952</v>
      </c>
      <c r="L4114" s="31"/>
      <c r="M4114" s="31" t="s">
        <v>6044</v>
      </c>
      <c r="N4114" s="10" t="s">
        <v>5955</v>
      </c>
      <c r="O4114" s="31"/>
      <c r="P4114" s="31"/>
      <c r="Q4114" s="31"/>
      <c r="R4114" s="13"/>
      <c r="S4114" s="27">
        <v>131853948</v>
      </c>
      <c r="T4114" s="27">
        <v>435966652</v>
      </c>
      <c r="U4114" s="27">
        <v>470782245</v>
      </c>
      <c r="V4114" s="27">
        <v>563523337</v>
      </c>
      <c r="W4114" s="27">
        <v>582129380</v>
      </c>
      <c r="X4114" s="27"/>
      <c r="Y4114" s="27"/>
      <c r="Z4114" s="27"/>
      <c r="AA4114" s="27"/>
      <c r="AB4114" s="27"/>
      <c r="AC4114" s="27"/>
      <c r="AD4114" s="27"/>
      <c r="AE4114" s="27"/>
      <c r="AF4114" s="27"/>
      <c r="AG4114" s="27"/>
      <c r="AH4114" s="27"/>
      <c r="AI4114" s="27"/>
      <c r="AJ4114" s="27"/>
      <c r="AK4114" s="27"/>
      <c r="AL4114" s="27"/>
      <c r="AM4114" s="27"/>
      <c r="AN4114" s="27"/>
      <c r="AO4114" s="27"/>
      <c r="AP4114" s="13"/>
      <c r="AQ4114" s="39">
        <v>0</v>
      </c>
      <c r="AR4114" s="27">
        <f t="shared" si="179"/>
        <v>0</v>
      </c>
      <c r="AS4114" s="13"/>
      <c r="AT4114" s="13">
        <v>2016</v>
      </c>
      <c r="AU4114" s="15">
        <v>9.14</v>
      </c>
    </row>
    <row r="4115" spans="2:47" ht="13.15" customHeight="1" x14ac:dyDescent="0.2">
      <c r="B4115" s="10" t="s">
        <v>6812</v>
      </c>
      <c r="C4115" s="31" t="s">
        <v>100</v>
      </c>
      <c r="D4115" s="31" t="s">
        <v>6809</v>
      </c>
      <c r="E4115" s="31" t="s">
        <v>6810</v>
      </c>
      <c r="F4115" s="31" t="s">
        <v>6810</v>
      </c>
      <c r="G4115" s="31" t="s">
        <v>6811</v>
      </c>
      <c r="H4115" s="13" t="s">
        <v>1026</v>
      </c>
      <c r="I4115" s="31">
        <v>50</v>
      </c>
      <c r="J4115" s="10" t="s">
        <v>462</v>
      </c>
      <c r="K4115" s="31" t="s">
        <v>5952</v>
      </c>
      <c r="L4115" s="31"/>
      <c r="M4115" s="31" t="s">
        <v>6044</v>
      </c>
      <c r="N4115" s="10" t="s">
        <v>5955</v>
      </c>
      <c r="O4115" s="31"/>
      <c r="P4115" s="31"/>
      <c r="Q4115" s="31"/>
      <c r="R4115" s="13"/>
      <c r="S4115" s="27">
        <v>10122000</v>
      </c>
      <c r="T4115" s="27">
        <v>435966652</v>
      </c>
      <c r="U4115" s="27">
        <v>470782245</v>
      </c>
      <c r="V4115" s="27">
        <v>563523337</v>
      </c>
      <c r="W4115" s="27">
        <v>582129380</v>
      </c>
      <c r="X4115" s="27"/>
      <c r="Y4115" s="27"/>
      <c r="Z4115" s="27"/>
      <c r="AA4115" s="27"/>
      <c r="AB4115" s="27"/>
      <c r="AC4115" s="27"/>
      <c r="AD4115" s="27"/>
      <c r="AE4115" s="27"/>
      <c r="AF4115" s="27"/>
      <c r="AG4115" s="27"/>
      <c r="AH4115" s="27"/>
      <c r="AI4115" s="27"/>
      <c r="AJ4115" s="27"/>
      <c r="AK4115" s="27"/>
      <c r="AL4115" s="27"/>
      <c r="AM4115" s="27"/>
      <c r="AN4115" s="27"/>
      <c r="AO4115" s="27"/>
      <c r="AP4115" s="13"/>
      <c r="AQ4115" s="39">
        <v>0</v>
      </c>
      <c r="AR4115" s="27">
        <f t="shared" si="179"/>
        <v>0</v>
      </c>
      <c r="AS4115" s="13"/>
      <c r="AT4115" s="13">
        <v>2016</v>
      </c>
      <c r="AU4115" s="13" t="s">
        <v>6813</v>
      </c>
    </row>
    <row r="4116" spans="2:47" ht="13.15" customHeight="1" x14ac:dyDescent="0.2">
      <c r="B4116" s="10" t="s">
        <v>6814</v>
      </c>
      <c r="C4116" s="31" t="s">
        <v>100</v>
      </c>
      <c r="D4116" s="31" t="s">
        <v>6809</v>
      </c>
      <c r="E4116" s="31" t="s">
        <v>6810</v>
      </c>
      <c r="F4116" s="31" t="s">
        <v>6810</v>
      </c>
      <c r="G4116" s="31" t="s">
        <v>6811</v>
      </c>
      <c r="H4116" s="13" t="s">
        <v>1026</v>
      </c>
      <c r="I4116" s="31">
        <v>50</v>
      </c>
      <c r="J4116" s="10" t="s">
        <v>462</v>
      </c>
      <c r="K4116" s="10" t="s">
        <v>6815</v>
      </c>
      <c r="L4116" s="31"/>
      <c r="M4116" s="31" t="s">
        <v>6044</v>
      </c>
      <c r="N4116" s="31" t="s">
        <v>5955</v>
      </c>
      <c r="O4116" s="31"/>
      <c r="P4116" s="31"/>
      <c r="Q4116" s="31"/>
      <c r="R4116" s="13"/>
      <c r="S4116" s="27">
        <v>9315000</v>
      </c>
      <c r="T4116" s="27">
        <v>165154500</v>
      </c>
      <c r="U4116" s="27">
        <v>132995750</v>
      </c>
      <c r="V4116" s="27">
        <v>109826747.99999999</v>
      </c>
      <c r="W4116" s="27">
        <v>111332811</v>
      </c>
      <c r="X4116" s="27"/>
      <c r="Y4116" s="27"/>
      <c r="Z4116" s="27"/>
      <c r="AA4116" s="27"/>
      <c r="AB4116" s="27"/>
      <c r="AC4116" s="27"/>
      <c r="AD4116" s="27"/>
      <c r="AE4116" s="27"/>
      <c r="AF4116" s="27"/>
      <c r="AG4116" s="27"/>
      <c r="AH4116" s="27"/>
      <c r="AI4116" s="27"/>
      <c r="AJ4116" s="27"/>
      <c r="AK4116" s="27"/>
      <c r="AL4116" s="27"/>
      <c r="AM4116" s="27"/>
      <c r="AN4116" s="27"/>
      <c r="AO4116" s="27"/>
      <c r="AP4116" s="13"/>
      <c r="AQ4116" s="39">
        <v>0</v>
      </c>
      <c r="AR4116" s="27">
        <f t="shared" si="179"/>
        <v>0</v>
      </c>
      <c r="AS4116" s="13"/>
      <c r="AT4116" s="13">
        <v>2016</v>
      </c>
      <c r="AU4116" s="10">
        <v>6.9</v>
      </c>
    </row>
    <row r="4117" spans="2:47" ht="13.15" customHeight="1" x14ac:dyDescent="0.25">
      <c r="B4117" s="10" t="s">
        <v>6816</v>
      </c>
      <c r="C4117" s="16" t="s">
        <v>100</v>
      </c>
      <c r="D4117" s="16" t="s">
        <v>6809</v>
      </c>
      <c r="E4117" s="16" t="s">
        <v>6810</v>
      </c>
      <c r="F4117" s="16" t="s">
        <v>6810</v>
      </c>
      <c r="G4117" s="32" t="s">
        <v>6817</v>
      </c>
      <c r="H4117" s="10" t="s">
        <v>1026</v>
      </c>
      <c r="I4117" s="10">
        <v>50</v>
      </c>
      <c r="J4117" s="15" t="s">
        <v>5907</v>
      </c>
      <c r="K4117" s="10" t="s">
        <v>6815</v>
      </c>
      <c r="L4117" s="10"/>
      <c r="M4117" s="10" t="s">
        <v>6044</v>
      </c>
      <c r="N4117" s="10" t="s">
        <v>5955</v>
      </c>
      <c r="O4117" s="27"/>
      <c r="P4117" s="39"/>
      <c r="Q4117" s="39"/>
      <c r="R4117" s="27"/>
      <c r="S4117" s="27">
        <v>9315000</v>
      </c>
      <c r="T4117" s="27">
        <v>165154500</v>
      </c>
      <c r="U4117" s="27">
        <v>132995750</v>
      </c>
      <c r="V4117" s="27">
        <v>109826747.99999999</v>
      </c>
      <c r="W4117" s="27">
        <v>111332811</v>
      </c>
      <c r="X4117" s="27"/>
      <c r="Y4117" s="27"/>
      <c r="Z4117" s="27"/>
      <c r="AA4117" s="27"/>
      <c r="AB4117" s="27"/>
      <c r="AC4117" s="27"/>
      <c r="AD4117" s="27"/>
      <c r="AE4117" s="27"/>
      <c r="AF4117" s="27"/>
      <c r="AG4117" s="27"/>
      <c r="AH4117" s="27"/>
      <c r="AI4117" s="27"/>
      <c r="AJ4117" s="27"/>
      <c r="AK4117" s="27"/>
      <c r="AL4117" s="27"/>
      <c r="AM4117" s="27"/>
      <c r="AN4117" s="27"/>
      <c r="AO4117" s="27"/>
      <c r="AP4117" s="27"/>
      <c r="AQ4117" s="27">
        <v>0</v>
      </c>
      <c r="AR4117" s="27">
        <f t="shared" si="179"/>
        <v>0</v>
      </c>
      <c r="AS4117" s="10"/>
      <c r="AT4117" s="43">
        <v>2016</v>
      </c>
      <c r="AU4117" s="10">
        <v>9.14</v>
      </c>
    </row>
    <row r="4118" spans="2:47" ht="13.15" customHeight="1" x14ac:dyDescent="0.25">
      <c r="B4118" s="10" t="s">
        <v>6818</v>
      </c>
      <c r="C4118" s="16" t="s">
        <v>100</v>
      </c>
      <c r="D4118" s="16" t="s">
        <v>6809</v>
      </c>
      <c r="E4118" s="16" t="s">
        <v>6810</v>
      </c>
      <c r="F4118" s="16" t="s">
        <v>6810</v>
      </c>
      <c r="G4118" s="32" t="s">
        <v>6817</v>
      </c>
      <c r="H4118" s="10" t="s">
        <v>1026</v>
      </c>
      <c r="I4118" s="10">
        <v>50</v>
      </c>
      <c r="J4118" s="15" t="s">
        <v>1386</v>
      </c>
      <c r="K4118" s="10" t="s">
        <v>6815</v>
      </c>
      <c r="L4118" s="10"/>
      <c r="M4118" s="10" t="s">
        <v>6044</v>
      </c>
      <c r="N4118" s="10" t="s">
        <v>5955</v>
      </c>
      <c r="O4118" s="27"/>
      <c r="P4118" s="39"/>
      <c r="Q4118" s="39"/>
      <c r="R4118" s="27"/>
      <c r="S4118" s="27"/>
      <c r="T4118" s="27">
        <v>165154500</v>
      </c>
      <c r="U4118" s="27">
        <v>132995750</v>
      </c>
      <c r="V4118" s="27">
        <v>109826747.99999999</v>
      </c>
      <c r="W4118" s="27">
        <v>111332811</v>
      </c>
      <c r="X4118" s="27"/>
      <c r="Y4118" s="27"/>
      <c r="Z4118" s="27"/>
      <c r="AA4118" s="27"/>
      <c r="AB4118" s="27"/>
      <c r="AC4118" s="27"/>
      <c r="AD4118" s="27"/>
      <c r="AE4118" s="27"/>
      <c r="AF4118" s="27"/>
      <c r="AG4118" s="27"/>
      <c r="AH4118" s="27"/>
      <c r="AI4118" s="27"/>
      <c r="AJ4118" s="27"/>
      <c r="AK4118" s="27"/>
      <c r="AL4118" s="27"/>
      <c r="AM4118" s="27"/>
      <c r="AN4118" s="27"/>
      <c r="AO4118" s="27"/>
      <c r="AP4118" s="27"/>
      <c r="AQ4118" s="27">
        <f>SUM(R4118:W4118)</f>
        <v>519309809</v>
      </c>
      <c r="AR4118" s="27">
        <f t="shared" si="179"/>
        <v>581626986.08000004</v>
      </c>
      <c r="AS4118" s="10"/>
      <c r="AT4118" s="43">
        <v>2016</v>
      </c>
      <c r="AU4118" s="10"/>
    </row>
    <row r="4119" spans="2:47" ht="13.15" customHeight="1" x14ac:dyDescent="0.2">
      <c r="B4119" s="10" t="s">
        <v>6819</v>
      </c>
      <c r="C4119" s="16" t="s">
        <v>100</v>
      </c>
      <c r="D4119" s="10" t="s">
        <v>6809</v>
      </c>
      <c r="E4119" s="31" t="s">
        <v>6810</v>
      </c>
      <c r="F4119" s="31" t="s">
        <v>6810</v>
      </c>
      <c r="G4119" s="10" t="s">
        <v>6811</v>
      </c>
      <c r="H4119" s="13" t="s">
        <v>1026</v>
      </c>
      <c r="I4119" s="10">
        <v>50</v>
      </c>
      <c r="J4119" s="10" t="s">
        <v>462</v>
      </c>
      <c r="K4119" s="10" t="s">
        <v>6820</v>
      </c>
      <c r="L4119" s="10" t="s">
        <v>5953</v>
      </c>
      <c r="M4119" s="10" t="s">
        <v>6044</v>
      </c>
      <c r="N4119" s="31" t="s">
        <v>5955</v>
      </c>
      <c r="O4119" s="31"/>
      <c r="P4119" s="31"/>
      <c r="Q4119" s="31"/>
      <c r="R4119" s="13"/>
      <c r="S4119" s="27">
        <v>807000</v>
      </c>
      <c r="T4119" s="27">
        <v>24625500</v>
      </c>
      <c r="U4119" s="27">
        <v>31536000</v>
      </c>
      <c r="V4119" s="27">
        <v>29048379</v>
      </c>
      <c r="W4119" s="27">
        <v>31060240.75</v>
      </c>
      <c r="X4119" s="27"/>
      <c r="Y4119" s="27"/>
      <c r="Z4119" s="27"/>
      <c r="AA4119" s="27"/>
      <c r="AB4119" s="27"/>
      <c r="AC4119" s="27"/>
      <c r="AD4119" s="27"/>
      <c r="AE4119" s="27"/>
      <c r="AF4119" s="27"/>
      <c r="AG4119" s="27"/>
      <c r="AH4119" s="27"/>
      <c r="AI4119" s="27"/>
      <c r="AJ4119" s="27"/>
      <c r="AK4119" s="27"/>
      <c r="AL4119" s="27"/>
      <c r="AM4119" s="27"/>
      <c r="AN4119" s="27"/>
      <c r="AO4119" s="27"/>
      <c r="AP4119" s="13"/>
      <c r="AQ4119" s="39">
        <v>0</v>
      </c>
      <c r="AR4119" s="27">
        <f t="shared" si="179"/>
        <v>0</v>
      </c>
      <c r="AS4119" s="13"/>
      <c r="AT4119" s="13">
        <v>2016</v>
      </c>
      <c r="AU4119" s="10">
        <v>6.9</v>
      </c>
    </row>
    <row r="4120" spans="2:47" ht="13.15" customHeight="1" x14ac:dyDescent="0.25">
      <c r="B4120" s="10" t="s">
        <v>6821</v>
      </c>
      <c r="C4120" s="16" t="s">
        <v>100</v>
      </c>
      <c r="D4120" s="16" t="s">
        <v>6809</v>
      </c>
      <c r="E4120" s="16" t="s">
        <v>6810</v>
      </c>
      <c r="F4120" s="16" t="s">
        <v>6810</v>
      </c>
      <c r="G4120" s="32" t="s">
        <v>6822</v>
      </c>
      <c r="H4120" s="10" t="s">
        <v>1026</v>
      </c>
      <c r="I4120" s="10">
        <v>50</v>
      </c>
      <c r="J4120" s="15" t="s">
        <v>5907</v>
      </c>
      <c r="K4120" s="10" t="s">
        <v>6820</v>
      </c>
      <c r="L4120" s="10" t="s">
        <v>5953</v>
      </c>
      <c r="M4120" s="10" t="s">
        <v>6044</v>
      </c>
      <c r="N4120" s="10" t="s">
        <v>5955</v>
      </c>
      <c r="O4120" s="27"/>
      <c r="P4120" s="39"/>
      <c r="Q4120" s="39"/>
      <c r="R4120" s="27"/>
      <c r="S4120" s="27">
        <v>807000</v>
      </c>
      <c r="T4120" s="27">
        <v>24625500</v>
      </c>
      <c r="U4120" s="27">
        <v>31536000</v>
      </c>
      <c r="V4120" s="27">
        <v>29048379</v>
      </c>
      <c r="W4120" s="27">
        <v>31060240.75</v>
      </c>
      <c r="X4120" s="27"/>
      <c r="Y4120" s="27"/>
      <c r="Z4120" s="27"/>
      <c r="AA4120" s="27"/>
      <c r="AB4120" s="27"/>
      <c r="AC4120" s="27"/>
      <c r="AD4120" s="27"/>
      <c r="AE4120" s="27"/>
      <c r="AF4120" s="27"/>
      <c r="AG4120" s="27"/>
      <c r="AH4120" s="27"/>
      <c r="AI4120" s="27"/>
      <c r="AJ4120" s="27"/>
      <c r="AK4120" s="27"/>
      <c r="AL4120" s="27"/>
      <c r="AM4120" s="27"/>
      <c r="AN4120" s="27"/>
      <c r="AO4120" s="27"/>
      <c r="AP4120" s="27"/>
      <c r="AQ4120" s="27">
        <v>0</v>
      </c>
      <c r="AR4120" s="27">
        <f t="shared" si="179"/>
        <v>0</v>
      </c>
      <c r="AS4120" s="10"/>
      <c r="AT4120" s="43">
        <v>2016</v>
      </c>
      <c r="AU4120" s="10">
        <v>9.14</v>
      </c>
    </row>
    <row r="4121" spans="2:47" ht="13.15" customHeight="1" x14ac:dyDescent="0.25">
      <c r="B4121" s="10" t="s">
        <v>6823</v>
      </c>
      <c r="C4121" s="16" t="s">
        <v>100</v>
      </c>
      <c r="D4121" s="16" t="s">
        <v>6809</v>
      </c>
      <c r="E4121" s="16" t="s">
        <v>6810</v>
      </c>
      <c r="F4121" s="16" t="s">
        <v>6810</v>
      </c>
      <c r="G4121" s="32" t="s">
        <v>6822</v>
      </c>
      <c r="H4121" s="10" t="s">
        <v>1026</v>
      </c>
      <c r="I4121" s="10">
        <v>50</v>
      </c>
      <c r="J4121" s="15" t="s">
        <v>1386</v>
      </c>
      <c r="K4121" s="10" t="s">
        <v>6820</v>
      </c>
      <c r="L4121" s="10" t="s">
        <v>5953</v>
      </c>
      <c r="M4121" s="10" t="s">
        <v>6044</v>
      </c>
      <c r="N4121" s="10" t="s">
        <v>5955</v>
      </c>
      <c r="O4121" s="27"/>
      <c r="P4121" s="39"/>
      <c r="Q4121" s="39"/>
      <c r="R4121" s="27"/>
      <c r="S4121" s="27"/>
      <c r="T4121" s="27">
        <v>24625500</v>
      </c>
      <c r="U4121" s="27">
        <v>31536000</v>
      </c>
      <c r="V4121" s="27">
        <v>29048379</v>
      </c>
      <c r="W4121" s="27">
        <v>31060240.75</v>
      </c>
      <c r="X4121" s="27"/>
      <c r="Y4121" s="27"/>
      <c r="Z4121" s="27"/>
      <c r="AA4121" s="27"/>
      <c r="AB4121" s="27"/>
      <c r="AC4121" s="27"/>
      <c r="AD4121" s="27"/>
      <c r="AE4121" s="27"/>
      <c r="AF4121" s="27"/>
      <c r="AG4121" s="27"/>
      <c r="AH4121" s="27"/>
      <c r="AI4121" s="27"/>
      <c r="AJ4121" s="27"/>
      <c r="AK4121" s="27"/>
      <c r="AL4121" s="27"/>
      <c r="AM4121" s="27"/>
      <c r="AN4121" s="27"/>
      <c r="AO4121" s="27"/>
      <c r="AP4121" s="27"/>
      <c r="AQ4121" s="27">
        <f>SUM(R4121:W4121)</f>
        <v>116270119.75</v>
      </c>
      <c r="AR4121" s="27">
        <f t="shared" si="179"/>
        <v>130222534.12000002</v>
      </c>
      <c r="AS4121" s="10"/>
      <c r="AT4121" s="43">
        <v>2016</v>
      </c>
      <c r="AU4121" s="10"/>
    </row>
    <row r="4122" spans="2:47" ht="13.15" customHeight="1" x14ac:dyDescent="0.2">
      <c r="B4122" s="10" t="s">
        <v>6824</v>
      </c>
      <c r="C4122" s="16" t="s">
        <v>100</v>
      </c>
      <c r="D4122" s="10" t="s">
        <v>6809</v>
      </c>
      <c r="E4122" s="31" t="s">
        <v>6810</v>
      </c>
      <c r="F4122" s="31" t="s">
        <v>6810</v>
      </c>
      <c r="G4122" s="10" t="s">
        <v>6811</v>
      </c>
      <c r="H4122" s="13" t="s">
        <v>1026</v>
      </c>
      <c r="I4122" s="10">
        <v>50</v>
      </c>
      <c r="J4122" s="10" t="s">
        <v>462</v>
      </c>
      <c r="K4122" s="10" t="s">
        <v>6825</v>
      </c>
      <c r="L4122" s="10" t="s">
        <v>5953</v>
      </c>
      <c r="M4122" s="10" t="s">
        <v>6044</v>
      </c>
      <c r="N4122" s="31" t="s">
        <v>5955</v>
      </c>
      <c r="O4122" s="31"/>
      <c r="P4122" s="31"/>
      <c r="Q4122" s="31"/>
      <c r="R4122" s="13"/>
      <c r="S4122" s="27"/>
      <c r="T4122" s="27">
        <v>117877500</v>
      </c>
      <c r="U4122" s="27">
        <v>169247400</v>
      </c>
      <c r="V4122" s="27">
        <v>237623350</v>
      </c>
      <c r="W4122" s="27">
        <v>239450700</v>
      </c>
      <c r="X4122" s="27"/>
      <c r="Y4122" s="27"/>
      <c r="Z4122" s="27"/>
      <c r="AA4122" s="27"/>
      <c r="AB4122" s="27"/>
      <c r="AC4122" s="27"/>
      <c r="AD4122" s="27"/>
      <c r="AE4122" s="27"/>
      <c r="AF4122" s="27"/>
      <c r="AG4122" s="27"/>
      <c r="AH4122" s="27"/>
      <c r="AI4122" s="27"/>
      <c r="AJ4122" s="27"/>
      <c r="AK4122" s="27"/>
      <c r="AL4122" s="27"/>
      <c r="AM4122" s="27"/>
      <c r="AN4122" s="27"/>
      <c r="AO4122" s="27"/>
      <c r="AP4122" s="13"/>
      <c r="AQ4122" s="39">
        <v>0</v>
      </c>
      <c r="AR4122" s="27">
        <f t="shared" si="179"/>
        <v>0</v>
      </c>
      <c r="AS4122" s="13"/>
      <c r="AT4122" s="13">
        <v>2016</v>
      </c>
      <c r="AU4122" s="10">
        <v>6.9</v>
      </c>
    </row>
    <row r="4123" spans="2:47" ht="13.15" customHeight="1" x14ac:dyDescent="0.25">
      <c r="B4123" s="10" t="s">
        <v>6826</v>
      </c>
      <c r="C4123" s="16" t="s">
        <v>100</v>
      </c>
      <c r="D4123" s="16" t="s">
        <v>6809</v>
      </c>
      <c r="E4123" s="16" t="s">
        <v>6810</v>
      </c>
      <c r="F4123" s="16" t="s">
        <v>6810</v>
      </c>
      <c r="G4123" s="32" t="s">
        <v>6827</v>
      </c>
      <c r="H4123" s="10" t="s">
        <v>1026</v>
      </c>
      <c r="I4123" s="10">
        <v>50</v>
      </c>
      <c r="J4123" s="15" t="s">
        <v>5907</v>
      </c>
      <c r="K4123" s="10" t="s">
        <v>6825</v>
      </c>
      <c r="L4123" s="10" t="s">
        <v>5953</v>
      </c>
      <c r="M4123" s="10" t="s">
        <v>6044</v>
      </c>
      <c r="N4123" s="10" t="s">
        <v>5955</v>
      </c>
      <c r="O4123" s="27"/>
      <c r="P4123" s="39"/>
      <c r="Q4123" s="39"/>
      <c r="R4123" s="27"/>
      <c r="S4123" s="27"/>
      <c r="T4123" s="27">
        <v>117877500</v>
      </c>
      <c r="U4123" s="27">
        <v>169247400</v>
      </c>
      <c r="V4123" s="27">
        <v>237623350</v>
      </c>
      <c r="W4123" s="27">
        <v>239450700</v>
      </c>
      <c r="X4123" s="27"/>
      <c r="Y4123" s="27"/>
      <c r="Z4123" s="27"/>
      <c r="AA4123" s="27"/>
      <c r="AB4123" s="27"/>
      <c r="AC4123" s="27"/>
      <c r="AD4123" s="27"/>
      <c r="AE4123" s="27"/>
      <c r="AF4123" s="27"/>
      <c r="AG4123" s="27"/>
      <c r="AH4123" s="27"/>
      <c r="AI4123" s="27"/>
      <c r="AJ4123" s="27"/>
      <c r="AK4123" s="27"/>
      <c r="AL4123" s="27"/>
      <c r="AM4123" s="27"/>
      <c r="AN4123" s="27"/>
      <c r="AO4123" s="27"/>
      <c r="AP4123" s="27"/>
      <c r="AQ4123" s="27">
        <v>0</v>
      </c>
      <c r="AR4123" s="27">
        <f t="shared" si="179"/>
        <v>0</v>
      </c>
      <c r="AS4123" s="10"/>
      <c r="AT4123" s="43">
        <v>2016</v>
      </c>
      <c r="AU4123" s="10">
        <v>9</v>
      </c>
    </row>
    <row r="4124" spans="2:47" ht="13.15" customHeight="1" x14ac:dyDescent="0.25">
      <c r="B4124" s="10" t="s">
        <v>6828</v>
      </c>
      <c r="C4124" s="16" t="s">
        <v>100</v>
      </c>
      <c r="D4124" s="16" t="s">
        <v>6809</v>
      </c>
      <c r="E4124" s="16" t="s">
        <v>6810</v>
      </c>
      <c r="F4124" s="16" t="s">
        <v>6810</v>
      </c>
      <c r="G4124" s="32" t="s">
        <v>6827</v>
      </c>
      <c r="H4124" s="10" t="s">
        <v>1026</v>
      </c>
      <c r="I4124" s="10">
        <v>50</v>
      </c>
      <c r="J4124" s="15" t="s">
        <v>1386</v>
      </c>
      <c r="K4124" s="10" t="s">
        <v>6825</v>
      </c>
      <c r="L4124" s="10" t="s">
        <v>5953</v>
      </c>
      <c r="M4124" s="10" t="s">
        <v>6044</v>
      </c>
      <c r="N4124" s="10" t="s">
        <v>5955</v>
      </c>
      <c r="O4124" s="27"/>
      <c r="P4124" s="39"/>
      <c r="Q4124" s="39"/>
      <c r="R4124" s="27"/>
      <c r="S4124" s="27"/>
      <c r="T4124" s="27">
        <v>117877500</v>
      </c>
      <c r="U4124" s="27">
        <v>169247400</v>
      </c>
      <c r="V4124" s="27">
        <v>237623350</v>
      </c>
      <c r="W4124" s="27">
        <v>239450700</v>
      </c>
      <c r="X4124" s="27"/>
      <c r="Y4124" s="27"/>
      <c r="Z4124" s="27"/>
      <c r="AA4124" s="27"/>
      <c r="AB4124" s="27"/>
      <c r="AC4124" s="27"/>
      <c r="AD4124" s="27"/>
      <c r="AE4124" s="27"/>
      <c r="AF4124" s="27"/>
      <c r="AG4124" s="27"/>
      <c r="AH4124" s="27"/>
      <c r="AI4124" s="27"/>
      <c r="AJ4124" s="27"/>
      <c r="AK4124" s="27"/>
      <c r="AL4124" s="27"/>
      <c r="AM4124" s="27"/>
      <c r="AN4124" s="27"/>
      <c r="AO4124" s="27"/>
      <c r="AP4124" s="27"/>
      <c r="AQ4124" s="27">
        <f>SUM(R4124:W4124)</f>
        <v>764198950</v>
      </c>
      <c r="AR4124" s="27">
        <f t="shared" si="179"/>
        <v>855902824.00000012</v>
      </c>
      <c r="AS4124" s="10"/>
      <c r="AT4124" s="43">
        <v>2016</v>
      </c>
      <c r="AU4124" s="10"/>
    </row>
    <row r="4125" spans="2:47" ht="13.15" customHeight="1" x14ac:dyDescent="0.2">
      <c r="B4125" s="10" t="s">
        <v>6829</v>
      </c>
      <c r="C4125" s="16" t="s">
        <v>100</v>
      </c>
      <c r="D4125" s="10" t="s">
        <v>6809</v>
      </c>
      <c r="E4125" s="31" t="s">
        <v>6810</v>
      </c>
      <c r="F4125" s="31" t="s">
        <v>6810</v>
      </c>
      <c r="G4125" s="10" t="s">
        <v>6811</v>
      </c>
      <c r="H4125" s="13" t="s">
        <v>1026</v>
      </c>
      <c r="I4125" s="10">
        <v>50</v>
      </c>
      <c r="J4125" s="10" t="s">
        <v>462</v>
      </c>
      <c r="K4125" s="10" t="s">
        <v>6830</v>
      </c>
      <c r="L4125" s="10" t="s">
        <v>5953</v>
      </c>
      <c r="M4125" s="10" t="s">
        <v>6044</v>
      </c>
      <c r="N4125" s="31" t="s">
        <v>5955</v>
      </c>
      <c r="O4125" s="31"/>
      <c r="P4125" s="31"/>
      <c r="Q4125" s="31"/>
      <c r="R4125" s="13"/>
      <c r="S4125" s="27"/>
      <c r="T4125" s="27">
        <v>56220000</v>
      </c>
      <c r="U4125" s="27">
        <v>137002500</v>
      </c>
      <c r="V4125" s="27">
        <v>187023810</v>
      </c>
      <c r="W4125" s="27">
        <v>200284551.99999997</v>
      </c>
      <c r="X4125" s="27"/>
      <c r="Y4125" s="27"/>
      <c r="Z4125" s="27"/>
      <c r="AA4125" s="27"/>
      <c r="AB4125" s="27"/>
      <c r="AC4125" s="27"/>
      <c r="AD4125" s="27"/>
      <c r="AE4125" s="27"/>
      <c r="AF4125" s="27"/>
      <c r="AG4125" s="27"/>
      <c r="AH4125" s="27"/>
      <c r="AI4125" s="27"/>
      <c r="AJ4125" s="27"/>
      <c r="AK4125" s="27"/>
      <c r="AL4125" s="27"/>
      <c r="AM4125" s="27"/>
      <c r="AN4125" s="27"/>
      <c r="AO4125" s="27"/>
      <c r="AP4125" s="13"/>
      <c r="AQ4125" s="39">
        <v>0</v>
      </c>
      <c r="AR4125" s="27">
        <f t="shared" si="179"/>
        <v>0</v>
      </c>
      <c r="AS4125" s="13"/>
      <c r="AT4125" s="13">
        <v>2016</v>
      </c>
      <c r="AU4125" s="10">
        <v>6.9</v>
      </c>
    </row>
    <row r="4126" spans="2:47" ht="13.15" customHeight="1" x14ac:dyDescent="0.25">
      <c r="B4126" s="10" t="s">
        <v>6831</v>
      </c>
      <c r="C4126" s="16" t="s">
        <v>100</v>
      </c>
      <c r="D4126" s="16" t="s">
        <v>6809</v>
      </c>
      <c r="E4126" s="16" t="s">
        <v>6810</v>
      </c>
      <c r="F4126" s="16" t="s">
        <v>6810</v>
      </c>
      <c r="G4126" s="32" t="s">
        <v>6832</v>
      </c>
      <c r="H4126" s="10" t="s">
        <v>1026</v>
      </c>
      <c r="I4126" s="10">
        <v>50</v>
      </c>
      <c r="J4126" s="15" t="s">
        <v>5907</v>
      </c>
      <c r="K4126" s="10" t="s">
        <v>6830</v>
      </c>
      <c r="L4126" s="10" t="s">
        <v>5953</v>
      </c>
      <c r="M4126" s="10" t="s">
        <v>6044</v>
      </c>
      <c r="N4126" s="10" t="s">
        <v>5955</v>
      </c>
      <c r="O4126" s="27"/>
      <c r="P4126" s="39"/>
      <c r="Q4126" s="39"/>
      <c r="R4126" s="27"/>
      <c r="S4126" s="27"/>
      <c r="T4126" s="27">
        <v>56220000</v>
      </c>
      <c r="U4126" s="27">
        <v>137002500</v>
      </c>
      <c r="V4126" s="27">
        <v>187023810</v>
      </c>
      <c r="W4126" s="27">
        <v>200284551.99999997</v>
      </c>
      <c r="X4126" s="27"/>
      <c r="Y4126" s="27"/>
      <c r="Z4126" s="27"/>
      <c r="AA4126" s="27"/>
      <c r="AB4126" s="27"/>
      <c r="AC4126" s="27"/>
      <c r="AD4126" s="27"/>
      <c r="AE4126" s="27"/>
      <c r="AF4126" s="27"/>
      <c r="AG4126" s="27"/>
      <c r="AH4126" s="27"/>
      <c r="AI4126" s="27"/>
      <c r="AJ4126" s="27"/>
      <c r="AK4126" s="27"/>
      <c r="AL4126" s="27"/>
      <c r="AM4126" s="27"/>
      <c r="AN4126" s="27"/>
      <c r="AO4126" s="27"/>
      <c r="AP4126" s="27"/>
      <c r="AQ4126" s="27">
        <v>0</v>
      </c>
      <c r="AR4126" s="27">
        <f t="shared" si="179"/>
        <v>0</v>
      </c>
      <c r="AS4126" s="10"/>
      <c r="AT4126" s="43">
        <v>2016</v>
      </c>
      <c r="AU4126" s="10">
        <v>9</v>
      </c>
    </row>
    <row r="4127" spans="2:47" ht="13.15" customHeight="1" x14ac:dyDescent="0.25">
      <c r="B4127" s="10" t="s">
        <v>6833</v>
      </c>
      <c r="C4127" s="16" t="s">
        <v>100</v>
      </c>
      <c r="D4127" s="16" t="s">
        <v>6809</v>
      </c>
      <c r="E4127" s="16" t="s">
        <v>6810</v>
      </c>
      <c r="F4127" s="16" t="s">
        <v>6810</v>
      </c>
      <c r="G4127" s="32" t="s">
        <v>6832</v>
      </c>
      <c r="H4127" s="10" t="s">
        <v>1026</v>
      </c>
      <c r="I4127" s="10">
        <v>50</v>
      </c>
      <c r="J4127" s="15" t="s">
        <v>1386</v>
      </c>
      <c r="K4127" s="10" t="s">
        <v>6830</v>
      </c>
      <c r="L4127" s="10" t="s">
        <v>5953</v>
      </c>
      <c r="M4127" s="10" t="s">
        <v>6044</v>
      </c>
      <c r="N4127" s="10" t="s">
        <v>5955</v>
      </c>
      <c r="O4127" s="27"/>
      <c r="P4127" s="39"/>
      <c r="Q4127" s="39"/>
      <c r="R4127" s="27"/>
      <c r="S4127" s="27"/>
      <c r="T4127" s="27">
        <v>56220000</v>
      </c>
      <c r="U4127" s="27">
        <v>137002500</v>
      </c>
      <c r="V4127" s="27">
        <v>187023810</v>
      </c>
      <c r="W4127" s="27">
        <v>200284551.99999997</v>
      </c>
      <c r="X4127" s="27"/>
      <c r="Y4127" s="27"/>
      <c r="Z4127" s="27"/>
      <c r="AA4127" s="27"/>
      <c r="AB4127" s="27"/>
      <c r="AC4127" s="27"/>
      <c r="AD4127" s="27"/>
      <c r="AE4127" s="27"/>
      <c r="AF4127" s="27"/>
      <c r="AG4127" s="27"/>
      <c r="AH4127" s="27"/>
      <c r="AI4127" s="27"/>
      <c r="AJ4127" s="27"/>
      <c r="AK4127" s="27"/>
      <c r="AL4127" s="27"/>
      <c r="AM4127" s="27"/>
      <c r="AN4127" s="27"/>
      <c r="AO4127" s="27"/>
      <c r="AP4127" s="27"/>
      <c r="AQ4127" s="27">
        <f>SUM(R4127:W4127)</f>
        <v>580530862</v>
      </c>
      <c r="AR4127" s="27">
        <f t="shared" si="179"/>
        <v>650194565.44000006</v>
      </c>
      <c r="AS4127" s="10"/>
      <c r="AT4127" s="43">
        <v>2016</v>
      </c>
      <c r="AU4127" s="10"/>
    </row>
    <row r="4128" spans="2:47" ht="13.15" customHeight="1" x14ac:dyDescent="0.2">
      <c r="B4128" s="10" t="s">
        <v>6834</v>
      </c>
      <c r="C4128" s="57" t="s">
        <v>100</v>
      </c>
      <c r="D4128" s="15" t="s">
        <v>6719</v>
      </c>
      <c r="E4128" s="15" t="s">
        <v>6720</v>
      </c>
      <c r="F4128" s="15" t="s">
        <v>6720</v>
      </c>
      <c r="G4128" s="15" t="s">
        <v>6721</v>
      </c>
      <c r="H4128" s="15" t="s">
        <v>105</v>
      </c>
      <c r="I4128" s="15">
        <v>100</v>
      </c>
      <c r="J4128" s="13" t="s">
        <v>1496</v>
      </c>
      <c r="K4128" s="15" t="s">
        <v>6722</v>
      </c>
      <c r="L4128" s="15"/>
      <c r="M4128" s="15" t="s">
        <v>6723</v>
      </c>
      <c r="N4128" s="10" t="s">
        <v>5955</v>
      </c>
      <c r="O4128" s="110"/>
      <c r="P4128" s="111"/>
      <c r="Q4128" s="27"/>
      <c r="R4128" s="27"/>
      <c r="S4128" s="27">
        <v>2636290.96</v>
      </c>
      <c r="T4128" s="27">
        <v>7085440.0000000009</v>
      </c>
      <c r="U4128" s="27">
        <v>7085440.0000000009</v>
      </c>
      <c r="V4128" s="27">
        <v>7085440.0000000009</v>
      </c>
      <c r="W4128" s="80"/>
      <c r="X4128" s="80"/>
      <c r="Y4128" s="80"/>
      <c r="Z4128" s="80"/>
      <c r="AA4128" s="80"/>
      <c r="AB4128" s="80"/>
      <c r="AC4128" s="80"/>
      <c r="AD4128" s="80"/>
      <c r="AE4128" s="80"/>
      <c r="AF4128" s="80"/>
      <c r="AG4128" s="80"/>
      <c r="AH4128" s="80"/>
      <c r="AI4128" s="80"/>
      <c r="AJ4128" s="80"/>
      <c r="AK4128" s="80"/>
      <c r="AL4128" s="80"/>
      <c r="AM4128" s="80"/>
      <c r="AN4128" s="80"/>
      <c r="AO4128" s="80"/>
      <c r="AP4128" s="80"/>
      <c r="AQ4128" s="27">
        <f>SUM(O4128:W4128)</f>
        <v>23892610.960000001</v>
      </c>
      <c r="AR4128" s="27">
        <f t="shared" si="179"/>
        <v>26759724.275200002</v>
      </c>
      <c r="AS4128" s="13"/>
      <c r="AT4128" s="15">
        <v>2016</v>
      </c>
      <c r="AU4128" s="13"/>
    </row>
    <row r="4129" spans="2:47" ht="13.15" customHeight="1" x14ac:dyDescent="0.2">
      <c r="B4129" s="10" t="s">
        <v>6835</v>
      </c>
      <c r="C4129" s="13" t="s">
        <v>100</v>
      </c>
      <c r="D4129" s="15" t="s">
        <v>6603</v>
      </c>
      <c r="E4129" s="15" t="s">
        <v>6604</v>
      </c>
      <c r="F4129" s="15" t="s">
        <v>6604</v>
      </c>
      <c r="G4129" s="71" t="s">
        <v>6836</v>
      </c>
      <c r="H4129" s="15" t="s">
        <v>105</v>
      </c>
      <c r="I4129" s="15">
        <v>100</v>
      </c>
      <c r="J4129" s="15" t="s">
        <v>200</v>
      </c>
      <c r="K4129" s="15" t="s">
        <v>5952</v>
      </c>
      <c r="L4129" s="15" t="s">
        <v>5953</v>
      </c>
      <c r="M4129" s="72" t="s">
        <v>6626</v>
      </c>
      <c r="N4129" s="10" t="s">
        <v>5955</v>
      </c>
      <c r="O4129" s="15"/>
      <c r="P4129" s="15"/>
      <c r="Q4129" s="15"/>
      <c r="R4129" s="15"/>
      <c r="S4129" s="27">
        <v>15125000</v>
      </c>
      <c r="T4129" s="27">
        <v>15125000</v>
      </c>
      <c r="U4129" s="15"/>
      <c r="V4129" s="15"/>
      <c r="W4129" s="15"/>
      <c r="X4129" s="15"/>
      <c r="Y4129" s="15"/>
      <c r="Z4129" s="15"/>
      <c r="AA4129" s="15"/>
      <c r="AB4129" s="15"/>
      <c r="AC4129" s="15"/>
      <c r="AD4129" s="15"/>
      <c r="AE4129" s="15"/>
      <c r="AF4129" s="15"/>
      <c r="AG4129" s="15"/>
      <c r="AH4129" s="15"/>
      <c r="AI4129" s="15"/>
      <c r="AJ4129" s="15"/>
      <c r="AK4129" s="15"/>
      <c r="AL4129" s="15"/>
      <c r="AM4129" s="15"/>
      <c r="AN4129" s="15"/>
      <c r="AO4129" s="15"/>
      <c r="AP4129" s="13"/>
      <c r="AQ4129" s="27">
        <f>SUM(R4129:W4129)</f>
        <v>30250000</v>
      </c>
      <c r="AR4129" s="27">
        <f t="shared" si="179"/>
        <v>33880000</v>
      </c>
      <c r="AS4129" s="91"/>
      <c r="AT4129" s="15">
        <v>2016</v>
      </c>
      <c r="AU4129" s="13"/>
    </row>
    <row r="4130" spans="2:47" ht="13.15" customHeight="1" x14ac:dyDescent="0.2">
      <c r="B4130" s="10" t="s">
        <v>6837</v>
      </c>
      <c r="C4130" s="13" t="s">
        <v>100</v>
      </c>
      <c r="D4130" s="18" t="s">
        <v>6838</v>
      </c>
      <c r="E4130" s="18" t="s">
        <v>6839</v>
      </c>
      <c r="F4130" s="18" t="s">
        <v>6839</v>
      </c>
      <c r="G4130" s="18" t="s">
        <v>6840</v>
      </c>
      <c r="H4130" s="86" t="s">
        <v>1026</v>
      </c>
      <c r="I4130" s="86">
        <v>100</v>
      </c>
      <c r="J4130" s="86" t="s">
        <v>6841</v>
      </c>
      <c r="K4130" s="86" t="s">
        <v>6526</v>
      </c>
      <c r="L4130" s="86"/>
      <c r="M4130" s="86" t="s">
        <v>6145</v>
      </c>
      <c r="N4130" s="10" t="s">
        <v>5955</v>
      </c>
      <c r="O4130" s="86"/>
      <c r="P4130" s="86"/>
      <c r="Q4130" s="86"/>
      <c r="R4130" s="86"/>
      <c r="S4130" s="27"/>
      <c r="T4130" s="75">
        <v>11556000</v>
      </c>
      <c r="U4130" s="75">
        <f>T4130</f>
        <v>11556000</v>
      </c>
      <c r="V4130" s="75">
        <f>U4130</f>
        <v>11556000</v>
      </c>
      <c r="W4130" s="39"/>
      <c r="X4130" s="39"/>
      <c r="Y4130" s="39"/>
      <c r="Z4130" s="39"/>
      <c r="AA4130" s="39"/>
      <c r="AB4130" s="39"/>
      <c r="AC4130" s="39"/>
      <c r="AD4130" s="39"/>
      <c r="AE4130" s="39"/>
      <c r="AF4130" s="39"/>
      <c r="AG4130" s="39"/>
      <c r="AH4130" s="39"/>
      <c r="AI4130" s="39"/>
      <c r="AJ4130" s="39"/>
      <c r="AK4130" s="39"/>
      <c r="AL4130" s="39"/>
      <c r="AM4130" s="39"/>
      <c r="AN4130" s="39"/>
      <c r="AO4130" s="39"/>
      <c r="AP4130" s="39"/>
      <c r="AQ4130" s="27">
        <f>SUM(R4130:W4130)</f>
        <v>34668000</v>
      </c>
      <c r="AR4130" s="27">
        <f t="shared" si="179"/>
        <v>38828160</v>
      </c>
      <c r="AS4130" s="91"/>
      <c r="AT4130" s="15">
        <v>2016</v>
      </c>
      <c r="AU4130" s="10"/>
    </row>
    <row r="4131" spans="2:47" ht="13.15" customHeight="1" x14ac:dyDescent="0.2">
      <c r="B4131" s="10" t="s">
        <v>6842</v>
      </c>
      <c r="C4131" s="13" t="s">
        <v>100</v>
      </c>
      <c r="D4131" s="15" t="s">
        <v>6843</v>
      </c>
      <c r="E4131" s="15" t="s">
        <v>6844</v>
      </c>
      <c r="F4131" s="15" t="s">
        <v>6844</v>
      </c>
      <c r="G4131" s="15" t="s">
        <v>6845</v>
      </c>
      <c r="H4131" s="15" t="s">
        <v>6846</v>
      </c>
      <c r="I4131" s="15">
        <v>100</v>
      </c>
      <c r="J4131" s="10" t="s">
        <v>6043</v>
      </c>
      <c r="K4131" s="15" t="s">
        <v>6388</v>
      </c>
      <c r="L4131" s="15"/>
      <c r="M4131" s="15" t="s">
        <v>6847</v>
      </c>
      <c r="N4131" s="10" t="s">
        <v>5955</v>
      </c>
      <c r="O4131" s="27"/>
      <c r="P4131" s="73"/>
      <c r="Q4131" s="73"/>
      <c r="R4131" s="74"/>
      <c r="S4131" s="27"/>
      <c r="T4131" s="27">
        <v>9687579977.8069191</v>
      </c>
      <c r="U4131" s="73">
        <v>10122547113.593508</v>
      </c>
      <c r="V4131" s="73">
        <v>10674895487.375797</v>
      </c>
      <c r="W4131" s="39"/>
      <c r="X4131" s="39"/>
      <c r="Y4131" s="39"/>
      <c r="Z4131" s="39"/>
      <c r="AA4131" s="39"/>
      <c r="AB4131" s="39"/>
      <c r="AC4131" s="39"/>
      <c r="AD4131" s="39"/>
      <c r="AE4131" s="39"/>
      <c r="AF4131" s="39"/>
      <c r="AG4131" s="39"/>
      <c r="AH4131" s="39"/>
      <c r="AI4131" s="39"/>
      <c r="AJ4131" s="39"/>
      <c r="AK4131" s="39"/>
      <c r="AL4131" s="39"/>
      <c r="AM4131" s="39"/>
      <c r="AN4131" s="39"/>
      <c r="AO4131" s="39"/>
      <c r="AP4131" s="39"/>
      <c r="AQ4131" s="27">
        <v>0</v>
      </c>
      <c r="AR4131" s="27">
        <f t="shared" si="179"/>
        <v>0</v>
      </c>
      <c r="AS4131" s="91"/>
      <c r="AT4131" s="15">
        <v>2016</v>
      </c>
      <c r="AU4131" s="10" t="s">
        <v>130</v>
      </c>
    </row>
    <row r="4132" spans="2:47" ht="13.15" customHeight="1" x14ac:dyDescent="0.2">
      <c r="B4132" s="10" t="s">
        <v>7522</v>
      </c>
      <c r="C4132" s="13" t="s">
        <v>100</v>
      </c>
      <c r="D4132" s="15" t="s">
        <v>6843</v>
      </c>
      <c r="E4132" s="15" t="s">
        <v>6844</v>
      </c>
      <c r="F4132" s="15" t="s">
        <v>6844</v>
      </c>
      <c r="G4132" s="15" t="s">
        <v>6845</v>
      </c>
      <c r="H4132" s="15" t="s">
        <v>6846</v>
      </c>
      <c r="I4132" s="15">
        <v>100</v>
      </c>
      <c r="J4132" s="10" t="s">
        <v>6043</v>
      </c>
      <c r="K4132" s="15" t="s">
        <v>6388</v>
      </c>
      <c r="L4132" s="15"/>
      <c r="M4132" s="15" t="s">
        <v>6847</v>
      </c>
      <c r="N4132" s="10" t="s">
        <v>5955</v>
      </c>
      <c r="O4132" s="27"/>
      <c r="P4132" s="73"/>
      <c r="Q4132" s="73"/>
      <c r="R4132" s="74"/>
      <c r="S4132" s="27"/>
      <c r="T4132" s="75">
        <v>9400000000</v>
      </c>
      <c r="U4132" s="73">
        <v>10122547113.593508</v>
      </c>
      <c r="V4132" s="73">
        <v>10674895487.375797</v>
      </c>
      <c r="W4132" s="39"/>
      <c r="X4132" s="39"/>
      <c r="Y4132" s="39"/>
      <c r="Z4132" s="39"/>
      <c r="AA4132" s="39"/>
      <c r="AB4132" s="39"/>
      <c r="AC4132" s="39"/>
      <c r="AD4132" s="39"/>
      <c r="AE4132" s="39"/>
      <c r="AF4132" s="39"/>
      <c r="AG4132" s="39"/>
      <c r="AH4132" s="39"/>
      <c r="AI4132" s="39"/>
      <c r="AJ4132" s="39"/>
      <c r="AK4132" s="39"/>
      <c r="AL4132" s="39"/>
      <c r="AM4132" s="39"/>
      <c r="AN4132" s="39"/>
      <c r="AO4132" s="39"/>
      <c r="AP4132" s="39"/>
      <c r="AQ4132" s="27">
        <f>SUM(R4132:W4132)</f>
        <v>30197442600.969303</v>
      </c>
      <c r="AR4132" s="156">
        <v>30497396664.244602</v>
      </c>
      <c r="AS4132" s="91"/>
      <c r="AT4132" s="157" t="s">
        <v>6175</v>
      </c>
      <c r="AU4132" s="10"/>
    </row>
    <row r="4133" spans="2:47" ht="13.15" customHeight="1" x14ac:dyDescent="0.2">
      <c r="B4133" s="10" t="s">
        <v>6848</v>
      </c>
      <c r="C4133" s="13" t="s">
        <v>100</v>
      </c>
      <c r="D4133" s="15" t="s">
        <v>6843</v>
      </c>
      <c r="E4133" s="15" t="s">
        <v>6844</v>
      </c>
      <c r="F4133" s="15" t="s">
        <v>6844</v>
      </c>
      <c r="G4133" s="15" t="s">
        <v>6849</v>
      </c>
      <c r="H4133" s="15" t="s">
        <v>6846</v>
      </c>
      <c r="I4133" s="15">
        <v>100</v>
      </c>
      <c r="J4133" s="10" t="s">
        <v>6043</v>
      </c>
      <c r="K4133" s="15" t="s">
        <v>6388</v>
      </c>
      <c r="L4133" s="15"/>
      <c r="M4133" s="15" t="s">
        <v>6847</v>
      </c>
      <c r="N4133" s="10" t="s">
        <v>5955</v>
      </c>
      <c r="O4133" s="75"/>
      <c r="P4133" s="73"/>
      <c r="Q4133" s="73"/>
      <c r="R4133" s="74"/>
      <c r="S4133" s="27"/>
      <c r="T4133" s="75">
        <v>2263093276.4650354</v>
      </c>
      <c r="U4133" s="73">
        <v>2263171027.42768</v>
      </c>
      <c r="V4133" s="73">
        <v>2263178309.2398901</v>
      </c>
      <c r="W4133" s="39"/>
      <c r="X4133" s="39"/>
      <c r="Y4133" s="39"/>
      <c r="Z4133" s="39"/>
      <c r="AA4133" s="39"/>
      <c r="AB4133" s="39"/>
      <c r="AC4133" s="39"/>
      <c r="AD4133" s="39"/>
      <c r="AE4133" s="39"/>
      <c r="AF4133" s="39"/>
      <c r="AG4133" s="39"/>
      <c r="AH4133" s="39"/>
      <c r="AI4133" s="39"/>
      <c r="AJ4133" s="39"/>
      <c r="AK4133" s="39"/>
      <c r="AL4133" s="39"/>
      <c r="AM4133" s="39"/>
      <c r="AN4133" s="39"/>
      <c r="AO4133" s="39"/>
      <c r="AP4133" s="39"/>
      <c r="AQ4133" s="27">
        <v>0</v>
      </c>
      <c r="AR4133" s="27">
        <f t="shared" si="179"/>
        <v>0</v>
      </c>
      <c r="AS4133" s="91"/>
      <c r="AT4133" s="15">
        <v>2016</v>
      </c>
      <c r="AU4133" s="10" t="s">
        <v>130</v>
      </c>
    </row>
    <row r="4134" spans="2:47" ht="13.15" customHeight="1" x14ac:dyDescent="0.2">
      <c r="B4134" s="10" t="s">
        <v>7523</v>
      </c>
      <c r="C4134" s="13" t="s">
        <v>100</v>
      </c>
      <c r="D4134" s="15" t="s">
        <v>6843</v>
      </c>
      <c r="E4134" s="15" t="s">
        <v>6844</v>
      </c>
      <c r="F4134" s="15" t="s">
        <v>6844</v>
      </c>
      <c r="G4134" s="15" t="s">
        <v>6849</v>
      </c>
      <c r="H4134" s="15" t="s">
        <v>6846</v>
      </c>
      <c r="I4134" s="15">
        <v>100</v>
      </c>
      <c r="J4134" s="10" t="s">
        <v>6043</v>
      </c>
      <c r="K4134" s="15" t="s">
        <v>6388</v>
      </c>
      <c r="L4134" s="15"/>
      <c r="M4134" s="15" t="s">
        <v>6847</v>
      </c>
      <c r="N4134" s="10" t="s">
        <v>5955</v>
      </c>
      <c r="O4134" s="75"/>
      <c r="P4134" s="73"/>
      <c r="Q4134" s="73"/>
      <c r="R4134" s="74"/>
      <c r="S4134" s="27"/>
      <c r="T4134" s="75">
        <v>669321642.18969381</v>
      </c>
      <c r="U4134" s="73">
        <v>2263171027.42768</v>
      </c>
      <c r="V4134" s="73">
        <v>2263178309.2398901</v>
      </c>
      <c r="W4134" s="39"/>
      <c r="X4134" s="39"/>
      <c r="Y4134" s="39"/>
      <c r="Z4134" s="39"/>
      <c r="AA4134" s="39"/>
      <c r="AB4134" s="39"/>
      <c r="AC4134" s="39"/>
      <c r="AD4134" s="39"/>
      <c r="AE4134" s="39"/>
      <c r="AF4134" s="39"/>
      <c r="AG4134" s="39"/>
      <c r="AH4134" s="39"/>
      <c r="AI4134" s="39"/>
      <c r="AJ4134" s="39"/>
      <c r="AK4134" s="39"/>
      <c r="AL4134" s="39"/>
      <c r="AM4134" s="39"/>
      <c r="AN4134" s="39"/>
      <c r="AO4134" s="39"/>
      <c r="AP4134" s="39"/>
      <c r="AQ4134" s="27">
        <f>SUM(R4134:W4134)</f>
        <v>5195670978.8572636</v>
      </c>
      <c r="AR4134" s="27">
        <f t="shared" si="179"/>
        <v>5819151496.3201361</v>
      </c>
      <c r="AS4134" s="91"/>
      <c r="AT4134" s="157" t="s">
        <v>6175</v>
      </c>
      <c r="AU4134" s="10"/>
    </row>
    <row r="4135" spans="2:47" ht="13.15" customHeight="1" x14ac:dyDescent="0.2">
      <c r="B4135" s="10" t="s">
        <v>6850</v>
      </c>
      <c r="C4135" s="13" t="s">
        <v>100</v>
      </c>
      <c r="D4135" s="15" t="s">
        <v>6843</v>
      </c>
      <c r="E4135" s="15" t="s">
        <v>6844</v>
      </c>
      <c r="F4135" s="15" t="s">
        <v>6844</v>
      </c>
      <c r="G4135" s="15" t="s">
        <v>6851</v>
      </c>
      <c r="H4135" s="15" t="s">
        <v>6846</v>
      </c>
      <c r="I4135" s="15">
        <v>100</v>
      </c>
      <c r="J4135" s="10" t="s">
        <v>6043</v>
      </c>
      <c r="K4135" s="15" t="s">
        <v>6388</v>
      </c>
      <c r="L4135" s="15"/>
      <c r="M4135" s="15" t="s">
        <v>6847</v>
      </c>
      <c r="N4135" s="10" t="s">
        <v>5955</v>
      </c>
      <c r="O4135" s="75"/>
      <c r="P4135" s="73"/>
      <c r="Q4135" s="73"/>
      <c r="R4135" s="74"/>
      <c r="S4135" s="27"/>
      <c r="T4135" s="75">
        <v>1517893896.3624001</v>
      </c>
      <c r="U4135" s="73">
        <v>1511345338.7722199</v>
      </c>
      <c r="V4135" s="73">
        <v>1504965820.20719</v>
      </c>
      <c r="W4135" s="39"/>
      <c r="X4135" s="39"/>
      <c r="Y4135" s="39"/>
      <c r="Z4135" s="39"/>
      <c r="AA4135" s="39"/>
      <c r="AB4135" s="39"/>
      <c r="AC4135" s="39"/>
      <c r="AD4135" s="39"/>
      <c r="AE4135" s="39"/>
      <c r="AF4135" s="39"/>
      <c r="AG4135" s="39"/>
      <c r="AH4135" s="39"/>
      <c r="AI4135" s="39"/>
      <c r="AJ4135" s="39"/>
      <c r="AK4135" s="39"/>
      <c r="AL4135" s="39"/>
      <c r="AM4135" s="39"/>
      <c r="AN4135" s="39"/>
      <c r="AO4135" s="39"/>
      <c r="AP4135" s="39"/>
      <c r="AQ4135" s="27">
        <v>0</v>
      </c>
      <c r="AR4135" s="27">
        <f t="shared" si="179"/>
        <v>0</v>
      </c>
      <c r="AS4135" s="91"/>
      <c r="AT4135" s="15">
        <v>2016</v>
      </c>
      <c r="AU4135" s="10">
        <v>6</v>
      </c>
    </row>
    <row r="4136" spans="2:47" ht="13.15" customHeight="1" x14ac:dyDescent="0.2">
      <c r="B4136" s="10" t="s">
        <v>6852</v>
      </c>
      <c r="C4136" s="13" t="s">
        <v>100</v>
      </c>
      <c r="D4136" s="15" t="s">
        <v>6843</v>
      </c>
      <c r="E4136" s="15" t="s">
        <v>6844</v>
      </c>
      <c r="F4136" s="15" t="s">
        <v>6844</v>
      </c>
      <c r="G4136" s="15" t="s">
        <v>6853</v>
      </c>
      <c r="H4136" s="15" t="s">
        <v>6846</v>
      </c>
      <c r="I4136" s="15">
        <v>100</v>
      </c>
      <c r="J4136" s="10" t="s">
        <v>6043</v>
      </c>
      <c r="K4136" s="15" t="s">
        <v>6388</v>
      </c>
      <c r="L4136" s="15"/>
      <c r="M4136" s="15" t="s">
        <v>6847</v>
      </c>
      <c r="N4136" s="10" t="s">
        <v>5955</v>
      </c>
      <c r="O4136" s="75"/>
      <c r="P4136" s="73"/>
      <c r="Q4136" s="73"/>
      <c r="R4136" s="74"/>
      <c r="S4136" s="27"/>
      <c r="T4136" s="75">
        <v>1517893896.3624001</v>
      </c>
      <c r="U4136" s="73">
        <v>1511345338.7722199</v>
      </c>
      <c r="V4136" s="73">
        <v>1504965820.20719</v>
      </c>
      <c r="W4136" s="39"/>
      <c r="X4136" s="39"/>
      <c r="Y4136" s="39"/>
      <c r="Z4136" s="39"/>
      <c r="AA4136" s="39"/>
      <c r="AB4136" s="39"/>
      <c r="AC4136" s="39"/>
      <c r="AD4136" s="39"/>
      <c r="AE4136" s="39"/>
      <c r="AF4136" s="39"/>
      <c r="AG4136" s="39"/>
      <c r="AH4136" s="39"/>
      <c r="AI4136" s="39"/>
      <c r="AJ4136" s="39"/>
      <c r="AK4136" s="39"/>
      <c r="AL4136" s="39"/>
      <c r="AM4136" s="39"/>
      <c r="AN4136" s="39"/>
      <c r="AO4136" s="39"/>
      <c r="AP4136" s="39"/>
      <c r="AQ4136" s="27">
        <v>0</v>
      </c>
      <c r="AR4136" s="27">
        <f t="shared" si="179"/>
        <v>0</v>
      </c>
      <c r="AS4136" s="91"/>
      <c r="AT4136" s="15">
        <v>2016</v>
      </c>
      <c r="AU4136" s="10" t="s">
        <v>130</v>
      </c>
    </row>
    <row r="4137" spans="2:47" ht="13.15" customHeight="1" x14ac:dyDescent="0.2">
      <c r="B4137" s="10" t="s">
        <v>7524</v>
      </c>
      <c r="C4137" s="13" t="s">
        <v>100</v>
      </c>
      <c r="D4137" s="15" t="s">
        <v>6843</v>
      </c>
      <c r="E4137" s="15" t="s">
        <v>6844</v>
      </c>
      <c r="F4137" s="15" t="s">
        <v>6844</v>
      </c>
      <c r="G4137" s="15" t="s">
        <v>6853</v>
      </c>
      <c r="H4137" s="15" t="s">
        <v>6846</v>
      </c>
      <c r="I4137" s="15">
        <v>100</v>
      </c>
      <c r="J4137" s="10" t="s">
        <v>6043</v>
      </c>
      <c r="K4137" s="15" t="s">
        <v>6388</v>
      </c>
      <c r="L4137" s="15"/>
      <c r="M4137" s="15" t="s">
        <v>6847</v>
      </c>
      <c r="N4137" s="10" t="s">
        <v>5955</v>
      </c>
      <c r="O4137" s="75"/>
      <c r="P4137" s="73"/>
      <c r="Q4137" s="73"/>
      <c r="R4137" s="74"/>
      <c r="S4137" s="27"/>
      <c r="T4137" s="75">
        <v>598944801.17797148</v>
      </c>
      <c r="U4137" s="73">
        <v>1511345338.7722199</v>
      </c>
      <c r="V4137" s="73">
        <v>1504965820.20719</v>
      </c>
      <c r="W4137" s="39"/>
      <c r="X4137" s="39"/>
      <c r="Y4137" s="39"/>
      <c r="Z4137" s="39"/>
      <c r="AA4137" s="39"/>
      <c r="AB4137" s="39"/>
      <c r="AC4137" s="39"/>
      <c r="AD4137" s="39"/>
      <c r="AE4137" s="39"/>
      <c r="AF4137" s="39"/>
      <c r="AG4137" s="39"/>
      <c r="AH4137" s="39"/>
      <c r="AI4137" s="39"/>
      <c r="AJ4137" s="39"/>
      <c r="AK4137" s="39"/>
      <c r="AL4137" s="39"/>
      <c r="AM4137" s="39"/>
      <c r="AN4137" s="39"/>
      <c r="AO4137" s="39"/>
      <c r="AP4137" s="39"/>
      <c r="AQ4137" s="27">
        <f>SUM(R4137:W4137)</f>
        <v>3615255960.1573815</v>
      </c>
      <c r="AR4137" s="27">
        <f t="shared" si="179"/>
        <v>4049086675.3762679</v>
      </c>
      <c r="AS4137" s="91"/>
      <c r="AT4137" s="157" t="s">
        <v>6175</v>
      </c>
      <c r="AU4137" s="10"/>
    </row>
    <row r="4138" spans="2:47" ht="13.15" customHeight="1" x14ac:dyDescent="0.2">
      <c r="B4138" s="10" t="s">
        <v>6854</v>
      </c>
      <c r="C4138" s="16" t="s">
        <v>100</v>
      </c>
      <c r="D4138" s="15" t="s">
        <v>6855</v>
      </c>
      <c r="E4138" s="15" t="s">
        <v>6856</v>
      </c>
      <c r="F4138" s="31" t="s">
        <v>6856</v>
      </c>
      <c r="G4138" s="15" t="s">
        <v>6449</v>
      </c>
      <c r="H4138" s="15" t="s">
        <v>105</v>
      </c>
      <c r="I4138" s="15">
        <v>100</v>
      </c>
      <c r="J4138" s="15" t="s">
        <v>5998</v>
      </c>
      <c r="K4138" s="15" t="s">
        <v>5952</v>
      </c>
      <c r="L4138" s="13"/>
      <c r="M4138" s="10" t="s">
        <v>6044</v>
      </c>
      <c r="N4138" s="10" t="s">
        <v>5955</v>
      </c>
      <c r="O4138" s="27"/>
      <c r="P4138" s="39"/>
      <c r="Q4138" s="39"/>
      <c r="R4138" s="27"/>
      <c r="S4138" s="27">
        <v>33333333.5</v>
      </c>
      <c r="T4138" s="27">
        <v>400000002</v>
      </c>
      <c r="U4138" s="27">
        <v>400000002</v>
      </c>
      <c r="V4138" s="27">
        <v>400000002</v>
      </c>
      <c r="W4138" s="27"/>
      <c r="X4138" s="27"/>
      <c r="Y4138" s="27"/>
      <c r="Z4138" s="27"/>
      <c r="AA4138" s="27"/>
      <c r="AB4138" s="27"/>
      <c r="AC4138" s="27"/>
      <c r="AD4138" s="27"/>
      <c r="AE4138" s="27"/>
      <c r="AF4138" s="27"/>
      <c r="AG4138" s="27"/>
      <c r="AH4138" s="27"/>
      <c r="AI4138" s="27"/>
      <c r="AJ4138" s="27"/>
      <c r="AK4138" s="27"/>
      <c r="AL4138" s="27"/>
      <c r="AM4138" s="27"/>
      <c r="AN4138" s="27"/>
      <c r="AO4138" s="27"/>
      <c r="AP4138" s="27"/>
      <c r="AQ4138" s="27">
        <f>S4138+T4138+U4138+V4138</f>
        <v>1233333339.5</v>
      </c>
      <c r="AR4138" s="27">
        <f t="shared" si="179"/>
        <v>1381333340.2400002</v>
      </c>
      <c r="AS4138" s="10"/>
      <c r="AT4138" s="7">
        <v>2016</v>
      </c>
      <c r="AU4138" s="10"/>
    </row>
    <row r="4139" spans="2:47" ht="13.15" customHeight="1" x14ac:dyDescent="0.2">
      <c r="B4139" s="10" t="s">
        <v>6857</v>
      </c>
      <c r="C4139" s="16" t="s">
        <v>100</v>
      </c>
      <c r="D4139" s="15" t="s">
        <v>6858</v>
      </c>
      <c r="E4139" s="15" t="s">
        <v>6859</v>
      </c>
      <c r="F4139" s="31" t="s">
        <v>6859</v>
      </c>
      <c r="G4139" s="15" t="s">
        <v>6860</v>
      </c>
      <c r="H4139" s="15" t="s">
        <v>1026</v>
      </c>
      <c r="I4139" s="15">
        <v>80</v>
      </c>
      <c r="J4139" s="18" t="s">
        <v>6861</v>
      </c>
      <c r="K4139" s="15" t="s">
        <v>6170</v>
      </c>
      <c r="L4139" s="13"/>
      <c r="M4139" s="10" t="s">
        <v>6862</v>
      </c>
      <c r="N4139" s="10" t="s">
        <v>5955</v>
      </c>
      <c r="O4139" s="27"/>
      <c r="P4139" s="39"/>
      <c r="Q4139" s="39"/>
      <c r="R4139" s="27"/>
      <c r="S4139" s="75"/>
      <c r="T4139" s="75">
        <v>3388903</v>
      </c>
      <c r="U4139" s="75">
        <v>14908297</v>
      </c>
      <c r="V4139" s="75"/>
      <c r="W4139" s="27"/>
      <c r="X4139" s="27"/>
      <c r="Y4139" s="27"/>
      <c r="Z4139" s="27"/>
      <c r="AA4139" s="27"/>
      <c r="AB4139" s="27"/>
      <c r="AC4139" s="27"/>
      <c r="AD4139" s="27"/>
      <c r="AE4139" s="27"/>
      <c r="AF4139" s="27"/>
      <c r="AG4139" s="27"/>
      <c r="AH4139" s="27"/>
      <c r="AI4139" s="27"/>
      <c r="AJ4139" s="27"/>
      <c r="AK4139" s="27"/>
      <c r="AL4139" s="27"/>
      <c r="AM4139" s="27"/>
      <c r="AN4139" s="27"/>
      <c r="AO4139" s="27"/>
      <c r="AP4139" s="27"/>
      <c r="AQ4139" s="27">
        <v>0</v>
      </c>
      <c r="AR4139" s="27">
        <f t="shared" si="179"/>
        <v>0</v>
      </c>
      <c r="AS4139" s="10"/>
      <c r="AT4139" s="7">
        <v>2017</v>
      </c>
      <c r="AU4139" s="10">
        <v>9</v>
      </c>
    </row>
    <row r="4140" spans="2:47" ht="13.15" customHeight="1" x14ac:dyDescent="0.2">
      <c r="B4140" s="10" t="s">
        <v>6863</v>
      </c>
      <c r="C4140" s="16" t="s">
        <v>100</v>
      </c>
      <c r="D4140" s="15" t="s">
        <v>6858</v>
      </c>
      <c r="E4140" s="15" t="s">
        <v>6859</v>
      </c>
      <c r="F4140" s="31" t="s">
        <v>6859</v>
      </c>
      <c r="G4140" s="15" t="s">
        <v>6860</v>
      </c>
      <c r="H4140" s="15" t="s">
        <v>1026</v>
      </c>
      <c r="I4140" s="15">
        <v>80</v>
      </c>
      <c r="J4140" s="15" t="s">
        <v>6172</v>
      </c>
      <c r="K4140" s="15" t="s">
        <v>6170</v>
      </c>
      <c r="L4140" s="13"/>
      <c r="M4140" s="10" t="s">
        <v>6862</v>
      </c>
      <c r="N4140" s="10" t="s">
        <v>5955</v>
      </c>
      <c r="O4140" s="27"/>
      <c r="P4140" s="39"/>
      <c r="Q4140" s="39"/>
      <c r="R4140" s="27"/>
      <c r="S4140" s="75"/>
      <c r="T4140" s="75">
        <v>3388903</v>
      </c>
      <c r="U4140" s="75">
        <v>14908297</v>
      </c>
      <c r="V4140" s="75"/>
      <c r="W4140" s="27"/>
      <c r="X4140" s="27"/>
      <c r="Y4140" s="27"/>
      <c r="Z4140" s="27"/>
      <c r="AA4140" s="27"/>
      <c r="AB4140" s="27"/>
      <c r="AC4140" s="27"/>
      <c r="AD4140" s="27"/>
      <c r="AE4140" s="27"/>
      <c r="AF4140" s="27"/>
      <c r="AG4140" s="27"/>
      <c r="AH4140" s="27"/>
      <c r="AI4140" s="27"/>
      <c r="AJ4140" s="27"/>
      <c r="AK4140" s="27"/>
      <c r="AL4140" s="27"/>
      <c r="AM4140" s="27"/>
      <c r="AN4140" s="27"/>
      <c r="AO4140" s="27"/>
      <c r="AP4140" s="27"/>
      <c r="AQ4140" s="27">
        <f>SUM(O4140:W4140)</f>
        <v>18297200</v>
      </c>
      <c r="AR4140" s="27">
        <f t="shared" si="179"/>
        <v>20492864.000000004</v>
      </c>
      <c r="AS4140" s="10"/>
      <c r="AT4140" s="7">
        <v>2017</v>
      </c>
      <c r="AU4140" s="10"/>
    </row>
    <row r="4141" spans="2:47" ht="13.15" customHeight="1" x14ac:dyDescent="0.2">
      <c r="B4141" s="10" t="s">
        <v>6864</v>
      </c>
      <c r="C4141" s="16" t="s">
        <v>100</v>
      </c>
      <c r="D4141" s="15" t="s">
        <v>6858</v>
      </c>
      <c r="E4141" s="15" t="s">
        <v>6859</v>
      </c>
      <c r="F4141" s="31" t="s">
        <v>6859</v>
      </c>
      <c r="G4141" s="15" t="s">
        <v>6865</v>
      </c>
      <c r="H4141" s="15" t="s">
        <v>1026</v>
      </c>
      <c r="I4141" s="15">
        <v>80</v>
      </c>
      <c r="J4141" s="18" t="s">
        <v>6866</v>
      </c>
      <c r="K4141" s="15" t="s">
        <v>6170</v>
      </c>
      <c r="L4141" s="13"/>
      <c r="M4141" s="10" t="s">
        <v>6862</v>
      </c>
      <c r="N4141" s="10" t="s">
        <v>5955</v>
      </c>
      <c r="O4141" s="27"/>
      <c r="P4141" s="39"/>
      <c r="Q4141" s="39"/>
      <c r="R4141" s="27"/>
      <c r="S4141" s="75"/>
      <c r="T4141" s="75">
        <v>3722277</v>
      </c>
      <c r="U4141" s="75">
        <v>6873483</v>
      </c>
      <c r="V4141" s="75"/>
      <c r="W4141" s="27"/>
      <c r="X4141" s="27"/>
      <c r="Y4141" s="27"/>
      <c r="Z4141" s="27"/>
      <c r="AA4141" s="27"/>
      <c r="AB4141" s="27"/>
      <c r="AC4141" s="27"/>
      <c r="AD4141" s="27"/>
      <c r="AE4141" s="27"/>
      <c r="AF4141" s="27"/>
      <c r="AG4141" s="27"/>
      <c r="AH4141" s="27"/>
      <c r="AI4141" s="27"/>
      <c r="AJ4141" s="27"/>
      <c r="AK4141" s="27"/>
      <c r="AL4141" s="27"/>
      <c r="AM4141" s="27"/>
      <c r="AN4141" s="27"/>
      <c r="AO4141" s="27"/>
      <c r="AP4141" s="27"/>
      <c r="AQ4141" s="27">
        <v>10595760</v>
      </c>
      <c r="AR4141" s="27">
        <f t="shared" ref="AR4141:AR4175" si="180">AQ4141*1.12</f>
        <v>11867251.200000001</v>
      </c>
      <c r="AS4141" s="10"/>
      <c r="AT4141" s="7">
        <v>2017</v>
      </c>
      <c r="AU4141" s="10"/>
    </row>
    <row r="4142" spans="2:47" ht="13.15" customHeight="1" x14ac:dyDescent="0.2">
      <c r="B4142" s="10" t="s">
        <v>6867</v>
      </c>
      <c r="C4142" s="16" t="s">
        <v>100</v>
      </c>
      <c r="D4142" s="15" t="s">
        <v>6858</v>
      </c>
      <c r="E4142" s="15" t="s">
        <v>6859</v>
      </c>
      <c r="F4142" s="31" t="s">
        <v>6859</v>
      </c>
      <c r="G4142" s="15" t="s">
        <v>6868</v>
      </c>
      <c r="H4142" s="15" t="s">
        <v>1026</v>
      </c>
      <c r="I4142" s="15">
        <v>80</v>
      </c>
      <c r="J4142" s="18" t="s">
        <v>6866</v>
      </c>
      <c r="K4142" s="15" t="s">
        <v>6170</v>
      </c>
      <c r="L4142" s="13"/>
      <c r="M4142" s="10" t="s">
        <v>6862</v>
      </c>
      <c r="N4142" s="10" t="s">
        <v>5955</v>
      </c>
      <c r="O4142" s="27"/>
      <c r="P4142" s="39"/>
      <c r="Q4142" s="39"/>
      <c r="R4142" s="27"/>
      <c r="S4142" s="75"/>
      <c r="T4142" s="75">
        <v>4458499</v>
      </c>
      <c r="U4142" s="75">
        <v>4053031</v>
      </c>
      <c r="V4142" s="75"/>
      <c r="W4142" s="27"/>
      <c r="X4142" s="27"/>
      <c r="Y4142" s="27"/>
      <c r="Z4142" s="27"/>
      <c r="AA4142" s="27"/>
      <c r="AB4142" s="27"/>
      <c r="AC4142" s="27"/>
      <c r="AD4142" s="27"/>
      <c r="AE4142" s="27"/>
      <c r="AF4142" s="27"/>
      <c r="AG4142" s="27"/>
      <c r="AH4142" s="27"/>
      <c r="AI4142" s="27"/>
      <c r="AJ4142" s="27"/>
      <c r="AK4142" s="27"/>
      <c r="AL4142" s="27"/>
      <c r="AM4142" s="27"/>
      <c r="AN4142" s="27"/>
      <c r="AO4142" s="27"/>
      <c r="AP4142" s="27"/>
      <c r="AQ4142" s="27">
        <v>8511530</v>
      </c>
      <c r="AR4142" s="27">
        <f t="shared" si="180"/>
        <v>9532913.6000000015</v>
      </c>
      <c r="AS4142" s="10"/>
      <c r="AT4142" s="7">
        <v>2017</v>
      </c>
      <c r="AU4142" s="10"/>
    </row>
    <row r="4143" spans="2:47" ht="13.15" customHeight="1" x14ac:dyDescent="0.2">
      <c r="B4143" s="10" t="s">
        <v>6869</v>
      </c>
      <c r="C4143" s="16" t="s">
        <v>100</v>
      </c>
      <c r="D4143" s="15" t="s">
        <v>6858</v>
      </c>
      <c r="E4143" s="15" t="s">
        <v>6859</v>
      </c>
      <c r="F4143" s="31" t="s">
        <v>6859</v>
      </c>
      <c r="G4143" s="15" t="s">
        <v>6870</v>
      </c>
      <c r="H4143" s="15" t="s">
        <v>1026</v>
      </c>
      <c r="I4143" s="15">
        <v>80</v>
      </c>
      <c r="J4143" s="18" t="s">
        <v>6866</v>
      </c>
      <c r="K4143" s="15" t="s">
        <v>6187</v>
      </c>
      <c r="L4143" s="13"/>
      <c r="M4143" s="10" t="s">
        <v>6862</v>
      </c>
      <c r="N4143" s="10" t="s">
        <v>5955</v>
      </c>
      <c r="O4143" s="27"/>
      <c r="P4143" s="39"/>
      <c r="Q4143" s="39"/>
      <c r="R4143" s="27"/>
      <c r="S4143" s="75"/>
      <c r="T4143" s="75">
        <v>8567410</v>
      </c>
      <c r="U4143" s="75">
        <v>7009699</v>
      </c>
      <c r="V4143" s="75"/>
      <c r="W4143" s="27"/>
      <c r="X4143" s="27"/>
      <c r="Y4143" s="27"/>
      <c r="Z4143" s="27"/>
      <c r="AA4143" s="27"/>
      <c r="AB4143" s="27"/>
      <c r="AC4143" s="27"/>
      <c r="AD4143" s="27"/>
      <c r="AE4143" s="27"/>
      <c r="AF4143" s="27"/>
      <c r="AG4143" s="27"/>
      <c r="AH4143" s="27"/>
      <c r="AI4143" s="27"/>
      <c r="AJ4143" s="27"/>
      <c r="AK4143" s="27"/>
      <c r="AL4143" s="27"/>
      <c r="AM4143" s="27"/>
      <c r="AN4143" s="27"/>
      <c r="AO4143" s="27"/>
      <c r="AP4143" s="27"/>
      <c r="AQ4143" s="27">
        <v>0</v>
      </c>
      <c r="AR4143" s="27">
        <f t="shared" si="180"/>
        <v>0</v>
      </c>
      <c r="AS4143" s="10"/>
      <c r="AT4143" s="7">
        <v>2017</v>
      </c>
      <c r="AU4143" s="10" t="s">
        <v>212</v>
      </c>
    </row>
    <row r="4144" spans="2:47" ht="13.15" customHeight="1" x14ac:dyDescent="0.2">
      <c r="B4144" s="10" t="s">
        <v>6871</v>
      </c>
      <c r="C4144" s="16" t="s">
        <v>100</v>
      </c>
      <c r="D4144" s="15" t="s">
        <v>6858</v>
      </c>
      <c r="E4144" s="15" t="s">
        <v>6859</v>
      </c>
      <c r="F4144" s="31" t="s">
        <v>6859</v>
      </c>
      <c r="G4144" s="15" t="s">
        <v>6872</v>
      </c>
      <c r="H4144" s="15" t="s">
        <v>105</v>
      </c>
      <c r="I4144" s="15">
        <v>80</v>
      </c>
      <c r="J4144" s="18" t="s">
        <v>6866</v>
      </c>
      <c r="K4144" s="15" t="s">
        <v>6170</v>
      </c>
      <c r="L4144" s="13"/>
      <c r="M4144" s="10" t="s">
        <v>6862</v>
      </c>
      <c r="N4144" s="10" t="s">
        <v>5955</v>
      </c>
      <c r="O4144" s="27"/>
      <c r="P4144" s="39"/>
      <c r="Q4144" s="39"/>
      <c r="R4144" s="27"/>
      <c r="S4144" s="75"/>
      <c r="T4144" s="75">
        <v>826560</v>
      </c>
      <c r="U4144" s="75">
        <v>1526310</v>
      </c>
      <c r="V4144" s="75"/>
      <c r="W4144" s="27"/>
      <c r="X4144" s="27"/>
      <c r="Y4144" s="27"/>
      <c r="Z4144" s="27"/>
      <c r="AA4144" s="27"/>
      <c r="AB4144" s="27"/>
      <c r="AC4144" s="27"/>
      <c r="AD4144" s="27"/>
      <c r="AE4144" s="27"/>
      <c r="AF4144" s="27"/>
      <c r="AG4144" s="27"/>
      <c r="AH4144" s="27"/>
      <c r="AI4144" s="27"/>
      <c r="AJ4144" s="27"/>
      <c r="AK4144" s="27"/>
      <c r="AL4144" s="27"/>
      <c r="AM4144" s="27"/>
      <c r="AN4144" s="27"/>
      <c r="AO4144" s="27"/>
      <c r="AP4144" s="27"/>
      <c r="AQ4144" s="27">
        <v>2352870</v>
      </c>
      <c r="AR4144" s="27">
        <f t="shared" si="180"/>
        <v>2635214.4000000004</v>
      </c>
      <c r="AS4144" s="10"/>
      <c r="AT4144" s="7">
        <v>2017</v>
      </c>
      <c r="AU4144" s="10"/>
    </row>
    <row r="4145" spans="2:47" ht="13.15" customHeight="1" x14ac:dyDescent="0.2">
      <c r="B4145" s="10" t="s">
        <v>6873</v>
      </c>
      <c r="C4145" s="16" t="s">
        <v>100</v>
      </c>
      <c r="D4145" s="15" t="s">
        <v>6858</v>
      </c>
      <c r="E4145" s="15" t="s">
        <v>6859</v>
      </c>
      <c r="F4145" s="31" t="s">
        <v>6859</v>
      </c>
      <c r="G4145" s="15" t="s">
        <v>6874</v>
      </c>
      <c r="H4145" s="15" t="s">
        <v>105</v>
      </c>
      <c r="I4145" s="15">
        <v>80</v>
      </c>
      <c r="J4145" s="18" t="s">
        <v>6866</v>
      </c>
      <c r="K4145" s="15" t="s">
        <v>6170</v>
      </c>
      <c r="L4145" s="13"/>
      <c r="M4145" s="10" t="s">
        <v>6862</v>
      </c>
      <c r="N4145" s="10" t="s">
        <v>5955</v>
      </c>
      <c r="O4145" s="27"/>
      <c r="P4145" s="39"/>
      <c r="Q4145" s="39"/>
      <c r="R4145" s="27"/>
      <c r="S4145" s="75"/>
      <c r="T4145" s="75">
        <v>660027</v>
      </c>
      <c r="U4145" s="75">
        <v>600003</v>
      </c>
      <c r="V4145" s="75"/>
      <c r="W4145" s="27"/>
      <c r="X4145" s="27"/>
      <c r="Y4145" s="27"/>
      <c r="Z4145" s="27"/>
      <c r="AA4145" s="27"/>
      <c r="AB4145" s="27"/>
      <c r="AC4145" s="27"/>
      <c r="AD4145" s="27"/>
      <c r="AE4145" s="27"/>
      <c r="AF4145" s="27"/>
      <c r="AG4145" s="27"/>
      <c r="AH4145" s="27"/>
      <c r="AI4145" s="27"/>
      <c r="AJ4145" s="27"/>
      <c r="AK4145" s="27"/>
      <c r="AL4145" s="27"/>
      <c r="AM4145" s="27"/>
      <c r="AN4145" s="27"/>
      <c r="AO4145" s="27"/>
      <c r="AP4145" s="27"/>
      <c r="AQ4145" s="27">
        <v>1260030</v>
      </c>
      <c r="AR4145" s="27">
        <f t="shared" si="180"/>
        <v>1411233.6</v>
      </c>
      <c r="AS4145" s="10"/>
      <c r="AT4145" s="7">
        <v>2017</v>
      </c>
      <c r="AU4145" s="10"/>
    </row>
    <row r="4146" spans="2:47" ht="13.15" customHeight="1" x14ac:dyDescent="0.2">
      <c r="B4146" s="10" t="s">
        <v>6875</v>
      </c>
      <c r="C4146" s="16" t="s">
        <v>100</v>
      </c>
      <c r="D4146" s="15" t="s">
        <v>6858</v>
      </c>
      <c r="E4146" s="15" t="s">
        <v>6859</v>
      </c>
      <c r="F4146" s="31" t="s">
        <v>6859</v>
      </c>
      <c r="G4146" s="15" t="s">
        <v>6876</v>
      </c>
      <c r="H4146" s="15" t="s">
        <v>105</v>
      </c>
      <c r="I4146" s="15">
        <v>80</v>
      </c>
      <c r="J4146" s="18" t="s">
        <v>6866</v>
      </c>
      <c r="K4146" s="15" t="s">
        <v>6187</v>
      </c>
      <c r="L4146" s="13"/>
      <c r="M4146" s="10" t="s">
        <v>6862</v>
      </c>
      <c r="N4146" s="10" t="s">
        <v>5955</v>
      </c>
      <c r="O4146" s="27"/>
      <c r="P4146" s="39"/>
      <c r="Q4146" s="39"/>
      <c r="R4146" s="27"/>
      <c r="S4146" s="75"/>
      <c r="T4146" s="75">
        <v>1423155</v>
      </c>
      <c r="U4146" s="75">
        <v>1164399</v>
      </c>
      <c r="V4146" s="75"/>
      <c r="W4146" s="27"/>
      <c r="X4146" s="27"/>
      <c r="Y4146" s="27"/>
      <c r="Z4146" s="27"/>
      <c r="AA4146" s="27"/>
      <c r="AB4146" s="27"/>
      <c r="AC4146" s="27"/>
      <c r="AD4146" s="27"/>
      <c r="AE4146" s="27"/>
      <c r="AF4146" s="27"/>
      <c r="AG4146" s="27"/>
      <c r="AH4146" s="27"/>
      <c r="AI4146" s="27"/>
      <c r="AJ4146" s="27"/>
      <c r="AK4146" s="27"/>
      <c r="AL4146" s="27"/>
      <c r="AM4146" s="27"/>
      <c r="AN4146" s="27"/>
      <c r="AO4146" s="27"/>
      <c r="AP4146" s="27"/>
      <c r="AQ4146" s="27">
        <v>0</v>
      </c>
      <c r="AR4146" s="27">
        <f t="shared" si="180"/>
        <v>0</v>
      </c>
      <c r="AS4146" s="10"/>
      <c r="AT4146" s="7">
        <v>2017</v>
      </c>
      <c r="AU4146" s="10" t="s">
        <v>212</v>
      </c>
    </row>
    <row r="4147" spans="2:47" ht="13.15" customHeight="1" x14ac:dyDescent="0.2">
      <c r="B4147" s="10" t="s">
        <v>6877</v>
      </c>
      <c r="C4147" s="16" t="s">
        <v>100</v>
      </c>
      <c r="D4147" s="15" t="s">
        <v>6878</v>
      </c>
      <c r="E4147" s="15" t="s">
        <v>6266</v>
      </c>
      <c r="F4147" s="31" t="s">
        <v>6266</v>
      </c>
      <c r="G4147" s="15" t="s">
        <v>6879</v>
      </c>
      <c r="H4147" s="15" t="s">
        <v>105</v>
      </c>
      <c r="I4147" s="15">
        <v>75</v>
      </c>
      <c r="J4147" s="15" t="s">
        <v>6880</v>
      </c>
      <c r="K4147" s="15" t="s">
        <v>6881</v>
      </c>
      <c r="L4147" s="13"/>
      <c r="M4147" s="10" t="s">
        <v>6882</v>
      </c>
      <c r="N4147" s="10" t="s">
        <v>5955</v>
      </c>
      <c r="O4147" s="27"/>
      <c r="P4147" s="39"/>
      <c r="Q4147" s="39"/>
      <c r="R4147" s="27"/>
      <c r="S4147" s="75"/>
      <c r="T4147" s="75"/>
      <c r="U4147" s="75">
        <v>15000000</v>
      </c>
      <c r="V4147" s="75">
        <v>15000000</v>
      </c>
      <c r="W4147" s="27"/>
      <c r="X4147" s="27"/>
      <c r="Y4147" s="27"/>
      <c r="Z4147" s="27"/>
      <c r="AA4147" s="27"/>
      <c r="AB4147" s="27"/>
      <c r="AC4147" s="27"/>
      <c r="AD4147" s="27"/>
      <c r="AE4147" s="27"/>
      <c r="AF4147" s="27"/>
      <c r="AG4147" s="27"/>
      <c r="AH4147" s="27"/>
      <c r="AI4147" s="27"/>
      <c r="AJ4147" s="27"/>
      <c r="AK4147" s="27"/>
      <c r="AL4147" s="27"/>
      <c r="AM4147" s="27"/>
      <c r="AN4147" s="27"/>
      <c r="AO4147" s="27"/>
      <c r="AP4147" s="27"/>
      <c r="AQ4147" s="27">
        <v>30000000</v>
      </c>
      <c r="AR4147" s="27">
        <f t="shared" si="180"/>
        <v>33600000</v>
      </c>
      <c r="AS4147" s="10"/>
      <c r="AT4147" s="7">
        <v>2017</v>
      </c>
      <c r="AU4147" s="10"/>
    </row>
    <row r="4148" spans="2:47" ht="13.15" customHeight="1" x14ac:dyDescent="0.2">
      <c r="B4148" s="10" t="s">
        <v>6883</v>
      </c>
      <c r="C4148" s="16" t="s">
        <v>100</v>
      </c>
      <c r="D4148" s="15" t="s">
        <v>6542</v>
      </c>
      <c r="E4148" s="15" t="s">
        <v>6543</v>
      </c>
      <c r="F4148" s="31" t="s">
        <v>6544</v>
      </c>
      <c r="G4148" s="15" t="s">
        <v>6548</v>
      </c>
      <c r="H4148" s="15" t="s">
        <v>105</v>
      </c>
      <c r="I4148" s="15">
        <v>100</v>
      </c>
      <c r="J4148" s="15" t="s">
        <v>238</v>
      </c>
      <c r="K4148" s="15" t="s">
        <v>5830</v>
      </c>
      <c r="L4148" s="13"/>
      <c r="M4148" s="10" t="s">
        <v>6145</v>
      </c>
      <c r="N4148" s="10" t="s">
        <v>5955</v>
      </c>
      <c r="O4148" s="27"/>
      <c r="P4148" s="39"/>
      <c r="Q4148" s="39"/>
      <c r="R4148" s="27"/>
      <c r="S4148" s="75"/>
      <c r="T4148" s="75">
        <v>74371901.790000007</v>
      </c>
      <c r="U4148" s="75">
        <v>80440647.040000007</v>
      </c>
      <c r="V4148" s="75">
        <v>83658272.920000002</v>
      </c>
      <c r="W4148" s="27"/>
      <c r="X4148" s="27"/>
      <c r="Y4148" s="27"/>
      <c r="Z4148" s="27"/>
      <c r="AA4148" s="27"/>
      <c r="AB4148" s="27"/>
      <c r="AC4148" s="27"/>
      <c r="AD4148" s="27"/>
      <c r="AE4148" s="27"/>
      <c r="AF4148" s="27"/>
      <c r="AG4148" s="27"/>
      <c r="AH4148" s="27"/>
      <c r="AI4148" s="27"/>
      <c r="AJ4148" s="27"/>
      <c r="AK4148" s="27"/>
      <c r="AL4148" s="27"/>
      <c r="AM4148" s="27"/>
      <c r="AN4148" s="27"/>
      <c r="AO4148" s="27"/>
      <c r="AP4148" s="27"/>
      <c r="AQ4148" s="27">
        <v>238470821.75</v>
      </c>
      <c r="AR4148" s="27">
        <f t="shared" si="180"/>
        <v>267087320.36000001</v>
      </c>
      <c r="AS4148" s="10"/>
      <c r="AT4148" s="7">
        <v>2017</v>
      </c>
      <c r="AU4148" s="10"/>
    </row>
    <row r="4149" spans="2:47" ht="13.15" customHeight="1" x14ac:dyDescent="0.2">
      <c r="B4149" s="10" t="s">
        <v>6884</v>
      </c>
      <c r="C4149" s="16" t="s">
        <v>100</v>
      </c>
      <c r="D4149" s="41" t="s">
        <v>6632</v>
      </c>
      <c r="E4149" s="10" t="s">
        <v>6633</v>
      </c>
      <c r="F4149" s="10" t="s">
        <v>6633</v>
      </c>
      <c r="G4149" s="10" t="s">
        <v>6885</v>
      </c>
      <c r="H4149" s="15" t="s">
        <v>744</v>
      </c>
      <c r="I4149" s="15">
        <v>90</v>
      </c>
      <c r="J4149" s="15" t="s">
        <v>5829</v>
      </c>
      <c r="K4149" s="10" t="s">
        <v>6209</v>
      </c>
      <c r="L4149" s="10"/>
      <c r="M4149" s="15" t="s">
        <v>6210</v>
      </c>
      <c r="N4149" s="15" t="s">
        <v>5955</v>
      </c>
      <c r="O4149" s="27"/>
      <c r="P4149" s="73"/>
      <c r="Q4149" s="73"/>
      <c r="R4149" s="74"/>
      <c r="S4149" s="27"/>
      <c r="T4149" s="27">
        <v>36576500</v>
      </c>
      <c r="U4149" s="27">
        <v>16991500</v>
      </c>
      <c r="V4149" s="73"/>
      <c r="W4149" s="39"/>
      <c r="X4149" s="39"/>
      <c r="Y4149" s="39"/>
      <c r="Z4149" s="39"/>
      <c r="AA4149" s="39"/>
      <c r="AB4149" s="39"/>
      <c r="AC4149" s="39"/>
      <c r="AD4149" s="39"/>
      <c r="AE4149" s="39"/>
      <c r="AF4149" s="39"/>
      <c r="AG4149" s="39"/>
      <c r="AH4149" s="39"/>
      <c r="AI4149" s="39"/>
      <c r="AJ4149" s="39"/>
      <c r="AK4149" s="39"/>
      <c r="AL4149" s="39"/>
      <c r="AM4149" s="39"/>
      <c r="AN4149" s="39"/>
      <c r="AO4149" s="39"/>
      <c r="AP4149" s="39"/>
      <c r="AQ4149" s="27">
        <v>0</v>
      </c>
      <c r="AR4149" s="27">
        <f t="shared" si="180"/>
        <v>0</v>
      </c>
      <c r="AS4149" s="91"/>
      <c r="AT4149" s="9">
        <v>2017</v>
      </c>
      <c r="AU4149" s="13">
        <v>7</v>
      </c>
    </row>
    <row r="4150" spans="2:47" ht="13.15" customHeight="1" x14ac:dyDescent="0.25">
      <c r="B4150" s="10" t="s">
        <v>6886</v>
      </c>
      <c r="C4150" s="16" t="s">
        <v>100</v>
      </c>
      <c r="D4150" s="41" t="s">
        <v>6632</v>
      </c>
      <c r="E4150" s="10" t="s">
        <v>6633</v>
      </c>
      <c r="F4150" s="10" t="s">
        <v>6633</v>
      </c>
      <c r="G4150" s="10" t="s">
        <v>6885</v>
      </c>
      <c r="H4150" s="15" t="s">
        <v>1026</v>
      </c>
      <c r="I4150" s="15">
        <v>90</v>
      </c>
      <c r="J4150" s="15" t="s">
        <v>6160</v>
      </c>
      <c r="K4150" s="10" t="s">
        <v>6209</v>
      </c>
      <c r="L4150" s="10"/>
      <c r="M4150" s="15" t="s">
        <v>6210</v>
      </c>
      <c r="N4150" s="15" t="s">
        <v>5955</v>
      </c>
      <c r="O4150" s="27"/>
      <c r="P4150" s="73"/>
      <c r="Q4150" s="73"/>
      <c r="R4150" s="74"/>
      <c r="S4150" s="27"/>
      <c r="T4150" s="27">
        <v>36576500</v>
      </c>
      <c r="U4150" s="27">
        <v>16991500</v>
      </c>
      <c r="V4150" s="73"/>
      <c r="W4150" s="39"/>
      <c r="X4150" s="39"/>
      <c r="Y4150" s="39"/>
      <c r="Z4150" s="39"/>
      <c r="AA4150" s="39"/>
      <c r="AB4150" s="39"/>
      <c r="AC4150" s="39"/>
      <c r="AD4150" s="39"/>
      <c r="AE4150" s="39"/>
      <c r="AF4150" s="39"/>
      <c r="AG4150" s="39"/>
      <c r="AH4150" s="39"/>
      <c r="AI4150" s="39"/>
      <c r="AJ4150" s="39"/>
      <c r="AK4150" s="39"/>
      <c r="AL4150" s="39"/>
      <c r="AM4150" s="39"/>
      <c r="AN4150" s="39"/>
      <c r="AO4150" s="39"/>
      <c r="AP4150" s="39"/>
      <c r="AQ4150" s="27">
        <v>0</v>
      </c>
      <c r="AR4150" s="27">
        <f t="shared" si="180"/>
        <v>0</v>
      </c>
      <c r="AS4150" s="91"/>
      <c r="AT4150" s="9">
        <v>2017</v>
      </c>
      <c r="AU4150" s="10" t="s">
        <v>115</v>
      </c>
    </row>
    <row r="4151" spans="2:47" ht="13.15" customHeight="1" x14ac:dyDescent="0.25">
      <c r="B4151" s="10" t="s">
        <v>6949</v>
      </c>
      <c r="C4151" s="16" t="s">
        <v>100</v>
      </c>
      <c r="D4151" s="41" t="s">
        <v>6632</v>
      </c>
      <c r="E4151" s="10" t="s">
        <v>6633</v>
      </c>
      <c r="F4151" s="10" t="s">
        <v>6633</v>
      </c>
      <c r="G4151" s="10" t="s">
        <v>6885</v>
      </c>
      <c r="H4151" s="15" t="s">
        <v>1026</v>
      </c>
      <c r="I4151" s="15">
        <v>90</v>
      </c>
      <c r="J4151" s="15" t="s">
        <v>6160</v>
      </c>
      <c r="K4151" s="10" t="s">
        <v>6209</v>
      </c>
      <c r="L4151" s="10"/>
      <c r="M4151" s="15" t="s">
        <v>6210</v>
      </c>
      <c r="N4151" s="15" t="s">
        <v>5955</v>
      </c>
      <c r="O4151" s="27"/>
      <c r="P4151" s="73"/>
      <c r="Q4151" s="73"/>
      <c r="R4151" s="74"/>
      <c r="S4151" s="27"/>
      <c r="T4151" s="27">
        <v>92858000</v>
      </c>
      <c r="U4151" s="27">
        <v>16991500</v>
      </c>
      <c r="V4151" s="73"/>
      <c r="W4151" s="39"/>
      <c r="X4151" s="39"/>
      <c r="Y4151" s="39"/>
      <c r="Z4151" s="39"/>
      <c r="AA4151" s="39"/>
      <c r="AB4151" s="39"/>
      <c r="AC4151" s="39"/>
      <c r="AD4151" s="39"/>
      <c r="AE4151" s="39"/>
      <c r="AF4151" s="39"/>
      <c r="AG4151" s="39"/>
      <c r="AH4151" s="39"/>
      <c r="AI4151" s="39"/>
      <c r="AJ4151" s="39"/>
      <c r="AK4151" s="39"/>
      <c r="AL4151" s="39"/>
      <c r="AM4151" s="39"/>
      <c r="AN4151" s="39"/>
      <c r="AO4151" s="39"/>
      <c r="AP4151" s="39"/>
      <c r="AQ4151" s="27">
        <v>0</v>
      </c>
      <c r="AR4151" s="27">
        <f t="shared" si="180"/>
        <v>0</v>
      </c>
      <c r="AS4151" s="91"/>
      <c r="AT4151" s="9">
        <v>2017</v>
      </c>
      <c r="AU4151" s="10" t="s">
        <v>7135</v>
      </c>
    </row>
    <row r="4152" spans="2:47" ht="13.15" customHeight="1" x14ac:dyDescent="0.25">
      <c r="B4152" s="10" t="s">
        <v>7136</v>
      </c>
      <c r="C4152" s="16" t="s">
        <v>100</v>
      </c>
      <c r="D4152" s="41" t="s">
        <v>6632</v>
      </c>
      <c r="E4152" s="10" t="s">
        <v>6633</v>
      </c>
      <c r="F4152" s="10" t="s">
        <v>6633</v>
      </c>
      <c r="G4152" s="10" t="s">
        <v>6885</v>
      </c>
      <c r="H4152" s="15" t="s">
        <v>1026</v>
      </c>
      <c r="I4152" s="15">
        <v>100</v>
      </c>
      <c r="J4152" s="15" t="s">
        <v>6160</v>
      </c>
      <c r="K4152" s="10" t="s">
        <v>6209</v>
      </c>
      <c r="L4152" s="10"/>
      <c r="M4152" s="15" t="s">
        <v>6210</v>
      </c>
      <c r="N4152" s="15" t="s">
        <v>5955</v>
      </c>
      <c r="O4152" s="27"/>
      <c r="P4152" s="73"/>
      <c r="Q4152" s="73"/>
      <c r="R4152" s="74"/>
      <c r="S4152" s="27"/>
      <c r="T4152" s="27">
        <v>72346500</v>
      </c>
      <c r="U4152" s="27">
        <v>16991500</v>
      </c>
      <c r="V4152" s="73"/>
      <c r="W4152" s="39"/>
      <c r="X4152" s="39"/>
      <c r="Y4152" s="39"/>
      <c r="Z4152" s="39"/>
      <c r="AA4152" s="39"/>
      <c r="AB4152" s="39"/>
      <c r="AC4152" s="39"/>
      <c r="AD4152" s="39"/>
      <c r="AE4152" s="39"/>
      <c r="AF4152" s="39"/>
      <c r="AG4152" s="39"/>
      <c r="AH4152" s="39"/>
      <c r="AI4152" s="39"/>
      <c r="AJ4152" s="39"/>
      <c r="AK4152" s="39"/>
      <c r="AL4152" s="39"/>
      <c r="AM4152" s="39"/>
      <c r="AN4152" s="39"/>
      <c r="AO4152" s="39"/>
      <c r="AP4152" s="39"/>
      <c r="AQ4152" s="27">
        <v>89338000</v>
      </c>
      <c r="AR4152" s="27">
        <f t="shared" si="180"/>
        <v>100058560.00000001</v>
      </c>
      <c r="AS4152" s="91"/>
      <c r="AT4152" s="9">
        <v>2017</v>
      </c>
      <c r="AU4152" s="10"/>
    </row>
    <row r="4153" spans="2:47" ht="13.15" customHeight="1" x14ac:dyDescent="0.2">
      <c r="B4153" s="10" t="s">
        <v>6887</v>
      </c>
      <c r="C4153" s="16" t="s">
        <v>100</v>
      </c>
      <c r="D4153" s="41" t="s">
        <v>6632</v>
      </c>
      <c r="E4153" s="10" t="s">
        <v>6633</v>
      </c>
      <c r="F4153" s="10" t="s">
        <v>6633</v>
      </c>
      <c r="G4153" s="10" t="s">
        <v>6888</v>
      </c>
      <c r="H4153" s="15" t="s">
        <v>744</v>
      </c>
      <c r="I4153" s="15">
        <v>90</v>
      </c>
      <c r="J4153" s="15" t="s">
        <v>5829</v>
      </c>
      <c r="K4153" s="10" t="s">
        <v>6209</v>
      </c>
      <c r="L4153" s="10"/>
      <c r="M4153" s="15" t="s">
        <v>6210</v>
      </c>
      <c r="N4153" s="15" t="s">
        <v>5955</v>
      </c>
      <c r="O4153" s="27"/>
      <c r="P4153" s="73"/>
      <c r="Q4153" s="73"/>
      <c r="R4153" s="74"/>
      <c r="S4153" s="27"/>
      <c r="T4153" s="27">
        <v>14520000</v>
      </c>
      <c r="U4153" s="27">
        <v>4840000</v>
      </c>
      <c r="V4153" s="73"/>
      <c r="W4153" s="39"/>
      <c r="X4153" s="39"/>
      <c r="Y4153" s="39"/>
      <c r="Z4153" s="39"/>
      <c r="AA4153" s="39"/>
      <c r="AB4153" s="39"/>
      <c r="AC4153" s="39"/>
      <c r="AD4153" s="39"/>
      <c r="AE4153" s="39"/>
      <c r="AF4153" s="39"/>
      <c r="AG4153" s="39"/>
      <c r="AH4153" s="39"/>
      <c r="AI4153" s="39"/>
      <c r="AJ4153" s="39"/>
      <c r="AK4153" s="39"/>
      <c r="AL4153" s="39"/>
      <c r="AM4153" s="39"/>
      <c r="AN4153" s="39"/>
      <c r="AO4153" s="39"/>
      <c r="AP4153" s="39"/>
      <c r="AQ4153" s="27">
        <v>0</v>
      </c>
      <c r="AR4153" s="27">
        <f t="shared" si="180"/>
        <v>0</v>
      </c>
      <c r="AS4153" s="91"/>
      <c r="AT4153" s="9">
        <v>2017</v>
      </c>
      <c r="AU4153" s="13">
        <v>7</v>
      </c>
    </row>
    <row r="4154" spans="2:47" ht="13.15" customHeight="1" x14ac:dyDescent="0.25">
      <c r="B4154" s="10" t="s">
        <v>6889</v>
      </c>
      <c r="C4154" s="16" t="s">
        <v>100</v>
      </c>
      <c r="D4154" s="41" t="s">
        <v>6632</v>
      </c>
      <c r="E4154" s="10" t="s">
        <v>6633</v>
      </c>
      <c r="F4154" s="10" t="s">
        <v>6633</v>
      </c>
      <c r="G4154" s="10" t="s">
        <v>6888</v>
      </c>
      <c r="H4154" s="15" t="s">
        <v>1026</v>
      </c>
      <c r="I4154" s="15">
        <v>90</v>
      </c>
      <c r="J4154" s="15" t="s">
        <v>6160</v>
      </c>
      <c r="K4154" s="10" t="s">
        <v>6209</v>
      </c>
      <c r="L4154" s="10"/>
      <c r="M4154" s="15" t="s">
        <v>6210</v>
      </c>
      <c r="N4154" s="15" t="s">
        <v>5955</v>
      </c>
      <c r="O4154" s="27"/>
      <c r="P4154" s="73"/>
      <c r="Q4154" s="73"/>
      <c r="R4154" s="74"/>
      <c r="S4154" s="27"/>
      <c r="T4154" s="27">
        <v>14520000</v>
      </c>
      <c r="U4154" s="27">
        <v>4840000</v>
      </c>
      <c r="V4154" s="73"/>
      <c r="W4154" s="39"/>
      <c r="X4154" s="39"/>
      <c r="Y4154" s="39"/>
      <c r="Z4154" s="39"/>
      <c r="AA4154" s="39"/>
      <c r="AB4154" s="39"/>
      <c r="AC4154" s="39"/>
      <c r="AD4154" s="39"/>
      <c r="AE4154" s="39"/>
      <c r="AF4154" s="39"/>
      <c r="AG4154" s="39"/>
      <c r="AH4154" s="39"/>
      <c r="AI4154" s="39"/>
      <c r="AJ4154" s="39"/>
      <c r="AK4154" s="39"/>
      <c r="AL4154" s="39"/>
      <c r="AM4154" s="39"/>
      <c r="AN4154" s="39"/>
      <c r="AO4154" s="39"/>
      <c r="AP4154" s="39"/>
      <c r="AQ4154" s="27">
        <v>0</v>
      </c>
      <c r="AR4154" s="27">
        <f t="shared" si="180"/>
        <v>0</v>
      </c>
      <c r="AS4154" s="91"/>
      <c r="AT4154" s="9">
        <v>2017</v>
      </c>
      <c r="AU4154" s="10" t="s">
        <v>115</v>
      </c>
    </row>
    <row r="4155" spans="2:47" ht="13.15" customHeight="1" x14ac:dyDescent="0.25">
      <c r="B4155" s="10" t="s">
        <v>7246</v>
      </c>
      <c r="C4155" s="16" t="s">
        <v>100</v>
      </c>
      <c r="D4155" s="41" t="s">
        <v>6632</v>
      </c>
      <c r="E4155" s="10" t="s">
        <v>6633</v>
      </c>
      <c r="F4155" s="10" t="s">
        <v>6633</v>
      </c>
      <c r="G4155" s="10" t="s">
        <v>6888</v>
      </c>
      <c r="H4155" s="15" t="s">
        <v>1026</v>
      </c>
      <c r="I4155" s="15">
        <v>90</v>
      </c>
      <c r="J4155" s="15" t="s">
        <v>6160</v>
      </c>
      <c r="K4155" s="10" t="s">
        <v>6209</v>
      </c>
      <c r="L4155" s="10"/>
      <c r="M4155" s="15" t="s">
        <v>6210</v>
      </c>
      <c r="N4155" s="15" t="s">
        <v>5955</v>
      </c>
      <c r="O4155" s="27"/>
      <c r="P4155" s="73"/>
      <c r="Q4155" s="73"/>
      <c r="R4155" s="74"/>
      <c r="S4155" s="27"/>
      <c r="T4155" s="150">
        <v>29040000</v>
      </c>
      <c r="U4155" s="150">
        <v>4840000</v>
      </c>
      <c r="V4155" s="73"/>
      <c r="W4155" s="39"/>
      <c r="X4155" s="39"/>
      <c r="Y4155" s="39"/>
      <c r="Z4155" s="39"/>
      <c r="AA4155" s="39"/>
      <c r="AB4155" s="39"/>
      <c r="AC4155" s="39"/>
      <c r="AD4155" s="39"/>
      <c r="AE4155" s="39"/>
      <c r="AF4155" s="39"/>
      <c r="AG4155" s="39"/>
      <c r="AH4155" s="39"/>
      <c r="AI4155" s="39"/>
      <c r="AJ4155" s="39"/>
      <c r="AK4155" s="39"/>
      <c r="AL4155" s="39"/>
      <c r="AM4155" s="39"/>
      <c r="AN4155" s="39"/>
      <c r="AO4155" s="39"/>
      <c r="AP4155" s="39"/>
      <c r="AQ4155" s="27">
        <f>SUM(O4155:W4155)</f>
        <v>33880000</v>
      </c>
      <c r="AR4155" s="27">
        <f t="shared" si="180"/>
        <v>37945600</v>
      </c>
      <c r="AS4155" s="91"/>
      <c r="AT4155" s="9">
        <v>2017</v>
      </c>
      <c r="AU4155" s="10" t="s">
        <v>7247</v>
      </c>
    </row>
    <row r="4156" spans="2:47" ht="13.15" customHeight="1" x14ac:dyDescent="0.25">
      <c r="B4156" s="10" t="s">
        <v>6890</v>
      </c>
      <c r="C4156" s="16" t="s">
        <v>100</v>
      </c>
      <c r="D4156" s="15" t="s">
        <v>6891</v>
      </c>
      <c r="E4156" s="15" t="s">
        <v>6892</v>
      </c>
      <c r="F4156" s="15" t="s">
        <v>6892</v>
      </c>
      <c r="G4156" s="15" t="s">
        <v>6893</v>
      </c>
      <c r="H4156" s="15" t="s">
        <v>105</v>
      </c>
      <c r="I4156" s="15">
        <v>100</v>
      </c>
      <c r="J4156" s="15" t="s">
        <v>6615</v>
      </c>
      <c r="K4156" s="15" t="s">
        <v>6894</v>
      </c>
      <c r="L4156" s="10"/>
      <c r="M4156" s="25" t="s">
        <v>6895</v>
      </c>
      <c r="N4156" s="10" t="s">
        <v>5955</v>
      </c>
      <c r="O4156" s="27"/>
      <c r="P4156" s="27"/>
      <c r="Q4156" s="27"/>
      <c r="R4156" s="27"/>
      <c r="S4156" s="27"/>
      <c r="T4156" s="27">
        <v>105000000</v>
      </c>
      <c r="U4156" s="27">
        <v>180000000</v>
      </c>
      <c r="V4156" s="27">
        <v>180000000</v>
      </c>
      <c r="W4156" s="27"/>
      <c r="X4156" s="27"/>
      <c r="Y4156" s="27"/>
      <c r="Z4156" s="27"/>
      <c r="AA4156" s="27"/>
      <c r="AB4156" s="27"/>
      <c r="AC4156" s="27"/>
      <c r="AD4156" s="27"/>
      <c r="AE4156" s="27"/>
      <c r="AF4156" s="27"/>
      <c r="AG4156" s="27"/>
      <c r="AH4156" s="27"/>
      <c r="AI4156" s="27"/>
      <c r="AJ4156" s="27"/>
      <c r="AK4156" s="27"/>
      <c r="AL4156" s="27"/>
      <c r="AM4156" s="27"/>
      <c r="AN4156" s="27"/>
      <c r="AO4156" s="27"/>
      <c r="AP4156" s="27"/>
      <c r="AQ4156" s="27">
        <f>SUM(O4156:W4156)</f>
        <v>465000000</v>
      </c>
      <c r="AR4156" s="27">
        <f t="shared" si="180"/>
        <v>520800000.00000006</v>
      </c>
      <c r="AS4156" s="91"/>
      <c r="AT4156" s="9">
        <v>2017</v>
      </c>
      <c r="AU4156" s="10"/>
    </row>
    <row r="4157" spans="2:47" ht="13.15" customHeight="1" x14ac:dyDescent="0.25">
      <c r="B4157" s="10" t="s">
        <v>6896</v>
      </c>
      <c r="C4157" s="57" t="s">
        <v>100</v>
      </c>
      <c r="D4157" s="57" t="s">
        <v>6897</v>
      </c>
      <c r="E4157" s="57" t="s">
        <v>6898</v>
      </c>
      <c r="F4157" s="57" t="s">
        <v>6898</v>
      </c>
      <c r="G4157" s="57" t="s">
        <v>6899</v>
      </c>
      <c r="H4157" s="57" t="s">
        <v>105</v>
      </c>
      <c r="I4157" s="57">
        <v>0</v>
      </c>
      <c r="J4157" s="15" t="s">
        <v>6615</v>
      </c>
      <c r="K4157" s="15" t="s">
        <v>5830</v>
      </c>
      <c r="L4157" s="7"/>
      <c r="M4157" s="25" t="s">
        <v>5232</v>
      </c>
      <c r="N4157" s="10" t="s">
        <v>5955</v>
      </c>
      <c r="O4157" s="39"/>
      <c r="P4157" s="39"/>
      <c r="Q4157" s="39"/>
      <c r="R4157" s="39"/>
      <c r="S4157" s="77"/>
      <c r="T4157" s="27">
        <v>15876475.199999999</v>
      </c>
      <c r="U4157" s="27">
        <v>16352769.6</v>
      </c>
      <c r="V4157" s="27">
        <v>16843356</v>
      </c>
      <c r="W4157" s="77"/>
      <c r="X4157" s="77"/>
      <c r="Y4157" s="77"/>
      <c r="Z4157" s="77"/>
      <c r="AA4157" s="77"/>
      <c r="AB4157" s="77"/>
      <c r="AC4157" s="77"/>
      <c r="AD4157" s="77"/>
      <c r="AE4157" s="77"/>
      <c r="AF4157" s="77"/>
      <c r="AG4157" s="77"/>
      <c r="AH4157" s="77"/>
      <c r="AI4157" s="77"/>
      <c r="AJ4157" s="77"/>
      <c r="AK4157" s="77"/>
      <c r="AL4157" s="77"/>
      <c r="AM4157" s="77"/>
      <c r="AN4157" s="77"/>
      <c r="AO4157" s="77"/>
      <c r="AP4157" s="39"/>
      <c r="AQ4157" s="27">
        <f>T4157+U4157+V4157</f>
        <v>49072600.799999997</v>
      </c>
      <c r="AR4157" s="27">
        <f t="shared" si="180"/>
        <v>54961312.896000005</v>
      </c>
      <c r="AS4157" s="7"/>
      <c r="AT4157" s="9">
        <v>2017</v>
      </c>
      <c r="AU4157" s="10"/>
    </row>
    <row r="4158" spans="2:47" ht="13.15" customHeight="1" x14ac:dyDescent="0.2">
      <c r="B4158" s="44" t="s">
        <v>6900</v>
      </c>
      <c r="C4158" s="45" t="s">
        <v>100</v>
      </c>
      <c r="D4158" s="65" t="s">
        <v>6901</v>
      </c>
      <c r="E4158" s="65" t="s">
        <v>6902</v>
      </c>
      <c r="F4158" s="65" t="s">
        <v>6902</v>
      </c>
      <c r="G4158" s="65" t="s">
        <v>6903</v>
      </c>
      <c r="H4158" s="46" t="s">
        <v>105</v>
      </c>
      <c r="I4158" s="46">
        <v>100</v>
      </c>
      <c r="J4158" s="58" t="s">
        <v>6656</v>
      </c>
      <c r="K4158" s="44" t="s">
        <v>5952</v>
      </c>
      <c r="L4158" s="44"/>
      <c r="M4158" s="46" t="s">
        <v>6654</v>
      </c>
      <c r="N4158" s="46" t="s">
        <v>5955</v>
      </c>
      <c r="O4158" s="59"/>
      <c r="P4158" s="63"/>
      <c r="Q4158" s="63"/>
      <c r="R4158" s="64"/>
      <c r="S4158" s="59"/>
      <c r="T4158" s="59">
        <v>466454.01000000007</v>
      </c>
      <c r="U4158" s="59">
        <v>466454.01000000007</v>
      </c>
      <c r="V4158" s="59">
        <v>466454.01000000007</v>
      </c>
      <c r="W4158" s="59"/>
      <c r="X4158" s="59"/>
      <c r="Y4158" s="59"/>
      <c r="Z4158" s="59"/>
      <c r="AA4158" s="59"/>
      <c r="AB4158" s="59"/>
      <c r="AC4158" s="59"/>
      <c r="AD4158" s="59"/>
      <c r="AE4158" s="59"/>
      <c r="AF4158" s="59"/>
      <c r="AG4158" s="59"/>
      <c r="AH4158" s="59"/>
      <c r="AI4158" s="59"/>
      <c r="AJ4158" s="59"/>
      <c r="AK4158" s="59"/>
      <c r="AL4158" s="59"/>
      <c r="AM4158" s="59"/>
      <c r="AN4158" s="59"/>
      <c r="AO4158" s="59"/>
      <c r="AP4158" s="59"/>
      <c r="AQ4158" s="59">
        <v>0</v>
      </c>
      <c r="AR4158" s="27">
        <f t="shared" si="180"/>
        <v>0</v>
      </c>
      <c r="AS4158" s="109"/>
      <c r="AT4158" s="105">
        <v>2017</v>
      </c>
      <c r="AU4158" s="65" t="s">
        <v>6904</v>
      </c>
    </row>
    <row r="4159" spans="2:47" ht="13.15" customHeight="1" x14ac:dyDescent="0.2">
      <c r="B4159" s="44" t="s">
        <v>6905</v>
      </c>
      <c r="C4159" s="45" t="s">
        <v>100</v>
      </c>
      <c r="D4159" s="65" t="s">
        <v>6906</v>
      </c>
      <c r="E4159" s="65" t="s">
        <v>6907</v>
      </c>
      <c r="F4159" s="65" t="s">
        <v>6907</v>
      </c>
      <c r="G4159" s="65" t="s">
        <v>6908</v>
      </c>
      <c r="H4159" s="46" t="s">
        <v>105</v>
      </c>
      <c r="I4159" s="46">
        <v>100</v>
      </c>
      <c r="J4159" s="58" t="s">
        <v>6220</v>
      </c>
      <c r="K4159" s="44" t="s">
        <v>5952</v>
      </c>
      <c r="L4159" s="44"/>
      <c r="M4159" s="46" t="s">
        <v>6654</v>
      </c>
      <c r="N4159" s="46" t="s">
        <v>5955</v>
      </c>
      <c r="O4159" s="59"/>
      <c r="P4159" s="63"/>
      <c r="Q4159" s="63"/>
      <c r="R4159" s="64"/>
      <c r="S4159" s="59"/>
      <c r="T4159" s="59">
        <v>466454.01000000007</v>
      </c>
      <c r="U4159" s="59">
        <v>466454.01000000007</v>
      </c>
      <c r="V4159" s="59">
        <v>466454.01000000007</v>
      </c>
      <c r="W4159" s="59"/>
      <c r="X4159" s="59"/>
      <c r="Y4159" s="59"/>
      <c r="Z4159" s="59"/>
      <c r="AA4159" s="59"/>
      <c r="AB4159" s="59"/>
      <c r="AC4159" s="59"/>
      <c r="AD4159" s="59"/>
      <c r="AE4159" s="59"/>
      <c r="AF4159" s="59"/>
      <c r="AG4159" s="59"/>
      <c r="AH4159" s="59"/>
      <c r="AI4159" s="59"/>
      <c r="AJ4159" s="59"/>
      <c r="AK4159" s="59"/>
      <c r="AL4159" s="59"/>
      <c r="AM4159" s="59"/>
      <c r="AN4159" s="59"/>
      <c r="AO4159" s="59"/>
      <c r="AP4159" s="59"/>
      <c r="AQ4159" s="59">
        <v>1399362.0300000003</v>
      </c>
      <c r="AR4159" s="27">
        <f t="shared" si="180"/>
        <v>1567285.4736000004</v>
      </c>
      <c r="AS4159" s="109"/>
      <c r="AT4159" s="105">
        <v>2017</v>
      </c>
      <c r="AU4159" s="65"/>
    </row>
    <row r="4160" spans="2:47" ht="13.15" customHeight="1" x14ac:dyDescent="0.2">
      <c r="B4160" s="44" t="s">
        <v>6909</v>
      </c>
      <c r="C4160" s="45" t="s">
        <v>100</v>
      </c>
      <c r="D4160" s="65" t="s">
        <v>6901</v>
      </c>
      <c r="E4160" s="65" t="s">
        <v>6902</v>
      </c>
      <c r="F4160" s="65" t="s">
        <v>6902</v>
      </c>
      <c r="G4160" s="65" t="s">
        <v>6910</v>
      </c>
      <c r="H4160" s="46" t="s">
        <v>105</v>
      </c>
      <c r="I4160" s="46">
        <v>100</v>
      </c>
      <c r="J4160" s="58" t="s">
        <v>6656</v>
      </c>
      <c r="K4160" s="46" t="s">
        <v>6662</v>
      </c>
      <c r="L4160" s="44"/>
      <c r="M4160" s="46" t="s">
        <v>6654</v>
      </c>
      <c r="N4160" s="46" t="s">
        <v>5955</v>
      </c>
      <c r="O4160" s="59"/>
      <c r="P4160" s="63"/>
      <c r="Q4160" s="63"/>
      <c r="R4160" s="64"/>
      <c r="S4160" s="59"/>
      <c r="T4160" s="59">
        <v>249474.44999999998</v>
      </c>
      <c r="U4160" s="59">
        <v>249474.44999999998</v>
      </c>
      <c r="V4160" s="59">
        <v>249474.44999999998</v>
      </c>
      <c r="W4160" s="59"/>
      <c r="X4160" s="59"/>
      <c r="Y4160" s="59"/>
      <c r="Z4160" s="59"/>
      <c r="AA4160" s="59"/>
      <c r="AB4160" s="59"/>
      <c r="AC4160" s="59"/>
      <c r="AD4160" s="59"/>
      <c r="AE4160" s="59"/>
      <c r="AF4160" s="59"/>
      <c r="AG4160" s="59"/>
      <c r="AH4160" s="59"/>
      <c r="AI4160" s="59"/>
      <c r="AJ4160" s="59"/>
      <c r="AK4160" s="59"/>
      <c r="AL4160" s="59"/>
      <c r="AM4160" s="59"/>
      <c r="AN4160" s="59"/>
      <c r="AO4160" s="59"/>
      <c r="AP4160" s="59"/>
      <c r="AQ4160" s="59">
        <v>0</v>
      </c>
      <c r="AR4160" s="27">
        <f t="shared" si="180"/>
        <v>0</v>
      </c>
      <c r="AS4160" s="109"/>
      <c r="AT4160" s="105">
        <v>2017</v>
      </c>
      <c r="AU4160" s="65" t="s">
        <v>6904</v>
      </c>
    </row>
    <row r="4161" spans="2:47" ht="13.15" customHeight="1" x14ac:dyDescent="0.2">
      <c r="B4161" s="44" t="s">
        <v>6911</v>
      </c>
      <c r="C4161" s="45" t="s">
        <v>100</v>
      </c>
      <c r="D4161" s="65" t="s">
        <v>6906</v>
      </c>
      <c r="E4161" s="65" t="s">
        <v>6907</v>
      </c>
      <c r="F4161" s="65" t="s">
        <v>6907</v>
      </c>
      <c r="G4161" s="65" t="s">
        <v>6912</v>
      </c>
      <c r="H4161" s="46" t="s">
        <v>105</v>
      </c>
      <c r="I4161" s="46">
        <v>100</v>
      </c>
      <c r="J4161" s="58" t="s">
        <v>6220</v>
      </c>
      <c r="K4161" s="46" t="s">
        <v>6662</v>
      </c>
      <c r="L4161" s="44"/>
      <c r="M4161" s="46" t="s">
        <v>6654</v>
      </c>
      <c r="N4161" s="46" t="s">
        <v>5955</v>
      </c>
      <c r="O4161" s="59"/>
      <c r="P4161" s="63"/>
      <c r="Q4161" s="63"/>
      <c r="R4161" s="64"/>
      <c r="S4161" s="59"/>
      <c r="T4161" s="59">
        <v>249474.44999999998</v>
      </c>
      <c r="U4161" s="59">
        <v>249474.44999999998</v>
      </c>
      <c r="V4161" s="59">
        <v>249474.44999999998</v>
      </c>
      <c r="W4161" s="59"/>
      <c r="X4161" s="59"/>
      <c r="Y4161" s="59"/>
      <c r="Z4161" s="59"/>
      <c r="AA4161" s="59"/>
      <c r="AB4161" s="59"/>
      <c r="AC4161" s="59"/>
      <c r="AD4161" s="59"/>
      <c r="AE4161" s="59"/>
      <c r="AF4161" s="59"/>
      <c r="AG4161" s="59"/>
      <c r="AH4161" s="59"/>
      <c r="AI4161" s="59"/>
      <c r="AJ4161" s="59"/>
      <c r="AK4161" s="59"/>
      <c r="AL4161" s="59"/>
      <c r="AM4161" s="59"/>
      <c r="AN4161" s="59"/>
      <c r="AO4161" s="59"/>
      <c r="AP4161" s="59"/>
      <c r="AQ4161" s="59">
        <v>748423.35</v>
      </c>
      <c r="AR4161" s="27">
        <f t="shared" si="180"/>
        <v>838234.152</v>
      </c>
      <c r="AS4161" s="109"/>
      <c r="AT4161" s="105">
        <v>2017</v>
      </c>
      <c r="AU4161" s="65"/>
    </row>
    <row r="4162" spans="2:47" ht="13.15" customHeight="1" x14ac:dyDescent="0.2">
      <c r="B4162" s="44" t="s">
        <v>6913</v>
      </c>
      <c r="C4162" s="45" t="s">
        <v>100</v>
      </c>
      <c r="D4162" s="65" t="s">
        <v>6901</v>
      </c>
      <c r="E4162" s="65" t="s">
        <v>6902</v>
      </c>
      <c r="F4162" s="65" t="s">
        <v>6902</v>
      </c>
      <c r="G4162" s="65" t="s">
        <v>6914</v>
      </c>
      <c r="H4162" s="46" t="s">
        <v>105</v>
      </c>
      <c r="I4162" s="46">
        <v>100</v>
      </c>
      <c r="J4162" s="58" t="s">
        <v>6656</v>
      </c>
      <c r="K4162" s="44" t="s">
        <v>6669</v>
      </c>
      <c r="L4162" s="44"/>
      <c r="M4162" s="46" t="s">
        <v>6654</v>
      </c>
      <c r="N4162" s="46" t="s">
        <v>5955</v>
      </c>
      <c r="O4162" s="59"/>
      <c r="P4162" s="63"/>
      <c r="Q4162" s="63"/>
      <c r="R4162" s="64"/>
      <c r="S4162" s="59"/>
      <c r="T4162" s="59">
        <v>620688</v>
      </c>
      <c r="U4162" s="59">
        <v>620688</v>
      </c>
      <c r="V4162" s="59">
        <v>620688</v>
      </c>
      <c r="W4162" s="59"/>
      <c r="X4162" s="59"/>
      <c r="Y4162" s="59"/>
      <c r="Z4162" s="59"/>
      <c r="AA4162" s="59"/>
      <c r="AB4162" s="59"/>
      <c r="AC4162" s="59"/>
      <c r="AD4162" s="59"/>
      <c r="AE4162" s="59"/>
      <c r="AF4162" s="59"/>
      <c r="AG4162" s="59"/>
      <c r="AH4162" s="59"/>
      <c r="AI4162" s="59"/>
      <c r="AJ4162" s="59"/>
      <c r="AK4162" s="59"/>
      <c r="AL4162" s="59"/>
      <c r="AM4162" s="59"/>
      <c r="AN4162" s="59"/>
      <c r="AO4162" s="59"/>
      <c r="AP4162" s="59"/>
      <c r="AQ4162" s="59">
        <v>0</v>
      </c>
      <c r="AR4162" s="27">
        <f t="shared" si="180"/>
        <v>0</v>
      </c>
      <c r="AS4162" s="109"/>
      <c r="AT4162" s="105">
        <v>2017</v>
      </c>
      <c r="AU4162" s="65" t="s">
        <v>6904</v>
      </c>
    </row>
    <row r="4163" spans="2:47" ht="13.15" customHeight="1" x14ac:dyDescent="0.2">
      <c r="B4163" s="44" t="s">
        <v>6915</v>
      </c>
      <c r="C4163" s="45" t="s">
        <v>100</v>
      </c>
      <c r="D4163" s="65" t="s">
        <v>6906</v>
      </c>
      <c r="E4163" s="65" t="s">
        <v>6907</v>
      </c>
      <c r="F4163" s="65" t="s">
        <v>6907</v>
      </c>
      <c r="G4163" s="65" t="s">
        <v>6916</v>
      </c>
      <c r="H4163" s="46" t="s">
        <v>105</v>
      </c>
      <c r="I4163" s="46">
        <v>100</v>
      </c>
      <c r="J4163" s="58" t="s">
        <v>6220</v>
      </c>
      <c r="K4163" s="44" t="s">
        <v>6669</v>
      </c>
      <c r="L4163" s="44"/>
      <c r="M4163" s="46" t="s">
        <v>6654</v>
      </c>
      <c r="N4163" s="46" t="s">
        <v>5955</v>
      </c>
      <c r="O4163" s="59"/>
      <c r="P4163" s="63"/>
      <c r="Q4163" s="63"/>
      <c r="R4163" s="64"/>
      <c r="S4163" s="59"/>
      <c r="T4163" s="59">
        <v>620688</v>
      </c>
      <c r="U4163" s="59">
        <v>620688</v>
      </c>
      <c r="V4163" s="59">
        <v>620688</v>
      </c>
      <c r="W4163" s="59"/>
      <c r="X4163" s="59"/>
      <c r="Y4163" s="59"/>
      <c r="Z4163" s="59"/>
      <c r="AA4163" s="59"/>
      <c r="AB4163" s="59"/>
      <c r="AC4163" s="59"/>
      <c r="AD4163" s="59"/>
      <c r="AE4163" s="59"/>
      <c r="AF4163" s="59"/>
      <c r="AG4163" s="59"/>
      <c r="AH4163" s="59"/>
      <c r="AI4163" s="59"/>
      <c r="AJ4163" s="59"/>
      <c r="AK4163" s="59"/>
      <c r="AL4163" s="59"/>
      <c r="AM4163" s="59"/>
      <c r="AN4163" s="59"/>
      <c r="AO4163" s="59"/>
      <c r="AP4163" s="59"/>
      <c r="AQ4163" s="59">
        <v>1862064</v>
      </c>
      <c r="AR4163" s="27">
        <f t="shared" si="180"/>
        <v>2085511.6800000002</v>
      </c>
      <c r="AS4163" s="109"/>
      <c r="AT4163" s="105">
        <v>2017</v>
      </c>
      <c r="AU4163" s="44"/>
    </row>
    <row r="4164" spans="2:47" ht="13.15" customHeight="1" x14ac:dyDescent="0.25">
      <c r="B4164" s="44" t="s">
        <v>6917</v>
      </c>
      <c r="C4164" s="57" t="s">
        <v>100</v>
      </c>
      <c r="D4164" s="57" t="s">
        <v>6918</v>
      </c>
      <c r="E4164" s="57" t="s">
        <v>6919</v>
      </c>
      <c r="F4164" s="57" t="s">
        <v>6920</v>
      </c>
      <c r="G4164" s="57" t="s">
        <v>6921</v>
      </c>
      <c r="H4164" s="57" t="s">
        <v>1026</v>
      </c>
      <c r="I4164" s="57">
        <v>50</v>
      </c>
      <c r="J4164" s="22" t="s">
        <v>6220</v>
      </c>
      <c r="K4164" s="22" t="s">
        <v>6922</v>
      </c>
      <c r="L4164" s="25"/>
      <c r="M4164" s="22" t="s">
        <v>6923</v>
      </c>
      <c r="N4164" s="10" t="s">
        <v>5955</v>
      </c>
      <c r="O4164" s="39"/>
      <c r="P4164" s="39"/>
      <c r="Q4164" s="39"/>
      <c r="R4164" s="39"/>
      <c r="S4164" s="75"/>
      <c r="T4164" s="70"/>
      <c r="U4164" s="77"/>
      <c r="V4164" s="27">
        <v>522353452.07499993</v>
      </c>
      <c r="W4164" s="27">
        <v>606665427.87499988</v>
      </c>
      <c r="X4164" s="27">
        <v>689969903.67499995</v>
      </c>
      <c r="Y4164" s="27">
        <v>1020531779.4749999</v>
      </c>
      <c r="Z4164" s="27">
        <v>881858655.27499998</v>
      </c>
      <c r="AA4164" s="27">
        <v>557139931.07499993</v>
      </c>
      <c r="AB4164" s="27">
        <v>575450906.875</v>
      </c>
      <c r="AC4164" s="27">
        <v>491663782.67499995</v>
      </c>
      <c r="AD4164" s="27">
        <v>537698558.47500002</v>
      </c>
      <c r="AE4164" s="27">
        <v>633198334.27499998</v>
      </c>
      <c r="AF4164" s="27">
        <v>1074573510.0749998</v>
      </c>
      <c r="AG4164" s="27">
        <v>750678985.875</v>
      </c>
      <c r="AH4164" s="27">
        <v>437978761.67499995</v>
      </c>
      <c r="AI4164" s="27">
        <v>469093437.47499996</v>
      </c>
      <c r="AJ4164" s="27">
        <v>385306313.27499998</v>
      </c>
      <c r="AK4164" s="27">
        <v>431341089.07499999</v>
      </c>
      <c r="AL4164" s="27">
        <v>526840864.875</v>
      </c>
      <c r="AM4164" s="27">
        <v>968216040.67499995</v>
      </c>
      <c r="AN4164" s="27">
        <v>644321516.4749999</v>
      </c>
      <c r="AO4164" s="27">
        <v>331621292.27499998</v>
      </c>
      <c r="AP4164" s="39"/>
      <c r="AQ4164" s="27">
        <v>0</v>
      </c>
      <c r="AR4164" s="27">
        <f t="shared" si="180"/>
        <v>0</v>
      </c>
      <c r="AS4164" s="7"/>
      <c r="AT4164" s="9">
        <v>2017</v>
      </c>
      <c r="AU4164" s="10" t="s">
        <v>212</v>
      </c>
    </row>
    <row r="4165" spans="2:47" ht="13.15" customHeight="1" x14ac:dyDescent="0.2">
      <c r="B4165" s="44" t="s">
        <v>6926</v>
      </c>
      <c r="C4165" s="57" t="s">
        <v>100</v>
      </c>
      <c r="D4165" s="83" t="s">
        <v>6927</v>
      </c>
      <c r="E4165" s="83" t="s">
        <v>6928</v>
      </c>
      <c r="F4165" s="83" t="s">
        <v>6928</v>
      </c>
      <c r="G4165" s="84" t="s">
        <v>6929</v>
      </c>
      <c r="H4165" s="13" t="s">
        <v>105</v>
      </c>
      <c r="I4165" s="13">
        <v>70</v>
      </c>
      <c r="J4165" s="13" t="s">
        <v>6930</v>
      </c>
      <c r="K4165" s="84" t="s">
        <v>5952</v>
      </c>
      <c r="L4165" s="44" t="s">
        <v>5955</v>
      </c>
      <c r="M4165" s="13" t="s">
        <v>6931</v>
      </c>
      <c r="N4165" s="84" t="s">
        <v>5955</v>
      </c>
      <c r="O4165" s="39"/>
      <c r="P4165" s="39"/>
      <c r="Q4165" s="39"/>
      <c r="R4165" s="39"/>
      <c r="S4165" s="13"/>
      <c r="T4165" s="85">
        <v>288000000</v>
      </c>
      <c r="U4165" s="85">
        <v>216000000</v>
      </c>
      <c r="V4165" s="85">
        <v>216000000</v>
      </c>
      <c r="W4165" s="27"/>
      <c r="X4165" s="27"/>
      <c r="Y4165" s="27"/>
      <c r="Z4165" s="27"/>
      <c r="AA4165" s="27"/>
      <c r="AB4165" s="27"/>
      <c r="AC4165" s="27"/>
      <c r="AD4165" s="27"/>
      <c r="AE4165" s="27"/>
      <c r="AF4165" s="27"/>
      <c r="AG4165" s="27"/>
      <c r="AH4165" s="27"/>
      <c r="AI4165" s="27"/>
      <c r="AJ4165" s="27"/>
      <c r="AK4165" s="27"/>
      <c r="AL4165" s="27"/>
      <c r="AM4165" s="27"/>
      <c r="AN4165" s="27"/>
      <c r="AO4165" s="27"/>
      <c r="AP4165" s="39"/>
      <c r="AQ4165" s="27">
        <f>T4165+U4165+V4165</f>
        <v>720000000</v>
      </c>
      <c r="AR4165" s="27">
        <f t="shared" si="180"/>
        <v>806400000.00000012</v>
      </c>
      <c r="AS4165" s="7"/>
      <c r="AT4165" s="9">
        <v>2017</v>
      </c>
      <c r="AU4165" s="10"/>
    </row>
    <row r="4166" spans="2:47" ht="13.15" customHeight="1" x14ac:dyDescent="0.2">
      <c r="B4166" s="44" t="s">
        <v>6933</v>
      </c>
      <c r="C4166" s="16" t="s">
        <v>100</v>
      </c>
      <c r="D4166" s="15" t="s">
        <v>6934</v>
      </c>
      <c r="E4166" s="133" t="s">
        <v>6935</v>
      </c>
      <c r="F4166" s="133" t="s">
        <v>6935</v>
      </c>
      <c r="G4166" s="134" t="s">
        <v>6936</v>
      </c>
      <c r="H4166" s="134" t="s">
        <v>1026</v>
      </c>
      <c r="I4166" s="53">
        <v>100</v>
      </c>
      <c r="J4166" s="10" t="s">
        <v>3357</v>
      </c>
      <c r="K4166" s="135" t="s">
        <v>5830</v>
      </c>
      <c r="L4166" s="15"/>
      <c r="M4166" s="10" t="s">
        <v>5232</v>
      </c>
      <c r="N4166" s="15" t="s">
        <v>5955</v>
      </c>
      <c r="O4166" s="59"/>
      <c r="P4166" s="63"/>
      <c r="Q4166" s="63"/>
      <c r="R4166" s="64"/>
      <c r="S4166" s="59"/>
      <c r="T4166" s="136">
        <v>9231250</v>
      </c>
      <c r="U4166" s="27">
        <v>10837500</v>
      </c>
      <c r="V4166" s="27">
        <v>10837500</v>
      </c>
      <c r="W4166" s="59"/>
      <c r="X4166" s="59"/>
      <c r="Y4166" s="59"/>
      <c r="Z4166" s="59"/>
      <c r="AA4166" s="59"/>
      <c r="AB4166" s="59"/>
      <c r="AC4166" s="59"/>
      <c r="AD4166" s="59"/>
      <c r="AE4166" s="59"/>
      <c r="AF4166" s="59"/>
      <c r="AG4166" s="59"/>
      <c r="AH4166" s="59"/>
      <c r="AI4166" s="59"/>
      <c r="AJ4166" s="59"/>
      <c r="AK4166" s="59"/>
      <c r="AL4166" s="59"/>
      <c r="AM4166" s="59"/>
      <c r="AN4166" s="59"/>
      <c r="AO4166" s="59"/>
      <c r="AP4166" s="59"/>
      <c r="AQ4166" s="27">
        <v>0</v>
      </c>
      <c r="AR4166" s="27">
        <f t="shared" si="180"/>
        <v>0</v>
      </c>
      <c r="AS4166" s="109"/>
      <c r="AT4166" s="105">
        <v>2017</v>
      </c>
      <c r="AU4166" s="65" t="s">
        <v>212</v>
      </c>
    </row>
    <row r="4167" spans="2:47" ht="13.15" customHeight="1" x14ac:dyDescent="0.2">
      <c r="B4167" s="44" t="s">
        <v>6937</v>
      </c>
      <c r="C4167" s="16" t="s">
        <v>100</v>
      </c>
      <c r="D4167" s="15" t="s">
        <v>6934</v>
      </c>
      <c r="E4167" s="133" t="s">
        <v>6935</v>
      </c>
      <c r="F4167" s="133" t="s">
        <v>6935</v>
      </c>
      <c r="G4167" s="134" t="s">
        <v>6938</v>
      </c>
      <c r="H4167" s="134" t="s">
        <v>1026</v>
      </c>
      <c r="I4167" s="53">
        <v>100</v>
      </c>
      <c r="J4167" s="10" t="s">
        <v>3357</v>
      </c>
      <c r="K4167" s="135" t="s">
        <v>5830</v>
      </c>
      <c r="L4167" s="15"/>
      <c r="M4167" s="10" t="s">
        <v>5232</v>
      </c>
      <c r="N4167" s="15" t="s">
        <v>5955</v>
      </c>
      <c r="O4167" s="59"/>
      <c r="P4167" s="63"/>
      <c r="Q4167" s="63"/>
      <c r="R4167" s="64"/>
      <c r="S4167" s="59"/>
      <c r="T4167" s="136">
        <v>11720000</v>
      </c>
      <c r="U4167" s="27">
        <v>12740000</v>
      </c>
      <c r="V4167" s="27">
        <v>12740000</v>
      </c>
      <c r="W4167" s="59"/>
      <c r="X4167" s="59"/>
      <c r="Y4167" s="59"/>
      <c r="Z4167" s="59"/>
      <c r="AA4167" s="59"/>
      <c r="AB4167" s="59"/>
      <c r="AC4167" s="59"/>
      <c r="AD4167" s="59"/>
      <c r="AE4167" s="59"/>
      <c r="AF4167" s="59"/>
      <c r="AG4167" s="59"/>
      <c r="AH4167" s="59"/>
      <c r="AI4167" s="59"/>
      <c r="AJ4167" s="59"/>
      <c r="AK4167" s="59"/>
      <c r="AL4167" s="59"/>
      <c r="AM4167" s="59"/>
      <c r="AN4167" s="59"/>
      <c r="AO4167" s="59"/>
      <c r="AP4167" s="59"/>
      <c r="AQ4167" s="27">
        <v>0</v>
      </c>
      <c r="AR4167" s="27">
        <f t="shared" si="180"/>
        <v>0</v>
      </c>
      <c r="AS4167" s="109"/>
      <c r="AT4167" s="105">
        <v>2017</v>
      </c>
      <c r="AU4167" s="65" t="s">
        <v>212</v>
      </c>
    </row>
    <row r="4168" spans="2:47" ht="13.15" customHeight="1" x14ac:dyDescent="0.2">
      <c r="B4168" s="44" t="s">
        <v>6939</v>
      </c>
      <c r="C4168" s="16" t="s">
        <v>100</v>
      </c>
      <c r="D4168" s="15" t="s">
        <v>6934</v>
      </c>
      <c r="E4168" s="133" t="s">
        <v>6935</v>
      </c>
      <c r="F4168" s="133" t="s">
        <v>6935</v>
      </c>
      <c r="G4168" s="134" t="s">
        <v>6940</v>
      </c>
      <c r="H4168" s="134" t="s">
        <v>1026</v>
      </c>
      <c r="I4168" s="53">
        <v>100</v>
      </c>
      <c r="J4168" s="10" t="s">
        <v>3357</v>
      </c>
      <c r="K4168" s="135" t="s">
        <v>5830</v>
      </c>
      <c r="L4168" s="15"/>
      <c r="M4168" s="10" t="s">
        <v>5232</v>
      </c>
      <c r="N4168" s="15" t="s">
        <v>5955</v>
      </c>
      <c r="O4168" s="59"/>
      <c r="P4168" s="63"/>
      <c r="Q4168" s="63"/>
      <c r="R4168" s="64"/>
      <c r="S4168" s="59"/>
      <c r="T4168" s="136">
        <v>4420000</v>
      </c>
      <c r="U4168" s="27">
        <v>5100000</v>
      </c>
      <c r="V4168" s="27">
        <v>5100000</v>
      </c>
      <c r="W4168" s="59"/>
      <c r="X4168" s="59"/>
      <c r="Y4168" s="59"/>
      <c r="Z4168" s="59"/>
      <c r="AA4168" s="59"/>
      <c r="AB4168" s="59"/>
      <c r="AC4168" s="59"/>
      <c r="AD4168" s="59"/>
      <c r="AE4168" s="59"/>
      <c r="AF4168" s="59"/>
      <c r="AG4168" s="59"/>
      <c r="AH4168" s="59"/>
      <c r="AI4168" s="59"/>
      <c r="AJ4168" s="59"/>
      <c r="AK4168" s="59"/>
      <c r="AL4168" s="59"/>
      <c r="AM4168" s="59"/>
      <c r="AN4168" s="59"/>
      <c r="AO4168" s="59"/>
      <c r="AP4168" s="59"/>
      <c r="AQ4168" s="27">
        <v>0</v>
      </c>
      <c r="AR4168" s="27">
        <f t="shared" si="180"/>
        <v>0</v>
      </c>
      <c r="AS4168" s="109"/>
      <c r="AT4168" s="105">
        <v>2017</v>
      </c>
      <c r="AU4168" s="65" t="s">
        <v>212</v>
      </c>
    </row>
    <row r="4169" spans="2:47" ht="13.15" customHeight="1" x14ac:dyDescent="0.2">
      <c r="B4169" s="44" t="s">
        <v>6941</v>
      </c>
      <c r="C4169" s="16" t="s">
        <v>100</v>
      </c>
      <c r="D4169" s="15" t="s">
        <v>6934</v>
      </c>
      <c r="E4169" s="133" t="s">
        <v>6935</v>
      </c>
      <c r="F4169" s="133" t="s">
        <v>6935</v>
      </c>
      <c r="G4169" s="134" t="s">
        <v>6942</v>
      </c>
      <c r="H4169" s="134" t="s">
        <v>1026</v>
      </c>
      <c r="I4169" s="53">
        <v>100</v>
      </c>
      <c r="J4169" s="10" t="s">
        <v>3357</v>
      </c>
      <c r="K4169" s="135" t="s">
        <v>5830</v>
      </c>
      <c r="L4169" s="15"/>
      <c r="M4169" s="10" t="s">
        <v>5232</v>
      </c>
      <c r="N4169" s="15" t="s">
        <v>5955</v>
      </c>
      <c r="O4169" s="59"/>
      <c r="P4169" s="63"/>
      <c r="Q4169" s="63"/>
      <c r="R4169" s="64"/>
      <c r="S4169" s="59"/>
      <c r="T4169" s="136">
        <v>4004500</v>
      </c>
      <c r="U4169" s="27">
        <v>4922000</v>
      </c>
      <c r="V4169" s="27">
        <v>4922000</v>
      </c>
      <c r="W4169" s="59"/>
      <c r="X4169" s="59"/>
      <c r="Y4169" s="59"/>
      <c r="Z4169" s="59"/>
      <c r="AA4169" s="59"/>
      <c r="AB4169" s="59"/>
      <c r="AC4169" s="59"/>
      <c r="AD4169" s="59"/>
      <c r="AE4169" s="59"/>
      <c r="AF4169" s="59"/>
      <c r="AG4169" s="59"/>
      <c r="AH4169" s="59"/>
      <c r="AI4169" s="59"/>
      <c r="AJ4169" s="59"/>
      <c r="AK4169" s="59"/>
      <c r="AL4169" s="59"/>
      <c r="AM4169" s="59"/>
      <c r="AN4169" s="59"/>
      <c r="AO4169" s="59"/>
      <c r="AP4169" s="59"/>
      <c r="AQ4169" s="27">
        <v>0</v>
      </c>
      <c r="AR4169" s="27">
        <f t="shared" si="180"/>
        <v>0</v>
      </c>
      <c r="AS4169" s="109"/>
      <c r="AT4169" s="105">
        <v>2017</v>
      </c>
      <c r="AU4169" s="65" t="s">
        <v>212</v>
      </c>
    </row>
    <row r="4170" spans="2:47" ht="13.15" customHeight="1" x14ac:dyDescent="0.2">
      <c r="B4170" s="44" t="s">
        <v>6943</v>
      </c>
      <c r="C4170" s="16" t="s">
        <v>100</v>
      </c>
      <c r="D4170" s="15" t="s">
        <v>6934</v>
      </c>
      <c r="E4170" s="133" t="s">
        <v>6935</v>
      </c>
      <c r="F4170" s="133" t="s">
        <v>6935</v>
      </c>
      <c r="G4170" s="134" t="s">
        <v>6944</v>
      </c>
      <c r="H4170" s="134" t="s">
        <v>1026</v>
      </c>
      <c r="I4170" s="53">
        <v>100</v>
      </c>
      <c r="J4170" s="10" t="s">
        <v>3357</v>
      </c>
      <c r="K4170" s="135" t="s">
        <v>5830</v>
      </c>
      <c r="L4170" s="15"/>
      <c r="M4170" s="10" t="s">
        <v>5232</v>
      </c>
      <c r="N4170" s="15" t="s">
        <v>5955</v>
      </c>
      <c r="O4170" s="59"/>
      <c r="P4170" s="63"/>
      <c r="Q4170" s="63"/>
      <c r="R4170" s="64"/>
      <c r="S4170" s="59"/>
      <c r="T4170" s="136">
        <v>38964964.289999999</v>
      </c>
      <c r="U4170" s="27">
        <v>52558000</v>
      </c>
      <c r="V4170" s="27">
        <v>52558000</v>
      </c>
      <c r="W4170" s="59"/>
      <c r="X4170" s="59"/>
      <c r="Y4170" s="59"/>
      <c r="Z4170" s="59"/>
      <c r="AA4170" s="59"/>
      <c r="AB4170" s="59"/>
      <c r="AC4170" s="59"/>
      <c r="AD4170" s="59"/>
      <c r="AE4170" s="59"/>
      <c r="AF4170" s="59"/>
      <c r="AG4170" s="59"/>
      <c r="AH4170" s="59"/>
      <c r="AI4170" s="59"/>
      <c r="AJ4170" s="59"/>
      <c r="AK4170" s="59"/>
      <c r="AL4170" s="59"/>
      <c r="AM4170" s="59"/>
      <c r="AN4170" s="59"/>
      <c r="AO4170" s="59"/>
      <c r="AP4170" s="59"/>
      <c r="AQ4170" s="27">
        <v>0</v>
      </c>
      <c r="AR4170" s="27">
        <f t="shared" si="180"/>
        <v>0</v>
      </c>
      <c r="AS4170" s="109"/>
      <c r="AT4170" s="105">
        <v>2017</v>
      </c>
      <c r="AU4170" s="65" t="s">
        <v>212</v>
      </c>
    </row>
    <row r="4171" spans="2:47" ht="13.15" customHeight="1" x14ac:dyDescent="0.2">
      <c r="B4171" s="44" t="s">
        <v>6945</v>
      </c>
      <c r="C4171" s="13" t="s">
        <v>100</v>
      </c>
      <c r="D4171" s="97" t="s">
        <v>6858</v>
      </c>
      <c r="E4171" s="97" t="s">
        <v>6859</v>
      </c>
      <c r="F4171" s="97" t="s">
        <v>6859</v>
      </c>
      <c r="G4171" s="97" t="s">
        <v>6946</v>
      </c>
      <c r="H4171" s="97" t="s">
        <v>1026</v>
      </c>
      <c r="I4171" s="97">
        <v>80</v>
      </c>
      <c r="J4171" s="119" t="s">
        <v>3357</v>
      </c>
      <c r="K4171" s="97" t="s">
        <v>6187</v>
      </c>
      <c r="L4171" s="97"/>
      <c r="M4171" s="97" t="s">
        <v>6210</v>
      </c>
      <c r="N4171" s="15" t="s">
        <v>5955</v>
      </c>
      <c r="O4171" s="120"/>
      <c r="P4171" s="121"/>
      <c r="Q4171" s="121"/>
      <c r="R4171" s="122"/>
      <c r="S4171" s="123"/>
      <c r="T4171" s="99">
        <v>12449726.351174058</v>
      </c>
      <c r="U4171" s="99">
        <v>17259489.648825943</v>
      </c>
      <c r="V4171" s="124"/>
      <c r="W4171" s="123"/>
      <c r="X4171" s="123"/>
      <c r="Y4171" s="123"/>
      <c r="Z4171" s="123"/>
      <c r="AA4171" s="123"/>
      <c r="AB4171" s="123"/>
      <c r="AC4171" s="123"/>
      <c r="AD4171" s="123"/>
      <c r="AE4171" s="123"/>
      <c r="AF4171" s="123"/>
      <c r="AG4171" s="123"/>
      <c r="AH4171" s="123"/>
      <c r="AI4171" s="123"/>
      <c r="AJ4171" s="123"/>
      <c r="AK4171" s="123"/>
      <c r="AL4171" s="123"/>
      <c r="AM4171" s="123"/>
      <c r="AN4171" s="123"/>
      <c r="AO4171" s="123"/>
      <c r="AP4171" s="123"/>
      <c r="AQ4171" s="99">
        <v>0</v>
      </c>
      <c r="AR4171" s="27">
        <f t="shared" si="180"/>
        <v>0</v>
      </c>
      <c r="AS4171" s="125"/>
      <c r="AT4171" s="105">
        <v>2017</v>
      </c>
      <c r="AU4171" s="126" t="s">
        <v>212</v>
      </c>
    </row>
    <row r="4172" spans="2:47" ht="13.15" customHeight="1" x14ac:dyDescent="0.2">
      <c r="B4172" s="44" t="s">
        <v>6947</v>
      </c>
      <c r="C4172" s="13" t="s">
        <v>100</v>
      </c>
      <c r="D4172" s="97" t="s">
        <v>6858</v>
      </c>
      <c r="E4172" s="97" t="s">
        <v>6859</v>
      </c>
      <c r="F4172" s="97" t="s">
        <v>6859</v>
      </c>
      <c r="G4172" s="97" t="s">
        <v>6948</v>
      </c>
      <c r="H4172" s="97" t="s">
        <v>105</v>
      </c>
      <c r="I4172" s="97">
        <v>80</v>
      </c>
      <c r="J4172" s="119" t="s">
        <v>3357</v>
      </c>
      <c r="K4172" s="97" t="s">
        <v>6187</v>
      </c>
      <c r="L4172" s="97"/>
      <c r="M4172" s="97" t="s">
        <v>6210</v>
      </c>
      <c r="N4172" s="15" t="s">
        <v>5955</v>
      </c>
      <c r="O4172" s="120"/>
      <c r="P4172" s="121"/>
      <c r="Q4172" s="121"/>
      <c r="R4172" s="122"/>
      <c r="S4172" s="123"/>
      <c r="T4172" s="99">
        <v>2120617.30438445</v>
      </c>
      <c r="U4172" s="99">
        <v>2939885.69561555</v>
      </c>
      <c r="V4172" s="124"/>
      <c r="W4172" s="123"/>
      <c r="X4172" s="123"/>
      <c r="Y4172" s="123"/>
      <c r="Z4172" s="123"/>
      <c r="AA4172" s="123"/>
      <c r="AB4172" s="123"/>
      <c r="AC4172" s="123"/>
      <c r="AD4172" s="123"/>
      <c r="AE4172" s="123"/>
      <c r="AF4172" s="123"/>
      <c r="AG4172" s="123"/>
      <c r="AH4172" s="123"/>
      <c r="AI4172" s="123"/>
      <c r="AJ4172" s="123"/>
      <c r="AK4172" s="123"/>
      <c r="AL4172" s="123"/>
      <c r="AM4172" s="123"/>
      <c r="AN4172" s="123"/>
      <c r="AO4172" s="123"/>
      <c r="AP4172" s="123"/>
      <c r="AQ4172" s="99">
        <v>0</v>
      </c>
      <c r="AR4172" s="27">
        <f t="shared" si="180"/>
        <v>0</v>
      </c>
      <c r="AS4172" s="125"/>
      <c r="AT4172" s="105">
        <v>2017</v>
      </c>
      <c r="AU4172" s="126" t="s">
        <v>212</v>
      </c>
    </row>
    <row r="4173" spans="2:47" ht="13.15" customHeight="1" x14ac:dyDescent="0.2">
      <c r="B4173" s="44" t="s">
        <v>7220</v>
      </c>
      <c r="C4173" s="16" t="s">
        <v>100</v>
      </c>
      <c r="D4173" s="97" t="s">
        <v>6858</v>
      </c>
      <c r="E4173" s="97" t="s">
        <v>6859</v>
      </c>
      <c r="F4173" s="97" t="s">
        <v>6859</v>
      </c>
      <c r="G4173" s="97" t="s">
        <v>7218</v>
      </c>
      <c r="H4173" s="97" t="s">
        <v>1026</v>
      </c>
      <c r="I4173" s="97">
        <v>80</v>
      </c>
      <c r="J4173" s="119" t="s">
        <v>7214</v>
      </c>
      <c r="K4173" s="97" t="s">
        <v>7215</v>
      </c>
      <c r="L4173" s="97"/>
      <c r="M4173" s="97" t="s">
        <v>6210</v>
      </c>
      <c r="N4173" s="15" t="s">
        <v>5955</v>
      </c>
      <c r="O4173" s="10"/>
      <c r="P4173" s="10"/>
      <c r="Q4173" s="63"/>
      <c r="R4173" s="59"/>
      <c r="S4173" s="59"/>
      <c r="T4173" s="39">
        <v>1372410</v>
      </c>
      <c r="U4173" s="39">
        <v>10944870</v>
      </c>
      <c r="V4173" s="27"/>
      <c r="W4173" s="27"/>
      <c r="X4173" s="59"/>
      <c r="Y4173" s="59"/>
      <c r="Z4173" s="59"/>
      <c r="AA4173" s="59"/>
      <c r="AB4173" s="59"/>
      <c r="AC4173" s="59"/>
      <c r="AD4173" s="59"/>
      <c r="AE4173" s="59"/>
      <c r="AF4173" s="59"/>
      <c r="AG4173" s="59"/>
      <c r="AH4173" s="59"/>
      <c r="AI4173" s="59"/>
      <c r="AJ4173" s="59"/>
      <c r="AK4173" s="59"/>
      <c r="AL4173" s="59"/>
      <c r="AM4173" s="59"/>
      <c r="AN4173" s="59"/>
      <c r="AO4173" s="59"/>
      <c r="AP4173" s="59"/>
      <c r="AQ4173" s="27">
        <v>12317280</v>
      </c>
      <c r="AR4173" s="27">
        <f t="shared" si="180"/>
        <v>13795353.600000001</v>
      </c>
      <c r="AS4173" s="109"/>
      <c r="AT4173" s="105">
        <v>2017</v>
      </c>
      <c r="AU4173" s="65"/>
    </row>
    <row r="4174" spans="2:47" ht="13.15" customHeight="1" x14ac:dyDescent="0.25">
      <c r="B4174" s="44" t="s">
        <v>7221</v>
      </c>
      <c r="C4174" s="16" t="s">
        <v>100</v>
      </c>
      <c r="D4174" s="97" t="s">
        <v>6858</v>
      </c>
      <c r="E4174" s="97" t="s">
        <v>6859</v>
      </c>
      <c r="F4174" s="97" t="s">
        <v>6859</v>
      </c>
      <c r="G4174" s="97" t="s">
        <v>7219</v>
      </c>
      <c r="H4174" s="97" t="s">
        <v>105</v>
      </c>
      <c r="I4174" s="97">
        <v>80</v>
      </c>
      <c r="J4174" s="119" t="s">
        <v>7214</v>
      </c>
      <c r="K4174" s="97" t="s">
        <v>7215</v>
      </c>
      <c r="L4174" s="97"/>
      <c r="M4174" s="97" t="s">
        <v>6210</v>
      </c>
      <c r="N4174" s="15" t="s">
        <v>5955</v>
      </c>
      <c r="O4174" s="10"/>
      <c r="P4174" s="10"/>
      <c r="Q4174" s="63"/>
      <c r="R4174" s="59"/>
      <c r="S4174" s="59"/>
      <c r="T4174" s="39">
        <v>203170</v>
      </c>
      <c r="U4174" s="39">
        <v>1620260</v>
      </c>
      <c r="V4174" s="27"/>
      <c r="W4174" s="27"/>
      <c r="X4174" s="59"/>
      <c r="Y4174" s="59"/>
      <c r="Z4174" s="59"/>
      <c r="AA4174" s="59"/>
      <c r="AB4174" s="59"/>
      <c r="AC4174" s="59"/>
      <c r="AD4174" s="59"/>
      <c r="AE4174" s="59"/>
      <c r="AF4174" s="59"/>
      <c r="AG4174" s="59"/>
      <c r="AH4174" s="59"/>
      <c r="AI4174" s="59"/>
      <c r="AJ4174" s="59"/>
      <c r="AK4174" s="59"/>
      <c r="AL4174" s="59"/>
      <c r="AM4174" s="59"/>
      <c r="AN4174" s="59"/>
      <c r="AO4174" s="59"/>
      <c r="AP4174" s="59"/>
      <c r="AQ4174" s="27">
        <v>0</v>
      </c>
      <c r="AR4174" s="27">
        <f t="shared" si="180"/>
        <v>0</v>
      </c>
      <c r="AS4174" s="109"/>
      <c r="AT4174" s="105">
        <v>2017</v>
      </c>
      <c r="AU4174" s="10">
        <v>9</v>
      </c>
    </row>
    <row r="4175" spans="2:47" ht="13.15" customHeight="1" x14ac:dyDescent="0.2">
      <c r="B4175" s="44" t="s">
        <v>7432</v>
      </c>
      <c r="C4175" s="16" t="s">
        <v>100</v>
      </c>
      <c r="D4175" s="97" t="s">
        <v>6858</v>
      </c>
      <c r="E4175" s="97" t="s">
        <v>6859</v>
      </c>
      <c r="F4175" s="97" t="s">
        <v>6859</v>
      </c>
      <c r="G4175" s="97" t="s">
        <v>7219</v>
      </c>
      <c r="H4175" s="97" t="s">
        <v>105</v>
      </c>
      <c r="I4175" s="97">
        <v>80</v>
      </c>
      <c r="J4175" s="10" t="s">
        <v>5951</v>
      </c>
      <c r="K4175" s="97" t="s">
        <v>7215</v>
      </c>
      <c r="L4175" s="97"/>
      <c r="M4175" s="97" t="s">
        <v>6210</v>
      </c>
      <c r="N4175" s="15" t="s">
        <v>5955</v>
      </c>
      <c r="O4175" s="10"/>
      <c r="P4175" s="10"/>
      <c r="Q4175" s="63"/>
      <c r="R4175" s="59"/>
      <c r="S4175" s="59"/>
      <c r="T4175" s="39">
        <v>203170</v>
      </c>
      <c r="U4175" s="39">
        <v>1620260</v>
      </c>
      <c r="V4175" s="27"/>
      <c r="W4175" s="27"/>
      <c r="X4175" s="59"/>
      <c r="Y4175" s="27"/>
      <c r="Z4175" s="27"/>
      <c r="AA4175" s="109"/>
      <c r="AB4175" s="105"/>
      <c r="AC4175" s="65"/>
      <c r="AD4175" s="10"/>
      <c r="AE4175" s="27"/>
      <c r="AF4175" s="27"/>
      <c r="AG4175" s="27"/>
      <c r="AH4175" s="27"/>
      <c r="AI4175" s="27"/>
      <c r="AJ4175" s="27"/>
      <c r="AK4175" s="27"/>
      <c r="AL4175" s="27"/>
      <c r="AM4175" s="27"/>
      <c r="AN4175" s="27"/>
      <c r="AO4175" s="27"/>
      <c r="AP4175" s="27"/>
      <c r="AQ4175" s="27">
        <f>T4175+U4175+V4175+W4175</f>
        <v>1823430</v>
      </c>
      <c r="AR4175" s="27">
        <f t="shared" si="180"/>
        <v>2042241.6</v>
      </c>
      <c r="AS4175" s="10"/>
      <c r="AT4175" s="9">
        <v>2017</v>
      </c>
      <c r="AU4175" s="10"/>
    </row>
    <row r="4176" spans="2:47" ht="13.15" customHeight="1" x14ac:dyDescent="0.25">
      <c r="B4176" s="44" t="s">
        <v>7248</v>
      </c>
      <c r="C4176" s="16" t="s">
        <v>100</v>
      </c>
      <c r="D4176" s="15" t="s">
        <v>6843</v>
      </c>
      <c r="E4176" s="15" t="s">
        <v>6844</v>
      </c>
      <c r="F4176" s="15" t="s">
        <v>6844</v>
      </c>
      <c r="G4176" s="15" t="s">
        <v>7249</v>
      </c>
      <c r="H4176" s="15" t="s">
        <v>105</v>
      </c>
      <c r="I4176" s="15">
        <v>100</v>
      </c>
      <c r="J4176" s="142" t="s">
        <v>6043</v>
      </c>
      <c r="K4176" s="15" t="s">
        <v>7250</v>
      </c>
      <c r="L4176" s="10"/>
      <c r="M4176" s="15" t="s">
        <v>7251</v>
      </c>
      <c r="N4176" s="15" t="s">
        <v>5955</v>
      </c>
      <c r="O4176" s="27"/>
      <c r="P4176" s="73"/>
      <c r="Q4176" s="73"/>
      <c r="R4176" s="74"/>
      <c r="S4176" s="27"/>
      <c r="T4176" s="150"/>
      <c r="U4176" s="27">
        <v>20575233600</v>
      </c>
      <c r="V4176" s="73">
        <v>20575233600</v>
      </c>
      <c r="W4176" s="73">
        <v>20004201000</v>
      </c>
      <c r="X4176" s="39"/>
      <c r="Y4176" s="39"/>
      <c r="Z4176" s="39"/>
      <c r="AA4176" s="39"/>
      <c r="AB4176" s="39"/>
      <c r="AC4176" s="39"/>
      <c r="AD4176" s="39"/>
      <c r="AE4176" s="39"/>
      <c r="AF4176" s="39"/>
      <c r="AG4176" s="39"/>
      <c r="AH4176" s="39"/>
      <c r="AI4176" s="39"/>
      <c r="AJ4176" s="39"/>
      <c r="AK4176" s="39"/>
      <c r="AL4176" s="39"/>
      <c r="AM4176" s="39"/>
      <c r="AN4176" s="39"/>
      <c r="AO4176" s="39"/>
      <c r="AP4176" s="39"/>
      <c r="AQ4176" s="27">
        <f t="shared" ref="AQ4176:AQ4236" si="181">SUM(O4176:W4176)</f>
        <v>61154668200</v>
      </c>
      <c r="AR4176" s="139">
        <v>61160262600</v>
      </c>
      <c r="AS4176" s="91"/>
      <c r="AT4176" s="9">
        <v>2017</v>
      </c>
      <c r="AU4176" s="10"/>
    </row>
    <row r="4177" spans="2:47" ht="13.15" customHeight="1" x14ac:dyDescent="0.25">
      <c r="B4177" s="44" t="s">
        <v>7252</v>
      </c>
      <c r="C4177" s="16" t="s">
        <v>100</v>
      </c>
      <c r="D4177" s="15" t="s">
        <v>7253</v>
      </c>
      <c r="E4177" s="15" t="s">
        <v>6431</v>
      </c>
      <c r="F4177" s="15" t="s">
        <v>6432</v>
      </c>
      <c r="G4177" s="15" t="s">
        <v>7254</v>
      </c>
      <c r="H4177" s="15" t="s">
        <v>105</v>
      </c>
      <c r="I4177" s="15">
        <v>100</v>
      </c>
      <c r="J4177" s="142" t="s">
        <v>6043</v>
      </c>
      <c r="K4177" s="15" t="s">
        <v>6435</v>
      </c>
      <c r="L4177" s="10"/>
      <c r="M4177" s="15" t="s">
        <v>7255</v>
      </c>
      <c r="N4177" s="15" t="s">
        <v>5955</v>
      </c>
      <c r="O4177" s="27"/>
      <c r="P4177" s="73"/>
      <c r="Q4177" s="73"/>
      <c r="R4177" s="74"/>
      <c r="S4177" s="27"/>
      <c r="T4177" s="150"/>
      <c r="U4177" s="151">
        <v>219095684.99999994</v>
      </c>
      <c r="V4177" s="73">
        <v>225884999.99999994</v>
      </c>
      <c r="W4177" s="73">
        <v>237766254.99999997</v>
      </c>
      <c r="X4177" s="39"/>
      <c r="Y4177" s="39"/>
      <c r="Z4177" s="39"/>
      <c r="AA4177" s="39"/>
      <c r="AB4177" s="39"/>
      <c r="AC4177" s="39"/>
      <c r="AD4177" s="39"/>
      <c r="AE4177" s="39"/>
      <c r="AF4177" s="39"/>
      <c r="AG4177" s="39"/>
      <c r="AH4177" s="39"/>
      <c r="AI4177" s="39"/>
      <c r="AJ4177" s="39"/>
      <c r="AK4177" s="39"/>
      <c r="AL4177" s="39"/>
      <c r="AM4177" s="39"/>
      <c r="AN4177" s="39"/>
      <c r="AO4177" s="39"/>
      <c r="AP4177" s="39"/>
      <c r="AQ4177" s="27">
        <f t="shared" si="181"/>
        <v>682746939.99999988</v>
      </c>
      <c r="AR4177" s="27">
        <f t="shared" ref="AR4177:AR4292" si="182">AQ4177*1.12</f>
        <v>764676572.79999995</v>
      </c>
      <c r="AS4177" s="91"/>
      <c r="AT4177" s="9">
        <v>2017</v>
      </c>
      <c r="AU4177" s="10"/>
    </row>
    <row r="4178" spans="2:47" ht="13.15" customHeight="1" x14ac:dyDescent="0.25">
      <c r="B4178" s="44" t="s">
        <v>7256</v>
      </c>
      <c r="C4178" s="16" t="s">
        <v>100</v>
      </c>
      <c r="D4178" s="10" t="s">
        <v>7257</v>
      </c>
      <c r="E4178" s="31" t="s">
        <v>7258</v>
      </c>
      <c r="F4178" s="31" t="s">
        <v>7258</v>
      </c>
      <c r="G4178" s="10" t="s">
        <v>7259</v>
      </c>
      <c r="H4178" s="140" t="s">
        <v>1026</v>
      </c>
      <c r="I4178" s="10">
        <v>100</v>
      </c>
      <c r="J4178" s="10" t="s">
        <v>5951</v>
      </c>
      <c r="K4178" s="10" t="s">
        <v>5952</v>
      </c>
      <c r="L4178" s="10"/>
      <c r="M4178" s="10" t="s">
        <v>5232</v>
      </c>
      <c r="N4178" s="10" t="s">
        <v>5955</v>
      </c>
      <c r="O4178" s="10"/>
      <c r="P4178" s="10"/>
      <c r="Q4178" s="63"/>
      <c r="R4178" s="59"/>
      <c r="S4178" s="59"/>
      <c r="T4178" s="152"/>
      <c r="U4178" s="27">
        <v>138644800</v>
      </c>
      <c r="V4178" s="27">
        <v>138644800</v>
      </c>
      <c r="W4178" s="27">
        <v>138644800</v>
      </c>
      <c r="X4178" s="59"/>
      <c r="Y4178" s="59"/>
      <c r="Z4178" s="59"/>
      <c r="AA4178" s="59"/>
      <c r="AB4178" s="59"/>
      <c r="AC4178" s="59"/>
      <c r="AD4178" s="59"/>
      <c r="AE4178" s="59"/>
      <c r="AF4178" s="59"/>
      <c r="AG4178" s="59"/>
      <c r="AH4178" s="59"/>
      <c r="AI4178" s="59"/>
      <c r="AJ4178" s="59"/>
      <c r="AK4178" s="59"/>
      <c r="AL4178" s="59"/>
      <c r="AM4178" s="59"/>
      <c r="AN4178" s="59"/>
      <c r="AO4178" s="59"/>
      <c r="AP4178" s="59"/>
      <c r="AQ4178" s="27">
        <v>0</v>
      </c>
      <c r="AR4178" s="27">
        <f t="shared" si="182"/>
        <v>0</v>
      </c>
      <c r="AS4178" s="109"/>
      <c r="AT4178" s="9">
        <v>2017</v>
      </c>
      <c r="AU4178" s="10" t="s">
        <v>7433</v>
      </c>
    </row>
    <row r="4179" spans="2:47" ht="13.15" customHeight="1" x14ac:dyDescent="0.2">
      <c r="B4179" s="44" t="s">
        <v>7434</v>
      </c>
      <c r="C4179" s="16" t="s">
        <v>100</v>
      </c>
      <c r="D4179" s="10" t="s">
        <v>7435</v>
      </c>
      <c r="E4179" s="31" t="s">
        <v>7258</v>
      </c>
      <c r="F4179" s="31" t="s">
        <v>7436</v>
      </c>
      <c r="G4179" s="10" t="s">
        <v>7259</v>
      </c>
      <c r="H4179" s="140" t="s">
        <v>1026</v>
      </c>
      <c r="I4179" s="10">
        <v>100</v>
      </c>
      <c r="J4179" s="10" t="s">
        <v>5951</v>
      </c>
      <c r="K4179" s="10" t="s">
        <v>6763</v>
      </c>
      <c r="L4179" s="10"/>
      <c r="M4179" s="10" t="s">
        <v>5232</v>
      </c>
      <c r="N4179" s="10" t="s">
        <v>5955</v>
      </c>
      <c r="O4179" s="10"/>
      <c r="P4179" s="10"/>
      <c r="Q4179" s="63"/>
      <c r="R4179" s="59"/>
      <c r="S4179" s="59"/>
      <c r="T4179" s="152"/>
      <c r="U4179" s="27">
        <v>138644800</v>
      </c>
      <c r="V4179" s="27">
        <v>138644800</v>
      </c>
      <c r="W4179" s="27">
        <v>138644800</v>
      </c>
      <c r="X4179" s="59"/>
      <c r="Y4179" s="27"/>
      <c r="Z4179" s="27"/>
      <c r="AA4179" s="109"/>
      <c r="AB4179" s="9"/>
      <c r="AC4179" s="65"/>
      <c r="AD4179" s="10"/>
      <c r="AE4179" s="39"/>
      <c r="AF4179" s="39"/>
      <c r="AG4179" s="39"/>
      <c r="AH4179" s="39"/>
      <c r="AI4179" s="39"/>
      <c r="AJ4179" s="39"/>
      <c r="AK4179" s="39"/>
      <c r="AL4179" s="39"/>
      <c r="AM4179" s="39"/>
      <c r="AN4179" s="39"/>
      <c r="AO4179" s="39"/>
      <c r="AP4179" s="39"/>
      <c r="AQ4179" s="27">
        <f t="shared" ref="AQ4179" si="183">U4179+V4179+W4179</f>
        <v>415934400</v>
      </c>
      <c r="AR4179" s="27">
        <f t="shared" si="182"/>
        <v>465846528.00000006</v>
      </c>
      <c r="AS4179" s="91"/>
      <c r="AT4179" s="9">
        <v>2017</v>
      </c>
      <c r="AU4179" s="10"/>
    </row>
    <row r="4180" spans="2:47" ht="13.15" customHeight="1" x14ac:dyDescent="0.25">
      <c r="B4180" s="44" t="s">
        <v>7260</v>
      </c>
      <c r="C4180" s="16" t="s">
        <v>100</v>
      </c>
      <c r="D4180" s="10" t="s">
        <v>7261</v>
      </c>
      <c r="E4180" s="31" t="s">
        <v>7262</v>
      </c>
      <c r="F4180" s="31" t="s">
        <v>7262</v>
      </c>
      <c r="G4180" s="10" t="s">
        <v>7263</v>
      </c>
      <c r="H4180" s="140" t="s">
        <v>1026</v>
      </c>
      <c r="I4180" s="10">
        <v>100</v>
      </c>
      <c r="J4180" s="10" t="s">
        <v>5951</v>
      </c>
      <c r="K4180" s="10" t="s">
        <v>5952</v>
      </c>
      <c r="L4180" s="10"/>
      <c r="M4180" s="10" t="s">
        <v>5232</v>
      </c>
      <c r="N4180" s="10" t="s">
        <v>5955</v>
      </c>
      <c r="O4180" s="10"/>
      <c r="P4180" s="10"/>
      <c r="Q4180" s="63"/>
      <c r="R4180" s="59"/>
      <c r="S4180" s="59"/>
      <c r="T4180" s="152"/>
      <c r="U4180" s="27">
        <v>35834400</v>
      </c>
      <c r="V4180" s="27">
        <v>35834400</v>
      </c>
      <c r="W4180" s="27">
        <v>35834400</v>
      </c>
      <c r="X4180" s="59"/>
      <c r="Y4180" s="59"/>
      <c r="Z4180" s="59"/>
      <c r="AA4180" s="59"/>
      <c r="AB4180" s="59"/>
      <c r="AC4180" s="59"/>
      <c r="AD4180" s="59"/>
      <c r="AE4180" s="59"/>
      <c r="AF4180" s="59"/>
      <c r="AG4180" s="59"/>
      <c r="AH4180" s="59"/>
      <c r="AI4180" s="59"/>
      <c r="AJ4180" s="59"/>
      <c r="AK4180" s="59"/>
      <c r="AL4180" s="59"/>
      <c r="AM4180" s="59"/>
      <c r="AN4180" s="59"/>
      <c r="AO4180" s="59"/>
      <c r="AP4180" s="59"/>
      <c r="AQ4180" s="27">
        <v>0</v>
      </c>
      <c r="AR4180" s="27">
        <f t="shared" si="182"/>
        <v>0</v>
      </c>
      <c r="AS4180" s="109"/>
      <c r="AT4180" s="9">
        <v>2017</v>
      </c>
      <c r="AU4180" s="10" t="s">
        <v>7433</v>
      </c>
    </row>
    <row r="4181" spans="2:47" ht="13.15" customHeight="1" x14ac:dyDescent="0.25">
      <c r="B4181" s="44" t="s">
        <v>7437</v>
      </c>
      <c r="C4181" s="16" t="s">
        <v>100</v>
      </c>
      <c r="D4181" s="153" t="s">
        <v>7438</v>
      </c>
      <c r="E4181" s="31" t="s">
        <v>7262</v>
      </c>
      <c r="F4181" s="31" t="s">
        <v>7262</v>
      </c>
      <c r="G4181" s="10" t="s">
        <v>7263</v>
      </c>
      <c r="H4181" s="140" t="s">
        <v>1026</v>
      </c>
      <c r="I4181" s="10">
        <v>100</v>
      </c>
      <c r="J4181" s="10" t="s">
        <v>5951</v>
      </c>
      <c r="K4181" s="10" t="s">
        <v>6763</v>
      </c>
      <c r="L4181" s="10"/>
      <c r="M4181" s="10" t="s">
        <v>5232</v>
      </c>
      <c r="N4181" s="10" t="s">
        <v>5955</v>
      </c>
      <c r="O4181" s="10"/>
      <c r="P4181" s="10"/>
      <c r="Q4181" s="63"/>
      <c r="R4181" s="59"/>
      <c r="S4181" s="59"/>
      <c r="T4181" s="152"/>
      <c r="U4181" s="27">
        <v>35834400</v>
      </c>
      <c r="V4181" s="27">
        <v>35834400</v>
      </c>
      <c r="W4181" s="27">
        <v>35834400</v>
      </c>
      <c r="X4181" s="59"/>
      <c r="Y4181" s="27"/>
      <c r="Z4181" s="27"/>
      <c r="AA4181" s="109"/>
      <c r="AB4181" s="9"/>
      <c r="AC4181" s="65"/>
      <c r="AD4181" s="10"/>
      <c r="AE4181" s="39"/>
      <c r="AF4181" s="39"/>
      <c r="AG4181" s="39"/>
      <c r="AH4181" s="39"/>
      <c r="AI4181" s="39"/>
      <c r="AJ4181" s="39"/>
      <c r="AK4181" s="39"/>
      <c r="AL4181" s="39"/>
      <c r="AM4181" s="39"/>
      <c r="AN4181" s="39"/>
      <c r="AO4181" s="39"/>
      <c r="AP4181" s="39"/>
      <c r="AQ4181" s="27">
        <f t="shared" ref="AQ4181" si="184">U4181+V4181+W4181</f>
        <v>107503200</v>
      </c>
      <c r="AR4181" s="27">
        <f t="shared" si="182"/>
        <v>120403584.00000001</v>
      </c>
      <c r="AS4181" s="91"/>
      <c r="AT4181" s="9">
        <v>2017</v>
      </c>
      <c r="AU4181" s="10"/>
    </row>
    <row r="4182" spans="2:47" ht="13.15" customHeight="1" x14ac:dyDescent="0.25">
      <c r="B4182" s="44" t="s">
        <v>7264</v>
      </c>
      <c r="C4182" s="16" t="s">
        <v>100</v>
      </c>
      <c r="D4182" s="10" t="s">
        <v>7265</v>
      </c>
      <c r="E4182" s="31" t="s">
        <v>7266</v>
      </c>
      <c r="F4182" s="31" t="s">
        <v>7266</v>
      </c>
      <c r="G4182" s="10" t="s">
        <v>7267</v>
      </c>
      <c r="H4182" s="140" t="s">
        <v>1026</v>
      </c>
      <c r="I4182" s="10">
        <v>100</v>
      </c>
      <c r="J4182" s="10" t="s">
        <v>5951</v>
      </c>
      <c r="K4182" s="10" t="s">
        <v>5952</v>
      </c>
      <c r="L4182" s="10"/>
      <c r="M4182" s="10" t="s">
        <v>5232</v>
      </c>
      <c r="N4182" s="10" t="s">
        <v>5955</v>
      </c>
      <c r="O4182" s="10"/>
      <c r="P4182" s="10"/>
      <c r="Q4182" s="63"/>
      <c r="R4182" s="59"/>
      <c r="S4182" s="59"/>
      <c r="T4182" s="152"/>
      <c r="U4182" s="27">
        <v>35945000</v>
      </c>
      <c r="V4182" s="27">
        <v>35945000</v>
      </c>
      <c r="W4182" s="27">
        <v>35945000</v>
      </c>
      <c r="X4182" s="59"/>
      <c r="Y4182" s="59"/>
      <c r="Z4182" s="59"/>
      <c r="AA4182" s="59"/>
      <c r="AB4182" s="59"/>
      <c r="AC4182" s="59"/>
      <c r="AD4182" s="59"/>
      <c r="AE4182" s="59"/>
      <c r="AF4182" s="59"/>
      <c r="AG4182" s="59"/>
      <c r="AH4182" s="59"/>
      <c r="AI4182" s="59"/>
      <c r="AJ4182" s="59"/>
      <c r="AK4182" s="59"/>
      <c r="AL4182" s="59"/>
      <c r="AM4182" s="59"/>
      <c r="AN4182" s="59"/>
      <c r="AO4182" s="59"/>
      <c r="AP4182" s="59"/>
      <c r="AQ4182" s="27">
        <v>0</v>
      </c>
      <c r="AR4182" s="27">
        <f t="shared" si="182"/>
        <v>0</v>
      </c>
      <c r="AS4182" s="109"/>
      <c r="AT4182" s="9">
        <v>2017</v>
      </c>
      <c r="AU4182" s="10" t="s">
        <v>7433</v>
      </c>
    </row>
    <row r="4183" spans="2:47" ht="13.15" customHeight="1" x14ac:dyDescent="0.2">
      <c r="B4183" s="44" t="s">
        <v>7439</v>
      </c>
      <c r="C4183" s="16" t="s">
        <v>100</v>
      </c>
      <c r="D4183" s="10" t="s">
        <v>7440</v>
      </c>
      <c r="E4183" s="31" t="s">
        <v>7266</v>
      </c>
      <c r="F4183" s="31" t="s">
        <v>7266</v>
      </c>
      <c r="G4183" s="10" t="s">
        <v>7267</v>
      </c>
      <c r="H4183" s="140" t="s">
        <v>1026</v>
      </c>
      <c r="I4183" s="10">
        <v>100</v>
      </c>
      <c r="J4183" s="10" t="s">
        <v>5951</v>
      </c>
      <c r="K4183" s="10" t="s">
        <v>6763</v>
      </c>
      <c r="L4183" s="10"/>
      <c r="M4183" s="10" t="s">
        <v>5232</v>
      </c>
      <c r="N4183" s="10" t="s">
        <v>5955</v>
      </c>
      <c r="O4183" s="10"/>
      <c r="P4183" s="10"/>
      <c r="Q4183" s="63"/>
      <c r="R4183" s="59"/>
      <c r="S4183" s="59"/>
      <c r="T4183" s="152"/>
      <c r="U4183" s="27">
        <v>35945000</v>
      </c>
      <c r="V4183" s="27">
        <v>35945000</v>
      </c>
      <c r="W4183" s="27">
        <v>35945000</v>
      </c>
      <c r="X4183" s="59"/>
      <c r="Y4183" s="27"/>
      <c r="Z4183" s="27"/>
      <c r="AA4183" s="109"/>
      <c r="AB4183" s="9"/>
      <c r="AC4183" s="65"/>
      <c r="AD4183" s="10"/>
      <c r="AE4183" s="39"/>
      <c r="AF4183" s="39"/>
      <c r="AG4183" s="39"/>
      <c r="AH4183" s="39"/>
      <c r="AI4183" s="39"/>
      <c r="AJ4183" s="39"/>
      <c r="AK4183" s="39"/>
      <c r="AL4183" s="39"/>
      <c r="AM4183" s="39"/>
      <c r="AN4183" s="39"/>
      <c r="AO4183" s="39"/>
      <c r="AP4183" s="39"/>
      <c r="AQ4183" s="27">
        <f t="shared" ref="AQ4183" si="185">U4183+V4183+W4183</f>
        <v>107835000</v>
      </c>
      <c r="AR4183" s="27">
        <f t="shared" si="182"/>
        <v>120775200.00000001</v>
      </c>
      <c r="AS4183" s="91"/>
      <c r="AT4183" s="9">
        <v>2017</v>
      </c>
      <c r="AU4183" s="10"/>
    </row>
    <row r="4184" spans="2:47" ht="13.15" customHeight="1" x14ac:dyDescent="0.25">
      <c r="B4184" s="44" t="s">
        <v>7268</v>
      </c>
      <c r="C4184" s="16" t="s">
        <v>100</v>
      </c>
      <c r="D4184" s="10" t="s">
        <v>7269</v>
      </c>
      <c r="E4184" s="31" t="s">
        <v>7270</v>
      </c>
      <c r="F4184" s="31" t="s">
        <v>7270</v>
      </c>
      <c r="G4184" s="10" t="s">
        <v>7271</v>
      </c>
      <c r="H4184" s="140" t="s">
        <v>1026</v>
      </c>
      <c r="I4184" s="10">
        <v>100</v>
      </c>
      <c r="J4184" s="10" t="s">
        <v>5951</v>
      </c>
      <c r="K4184" s="10" t="s">
        <v>5952</v>
      </c>
      <c r="L4184" s="10"/>
      <c r="M4184" s="10" t="s">
        <v>5232</v>
      </c>
      <c r="N4184" s="10" t="s">
        <v>5955</v>
      </c>
      <c r="O4184" s="10"/>
      <c r="P4184" s="10"/>
      <c r="Q4184" s="63"/>
      <c r="R4184" s="59"/>
      <c r="S4184" s="59"/>
      <c r="T4184" s="152"/>
      <c r="U4184" s="27">
        <v>88573000</v>
      </c>
      <c r="V4184" s="27">
        <v>88573000</v>
      </c>
      <c r="W4184" s="27">
        <v>88573000</v>
      </c>
      <c r="X4184" s="59"/>
      <c r="Y4184" s="59"/>
      <c r="Z4184" s="59"/>
      <c r="AA4184" s="59"/>
      <c r="AB4184" s="59"/>
      <c r="AC4184" s="59"/>
      <c r="AD4184" s="59"/>
      <c r="AE4184" s="59"/>
      <c r="AF4184" s="59"/>
      <c r="AG4184" s="59"/>
      <c r="AH4184" s="59"/>
      <c r="AI4184" s="59"/>
      <c r="AJ4184" s="59"/>
      <c r="AK4184" s="59"/>
      <c r="AL4184" s="59"/>
      <c r="AM4184" s="59"/>
      <c r="AN4184" s="59"/>
      <c r="AO4184" s="59"/>
      <c r="AP4184" s="59"/>
      <c r="AQ4184" s="27">
        <v>0</v>
      </c>
      <c r="AR4184" s="27">
        <f t="shared" si="182"/>
        <v>0</v>
      </c>
      <c r="AS4184" s="109"/>
      <c r="AT4184" s="9">
        <v>2017</v>
      </c>
      <c r="AU4184" s="10" t="s">
        <v>7433</v>
      </c>
    </row>
    <row r="4185" spans="2:47" ht="13.15" customHeight="1" x14ac:dyDescent="0.2">
      <c r="B4185" s="44" t="s">
        <v>7441</v>
      </c>
      <c r="C4185" s="16" t="s">
        <v>100</v>
      </c>
      <c r="D4185" s="10" t="s">
        <v>7442</v>
      </c>
      <c r="E4185" s="31" t="s">
        <v>7270</v>
      </c>
      <c r="F4185" s="31" t="s">
        <v>7270</v>
      </c>
      <c r="G4185" s="10" t="s">
        <v>7271</v>
      </c>
      <c r="H4185" s="140" t="s">
        <v>1026</v>
      </c>
      <c r="I4185" s="10">
        <v>100</v>
      </c>
      <c r="J4185" s="10" t="s">
        <v>5951</v>
      </c>
      <c r="K4185" s="10" t="s">
        <v>6763</v>
      </c>
      <c r="L4185" s="10"/>
      <c r="M4185" s="10" t="s">
        <v>5232</v>
      </c>
      <c r="N4185" s="10" t="s">
        <v>5955</v>
      </c>
      <c r="O4185" s="10"/>
      <c r="P4185" s="10"/>
      <c r="Q4185" s="63"/>
      <c r="R4185" s="59"/>
      <c r="S4185" s="59"/>
      <c r="T4185" s="152"/>
      <c r="U4185" s="27">
        <v>88573000</v>
      </c>
      <c r="V4185" s="27">
        <v>88573000</v>
      </c>
      <c r="W4185" s="27">
        <v>88573000</v>
      </c>
      <c r="X4185" s="59"/>
      <c r="Y4185" s="27"/>
      <c r="Z4185" s="27"/>
      <c r="AA4185" s="109"/>
      <c r="AB4185" s="9"/>
      <c r="AC4185" s="65"/>
      <c r="AD4185" s="10"/>
      <c r="AE4185" s="39"/>
      <c r="AF4185" s="39"/>
      <c r="AG4185" s="39"/>
      <c r="AH4185" s="39"/>
      <c r="AI4185" s="39"/>
      <c r="AJ4185" s="39"/>
      <c r="AK4185" s="39"/>
      <c r="AL4185" s="39"/>
      <c r="AM4185" s="39"/>
      <c r="AN4185" s="39"/>
      <c r="AO4185" s="39"/>
      <c r="AP4185" s="39"/>
      <c r="AQ4185" s="27">
        <f t="shared" ref="AQ4185" si="186">U4185+V4185+W4185</f>
        <v>265719000</v>
      </c>
      <c r="AR4185" s="27">
        <f t="shared" si="182"/>
        <v>297605280</v>
      </c>
      <c r="AS4185" s="91"/>
      <c r="AT4185" s="9">
        <v>2017</v>
      </c>
      <c r="AU4185" s="10"/>
    </row>
    <row r="4186" spans="2:47" ht="13.15" customHeight="1" x14ac:dyDescent="0.25">
      <c r="B4186" s="44" t="s">
        <v>7272</v>
      </c>
      <c r="C4186" s="16" t="s">
        <v>100</v>
      </c>
      <c r="D4186" s="10" t="s">
        <v>7273</v>
      </c>
      <c r="E4186" s="31" t="s">
        <v>7274</v>
      </c>
      <c r="F4186" s="31" t="s">
        <v>7274</v>
      </c>
      <c r="G4186" s="10" t="s">
        <v>7275</v>
      </c>
      <c r="H4186" s="140" t="s">
        <v>1026</v>
      </c>
      <c r="I4186" s="10">
        <v>100</v>
      </c>
      <c r="J4186" s="10" t="s">
        <v>5951</v>
      </c>
      <c r="K4186" s="10" t="s">
        <v>5952</v>
      </c>
      <c r="L4186" s="10"/>
      <c r="M4186" s="10" t="s">
        <v>5232</v>
      </c>
      <c r="N4186" s="10" t="s">
        <v>5955</v>
      </c>
      <c r="O4186" s="10"/>
      <c r="P4186" s="10"/>
      <c r="Q4186" s="63"/>
      <c r="R4186" s="59"/>
      <c r="S4186" s="59"/>
      <c r="T4186" s="152"/>
      <c r="U4186" s="27">
        <v>88365960</v>
      </c>
      <c r="V4186" s="27">
        <v>88365960</v>
      </c>
      <c r="W4186" s="27">
        <v>88365960</v>
      </c>
      <c r="X4186" s="59"/>
      <c r="Y4186" s="59"/>
      <c r="Z4186" s="59"/>
      <c r="AA4186" s="59"/>
      <c r="AB4186" s="59"/>
      <c r="AC4186" s="59"/>
      <c r="AD4186" s="59"/>
      <c r="AE4186" s="59"/>
      <c r="AF4186" s="59"/>
      <c r="AG4186" s="59"/>
      <c r="AH4186" s="59"/>
      <c r="AI4186" s="59"/>
      <c r="AJ4186" s="59"/>
      <c r="AK4186" s="59"/>
      <c r="AL4186" s="59"/>
      <c r="AM4186" s="59"/>
      <c r="AN4186" s="59"/>
      <c r="AO4186" s="59"/>
      <c r="AP4186" s="59"/>
      <c r="AQ4186" s="27">
        <v>0</v>
      </c>
      <c r="AR4186" s="27">
        <f t="shared" si="182"/>
        <v>0</v>
      </c>
      <c r="AS4186" s="109"/>
      <c r="AT4186" s="9">
        <v>2017</v>
      </c>
      <c r="AU4186" s="10" t="s">
        <v>7433</v>
      </c>
    </row>
    <row r="4187" spans="2:47" ht="13.15" customHeight="1" x14ac:dyDescent="0.2">
      <c r="B4187" s="44" t="s">
        <v>7443</v>
      </c>
      <c r="C4187" s="16" t="s">
        <v>100</v>
      </c>
      <c r="D4187" s="10" t="s">
        <v>7444</v>
      </c>
      <c r="E4187" s="31" t="s">
        <v>7274</v>
      </c>
      <c r="F4187" s="31" t="s">
        <v>7274</v>
      </c>
      <c r="G4187" s="10" t="s">
        <v>7275</v>
      </c>
      <c r="H4187" s="140" t="s">
        <v>1026</v>
      </c>
      <c r="I4187" s="10">
        <v>100</v>
      </c>
      <c r="J4187" s="10" t="s">
        <v>5951</v>
      </c>
      <c r="K4187" s="10" t="s">
        <v>6763</v>
      </c>
      <c r="L4187" s="10"/>
      <c r="M4187" s="10" t="s">
        <v>5232</v>
      </c>
      <c r="N4187" s="10" t="s">
        <v>5955</v>
      </c>
      <c r="O4187" s="10"/>
      <c r="P4187" s="10"/>
      <c r="Q4187" s="63"/>
      <c r="R4187" s="59"/>
      <c r="S4187" s="59"/>
      <c r="T4187" s="152"/>
      <c r="U4187" s="27">
        <v>88365960</v>
      </c>
      <c r="V4187" s="27">
        <v>88365960</v>
      </c>
      <c r="W4187" s="27">
        <v>88365960</v>
      </c>
      <c r="X4187" s="59"/>
      <c r="Y4187" s="27"/>
      <c r="Z4187" s="27"/>
      <c r="AA4187" s="109"/>
      <c r="AB4187" s="9"/>
      <c r="AC4187" s="65"/>
      <c r="AD4187" s="10"/>
      <c r="AE4187" s="39"/>
      <c r="AF4187" s="39"/>
      <c r="AG4187" s="39"/>
      <c r="AH4187" s="39"/>
      <c r="AI4187" s="39"/>
      <c r="AJ4187" s="39"/>
      <c r="AK4187" s="39"/>
      <c r="AL4187" s="39"/>
      <c r="AM4187" s="39"/>
      <c r="AN4187" s="39"/>
      <c r="AO4187" s="39"/>
      <c r="AP4187" s="39"/>
      <c r="AQ4187" s="27">
        <f t="shared" ref="AQ4187" si="187">U4187+V4187+W4187</f>
        <v>265097880</v>
      </c>
      <c r="AR4187" s="27">
        <f t="shared" si="182"/>
        <v>296909625.60000002</v>
      </c>
      <c r="AS4187" s="91"/>
      <c r="AT4187" s="9">
        <v>2017</v>
      </c>
      <c r="AU4187" s="10"/>
    </row>
    <row r="4188" spans="2:47" ht="13.15" customHeight="1" x14ac:dyDescent="0.25">
      <c r="B4188" s="44" t="s">
        <v>7276</v>
      </c>
      <c r="C4188" s="16" t="s">
        <v>100</v>
      </c>
      <c r="D4188" s="10" t="s">
        <v>6458</v>
      </c>
      <c r="E4188" s="31" t="s">
        <v>6459</v>
      </c>
      <c r="F4188" s="31" t="s">
        <v>6459</v>
      </c>
      <c r="G4188" s="10" t="s">
        <v>7277</v>
      </c>
      <c r="H4188" s="140" t="s">
        <v>1026</v>
      </c>
      <c r="I4188" s="10">
        <v>100</v>
      </c>
      <c r="J4188" s="10" t="s">
        <v>5951</v>
      </c>
      <c r="K4188" s="10" t="s">
        <v>5952</v>
      </c>
      <c r="L4188" s="10"/>
      <c r="M4188" s="10" t="s">
        <v>5232</v>
      </c>
      <c r="N4188" s="10" t="s">
        <v>5955</v>
      </c>
      <c r="O4188" s="10"/>
      <c r="P4188" s="10"/>
      <c r="Q4188" s="63"/>
      <c r="R4188" s="59"/>
      <c r="S4188" s="59"/>
      <c r="T4188" s="152"/>
      <c r="U4188" s="27">
        <v>100651960</v>
      </c>
      <c r="V4188" s="27">
        <v>100651960</v>
      </c>
      <c r="W4188" s="27">
        <v>100651960</v>
      </c>
      <c r="X4188" s="59"/>
      <c r="Y4188" s="59"/>
      <c r="Z4188" s="59"/>
      <c r="AA4188" s="59"/>
      <c r="AB4188" s="59"/>
      <c r="AC4188" s="59"/>
      <c r="AD4188" s="59"/>
      <c r="AE4188" s="59"/>
      <c r="AF4188" s="59"/>
      <c r="AG4188" s="59"/>
      <c r="AH4188" s="59"/>
      <c r="AI4188" s="59"/>
      <c r="AJ4188" s="59"/>
      <c r="AK4188" s="59"/>
      <c r="AL4188" s="59"/>
      <c r="AM4188" s="59"/>
      <c r="AN4188" s="59"/>
      <c r="AO4188" s="59"/>
      <c r="AP4188" s="59"/>
      <c r="AQ4188" s="27">
        <v>0</v>
      </c>
      <c r="AR4188" s="27">
        <f t="shared" si="182"/>
        <v>0</v>
      </c>
      <c r="AS4188" s="109"/>
      <c r="AT4188" s="9">
        <v>2017</v>
      </c>
      <c r="AU4188" s="10" t="s">
        <v>7433</v>
      </c>
    </row>
    <row r="4189" spans="2:47" ht="13.15" customHeight="1" x14ac:dyDescent="0.2">
      <c r="B4189" s="44" t="s">
        <v>7445</v>
      </c>
      <c r="C4189" s="16" t="s">
        <v>100</v>
      </c>
      <c r="D4189" s="10" t="s">
        <v>7446</v>
      </c>
      <c r="E4189" s="31" t="s">
        <v>6459</v>
      </c>
      <c r="F4189" s="31" t="s">
        <v>6459</v>
      </c>
      <c r="G4189" s="10" t="s">
        <v>7277</v>
      </c>
      <c r="H4189" s="140" t="s">
        <v>1026</v>
      </c>
      <c r="I4189" s="10">
        <v>100</v>
      </c>
      <c r="J4189" s="10" t="s">
        <v>5951</v>
      </c>
      <c r="K4189" s="10" t="s">
        <v>6763</v>
      </c>
      <c r="L4189" s="10"/>
      <c r="M4189" s="10" t="s">
        <v>5232</v>
      </c>
      <c r="N4189" s="10" t="s">
        <v>5955</v>
      </c>
      <c r="O4189" s="10"/>
      <c r="P4189" s="10"/>
      <c r="Q4189" s="63"/>
      <c r="R4189" s="59"/>
      <c r="S4189" s="59"/>
      <c r="T4189" s="152"/>
      <c r="U4189" s="27">
        <v>100651960</v>
      </c>
      <c r="V4189" s="27">
        <v>100651960</v>
      </c>
      <c r="W4189" s="27">
        <v>100651960</v>
      </c>
      <c r="X4189" s="59"/>
      <c r="Y4189" s="27"/>
      <c r="Z4189" s="27"/>
      <c r="AA4189" s="109"/>
      <c r="AB4189" s="9"/>
      <c r="AC4189" s="65"/>
      <c r="AD4189" s="10"/>
      <c r="AE4189" s="39"/>
      <c r="AF4189" s="39"/>
      <c r="AG4189" s="39"/>
      <c r="AH4189" s="39"/>
      <c r="AI4189" s="39"/>
      <c r="AJ4189" s="39"/>
      <c r="AK4189" s="39"/>
      <c r="AL4189" s="39"/>
      <c r="AM4189" s="39"/>
      <c r="AN4189" s="39"/>
      <c r="AO4189" s="39"/>
      <c r="AP4189" s="39"/>
      <c r="AQ4189" s="27">
        <f t="shared" ref="AQ4189" si="188">U4189+V4189+W4189</f>
        <v>301955880</v>
      </c>
      <c r="AR4189" s="27">
        <f t="shared" si="182"/>
        <v>338190585.60000002</v>
      </c>
      <c r="AS4189" s="91"/>
      <c r="AT4189" s="9">
        <v>2017</v>
      </c>
      <c r="AU4189" s="10"/>
    </row>
    <row r="4190" spans="2:47" ht="13.15" customHeight="1" x14ac:dyDescent="0.25">
      <c r="B4190" s="44" t="s">
        <v>7278</v>
      </c>
      <c r="C4190" s="16" t="s">
        <v>100</v>
      </c>
      <c r="D4190" s="10" t="s">
        <v>7257</v>
      </c>
      <c r="E4190" s="31" t="s">
        <v>7258</v>
      </c>
      <c r="F4190" s="31" t="s">
        <v>7258</v>
      </c>
      <c r="G4190" s="10" t="s">
        <v>7279</v>
      </c>
      <c r="H4190" s="140" t="s">
        <v>1026</v>
      </c>
      <c r="I4190" s="10">
        <v>100</v>
      </c>
      <c r="J4190" s="10" t="s">
        <v>5951</v>
      </c>
      <c r="K4190" s="10" t="s">
        <v>5952</v>
      </c>
      <c r="L4190" s="10"/>
      <c r="M4190" s="10" t="s">
        <v>5232</v>
      </c>
      <c r="N4190" s="10" t="s">
        <v>5955</v>
      </c>
      <c r="O4190" s="10"/>
      <c r="P4190" s="10"/>
      <c r="Q4190" s="63"/>
      <c r="R4190" s="59"/>
      <c r="S4190" s="59"/>
      <c r="T4190" s="152"/>
      <c r="U4190" s="27">
        <v>207877000</v>
      </c>
      <c r="V4190" s="27">
        <v>207877000</v>
      </c>
      <c r="W4190" s="27">
        <v>207877000</v>
      </c>
      <c r="X4190" s="59"/>
      <c r="Y4190" s="59"/>
      <c r="Z4190" s="59"/>
      <c r="AA4190" s="59"/>
      <c r="AB4190" s="59"/>
      <c r="AC4190" s="59"/>
      <c r="AD4190" s="59"/>
      <c r="AE4190" s="59"/>
      <c r="AF4190" s="59"/>
      <c r="AG4190" s="59"/>
      <c r="AH4190" s="59"/>
      <c r="AI4190" s="59"/>
      <c r="AJ4190" s="59"/>
      <c r="AK4190" s="59"/>
      <c r="AL4190" s="59"/>
      <c r="AM4190" s="59"/>
      <c r="AN4190" s="59"/>
      <c r="AO4190" s="59"/>
      <c r="AP4190" s="59"/>
      <c r="AQ4190" s="27">
        <v>0</v>
      </c>
      <c r="AR4190" s="27">
        <f t="shared" si="182"/>
        <v>0</v>
      </c>
      <c r="AS4190" s="109"/>
      <c r="AT4190" s="9">
        <v>2017</v>
      </c>
      <c r="AU4190" s="10" t="s">
        <v>7433</v>
      </c>
    </row>
    <row r="4191" spans="2:47" ht="13.15" customHeight="1" x14ac:dyDescent="0.2">
      <c r="B4191" s="44" t="s">
        <v>7447</v>
      </c>
      <c r="C4191" s="16" t="s">
        <v>100</v>
      </c>
      <c r="D4191" s="10" t="s">
        <v>7435</v>
      </c>
      <c r="E4191" s="31" t="s">
        <v>7258</v>
      </c>
      <c r="F4191" s="31" t="s">
        <v>7436</v>
      </c>
      <c r="G4191" s="10" t="s">
        <v>7279</v>
      </c>
      <c r="H4191" s="140" t="s">
        <v>1026</v>
      </c>
      <c r="I4191" s="10">
        <v>100</v>
      </c>
      <c r="J4191" s="10" t="s">
        <v>5951</v>
      </c>
      <c r="K4191" s="10" t="s">
        <v>5964</v>
      </c>
      <c r="L4191" s="10"/>
      <c r="M4191" s="10" t="s">
        <v>5232</v>
      </c>
      <c r="N4191" s="10" t="s">
        <v>5955</v>
      </c>
      <c r="O4191" s="10"/>
      <c r="P4191" s="10"/>
      <c r="Q4191" s="63"/>
      <c r="R4191" s="59"/>
      <c r="S4191" s="59"/>
      <c r="T4191" s="152"/>
      <c r="U4191" s="27">
        <v>207877000</v>
      </c>
      <c r="V4191" s="27">
        <v>207877000</v>
      </c>
      <c r="W4191" s="27">
        <v>207877000</v>
      </c>
      <c r="X4191" s="59"/>
      <c r="Y4191" s="27"/>
      <c r="Z4191" s="27"/>
      <c r="AA4191" s="109"/>
      <c r="AB4191" s="9"/>
      <c r="AC4191" s="65"/>
      <c r="AD4191" s="10"/>
      <c r="AE4191" s="39"/>
      <c r="AF4191" s="39"/>
      <c r="AG4191" s="39"/>
      <c r="AH4191" s="39"/>
      <c r="AI4191" s="39"/>
      <c r="AJ4191" s="39"/>
      <c r="AK4191" s="39"/>
      <c r="AL4191" s="39"/>
      <c r="AM4191" s="39"/>
      <c r="AN4191" s="39"/>
      <c r="AO4191" s="39"/>
      <c r="AP4191" s="39"/>
      <c r="AQ4191" s="27">
        <f t="shared" ref="AQ4191" si="189">U4191+V4191+W4191</f>
        <v>623631000</v>
      </c>
      <c r="AR4191" s="27">
        <f t="shared" si="182"/>
        <v>698466720.00000012</v>
      </c>
      <c r="AS4191" s="91"/>
      <c r="AT4191" s="9">
        <v>2017</v>
      </c>
      <c r="AU4191" s="10"/>
    </row>
    <row r="4192" spans="2:47" ht="13.15" customHeight="1" x14ac:dyDescent="0.25">
      <c r="B4192" s="44" t="s">
        <v>7280</v>
      </c>
      <c r="C4192" s="16" t="s">
        <v>100</v>
      </c>
      <c r="D4192" s="10" t="s">
        <v>7261</v>
      </c>
      <c r="E4192" s="31" t="s">
        <v>7262</v>
      </c>
      <c r="F4192" s="31" t="s">
        <v>7262</v>
      </c>
      <c r="G4192" s="10" t="s">
        <v>7281</v>
      </c>
      <c r="H4192" s="140" t="s">
        <v>1026</v>
      </c>
      <c r="I4192" s="10">
        <v>100</v>
      </c>
      <c r="J4192" s="10" t="s">
        <v>5951</v>
      </c>
      <c r="K4192" s="10" t="s">
        <v>5952</v>
      </c>
      <c r="L4192" s="10"/>
      <c r="M4192" s="10" t="s">
        <v>5232</v>
      </c>
      <c r="N4192" s="10" t="s">
        <v>5955</v>
      </c>
      <c r="O4192" s="10"/>
      <c r="P4192" s="10"/>
      <c r="Q4192" s="63"/>
      <c r="R4192" s="59"/>
      <c r="S4192" s="59"/>
      <c r="T4192" s="152"/>
      <c r="U4192" s="27">
        <v>63534000</v>
      </c>
      <c r="V4192" s="27">
        <v>63534000</v>
      </c>
      <c r="W4192" s="27">
        <v>63534000</v>
      </c>
      <c r="X4192" s="59"/>
      <c r="Y4192" s="59"/>
      <c r="Z4192" s="59"/>
      <c r="AA4192" s="59"/>
      <c r="AB4192" s="59"/>
      <c r="AC4192" s="59"/>
      <c r="AD4192" s="59"/>
      <c r="AE4192" s="59"/>
      <c r="AF4192" s="59"/>
      <c r="AG4192" s="59"/>
      <c r="AH4192" s="59"/>
      <c r="AI4192" s="59"/>
      <c r="AJ4192" s="59"/>
      <c r="AK4192" s="59"/>
      <c r="AL4192" s="59"/>
      <c r="AM4192" s="59"/>
      <c r="AN4192" s="59"/>
      <c r="AO4192" s="59"/>
      <c r="AP4192" s="59"/>
      <c r="AQ4192" s="27">
        <v>0</v>
      </c>
      <c r="AR4192" s="27">
        <f t="shared" si="182"/>
        <v>0</v>
      </c>
      <c r="AS4192" s="109"/>
      <c r="AT4192" s="9">
        <v>2017</v>
      </c>
      <c r="AU4192" s="10" t="s">
        <v>7433</v>
      </c>
    </row>
    <row r="4193" spans="2:47" ht="13.15" customHeight="1" x14ac:dyDescent="0.2">
      <c r="B4193" s="44" t="s">
        <v>7448</v>
      </c>
      <c r="C4193" s="16" t="s">
        <v>100</v>
      </c>
      <c r="D4193" s="10" t="s">
        <v>7438</v>
      </c>
      <c r="E4193" s="31" t="s">
        <v>7262</v>
      </c>
      <c r="F4193" s="31" t="s">
        <v>7262</v>
      </c>
      <c r="G4193" s="10" t="s">
        <v>7281</v>
      </c>
      <c r="H4193" s="140" t="s">
        <v>1026</v>
      </c>
      <c r="I4193" s="10">
        <v>100</v>
      </c>
      <c r="J4193" s="10" t="s">
        <v>5951</v>
      </c>
      <c r="K4193" s="10" t="s">
        <v>5964</v>
      </c>
      <c r="L4193" s="10"/>
      <c r="M4193" s="10" t="s">
        <v>5232</v>
      </c>
      <c r="N4193" s="10" t="s">
        <v>5955</v>
      </c>
      <c r="O4193" s="10"/>
      <c r="P4193" s="10"/>
      <c r="Q4193" s="63"/>
      <c r="R4193" s="59"/>
      <c r="S4193" s="59"/>
      <c r="T4193" s="152"/>
      <c r="U4193" s="27">
        <v>63534000</v>
      </c>
      <c r="V4193" s="27">
        <v>63534000</v>
      </c>
      <c r="W4193" s="27">
        <v>63534000</v>
      </c>
      <c r="X4193" s="59"/>
      <c r="Y4193" s="27"/>
      <c r="Z4193" s="27"/>
      <c r="AA4193" s="109"/>
      <c r="AB4193" s="9"/>
      <c r="AC4193" s="65"/>
      <c r="AD4193" s="10"/>
      <c r="AE4193" s="39"/>
      <c r="AF4193" s="39"/>
      <c r="AG4193" s="39"/>
      <c r="AH4193" s="39"/>
      <c r="AI4193" s="39"/>
      <c r="AJ4193" s="39"/>
      <c r="AK4193" s="39"/>
      <c r="AL4193" s="39"/>
      <c r="AM4193" s="39"/>
      <c r="AN4193" s="39"/>
      <c r="AO4193" s="39"/>
      <c r="AP4193" s="39"/>
      <c r="AQ4193" s="27">
        <f t="shared" ref="AQ4193" si="190">U4193+V4193+W4193</f>
        <v>190602000</v>
      </c>
      <c r="AR4193" s="27">
        <f t="shared" si="182"/>
        <v>213474240.00000003</v>
      </c>
      <c r="AS4193" s="91"/>
      <c r="AT4193" s="9">
        <v>2017</v>
      </c>
      <c r="AU4193" s="10"/>
    </row>
    <row r="4194" spans="2:47" ht="13.15" customHeight="1" x14ac:dyDescent="0.25">
      <c r="B4194" s="44" t="s">
        <v>7282</v>
      </c>
      <c r="C4194" s="16" t="s">
        <v>100</v>
      </c>
      <c r="D4194" s="10" t="s">
        <v>7283</v>
      </c>
      <c r="E4194" s="31" t="s">
        <v>7284</v>
      </c>
      <c r="F4194" s="31" t="s">
        <v>7284</v>
      </c>
      <c r="G4194" s="10" t="s">
        <v>7285</v>
      </c>
      <c r="H4194" s="140" t="s">
        <v>1026</v>
      </c>
      <c r="I4194" s="10">
        <v>100</v>
      </c>
      <c r="J4194" s="10" t="s">
        <v>5951</v>
      </c>
      <c r="K4194" s="10" t="s">
        <v>5952</v>
      </c>
      <c r="L4194" s="10"/>
      <c r="M4194" s="10" t="s">
        <v>5232</v>
      </c>
      <c r="N4194" s="10" t="s">
        <v>5955</v>
      </c>
      <c r="O4194" s="10"/>
      <c r="P4194" s="10"/>
      <c r="Q4194" s="63"/>
      <c r="R4194" s="59"/>
      <c r="S4194" s="59"/>
      <c r="T4194" s="152"/>
      <c r="U4194" s="27">
        <v>14964000</v>
      </c>
      <c r="V4194" s="27">
        <v>14964000</v>
      </c>
      <c r="W4194" s="27">
        <v>14964000</v>
      </c>
      <c r="X4194" s="59"/>
      <c r="Y4194" s="59"/>
      <c r="Z4194" s="59"/>
      <c r="AA4194" s="59"/>
      <c r="AB4194" s="59"/>
      <c r="AC4194" s="59"/>
      <c r="AD4194" s="59"/>
      <c r="AE4194" s="59"/>
      <c r="AF4194" s="59"/>
      <c r="AG4194" s="59"/>
      <c r="AH4194" s="59"/>
      <c r="AI4194" s="59"/>
      <c r="AJ4194" s="59"/>
      <c r="AK4194" s="59"/>
      <c r="AL4194" s="59"/>
      <c r="AM4194" s="59"/>
      <c r="AN4194" s="59"/>
      <c r="AO4194" s="59"/>
      <c r="AP4194" s="59"/>
      <c r="AQ4194" s="27">
        <v>0</v>
      </c>
      <c r="AR4194" s="27">
        <f t="shared" si="182"/>
        <v>0</v>
      </c>
      <c r="AS4194" s="109"/>
      <c r="AT4194" s="9">
        <v>2017</v>
      </c>
      <c r="AU4194" s="10" t="s">
        <v>7433</v>
      </c>
    </row>
    <row r="4195" spans="2:47" ht="13.15" customHeight="1" x14ac:dyDescent="0.2">
      <c r="B4195" s="44" t="s">
        <v>7449</v>
      </c>
      <c r="C4195" s="16" t="s">
        <v>100</v>
      </c>
      <c r="D4195" s="10" t="s">
        <v>7450</v>
      </c>
      <c r="E4195" s="31" t="s">
        <v>7284</v>
      </c>
      <c r="F4195" s="31" t="s">
        <v>7284</v>
      </c>
      <c r="G4195" s="10" t="s">
        <v>7285</v>
      </c>
      <c r="H4195" s="140" t="s">
        <v>1026</v>
      </c>
      <c r="I4195" s="10">
        <v>100</v>
      </c>
      <c r="J4195" s="10" t="s">
        <v>5951</v>
      </c>
      <c r="K4195" s="10" t="s">
        <v>5964</v>
      </c>
      <c r="L4195" s="10"/>
      <c r="M4195" s="10" t="s">
        <v>5232</v>
      </c>
      <c r="N4195" s="10" t="s">
        <v>5955</v>
      </c>
      <c r="O4195" s="10"/>
      <c r="P4195" s="10"/>
      <c r="Q4195" s="63"/>
      <c r="R4195" s="59"/>
      <c r="S4195" s="59"/>
      <c r="T4195" s="152"/>
      <c r="U4195" s="27">
        <v>14964000</v>
      </c>
      <c r="V4195" s="27">
        <v>14964000</v>
      </c>
      <c r="W4195" s="27">
        <v>14964000</v>
      </c>
      <c r="X4195" s="59"/>
      <c r="Y4195" s="27"/>
      <c r="Z4195" s="27"/>
      <c r="AA4195" s="109"/>
      <c r="AB4195" s="9"/>
      <c r="AC4195" s="65"/>
      <c r="AD4195" s="10"/>
      <c r="AE4195" s="39"/>
      <c r="AF4195" s="39"/>
      <c r="AG4195" s="39"/>
      <c r="AH4195" s="39"/>
      <c r="AI4195" s="39"/>
      <c r="AJ4195" s="39"/>
      <c r="AK4195" s="39"/>
      <c r="AL4195" s="39"/>
      <c r="AM4195" s="39"/>
      <c r="AN4195" s="39"/>
      <c r="AO4195" s="39"/>
      <c r="AP4195" s="39"/>
      <c r="AQ4195" s="27">
        <f t="shared" ref="AQ4195" si="191">U4195+V4195+W4195</f>
        <v>44892000</v>
      </c>
      <c r="AR4195" s="27">
        <f t="shared" si="182"/>
        <v>50279040.000000007</v>
      </c>
      <c r="AS4195" s="91"/>
      <c r="AT4195" s="9">
        <v>2017</v>
      </c>
      <c r="AU4195" s="10"/>
    </row>
    <row r="4196" spans="2:47" ht="13.15" customHeight="1" x14ac:dyDescent="0.25">
      <c r="B4196" s="44" t="s">
        <v>7286</v>
      </c>
      <c r="C4196" s="16" t="s">
        <v>100</v>
      </c>
      <c r="D4196" s="10" t="s">
        <v>7265</v>
      </c>
      <c r="E4196" s="31" t="s">
        <v>7266</v>
      </c>
      <c r="F4196" s="31" t="s">
        <v>7266</v>
      </c>
      <c r="G4196" s="10" t="s">
        <v>7287</v>
      </c>
      <c r="H4196" s="140" t="s">
        <v>1026</v>
      </c>
      <c r="I4196" s="10">
        <v>100</v>
      </c>
      <c r="J4196" s="10" t="s">
        <v>5951</v>
      </c>
      <c r="K4196" s="10" t="s">
        <v>5952</v>
      </c>
      <c r="L4196" s="10"/>
      <c r="M4196" s="10" t="s">
        <v>5232</v>
      </c>
      <c r="N4196" s="10" t="s">
        <v>5955</v>
      </c>
      <c r="O4196" s="10"/>
      <c r="P4196" s="10"/>
      <c r="Q4196" s="63"/>
      <c r="R4196" s="59"/>
      <c r="S4196" s="59"/>
      <c r="T4196" s="152"/>
      <c r="U4196" s="27">
        <v>145031400</v>
      </c>
      <c r="V4196" s="27">
        <v>145031400</v>
      </c>
      <c r="W4196" s="27">
        <v>145031400</v>
      </c>
      <c r="X4196" s="59"/>
      <c r="Y4196" s="59"/>
      <c r="Z4196" s="59"/>
      <c r="AA4196" s="59"/>
      <c r="AB4196" s="59"/>
      <c r="AC4196" s="59"/>
      <c r="AD4196" s="59"/>
      <c r="AE4196" s="59"/>
      <c r="AF4196" s="59"/>
      <c r="AG4196" s="59"/>
      <c r="AH4196" s="59"/>
      <c r="AI4196" s="59"/>
      <c r="AJ4196" s="59"/>
      <c r="AK4196" s="59"/>
      <c r="AL4196" s="59"/>
      <c r="AM4196" s="59"/>
      <c r="AN4196" s="59"/>
      <c r="AO4196" s="59"/>
      <c r="AP4196" s="59"/>
      <c r="AQ4196" s="27">
        <v>0</v>
      </c>
      <c r="AR4196" s="27">
        <f t="shared" si="182"/>
        <v>0</v>
      </c>
      <c r="AS4196" s="109"/>
      <c r="AT4196" s="9">
        <v>2017</v>
      </c>
      <c r="AU4196" s="10" t="s">
        <v>7433</v>
      </c>
    </row>
    <row r="4197" spans="2:47" ht="13.15" customHeight="1" x14ac:dyDescent="0.2">
      <c r="B4197" s="44" t="s">
        <v>7451</v>
      </c>
      <c r="C4197" s="16" t="s">
        <v>100</v>
      </c>
      <c r="D4197" s="10" t="s">
        <v>7440</v>
      </c>
      <c r="E4197" s="31" t="s">
        <v>7266</v>
      </c>
      <c r="F4197" s="31" t="s">
        <v>7266</v>
      </c>
      <c r="G4197" s="10" t="s">
        <v>7287</v>
      </c>
      <c r="H4197" s="140" t="s">
        <v>1026</v>
      </c>
      <c r="I4197" s="10">
        <v>100</v>
      </c>
      <c r="J4197" s="10" t="s">
        <v>5951</v>
      </c>
      <c r="K4197" s="10" t="s">
        <v>5964</v>
      </c>
      <c r="L4197" s="10"/>
      <c r="M4197" s="10" t="s">
        <v>5232</v>
      </c>
      <c r="N4197" s="10" t="s">
        <v>5955</v>
      </c>
      <c r="O4197" s="10"/>
      <c r="P4197" s="10"/>
      <c r="Q4197" s="63"/>
      <c r="R4197" s="59"/>
      <c r="S4197" s="59"/>
      <c r="T4197" s="152"/>
      <c r="U4197" s="27">
        <v>145031400</v>
      </c>
      <c r="V4197" s="27">
        <v>145031400</v>
      </c>
      <c r="W4197" s="27">
        <v>145031400</v>
      </c>
      <c r="X4197" s="59"/>
      <c r="Y4197" s="27"/>
      <c r="Z4197" s="27"/>
      <c r="AA4197" s="109"/>
      <c r="AB4197" s="9"/>
      <c r="AC4197" s="65"/>
      <c r="AD4197" s="10"/>
      <c r="AE4197" s="39"/>
      <c r="AF4197" s="39"/>
      <c r="AG4197" s="39"/>
      <c r="AH4197" s="39"/>
      <c r="AI4197" s="39"/>
      <c r="AJ4197" s="39"/>
      <c r="AK4197" s="39"/>
      <c r="AL4197" s="39"/>
      <c r="AM4197" s="39"/>
      <c r="AN4197" s="39"/>
      <c r="AO4197" s="39"/>
      <c r="AP4197" s="39"/>
      <c r="AQ4197" s="27">
        <f t="shared" ref="AQ4197" si="192">U4197+V4197+W4197</f>
        <v>435094200</v>
      </c>
      <c r="AR4197" s="27">
        <f t="shared" si="182"/>
        <v>487305504.00000006</v>
      </c>
      <c r="AS4197" s="91"/>
      <c r="AT4197" s="9">
        <v>2017</v>
      </c>
      <c r="AU4197" s="10"/>
    </row>
    <row r="4198" spans="2:47" ht="13.15" customHeight="1" x14ac:dyDescent="0.25">
      <c r="B4198" s="44" t="s">
        <v>7288</v>
      </c>
      <c r="C4198" s="16" t="s">
        <v>100</v>
      </c>
      <c r="D4198" s="10" t="s">
        <v>7269</v>
      </c>
      <c r="E4198" s="31" t="s">
        <v>7270</v>
      </c>
      <c r="F4198" s="31" t="s">
        <v>7270</v>
      </c>
      <c r="G4198" s="10" t="s">
        <v>7289</v>
      </c>
      <c r="H4198" s="140" t="s">
        <v>1026</v>
      </c>
      <c r="I4198" s="10">
        <v>100</v>
      </c>
      <c r="J4198" s="10" t="s">
        <v>5951</v>
      </c>
      <c r="K4198" s="10" t="s">
        <v>5952</v>
      </c>
      <c r="L4198" s="10"/>
      <c r="M4198" s="10" t="s">
        <v>5232</v>
      </c>
      <c r="N4198" s="10" t="s">
        <v>5955</v>
      </c>
      <c r="O4198" s="10"/>
      <c r="P4198" s="10"/>
      <c r="Q4198" s="63"/>
      <c r="R4198" s="59"/>
      <c r="S4198" s="59"/>
      <c r="T4198" s="152"/>
      <c r="U4198" s="27">
        <v>50114800</v>
      </c>
      <c r="V4198" s="27">
        <v>50114800</v>
      </c>
      <c r="W4198" s="27">
        <v>50114800</v>
      </c>
      <c r="X4198" s="59"/>
      <c r="Y4198" s="59"/>
      <c r="Z4198" s="59"/>
      <c r="AA4198" s="59"/>
      <c r="AB4198" s="59"/>
      <c r="AC4198" s="59"/>
      <c r="AD4198" s="59"/>
      <c r="AE4198" s="59"/>
      <c r="AF4198" s="59"/>
      <c r="AG4198" s="59"/>
      <c r="AH4198" s="59"/>
      <c r="AI4198" s="59"/>
      <c r="AJ4198" s="59"/>
      <c r="AK4198" s="59"/>
      <c r="AL4198" s="59"/>
      <c r="AM4198" s="59"/>
      <c r="AN4198" s="59"/>
      <c r="AO4198" s="59"/>
      <c r="AP4198" s="59"/>
      <c r="AQ4198" s="27">
        <v>0</v>
      </c>
      <c r="AR4198" s="27">
        <f t="shared" si="182"/>
        <v>0</v>
      </c>
      <c r="AS4198" s="109"/>
      <c r="AT4198" s="9">
        <v>2017</v>
      </c>
      <c r="AU4198" s="10" t="s">
        <v>7433</v>
      </c>
    </row>
    <row r="4199" spans="2:47" ht="13.15" customHeight="1" x14ac:dyDescent="0.2">
      <c r="B4199" s="44" t="s">
        <v>7452</v>
      </c>
      <c r="C4199" s="16" t="s">
        <v>100</v>
      </c>
      <c r="D4199" s="10" t="s">
        <v>7442</v>
      </c>
      <c r="E4199" s="31" t="s">
        <v>7270</v>
      </c>
      <c r="F4199" s="31" t="s">
        <v>7270</v>
      </c>
      <c r="G4199" s="10" t="s">
        <v>7289</v>
      </c>
      <c r="H4199" s="140" t="s">
        <v>1026</v>
      </c>
      <c r="I4199" s="10">
        <v>100</v>
      </c>
      <c r="J4199" s="10" t="s">
        <v>5951</v>
      </c>
      <c r="K4199" s="10" t="s">
        <v>5964</v>
      </c>
      <c r="L4199" s="10"/>
      <c r="M4199" s="10" t="s">
        <v>5232</v>
      </c>
      <c r="N4199" s="10" t="s">
        <v>5955</v>
      </c>
      <c r="O4199" s="10"/>
      <c r="P4199" s="10"/>
      <c r="Q4199" s="63"/>
      <c r="R4199" s="59"/>
      <c r="S4199" s="59"/>
      <c r="T4199" s="152"/>
      <c r="U4199" s="27">
        <v>50114800</v>
      </c>
      <c r="V4199" s="27">
        <v>50114800</v>
      </c>
      <c r="W4199" s="27">
        <v>50114800</v>
      </c>
      <c r="X4199" s="59"/>
      <c r="Y4199" s="27"/>
      <c r="Z4199" s="27"/>
      <c r="AA4199" s="109"/>
      <c r="AB4199" s="9"/>
      <c r="AC4199" s="65"/>
      <c r="AD4199" s="10"/>
      <c r="AE4199" s="39"/>
      <c r="AF4199" s="39"/>
      <c r="AG4199" s="39"/>
      <c r="AH4199" s="39"/>
      <c r="AI4199" s="39"/>
      <c r="AJ4199" s="39"/>
      <c r="AK4199" s="39"/>
      <c r="AL4199" s="39"/>
      <c r="AM4199" s="39"/>
      <c r="AN4199" s="39"/>
      <c r="AO4199" s="39"/>
      <c r="AP4199" s="39"/>
      <c r="AQ4199" s="27">
        <f t="shared" ref="AQ4199" si="193">U4199+V4199+W4199</f>
        <v>150344400</v>
      </c>
      <c r="AR4199" s="27">
        <f t="shared" si="182"/>
        <v>168385728.00000003</v>
      </c>
      <c r="AS4199" s="91"/>
      <c r="AT4199" s="9">
        <v>2017</v>
      </c>
      <c r="AU4199" s="10"/>
    </row>
    <row r="4200" spans="2:47" ht="13.15" customHeight="1" x14ac:dyDescent="0.25">
      <c r="B4200" s="44" t="s">
        <v>7290</v>
      </c>
      <c r="C4200" s="16" t="s">
        <v>100</v>
      </c>
      <c r="D4200" s="10" t="s">
        <v>7273</v>
      </c>
      <c r="E4200" s="31" t="s">
        <v>7274</v>
      </c>
      <c r="F4200" s="31" t="s">
        <v>7274</v>
      </c>
      <c r="G4200" s="10" t="s">
        <v>7291</v>
      </c>
      <c r="H4200" s="140" t="s">
        <v>1026</v>
      </c>
      <c r="I4200" s="10">
        <v>100</v>
      </c>
      <c r="J4200" s="10" t="s">
        <v>5951</v>
      </c>
      <c r="K4200" s="10" t="s">
        <v>5952</v>
      </c>
      <c r="L4200" s="10"/>
      <c r="M4200" s="10" t="s">
        <v>5232</v>
      </c>
      <c r="N4200" s="10" t="s">
        <v>5955</v>
      </c>
      <c r="O4200" s="10"/>
      <c r="P4200" s="10"/>
      <c r="Q4200" s="63"/>
      <c r="R4200" s="59"/>
      <c r="S4200" s="59"/>
      <c r="T4200" s="152"/>
      <c r="U4200" s="27">
        <v>103880400</v>
      </c>
      <c r="V4200" s="27">
        <v>103880400</v>
      </c>
      <c r="W4200" s="27">
        <v>103880400</v>
      </c>
      <c r="X4200" s="59"/>
      <c r="Y4200" s="59"/>
      <c r="Z4200" s="59"/>
      <c r="AA4200" s="59"/>
      <c r="AB4200" s="59"/>
      <c r="AC4200" s="59"/>
      <c r="AD4200" s="59"/>
      <c r="AE4200" s="59"/>
      <c r="AF4200" s="59"/>
      <c r="AG4200" s="59"/>
      <c r="AH4200" s="59"/>
      <c r="AI4200" s="59"/>
      <c r="AJ4200" s="59"/>
      <c r="AK4200" s="59"/>
      <c r="AL4200" s="59"/>
      <c r="AM4200" s="59"/>
      <c r="AN4200" s="59"/>
      <c r="AO4200" s="59"/>
      <c r="AP4200" s="59"/>
      <c r="AQ4200" s="27">
        <v>0</v>
      </c>
      <c r="AR4200" s="27">
        <f t="shared" si="182"/>
        <v>0</v>
      </c>
      <c r="AS4200" s="109"/>
      <c r="AT4200" s="9">
        <v>2017</v>
      </c>
      <c r="AU4200" s="10" t="s">
        <v>7433</v>
      </c>
    </row>
    <row r="4201" spans="2:47" ht="13.15" customHeight="1" x14ac:dyDescent="0.2">
      <c r="B4201" s="44" t="s">
        <v>7453</v>
      </c>
      <c r="C4201" s="16" t="s">
        <v>100</v>
      </c>
      <c r="D4201" s="10" t="s">
        <v>7444</v>
      </c>
      <c r="E4201" s="31" t="s">
        <v>7274</v>
      </c>
      <c r="F4201" s="31" t="s">
        <v>7274</v>
      </c>
      <c r="G4201" s="10" t="s">
        <v>7291</v>
      </c>
      <c r="H4201" s="140" t="s">
        <v>1026</v>
      </c>
      <c r="I4201" s="10">
        <v>100</v>
      </c>
      <c r="J4201" s="10" t="s">
        <v>5951</v>
      </c>
      <c r="K4201" s="10" t="s">
        <v>5964</v>
      </c>
      <c r="L4201" s="10"/>
      <c r="M4201" s="10" t="s">
        <v>5232</v>
      </c>
      <c r="N4201" s="10" t="s">
        <v>5955</v>
      </c>
      <c r="O4201" s="10"/>
      <c r="P4201" s="10"/>
      <c r="Q4201" s="63"/>
      <c r="R4201" s="59"/>
      <c r="S4201" s="59"/>
      <c r="T4201" s="152"/>
      <c r="U4201" s="27">
        <v>103880400</v>
      </c>
      <c r="V4201" s="27">
        <v>103880400</v>
      </c>
      <c r="W4201" s="27">
        <v>103880400</v>
      </c>
      <c r="X4201" s="59"/>
      <c r="Y4201" s="27"/>
      <c r="Z4201" s="27"/>
      <c r="AA4201" s="109"/>
      <c r="AB4201" s="9"/>
      <c r="AC4201" s="65"/>
      <c r="AD4201" s="10"/>
      <c r="AE4201" s="39"/>
      <c r="AF4201" s="39"/>
      <c r="AG4201" s="39"/>
      <c r="AH4201" s="39"/>
      <c r="AI4201" s="39"/>
      <c r="AJ4201" s="39"/>
      <c r="AK4201" s="39"/>
      <c r="AL4201" s="39"/>
      <c r="AM4201" s="39"/>
      <c r="AN4201" s="39"/>
      <c r="AO4201" s="39"/>
      <c r="AP4201" s="39"/>
      <c r="AQ4201" s="27">
        <f t="shared" ref="AQ4201" si="194">U4201+V4201+W4201</f>
        <v>311641200</v>
      </c>
      <c r="AR4201" s="27">
        <f t="shared" si="182"/>
        <v>349038144.00000006</v>
      </c>
      <c r="AS4201" s="91"/>
      <c r="AT4201" s="9">
        <v>2017</v>
      </c>
      <c r="AU4201" s="10"/>
    </row>
    <row r="4202" spans="2:47" ht="13.15" customHeight="1" x14ac:dyDescent="0.25">
      <c r="B4202" s="44" t="s">
        <v>7292</v>
      </c>
      <c r="C4202" s="16" t="s">
        <v>100</v>
      </c>
      <c r="D4202" s="10" t="s">
        <v>7273</v>
      </c>
      <c r="E4202" s="31" t="s">
        <v>7274</v>
      </c>
      <c r="F4202" s="31" t="s">
        <v>7274</v>
      </c>
      <c r="G4202" s="10" t="s">
        <v>7293</v>
      </c>
      <c r="H4202" s="140" t="s">
        <v>1026</v>
      </c>
      <c r="I4202" s="10">
        <v>100</v>
      </c>
      <c r="J4202" s="10" t="s">
        <v>5951</v>
      </c>
      <c r="K4202" s="10" t="s">
        <v>5952</v>
      </c>
      <c r="L4202" s="10"/>
      <c r="M4202" s="10" t="s">
        <v>5232</v>
      </c>
      <c r="N4202" s="10" t="s">
        <v>5955</v>
      </c>
      <c r="O4202" s="10"/>
      <c r="P4202" s="10"/>
      <c r="Q4202" s="63"/>
      <c r="R4202" s="59"/>
      <c r="S4202" s="59"/>
      <c r="T4202" s="152"/>
      <c r="U4202" s="27">
        <v>61788000</v>
      </c>
      <c r="V4202" s="27">
        <v>61788000</v>
      </c>
      <c r="W4202" s="27">
        <v>61788000</v>
      </c>
      <c r="X4202" s="59"/>
      <c r="Y4202" s="59"/>
      <c r="Z4202" s="59"/>
      <c r="AA4202" s="59"/>
      <c r="AB4202" s="59"/>
      <c r="AC4202" s="59"/>
      <c r="AD4202" s="59"/>
      <c r="AE4202" s="59"/>
      <c r="AF4202" s="59"/>
      <c r="AG4202" s="59"/>
      <c r="AH4202" s="59"/>
      <c r="AI4202" s="59"/>
      <c r="AJ4202" s="59"/>
      <c r="AK4202" s="59"/>
      <c r="AL4202" s="59"/>
      <c r="AM4202" s="59"/>
      <c r="AN4202" s="59"/>
      <c r="AO4202" s="59"/>
      <c r="AP4202" s="59"/>
      <c r="AQ4202" s="27">
        <v>0</v>
      </c>
      <c r="AR4202" s="27">
        <f t="shared" si="182"/>
        <v>0</v>
      </c>
      <c r="AS4202" s="109"/>
      <c r="AT4202" s="9">
        <v>2017</v>
      </c>
      <c r="AU4202" s="10" t="s">
        <v>7433</v>
      </c>
    </row>
    <row r="4203" spans="2:47" ht="13.15" customHeight="1" x14ac:dyDescent="0.2">
      <c r="B4203" s="44" t="s">
        <v>7454</v>
      </c>
      <c r="C4203" s="16" t="s">
        <v>100</v>
      </c>
      <c r="D4203" s="10" t="s">
        <v>7444</v>
      </c>
      <c r="E4203" s="31" t="s">
        <v>7274</v>
      </c>
      <c r="F4203" s="31" t="s">
        <v>7274</v>
      </c>
      <c r="G4203" s="10" t="s">
        <v>7293</v>
      </c>
      <c r="H4203" s="140" t="s">
        <v>1026</v>
      </c>
      <c r="I4203" s="10">
        <v>100</v>
      </c>
      <c r="J4203" s="10" t="s">
        <v>5951</v>
      </c>
      <c r="K4203" s="10" t="s">
        <v>5964</v>
      </c>
      <c r="L4203" s="10"/>
      <c r="M4203" s="10" t="s">
        <v>5232</v>
      </c>
      <c r="N4203" s="10" t="s">
        <v>5955</v>
      </c>
      <c r="O4203" s="10"/>
      <c r="P4203" s="10"/>
      <c r="Q4203" s="63"/>
      <c r="R4203" s="59"/>
      <c r="S4203" s="59"/>
      <c r="T4203" s="152"/>
      <c r="U4203" s="27">
        <v>61788000</v>
      </c>
      <c r="V4203" s="27">
        <v>61788000</v>
      </c>
      <c r="W4203" s="27">
        <v>61788000</v>
      </c>
      <c r="X4203" s="59"/>
      <c r="Y4203" s="27"/>
      <c r="Z4203" s="27"/>
      <c r="AA4203" s="109"/>
      <c r="AB4203" s="9"/>
      <c r="AC4203" s="65"/>
      <c r="AD4203" s="10"/>
      <c r="AE4203" s="39"/>
      <c r="AF4203" s="39"/>
      <c r="AG4203" s="39"/>
      <c r="AH4203" s="39"/>
      <c r="AI4203" s="39"/>
      <c r="AJ4203" s="39"/>
      <c r="AK4203" s="39"/>
      <c r="AL4203" s="39"/>
      <c r="AM4203" s="39"/>
      <c r="AN4203" s="39"/>
      <c r="AO4203" s="39"/>
      <c r="AP4203" s="39"/>
      <c r="AQ4203" s="27">
        <f t="shared" ref="AQ4203" si="195">U4203+V4203+W4203</f>
        <v>185364000</v>
      </c>
      <c r="AR4203" s="27">
        <f t="shared" si="182"/>
        <v>207607680.00000003</v>
      </c>
      <c r="AS4203" s="91"/>
      <c r="AT4203" s="9">
        <v>2017</v>
      </c>
      <c r="AU4203" s="10"/>
    </row>
    <row r="4204" spans="2:47" ht="13.15" customHeight="1" x14ac:dyDescent="0.25">
      <c r="B4204" s="44" t="s">
        <v>7294</v>
      </c>
      <c r="C4204" s="16" t="s">
        <v>100</v>
      </c>
      <c r="D4204" s="10" t="s">
        <v>7273</v>
      </c>
      <c r="E4204" s="31" t="s">
        <v>7274</v>
      </c>
      <c r="F4204" s="31" t="s">
        <v>7274</v>
      </c>
      <c r="G4204" s="10" t="s">
        <v>7295</v>
      </c>
      <c r="H4204" s="140" t="s">
        <v>1026</v>
      </c>
      <c r="I4204" s="10">
        <v>100</v>
      </c>
      <c r="J4204" s="10" t="s">
        <v>5951</v>
      </c>
      <c r="K4204" s="10" t="s">
        <v>5952</v>
      </c>
      <c r="L4204" s="10"/>
      <c r="M4204" s="10" t="s">
        <v>5232</v>
      </c>
      <c r="N4204" s="10" t="s">
        <v>5955</v>
      </c>
      <c r="O4204" s="10"/>
      <c r="P4204" s="10"/>
      <c r="Q4204" s="63"/>
      <c r="R4204" s="59"/>
      <c r="S4204" s="59"/>
      <c r="T4204" s="152"/>
      <c r="U4204" s="27">
        <v>193320600</v>
      </c>
      <c r="V4204" s="27">
        <v>193320600</v>
      </c>
      <c r="W4204" s="27">
        <v>193320600</v>
      </c>
      <c r="X4204" s="59"/>
      <c r="Y4204" s="59"/>
      <c r="Z4204" s="59"/>
      <c r="AA4204" s="59"/>
      <c r="AB4204" s="59"/>
      <c r="AC4204" s="59"/>
      <c r="AD4204" s="59"/>
      <c r="AE4204" s="59"/>
      <c r="AF4204" s="59"/>
      <c r="AG4204" s="59"/>
      <c r="AH4204" s="59"/>
      <c r="AI4204" s="59"/>
      <c r="AJ4204" s="59"/>
      <c r="AK4204" s="59"/>
      <c r="AL4204" s="59"/>
      <c r="AM4204" s="59"/>
      <c r="AN4204" s="59"/>
      <c r="AO4204" s="59"/>
      <c r="AP4204" s="59"/>
      <c r="AQ4204" s="27">
        <v>0</v>
      </c>
      <c r="AR4204" s="27">
        <f t="shared" si="182"/>
        <v>0</v>
      </c>
      <c r="AS4204" s="109"/>
      <c r="AT4204" s="9">
        <v>2017</v>
      </c>
      <c r="AU4204" s="10" t="s">
        <v>7433</v>
      </c>
    </row>
    <row r="4205" spans="2:47" ht="13.15" customHeight="1" x14ac:dyDescent="0.2">
      <c r="B4205" s="44" t="s">
        <v>7455</v>
      </c>
      <c r="C4205" s="16" t="s">
        <v>100</v>
      </c>
      <c r="D4205" s="10" t="s">
        <v>7444</v>
      </c>
      <c r="E4205" s="31" t="s">
        <v>7274</v>
      </c>
      <c r="F4205" s="31" t="s">
        <v>7274</v>
      </c>
      <c r="G4205" s="10" t="s">
        <v>7295</v>
      </c>
      <c r="H4205" s="140" t="s">
        <v>1026</v>
      </c>
      <c r="I4205" s="10">
        <v>100</v>
      </c>
      <c r="J4205" s="10" t="s">
        <v>5951</v>
      </c>
      <c r="K4205" s="10" t="s">
        <v>5964</v>
      </c>
      <c r="L4205" s="10"/>
      <c r="M4205" s="10" t="s">
        <v>5232</v>
      </c>
      <c r="N4205" s="10" t="s">
        <v>5955</v>
      </c>
      <c r="O4205" s="10"/>
      <c r="P4205" s="10"/>
      <c r="Q4205" s="63"/>
      <c r="R4205" s="59"/>
      <c r="S4205" s="59"/>
      <c r="T4205" s="152"/>
      <c r="U4205" s="27">
        <v>193320600</v>
      </c>
      <c r="V4205" s="27">
        <v>193320600</v>
      </c>
      <c r="W4205" s="27">
        <v>193320600</v>
      </c>
      <c r="X4205" s="59"/>
      <c r="Y4205" s="27"/>
      <c r="Z4205" s="27"/>
      <c r="AA4205" s="109"/>
      <c r="AB4205" s="9"/>
      <c r="AC4205" s="65"/>
      <c r="AD4205" s="10"/>
      <c r="AE4205" s="39"/>
      <c r="AF4205" s="39"/>
      <c r="AG4205" s="39"/>
      <c r="AH4205" s="39"/>
      <c r="AI4205" s="39"/>
      <c r="AJ4205" s="39"/>
      <c r="AK4205" s="39"/>
      <c r="AL4205" s="39"/>
      <c r="AM4205" s="39"/>
      <c r="AN4205" s="39"/>
      <c r="AO4205" s="39"/>
      <c r="AP4205" s="39"/>
      <c r="AQ4205" s="27">
        <f t="shared" ref="AQ4205" si="196">U4205+V4205+W4205</f>
        <v>579961800</v>
      </c>
      <c r="AR4205" s="27">
        <f t="shared" si="182"/>
        <v>649557216.00000012</v>
      </c>
      <c r="AS4205" s="91"/>
      <c r="AT4205" s="9">
        <v>2017</v>
      </c>
      <c r="AU4205" s="10"/>
    </row>
    <row r="4206" spans="2:47" ht="13.15" customHeight="1" x14ac:dyDescent="0.25">
      <c r="B4206" s="44" t="s">
        <v>7296</v>
      </c>
      <c r="C4206" s="16" t="s">
        <v>100</v>
      </c>
      <c r="D4206" s="10" t="s">
        <v>6458</v>
      </c>
      <c r="E4206" s="31" t="s">
        <v>6459</v>
      </c>
      <c r="F4206" s="31" t="s">
        <v>6459</v>
      </c>
      <c r="G4206" s="10" t="s">
        <v>7297</v>
      </c>
      <c r="H4206" s="140" t="s">
        <v>1026</v>
      </c>
      <c r="I4206" s="10">
        <v>100</v>
      </c>
      <c r="J4206" s="10" t="s">
        <v>5951</v>
      </c>
      <c r="K4206" s="10" t="s">
        <v>5952</v>
      </c>
      <c r="L4206" s="10"/>
      <c r="M4206" s="10" t="s">
        <v>5232</v>
      </c>
      <c r="N4206" s="10" t="s">
        <v>5955</v>
      </c>
      <c r="O4206" s="10"/>
      <c r="P4206" s="10"/>
      <c r="Q4206" s="63"/>
      <c r="R4206" s="59"/>
      <c r="S4206" s="59"/>
      <c r="T4206" s="152"/>
      <c r="U4206" s="27">
        <v>126592200</v>
      </c>
      <c r="V4206" s="27">
        <v>126592200</v>
      </c>
      <c r="W4206" s="27">
        <v>126592200</v>
      </c>
      <c r="X4206" s="59"/>
      <c r="Y4206" s="59"/>
      <c r="Z4206" s="59"/>
      <c r="AA4206" s="59"/>
      <c r="AB4206" s="59"/>
      <c r="AC4206" s="59"/>
      <c r="AD4206" s="59"/>
      <c r="AE4206" s="59"/>
      <c r="AF4206" s="59"/>
      <c r="AG4206" s="59"/>
      <c r="AH4206" s="59"/>
      <c r="AI4206" s="59"/>
      <c r="AJ4206" s="59"/>
      <c r="AK4206" s="59"/>
      <c r="AL4206" s="59"/>
      <c r="AM4206" s="59"/>
      <c r="AN4206" s="59"/>
      <c r="AO4206" s="59"/>
      <c r="AP4206" s="59"/>
      <c r="AQ4206" s="27">
        <v>0</v>
      </c>
      <c r="AR4206" s="27">
        <f t="shared" si="182"/>
        <v>0</v>
      </c>
      <c r="AS4206" s="109"/>
      <c r="AT4206" s="9">
        <v>2017</v>
      </c>
      <c r="AU4206" s="10" t="s">
        <v>7433</v>
      </c>
    </row>
    <row r="4207" spans="2:47" ht="13.15" customHeight="1" x14ac:dyDescent="0.2">
      <c r="B4207" s="44" t="s">
        <v>7456</v>
      </c>
      <c r="C4207" s="16" t="s">
        <v>100</v>
      </c>
      <c r="D4207" s="10" t="s">
        <v>7446</v>
      </c>
      <c r="E4207" s="31" t="s">
        <v>6459</v>
      </c>
      <c r="F4207" s="31" t="s">
        <v>6459</v>
      </c>
      <c r="G4207" s="10" t="s">
        <v>7297</v>
      </c>
      <c r="H4207" s="140" t="s">
        <v>1026</v>
      </c>
      <c r="I4207" s="10">
        <v>100</v>
      </c>
      <c r="J4207" s="10" t="s">
        <v>5951</v>
      </c>
      <c r="K4207" s="10" t="s">
        <v>5964</v>
      </c>
      <c r="L4207" s="10"/>
      <c r="M4207" s="10" t="s">
        <v>5232</v>
      </c>
      <c r="N4207" s="10" t="s">
        <v>5955</v>
      </c>
      <c r="O4207" s="10"/>
      <c r="P4207" s="10"/>
      <c r="Q4207" s="63"/>
      <c r="R4207" s="59"/>
      <c r="S4207" s="59"/>
      <c r="T4207" s="152"/>
      <c r="U4207" s="27">
        <v>126592200</v>
      </c>
      <c r="V4207" s="27">
        <v>126592200</v>
      </c>
      <c r="W4207" s="27">
        <v>126592200</v>
      </c>
      <c r="X4207" s="59"/>
      <c r="Y4207" s="27"/>
      <c r="Z4207" s="27"/>
      <c r="AA4207" s="109"/>
      <c r="AB4207" s="9"/>
      <c r="AC4207" s="65"/>
      <c r="AD4207" s="10"/>
      <c r="AE4207" s="39"/>
      <c r="AF4207" s="39"/>
      <c r="AG4207" s="39"/>
      <c r="AH4207" s="39"/>
      <c r="AI4207" s="39"/>
      <c r="AJ4207" s="39"/>
      <c r="AK4207" s="39"/>
      <c r="AL4207" s="39"/>
      <c r="AM4207" s="39"/>
      <c r="AN4207" s="39"/>
      <c r="AO4207" s="39"/>
      <c r="AP4207" s="39"/>
      <c r="AQ4207" s="27">
        <f t="shared" ref="AQ4207" si="197">U4207+V4207+W4207</f>
        <v>379776600</v>
      </c>
      <c r="AR4207" s="27">
        <f t="shared" si="182"/>
        <v>425349792.00000006</v>
      </c>
      <c r="AS4207" s="91"/>
      <c r="AT4207" s="9">
        <v>2017</v>
      </c>
      <c r="AU4207" s="10"/>
    </row>
    <row r="4208" spans="2:47" ht="13.15" customHeight="1" x14ac:dyDescent="0.25">
      <c r="B4208" s="44" t="s">
        <v>7298</v>
      </c>
      <c r="C4208" s="16" t="s">
        <v>100</v>
      </c>
      <c r="D4208" s="10" t="s">
        <v>7257</v>
      </c>
      <c r="E4208" s="31" t="s">
        <v>7258</v>
      </c>
      <c r="F4208" s="31" t="s">
        <v>7258</v>
      </c>
      <c r="G4208" s="10" t="s">
        <v>7299</v>
      </c>
      <c r="H4208" s="140" t="s">
        <v>1026</v>
      </c>
      <c r="I4208" s="10">
        <v>100</v>
      </c>
      <c r="J4208" s="10" t="s">
        <v>5951</v>
      </c>
      <c r="K4208" s="10" t="s">
        <v>5952</v>
      </c>
      <c r="L4208" s="10"/>
      <c r="M4208" s="10" t="s">
        <v>5232</v>
      </c>
      <c r="N4208" s="10" t="s">
        <v>5955</v>
      </c>
      <c r="O4208" s="10"/>
      <c r="P4208" s="10"/>
      <c r="Q4208" s="63"/>
      <c r="R4208" s="59"/>
      <c r="S4208" s="59"/>
      <c r="T4208" s="152"/>
      <c r="U4208" s="27">
        <v>124625340</v>
      </c>
      <c r="V4208" s="27">
        <v>164825900</v>
      </c>
      <c r="W4208" s="27">
        <v>155191340</v>
      </c>
      <c r="X4208" s="59"/>
      <c r="Y4208" s="59"/>
      <c r="Z4208" s="59"/>
      <c r="AA4208" s="59"/>
      <c r="AB4208" s="59"/>
      <c r="AC4208" s="59"/>
      <c r="AD4208" s="59"/>
      <c r="AE4208" s="59"/>
      <c r="AF4208" s="59"/>
      <c r="AG4208" s="59"/>
      <c r="AH4208" s="59"/>
      <c r="AI4208" s="59"/>
      <c r="AJ4208" s="59"/>
      <c r="AK4208" s="59"/>
      <c r="AL4208" s="59"/>
      <c r="AM4208" s="59"/>
      <c r="AN4208" s="59"/>
      <c r="AO4208" s="59"/>
      <c r="AP4208" s="59"/>
      <c r="AQ4208" s="27">
        <v>0</v>
      </c>
      <c r="AR4208" s="27">
        <f t="shared" si="182"/>
        <v>0</v>
      </c>
      <c r="AS4208" s="109"/>
      <c r="AT4208" s="9">
        <v>2017</v>
      </c>
      <c r="AU4208" s="10" t="s">
        <v>7433</v>
      </c>
    </row>
    <row r="4209" spans="2:47" ht="13.15" customHeight="1" x14ac:dyDescent="0.2">
      <c r="B4209" s="44" t="s">
        <v>7457</v>
      </c>
      <c r="C4209" s="16" t="s">
        <v>100</v>
      </c>
      <c r="D4209" s="10" t="s">
        <v>7435</v>
      </c>
      <c r="E4209" s="31" t="s">
        <v>7258</v>
      </c>
      <c r="F4209" s="31" t="s">
        <v>7436</v>
      </c>
      <c r="G4209" s="10" t="s">
        <v>7299</v>
      </c>
      <c r="H4209" s="140" t="s">
        <v>1026</v>
      </c>
      <c r="I4209" s="10">
        <v>100</v>
      </c>
      <c r="J4209" s="10" t="s">
        <v>5951</v>
      </c>
      <c r="K4209" s="10" t="s">
        <v>6750</v>
      </c>
      <c r="L4209" s="10"/>
      <c r="M4209" s="10" t="s">
        <v>5232</v>
      </c>
      <c r="N4209" s="10" t="s">
        <v>5955</v>
      </c>
      <c r="O4209" s="10"/>
      <c r="P4209" s="10"/>
      <c r="Q4209" s="63"/>
      <c r="R4209" s="59"/>
      <c r="S4209" s="59"/>
      <c r="T4209" s="152"/>
      <c r="U4209" s="27">
        <v>124625340</v>
      </c>
      <c r="V4209" s="27">
        <v>164825900</v>
      </c>
      <c r="W4209" s="27">
        <v>155191340</v>
      </c>
      <c r="X4209" s="59"/>
      <c r="Y4209" s="27"/>
      <c r="Z4209" s="27"/>
      <c r="AA4209" s="109"/>
      <c r="AB4209" s="9"/>
      <c r="AC4209" s="65"/>
      <c r="AD4209" s="10"/>
      <c r="AE4209" s="39"/>
      <c r="AF4209" s="39"/>
      <c r="AG4209" s="39"/>
      <c r="AH4209" s="39"/>
      <c r="AI4209" s="39"/>
      <c r="AJ4209" s="39"/>
      <c r="AK4209" s="39"/>
      <c r="AL4209" s="39"/>
      <c r="AM4209" s="39"/>
      <c r="AN4209" s="39"/>
      <c r="AO4209" s="39"/>
      <c r="AP4209" s="39"/>
      <c r="AQ4209" s="27">
        <f>U4209+V4209+W4209</f>
        <v>444642580</v>
      </c>
      <c r="AR4209" s="27">
        <f t="shared" si="182"/>
        <v>497999689.60000002</v>
      </c>
      <c r="AS4209" s="91"/>
      <c r="AT4209" s="9">
        <v>2017</v>
      </c>
      <c r="AU4209" s="10"/>
    </row>
    <row r="4210" spans="2:47" ht="13.15" customHeight="1" x14ac:dyDescent="0.25">
      <c r="B4210" s="44" t="s">
        <v>7300</v>
      </c>
      <c r="C4210" s="16" t="s">
        <v>100</v>
      </c>
      <c r="D4210" s="10" t="s">
        <v>7261</v>
      </c>
      <c r="E4210" s="31" t="s">
        <v>7262</v>
      </c>
      <c r="F4210" s="31" t="s">
        <v>7262</v>
      </c>
      <c r="G4210" s="10" t="s">
        <v>7301</v>
      </c>
      <c r="H4210" s="140" t="s">
        <v>1026</v>
      </c>
      <c r="I4210" s="10">
        <v>100</v>
      </c>
      <c r="J4210" s="10" t="s">
        <v>5951</v>
      </c>
      <c r="K4210" s="10" t="s">
        <v>5952</v>
      </c>
      <c r="L4210" s="10"/>
      <c r="M4210" s="10" t="s">
        <v>5232</v>
      </c>
      <c r="N4210" s="10" t="s">
        <v>5955</v>
      </c>
      <c r="O4210" s="10"/>
      <c r="P4210" s="10"/>
      <c r="Q4210" s="63"/>
      <c r="R4210" s="59"/>
      <c r="S4210" s="59"/>
      <c r="T4210" s="152"/>
      <c r="U4210" s="27">
        <v>237559200</v>
      </c>
      <c r="V4210" s="27">
        <v>240028480</v>
      </c>
      <c r="W4210" s="27">
        <v>236324560</v>
      </c>
      <c r="X4210" s="59"/>
      <c r="Y4210" s="59"/>
      <c r="Z4210" s="59"/>
      <c r="AA4210" s="59"/>
      <c r="AB4210" s="59"/>
      <c r="AC4210" s="59"/>
      <c r="AD4210" s="59"/>
      <c r="AE4210" s="59"/>
      <c r="AF4210" s="59"/>
      <c r="AG4210" s="59"/>
      <c r="AH4210" s="59"/>
      <c r="AI4210" s="59"/>
      <c r="AJ4210" s="59"/>
      <c r="AK4210" s="59"/>
      <c r="AL4210" s="59"/>
      <c r="AM4210" s="59"/>
      <c r="AN4210" s="59"/>
      <c r="AO4210" s="59"/>
      <c r="AP4210" s="59"/>
      <c r="AQ4210" s="27">
        <v>0</v>
      </c>
      <c r="AR4210" s="27">
        <f t="shared" si="182"/>
        <v>0</v>
      </c>
      <c r="AS4210" s="109"/>
      <c r="AT4210" s="9">
        <v>2017</v>
      </c>
      <c r="AU4210" s="10" t="s">
        <v>7433</v>
      </c>
    </row>
    <row r="4211" spans="2:47" ht="13.15" customHeight="1" x14ac:dyDescent="0.2">
      <c r="B4211" s="44" t="s">
        <v>7458</v>
      </c>
      <c r="C4211" s="16" t="s">
        <v>100</v>
      </c>
      <c r="D4211" s="10" t="s">
        <v>7438</v>
      </c>
      <c r="E4211" s="31" t="s">
        <v>7262</v>
      </c>
      <c r="F4211" s="31" t="s">
        <v>7262</v>
      </c>
      <c r="G4211" s="10" t="s">
        <v>7301</v>
      </c>
      <c r="H4211" s="140" t="s">
        <v>1026</v>
      </c>
      <c r="I4211" s="10">
        <v>100</v>
      </c>
      <c r="J4211" s="10" t="s">
        <v>5951</v>
      </c>
      <c r="K4211" s="10" t="s">
        <v>6750</v>
      </c>
      <c r="L4211" s="10"/>
      <c r="M4211" s="10" t="s">
        <v>5232</v>
      </c>
      <c r="N4211" s="10" t="s">
        <v>5955</v>
      </c>
      <c r="O4211" s="10"/>
      <c r="P4211" s="10"/>
      <c r="Q4211" s="63"/>
      <c r="R4211" s="59"/>
      <c r="S4211" s="59"/>
      <c r="T4211" s="152"/>
      <c r="U4211" s="27">
        <v>237559200</v>
      </c>
      <c r="V4211" s="27">
        <v>240028480</v>
      </c>
      <c r="W4211" s="27">
        <v>236324560</v>
      </c>
      <c r="X4211" s="59"/>
      <c r="Y4211" s="27"/>
      <c r="Z4211" s="27"/>
      <c r="AA4211" s="109"/>
      <c r="AB4211" s="9"/>
      <c r="AC4211" s="65"/>
      <c r="AD4211" s="10"/>
      <c r="AE4211" s="39"/>
      <c r="AF4211" s="39"/>
      <c r="AG4211" s="39"/>
      <c r="AH4211" s="39"/>
      <c r="AI4211" s="39"/>
      <c r="AJ4211" s="39"/>
      <c r="AK4211" s="39"/>
      <c r="AL4211" s="39"/>
      <c r="AM4211" s="39"/>
      <c r="AN4211" s="39"/>
      <c r="AO4211" s="39"/>
      <c r="AP4211" s="39"/>
      <c r="AQ4211" s="27">
        <f t="shared" ref="AQ4211" si="198">U4211+V4211+W4211</f>
        <v>713912240</v>
      </c>
      <c r="AR4211" s="27">
        <f t="shared" si="182"/>
        <v>799581708.80000007</v>
      </c>
      <c r="AS4211" s="91"/>
      <c r="AT4211" s="9">
        <v>2017</v>
      </c>
      <c r="AU4211" s="10"/>
    </row>
    <row r="4212" spans="2:47" ht="13.15" customHeight="1" x14ac:dyDescent="0.25">
      <c r="B4212" s="44" t="s">
        <v>7302</v>
      </c>
      <c r="C4212" s="16" t="s">
        <v>100</v>
      </c>
      <c r="D4212" s="10" t="s">
        <v>7283</v>
      </c>
      <c r="E4212" s="31" t="s">
        <v>7284</v>
      </c>
      <c r="F4212" s="31" t="s">
        <v>7284</v>
      </c>
      <c r="G4212" s="10" t="s">
        <v>7303</v>
      </c>
      <c r="H4212" s="140" t="s">
        <v>1026</v>
      </c>
      <c r="I4212" s="10">
        <v>100</v>
      </c>
      <c r="J4212" s="10" t="s">
        <v>5951</v>
      </c>
      <c r="K4212" s="10" t="s">
        <v>5952</v>
      </c>
      <c r="L4212" s="10"/>
      <c r="M4212" s="10" t="s">
        <v>5232</v>
      </c>
      <c r="N4212" s="10" t="s">
        <v>5955</v>
      </c>
      <c r="O4212" s="10"/>
      <c r="P4212" s="10"/>
      <c r="Q4212" s="63"/>
      <c r="R4212" s="59"/>
      <c r="S4212" s="59"/>
      <c r="T4212" s="152"/>
      <c r="U4212" s="27">
        <v>10375040</v>
      </c>
      <c r="V4212" s="27">
        <v>10375040</v>
      </c>
      <c r="W4212" s="27">
        <v>16959200</v>
      </c>
      <c r="X4212" s="59"/>
      <c r="Y4212" s="59"/>
      <c r="Z4212" s="59"/>
      <c r="AA4212" s="59"/>
      <c r="AB4212" s="59"/>
      <c r="AC4212" s="59"/>
      <c r="AD4212" s="59"/>
      <c r="AE4212" s="59"/>
      <c r="AF4212" s="59"/>
      <c r="AG4212" s="59"/>
      <c r="AH4212" s="59"/>
      <c r="AI4212" s="59"/>
      <c r="AJ4212" s="59"/>
      <c r="AK4212" s="59"/>
      <c r="AL4212" s="59"/>
      <c r="AM4212" s="59"/>
      <c r="AN4212" s="59"/>
      <c r="AO4212" s="59"/>
      <c r="AP4212" s="59"/>
      <c r="AQ4212" s="27">
        <v>0</v>
      </c>
      <c r="AR4212" s="27">
        <f t="shared" si="182"/>
        <v>0</v>
      </c>
      <c r="AS4212" s="109"/>
      <c r="AT4212" s="9">
        <v>2017</v>
      </c>
      <c r="AU4212" s="10" t="s">
        <v>7433</v>
      </c>
    </row>
    <row r="4213" spans="2:47" ht="13.15" customHeight="1" x14ac:dyDescent="0.2">
      <c r="B4213" s="44" t="s">
        <v>7459</v>
      </c>
      <c r="C4213" s="16" t="s">
        <v>100</v>
      </c>
      <c r="D4213" s="10" t="s">
        <v>7450</v>
      </c>
      <c r="E4213" s="31" t="s">
        <v>7284</v>
      </c>
      <c r="F4213" s="31" t="s">
        <v>7284</v>
      </c>
      <c r="G4213" s="10" t="s">
        <v>7303</v>
      </c>
      <c r="H4213" s="140" t="s">
        <v>1026</v>
      </c>
      <c r="I4213" s="10">
        <v>100</v>
      </c>
      <c r="J4213" s="10" t="s">
        <v>5951</v>
      </c>
      <c r="K4213" s="10" t="s">
        <v>6750</v>
      </c>
      <c r="L4213" s="10"/>
      <c r="M4213" s="10" t="s">
        <v>5232</v>
      </c>
      <c r="N4213" s="10" t="s">
        <v>5955</v>
      </c>
      <c r="O4213" s="10"/>
      <c r="P4213" s="10"/>
      <c r="Q4213" s="63"/>
      <c r="R4213" s="59"/>
      <c r="S4213" s="59"/>
      <c r="T4213" s="152"/>
      <c r="U4213" s="27">
        <v>10375040</v>
      </c>
      <c r="V4213" s="27">
        <v>10375040</v>
      </c>
      <c r="W4213" s="27">
        <v>16959200</v>
      </c>
      <c r="X4213" s="59"/>
      <c r="Y4213" s="27"/>
      <c r="Z4213" s="27"/>
      <c r="AA4213" s="109"/>
      <c r="AB4213" s="9"/>
      <c r="AC4213" s="65"/>
      <c r="AD4213" s="10"/>
      <c r="AE4213" s="39"/>
      <c r="AF4213" s="39"/>
      <c r="AG4213" s="39"/>
      <c r="AH4213" s="39"/>
      <c r="AI4213" s="39"/>
      <c r="AJ4213" s="39"/>
      <c r="AK4213" s="39"/>
      <c r="AL4213" s="39"/>
      <c r="AM4213" s="39"/>
      <c r="AN4213" s="39"/>
      <c r="AO4213" s="39"/>
      <c r="AP4213" s="39"/>
      <c r="AQ4213" s="27">
        <f t="shared" ref="AQ4213" si="199">U4213+V4213+W4213</f>
        <v>37709280</v>
      </c>
      <c r="AR4213" s="27">
        <f t="shared" si="182"/>
        <v>42234393.600000001</v>
      </c>
      <c r="AS4213" s="91"/>
      <c r="AT4213" s="9">
        <v>2017</v>
      </c>
      <c r="AU4213" s="10"/>
    </row>
    <row r="4214" spans="2:47" ht="13.15" customHeight="1" x14ac:dyDescent="0.25">
      <c r="B4214" s="44" t="s">
        <v>7304</v>
      </c>
      <c r="C4214" s="16" t="s">
        <v>100</v>
      </c>
      <c r="D4214" s="10" t="s">
        <v>7265</v>
      </c>
      <c r="E4214" s="31" t="s">
        <v>7266</v>
      </c>
      <c r="F4214" s="31" t="s">
        <v>7266</v>
      </c>
      <c r="G4214" s="10" t="s">
        <v>7305</v>
      </c>
      <c r="H4214" s="140" t="s">
        <v>1026</v>
      </c>
      <c r="I4214" s="10">
        <v>100</v>
      </c>
      <c r="J4214" s="10" t="s">
        <v>5951</v>
      </c>
      <c r="K4214" s="10" t="s">
        <v>5952</v>
      </c>
      <c r="L4214" s="10"/>
      <c r="M4214" s="10" t="s">
        <v>5232</v>
      </c>
      <c r="N4214" s="10" t="s">
        <v>5955</v>
      </c>
      <c r="O4214" s="10"/>
      <c r="P4214" s="10"/>
      <c r="Q4214" s="63"/>
      <c r="R4214" s="59"/>
      <c r="S4214" s="59"/>
      <c r="T4214" s="152"/>
      <c r="U4214" s="27">
        <v>8008000</v>
      </c>
      <c r="V4214" s="27">
        <v>8008000</v>
      </c>
      <c r="W4214" s="27">
        <v>8008000</v>
      </c>
      <c r="X4214" s="59"/>
      <c r="Y4214" s="59"/>
      <c r="Z4214" s="59"/>
      <c r="AA4214" s="59"/>
      <c r="AB4214" s="59"/>
      <c r="AC4214" s="59"/>
      <c r="AD4214" s="59"/>
      <c r="AE4214" s="59"/>
      <c r="AF4214" s="59"/>
      <c r="AG4214" s="59"/>
      <c r="AH4214" s="59"/>
      <c r="AI4214" s="59"/>
      <c r="AJ4214" s="59"/>
      <c r="AK4214" s="59"/>
      <c r="AL4214" s="59"/>
      <c r="AM4214" s="59"/>
      <c r="AN4214" s="59"/>
      <c r="AO4214" s="59"/>
      <c r="AP4214" s="59"/>
      <c r="AQ4214" s="27">
        <v>0</v>
      </c>
      <c r="AR4214" s="27">
        <f t="shared" si="182"/>
        <v>0</v>
      </c>
      <c r="AS4214" s="109"/>
      <c r="AT4214" s="9">
        <v>2017</v>
      </c>
      <c r="AU4214" s="10" t="s">
        <v>7433</v>
      </c>
    </row>
    <row r="4215" spans="2:47" ht="13.15" customHeight="1" x14ac:dyDescent="0.2">
      <c r="B4215" s="44" t="s">
        <v>7460</v>
      </c>
      <c r="C4215" s="16" t="s">
        <v>100</v>
      </c>
      <c r="D4215" s="10" t="s">
        <v>7440</v>
      </c>
      <c r="E4215" s="31" t="s">
        <v>7266</v>
      </c>
      <c r="F4215" s="31" t="s">
        <v>7266</v>
      </c>
      <c r="G4215" s="10" t="s">
        <v>7305</v>
      </c>
      <c r="H4215" s="140" t="s">
        <v>1026</v>
      </c>
      <c r="I4215" s="10">
        <v>100</v>
      </c>
      <c r="J4215" s="10" t="s">
        <v>5951</v>
      </c>
      <c r="K4215" s="10" t="s">
        <v>6750</v>
      </c>
      <c r="L4215" s="10"/>
      <c r="M4215" s="10" t="s">
        <v>5232</v>
      </c>
      <c r="N4215" s="10" t="s">
        <v>5955</v>
      </c>
      <c r="O4215" s="10"/>
      <c r="P4215" s="10"/>
      <c r="Q4215" s="63"/>
      <c r="R4215" s="59"/>
      <c r="S4215" s="59"/>
      <c r="T4215" s="152"/>
      <c r="U4215" s="27">
        <v>8008000</v>
      </c>
      <c r="V4215" s="27">
        <v>8008000</v>
      </c>
      <c r="W4215" s="27">
        <v>8008000</v>
      </c>
      <c r="X4215" s="59"/>
      <c r="Y4215" s="27"/>
      <c r="Z4215" s="27"/>
      <c r="AA4215" s="109"/>
      <c r="AB4215" s="9"/>
      <c r="AC4215" s="65"/>
      <c r="AD4215" s="10"/>
      <c r="AE4215" s="39"/>
      <c r="AF4215" s="39"/>
      <c r="AG4215" s="39"/>
      <c r="AH4215" s="39"/>
      <c r="AI4215" s="39"/>
      <c r="AJ4215" s="39"/>
      <c r="AK4215" s="39"/>
      <c r="AL4215" s="39"/>
      <c r="AM4215" s="39"/>
      <c r="AN4215" s="39"/>
      <c r="AO4215" s="39"/>
      <c r="AP4215" s="39"/>
      <c r="AQ4215" s="27">
        <f t="shared" ref="AQ4215" si="200">U4215+V4215+W4215</f>
        <v>24024000</v>
      </c>
      <c r="AR4215" s="27">
        <f t="shared" si="182"/>
        <v>26906880.000000004</v>
      </c>
      <c r="AS4215" s="91"/>
      <c r="AT4215" s="9">
        <v>2017</v>
      </c>
      <c r="AU4215" s="10"/>
    </row>
    <row r="4216" spans="2:47" ht="13.15" customHeight="1" x14ac:dyDescent="0.25">
      <c r="B4216" s="44" t="s">
        <v>7306</v>
      </c>
      <c r="C4216" s="16" t="s">
        <v>100</v>
      </c>
      <c r="D4216" s="10" t="s">
        <v>7269</v>
      </c>
      <c r="E4216" s="31" t="s">
        <v>7270</v>
      </c>
      <c r="F4216" s="31" t="s">
        <v>7270</v>
      </c>
      <c r="G4216" s="10" t="s">
        <v>7307</v>
      </c>
      <c r="H4216" s="140" t="s">
        <v>1026</v>
      </c>
      <c r="I4216" s="10">
        <v>100</v>
      </c>
      <c r="J4216" s="10" t="s">
        <v>5951</v>
      </c>
      <c r="K4216" s="10" t="s">
        <v>5952</v>
      </c>
      <c r="L4216" s="10"/>
      <c r="M4216" s="10" t="s">
        <v>5232</v>
      </c>
      <c r="N4216" s="10" t="s">
        <v>5955</v>
      </c>
      <c r="O4216" s="10"/>
      <c r="P4216" s="10"/>
      <c r="Q4216" s="63"/>
      <c r="R4216" s="59"/>
      <c r="S4216" s="59"/>
      <c r="T4216" s="152"/>
      <c r="U4216" s="27">
        <v>90817400</v>
      </c>
      <c r="V4216" s="27">
        <v>90817400</v>
      </c>
      <c r="W4216" s="27">
        <v>90817400</v>
      </c>
      <c r="X4216" s="59"/>
      <c r="Y4216" s="59"/>
      <c r="Z4216" s="59"/>
      <c r="AA4216" s="59"/>
      <c r="AB4216" s="59"/>
      <c r="AC4216" s="59"/>
      <c r="AD4216" s="59"/>
      <c r="AE4216" s="59"/>
      <c r="AF4216" s="59"/>
      <c r="AG4216" s="59"/>
      <c r="AH4216" s="59"/>
      <c r="AI4216" s="59"/>
      <c r="AJ4216" s="59"/>
      <c r="AK4216" s="59"/>
      <c r="AL4216" s="59"/>
      <c r="AM4216" s="59"/>
      <c r="AN4216" s="59"/>
      <c r="AO4216" s="59"/>
      <c r="AP4216" s="59"/>
      <c r="AQ4216" s="27">
        <v>0</v>
      </c>
      <c r="AR4216" s="27">
        <f t="shared" si="182"/>
        <v>0</v>
      </c>
      <c r="AS4216" s="109"/>
      <c r="AT4216" s="9">
        <v>2017</v>
      </c>
      <c r="AU4216" s="10" t="s">
        <v>7433</v>
      </c>
    </row>
    <row r="4217" spans="2:47" ht="13.15" customHeight="1" x14ac:dyDescent="0.2">
      <c r="B4217" s="44" t="s">
        <v>7461</v>
      </c>
      <c r="C4217" s="16" t="s">
        <v>100</v>
      </c>
      <c r="D4217" s="10" t="s">
        <v>7442</v>
      </c>
      <c r="E4217" s="31" t="s">
        <v>7270</v>
      </c>
      <c r="F4217" s="31" t="s">
        <v>7270</v>
      </c>
      <c r="G4217" s="10" t="s">
        <v>7307</v>
      </c>
      <c r="H4217" s="140" t="s">
        <v>1026</v>
      </c>
      <c r="I4217" s="10">
        <v>100</v>
      </c>
      <c r="J4217" s="10" t="s">
        <v>5951</v>
      </c>
      <c r="K4217" s="10" t="s">
        <v>6750</v>
      </c>
      <c r="L4217" s="10"/>
      <c r="M4217" s="10" t="s">
        <v>5232</v>
      </c>
      <c r="N4217" s="10" t="s">
        <v>5955</v>
      </c>
      <c r="O4217" s="10"/>
      <c r="P4217" s="10"/>
      <c r="Q4217" s="63"/>
      <c r="R4217" s="59"/>
      <c r="S4217" s="59"/>
      <c r="T4217" s="152"/>
      <c r="U4217" s="27">
        <v>90817400</v>
      </c>
      <c r="V4217" s="27">
        <v>90817400</v>
      </c>
      <c r="W4217" s="27">
        <v>90817400</v>
      </c>
      <c r="X4217" s="59"/>
      <c r="Y4217" s="27"/>
      <c r="Z4217" s="27"/>
      <c r="AA4217" s="109"/>
      <c r="AB4217" s="9"/>
      <c r="AC4217" s="65"/>
      <c r="AD4217" s="10"/>
      <c r="AE4217" s="39"/>
      <c r="AF4217" s="39"/>
      <c r="AG4217" s="39"/>
      <c r="AH4217" s="39"/>
      <c r="AI4217" s="39"/>
      <c r="AJ4217" s="39"/>
      <c r="AK4217" s="39"/>
      <c r="AL4217" s="39"/>
      <c r="AM4217" s="39"/>
      <c r="AN4217" s="39"/>
      <c r="AO4217" s="39"/>
      <c r="AP4217" s="39"/>
      <c r="AQ4217" s="27">
        <f t="shared" ref="AQ4217" si="201">U4217+V4217+W4217</f>
        <v>272452200</v>
      </c>
      <c r="AR4217" s="27">
        <f t="shared" si="182"/>
        <v>305146464</v>
      </c>
      <c r="AS4217" s="91"/>
      <c r="AT4217" s="9">
        <v>2017</v>
      </c>
      <c r="AU4217" s="10"/>
    </row>
    <row r="4218" spans="2:47" ht="13.15" customHeight="1" x14ac:dyDescent="0.25">
      <c r="B4218" s="44" t="s">
        <v>7308</v>
      </c>
      <c r="C4218" s="16" t="s">
        <v>100</v>
      </c>
      <c r="D4218" s="10" t="s">
        <v>7273</v>
      </c>
      <c r="E4218" s="31" t="s">
        <v>7274</v>
      </c>
      <c r="F4218" s="31" t="s">
        <v>7274</v>
      </c>
      <c r="G4218" s="10" t="s">
        <v>7309</v>
      </c>
      <c r="H4218" s="140" t="s">
        <v>1026</v>
      </c>
      <c r="I4218" s="10">
        <v>100</v>
      </c>
      <c r="J4218" s="10" t="s">
        <v>5951</v>
      </c>
      <c r="K4218" s="10" t="s">
        <v>5952</v>
      </c>
      <c r="L4218" s="10"/>
      <c r="M4218" s="10" t="s">
        <v>5232</v>
      </c>
      <c r="N4218" s="10" t="s">
        <v>5955</v>
      </c>
      <c r="O4218" s="10"/>
      <c r="P4218" s="10"/>
      <c r="Q4218" s="63"/>
      <c r="R4218" s="59"/>
      <c r="S4218" s="59"/>
      <c r="T4218" s="152"/>
      <c r="U4218" s="27">
        <v>42117680</v>
      </c>
      <c r="V4218" s="27">
        <v>42117680</v>
      </c>
      <c r="W4218" s="27">
        <v>42117680</v>
      </c>
      <c r="X4218" s="59"/>
      <c r="Y4218" s="59"/>
      <c r="Z4218" s="59"/>
      <c r="AA4218" s="59"/>
      <c r="AB4218" s="59"/>
      <c r="AC4218" s="59"/>
      <c r="AD4218" s="59"/>
      <c r="AE4218" s="59"/>
      <c r="AF4218" s="59"/>
      <c r="AG4218" s="59"/>
      <c r="AH4218" s="59"/>
      <c r="AI4218" s="59"/>
      <c r="AJ4218" s="59"/>
      <c r="AK4218" s="59"/>
      <c r="AL4218" s="59"/>
      <c r="AM4218" s="59"/>
      <c r="AN4218" s="59"/>
      <c r="AO4218" s="59"/>
      <c r="AP4218" s="59"/>
      <c r="AQ4218" s="27">
        <v>0</v>
      </c>
      <c r="AR4218" s="27">
        <f t="shared" si="182"/>
        <v>0</v>
      </c>
      <c r="AS4218" s="109"/>
      <c r="AT4218" s="9">
        <v>2017</v>
      </c>
      <c r="AU4218" s="10" t="s">
        <v>7433</v>
      </c>
    </row>
    <row r="4219" spans="2:47" ht="13.15" customHeight="1" x14ac:dyDescent="0.2">
      <c r="B4219" s="44" t="s">
        <v>7462</v>
      </c>
      <c r="C4219" s="16" t="s">
        <v>100</v>
      </c>
      <c r="D4219" s="10" t="s">
        <v>7444</v>
      </c>
      <c r="E4219" s="31" t="s">
        <v>7274</v>
      </c>
      <c r="F4219" s="31" t="s">
        <v>7274</v>
      </c>
      <c r="G4219" s="10" t="s">
        <v>7309</v>
      </c>
      <c r="H4219" s="140" t="s">
        <v>1026</v>
      </c>
      <c r="I4219" s="10">
        <v>100</v>
      </c>
      <c r="J4219" s="10" t="s">
        <v>5951</v>
      </c>
      <c r="K4219" s="10" t="s">
        <v>6750</v>
      </c>
      <c r="L4219" s="10"/>
      <c r="M4219" s="10" t="s">
        <v>5232</v>
      </c>
      <c r="N4219" s="10" t="s">
        <v>5955</v>
      </c>
      <c r="O4219" s="10"/>
      <c r="P4219" s="10"/>
      <c r="Q4219" s="63"/>
      <c r="R4219" s="59"/>
      <c r="S4219" s="59"/>
      <c r="T4219" s="152"/>
      <c r="U4219" s="27">
        <v>42117680</v>
      </c>
      <c r="V4219" s="27">
        <v>42117680</v>
      </c>
      <c r="W4219" s="27">
        <v>42117680</v>
      </c>
      <c r="X4219" s="59"/>
      <c r="Y4219" s="27"/>
      <c r="Z4219" s="27"/>
      <c r="AA4219" s="109"/>
      <c r="AB4219" s="9"/>
      <c r="AC4219" s="65"/>
      <c r="AD4219" s="10"/>
      <c r="AE4219" s="39"/>
      <c r="AF4219" s="39"/>
      <c r="AG4219" s="39"/>
      <c r="AH4219" s="39"/>
      <c r="AI4219" s="39"/>
      <c r="AJ4219" s="39"/>
      <c r="AK4219" s="39"/>
      <c r="AL4219" s="39"/>
      <c r="AM4219" s="39"/>
      <c r="AN4219" s="39"/>
      <c r="AO4219" s="39"/>
      <c r="AP4219" s="39"/>
      <c r="AQ4219" s="27">
        <f t="shared" ref="AQ4219" si="202">U4219+V4219+W4219</f>
        <v>126353040</v>
      </c>
      <c r="AR4219" s="27">
        <f t="shared" si="182"/>
        <v>141515404.80000001</v>
      </c>
      <c r="AS4219" s="91"/>
      <c r="AT4219" s="9">
        <v>2017</v>
      </c>
      <c r="AU4219" s="10"/>
    </row>
    <row r="4220" spans="2:47" ht="13.15" customHeight="1" x14ac:dyDescent="0.25">
      <c r="B4220" s="44" t="s">
        <v>7310</v>
      </c>
      <c r="C4220" s="16" t="s">
        <v>100</v>
      </c>
      <c r="D4220" s="10" t="s">
        <v>6458</v>
      </c>
      <c r="E4220" s="31" t="s">
        <v>6459</v>
      </c>
      <c r="F4220" s="31" t="s">
        <v>6459</v>
      </c>
      <c r="G4220" s="10" t="s">
        <v>7311</v>
      </c>
      <c r="H4220" s="140" t="s">
        <v>1026</v>
      </c>
      <c r="I4220" s="10">
        <v>100</v>
      </c>
      <c r="J4220" s="10" t="s">
        <v>5951</v>
      </c>
      <c r="K4220" s="10" t="s">
        <v>5952</v>
      </c>
      <c r="L4220" s="10"/>
      <c r="M4220" s="10" t="s">
        <v>5232</v>
      </c>
      <c r="N4220" s="10" t="s">
        <v>5955</v>
      </c>
      <c r="O4220" s="10"/>
      <c r="P4220" s="10"/>
      <c r="Q4220" s="63"/>
      <c r="R4220" s="59"/>
      <c r="S4220" s="59"/>
      <c r="T4220" s="152"/>
      <c r="U4220" s="27">
        <v>101942200</v>
      </c>
      <c r="V4220" s="27">
        <v>101942200</v>
      </c>
      <c r="W4220" s="27">
        <v>101942200</v>
      </c>
      <c r="X4220" s="59"/>
      <c r="Y4220" s="59"/>
      <c r="Z4220" s="59"/>
      <c r="AA4220" s="59"/>
      <c r="AB4220" s="59"/>
      <c r="AC4220" s="59"/>
      <c r="AD4220" s="59"/>
      <c r="AE4220" s="59"/>
      <c r="AF4220" s="59"/>
      <c r="AG4220" s="59"/>
      <c r="AH4220" s="59"/>
      <c r="AI4220" s="59"/>
      <c r="AJ4220" s="59"/>
      <c r="AK4220" s="59"/>
      <c r="AL4220" s="59"/>
      <c r="AM4220" s="59"/>
      <c r="AN4220" s="59"/>
      <c r="AO4220" s="59"/>
      <c r="AP4220" s="59"/>
      <c r="AQ4220" s="27">
        <v>0</v>
      </c>
      <c r="AR4220" s="27">
        <f t="shared" si="182"/>
        <v>0</v>
      </c>
      <c r="AS4220" s="109"/>
      <c r="AT4220" s="9">
        <v>2017</v>
      </c>
      <c r="AU4220" s="10" t="s">
        <v>7433</v>
      </c>
    </row>
    <row r="4221" spans="2:47" ht="13.15" customHeight="1" x14ac:dyDescent="0.2">
      <c r="B4221" s="44" t="s">
        <v>7463</v>
      </c>
      <c r="C4221" s="16" t="s">
        <v>100</v>
      </c>
      <c r="D4221" s="10" t="s">
        <v>7446</v>
      </c>
      <c r="E4221" s="31" t="s">
        <v>6459</v>
      </c>
      <c r="F4221" s="31" t="s">
        <v>6459</v>
      </c>
      <c r="G4221" s="10" t="s">
        <v>7311</v>
      </c>
      <c r="H4221" s="140" t="s">
        <v>1026</v>
      </c>
      <c r="I4221" s="10">
        <v>100</v>
      </c>
      <c r="J4221" s="10" t="s">
        <v>5951</v>
      </c>
      <c r="K4221" s="10" t="s">
        <v>6750</v>
      </c>
      <c r="L4221" s="10"/>
      <c r="M4221" s="10" t="s">
        <v>5232</v>
      </c>
      <c r="N4221" s="10" t="s">
        <v>5955</v>
      </c>
      <c r="O4221" s="10"/>
      <c r="P4221" s="10"/>
      <c r="Q4221" s="63"/>
      <c r="R4221" s="59"/>
      <c r="S4221" s="59"/>
      <c r="T4221" s="152"/>
      <c r="U4221" s="27">
        <v>101942200</v>
      </c>
      <c r="V4221" s="27">
        <v>101942200</v>
      </c>
      <c r="W4221" s="27">
        <v>101942200</v>
      </c>
      <c r="X4221" s="59"/>
      <c r="Y4221" s="27"/>
      <c r="Z4221" s="27"/>
      <c r="AA4221" s="109"/>
      <c r="AB4221" s="9"/>
      <c r="AC4221" s="65"/>
      <c r="AD4221" s="10"/>
      <c r="AE4221" s="39"/>
      <c r="AF4221" s="39"/>
      <c r="AG4221" s="39"/>
      <c r="AH4221" s="39"/>
      <c r="AI4221" s="39"/>
      <c r="AJ4221" s="39"/>
      <c r="AK4221" s="39"/>
      <c r="AL4221" s="39"/>
      <c r="AM4221" s="39"/>
      <c r="AN4221" s="39"/>
      <c r="AO4221" s="39"/>
      <c r="AP4221" s="39"/>
      <c r="AQ4221" s="27">
        <f t="shared" ref="AQ4221" si="203">U4221+V4221+W4221</f>
        <v>305826600</v>
      </c>
      <c r="AR4221" s="27">
        <f t="shared" si="182"/>
        <v>342525792.00000006</v>
      </c>
      <c r="AS4221" s="91"/>
      <c r="AT4221" s="9">
        <v>2017</v>
      </c>
      <c r="AU4221" s="10"/>
    </row>
    <row r="4222" spans="2:47" ht="13.15" customHeight="1" x14ac:dyDescent="0.2">
      <c r="B4222" s="44" t="s">
        <v>7312</v>
      </c>
      <c r="C4222" s="16" t="s">
        <v>100</v>
      </c>
      <c r="D4222" s="10" t="s">
        <v>7257</v>
      </c>
      <c r="E4222" s="31" t="s">
        <v>7258</v>
      </c>
      <c r="F4222" s="31" t="s">
        <v>7258</v>
      </c>
      <c r="G4222" s="10" t="s">
        <v>7313</v>
      </c>
      <c r="H4222" s="140" t="s">
        <v>1026</v>
      </c>
      <c r="I4222" s="10">
        <v>100</v>
      </c>
      <c r="J4222" s="10" t="s">
        <v>5951</v>
      </c>
      <c r="K4222" s="10" t="s">
        <v>5952</v>
      </c>
      <c r="L4222" s="10"/>
      <c r="M4222" s="10" t="s">
        <v>5232</v>
      </c>
      <c r="N4222" s="10" t="s">
        <v>5955</v>
      </c>
      <c r="O4222" s="10"/>
      <c r="P4222" s="10"/>
      <c r="Q4222" s="63"/>
      <c r="R4222" s="59"/>
      <c r="S4222" s="59"/>
      <c r="T4222" s="152"/>
      <c r="U4222" s="27">
        <v>184216300</v>
      </c>
      <c r="V4222" s="27">
        <v>199499300</v>
      </c>
      <c r="W4222" s="141">
        <v>199499300</v>
      </c>
      <c r="X4222" s="59"/>
      <c r="Y4222" s="59"/>
      <c r="Z4222" s="59"/>
      <c r="AA4222" s="59"/>
      <c r="AB4222" s="59"/>
      <c r="AC4222" s="59"/>
      <c r="AD4222" s="59"/>
      <c r="AE4222" s="59"/>
      <c r="AF4222" s="59"/>
      <c r="AG4222" s="59"/>
      <c r="AH4222" s="59"/>
      <c r="AI4222" s="59"/>
      <c r="AJ4222" s="59"/>
      <c r="AK4222" s="59"/>
      <c r="AL4222" s="59"/>
      <c r="AM4222" s="59"/>
      <c r="AN4222" s="59"/>
      <c r="AO4222" s="59"/>
      <c r="AP4222" s="59"/>
      <c r="AQ4222" s="27">
        <v>0</v>
      </c>
      <c r="AR4222" s="27">
        <f t="shared" si="182"/>
        <v>0</v>
      </c>
      <c r="AS4222" s="109"/>
      <c r="AT4222" s="9">
        <v>2017</v>
      </c>
      <c r="AU4222" s="10" t="s">
        <v>7433</v>
      </c>
    </row>
    <row r="4223" spans="2:47" ht="13.15" customHeight="1" x14ac:dyDescent="0.2">
      <c r="B4223" s="44" t="s">
        <v>7464</v>
      </c>
      <c r="C4223" s="16" t="s">
        <v>100</v>
      </c>
      <c r="D4223" s="10" t="s">
        <v>7435</v>
      </c>
      <c r="E4223" s="31" t="s">
        <v>7258</v>
      </c>
      <c r="F4223" s="31" t="s">
        <v>7436</v>
      </c>
      <c r="G4223" s="10" t="s">
        <v>7313</v>
      </c>
      <c r="H4223" s="140" t="s">
        <v>1026</v>
      </c>
      <c r="I4223" s="10">
        <v>100</v>
      </c>
      <c r="J4223" s="10" t="s">
        <v>5951</v>
      </c>
      <c r="K4223" s="10" t="s">
        <v>7465</v>
      </c>
      <c r="L4223" s="10"/>
      <c r="M4223" s="10" t="s">
        <v>5232</v>
      </c>
      <c r="N4223" s="10" t="s">
        <v>5955</v>
      </c>
      <c r="O4223" s="10"/>
      <c r="P4223" s="10"/>
      <c r="Q4223" s="63"/>
      <c r="R4223" s="59"/>
      <c r="S4223" s="59"/>
      <c r="T4223" s="152"/>
      <c r="U4223" s="27">
        <v>184216300</v>
      </c>
      <c r="V4223" s="27">
        <v>199499300</v>
      </c>
      <c r="W4223" s="141">
        <v>199499300</v>
      </c>
      <c r="X4223" s="59"/>
      <c r="Y4223" s="27"/>
      <c r="Z4223" s="27"/>
      <c r="AA4223" s="109"/>
      <c r="AB4223" s="9"/>
      <c r="AC4223" s="65"/>
      <c r="AD4223" s="10"/>
      <c r="AE4223" s="39"/>
      <c r="AF4223" s="39"/>
      <c r="AG4223" s="39"/>
      <c r="AH4223" s="39"/>
      <c r="AI4223" s="39"/>
      <c r="AJ4223" s="39"/>
      <c r="AK4223" s="39"/>
      <c r="AL4223" s="39"/>
      <c r="AM4223" s="39"/>
      <c r="AN4223" s="39"/>
      <c r="AO4223" s="39"/>
      <c r="AP4223" s="39"/>
      <c r="AQ4223" s="27">
        <f t="shared" ref="AQ4223" si="204">U4223+V4223+W4223</f>
        <v>583214900</v>
      </c>
      <c r="AR4223" s="27">
        <f t="shared" si="182"/>
        <v>653200688.00000012</v>
      </c>
      <c r="AS4223" s="91"/>
      <c r="AT4223" s="9">
        <v>2017</v>
      </c>
      <c r="AU4223" s="10"/>
    </row>
    <row r="4224" spans="2:47" ht="13.15" customHeight="1" x14ac:dyDescent="0.25">
      <c r="B4224" s="44" t="s">
        <v>7314</v>
      </c>
      <c r="C4224" s="16" t="s">
        <v>100</v>
      </c>
      <c r="D4224" s="10" t="s">
        <v>7261</v>
      </c>
      <c r="E4224" s="31" t="s">
        <v>7262</v>
      </c>
      <c r="F4224" s="31" t="s">
        <v>7262</v>
      </c>
      <c r="G4224" s="10" t="s">
        <v>7315</v>
      </c>
      <c r="H4224" s="140" t="s">
        <v>1026</v>
      </c>
      <c r="I4224" s="10">
        <v>100</v>
      </c>
      <c r="J4224" s="10" t="s">
        <v>5951</v>
      </c>
      <c r="K4224" s="10" t="s">
        <v>5952</v>
      </c>
      <c r="L4224" s="10"/>
      <c r="M4224" s="10" t="s">
        <v>5232</v>
      </c>
      <c r="N4224" s="10" t="s">
        <v>5955</v>
      </c>
      <c r="O4224" s="10"/>
      <c r="P4224" s="10"/>
      <c r="Q4224" s="63"/>
      <c r="R4224" s="59"/>
      <c r="S4224" s="59"/>
      <c r="T4224" s="152"/>
      <c r="U4224" s="27">
        <v>72005200</v>
      </c>
      <c r="V4224" s="27">
        <v>72005200</v>
      </c>
      <c r="W4224" s="27">
        <v>72005200</v>
      </c>
      <c r="X4224" s="59"/>
      <c r="Y4224" s="59"/>
      <c r="Z4224" s="59"/>
      <c r="AA4224" s="59"/>
      <c r="AB4224" s="59"/>
      <c r="AC4224" s="59"/>
      <c r="AD4224" s="59"/>
      <c r="AE4224" s="59"/>
      <c r="AF4224" s="59"/>
      <c r="AG4224" s="59"/>
      <c r="AH4224" s="59"/>
      <c r="AI4224" s="59"/>
      <c r="AJ4224" s="59"/>
      <c r="AK4224" s="59"/>
      <c r="AL4224" s="59"/>
      <c r="AM4224" s="59"/>
      <c r="AN4224" s="59"/>
      <c r="AO4224" s="59"/>
      <c r="AP4224" s="59"/>
      <c r="AQ4224" s="27">
        <v>0</v>
      </c>
      <c r="AR4224" s="27">
        <f t="shared" si="182"/>
        <v>0</v>
      </c>
      <c r="AS4224" s="109"/>
      <c r="AT4224" s="9">
        <v>2017</v>
      </c>
      <c r="AU4224" s="10" t="s">
        <v>7433</v>
      </c>
    </row>
    <row r="4225" spans="2:47" ht="13.15" customHeight="1" x14ac:dyDescent="0.2">
      <c r="B4225" s="44" t="s">
        <v>7466</v>
      </c>
      <c r="C4225" s="16" t="s">
        <v>100</v>
      </c>
      <c r="D4225" s="10" t="s">
        <v>7438</v>
      </c>
      <c r="E4225" s="31" t="s">
        <v>7262</v>
      </c>
      <c r="F4225" s="31" t="s">
        <v>7262</v>
      </c>
      <c r="G4225" s="10" t="s">
        <v>7315</v>
      </c>
      <c r="H4225" s="140" t="s">
        <v>1026</v>
      </c>
      <c r="I4225" s="10">
        <v>100</v>
      </c>
      <c r="J4225" s="10" t="s">
        <v>5951</v>
      </c>
      <c r="K4225" s="10" t="s">
        <v>7465</v>
      </c>
      <c r="L4225" s="10"/>
      <c r="M4225" s="10" t="s">
        <v>5232</v>
      </c>
      <c r="N4225" s="10" t="s">
        <v>5955</v>
      </c>
      <c r="O4225" s="10"/>
      <c r="P4225" s="10"/>
      <c r="Q4225" s="63"/>
      <c r="R4225" s="59"/>
      <c r="S4225" s="59"/>
      <c r="T4225" s="152"/>
      <c r="U4225" s="27">
        <v>72005200</v>
      </c>
      <c r="V4225" s="27">
        <v>72005200</v>
      </c>
      <c r="W4225" s="27">
        <v>72005200</v>
      </c>
      <c r="X4225" s="59"/>
      <c r="Y4225" s="27"/>
      <c r="Z4225" s="27"/>
      <c r="AA4225" s="109"/>
      <c r="AB4225" s="9"/>
      <c r="AC4225" s="65"/>
      <c r="AD4225" s="10"/>
      <c r="AE4225" s="39"/>
      <c r="AF4225" s="39"/>
      <c r="AG4225" s="39"/>
      <c r="AH4225" s="39"/>
      <c r="AI4225" s="39"/>
      <c r="AJ4225" s="39"/>
      <c r="AK4225" s="39"/>
      <c r="AL4225" s="39"/>
      <c r="AM4225" s="39"/>
      <c r="AN4225" s="39"/>
      <c r="AO4225" s="39"/>
      <c r="AP4225" s="39"/>
      <c r="AQ4225" s="27">
        <f t="shared" ref="AQ4225" si="205">U4225+V4225+W4225</f>
        <v>216015600</v>
      </c>
      <c r="AR4225" s="27">
        <f t="shared" si="182"/>
        <v>241937472.00000003</v>
      </c>
      <c r="AS4225" s="91"/>
      <c r="AT4225" s="9">
        <v>2017</v>
      </c>
      <c r="AU4225" s="10"/>
    </row>
    <row r="4226" spans="2:47" ht="13.15" customHeight="1" x14ac:dyDescent="0.25">
      <c r="B4226" s="44" t="s">
        <v>7316</v>
      </c>
      <c r="C4226" s="16" t="s">
        <v>100</v>
      </c>
      <c r="D4226" s="10" t="s">
        <v>7265</v>
      </c>
      <c r="E4226" s="31" t="s">
        <v>7266</v>
      </c>
      <c r="F4226" s="31" t="s">
        <v>7266</v>
      </c>
      <c r="G4226" s="10" t="s">
        <v>7317</v>
      </c>
      <c r="H4226" s="140" t="s">
        <v>1026</v>
      </c>
      <c r="I4226" s="10">
        <v>100</v>
      </c>
      <c r="J4226" s="10" t="s">
        <v>5951</v>
      </c>
      <c r="K4226" s="10" t="s">
        <v>5952</v>
      </c>
      <c r="L4226" s="10"/>
      <c r="M4226" s="10" t="s">
        <v>5232</v>
      </c>
      <c r="N4226" s="10" t="s">
        <v>5955</v>
      </c>
      <c r="O4226" s="10"/>
      <c r="P4226" s="10"/>
      <c r="Q4226" s="63"/>
      <c r="R4226" s="59"/>
      <c r="S4226" s="59"/>
      <c r="T4226" s="152"/>
      <c r="U4226" s="27">
        <v>110503400</v>
      </c>
      <c r="V4226" s="27">
        <v>110503400</v>
      </c>
      <c r="W4226" s="27">
        <v>110503400</v>
      </c>
      <c r="X4226" s="59"/>
      <c r="Y4226" s="59"/>
      <c r="Z4226" s="59"/>
      <c r="AA4226" s="59"/>
      <c r="AB4226" s="59"/>
      <c r="AC4226" s="59"/>
      <c r="AD4226" s="59"/>
      <c r="AE4226" s="59"/>
      <c r="AF4226" s="59"/>
      <c r="AG4226" s="59"/>
      <c r="AH4226" s="59"/>
      <c r="AI4226" s="59"/>
      <c r="AJ4226" s="59"/>
      <c r="AK4226" s="59"/>
      <c r="AL4226" s="59"/>
      <c r="AM4226" s="59"/>
      <c r="AN4226" s="59"/>
      <c r="AO4226" s="59"/>
      <c r="AP4226" s="59"/>
      <c r="AQ4226" s="27">
        <v>0</v>
      </c>
      <c r="AR4226" s="27">
        <f t="shared" si="182"/>
        <v>0</v>
      </c>
      <c r="AS4226" s="109"/>
      <c r="AT4226" s="9">
        <v>2017</v>
      </c>
      <c r="AU4226" s="10" t="s">
        <v>7433</v>
      </c>
    </row>
    <row r="4227" spans="2:47" ht="13.15" customHeight="1" x14ac:dyDescent="0.2">
      <c r="B4227" s="44" t="s">
        <v>7467</v>
      </c>
      <c r="C4227" s="16" t="s">
        <v>100</v>
      </c>
      <c r="D4227" s="10" t="s">
        <v>7440</v>
      </c>
      <c r="E4227" s="31" t="s">
        <v>7266</v>
      </c>
      <c r="F4227" s="31" t="s">
        <v>7266</v>
      </c>
      <c r="G4227" s="10" t="s">
        <v>7317</v>
      </c>
      <c r="H4227" s="140" t="s">
        <v>1026</v>
      </c>
      <c r="I4227" s="10">
        <v>100</v>
      </c>
      <c r="J4227" s="10" t="s">
        <v>5951</v>
      </c>
      <c r="K4227" s="10" t="s">
        <v>7465</v>
      </c>
      <c r="L4227" s="10"/>
      <c r="M4227" s="10" t="s">
        <v>5232</v>
      </c>
      <c r="N4227" s="10" t="s">
        <v>5955</v>
      </c>
      <c r="O4227" s="10"/>
      <c r="P4227" s="10"/>
      <c r="Q4227" s="63"/>
      <c r="R4227" s="59"/>
      <c r="S4227" s="59"/>
      <c r="T4227" s="152"/>
      <c r="U4227" s="27">
        <v>110503400</v>
      </c>
      <c r="V4227" s="27">
        <v>110503400</v>
      </c>
      <c r="W4227" s="27">
        <v>110503400</v>
      </c>
      <c r="X4227" s="59"/>
      <c r="Y4227" s="27"/>
      <c r="Z4227" s="27"/>
      <c r="AA4227" s="109"/>
      <c r="AB4227" s="9"/>
      <c r="AC4227" s="65"/>
      <c r="AD4227" s="10"/>
      <c r="AE4227" s="39"/>
      <c r="AF4227" s="39"/>
      <c r="AG4227" s="39"/>
      <c r="AH4227" s="39"/>
      <c r="AI4227" s="39"/>
      <c r="AJ4227" s="39"/>
      <c r="AK4227" s="39"/>
      <c r="AL4227" s="39"/>
      <c r="AM4227" s="39"/>
      <c r="AN4227" s="39"/>
      <c r="AO4227" s="39"/>
      <c r="AP4227" s="39"/>
      <c r="AQ4227" s="27">
        <f t="shared" ref="AQ4227" si="206">U4227+V4227+W4227</f>
        <v>331510200</v>
      </c>
      <c r="AR4227" s="27">
        <f t="shared" si="182"/>
        <v>371291424.00000006</v>
      </c>
      <c r="AS4227" s="91"/>
      <c r="AT4227" s="9">
        <v>2017</v>
      </c>
      <c r="AU4227" s="10"/>
    </row>
    <row r="4228" spans="2:47" ht="13.15" customHeight="1" x14ac:dyDescent="0.25">
      <c r="B4228" s="44" t="s">
        <v>7318</v>
      </c>
      <c r="C4228" s="16" t="s">
        <v>100</v>
      </c>
      <c r="D4228" s="10" t="s">
        <v>7269</v>
      </c>
      <c r="E4228" s="31" t="s">
        <v>7270</v>
      </c>
      <c r="F4228" s="31" t="s">
        <v>7270</v>
      </c>
      <c r="G4228" s="10" t="s">
        <v>7319</v>
      </c>
      <c r="H4228" s="140" t="s">
        <v>1026</v>
      </c>
      <c r="I4228" s="10">
        <v>100</v>
      </c>
      <c r="J4228" s="10" t="s">
        <v>5951</v>
      </c>
      <c r="K4228" s="10" t="s">
        <v>5952</v>
      </c>
      <c r="L4228" s="10"/>
      <c r="M4228" s="10" t="s">
        <v>5232</v>
      </c>
      <c r="N4228" s="10" t="s">
        <v>5955</v>
      </c>
      <c r="O4228" s="10"/>
      <c r="P4228" s="10"/>
      <c r="Q4228" s="63"/>
      <c r="R4228" s="59"/>
      <c r="S4228" s="59"/>
      <c r="T4228" s="152"/>
      <c r="U4228" s="27">
        <v>53512600</v>
      </c>
      <c r="V4228" s="27">
        <v>53512600</v>
      </c>
      <c r="W4228" s="27">
        <v>53512600</v>
      </c>
      <c r="X4228" s="59"/>
      <c r="Y4228" s="59"/>
      <c r="Z4228" s="59"/>
      <c r="AA4228" s="59"/>
      <c r="AB4228" s="59"/>
      <c r="AC4228" s="59"/>
      <c r="AD4228" s="59"/>
      <c r="AE4228" s="59"/>
      <c r="AF4228" s="59"/>
      <c r="AG4228" s="59"/>
      <c r="AH4228" s="59"/>
      <c r="AI4228" s="59"/>
      <c r="AJ4228" s="59"/>
      <c r="AK4228" s="59"/>
      <c r="AL4228" s="59"/>
      <c r="AM4228" s="59"/>
      <c r="AN4228" s="59"/>
      <c r="AO4228" s="59"/>
      <c r="AP4228" s="59"/>
      <c r="AQ4228" s="27">
        <v>0</v>
      </c>
      <c r="AR4228" s="27">
        <f t="shared" si="182"/>
        <v>0</v>
      </c>
      <c r="AS4228" s="109"/>
      <c r="AT4228" s="9">
        <v>2017</v>
      </c>
      <c r="AU4228" s="10" t="s">
        <v>7433</v>
      </c>
    </row>
    <row r="4229" spans="2:47" ht="13.15" customHeight="1" x14ac:dyDescent="0.2">
      <c r="B4229" s="44" t="s">
        <v>7468</v>
      </c>
      <c r="C4229" s="16" t="s">
        <v>100</v>
      </c>
      <c r="D4229" s="10" t="s">
        <v>7442</v>
      </c>
      <c r="E4229" s="31" t="s">
        <v>7270</v>
      </c>
      <c r="F4229" s="31" t="s">
        <v>7270</v>
      </c>
      <c r="G4229" s="10" t="s">
        <v>7319</v>
      </c>
      <c r="H4229" s="140" t="s">
        <v>1026</v>
      </c>
      <c r="I4229" s="10">
        <v>100</v>
      </c>
      <c r="J4229" s="10" t="s">
        <v>5951</v>
      </c>
      <c r="K4229" s="10" t="s">
        <v>7465</v>
      </c>
      <c r="L4229" s="10"/>
      <c r="M4229" s="10" t="s">
        <v>5232</v>
      </c>
      <c r="N4229" s="10" t="s">
        <v>5955</v>
      </c>
      <c r="O4229" s="10"/>
      <c r="P4229" s="10"/>
      <c r="Q4229" s="63"/>
      <c r="R4229" s="59"/>
      <c r="S4229" s="59"/>
      <c r="T4229" s="152"/>
      <c r="U4229" s="27">
        <v>53512600</v>
      </c>
      <c r="V4229" s="27">
        <v>53512600</v>
      </c>
      <c r="W4229" s="27">
        <v>53512600</v>
      </c>
      <c r="X4229" s="59"/>
      <c r="Y4229" s="27"/>
      <c r="Z4229" s="27"/>
      <c r="AA4229" s="109"/>
      <c r="AB4229" s="9"/>
      <c r="AC4229" s="65"/>
      <c r="AD4229" s="10"/>
      <c r="AE4229" s="39"/>
      <c r="AF4229" s="39"/>
      <c r="AG4229" s="39"/>
      <c r="AH4229" s="39"/>
      <c r="AI4229" s="39"/>
      <c r="AJ4229" s="39"/>
      <c r="AK4229" s="39"/>
      <c r="AL4229" s="39"/>
      <c r="AM4229" s="39"/>
      <c r="AN4229" s="39"/>
      <c r="AO4229" s="39"/>
      <c r="AP4229" s="39"/>
      <c r="AQ4229" s="27">
        <f t="shared" ref="AQ4229" si="207">U4229+V4229+W4229</f>
        <v>160537800</v>
      </c>
      <c r="AR4229" s="27">
        <f t="shared" si="182"/>
        <v>179802336.00000003</v>
      </c>
      <c r="AS4229" s="91"/>
      <c r="AT4229" s="9">
        <v>2017</v>
      </c>
      <c r="AU4229" s="10"/>
    </row>
    <row r="4230" spans="2:47" ht="13.15" customHeight="1" x14ac:dyDescent="0.25">
      <c r="B4230" s="44" t="s">
        <v>7320</v>
      </c>
      <c r="C4230" s="16" t="s">
        <v>100</v>
      </c>
      <c r="D4230" s="10" t="s">
        <v>7273</v>
      </c>
      <c r="E4230" s="31" t="s">
        <v>7274</v>
      </c>
      <c r="F4230" s="31" t="s">
        <v>7274</v>
      </c>
      <c r="G4230" s="10" t="s">
        <v>7321</v>
      </c>
      <c r="H4230" s="140" t="s">
        <v>1026</v>
      </c>
      <c r="I4230" s="10">
        <v>100</v>
      </c>
      <c r="J4230" s="10" t="s">
        <v>5951</v>
      </c>
      <c r="K4230" s="10" t="s">
        <v>5952</v>
      </c>
      <c r="L4230" s="10"/>
      <c r="M4230" s="10" t="s">
        <v>5232</v>
      </c>
      <c r="N4230" s="10" t="s">
        <v>5955</v>
      </c>
      <c r="O4230" s="10"/>
      <c r="P4230" s="10"/>
      <c r="Q4230" s="63"/>
      <c r="R4230" s="59"/>
      <c r="S4230" s="59"/>
      <c r="T4230" s="152"/>
      <c r="U4230" s="27">
        <v>54384760</v>
      </c>
      <c r="V4230" s="27">
        <v>54384760</v>
      </c>
      <c r="W4230" s="27">
        <v>54384760</v>
      </c>
      <c r="X4230" s="59"/>
      <c r="Y4230" s="59"/>
      <c r="Z4230" s="59"/>
      <c r="AA4230" s="59"/>
      <c r="AB4230" s="59"/>
      <c r="AC4230" s="59"/>
      <c r="AD4230" s="59"/>
      <c r="AE4230" s="59"/>
      <c r="AF4230" s="59"/>
      <c r="AG4230" s="59"/>
      <c r="AH4230" s="59"/>
      <c r="AI4230" s="59"/>
      <c r="AJ4230" s="59"/>
      <c r="AK4230" s="59"/>
      <c r="AL4230" s="59"/>
      <c r="AM4230" s="59"/>
      <c r="AN4230" s="59"/>
      <c r="AO4230" s="59"/>
      <c r="AP4230" s="59"/>
      <c r="AQ4230" s="27">
        <v>0</v>
      </c>
      <c r="AR4230" s="27">
        <f t="shared" si="182"/>
        <v>0</v>
      </c>
      <c r="AS4230" s="109"/>
      <c r="AT4230" s="9">
        <v>2017</v>
      </c>
      <c r="AU4230" s="10" t="s">
        <v>7433</v>
      </c>
    </row>
    <row r="4231" spans="2:47" ht="13.15" customHeight="1" x14ac:dyDescent="0.2">
      <c r="B4231" s="44" t="s">
        <v>7469</v>
      </c>
      <c r="C4231" s="16" t="s">
        <v>100</v>
      </c>
      <c r="D4231" s="10" t="s">
        <v>7444</v>
      </c>
      <c r="E4231" s="31" t="s">
        <v>7274</v>
      </c>
      <c r="F4231" s="31" t="s">
        <v>7274</v>
      </c>
      <c r="G4231" s="10" t="s">
        <v>7321</v>
      </c>
      <c r="H4231" s="140" t="s">
        <v>1026</v>
      </c>
      <c r="I4231" s="10">
        <v>100</v>
      </c>
      <c r="J4231" s="10" t="s">
        <v>5951</v>
      </c>
      <c r="K4231" s="10" t="s">
        <v>7465</v>
      </c>
      <c r="L4231" s="10"/>
      <c r="M4231" s="10" t="s">
        <v>5232</v>
      </c>
      <c r="N4231" s="10" t="s">
        <v>5955</v>
      </c>
      <c r="O4231" s="10"/>
      <c r="P4231" s="10"/>
      <c r="Q4231" s="63"/>
      <c r="R4231" s="59"/>
      <c r="S4231" s="59"/>
      <c r="T4231" s="152"/>
      <c r="U4231" s="27">
        <v>54384760</v>
      </c>
      <c r="V4231" s="27">
        <v>54384760</v>
      </c>
      <c r="W4231" s="27">
        <v>54384760</v>
      </c>
      <c r="X4231" s="59"/>
      <c r="Y4231" s="27"/>
      <c r="Z4231" s="27"/>
      <c r="AA4231" s="109"/>
      <c r="AB4231" s="9"/>
      <c r="AC4231" s="65"/>
      <c r="AD4231" s="10"/>
      <c r="AE4231" s="39"/>
      <c r="AF4231" s="39"/>
      <c r="AG4231" s="39"/>
      <c r="AH4231" s="39"/>
      <c r="AI4231" s="39"/>
      <c r="AJ4231" s="39"/>
      <c r="AK4231" s="39"/>
      <c r="AL4231" s="39"/>
      <c r="AM4231" s="39"/>
      <c r="AN4231" s="39"/>
      <c r="AO4231" s="39"/>
      <c r="AP4231" s="39"/>
      <c r="AQ4231" s="27">
        <f t="shared" ref="AQ4231" si="208">U4231+V4231+W4231</f>
        <v>163154280</v>
      </c>
      <c r="AR4231" s="27">
        <f t="shared" si="182"/>
        <v>182732793.60000002</v>
      </c>
      <c r="AS4231" s="91"/>
      <c r="AT4231" s="9">
        <v>2017</v>
      </c>
      <c r="AU4231" s="10"/>
    </row>
    <row r="4232" spans="2:47" ht="13.15" customHeight="1" x14ac:dyDescent="0.25">
      <c r="B4232" s="44" t="s">
        <v>7322</v>
      </c>
      <c r="C4232" s="16" t="s">
        <v>100</v>
      </c>
      <c r="D4232" s="10" t="s">
        <v>6458</v>
      </c>
      <c r="E4232" s="31" t="s">
        <v>6459</v>
      </c>
      <c r="F4232" s="31" t="s">
        <v>6459</v>
      </c>
      <c r="G4232" s="10" t="s">
        <v>7323</v>
      </c>
      <c r="H4232" s="140" t="s">
        <v>1026</v>
      </c>
      <c r="I4232" s="10">
        <v>100</v>
      </c>
      <c r="J4232" s="10" t="s">
        <v>5951</v>
      </c>
      <c r="K4232" s="10" t="s">
        <v>5952</v>
      </c>
      <c r="L4232" s="10"/>
      <c r="M4232" s="10" t="s">
        <v>5232</v>
      </c>
      <c r="N4232" s="10" t="s">
        <v>5955</v>
      </c>
      <c r="O4232" s="10"/>
      <c r="P4232" s="10"/>
      <c r="Q4232" s="63"/>
      <c r="R4232" s="59"/>
      <c r="S4232" s="59"/>
      <c r="T4232" s="152"/>
      <c r="U4232" s="27">
        <v>89617200</v>
      </c>
      <c r="V4232" s="27">
        <v>89617200</v>
      </c>
      <c r="W4232" s="27">
        <v>89617200</v>
      </c>
      <c r="X4232" s="59"/>
      <c r="Y4232" s="59"/>
      <c r="Z4232" s="59"/>
      <c r="AA4232" s="59"/>
      <c r="AB4232" s="59"/>
      <c r="AC4232" s="59"/>
      <c r="AD4232" s="59"/>
      <c r="AE4232" s="59"/>
      <c r="AF4232" s="59"/>
      <c r="AG4232" s="59"/>
      <c r="AH4232" s="59"/>
      <c r="AI4232" s="59"/>
      <c r="AJ4232" s="59"/>
      <c r="AK4232" s="59"/>
      <c r="AL4232" s="59"/>
      <c r="AM4232" s="59"/>
      <c r="AN4232" s="59"/>
      <c r="AO4232" s="59"/>
      <c r="AP4232" s="59"/>
      <c r="AQ4232" s="27">
        <v>0</v>
      </c>
      <c r="AR4232" s="27">
        <f t="shared" si="182"/>
        <v>0</v>
      </c>
      <c r="AS4232" s="109"/>
      <c r="AT4232" s="9">
        <v>2017</v>
      </c>
      <c r="AU4232" s="10" t="s">
        <v>7433</v>
      </c>
    </row>
    <row r="4233" spans="2:47" ht="13.15" customHeight="1" x14ac:dyDescent="0.2">
      <c r="B4233" s="44" t="s">
        <v>7470</v>
      </c>
      <c r="C4233" s="16" t="s">
        <v>100</v>
      </c>
      <c r="D4233" s="10" t="s">
        <v>7446</v>
      </c>
      <c r="E4233" s="31" t="s">
        <v>6459</v>
      </c>
      <c r="F4233" s="31" t="s">
        <v>6459</v>
      </c>
      <c r="G4233" s="10" t="s">
        <v>7323</v>
      </c>
      <c r="H4233" s="140" t="s">
        <v>1026</v>
      </c>
      <c r="I4233" s="10">
        <v>100</v>
      </c>
      <c r="J4233" s="10" t="s">
        <v>5951</v>
      </c>
      <c r="K4233" s="10" t="s">
        <v>7465</v>
      </c>
      <c r="L4233" s="10"/>
      <c r="M4233" s="10" t="s">
        <v>5232</v>
      </c>
      <c r="N4233" s="10" t="s">
        <v>5955</v>
      </c>
      <c r="O4233" s="10"/>
      <c r="P4233" s="10"/>
      <c r="Q4233" s="63"/>
      <c r="R4233" s="59"/>
      <c r="S4233" s="59"/>
      <c r="T4233" s="152"/>
      <c r="U4233" s="27">
        <v>89617200</v>
      </c>
      <c r="V4233" s="27">
        <v>89617200</v>
      </c>
      <c r="W4233" s="27">
        <v>89617200</v>
      </c>
      <c r="X4233" s="59"/>
      <c r="Y4233" s="27"/>
      <c r="Z4233" s="27"/>
      <c r="AA4233" s="109"/>
      <c r="AB4233" s="9"/>
      <c r="AC4233" s="65"/>
      <c r="AD4233" s="10"/>
      <c r="AE4233" s="39"/>
      <c r="AF4233" s="39"/>
      <c r="AG4233" s="39"/>
      <c r="AH4233" s="39"/>
      <c r="AI4233" s="39"/>
      <c r="AJ4233" s="39"/>
      <c r="AK4233" s="39"/>
      <c r="AL4233" s="39"/>
      <c r="AM4233" s="39"/>
      <c r="AN4233" s="39"/>
      <c r="AO4233" s="39"/>
      <c r="AP4233" s="39"/>
      <c r="AQ4233" s="27">
        <f t="shared" ref="AQ4233" si="209">U4233+V4233+W4233</f>
        <v>268851600</v>
      </c>
      <c r="AR4233" s="27">
        <f t="shared" si="182"/>
        <v>301113792</v>
      </c>
      <c r="AS4233" s="91"/>
      <c r="AT4233" s="9">
        <v>2017</v>
      </c>
      <c r="AU4233" s="10"/>
    </row>
    <row r="4234" spans="2:47" ht="13.15" customHeight="1" x14ac:dyDescent="0.2">
      <c r="B4234" s="44" t="s">
        <v>7324</v>
      </c>
      <c r="C4234" s="16" t="s">
        <v>100</v>
      </c>
      <c r="D4234" s="10" t="s">
        <v>7325</v>
      </c>
      <c r="E4234" s="31" t="s">
        <v>7326</v>
      </c>
      <c r="F4234" s="31" t="s">
        <v>7327</v>
      </c>
      <c r="G4234" s="10" t="s">
        <v>7328</v>
      </c>
      <c r="H4234" s="140" t="s">
        <v>1026</v>
      </c>
      <c r="I4234" s="10">
        <v>100</v>
      </c>
      <c r="J4234" s="10" t="s">
        <v>5951</v>
      </c>
      <c r="K4234" s="10" t="s">
        <v>5952</v>
      </c>
      <c r="L4234" s="10"/>
      <c r="M4234" s="10" t="s">
        <v>5232</v>
      </c>
      <c r="N4234" s="10" t="s">
        <v>5955</v>
      </c>
      <c r="O4234" s="10"/>
      <c r="P4234" s="10"/>
      <c r="Q4234" s="63"/>
      <c r="R4234" s="59"/>
      <c r="S4234" s="59"/>
      <c r="T4234" s="152"/>
      <c r="U4234" s="27">
        <v>4142976</v>
      </c>
      <c r="V4234" s="27">
        <v>4142976</v>
      </c>
      <c r="W4234" s="27">
        <v>4142976</v>
      </c>
      <c r="X4234" s="59"/>
      <c r="Y4234" s="59"/>
      <c r="Z4234" s="59"/>
      <c r="AA4234" s="59"/>
      <c r="AB4234" s="59"/>
      <c r="AC4234" s="59"/>
      <c r="AD4234" s="59"/>
      <c r="AE4234" s="59"/>
      <c r="AF4234" s="59"/>
      <c r="AG4234" s="59"/>
      <c r="AH4234" s="59"/>
      <c r="AI4234" s="59"/>
      <c r="AJ4234" s="59"/>
      <c r="AK4234" s="59"/>
      <c r="AL4234" s="59"/>
      <c r="AM4234" s="59"/>
      <c r="AN4234" s="59"/>
      <c r="AO4234" s="59"/>
      <c r="AP4234" s="59"/>
      <c r="AQ4234" s="27">
        <f t="shared" si="181"/>
        <v>12428928</v>
      </c>
      <c r="AR4234" s="27">
        <f t="shared" si="182"/>
        <v>13920399.360000001</v>
      </c>
      <c r="AS4234" s="109"/>
      <c r="AT4234" s="9">
        <v>2017</v>
      </c>
      <c r="AU4234" s="65"/>
    </row>
    <row r="4235" spans="2:47" ht="13.15" customHeight="1" x14ac:dyDescent="0.2">
      <c r="B4235" s="44" t="s">
        <v>7329</v>
      </c>
      <c r="C4235" s="16" t="s">
        <v>100</v>
      </c>
      <c r="D4235" s="10" t="s">
        <v>7273</v>
      </c>
      <c r="E4235" s="31" t="s">
        <v>7274</v>
      </c>
      <c r="F4235" s="31" t="s">
        <v>7274</v>
      </c>
      <c r="G4235" s="10" t="s">
        <v>7330</v>
      </c>
      <c r="H4235" s="140" t="s">
        <v>1026</v>
      </c>
      <c r="I4235" s="10">
        <v>100</v>
      </c>
      <c r="J4235" s="10" t="s">
        <v>5951</v>
      </c>
      <c r="K4235" s="10" t="s">
        <v>5952</v>
      </c>
      <c r="L4235" s="10"/>
      <c r="M4235" s="10" t="s">
        <v>5232</v>
      </c>
      <c r="N4235" s="10" t="s">
        <v>5955</v>
      </c>
      <c r="O4235" s="10"/>
      <c r="P4235" s="10"/>
      <c r="Q4235" s="63"/>
      <c r="R4235" s="59"/>
      <c r="S4235" s="59"/>
      <c r="T4235" s="152"/>
      <c r="U4235" s="27">
        <v>16676352</v>
      </c>
      <c r="V4235" s="27">
        <v>16676352</v>
      </c>
      <c r="W4235" s="27">
        <v>16676352</v>
      </c>
      <c r="X4235" s="59"/>
      <c r="Y4235" s="59"/>
      <c r="Z4235" s="59"/>
      <c r="AA4235" s="59"/>
      <c r="AB4235" s="59"/>
      <c r="AC4235" s="59"/>
      <c r="AD4235" s="59"/>
      <c r="AE4235" s="59"/>
      <c r="AF4235" s="59"/>
      <c r="AG4235" s="59"/>
      <c r="AH4235" s="59"/>
      <c r="AI4235" s="59"/>
      <c r="AJ4235" s="59"/>
      <c r="AK4235" s="59"/>
      <c r="AL4235" s="59"/>
      <c r="AM4235" s="59"/>
      <c r="AN4235" s="59"/>
      <c r="AO4235" s="59"/>
      <c r="AP4235" s="59"/>
      <c r="AQ4235" s="27">
        <f t="shared" si="181"/>
        <v>50029056</v>
      </c>
      <c r="AR4235" s="27">
        <f t="shared" si="182"/>
        <v>56032542.720000006</v>
      </c>
      <c r="AS4235" s="109"/>
      <c r="AT4235" s="9">
        <v>2017</v>
      </c>
      <c r="AU4235" s="65"/>
    </row>
    <row r="4236" spans="2:47" ht="13.15" customHeight="1" x14ac:dyDescent="0.2">
      <c r="B4236" s="44" t="s">
        <v>7331</v>
      </c>
      <c r="C4236" s="16" t="s">
        <v>100</v>
      </c>
      <c r="D4236" s="10" t="s">
        <v>7325</v>
      </c>
      <c r="E4236" s="31" t="s">
        <v>7326</v>
      </c>
      <c r="F4236" s="31" t="s">
        <v>7327</v>
      </c>
      <c r="G4236" s="10" t="s">
        <v>7332</v>
      </c>
      <c r="H4236" s="140" t="s">
        <v>1026</v>
      </c>
      <c r="I4236" s="10">
        <v>100</v>
      </c>
      <c r="J4236" s="10" t="s">
        <v>5951</v>
      </c>
      <c r="K4236" s="10" t="s">
        <v>5952</v>
      </c>
      <c r="L4236" s="10"/>
      <c r="M4236" s="10" t="s">
        <v>5232</v>
      </c>
      <c r="N4236" s="10" t="s">
        <v>5955</v>
      </c>
      <c r="O4236" s="10"/>
      <c r="P4236" s="10"/>
      <c r="Q4236" s="63"/>
      <c r="R4236" s="59"/>
      <c r="S4236" s="59"/>
      <c r="T4236" s="152"/>
      <c r="U4236" s="27">
        <v>8866176</v>
      </c>
      <c r="V4236" s="27">
        <v>8866176</v>
      </c>
      <c r="W4236" s="27">
        <v>8866176</v>
      </c>
      <c r="X4236" s="59"/>
      <c r="Y4236" s="59"/>
      <c r="Z4236" s="59"/>
      <c r="AA4236" s="59"/>
      <c r="AB4236" s="59"/>
      <c r="AC4236" s="59"/>
      <c r="AD4236" s="59"/>
      <c r="AE4236" s="59"/>
      <c r="AF4236" s="59"/>
      <c r="AG4236" s="59"/>
      <c r="AH4236" s="59"/>
      <c r="AI4236" s="59"/>
      <c r="AJ4236" s="59"/>
      <c r="AK4236" s="59"/>
      <c r="AL4236" s="59"/>
      <c r="AM4236" s="59"/>
      <c r="AN4236" s="59"/>
      <c r="AO4236" s="59"/>
      <c r="AP4236" s="59"/>
      <c r="AQ4236" s="27">
        <f t="shared" si="181"/>
        <v>26598528</v>
      </c>
      <c r="AR4236" s="27">
        <f t="shared" si="182"/>
        <v>29790351.360000003</v>
      </c>
      <c r="AS4236" s="109"/>
      <c r="AT4236" s="9">
        <v>2017</v>
      </c>
      <c r="AU4236" s="65"/>
    </row>
    <row r="4237" spans="2:47" ht="13.15" customHeight="1" x14ac:dyDescent="0.2">
      <c r="B4237" s="44" t="s">
        <v>7333</v>
      </c>
      <c r="C4237" s="16" t="s">
        <v>100</v>
      </c>
      <c r="D4237" s="10" t="s">
        <v>7334</v>
      </c>
      <c r="E4237" s="31" t="s">
        <v>6452</v>
      </c>
      <c r="F4237" s="31" t="s">
        <v>6452</v>
      </c>
      <c r="G4237" s="10" t="s">
        <v>6453</v>
      </c>
      <c r="H4237" s="140" t="s">
        <v>1026</v>
      </c>
      <c r="I4237" s="10">
        <v>100</v>
      </c>
      <c r="J4237" s="10" t="s">
        <v>5951</v>
      </c>
      <c r="K4237" s="10" t="s">
        <v>5952</v>
      </c>
      <c r="L4237" s="10"/>
      <c r="M4237" s="10" t="s">
        <v>5232</v>
      </c>
      <c r="N4237" s="10" t="s">
        <v>5955</v>
      </c>
      <c r="O4237" s="10"/>
      <c r="P4237" s="10"/>
      <c r="Q4237" s="63"/>
      <c r="R4237" s="59"/>
      <c r="S4237" s="59"/>
      <c r="T4237" s="152"/>
      <c r="U4237" s="27">
        <v>441324048</v>
      </c>
      <c r="V4237" s="27">
        <v>486066768</v>
      </c>
      <c r="W4237" s="27">
        <v>564012504</v>
      </c>
      <c r="X4237" s="27"/>
      <c r="Y4237" s="27"/>
      <c r="Z4237" s="27"/>
      <c r="AA4237" s="27"/>
      <c r="AB4237" s="27"/>
      <c r="AC4237" s="27"/>
      <c r="AD4237" s="27"/>
      <c r="AE4237" s="27"/>
      <c r="AF4237" s="27"/>
      <c r="AG4237" s="27"/>
      <c r="AH4237" s="27"/>
      <c r="AI4237" s="27"/>
      <c r="AJ4237" s="27"/>
      <c r="AK4237" s="27"/>
      <c r="AL4237" s="27"/>
      <c r="AM4237" s="27"/>
      <c r="AN4237" s="27"/>
      <c r="AO4237" s="27"/>
      <c r="AP4237" s="27"/>
      <c r="AQ4237" s="27">
        <f>SUM(O4237:W4237)</f>
        <v>1491403320</v>
      </c>
      <c r="AR4237" s="27">
        <f t="shared" si="182"/>
        <v>1670371718.4000001</v>
      </c>
      <c r="AS4237" s="109"/>
      <c r="AT4237" s="9">
        <v>2017</v>
      </c>
      <c r="AU4237" s="65"/>
    </row>
    <row r="4238" spans="2:47" ht="13.15" customHeight="1" x14ac:dyDescent="0.25">
      <c r="B4238" s="44" t="s">
        <v>7335</v>
      </c>
      <c r="C4238" s="16" t="s">
        <v>100</v>
      </c>
      <c r="D4238" s="15" t="s">
        <v>7336</v>
      </c>
      <c r="E4238" s="15" t="s">
        <v>7337</v>
      </c>
      <c r="F4238" s="15" t="s">
        <v>7337</v>
      </c>
      <c r="G4238" s="15" t="s">
        <v>7338</v>
      </c>
      <c r="H4238" s="140" t="s">
        <v>1026</v>
      </c>
      <c r="I4238" s="15">
        <v>100</v>
      </c>
      <c r="J4238" s="142" t="s">
        <v>5951</v>
      </c>
      <c r="K4238" s="15" t="s">
        <v>5916</v>
      </c>
      <c r="L4238" s="10"/>
      <c r="M4238" s="10" t="s">
        <v>7339</v>
      </c>
      <c r="N4238" s="10" t="s">
        <v>5955</v>
      </c>
      <c r="O4238" s="27"/>
      <c r="P4238" s="73"/>
      <c r="Q4238" s="73"/>
      <c r="R4238" s="74"/>
      <c r="S4238" s="27"/>
      <c r="T4238" s="150"/>
      <c r="U4238" s="27">
        <v>75882020.480000004</v>
      </c>
      <c r="V4238" s="73">
        <v>82139557.75</v>
      </c>
      <c r="W4238" s="73">
        <v>90353513.530000001</v>
      </c>
      <c r="X4238" s="39"/>
      <c r="Y4238" s="39"/>
      <c r="Z4238" s="39"/>
      <c r="AA4238" s="39"/>
      <c r="AB4238" s="39"/>
      <c r="AC4238" s="39"/>
      <c r="AD4238" s="39"/>
      <c r="AE4238" s="39"/>
      <c r="AF4238" s="39"/>
      <c r="AG4238" s="39"/>
      <c r="AH4238" s="39"/>
      <c r="AI4238" s="39"/>
      <c r="AJ4238" s="39"/>
      <c r="AK4238" s="39"/>
      <c r="AL4238" s="39"/>
      <c r="AM4238" s="39"/>
      <c r="AN4238" s="39"/>
      <c r="AO4238" s="39"/>
      <c r="AP4238" s="39"/>
      <c r="AQ4238" s="27">
        <v>0</v>
      </c>
      <c r="AR4238" s="27">
        <f t="shared" si="182"/>
        <v>0</v>
      </c>
      <c r="AS4238" s="91"/>
      <c r="AT4238" s="9">
        <v>2017</v>
      </c>
      <c r="AU4238" s="10" t="s">
        <v>212</v>
      </c>
    </row>
    <row r="4239" spans="2:47" ht="13.15" customHeight="1" x14ac:dyDescent="0.25">
      <c r="B4239" s="44" t="s">
        <v>7340</v>
      </c>
      <c r="C4239" s="16" t="s">
        <v>100</v>
      </c>
      <c r="D4239" s="15" t="s">
        <v>7336</v>
      </c>
      <c r="E4239" s="15" t="s">
        <v>7337</v>
      </c>
      <c r="F4239" s="15" t="s">
        <v>7337</v>
      </c>
      <c r="G4239" s="15" t="s">
        <v>7341</v>
      </c>
      <c r="H4239" s="140" t="s">
        <v>1026</v>
      </c>
      <c r="I4239" s="15">
        <v>100</v>
      </c>
      <c r="J4239" s="142" t="s">
        <v>5951</v>
      </c>
      <c r="K4239" s="15" t="s">
        <v>5913</v>
      </c>
      <c r="L4239" s="10"/>
      <c r="M4239" s="10" t="s">
        <v>7339</v>
      </c>
      <c r="N4239" s="10" t="s">
        <v>5955</v>
      </c>
      <c r="O4239" s="27"/>
      <c r="P4239" s="73"/>
      <c r="Q4239" s="73"/>
      <c r="R4239" s="74"/>
      <c r="S4239" s="27"/>
      <c r="T4239" s="150"/>
      <c r="U4239" s="27">
        <v>54580500.880000003</v>
      </c>
      <c r="V4239" s="73">
        <v>59081428.979999997</v>
      </c>
      <c r="W4239" s="73">
        <v>64989571.880000003</v>
      </c>
      <c r="X4239" s="39"/>
      <c r="Y4239" s="39"/>
      <c r="Z4239" s="39"/>
      <c r="AA4239" s="39"/>
      <c r="AB4239" s="39"/>
      <c r="AC4239" s="39"/>
      <c r="AD4239" s="39"/>
      <c r="AE4239" s="39"/>
      <c r="AF4239" s="39"/>
      <c r="AG4239" s="39"/>
      <c r="AH4239" s="39"/>
      <c r="AI4239" s="39"/>
      <c r="AJ4239" s="39"/>
      <c r="AK4239" s="39"/>
      <c r="AL4239" s="39"/>
      <c r="AM4239" s="39"/>
      <c r="AN4239" s="39"/>
      <c r="AO4239" s="39"/>
      <c r="AP4239" s="39"/>
      <c r="AQ4239" s="27">
        <v>0</v>
      </c>
      <c r="AR4239" s="27">
        <f t="shared" si="182"/>
        <v>0</v>
      </c>
      <c r="AS4239" s="91"/>
      <c r="AT4239" s="9">
        <v>2017</v>
      </c>
      <c r="AU4239" s="10" t="s">
        <v>212</v>
      </c>
    </row>
    <row r="4240" spans="2:47" ht="13.15" customHeight="1" x14ac:dyDescent="0.25">
      <c r="B4240" s="44" t="s">
        <v>7342</v>
      </c>
      <c r="C4240" s="16" t="s">
        <v>100</v>
      </c>
      <c r="D4240" s="15" t="s">
        <v>7336</v>
      </c>
      <c r="E4240" s="15" t="s">
        <v>7337</v>
      </c>
      <c r="F4240" s="15" t="s">
        <v>7337</v>
      </c>
      <c r="G4240" s="15" t="s">
        <v>7343</v>
      </c>
      <c r="H4240" s="140" t="s">
        <v>1026</v>
      </c>
      <c r="I4240" s="15">
        <v>100</v>
      </c>
      <c r="J4240" s="142" t="s">
        <v>5951</v>
      </c>
      <c r="K4240" s="15" t="s">
        <v>7344</v>
      </c>
      <c r="L4240" s="10"/>
      <c r="M4240" s="10" t="s">
        <v>7339</v>
      </c>
      <c r="N4240" s="10" t="s">
        <v>5955</v>
      </c>
      <c r="O4240" s="27"/>
      <c r="P4240" s="73"/>
      <c r="Q4240" s="73"/>
      <c r="R4240" s="74"/>
      <c r="S4240" s="27"/>
      <c r="T4240" s="150"/>
      <c r="U4240" s="27">
        <v>49641282.270000003</v>
      </c>
      <c r="V4240" s="73">
        <v>53734902.5</v>
      </c>
      <c r="W4240" s="73">
        <v>59108392.75</v>
      </c>
      <c r="X4240" s="39"/>
      <c r="Y4240" s="39"/>
      <c r="Z4240" s="39"/>
      <c r="AA4240" s="39"/>
      <c r="AB4240" s="39"/>
      <c r="AC4240" s="39"/>
      <c r="AD4240" s="39"/>
      <c r="AE4240" s="39"/>
      <c r="AF4240" s="39"/>
      <c r="AG4240" s="39"/>
      <c r="AH4240" s="39"/>
      <c r="AI4240" s="39"/>
      <c r="AJ4240" s="39"/>
      <c r="AK4240" s="39"/>
      <c r="AL4240" s="39"/>
      <c r="AM4240" s="39"/>
      <c r="AN4240" s="39"/>
      <c r="AO4240" s="39"/>
      <c r="AP4240" s="39"/>
      <c r="AQ4240" s="27">
        <v>0</v>
      </c>
      <c r="AR4240" s="27">
        <f t="shared" si="182"/>
        <v>0</v>
      </c>
      <c r="AS4240" s="91"/>
      <c r="AT4240" s="9">
        <v>2017</v>
      </c>
      <c r="AU4240" s="10" t="s">
        <v>212</v>
      </c>
    </row>
    <row r="4241" spans="2:47" ht="13.15" customHeight="1" x14ac:dyDescent="0.25">
      <c r="B4241" s="44" t="s">
        <v>7345</v>
      </c>
      <c r="C4241" s="16" t="s">
        <v>100</v>
      </c>
      <c r="D4241" s="15" t="s">
        <v>7336</v>
      </c>
      <c r="E4241" s="15" t="s">
        <v>7337</v>
      </c>
      <c r="F4241" s="15" t="s">
        <v>7337</v>
      </c>
      <c r="G4241" s="15" t="s">
        <v>7346</v>
      </c>
      <c r="H4241" s="140" t="s">
        <v>1026</v>
      </c>
      <c r="I4241" s="15">
        <v>100</v>
      </c>
      <c r="J4241" s="142" t="s">
        <v>5951</v>
      </c>
      <c r="K4241" s="15" t="s">
        <v>7347</v>
      </c>
      <c r="L4241" s="10"/>
      <c r="M4241" s="10" t="s">
        <v>7339</v>
      </c>
      <c r="N4241" s="10" t="s">
        <v>5955</v>
      </c>
      <c r="O4241" s="27"/>
      <c r="P4241" s="73"/>
      <c r="Q4241" s="73"/>
      <c r="R4241" s="74"/>
      <c r="S4241" s="27"/>
      <c r="T4241" s="150"/>
      <c r="U4241" s="27">
        <v>75568102.799999997</v>
      </c>
      <c r="V4241" s="73">
        <v>81799753.150000006</v>
      </c>
      <c r="W4241" s="73">
        <v>89979728.459999993</v>
      </c>
      <c r="X4241" s="39"/>
      <c r="Y4241" s="39"/>
      <c r="Z4241" s="39"/>
      <c r="AA4241" s="39"/>
      <c r="AB4241" s="39"/>
      <c r="AC4241" s="39"/>
      <c r="AD4241" s="39"/>
      <c r="AE4241" s="39"/>
      <c r="AF4241" s="39"/>
      <c r="AG4241" s="39"/>
      <c r="AH4241" s="39"/>
      <c r="AI4241" s="39"/>
      <c r="AJ4241" s="39"/>
      <c r="AK4241" s="39"/>
      <c r="AL4241" s="39"/>
      <c r="AM4241" s="39"/>
      <c r="AN4241" s="39"/>
      <c r="AO4241" s="39"/>
      <c r="AP4241" s="39"/>
      <c r="AQ4241" s="27">
        <v>0</v>
      </c>
      <c r="AR4241" s="27">
        <f t="shared" si="182"/>
        <v>0</v>
      </c>
      <c r="AS4241" s="91"/>
      <c r="AT4241" s="9">
        <v>2017</v>
      </c>
      <c r="AU4241" s="10" t="s">
        <v>212</v>
      </c>
    </row>
    <row r="4242" spans="2:47" ht="13.15" customHeight="1" x14ac:dyDescent="0.25">
      <c r="B4242" s="44" t="s">
        <v>7348</v>
      </c>
      <c r="C4242" s="16" t="s">
        <v>100</v>
      </c>
      <c r="D4242" s="15" t="s">
        <v>7336</v>
      </c>
      <c r="E4242" s="15" t="s">
        <v>7337</v>
      </c>
      <c r="F4242" s="15" t="s">
        <v>7337</v>
      </c>
      <c r="G4242" s="15" t="s">
        <v>7349</v>
      </c>
      <c r="H4242" s="140" t="s">
        <v>1026</v>
      </c>
      <c r="I4242" s="15">
        <v>100</v>
      </c>
      <c r="J4242" s="142" t="s">
        <v>5951</v>
      </c>
      <c r="K4242" s="15" t="s">
        <v>7350</v>
      </c>
      <c r="L4242" s="10"/>
      <c r="M4242" s="10" t="s">
        <v>7339</v>
      </c>
      <c r="N4242" s="10" t="s">
        <v>5955</v>
      </c>
      <c r="O4242" s="27"/>
      <c r="P4242" s="73"/>
      <c r="Q4242" s="73"/>
      <c r="R4242" s="74"/>
      <c r="S4242" s="27"/>
      <c r="T4242" s="150"/>
      <c r="U4242" s="27">
        <v>24875676.02</v>
      </c>
      <c r="V4242" s="73">
        <v>26927024.530000001</v>
      </c>
      <c r="W4242" s="73">
        <v>29619726.98</v>
      </c>
      <c r="X4242" s="39"/>
      <c r="Y4242" s="39"/>
      <c r="Z4242" s="39"/>
      <c r="AA4242" s="39"/>
      <c r="AB4242" s="39"/>
      <c r="AC4242" s="39"/>
      <c r="AD4242" s="39"/>
      <c r="AE4242" s="39"/>
      <c r="AF4242" s="39"/>
      <c r="AG4242" s="39"/>
      <c r="AH4242" s="39"/>
      <c r="AI4242" s="39"/>
      <c r="AJ4242" s="39"/>
      <c r="AK4242" s="39"/>
      <c r="AL4242" s="39"/>
      <c r="AM4242" s="39"/>
      <c r="AN4242" s="39"/>
      <c r="AO4242" s="39"/>
      <c r="AP4242" s="39"/>
      <c r="AQ4242" s="27">
        <v>0</v>
      </c>
      <c r="AR4242" s="27">
        <f t="shared" si="182"/>
        <v>0</v>
      </c>
      <c r="AS4242" s="91"/>
      <c r="AT4242" s="9">
        <v>2017</v>
      </c>
      <c r="AU4242" s="10" t="s">
        <v>212</v>
      </c>
    </row>
    <row r="4243" spans="2:47" ht="13.15" customHeight="1" x14ac:dyDescent="0.25">
      <c r="B4243" s="44" t="s">
        <v>7351</v>
      </c>
      <c r="C4243" s="15" t="s">
        <v>100</v>
      </c>
      <c r="D4243" s="15" t="s">
        <v>6838</v>
      </c>
      <c r="E4243" s="15" t="s">
        <v>7352</v>
      </c>
      <c r="F4243" s="15" t="s">
        <v>7352</v>
      </c>
      <c r="G4243" s="15" t="s">
        <v>7353</v>
      </c>
      <c r="H4243" s="15" t="s">
        <v>1026</v>
      </c>
      <c r="I4243" s="15">
        <v>95</v>
      </c>
      <c r="J4243" s="15" t="s">
        <v>7354</v>
      </c>
      <c r="K4243" s="15" t="s">
        <v>7355</v>
      </c>
      <c r="L4243" s="15"/>
      <c r="M4243" s="15" t="s">
        <v>6210</v>
      </c>
      <c r="N4243" s="15" t="s">
        <v>5955</v>
      </c>
      <c r="O4243" s="15"/>
      <c r="P4243" s="15"/>
      <c r="Q4243" s="15"/>
      <c r="R4243" s="15"/>
      <c r="S4243" s="15"/>
      <c r="T4243" s="15"/>
      <c r="U4243" s="27">
        <v>39600000</v>
      </c>
      <c r="V4243" s="27">
        <v>39600000</v>
      </c>
      <c r="W4243" s="27">
        <v>39600000</v>
      </c>
      <c r="X4243" s="15"/>
      <c r="Y4243" s="15"/>
      <c r="Z4243" s="15"/>
      <c r="AA4243" s="15"/>
      <c r="AB4243" s="15"/>
      <c r="AC4243" s="15"/>
      <c r="AD4243" s="15"/>
      <c r="AE4243" s="15"/>
      <c r="AF4243" s="15"/>
      <c r="AG4243" s="15"/>
      <c r="AH4243" s="15"/>
      <c r="AI4243" s="15"/>
      <c r="AJ4243" s="15"/>
      <c r="AK4243" s="15"/>
      <c r="AL4243" s="15"/>
      <c r="AM4243" s="15"/>
      <c r="AN4243" s="15"/>
      <c r="AO4243" s="15"/>
      <c r="AP4243" s="15"/>
      <c r="AQ4243" s="27">
        <v>0</v>
      </c>
      <c r="AR4243" s="27">
        <f t="shared" si="182"/>
        <v>0</v>
      </c>
      <c r="AS4243" s="15"/>
      <c r="AT4243" s="15">
        <v>2017</v>
      </c>
      <c r="AU4243" s="15" t="s">
        <v>212</v>
      </c>
    </row>
    <row r="4244" spans="2:47" ht="13.15" customHeight="1" x14ac:dyDescent="0.25">
      <c r="B4244" s="44" t="s">
        <v>7356</v>
      </c>
      <c r="C4244" s="15" t="s">
        <v>100</v>
      </c>
      <c r="D4244" s="15" t="s">
        <v>6592</v>
      </c>
      <c r="E4244" s="15" t="s">
        <v>6593</v>
      </c>
      <c r="F4244" s="15" t="s">
        <v>6593</v>
      </c>
      <c r="G4244" s="15" t="s">
        <v>7357</v>
      </c>
      <c r="H4244" s="15" t="s">
        <v>1026</v>
      </c>
      <c r="I4244" s="15">
        <v>90</v>
      </c>
      <c r="J4244" s="15" t="s">
        <v>5951</v>
      </c>
      <c r="K4244" s="15" t="s">
        <v>7358</v>
      </c>
      <c r="L4244" s="15"/>
      <c r="M4244" s="15" t="s">
        <v>5232</v>
      </c>
      <c r="N4244" s="15" t="s">
        <v>5955</v>
      </c>
      <c r="O4244" s="15"/>
      <c r="P4244" s="15"/>
      <c r="Q4244" s="15"/>
      <c r="R4244" s="15"/>
      <c r="S4244" s="15"/>
      <c r="T4244" s="15"/>
      <c r="U4244" s="27">
        <v>9719016</v>
      </c>
      <c r="V4244" s="27">
        <v>9719016</v>
      </c>
      <c r="W4244" s="27">
        <v>9719016</v>
      </c>
      <c r="X4244" s="15"/>
      <c r="Y4244" s="15"/>
      <c r="Z4244" s="15"/>
      <c r="AA4244" s="15"/>
      <c r="AB4244" s="15"/>
      <c r="AC4244" s="15"/>
      <c r="AD4244" s="15"/>
      <c r="AE4244" s="15"/>
      <c r="AF4244" s="15"/>
      <c r="AG4244" s="15"/>
      <c r="AH4244" s="15"/>
      <c r="AI4244" s="15"/>
      <c r="AJ4244" s="15"/>
      <c r="AK4244" s="15"/>
      <c r="AL4244" s="15"/>
      <c r="AM4244" s="15"/>
      <c r="AN4244" s="15"/>
      <c r="AO4244" s="15"/>
      <c r="AP4244" s="15"/>
      <c r="AQ4244" s="27">
        <v>0</v>
      </c>
      <c r="AR4244" s="27">
        <f t="shared" si="182"/>
        <v>0</v>
      </c>
      <c r="AS4244" s="15"/>
      <c r="AT4244" s="15">
        <v>2017</v>
      </c>
      <c r="AU4244" s="10" t="s">
        <v>7471</v>
      </c>
    </row>
    <row r="4245" spans="2:47" ht="13.15" customHeight="1" x14ac:dyDescent="0.25">
      <c r="B4245" s="44" t="s">
        <v>7472</v>
      </c>
      <c r="C4245" s="15" t="s">
        <v>100</v>
      </c>
      <c r="D4245" s="15" t="s">
        <v>7473</v>
      </c>
      <c r="E4245" s="15" t="s">
        <v>6593</v>
      </c>
      <c r="F4245" s="15" t="s">
        <v>6593</v>
      </c>
      <c r="G4245" s="15" t="s">
        <v>7357</v>
      </c>
      <c r="H4245" s="15" t="s">
        <v>1026</v>
      </c>
      <c r="I4245" s="15">
        <v>90</v>
      </c>
      <c r="J4245" s="15" t="s">
        <v>6043</v>
      </c>
      <c r="K4245" s="15" t="s">
        <v>7358</v>
      </c>
      <c r="L4245" s="15"/>
      <c r="M4245" s="15" t="s">
        <v>5232</v>
      </c>
      <c r="N4245" s="15" t="s">
        <v>5955</v>
      </c>
      <c r="O4245" s="15"/>
      <c r="P4245" s="15"/>
      <c r="Q4245" s="15"/>
      <c r="R4245" s="15"/>
      <c r="S4245" s="15"/>
      <c r="T4245" s="15"/>
      <c r="U4245" s="27">
        <v>13155000</v>
      </c>
      <c r="V4245" s="27">
        <v>13155000</v>
      </c>
      <c r="W4245" s="27">
        <v>13155000</v>
      </c>
      <c r="X4245" s="15"/>
      <c r="Y4245" s="27"/>
      <c r="Z4245" s="27"/>
      <c r="AA4245" s="15"/>
      <c r="AB4245" s="15"/>
      <c r="AC4245" s="15"/>
      <c r="AD4245" s="10"/>
      <c r="AE4245" s="39"/>
      <c r="AF4245" s="39"/>
      <c r="AG4245" s="39"/>
      <c r="AH4245" s="39"/>
      <c r="AI4245" s="39"/>
      <c r="AJ4245" s="39"/>
      <c r="AK4245" s="39"/>
      <c r="AL4245" s="39"/>
      <c r="AM4245" s="39"/>
      <c r="AN4245" s="39"/>
      <c r="AO4245" s="39"/>
      <c r="AP4245" s="39"/>
      <c r="AQ4245" s="27">
        <v>0</v>
      </c>
      <c r="AR4245" s="27">
        <f t="shared" si="182"/>
        <v>0</v>
      </c>
      <c r="AS4245" s="91"/>
      <c r="AT4245" s="9">
        <v>2017</v>
      </c>
      <c r="AU4245" s="10" t="s">
        <v>7669</v>
      </c>
    </row>
    <row r="4246" spans="2:47" ht="13.15" customHeight="1" x14ac:dyDescent="0.25">
      <c r="B4246" s="44" t="s">
        <v>7359</v>
      </c>
      <c r="C4246" s="15" t="s">
        <v>100</v>
      </c>
      <c r="D4246" s="15" t="s">
        <v>6592</v>
      </c>
      <c r="E4246" s="15" t="s">
        <v>6593</v>
      </c>
      <c r="F4246" s="15" t="s">
        <v>6593</v>
      </c>
      <c r="G4246" s="15" t="s">
        <v>7360</v>
      </c>
      <c r="H4246" s="15" t="s">
        <v>1026</v>
      </c>
      <c r="I4246" s="15">
        <v>90</v>
      </c>
      <c r="J4246" s="15" t="s">
        <v>5951</v>
      </c>
      <c r="K4246" s="15" t="s">
        <v>7361</v>
      </c>
      <c r="L4246" s="15"/>
      <c r="M4246" s="15" t="s">
        <v>5232</v>
      </c>
      <c r="N4246" s="15" t="s">
        <v>5955</v>
      </c>
      <c r="O4246" s="15"/>
      <c r="P4246" s="15"/>
      <c r="Q4246" s="15"/>
      <c r="R4246" s="15"/>
      <c r="S4246" s="15"/>
      <c r="T4246" s="15"/>
      <c r="U4246" s="27">
        <v>9719016</v>
      </c>
      <c r="V4246" s="27">
        <v>9719016</v>
      </c>
      <c r="W4246" s="27">
        <v>9719016</v>
      </c>
      <c r="X4246" s="15"/>
      <c r="Y4246" s="15"/>
      <c r="Z4246" s="15"/>
      <c r="AA4246" s="15"/>
      <c r="AB4246" s="15"/>
      <c r="AC4246" s="15"/>
      <c r="AD4246" s="15"/>
      <c r="AE4246" s="15"/>
      <c r="AF4246" s="15"/>
      <c r="AG4246" s="15"/>
      <c r="AH4246" s="15"/>
      <c r="AI4246" s="15"/>
      <c r="AJ4246" s="15"/>
      <c r="AK4246" s="15"/>
      <c r="AL4246" s="15"/>
      <c r="AM4246" s="15"/>
      <c r="AN4246" s="15"/>
      <c r="AO4246" s="15"/>
      <c r="AP4246" s="15"/>
      <c r="AQ4246" s="27">
        <v>0</v>
      </c>
      <c r="AR4246" s="27">
        <f t="shared" si="182"/>
        <v>0</v>
      </c>
      <c r="AS4246" s="15"/>
      <c r="AT4246" s="15">
        <v>2017</v>
      </c>
      <c r="AU4246" s="10" t="s">
        <v>7471</v>
      </c>
    </row>
    <row r="4247" spans="2:47" ht="13.15" customHeight="1" x14ac:dyDescent="0.25">
      <c r="B4247" s="44" t="s">
        <v>7474</v>
      </c>
      <c r="C4247" s="15" t="s">
        <v>100</v>
      </c>
      <c r="D4247" s="15" t="s">
        <v>7473</v>
      </c>
      <c r="E4247" s="15" t="s">
        <v>6593</v>
      </c>
      <c r="F4247" s="15" t="s">
        <v>6593</v>
      </c>
      <c r="G4247" s="15" t="s">
        <v>7360</v>
      </c>
      <c r="H4247" s="15" t="s">
        <v>1026</v>
      </c>
      <c r="I4247" s="15">
        <v>90</v>
      </c>
      <c r="J4247" s="15" t="s">
        <v>6043</v>
      </c>
      <c r="K4247" s="15" t="s">
        <v>7361</v>
      </c>
      <c r="L4247" s="15"/>
      <c r="M4247" s="15" t="s">
        <v>5232</v>
      </c>
      <c r="N4247" s="15" t="s">
        <v>5955</v>
      </c>
      <c r="O4247" s="15"/>
      <c r="P4247" s="15"/>
      <c r="Q4247" s="15"/>
      <c r="R4247" s="15"/>
      <c r="S4247" s="15"/>
      <c r="T4247" s="15"/>
      <c r="U4247" s="27">
        <v>13155000</v>
      </c>
      <c r="V4247" s="27">
        <v>13155000</v>
      </c>
      <c r="W4247" s="27">
        <v>13155000</v>
      </c>
      <c r="X4247" s="15"/>
      <c r="Y4247" s="27"/>
      <c r="Z4247" s="27"/>
      <c r="AA4247" s="15"/>
      <c r="AB4247" s="15"/>
      <c r="AC4247" s="15"/>
      <c r="AD4247" s="10"/>
      <c r="AE4247" s="39"/>
      <c r="AF4247" s="39"/>
      <c r="AG4247" s="39"/>
      <c r="AH4247" s="39"/>
      <c r="AI4247" s="39"/>
      <c r="AJ4247" s="39"/>
      <c r="AK4247" s="39"/>
      <c r="AL4247" s="39"/>
      <c r="AM4247" s="39"/>
      <c r="AN4247" s="39"/>
      <c r="AO4247" s="39"/>
      <c r="AP4247" s="39"/>
      <c r="AQ4247" s="27">
        <v>0</v>
      </c>
      <c r="AR4247" s="27">
        <f t="shared" si="182"/>
        <v>0</v>
      </c>
      <c r="AS4247" s="91"/>
      <c r="AT4247" s="9">
        <v>2017</v>
      </c>
      <c r="AU4247" s="10" t="s">
        <v>7669</v>
      </c>
    </row>
    <row r="4248" spans="2:47" ht="13.15" customHeight="1" x14ac:dyDescent="0.25">
      <c r="B4248" s="44" t="s">
        <v>7362</v>
      </c>
      <c r="C4248" s="15" t="s">
        <v>100</v>
      </c>
      <c r="D4248" s="15" t="s">
        <v>6592</v>
      </c>
      <c r="E4248" s="15" t="s">
        <v>6593</v>
      </c>
      <c r="F4248" s="15" t="s">
        <v>6593</v>
      </c>
      <c r="G4248" s="15" t="s">
        <v>7363</v>
      </c>
      <c r="H4248" s="15" t="s">
        <v>1026</v>
      </c>
      <c r="I4248" s="15">
        <v>90</v>
      </c>
      <c r="J4248" s="15" t="s">
        <v>5951</v>
      </c>
      <c r="K4248" s="15" t="s">
        <v>7364</v>
      </c>
      <c r="L4248" s="15"/>
      <c r="M4248" s="15" t="s">
        <v>5232</v>
      </c>
      <c r="N4248" s="15" t="s">
        <v>5955</v>
      </c>
      <c r="O4248" s="15"/>
      <c r="P4248" s="15"/>
      <c r="Q4248" s="15"/>
      <c r="R4248" s="15"/>
      <c r="S4248" s="15"/>
      <c r="T4248" s="15"/>
      <c r="U4248" s="27">
        <v>5896800</v>
      </c>
      <c r="V4248" s="27">
        <v>5896800</v>
      </c>
      <c r="W4248" s="27">
        <v>5896800</v>
      </c>
      <c r="X4248" s="15"/>
      <c r="Y4248" s="15"/>
      <c r="Z4248" s="15"/>
      <c r="AA4248" s="15"/>
      <c r="AB4248" s="15"/>
      <c r="AC4248" s="15"/>
      <c r="AD4248" s="15"/>
      <c r="AE4248" s="15"/>
      <c r="AF4248" s="15"/>
      <c r="AG4248" s="15"/>
      <c r="AH4248" s="15"/>
      <c r="AI4248" s="15"/>
      <c r="AJ4248" s="15"/>
      <c r="AK4248" s="15"/>
      <c r="AL4248" s="15"/>
      <c r="AM4248" s="15"/>
      <c r="AN4248" s="15"/>
      <c r="AO4248" s="15"/>
      <c r="AP4248" s="15"/>
      <c r="AQ4248" s="27">
        <v>0</v>
      </c>
      <c r="AR4248" s="27">
        <f t="shared" si="182"/>
        <v>0</v>
      </c>
      <c r="AS4248" s="15"/>
      <c r="AT4248" s="15">
        <v>2017</v>
      </c>
      <c r="AU4248" s="10" t="s">
        <v>7471</v>
      </c>
    </row>
    <row r="4249" spans="2:47" ht="13.15" customHeight="1" x14ac:dyDescent="0.25">
      <c r="B4249" s="44" t="s">
        <v>7475</v>
      </c>
      <c r="C4249" s="15" t="s">
        <v>100</v>
      </c>
      <c r="D4249" s="15" t="s">
        <v>7473</v>
      </c>
      <c r="E4249" s="15" t="s">
        <v>6593</v>
      </c>
      <c r="F4249" s="15" t="s">
        <v>6593</v>
      </c>
      <c r="G4249" s="15" t="s">
        <v>7363</v>
      </c>
      <c r="H4249" s="15" t="s">
        <v>1026</v>
      </c>
      <c r="I4249" s="15">
        <v>90</v>
      </c>
      <c r="J4249" s="15" t="s">
        <v>6043</v>
      </c>
      <c r="K4249" s="15" t="s">
        <v>7364</v>
      </c>
      <c r="L4249" s="15"/>
      <c r="M4249" s="15" t="s">
        <v>5232</v>
      </c>
      <c r="N4249" s="15" t="s">
        <v>5955</v>
      </c>
      <c r="O4249" s="15"/>
      <c r="P4249" s="15"/>
      <c r="Q4249" s="15"/>
      <c r="R4249" s="15"/>
      <c r="S4249" s="15"/>
      <c r="T4249" s="15"/>
      <c r="U4249" s="27">
        <v>8845200</v>
      </c>
      <c r="V4249" s="27">
        <v>8845200</v>
      </c>
      <c r="W4249" s="27">
        <v>8845200</v>
      </c>
      <c r="X4249" s="15"/>
      <c r="Y4249" s="27"/>
      <c r="Z4249" s="27"/>
      <c r="AA4249" s="15"/>
      <c r="AB4249" s="15"/>
      <c r="AC4249" s="15"/>
      <c r="AD4249" s="10"/>
      <c r="AE4249" s="39"/>
      <c r="AF4249" s="39"/>
      <c r="AG4249" s="39"/>
      <c r="AH4249" s="39"/>
      <c r="AI4249" s="39"/>
      <c r="AJ4249" s="39"/>
      <c r="AK4249" s="39"/>
      <c r="AL4249" s="39"/>
      <c r="AM4249" s="39"/>
      <c r="AN4249" s="39"/>
      <c r="AO4249" s="39"/>
      <c r="AP4249" s="39"/>
      <c r="AQ4249" s="27">
        <v>0</v>
      </c>
      <c r="AR4249" s="27">
        <f t="shared" si="182"/>
        <v>0</v>
      </c>
      <c r="AS4249" s="91"/>
      <c r="AT4249" s="9">
        <v>2017</v>
      </c>
      <c r="AU4249" s="10" t="s">
        <v>7669</v>
      </c>
    </row>
    <row r="4250" spans="2:47" ht="13.15" customHeight="1" x14ac:dyDescent="0.25">
      <c r="B4250" s="44" t="s">
        <v>7365</v>
      </c>
      <c r="C4250" s="15" t="s">
        <v>100</v>
      </c>
      <c r="D4250" s="15" t="s">
        <v>6592</v>
      </c>
      <c r="E4250" s="15" t="s">
        <v>6593</v>
      </c>
      <c r="F4250" s="15" t="s">
        <v>6593</v>
      </c>
      <c r="G4250" s="15" t="s">
        <v>7366</v>
      </c>
      <c r="H4250" s="15" t="s">
        <v>1026</v>
      </c>
      <c r="I4250" s="15">
        <v>90</v>
      </c>
      <c r="J4250" s="15" t="s">
        <v>5951</v>
      </c>
      <c r="K4250" s="15" t="s">
        <v>7367</v>
      </c>
      <c r="L4250" s="15"/>
      <c r="M4250" s="15" t="s">
        <v>5232</v>
      </c>
      <c r="N4250" s="15" t="s">
        <v>5955</v>
      </c>
      <c r="O4250" s="15"/>
      <c r="P4250" s="15"/>
      <c r="Q4250" s="15"/>
      <c r="R4250" s="15"/>
      <c r="S4250" s="15"/>
      <c r="T4250" s="15"/>
      <c r="U4250" s="27">
        <v>8517600</v>
      </c>
      <c r="V4250" s="27">
        <v>8517600</v>
      </c>
      <c r="W4250" s="27">
        <v>8517600</v>
      </c>
      <c r="X4250" s="15"/>
      <c r="Y4250" s="15"/>
      <c r="Z4250" s="15"/>
      <c r="AA4250" s="15"/>
      <c r="AB4250" s="15"/>
      <c r="AC4250" s="15"/>
      <c r="AD4250" s="15"/>
      <c r="AE4250" s="15"/>
      <c r="AF4250" s="15"/>
      <c r="AG4250" s="15"/>
      <c r="AH4250" s="15"/>
      <c r="AI4250" s="15"/>
      <c r="AJ4250" s="15"/>
      <c r="AK4250" s="15"/>
      <c r="AL4250" s="15"/>
      <c r="AM4250" s="15"/>
      <c r="AN4250" s="15"/>
      <c r="AO4250" s="15"/>
      <c r="AP4250" s="15"/>
      <c r="AQ4250" s="27">
        <v>0</v>
      </c>
      <c r="AR4250" s="27">
        <f t="shared" si="182"/>
        <v>0</v>
      </c>
      <c r="AS4250" s="15"/>
      <c r="AT4250" s="15">
        <v>2017</v>
      </c>
      <c r="AU4250" s="10" t="s">
        <v>7471</v>
      </c>
    </row>
    <row r="4251" spans="2:47" ht="13.15" customHeight="1" x14ac:dyDescent="0.25">
      <c r="B4251" s="44" t="s">
        <v>7476</v>
      </c>
      <c r="C4251" s="15" t="s">
        <v>100</v>
      </c>
      <c r="D4251" s="15" t="s">
        <v>7473</v>
      </c>
      <c r="E4251" s="15" t="s">
        <v>6593</v>
      </c>
      <c r="F4251" s="15" t="s">
        <v>6593</v>
      </c>
      <c r="G4251" s="15" t="s">
        <v>7366</v>
      </c>
      <c r="H4251" s="15" t="s">
        <v>1026</v>
      </c>
      <c r="I4251" s="15">
        <v>90</v>
      </c>
      <c r="J4251" s="15" t="s">
        <v>6043</v>
      </c>
      <c r="K4251" s="15" t="s">
        <v>7367</v>
      </c>
      <c r="L4251" s="15"/>
      <c r="M4251" s="15" t="s">
        <v>5232</v>
      </c>
      <c r="N4251" s="15" t="s">
        <v>5955</v>
      </c>
      <c r="O4251" s="15"/>
      <c r="P4251" s="15"/>
      <c r="Q4251" s="15"/>
      <c r="R4251" s="15"/>
      <c r="S4251" s="15"/>
      <c r="T4251" s="15"/>
      <c r="U4251" s="27">
        <v>11957400</v>
      </c>
      <c r="V4251" s="27">
        <v>11957400</v>
      </c>
      <c r="W4251" s="27">
        <v>11957400</v>
      </c>
      <c r="X4251" s="15"/>
      <c r="Y4251" s="27"/>
      <c r="Z4251" s="27"/>
      <c r="AA4251" s="15"/>
      <c r="AB4251" s="15"/>
      <c r="AC4251" s="15"/>
      <c r="AD4251" s="10"/>
      <c r="AE4251" s="39"/>
      <c r="AF4251" s="39"/>
      <c r="AG4251" s="39"/>
      <c r="AH4251" s="39"/>
      <c r="AI4251" s="39"/>
      <c r="AJ4251" s="39"/>
      <c r="AK4251" s="39"/>
      <c r="AL4251" s="39"/>
      <c r="AM4251" s="39"/>
      <c r="AN4251" s="39"/>
      <c r="AO4251" s="39"/>
      <c r="AP4251" s="39"/>
      <c r="AQ4251" s="27">
        <v>0</v>
      </c>
      <c r="AR4251" s="27">
        <f t="shared" si="182"/>
        <v>0</v>
      </c>
      <c r="AS4251" s="91"/>
      <c r="AT4251" s="9">
        <v>2017</v>
      </c>
      <c r="AU4251" s="10" t="s">
        <v>7669</v>
      </c>
    </row>
    <row r="4252" spans="2:47" ht="13.15" customHeight="1" x14ac:dyDescent="0.25">
      <c r="B4252" s="44" t="s">
        <v>7368</v>
      </c>
      <c r="C4252" s="15" t="s">
        <v>100</v>
      </c>
      <c r="D4252" s="15" t="s">
        <v>6592</v>
      </c>
      <c r="E4252" s="15" t="s">
        <v>6593</v>
      </c>
      <c r="F4252" s="15" t="s">
        <v>6593</v>
      </c>
      <c r="G4252" s="15" t="s">
        <v>7369</v>
      </c>
      <c r="H4252" s="15" t="s">
        <v>1026</v>
      </c>
      <c r="I4252" s="15">
        <v>90</v>
      </c>
      <c r="J4252" s="15" t="s">
        <v>5951</v>
      </c>
      <c r="K4252" s="15" t="s">
        <v>7358</v>
      </c>
      <c r="L4252" s="15"/>
      <c r="M4252" s="15" t="s">
        <v>5232</v>
      </c>
      <c r="N4252" s="15" t="s">
        <v>5955</v>
      </c>
      <c r="O4252" s="15"/>
      <c r="P4252" s="15"/>
      <c r="Q4252" s="15"/>
      <c r="R4252" s="15"/>
      <c r="S4252" s="15"/>
      <c r="T4252" s="15"/>
      <c r="U4252" s="27">
        <v>7862400</v>
      </c>
      <c r="V4252" s="27">
        <v>7862400</v>
      </c>
      <c r="W4252" s="27">
        <v>7862400</v>
      </c>
      <c r="X4252" s="15"/>
      <c r="Y4252" s="15"/>
      <c r="Z4252" s="15"/>
      <c r="AA4252" s="15"/>
      <c r="AB4252" s="15"/>
      <c r="AC4252" s="15"/>
      <c r="AD4252" s="15"/>
      <c r="AE4252" s="15"/>
      <c r="AF4252" s="15"/>
      <c r="AG4252" s="15"/>
      <c r="AH4252" s="15"/>
      <c r="AI4252" s="15"/>
      <c r="AJ4252" s="15"/>
      <c r="AK4252" s="15"/>
      <c r="AL4252" s="15"/>
      <c r="AM4252" s="15"/>
      <c r="AN4252" s="15"/>
      <c r="AO4252" s="15"/>
      <c r="AP4252" s="15"/>
      <c r="AQ4252" s="27">
        <v>0</v>
      </c>
      <c r="AR4252" s="27">
        <f t="shared" si="182"/>
        <v>0</v>
      </c>
      <c r="AS4252" s="15"/>
      <c r="AT4252" s="15">
        <v>2017</v>
      </c>
      <c r="AU4252" s="10" t="s">
        <v>7471</v>
      </c>
    </row>
    <row r="4253" spans="2:47" ht="13.15" customHeight="1" x14ac:dyDescent="0.25">
      <c r="B4253" s="44" t="s">
        <v>7477</v>
      </c>
      <c r="C4253" s="15" t="s">
        <v>100</v>
      </c>
      <c r="D4253" s="15" t="s">
        <v>7473</v>
      </c>
      <c r="E4253" s="15" t="s">
        <v>6593</v>
      </c>
      <c r="F4253" s="15" t="s">
        <v>6593</v>
      </c>
      <c r="G4253" s="15" t="s">
        <v>7369</v>
      </c>
      <c r="H4253" s="15" t="s">
        <v>1026</v>
      </c>
      <c r="I4253" s="15">
        <v>90</v>
      </c>
      <c r="J4253" s="15" t="s">
        <v>6043</v>
      </c>
      <c r="K4253" s="15" t="s">
        <v>7358</v>
      </c>
      <c r="L4253" s="15"/>
      <c r="M4253" s="15" t="s">
        <v>5232</v>
      </c>
      <c r="N4253" s="15" t="s">
        <v>5955</v>
      </c>
      <c r="O4253" s="15"/>
      <c r="P4253" s="15"/>
      <c r="Q4253" s="15"/>
      <c r="R4253" s="15"/>
      <c r="S4253" s="15"/>
      <c r="T4253" s="15"/>
      <c r="U4253" s="27">
        <v>11302200</v>
      </c>
      <c r="V4253" s="27">
        <v>11302200</v>
      </c>
      <c r="W4253" s="27">
        <v>11302200</v>
      </c>
      <c r="X4253" s="15"/>
      <c r="Y4253" s="27"/>
      <c r="Z4253" s="27"/>
      <c r="AA4253" s="15"/>
      <c r="AB4253" s="15"/>
      <c r="AC4253" s="15"/>
      <c r="AD4253" s="10"/>
      <c r="AE4253" s="39"/>
      <c r="AF4253" s="39"/>
      <c r="AG4253" s="39"/>
      <c r="AH4253" s="39"/>
      <c r="AI4253" s="39"/>
      <c r="AJ4253" s="39"/>
      <c r="AK4253" s="39"/>
      <c r="AL4253" s="39"/>
      <c r="AM4253" s="39"/>
      <c r="AN4253" s="39"/>
      <c r="AO4253" s="39"/>
      <c r="AP4253" s="39"/>
      <c r="AQ4253" s="27">
        <v>0</v>
      </c>
      <c r="AR4253" s="27">
        <f t="shared" si="182"/>
        <v>0</v>
      </c>
      <c r="AS4253" s="91"/>
      <c r="AT4253" s="9">
        <v>2017</v>
      </c>
      <c r="AU4253" s="10" t="s">
        <v>7669</v>
      </c>
    </row>
    <row r="4254" spans="2:47" ht="13.15" customHeight="1" x14ac:dyDescent="0.25">
      <c r="B4254" s="44" t="s">
        <v>7370</v>
      </c>
      <c r="C4254" s="15" t="s">
        <v>100</v>
      </c>
      <c r="D4254" s="15" t="s">
        <v>6592</v>
      </c>
      <c r="E4254" s="15" t="s">
        <v>6593</v>
      </c>
      <c r="F4254" s="15" t="s">
        <v>6593</v>
      </c>
      <c r="G4254" s="15" t="s">
        <v>7371</v>
      </c>
      <c r="H4254" s="15" t="s">
        <v>1026</v>
      </c>
      <c r="I4254" s="15">
        <v>90</v>
      </c>
      <c r="J4254" s="15" t="s">
        <v>5951</v>
      </c>
      <c r="K4254" s="15" t="s">
        <v>7361</v>
      </c>
      <c r="L4254" s="15"/>
      <c r="M4254" s="15" t="s">
        <v>5232</v>
      </c>
      <c r="N4254" s="15" t="s">
        <v>5955</v>
      </c>
      <c r="O4254" s="15"/>
      <c r="P4254" s="15"/>
      <c r="Q4254" s="15"/>
      <c r="R4254" s="15"/>
      <c r="S4254" s="15"/>
      <c r="T4254" s="15"/>
      <c r="U4254" s="27">
        <v>8681400</v>
      </c>
      <c r="V4254" s="27">
        <v>8681400</v>
      </c>
      <c r="W4254" s="27">
        <v>8681400</v>
      </c>
      <c r="X4254" s="15"/>
      <c r="Y4254" s="15"/>
      <c r="Z4254" s="15"/>
      <c r="AA4254" s="15"/>
      <c r="AB4254" s="15"/>
      <c r="AC4254" s="15"/>
      <c r="AD4254" s="15"/>
      <c r="AE4254" s="15"/>
      <c r="AF4254" s="15"/>
      <c r="AG4254" s="15"/>
      <c r="AH4254" s="15"/>
      <c r="AI4254" s="15"/>
      <c r="AJ4254" s="15"/>
      <c r="AK4254" s="15"/>
      <c r="AL4254" s="15"/>
      <c r="AM4254" s="15"/>
      <c r="AN4254" s="15"/>
      <c r="AO4254" s="15"/>
      <c r="AP4254" s="15"/>
      <c r="AQ4254" s="27">
        <v>0</v>
      </c>
      <c r="AR4254" s="27">
        <f t="shared" si="182"/>
        <v>0</v>
      </c>
      <c r="AS4254" s="15"/>
      <c r="AT4254" s="15">
        <v>2017</v>
      </c>
      <c r="AU4254" s="10" t="s">
        <v>7471</v>
      </c>
    </row>
    <row r="4255" spans="2:47" ht="13.15" customHeight="1" x14ac:dyDescent="0.25">
      <c r="B4255" s="44" t="s">
        <v>7478</v>
      </c>
      <c r="C4255" s="15" t="s">
        <v>100</v>
      </c>
      <c r="D4255" s="15" t="s">
        <v>7473</v>
      </c>
      <c r="E4255" s="15" t="s">
        <v>6593</v>
      </c>
      <c r="F4255" s="15" t="s">
        <v>6593</v>
      </c>
      <c r="G4255" s="15" t="s">
        <v>7371</v>
      </c>
      <c r="H4255" s="15" t="s">
        <v>1026</v>
      </c>
      <c r="I4255" s="15">
        <v>90</v>
      </c>
      <c r="J4255" s="15" t="s">
        <v>6043</v>
      </c>
      <c r="K4255" s="15" t="s">
        <v>7361</v>
      </c>
      <c r="L4255" s="15"/>
      <c r="M4255" s="15" t="s">
        <v>5232</v>
      </c>
      <c r="N4255" s="15" t="s">
        <v>5955</v>
      </c>
      <c r="O4255" s="15"/>
      <c r="P4255" s="15"/>
      <c r="Q4255" s="15"/>
      <c r="R4255" s="15"/>
      <c r="S4255" s="15"/>
      <c r="T4255" s="15"/>
      <c r="U4255" s="27">
        <v>9336600</v>
      </c>
      <c r="V4255" s="27">
        <v>9336600</v>
      </c>
      <c r="W4255" s="27">
        <v>9336600</v>
      </c>
      <c r="X4255" s="15"/>
      <c r="Y4255" s="27"/>
      <c r="Z4255" s="27"/>
      <c r="AA4255" s="15"/>
      <c r="AB4255" s="15"/>
      <c r="AC4255" s="15"/>
      <c r="AD4255" s="10"/>
      <c r="AE4255" s="39"/>
      <c r="AF4255" s="39"/>
      <c r="AG4255" s="39"/>
      <c r="AH4255" s="39"/>
      <c r="AI4255" s="39"/>
      <c r="AJ4255" s="39"/>
      <c r="AK4255" s="39"/>
      <c r="AL4255" s="39"/>
      <c r="AM4255" s="39"/>
      <c r="AN4255" s="39"/>
      <c r="AO4255" s="39"/>
      <c r="AP4255" s="39"/>
      <c r="AQ4255" s="27">
        <v>0</v>
      </c>
      <c r="AR4255" s="27">
        <f t="shared" si="182"/>
        <v>0</v>
      </c>
      <c r="AS4255" s="91"/>
      <c r="AT4255" s="9">
        <v>2017</v>
      </c>
      <c r="AU4255" s="10" t="s">
        <v>7669</v>
      </c>
    </row>
    <row r="4256" spans="2:47" ht="13.15" customHeight="1" x14ac:dyDescent="0.25">
      <c r="B4256" s="44" t="s">
        <v>7372</v>
      </c>
      <c r="C4256" s="15" t="s">
        <v>100</v>
      </c>
      <c r="D4256" s="15" t="s">
        <v>7373</v>
      </c>
      <c r="E4256" s="15" t="s">
        <v>7374</v>
      </c>
      <c r="F4256" s="15" t="s">
        <v>7374</v>
      </c>
      <c r="G4256" s="15" t="s">
        <v>7375</v>
      </c>
      <c r="H4256" s="15" t="s">
        <v>1026</v>
      </c>
      <c r="I4256" s="15">
        <v>80</v>
      </c>
      <c r="J4256" s="15" t="s">
        <v>5951</v>
      </c>
      <c r="K4256" s="15" t="s">
        <v>7364</v>
      </c>
      <c r="L4256" s="15"/>
      <c r="M4256" s="15" t="s">
        <v>5232</v>
      </c>
      <c r="N4256" s="15" t="s">
        <v>5955</v>
      </c>
      <c r="O4256" s="15"/>
      <c r="P4256" s="15"/>
      <c r="Q4256" s="15"/>
      <c r="R4256" s="15"/>
      <c r="S4256" s="15"/>
      <c r="T4256" s="15"/>
      <c r="U4256" s="27">
        <v>8989205.6600000001</v>
      </c>
      <c r="V4256" s="27">
        <v>8989205.6600000001</v>
      </c>
      <c r="W4256" s="27">
        <v>8989205.6600000001</v>
      </c>
      <c r="X4256" s="15"/>
      <c r="Y4256" s="15"/>
      <c r="Z4256" s="15"/>
      <c r="AA4256" s="15"/>
      <c r="AB4256" s="15"/>
      <c r="AC4256" s="15"/>
      <c r="AD4256" s="15"/>
      <c r="AE4256" s="15"/>
      <c r="AF4256" s="15"/>
      <c r="AG4256" s="15"/>
      <c r="AH4256" s="15"/>
      <c r="AI4256" s="15"/>
      <c r="AJ4256" s="15"/>
      <c r="AK4256" s="15"/>
      <c r="AL4256" s="15"/>
      <c r="AM4256" s="15"/>
      <c r="AN4256" s="15"/>
      <c r="AO4256" s="15"/>
      <c r="AP4256" s="15"/>
      <c r="AQ4256" s="27">
        <v>0</v>
      </c>
      <c r="AR4256" s="27">
        <f t="shared" si="182"/>
        <v>0</v>
      </c>
      <c r="AS4256" s="15"/>
      <c r="AT4256" s="15">
        <v>2017</v>
      </c>
      <c r="AU4256" s="10" t="s">
        <v>7471</v>
      </c>
    </row>
    <row r="4257" spans="2:47" ht="13.15" customHeight="1" x14ac:dyDescent="0.25">
      <c r="B4257" s="44" t="s">
        <v>7479</v>
      </c>
      <c r="C4257" s="15" t="s">
        <v>100</v>
      </c>
      <c r="D4257" s="15" t="s">
        <v>7480</v>
      </c>
      <c r="E4257" s="15" t="s">
        <v>7374</v>
      </c>
      <c r="F4257" s="15" t="s">
        <v>7374</v>
      </c>
      <c r="G4257" s="15" t="s">
        <v>7375</v>
      </c>
      <c r="H4257" s="15" t="s">
        <v>1026</v>
      </c>
      <c r="I4257" s="15">
        <v>80</v>
      </c>
      <c r="J4257" s="15" t="s">
        <v>6043</v>
      </c>
      <c r="K4257" s="15" t="s">
        <v>7364</v>
      </c>
      <c r="L4257" s="15"/>
      <c r="M4257" s="15" t="s">
        <v>5232</v>
      </c>
      <c r="N4257" s="15" t="s">
        <v>5955</v>
      </c>
      <c r="O4257" s="15"/>
      <c r="P4257" s="15"/>
      <c r="Q4257" s="15"/>
      <c r="R4257" s="15"/>
      <c r="S4257" s="15"/>
      <c r="T4257" s="15"/>
      <c r="U4257" s="27">
        <v>11054081.5</v>
      </c>
      <c r="V4257" s="27">
        <v>11054081.5</v>
      </c>
      <c r="W4257" s="27">
        <v>11054081.5</v>
      </c>
      <c r="X4257" s="15"/>
      <c r="Y4257" s="27"/>
      <c r="Z4257" s="27"/>
      <c r="AA4257" s="15"/>
      <c r="AB4257" s="15"/>
      <c r="AC4257" s="15"/>
      <c r="AD4257" s="10"/>
      <c r="AE4257" s="39"/>
      <c r="AF4257" s="39"/>
      <c r="AG4257" s="39"/>
      <c r="AH4257" s="39"/>
      <c r="AI4257" s="39"/>
      <c r="AJ4257" s="39"/>
      <c r="AK4257" s="39"/>
      <c r="AL4257" s="39"/>
      <c r="AM4257" s="39"/>
      <c r="AN4257" s="39"/>
      <c r="AO4257" s="39"/>
      <c r="AP4257" s="39"/>
      <c r="AQ4257" s="27">
        <f t="shared" ref="AQ4257" si="210">U4257+V4257+W4257</f>
        <v>33162244.5</v>
      </c>
      <c r="AR4257" s="27">
        <f t="shared" si="182"/>
        <v>37141713.840000004</v>
      </c>
      <c r="AS4257" s="91"/>
      <c r="AT4257" s="9">
        <v>2017</v>
      </c>
      <c r="AU4257" s="10"/>
    </row>
    <row r="4258" spans="2:47" ht="13.15" customHeight="1" x14ac:dyDescent="0.25">
      <c r="B4258" s="44" t="s">
        <v>7376</v>
      </c>
      <c r="C4258" s="15" t="s">
        <v>100</v>
      </c>
      <c r="D4258" s="15" t="s">
        <v>7373</v>
      </c>
      <c r="E4258" s="15" t="s">
        <v>7374</v>
      </c>
      <c r="F4258" s="15" t="s">
        <v>7374</v>
      </c>
      <c r="G4258" s="15" t="s">
        <v>7377</v>
      </c>
      <c r="H4258" s="15" t="s">
        <v>1026</v>
      </c>
      <c r="I4258" s="15">
        <v>80</v>
      </c>
      <c r="J4258" s="15" t="s">
        <v>5951</v>
      </c>
      <c r="K4258" s="15" t="s">
        <v>7367</v>
      </c>
      <c r="L4258" s="15"/>
      <c r="M4258" s="15" t="s">
        <v>5232</v>
      </c>
      <c r="N4258" s="15" t="s">
        <v>5955</v>
      </c>
      <c r="O4258" s="15"/>
      <c r="P4258" s="15"/>
      <c r="Q4258" s="15"/>
      <c r="R4258" s="15"/>
      <c r="S4258" s="15"/>
      <c r="T4258" s="15"/>
      <c r="U4258" s="27">
        <v>11585698</v>
      </c>
      <c r="V4258" s="27">
        <v>11585698</v>
      </c>
      <c r="W4258" s="27">
        <v>11585698</v>
      </c>
      <c r="X4258" s="15"/>
      <c r="Y4258" s="15"/>
      <c r="Z4258" s="15"/>
      <c r="AA4258" s="15"/>
      <c r="AB4258" s="15"/>
      <c r="AC4258" s="15"/>
      <c r="AD4258" s="15"/>
      <c r="AE4258" s="15"/>
      <c r="AF4258" s="15"/>
      <c r="AG4258" s="15"/>
      <c r="AH4258" s="15"/>
      <c r="AI4258" s="15"/>
      <c r="AJ4258" s="15"/>
      <c r="AK4258" s="15"/>
      <c r="AL4258" s="15"/>
      <c r="AM4258" s="15"/>
      <c r="AN4258" s="15"/>
      <c r="AO4258" s="15"/>
      <c r="AP4258" s="15"/>
      <c r="AQ4258" s="27">
        <v>0</v>
      </c>
      <c r="AR4258" s="27">
        <f t="shared" si="182"/>
        <v>0</v>
      </c>
      <c r="AS4258" s="15"/>
      <c r="AT4258" s="15">
        <v>2017</v>
      </c>
      <c r="AU4258" s="10" t="s">
        <v>7471</v>
      </c>
    </row>
    <row r="4259" spans="2:47" ht="13.15" customHeight="1" x14ac:dyDescent="0.25">
      <c r="B4259" s="44" t="s">
        <v>7481</v>
      </c>
      <c r="C4259" s="15" t="s">
        <v>100</v>
      </c>
      <c r="D4259" s="15" t="s">
        <v>7480</v>
      </c>
      <c r="E4259" s="15" t="s">
        <v>7374</v>
      </c>
      <c r="F4259" s="15" t="s">
        <v>7374</v>
      </c>
      <c r="G4259" s="15" t="s">
        <v>7377</v>
      </c>
      <c r="H4259" s="15" t="s">
        <v>1026</v>
      </c>
      <c r="I4259" s="15">
        <v>80</v>
      </c>
      <c r="J4259" s="15" t="s">
        <v>6043</v>
      </c>
      <c r="K4259" s="15" t="s">
        <v>7367</v>
      </c>
      <c r="L4259" s="15"/>
      <c r="M4259" s="15" t="s">
        <v>5232</v>
      </c>
      <c r="N4259" s="15" t="s">
        <v>5955</v>
      </c>
      <c r="O4259" s="15"/>
      <c r="P4259" s="15"/>
      <c r="Q4259" s="15"/>
      <c r="R4259" s="15"/>
      <c r="S4259" s="15"/>
      <c r="T4259" s="15"/>
      <c r="U4259" s="27">
        <v>14999677</v>
      </c>
      <c r="V4259" s="27">
        <v>14999677</v>
      </c>
      <c r="W4259" s="27">
        <v>14999677</v>
      </c>
      <c r="X4259" s="15"/>
      <c r="Y4259" s="27"/>
      <c r="Z4259" s="27"/>
      <c r="AA4259" s="15"/>
      <c r="AB4259" s="15"/>
      <c r="AC4259" s="15"/>
      <c r="AD4259" s="10"/>
      <c r="AE4259" s="39"/>
      <c r="AF4259" s="39"/>
      <c r="AG4259" s="39"/>
      <c r="AH4259" s="39"/>
      <c r="AI4259" s="39"/>
      <c r="AJ4259" s="39"/>
      <c r="AK4259" s="39"/>
      <c r="AL4259" s="39"/>
      <c r="AM4259" s="39"/>
      <c r="AN4259" s="39"/>
      <c r="AO4259" s="39"/>
      <c r="AP4259" s="39"/>
      <c r="AQ4259" s="27">
        <f t="shared" ref="AQ4259" si="211">U4259+V4259+W4259</f>
        <v>44999031</v>
      </c>
      <c r="AR4259" s="27">
        <f t="shared" si="182"/>
        <v>50398914.720000006</v>
      </c>
      <c r="AS4259" s="91"/>
      <c r="AT4259" s="9">
        <v>2017</v>
      </c>
      <c r="AU4259" s="10"/>
    </row>
    <row r="4260" spans="2:47" ht="13.15" customHeight="1" x14ac:dyDescent="0.25">
      <c r="B4260" s="44" t="s">
        <v>7378</v>
      </c>
      <c r="C4260" s="15" t="s">
        <v>100</v>
      </c>
      <c r="D4260" s="15" t="s">
        <v>7373</v>
      </c>
      <c r="E4260" s="15" t="s">
        <v>7374</v>
      </c>
      <c r="F4260" s="15" t="s">
        <v>7374</v>
      </c>
      <c r="G4260" s="15" t="s">
        <v>7379</v>
      </c>
      <c r="H4260" s="15" t="s">
        <v>1026</v>
      </c>
      <c r="I4260" s="15">
        <v>80</v>
      </c>
      <c r="J4260" s="15" t="s">
        <v>5951</v>
      </c>
      <c r="K4260" s="15" t="s">
        <v>7358</v>
      </c>
      <c r="L4260" s="15"/>
      <c r="M4260" s="15" t="s">
        <v>5232</v>
      </c>
      <c r="N4260" s="15" t="s">
        <v>5955</v>
      </c>
      <c r="O4260" s="15"/>
      <c r="P4260" s="15"/>
      <c r="Q4260" s="15"/>
      <c r="R4260" s="15"/>
      <c r="S4260" s="15"/>
      <c r="T4260" s="15"/>
      <c r="U4260" s="27">
        <v>7704875.3700000001</v>
      </c>
      <c r="V4260" s="27">
        <v>7704875.3700000001</v>
      </c>
      <c r="W4260" s="27">
        <v>7704875.3700000001</v>
      </c>
      <c r="X4260" s="15"/>
      <c r="Y4260" s="15"/>
      <c r="Z4260" s="15"/>
      <c r="AA4260" s="15"/>
      <c r="AB4260" s="15"/>
      <c r="AC4260" s="15"/>
      <c r="AD4260" s="15"/>
      <c r="AE4260" s="15"/>
      <c r="AF4260" s="15"/>
      <c r="AG4260" s="15"/>
      <c r="AH4260" s="15"/>
      <c r="AI4260" s="15"/>
      <c r="AJ4260" s="15"/>
      <c r="AK4260" s="15"/>
      <c r="AL4260" s="15"/>
      <c r="AM4260" s="15"/>
      <c r="AN4260" s="15"/>
      <c r="AO4260" s="15"/>
      <c r="AP4260" s="15"/>
      <c r="AQ4260" s="27">
        <v>0</v>
      </c>
      <c r="AR4260" s="27">
        <f t="shared" si="182"/>
        <v>0</v>
      </c>
      <c r="AS4260" s="15"/>
      <c r="AT4260" s="15">
        <v>2017</v>
      </c>
      <c r="AU4260" s="10" t="s">
        <v>7471</v>
      </c>
    </row>
    <row r="4261" spans="2:47" ht="13.15" customHeight="1" x14ac:dyDescent="0.25">
      <c r="B4261" s="44" t="s">
        <v>7482</v>
      </c>
      <c r="C4261" s="15" t="s">
        <v>100</v>
      </c>
      <c r="D4261" s="15" t="s">
        <v>7480</v>
      </c>
      <c r="E4261" s="15" t="s">
        <v>7374</v>
      </c>
      <c r="F4261" s="15" t="s">
        <v>7374</v>
      </c>
      <c r="G4261" s="15" t="s">
        <v>7379</v>
      </c>
      <c r="H4261" s="15" t="s">
        <v>1026</v>
      </c>
      <c r="I4261" s="15">
        <v>80</v>
      </c>
      <c r="J4261" s="15" t="s">
        <v>6043</v>
      </c>
      <c r="K4261" s="15" t="s">
        <v>7358</v>
      </c>
      <c r="L4261" s="15"/>
      <c r="M4261" s="15" t="s">
        <v>5232</v>
      </c>
      <c r="N4261" s="15" t="s">
        <v>5955</v>
      </c>
      <c r="O4261" s="15"/>
      <c r="P4261" s="15"/>
      <c r="Q4261" s="15"/>
      <c r="R4261" s="15"/>
      <c r="S4261" s="15"/>
      <c r="T4261" s="15"/>
      <c r="U4261" s="27">
        <v>12092185.6</v>
      </c>
      <c r="V4261" s="27">
        <v>12092185.6</v>
      </c>
      <c r="W4261" s="27">
        <v>12092185.6</v>
      </c>
      <c r="X4261" s="15"/>
      <c r="Y4261" s="27"/>
      <c r="Z4261" s="27"/>
      <c r="AA4261" s="15"/>
      <c r="AB4261" s="15"/>
      <c r="AC4261" s="15"/>
      <c r="AD4261" s="10"/>
      <c r="AE4261" s="39"/>
      <c r="AF4261" s="39"/>
      <c r="AG4261" s="39"/>
      <c r="AH4261" s="39"/>
      <c r="AI4261" s="39"/>
      <c r="AJ4261" s="39"/>
      <c r="AK4261" s="39"/>
      <c r="AL4261" s="39"/>
      <c r="AM4261" s="39"/>
      <c r="AN4261" s="39"/>
      <c r="AO4261" s="39"/>
      <c r="AP4261" s="39"/>
      <c r="AQ4261" s="27">
        <f t="shared" ref="AQ4261" si="212">U4261+V4261+W4261</f>
        <v>36276556.799999997</v>
      </c>
      <c r="AR4261" s="27">
        <f t="shared" si="182"/>
        <v>40629743.616000004</v>
      </c>
      <c r="AS4261" s="91"/>
      <c r="AT4261" s="9">
        <v>2017</v>
      </c>
      <c r="AU4261" s="10"/>
    </row>
    <row r="4262" spans="2:47" ht="13.15" customHeight="1" x14ac:dyDescent="0.25">
      <c r="B4262" s="44" t="s">
        <v>7380</v>
      </c>
      <c r="C4262" s="15" t="s">
        <v>100</v>
      </c>
      <c r="D4262" s="15" t="s">
        <v>7373</v>
      </c>
      <c r="E4262" s="15" t="s">
        <v>7374</v>
      </c>
      <c r="F4262" s="15" t="s">
        <v>7374</v>
      </c>
      <c r="G4262" s="15" t="s">
        <v>7381</v>
      </c>
      <c r="H4262" s="15" t="s">
        <v>1026</v>
      </c>
      <c r="I4262" s="15">
        <v>80</v>
      </c>
      <c r="J4262" s="15" t="s">
        <v>5951</v>
      </c>
      <c r="K4262" s="15" t="s">
        <v>7361</v>
      </c>
      <c r="L4262" s="15"/>
      <c r="M4262" s="15" t="s">
        <v>5232</v>
      </c>
      <c r="N4262" s="15" t="s">
        <v>5955</v>
      </c>
      <c r="O4262" s="15"/>
      <c r="P4262" s="15"/>
      <c r="Q4262" s="15"/>
      <c r="R4262" s="15"/>
      <c r="S4262" s="15"/>
      <c r="T4262" s="15"/>
      <c r="U4262" s="27">
        <v>7704142.9000000004</v>
      </c>
      <c r="V4262" s="27">
        <v>7704142.9000000004</v>
      </c>
      <c r="W4262" s="27">
        <v>7704142.9000000004</v>
      </c>
      <c r="X4262" s="15"/>
      <c r="Y4262" s="15"/>
      <c r="Z4262" s="15"/>
      <c r="AA4262" s="15"/>
      <c r="AB4262" s="15"/>
      <c r="AC4262" s="15"/>
      <c r="AD4262" s="15"/>
      <c r="AE4262" s="15"/>
      <c r="AF4262" s="15"/>
      <c r="AG4262" s="15"/>
      <c r="AH4262" s="15"/>
      <c r="AI4262" s="15"/>
      <c r="AJ4262" s="15"/>
      <c r="AK4262" s="15"/>
      <c r="AL4262" s="15"/>
      <c r="AM4262" s="15"/>
      <c r="AN4262" s="15"/>
      <c r="AO4262" s="15"/>
      <c r="AP4262" s="15"/>
      <c r="AQ4262" s="27">
        <v>0</v>
      </c>
      <c r="AR4262" s="27">
        <f t="shared" si="182"/>
        <v>0</v>
      </c>
      <c r="AS4262" s="15"/>
      <c r="AT4262" s="15">
        <v>2017</v>
      </c>
      <c r="AU4262" s="10" t="s">
        <v>7471</v>
      </c>
    </row>
    <row r="4263" spans="2:47" ht="13.15" customHeight="1" x14ac:dyDescent="0.25">
      <c r="B4263" s="44" t="s">
        <v>7483</v>
      </c>
      <c r="C4263" s="15" t="s">
        <v>100</v>
      </c>
      <c r="D4263" s="15" t="s">
        <v>7480</v>
      </c>
      <c r="E4263" s="15" t="s">
        <v>7374</v>
      </c>
      <c r="F4263" s="15" t="s">
        <v>7374</v>
      </c>
      <c r="G4263" s="15" t="s">
        <v>7381</v>
      </c>
      <c r="H4263" s="15" t="s">
        <v>1026</v>
      </c>
      <c r="I4263" s="15">
        <v>80</v>
      </c>
      <c r="J4263" s="15" t="s">
        <v>6043</v>
      </c>
      <c r="K4263" s="15" t="s">
        <v>7361</v>
      </c>
      <c r="L4263" s="15"/>
      <c r="M4263" s="15" t="s">
        <v>5232</v>
      </c>
      <c r="N4263" s="15" t="s">
        <v>5955</v>
      </c>
      <c r="O4263" s="15"/>
      <c r="P4263" s="15"/>
      <c r="Q4263" s="15"/>
      <c r="R4263" s="15"/>
      <c r="S4263" s="15"/>
      <c r="T4263" s="15"/>
      <c r="U4263" s="27">
        <v>12138947.1</v>
      </c>
      <c r="V4263" s="27">
        <v>12138947.1</v>
      </c>
      <c r="W4263" s="27">
        <v>12138947.1</v>
      </c>
      <c r="X4263" s="15"/>
      <c r="Y4263" s="27"/>
      <c r="Z4263" s="27"/>
      <c r="AA4263" s="15"/>
      <c r="AB4263" s="15"/>
      <c r="AC4263" s="15"/>
      <c r="AD4263" s="10"/>
      <c r="AE4263" s="39"/>
      <c r="AF4263" s="39"/>
      <c r="AG4263" s="39"/>
      <c r="AH4263" s="39"/>
      <c r="AI4263" s="39"/>
      <c r="AJ4263" s="39"/>
      <c r="AK4263" s="39"/>
      <c r="AL4263" s="39"/>
      <c r="AM4263" s="39"/>
      <c r="AN4263" s="39"/>
      <c r="AO4263" s="39"/>
      <c r="AP4263" s="39"/>
      <c r="AQ4263" s="27">
        <f t="shared" ref="AQ4263" si="213">U4263+V4263+W4263</f>
        <v>36416841.299999997</v>
      </c>
      <c r="AR4263" s="27">
        <f t="shared" si="182"/>
        <v>40786862.255999997</v>
      </c>
      <c r="AS4263" s="91"/>
      <c r="AT4263" s="9">
        <v>2017</v>
      </c>
      <c r="AU4263" s="10"/>
    </row>
    <row r="4264" spans="2:47" ht="13.15" customHeight="1" x14ac:dyDescent="0.25">
      <c r="B4264" s="44" t="s">
        <v>7382</v>
      </c>
      <c r="C4264" s="15" t="s">
        <v>100</v>
      </c>
      <c r="D4264" s="15" t="s">
        <v>7373</v>
      </c>
      <c r="E4264" s="15" t="s">
        <v>7374</v>
      </c>
      <c r="F4264" s="15" t="s">
        <v>7374</v>
      </c>
      <c r="G4264" s="15" t="s">
        <v>7383</v>
      </c>
      <c r="H4264" s="15" t="s">
        <v>1026</v>
      </c>
      <c r="I4264" s="15">
        <v>80</v>
      </c>
      <c r="J4264" s="15" t="s">
        <v>5951</v>
      </c>
      <c r="K4264" s="15" t="s">
        <v>5830</v>
      </c>
      <c r="L4264" s="15"/>
      <c r="M4264" s="15" t="s">
        <v>5232</v>
      </c>
      <c r="N4264" s="15" t="s">
        <v>5955</v>
      </c>
      <c r="O4264" s="15"/>
      <c r="P4264" s="15"/>
      <c r="Q4264" s="15"/>
      <c r="R4264" s="15"/>
      <c r="S4264" s="15"/>
      <c r="T4264" s="15"/>
      <c r="U4264" s="27">
        <v>975237</v>
      </c>
      <c r="V4264" s="27">
        <v>975237</v>
      </c>
      <c r="W4264" s="27">
        <v>975237</v>
      </c>
      <c r="X4264" s="15"/>
      <c r="Y4264" s="15"/>
      <c r="Z4264" s="15"/>
      <c r="AA4264" s="15"/>
      <c r="AB4264" s="15"/>
      <c r="AC4264" s="15"/>
      <c r="AD4264" s="15"/>
      <c r="AE4264" s="15"/>
      <c r="AF4264" s="15"/>
      <c r="AG4264" s="15"/>
      <c r="AH4264" s="15"/>
      <c r="AI4264" s="15"/>
      <c r="AJ4264" s="15"/>
      <c r="AK4264" s="15"/>
      <c r="AL4264" s="15"/>
      <c r="AM4264" s="15"/>
      <c r="AN4264" s="15"/>
      <c r="AO4264" s="15"/>
      <c r="AP4264" s="15"/>
      <c r="AQ4264" s="27">
        <v>0</v>
      </c>
      <c r="AR4264" s="27">
        <f t="shared" si="182"/>
        <v>0</v>
      </c>
      <c r="AS4264" s="15"/>
      <c r="AT4264" s="15">
        <v>2017</v>
      </c>
      <c r="AU4264" s="10" t="s">
        <v>7484</v>
      </c>
    </row>
    <row r="4265" spans="2:47" ht="13.15" customHeight="1" x14ac:dyDescent="0.25">
      <c r="B4265" s="44" t="s">
        <v>7485</v>
      </c>
      <c r="C4265" s="15" t="s">
        <v>100</v>
      </c>
      <c r="D4265" s="15" t="s">
        <v>7480</v>
      </c>
      <c r="E4265" s="15" t="s">
        <v>7374</v>
      </c>
      <c r="F4265" s="15" t="s">
        <v>7374</v>
      </c>
      <c r="G4265" s="15" t="s">
        <v>7383</v>
      </c>
      <c r="H4265" s="15" t="s">
        <v>1026</v>
      </c>
      <c r="I4265" s="15">
        <v>80</v>
      </c>
      <c r="J4265" s="15" t="s">
        <v>6043</v>
      </c>
      <c r="K4265" s="15" t="s">
        <v>5952</v>
      </c>
      <c r="L4265" s="15"/>
      <c r="M4265" s="15" t="s">
        <v>5232</v>
      </c>
      <c r="N4265" s="15" t="s">
        <v>5955</v>
      </c>
      <c r="O4265" s="15"/>
      <c r="P4265" s="15"/>
      <c r="Q4265" s="15"/>
      <c r="R4265" s="15"/>
      <c r="S4265" s="15"/>
      <c r="T4265" s="15"/>
      <c r="U4265" s="27">
        <v>975237</v>
      </c>
      <c r="V4265" s="27">
        <v>975237</v>
      </c>
      <c r="W4265" s="27">
        <v>975237</v>
      </c>
      <c r="X4265" s="15"/>
      <c r="Y4265" s="27"/>
      <c r="Z4265" s="27"/>
      <c r="AA4265" s="15"/>
      <c r="AB4265" s="15"/>
      <c r="AC4265" s="15"/>
      <c r="AD4265" s="10"/>
      <c r="AE4265" s="39"/>
      <c r="AF4265" s="39"/>
      <c r="AG4265" s="39"/>
      <c r="AH4265" s="39"/>
      <c r="AI4265" s="39"/>
      <c r="AJ4265" s="39"/>
      <c r="AK4265" s="39"/>
      <c r="AL4265" s="39"/>
      <c r="AM4265" s="39"/>
      <c r="AN4265" s="39"/>
      <c r="AO4265" s="39"/>
      <c r="AP4265" s="39"/>
      <c r="AQ4265" s="27">
        <f t="shared" ref="AQ4265" si="214">U4265+V4265+W4265</f>
        <v>2925711</v>
      </c>
      <c r="AR4265" s="27">
        <f t="shared" si="182"/>
        <v>3276796.3200000003</v>
      </c>
      <c r="AS4265" s="91"/>
      <c r="AT4265" s="9">
        <v>2017</v>
      </c>
      <c r="AU4265" s="10"/>
    </row>
    <row r="4266" spans="2:47" ht="13.15" customHeight="1" x14ac:dyDescent="0.25">
      <c r="B4266" s="44" t="s">
        <v>7384</v>
      </c>
      <c r="C4266" s="15" t="s">
        <v>100</v>
      </c>
      <c r="D4266" s="15" t="s">
        <v>7373</v>
      </c>
      <c r="E4266" s="15" t="s">
        <v>7374</v>
      </c>
      <c r="F4266" s="15" t="s">
        <v>7374</v>
      </c>
      <c r="G4266" s="15" t="s">
        <v>7385</v>
      </c>
      <c r="H4266" s="15" t="s">
        <v>1026</v>
      </c>
      <c r="I4266" s="15">
        <v>80</v>
      </c>
      <c r="J4266" s="15" t="s">
        <v>5951</v>
      </c>
      <c r="K4266" s="15" t="s">
        <v>5830</v>
      </c>
      <c r="L4266" s="15"/>
      <c r="M4266" s="15" t="s">
        <v>5232</v>
      </c>
      <c r="N4266" s="15" t="s">
        <v>5955</v>
      </c>
      <c r="O4266" s="15"/>
      <c r="P4266" s="15"/>
      <c r="Q4266" s="15"/>
      <c r="R4266" s="15"/>
      <c r="S4266" s="15"/>
      <c r="T4266" s="15"/>
      <c r="U4266" s="27">
        <v>2162622</v>
      </c>
      <c r="V4266" s="27">
        <v>2162622</v>
      </c>
      <c r="W4266" s="27">
        <v>2162622</v>
      </c>
      <c r="X4266" s="15"/>
      <c r="Y4266" s="15"/>
      <c r="Z4266" s="15"/>
      <c r="AA4266" s="15"/>
      <c r="AB4266" s="15"/>
      <c r="AC4266" s="15"/>
      <c r="AD4266" s="15"/>
      <c r="AE4266" s="15"/>
      <c r="AF4266" s="15"/>
      <c r="AG4266" s="15"/>
      <c r="AH4266" s="15"/>
      <c r="AI4266" s="15"/>
      <c r="AJ4266" s="15"/>
      <c r="AK4266" s="15"/>
      <c r="AL4266" s="15"/>
      <c r="AM4266" s="15"/>
      <c r="AN4266" s="15"/>
      <c r="AO4266" s="15"/>
      <c r="AP4266" s="15"/>
      <c r="AQ4266" s="27">
        <v>0</v>
      </c>
      <c r="AR4266" s="27">
        <f t="shared" si="182"/>
        <v>0</v>
      </c>
      <c r="AS4266" s="15"/>
      <c r="AT4266" s="15">
        <v>2017</v>
      </c>
      <c r="AU4266" s="10" t="s">
        <v>7484</v>
      </c>
    </row>
    <row r="4267" spans="2:47" ht="13.15" customHeight="1" x14ac:dyDescent="0.25">
      <c r="B4267" s="44" t="s">
        <v>7486</v>
      </c>
      <c r="C4267" s="15" t="s">
        <v>100</v>
      </c>
      <c r="D4267" s="15" t="s">
        <v>7480</v>
      </c>
      <c r="E4267" s="15" t="s">
        <v>7374</v>
      </c>
      <c r="F4267" s="15" t="s">
        <v>7374</v>
      </c>
      <c r="G4267" s="15" t="s">
        <v>7385</v>
      </c>
      <c r="H4267" s="15" t="s">
        <v>1026</v>
      </c>
      <c r="I4267" s="15">
        <v>80</v>
      </c>
      <c r="J4267" s="15" t="s">
        <v>6043</v>
      </c>
      <c r="K4267" s="15" t="s">
        <v>5952</v>
      </c>
      <c r="L4267" s="15"/>
      <c r="M4267" s="15" t="s">
        <v>5232</v>
      </c>
      <c r="N4267" s="15" t="s">
        <v>5955</v>
      </c>
      <c r="O4267" s="15"/>
      <c r="P4267" s="15"/>
      <c r="Q4267" s="15"/>
      <c r="R4267" s="15"/>
      <c r="S4267" s="15"/>
      <c r="T4267" s="15"/>
      <c r="U4267" s="27">
        <v>2162622</v>
      </c>
      <c r="V4267" s="27">
        <v>2162622</v>
      </c>
      <c r="W4267" s="27">
        <v>2162622</v>
      </c>
      <c r="X4267" s="15"/>
      <c r="Y4267" s="27"/>
      <c r="Z4267" s="27"/>
      <c r="AA4267" s="15"/>
      <c r="AB4267" s="15"/>
      <c r="AC4267" s="15"/>
      <c r="AD4267" s="10"/>
      <c r="AE4267" s="39"/>
      <c r="AF4267" s="39"/>
      <c r="AG4267" s="39"/>
      <c r="AH4267" s="39"/>
      <c r="AI4267" s="39"/>
      <c r="AJ4267" s="39"/>
      <c r="AK4267" s="39"/>
      <c r="AL4267" s="39"/>
      <c r="AM4267" s="39"/>
      <c r="AN4267" s="39"/>
      <c r="AO4267" s="39"/>
      <c r="AP4267" s="39"/>
      <c r="AQ4267" s="27">
        <f t="shared" ref="AQ4267" si="215">U4267+V4267+W4267</f>
        <v>6487866</v>
      </c>
      <c r="AR4267" s="27">
        <f t="shared" si="182"/>
        <v>7266409.9200000009</v>
      </c>
      <c r="AS4267" s="91"/>
      <c r="AT4267" s="9">
        <v>2017</v>
      </c>
      <c r="AU4267" s="10"/>
    </row>
    <row r="4268" spans="2:47" ht="13.15" customHeight="1" x14ac:dyDescent="0.25">
      <c r="B4268" s="44" t="s">
        <v>7386</v>
      </c>
      <c r="C4268" s="15" t="s">
        <v>100</v>
      </c>
      <c r="D4268" s="15" t="s">
        <v>6838</v>
      </c>
      <c r="E4268" s="15" t="s">
        <v>7352</v>
      </c>
      <c r="F4268" s="15" t="s">
        <v>7352</v>
      </c>
      <c r="G4268" s="15" t="s">
        <v>6498</v>
      </c>
      <c r="H4268" s="15" t="s">
        <v>1026</v>
      </c>
      <c r="I4268" s="15">
        <v>100</v>
      </c>
      <c r="J4268" s="15" t="s">
        <v>5951</v>
      </c>
      <c r="K4268" s="15" t="s">
        <v>6526</v>
      </c>
      <c r="L4268" s="15"/>
      <c r="M4268" s="15" t="s">
        <v>5232</v>
      </c>
      <c r="N4268" s="15" t="s">
        <v>5955</v>
      </c>
      <c r="O4268" s="15"/>
      <c r="P4268" s="15"/>
      <c r="Q4268" s="15"/>
      <c r="R4268" s="15"/>
      <c r="S4268" s="15"/>
      <c r="T4268" s="15"/>
      <c r="U4268" s="27">
        <v>11979801.6</v>
      </c>
      <c r="V4268" s="27">
        <v>12458993.664000001</v>
      </c>
      <c r="W4268" s="27">
        <v>12957353.410560001</v>
      </c>
      <c r="X4268" s="15"/>
      <c r="Y4268" s="15"/>
      <c r="Z4268" s="15"/>
      <c r="AA4268" s="15"/>
      <c r="AB4268" s="15"/>
      <c r="AC4268" s="15"/>
      <c r="AD4268" s="15"/>
      <c r="AE4268" s="15"/>
      <c r="AF4268" s="15"/>
      <c r="AG4268" s="15"/>
      <c r="AH4268" s="15"/>
      <c r="AI4268" s="15"/>
      <c r="AJ4268" s="15"/>
      <c r="AK4268" s="15"/>
      <c r="AL4268" s="15"/>
      <c r="AM4268" s="15"/>
      <c r="AN4268" s="15"/>
      <c r="AO4268" s="15"/>
      <c r="AP4268" s="15"/>
      <c r="AQ4268" s="27">
        <v>0</v>
      </c>
      <c r="AR4268" s="27">
        <f t="shared" si="182"/>
        <v>0</v>
      </c>
      <c r="AS4268" s="15"/>
      <c r="AT4268" s="15">
        <v>2017</v>
      </c>
      <c r="AU4268" s="10" t="s">
        <v>7471</v>
      </c>
    </row>
    <row r="4269" spans="2:47" ht="13.15" customHeight="1" x14ac:dyDescent="0.25">
      <c r="B4269" s="44" t="s">
        <v>7487</v>
      </c>
      <c r="C4269" s="15" t="s">
        <v>100</v>
      </c>
      <c r="D4269" s="15" t="s">
        <v>7488</v>
      </c>
      <c r="E4269" s="15" t="s">
        <v>7352</v>
      </c>
      <c r="F4269" s="15" t="s">
        <v>7352</v>
      </c>
      <c r="G4269" s="15" t="s">
        <v>6498</v>
      </c>
      <c r="H4269" s="15" t="s">
        <v>1026</v>
      </c>
      <c r="I4269" s="15">
        <v>100</v>
      </c>
      <c r="J4269" s="15" t="s">
        <v>6043</v>
      </c>
      <c r="K4269" s="15" t="s">
        <v>5952</v>
      </c>
      <c r="L4269" s="15"/>
      <c r="M4269" s="15" t="s">
        <v>5232</v>
      </c>
      <c r="N4269" s="15" t="s">
        <v>5955</v>
      </c>
      <c r="O4269" s="15"/>
      <c r="P4269" s="15"/>
      <c r="Q4269" s="15"/>
      <c r="R4269" s="15"/>
      <c r="S4269" s="15"/>
      <c r="T4269" s="15"/>
      <c r="U4269" s="27">
        <v>11980800</v>
      </c>
      <c r="V4269" s="27">
        <v>12460032</v>
      </c>
      <c r="W4269" s="27">
        <v>12958433.280000001</v>
      </c>
      <c r="X4269" s="15"/>
      <c r="Y4269" s="27"/>
      <c r="Z4269" s="27"/>
      <c r="AA4269" s="15"/>
      <c r="AB4269" s="15"/>
      <c r="AC4269" s="15"/>
      <c r="AD4269" s="10"/>
      <c r="AE4269" s="39"/>
      <c r="AF4269" s="39"/>
      <c r="AG4269" s="39"/>
      <c r="AH4269" s="39"/>
      <c r="AI4269" s="39"/>
      <c r="AJ4269" s="39"/>
      <c r="AK4269" s="39"/>
      <c r="AL4269" s="39"/>
      <c r="AM4269" s="39"/>
      <c r="AN4269" s="39"/>
      <c r="AO4269" s="39"/>
      <c r="AP4269" s="39"/>
      <c r="AQ4269" s="27">
        <v>0</v>
      </c>
      <c r="AR4269" s="27">
        <f t="shared" si="182"/>
        <v>0</v>
      </c>
      <c r="AS4269" s="91"/>
      <c r="AT4269" s="9">
        <v>2017</v>
      </c>
      <c r="AU4269" s="10" t="s">
        <v>7669</v>
      </c>
    </row>
    <row r="4270" spans="2:47" ht="13.15" customHeight="1" x14ac:dyDescent="0.25">
      <c r="B4270" s="44" t="s">
        <v>7387</v>
      </c>
      <c r="C4270" s="15" t="s">
        <v>100</v>
      </c>
      <c r="D4270" s="15" t="s">
        <v>7388</v>
      </c>
      <c r="E4270" s="15" t="s">
        <v>6512</v>
      </c>
      <c r="F4270" s="15" t="s">
        <v>6513</v>
      </c>
      <c r="G4270" s="15" t="s">
        <v>7389</v>
      </c>
      <c r="H4270" s="15" t="s">
        <v>1026</v>
      </c>
      <c r="I4270" s="15">
        <v>20</v>
      </c>
      <c r="J4270" s="15" t="s">
        <v>5951</v>
      </c>
      <c r="K4270" s="15" t="s">
        <v>6526</v>
      </c>
      <c r="L4270" s="15"/>
      <c r="M4270" s="15" t="s">
        <v>5232</v>
      </c>
      <c r="N4270" s="15" t="s">
        <v>5955</v>
      </c>
      <c r="O4270" s="15"/>
      <c r="P4270" s="15"/>
      <c r="Q4270" s="15"/>
      <c r="R4270" s="15"/>
      <c r="S4270" s="15"/>
      <c r="T4270" s="15"/>
      <c r="U4270" s="27">
        <v>7919942.4095999999</v>
      </c>
      <c r="V4270" s="27">
        <v>8236740.1059840005</v>
      </c>
      <c r="W4270" s="27">
        <v>8566209.71022336</v>
      </c>
      <c r="X4270" s="15"/>
      <c r="Y4270" s="15"/>
      <c r="Z4270" s="15"/>
      <c r="AA4270" s="15"/>
      <c r="AB4270" s="15"/>
      <c r="AC4270" s="15"/>
      <c r="AD4270" s="15"/>
      <c r="AE4270" s="15"/>
      <c r="AF4270" s="15"/>
      <c r="AG4270" s="15"/>
      <c r="AH4270" s="15"/>
      <c r="AI4270" s="15"/>
      <c r="AJ4270" s="15"/>
      <c r="AK4270" s="15"/>
      <c r="AL4270" s="15"/>
      <c r="AM4270" s="15"/>
      <c r="AN4270" s="15"/>
      <c r="AO4270" s="15"/>
      <c r="AP4270" s="15"/>
      <c r="AQ4270" s="27">
        <v>0</v>
      </c>
      <c r="AR4270" s="27">
        <f t="shared" si="182"/>
        <v>0</v>
      </c>
      <c r="AS4270" s="15"/>
      <c r="AT4270" s="15">
        <v>2017</v>
      </c>
      <c r="AU4270" s="10" t="s">
        <v>7484</v>
      </c>
    </row>
    <row r="4271" spans="2:47" ht="13.15" customHeight="1" x14ac:dyDescent="0.25">
      <c r="B4271" s="44" t="s">
        <v>7489</v>
      </c>
      <c r="C4271" s="15" t="s">
        <v>100</v>
      </c>
      <c r="D4271" s="15" t="s">
        <v>7490</v>
      </c>
      <c r="E4271" s="15" t="s">
        <v>6512</v>
      </c>
      <c r="F4271" s="15" t="s">
        <v>6513</v>
      </c>
      <c r="G4271" s="15" t="s">
        <v>7389</v>
      </c>
      <c r="H4271" s="15" t="s">
        <v>1026</v>
      </c>
      <c r="I4271" s="15">
        <v>20</v>
      </c>
      <c r="J4271" s="15" t="s">
        <v>6043</v>
      </c>
      <c r="K4271" s="15" t="s">
        <v>7491</v>
      </c>
      <c r="L4271" s="15"/>
      <c r="M4271" s="15" t="s">
        <v>5232</v>
      </c>
      <c r="N4271" s="15" t="s">
        <v>5955</v>
      </c>
      <c r="O4271" s="15"/>
      <c r="P4271" s="15"/>
      <c r="Q4271" s="15"/>
      <c r="R4271" s="15"/>
      <c r="S4271" s="15"/>
      <c r="T4271" s="15"/>
      <c r="U4271" s="27">
        <v>9503930</v>
      </c>
      <c r="V4271" s="27">
        <v>9884087.2000000011</v>
      </c>
      <c r="W4271" s="27">
        <v>10279450.689999999</v>
      </c>
      <c r="X4271" s="15"/>
      <c r="Y4271" s="27"/>
      <c r="Z4271" s="27"/>
      <c r="AA4271" s="15"/>
      <c r="AB4271" s="15"/>
      <c r="AC4271" s="15"/>
      <c r="AD4271" s="10"/>
      <c r="AE4271" s="39"/>
      <c r="AF4271" s="39"/>
      <c r="AG4271" s="39"/>
      <c r="AH4271" s="39"/>
      <c r="AI4271" s="39"/>
      <c r="AJ4271" s="39"/>
      <c r="AK4271" s="39"/>
      <c r="AL4271" s="39"/>
      <c r="AM4271" s="39"/>
      <c r="AN4271" s="39"/>
      <c r="AO4271" s="39"/>
      <c r="AP4271" s="39"/>
      <c r="AQ4271" s="27">
        <v>0</v>
      </c>
      <c r="AR4271" s="27">
        <f t="shared" si="182"/>
        <v>0</v>
      </c>
      <c r="AS4271" s="91"/>
      <c r="AT4271" s="9">
        <v>2017</v>
      </c>
      <c r="AU4271" s="10" t="s">
        <v>7669</v>
      </c>
    </row>
    <row r="4272" spans="2:47" ht="13.15" customHeight="1" x14ac:dyDescent="0.25">
      <c r="B4272" s="44" t="s">
        <v>7390</v>
      </c>
      <c r="C4272" s="15" t="s">
        <v>100</v>
      </c>
      <c r="D4272" s="15" t="s">
        <v>7388</v>
      </c>
      <c r="E4272" s="15" t="s">
        <v>6512</v>
      </c>
      <c r="F4272" s="15" t="s">
        <v>6513</v>
      </c>
      <c r="G4272" s="15" t="s">
        <v>7391</v>
      </c>
      <c r="H4272" s="15" t="s">
        <v>1026</v>
      </c>
      <c r="I4272" s="15">
        <v>20</v>
      </c>
      <c r="J4272" s="15" t="s">
        <v>5951</v>
      </c>
      <c r="K4272" s="15" t="s">
        <v>6526</v>
      </c>
      <c r="L4272" s="15"/>
      <c r="M4272" s="15" t="s">
        <v>5232</v>
      </c>
      <c r="N4272" s="15" t="s">
        <v>5955</v>
      </c>
      <c r="O4272" s="15"/>
      <c r="P4272" s="15"/>
      <c r="Q4272" s="15"/>
      <c r="R4272" s="15"/>
      <c r="S4272" s="15"/>
      <c r="T4272" s="15"/>
      <c r="U4272" s="27">
        <v>7874047.9584000008</v>
      </c>
      <c r="V4272" s="27">
        <v>8189009.8767360011</v>
      </c>
      <c r="W4272" s="27">
        <v>8516570.271805441</v>
      </c>
      <c r="X4272" s="15"/>
      <c r="Y4272" s="15"/>
      <c r="Z4272" s="15"/>
      <c r="AA4272" s="15"/>
      <c r="AB4272" s="15"/>
      <c r="AC4272" s="15"/>
      <c r="AD4272" s="15"/>
      <c r="AE4272" s="15"/>
      <c r="AF4272" s="15"/>
      <c r="AG4272" s="15"/>
      <c r="AH4272" s="15"/>
      <c r="AI4272" s="15"/>
      <c r="AJ4272" s="15"/>
      <c r="AK4272" s="15"/>
      <c r="AL4272" s="15"/>
      <c r="AM4272" s="15"/>
      <c r="AN4272" s="15"/>
      <c r="AO4272" s="15"/>
      <c r="AP4272" s="15"/>
      <c r="AQ4272" s="27">
        <v>0</v>
      </c>
      <c r="AR4272" s="27">
        <f t="shared" si="182"/>
        <v>0</v>
      </c>
      <c r="AS4272" s="15"/>
      <c r="AT4272" s="15">
        <v>2017</v>
      </c>
      <c r="AU4272" s="10" t="s">
        <v>7484</v>
      </c>
    </row>
    <row r="4273" spans="2:47" ht="13.15" customHeight="1" x14ac:dyDescent="0.25">
      <c r="B4273" s="44" t="s">
        <v>7492</v>
      </c>
      <c r="C4273" s="15" t="s">
        <v>100</v>
      </c>
      <c r="D4273" s="15" t="s">
        <v>7490</v>
      </c>
      <c r="E4273" s="15" t="s">
        <v>6512</v>
      </c>
      <c r="F4273" s="15" t="s">
        <v>6513</v>
      </c>
      <c r="G4273" s="15" t="s">
        <v>7391</v>
      </c>
      <c r="H4273" s="15" t="s">
        <v>1026</v>
      </c>
      <c r="I4273" s="15">
        <v>20</v>
      </c>
      <c r="J4273" s="15" t="s">
        <v>6043</v>
      </c>
      <c r="K4273" s="15" t="s">
        <v>5964</v>
      </c>
      <c r="L4273" s="15"/>
      <c r="M4273" s="15" t="s">
        <v>5232</v>
      </c>
      <c r="N4273" s="15" t="s">
        <v>5955</v>
      </c>
      <c r="O4273" s="15"/>
      <c r="P4273" s="15"/>
      <c r="Q4273" s="15"/>
      <c r="R4273" s="15"/>
      <c r="S4273" s="15"/>
      <c r="T4273" s="15"/>
      <c r="U4273" s="27">
        <v>9448860</v>
      </c>
      <c r="V4273" s="27">
        <v>9826814.4000000004</v>
      </c>
      <c r="W4273" s="27">
        <v>10219886.98</v>
      </c>
      <c r="X4273" s="15"/>
      <c r="Y4273" s="27"/>
      <c r="Z4273" s="27"/>
      <c r="AA4273" s="15"/>
      <c r="AB4273" s="15"/>
      <c r="AC4273" s="15"/>
      <c r="AD4273" s="10"/>
      <c r="AE4273" s="39"/>
      <c r="AF4273" s="39"/>
      <c r="AG4273" s="39"/>
      <c r="AH4273" s="39"/>
      <c r="AI4273" s="39"/>
      <c r="AJ4273" s="39"/>
      <c r="AK4273" s="39"/>
      <c r="AL4273" s="39"/>
      <c r="AM4273" s="39"/>
      <c r="AN4273" s="39"/>
      <c r="AO4273" s="39"/>
      <c r="AP4273" s="39"/>
      <c r="AQ4273" s="27">
        <v>0</v>
      </c>
      <c r="AR4273" s="27">
        <f t="shared" si="182"/>
        <v>0</v>
      </c>
      <c r="AS4273" s="91"/>
      <c r="AT4273" s="9">
        <v>2017</v>
      </c>
      <c r="AU4273" s="10" t="s">
        <v>7669</v>
      </c>
    </row>
    <row r="4274" spans="2:47" ht="13.15" customHeight="1" x14ac:dyDescent="0.25">
      <c r="B4274" s="44" t="s">
        <v>7392</v>
      </c>
      <c r="C4274" s="15" t="s">
        <v>100</v>
      </c>
      <c r="D4274" s="15" t="s">
        <v>7388</v>
      </c>
      <c r="E4274" s="15" t="s">
        <v>6512</v>
      </c>
      <c r="F4274" s="15" t="s">
        <v>6513</v>
      </c>
      <c r="G4274" s="15" t="s">
        <v>7393</v>
      </c>
      <c r="H4274" s="15" t="s">
        <v>1026</v>
      </c>
      <c r="I4274" s="15">
        <v>20</v>
      </c>
      <c r="J4274" s="15" t="s">
        <v>5951</v>
      </c>
      <c r="K4274" s="15" t="s">
        <v>6526</v>
      </c>
      <c r="L4274" s="15"/>
      <c r="M4274" s="15" t="s">
        <v>5232</v>
      </c>
      <c r="N4274" s="15" t="s">
        <v>5955</v>
      </c>
      <c r="O4274" s="15"/>
      <c r="P4274" s="15"/>
      <c r="Q4274" s="15"/>
      <c r="R4274" s="15"/>
      <c r="S4274" s="15"/>
      <c r="T4274" s="15"/>
      <c r="U4274" s="27">
        <v>5624320.0416000001</v>
      </c>
      <c r="V4274" s="27">
        <v>5849292.8432640005</v>
      </c>
      <c r="W4274" s="27">
        <v>6083264.5569945611</v>
      </c>
      <c r="X4274" s="15"/>
      <c r="Y4274" s="15"/>
      <c r="Z4274" s="15"/>
      <c r="AA4274" s="15"/>
      <c r="AB4274" s="15"/>
      <c r="AC4274" s="15"/>
      <c r="AD4274" s="15"/>
      <c r="AE4274" s="15"/>
      <c r="AF4274" s="15"/>
      <c r="AG4274" s="15"/>
      <c r="AH4274" s="15"/>
      <c r="AI4274" s="15"/>
      <c r="AJ4274" s="15"/>
      <c r="AK4274" s="15"/>
      <c r="AL4274" s="15"/>
      <c r="AM4274" s="15"/>
      <c r="AN4274" s="15"/>
      <c r="AO4274" s="15"/>
      <c r="AP4274" s="15"/>
      <c r="AQ4274" s="27">
        <v>0</v>
      </c>
      <c r="AR4274" s="27">
        <f t="shared" si="182"/>
        <v>0</v>
      </c>
      <c r="AS4274" s="15"/>
      <c r="AT4274" s="15">
        <v>2017</v>
      </c>
      <c r="AU4274" s="10" t="s">
        <v>7484</v>
      </c>
    </row>
    <row r="4275" spans="2:47" ht="13.15" customHeight="1" x14ac:dyDescent="0.25">
      <c r="B4275" s="44" t="s">
        <v>7493</v>
      </c>
      <c r="C4275" s="15" t="s">
        <v>100</v>
      </c>
      <c r="D4275" s="15" t="s">
        <v>7490</v>
      </c>
      <c r="E4275" s="15" t="s">
        <v>6512</v>
      </c>
      <c r="F4275" s="15" t="s">
        <v>6513</v>
      </c>
      <c r="G4275" s="15" t="s">
        <v>7393</v>
      </c>
      <c r="H4275" s="15" t="s">
        <v>1026</v>
      </c>
      <c r="I4275" s="15">
        <v>20</v>
      </c>
      <c r="J4275" s="15" t="s">
        <v>6043</v>
      </c>
      <c r="K4275" s="15" t="s">
        <v>7494</v>
      </c>
      <c r="L4275" s="15"/>
      <c r="M4275" s="15" t="s">
        <v>5232</v>
      </c>
      <c r="N4275" s="15" t="s">
        <v>5955</v>
      </c>
      <c r="O4275" s="15"/>
      <c r="P4275" s="15"/>
      <c r="Q4275" s="15"/>
      <c r="R4275" s="15"/>
      <c r="S4275" s="15"/>
      <c r="T4275" s="15"/>
      <c r="U4275" s="27">
        <v>6749180</v>
      </c>
      <c r="V4275" s="27">
        <v>7019147.2000000002</v>
      </c>
      <c r="W4275" s="27">
        <v>7299913.0899999999</v>
      </c>
      <c r="X4275" s="15"/>
      <c r="Y4275" s="27"/>
      <c r="Z4275" s="27"/>
      <c r="AA4275" s="15"/>
      <c r="AB4275" s="15"/>
      <c r="AC4275" s="15"/>
      <c r="AD4275" s="10"/>
      <c r="AE4275" s="39"/>
      <c r="AF4275" s="39"/>
      <c r="AG4275" s="39"/>
      <c r="AH4275" s="39"/>
      <c r="AI4275" s="39"/>
      <c r="AJ4275" s="39"/>
      <c r="AK4275" s="39"/>
      <c r="AL4275" s="39"/>
      <c r="AM4275" s="39"/>
      <c r="AN4275" s="39"/>
      <c r="AO4275" s="39"/>
      <c r="AP4275" s="39"/>
      <c r="AQ4275" s="27">
        <v>0</v>
      </c>
      <c r="AR4275" s="27">
        <f t="shared" si="182"/>
        <v>0</v>
      </c>
      <c r="AS4275" s="91"/>
      <c r="AT4275" s="9">
        <v>2017</v>
      </c>
      <c r="AU4275" s="10" t="s">
        <v>7669</v>
      </c>
    </row>
    <row r="4276" spans="2:47" ht="13.15" customHeight="1" x14ac:dyDescent="0.25">
      <c r="B4276" s="44" t="s">
        <v>7394</v>
      </c>
      <c r="C4276" s="15" t="s">
        <v>100</v>
      </c>
      <c r="D4276" s="15" t="s">
        <v>7388</v>
      </c>
      <c r="E4276" s="15" t="s">
        <v>6512</v>
      </c>
      <c r="F4276" s="15" t="s">
        <v>6513</v>
      </c>
      <c r="G4276" s="15" t="s">
        <v>7395</v>
      </c>
      <c r="H4276" s="15" t="s">
        <v>1026</v>
      </c>
      <c r="I4276" s="15">
        <v>20</v>
      </c>
      <c r="J4276" s="15" t="s">
        <v>5951</v>
      </c>
      <c r="K4276" s="15" t="s">
        <v>6526</v>
      </c>
      <c r="L4276" s="15"/>
      <c r="M4276" s="15" t="s">
        <v>5232</v>
      </c>
      <c r="N4276" s="15" t="s">
        <v>5955</v>
      </c>
      <c r="O4276" s="15"/>
      <c r="P4276" s="15"/>
      <c r="Q4276" s="15"/>
      <c r="R4276" s="15"/>
      <c r="S4276" s="15"/>
      <c r="T4276" s="15"/>
      <c r="U4276" s="27">
        <v>8220787.2863999996</v>
      </c>
      <c r="V4276" s="27">
        <v>8549618.7778559998</v>
      </c>
      <c r="W4276" s="27">
        <v>8891603.5289702397</v>
      </c>
      <c r="X4276" s="15"/>
      <c r="Y4276" s="15"/>
      <c r="Z4276" s="15"/>
      <c r="AA4276" s="15"/>
      <c r="AB4276" s="15"/>
      <c r="AC4276" s="15"/>
      <c r="AD4276" s="15"/>
      <c r="AE4276" s="15"/>
      <c r="AF4276" s="15"/>
      <c r="AG4276" s="15"/>
      <c r="AH4276" s="15"/>
      <c r="AI4276" s="15"/>
      <c r="AJ4276" s="15"/>
      <c r="AK4276" s="15"/>
      <c r="AL4276" s="15"/>
      <c r="AM4276" s="15"/>
      <c r="AN4276" s="15"/>
      <c r="AO4276" s="15"/>
      <c r="AP4276" s="15"/>
      <c r="AQ4276" s="27">
        <v>0</v>
      </c>
      <c r="AR4276" s="27">
        <f t="shared" si="182"/>
        <v>0</v>
      </c>
      <c r="AS4276" s="15"/>
      <c r="AT4276" s="15">
        <v>2017</v>
      </c>
      <c r="AU4276" s="10" t="s">
        <v>7484</v>
      </c>
    </row>
    <row r="4277" spans="2:47" ht="13.15" customHeight="1" x14ac:dyDescent="0.25">
      <c r="B4277" s="44" t="s">
        <v>7495</v>
      </c>
      <c r="C4277" s="15" t="s">
        <v>100</v>
      </c>
      <c r="D4277" s="15" t="s">
        <v>7490</v>
      </c>
      <c r="E4277" s="15" t="s">
        <v>6512</v>
      </c>
      <c r="F4277" s="15" t="s">
        <v>6513</v>
      </c>
      <c r="G4277" s="15" t="s">
        <v>7395</v>
      </c>
      <c r="H4277" s="15" t="s">
        <v>1026</v>
      </c>
      <c r="I4277" s="15">
        <v>20</v>
      </c>
      <c r="J4277" s="15" t="s">
        <v>6043</v>
      </c>
      <c r="K4277" s="15" t="s">
        <v>7496</v>
      </c>
      <c r="L4277" s="15"/>
      <c r="M4277" s="15" t="s">
        <v>5232</v>
      </c>
      <c r="N4277" s="15" t="s">
        <v>5955</v>
      </c>
      <c r="O4277" s="15"/>
      <c r="P4277" s="15"/>
      <c r="Q4277" s="15"/>
      <c r="R4277" s="15"/>
      <c r="S4277" s="15"/>
      <c r="T4277" s="15"/>
      <c r="U4277" s="27">
        <v>9864944.7400000002</v>
      </c>
      <c r="V4277" s="27">
        <v>10259542.529999999</v>
      </c>
      <c r="W4277" s="27">
        <v>10669924.23</v>
      </c>
      <c r="X4277" s="15"/>
      <c r="Y4277" s="27"/>
      <c r="Z4277" s="27"/>
      <c r="AA4277" s="15"/>
      <c r="AB4277" s="15"/>
      <c r="AC4277" s="15"/>
      <c r="AD4277" s="10"/>
      <c r="AE4277" s="39"/>
      <c r="AF4277" s="39"/>
      <c r="AG4277" s="39"/>
      <c r="AH4277" s="39"/>
      <c r="AI4277" s="39"/>
      <c r="AJ4277" s="39"/>
      <c r="AK4277" s="39"/>
      <c r="AL4277" s="39"/>
      <c r="AM4277" s="39"/>
      <c r="AN4277" s="39"/>
      <c r="AO4277" s="39"/>
      <c r="AP4277" s="39"/>
      <c r="AQ4277" s="27">
        <v>0</v>
      </c>
      <c r="AR4277" s="27">
        <f t="shared" si="182"/>
        <v>0</v>
      </c>
      <c r="AS4277" s="91"/>
      <c r="AT4277" s="9">
        <v>2017</v>
      </c>
      <c r="AU4277" s="10" t="s">
        <v>7669</v>
      </c>
    </row>
    <row r="4278" spans="2:47" ht="13.15" customHeight="1" x14ac:dyDescent="0.25">
      <c r="B4278" s="44" t="s">
        <v>7396</v>
      </c>
      <c r="C4278" s="15" t="s">
        <v>100</v>
      </c>
      <c r="D4278" s="15" t="s">
        <v>7388</v>
      </c>
      <c r="E4278" s="15" t="s">
        <v>6512</v>
      </c>
      <c r="F4278" s="15" t="s">
        <v>6513</v>
      </c>
      <c r="G4278" s="15" t="s">
        <v>7397</v>
      </c>
      <c r="H4278" s="15" t="s">
        <v>1026</v>
      </c>
      <c r="I4278" s="15">
        <v>20</v>
      </c>
      <c r="J4278" s="15" t="s">
        <v>5951</v>
      </c>
      <c r="K4278" s="15" t="s">
        <v>6526</v>
      </c>
      <c r="L4278" s="15"/>
      <c r="M4278" s="15" t="s">
        <v>5232</v>
      </c>
      <c r="N4278" s="15" t="s">
        <v>5955</v>
      </c>
      <c r="O4278" s="15"/>
      <c r="P4278" s="15"/>
      <c r="Q4278" s="15"/>
      <c r="R4278" s="15"/>
      <c r="S4278" s="15"/>
      <c r="T4278" s="15"/>
      <c r="U4278" s="27">
        <v>4950526.4640000006</v>
      </c>
      <c r="V4278" s="27">
        <v>5148547.5225600004</v>
      </c>
      <c r="W4278" s="27">
        <v>5354489.4234624002</v>
      </c>
      <c r="X4278" s="15"/>
      <c r="Y4278" s="15"/>
      <c r="Z4278" s="15"/>
      <c r="AA4278" s="15"/>
      <c r="AB4278" s="15"/>
      <c r="AC4278" s="15"/>
      <c r="AD4278" s="15"/>
      <c r="AE4278" s="15"/>
      <c r="AF4278" s="15"/>
      <c r="AG4278" s="15"/>
      <c r="AH4278" s="15"/>
      <c r="AI4278" s="15"/>
      <c r="AJ4278" s="15"/>
      <c r="AK4278" s="15"/>
      <c r="AL4278" s="15"/>
      <c r="AM4278" s="15"/>
      <c r="AN4278" s="15"/>
      <c r="AO4278" s="15"/>
      <c r="AP4278" s="15"/>
      <c r="AQ4278" s="27">
        <v>0</v>
      </c>
      <c r="AR4278" s="27">
        <f t="shared" si="182"/>
        <v>0</v>
      </c>
      <c r="AS4278" s="15"/>
      <c r="AT4278" s="15">
        <v>2017</v>
      </c>
      <c r="AU4278" s="10" t="s">
        <v>7484</v>
      </c>
    </row>
    <row r="4279" spans="2:47" ht="13.15" customHeight="1" x14ac:dyDescent="0.25">
      <c r="B4279" s="44" t="s">
        <v>7497</v>
      </c>
      <c r="C4279" s="15" t="s">
        <v>100</v>
      </c>
      <c r="D4279" s="15" t="s">
        <v>7490</v>
      </c>
      <c r="E4279" s="15" t="s">
        <v>6512</v>
      </c>
      <c r="F4279" s="15" t="s">
        <v>6513</v>
      </c>
      <c r="G4279" s="15" t="s">
        <v>7397</v>
      </c>
      <c r="H4279" s="15" t="s">
        <v>1026</v>
      </c>
      <c r="I4279" s="15">
        <v>20</v>
      </c>
      <c r="J4279" s="15" t="s">
        <v>6043</v>
      </c>
      <c r="K4279" s="15" t="s">
        <v>5952</v>
      </c>
      <c r="L4279" s="15"/>
      <c r="M4279" s="15" t="s">
        <v>5232</v>
      </c>
      <c r="N4279" s="15" t="s">
        <v>5955</v>
      </c>
      <c r="O4279" s="15"/>
      <c r="P4279" s="15"/>
      <c r="Q4279" s="15"/>
      <c r="R4279" s="15"/>
      <c r="S4279" s="15"/>
      <c r="T4279" s="15"/>
      <c r="U4279" s="27">
        <v>5940631.7599999998</v>
      </c>
      <c r="V4279" s="27">
        <v>6178257.0300000003</v>
      </c>
      <c r="W4279" s="27">
        <v>6425387.3099999996</v>
      </c>
      <c r="X4279" s="15"/>
      <c r="Y4279" s="27"/>
      <c r="Z4279" s="27"/>
      <c r="AA4279" s="15"/>
      <c r="AB4279" s="15"/>
      <c r="AC4279" s="15"/>
      <c r="AD4279" s="10"/>
      <c r="AE4279" s="39"/>
      <c r="AF4279" s="39"/>
      <c r="AG4279" s="39"/>
      <c r="AH4279" s="39"/>
      <c r="AI4279" s="39"/>
      <c r="AJ4279" s="39"/>
      <c r="AK4279" s="39"/>
      <c r="AL4279" s="39"/>
      <c r="AM4279" s="39"/>
      <c r="AN4279" s="39"/>
      <c r="AO4279" s="39"/>
      <c r="AP4279" s="39"/>
      <c r="AQ4279" s="27">
        <v>0</v>
      </c>
      <c r="AR4279" s="27">
        <f t="shared" si="182"/>
        <v>0</v>
      </c>
      <c r="AS4279" s="91"/>
      <c r="AT4279" s="9">
        <v>2017</v>
      </c>
      <c r="AU4279" s="10" t="s">
        <v>7669</v>
      </c>
    </row>
    <row r="4280" spans="2:47" ht="13.15" customHeight="1" x14ac:dyDescent="0.25">
      <c r="B4280" s="44" t="s">
        <v>7398</v>
      </c>
      <c r="C4280" s="15" t="s">
        <v>100</v>
      </c>
      <c r="D4280" s="15" t="s">
        <v>7388</v>
      </c>
      <c r="E4280" s="15" t="s">
        <v>6512</v>
      </c>
      <c r="F4280" s="15" t="s">
        <v>6513</v>
      </c>
      <c r="G4280" s="15" t="s">
        <v>7399</v>
      </c>
      <c r="H4280" s="15" t="s">
        <v>1026</v>
      </c>
      <c r="I4280" s="15">
        <v>20</v>
      </c>
      <c r="J4280" s="15" t="s">
        <v>5951</v>
      </c>
      <c r="K4280" s="15" t="s">
        <v>6526</v>
      </c>
      <c r="L4280" s="15"/>
      <c r="M4280" s="15" t="s">
        <v>5232</v>
      </c>
      <c r="N4280" s="15" t="s">
        <v>5955</v>
      </c>
      <c r="O4280" s="15"/>
      <c r="P4280" s="15"/>
      <c r="Q4280" s="15"/>
      <c r="R4280" s="15"/>
      <c r="S4280" s="15"/>
      <c r="T4280" s="15"/>
      <c r="U4280" s="27">
        <v>2254227.4560000002</v>
      </c>
      <c r="V4280" s="27">
        <v>2344396.5542400004</v>
      </c>
      <c r="W4280" s="27">
        <v>2438172.4164096005</v>
      </c>
      <c r="X4280" s="15"/>
      <c r="Y4280" s="15"/>
      <c r="Z4280" s="15"/>
      <c r="AA4280" s="15"/>
      <c r="AB4280" s="15"/>
      <c r="AC4280" s="15"/>
      <c r="AD4280" s="15"/>
      <c r="AE4280" s="15"/>
      <c r="AF4280" s="15"/>
      <c r="AG4280" s="15"/>
      <c r="AH4280" s="15"/>
      <c r="AI4280" s="15"/>
      <c r="AJ4280" s="15"/>
      <c r="AK4280" s="15"/>
      <c r="AL4280" s="15"/>
      <c r="AM4280" s="15"/>
      <c r="AN4280" s="15"/>
      <c r="AO4280" s="15"/>
      <c r="AP4280" s="15"/>
      <c r="AQ4280" s="27">
        <v>0</v>
      </c>
      <c r="AR4280" s="27">
        <f t="shared" si="182"/>
        <v>0</v>
      </c>
      <c r="AS4280" s="15"/>
      <c r="AT4280" s="15">
        <v>2017</v>
      </c>
      <c r="AU4280" s="10" t="s">
        <v>7484</v>
      </c>
    </row>
    <row r="4281" spans="2:47" ht="13.15" customHeight="1" x14ac:dyDescent="0.25">
      <c r="B4281" s="44" t="s">
        <v>7498</v>
      </c>
      <c r="C4281" s="15" t="s">
        <v>100</v>
      </c>
      <c r="D4281" s="15" t="s">
        <v>7490</v>
      </c>
      <c r="E4281" s="15" t="s">
        <v>6512</v>
      </c>
      <c r="F4281" s="15" t="s">
        <v>6513</v>
      </c>
      <c r="G4281" s="15" t="s">
        <v>7399</v>
      </c>
      <c r="H4281" s="15" t="s">
        <v>1026</v>
      </c>
      <c r="I4281" s="15">
        <v>20</v>
      </c>
      <c r="J4281" s="15" t="s">
        <v>6043</v>
      </c>
      <c r="K4281" s="15" t="s">
        <v>5952</v>
      </c>
      <c r="L4281" s="15"/>
      <c r="M4281" s="15" t="s">
        <v>5232</v>
      </c>
      <c r="N4281" s="15" t="s">
        <v>5955</v>
      </c>
      <c r="O4281" s="15"/>
      <c r="P4281" s="15"/>
      <c r="Q4281" s="15"/>
      <c r="R4281" s="15"/>
      <c r="S4281" s="15"/>
      <c r="T4281" s="15"/>
      <c r="U4281" s="27">
        <v>2705070</v>
      </c>
      <c r="V4281" s="27">
        <v>2813272.8000000003</v>
      </c>
      <c r="W4281" s="27">
        <v>2925803.71</v>
      </c>
      <c r="X4281" s="15"/>
      <c r="Y4281" s="27"/>
      <c r="Z4281" s="27"/>
      <c r="AA4281" s="15"/>
      <c r="AB4281" s="15"/>
      <c r="AC4281" s="15"/>
      <c r="AD4281" s="10"/>
      <c r="AE4281" s="39"/>
      <c r="AF4281" s="39"/>
      <c r="AG4281" s="39"/>
      <c r="AH4281" s="39"/>
      <c r="AI4281" s="39"/>
      <c r="AJ4281" s="39"/>
      <c r="AK4281" s="39"/>
      <c r="AL4281" s="39"/>
      <c r="AM4281" s="39"/>
      <c r="AN4281" s="39"/>
      <c r="AO4281" s="39"/>
      <c r="AP4281" s="39"/>
      <c r="AQ4281" s="27">
        <v>0</v>
      </c>
      <c r="AR4281" s="27">
        <f t="shared" si="182"/>
        <v>0</v>
      </c>
      <c r="AS4281" s="91"/>
      <c r="AT4281" s="9">
        <v>2017</v>
      </c>
      <c r="AU4281" s="10" t="s">
        <v>7669</v>
      </c>
    </row>
    <row r="4282" spans="2:47" ht="13.15" customHeight="1" x14ac:dyDescent="0.25">
      <c r="B4282" s="44" t="s">
        <v>7400</v>
      </c>
      <c r="C4282" s="15" t="s">
        <v>100</v>
      </c>
      <c r="D4282" s="15" t="s">
        <v>7388</v>
      </c>
      <c r="E4282" s="15" t="s">
        <v>6512</v>
      </c>
      <c r="F4282" s="15" t="s">
        <v>6513</v>
      </c>
      <c r="G4282" s="15" t="s">
        <v>7401</v>
      </c>
      <c r="H4282" s="15" t="s">
        <v>1026</v>
      </c>
      <c r="I4282" s="15">
        <v>20</v>
      </c>
      <c r="J4282" s="15" t="s">
        <v>5951</v>
      </c>
      <c r="K4282" s="15" t="s">
        <v>6526</v>
      </c>
      <c r="L4282" s="15"/>
      <c r="M4282" s="15" t="s">
        <v>5232</v>
      </c>
      <c r="N4282" s="15" t="s">
        <v>5955</v>
      </c>
      <c r="O4282" s="15"/>
      <c r="P4282" s="15"/>
      <c r="Q4282" s="15"/>
      <c r="R4282" s="15"/>
      <c r="S4282" s="15"/>
      <c r="T4282" s="15"/>
      <c r="U4282" s="27">
        <v>24417777.690000001</v>
      </c>
      <c r="V4282" s="27">
        <v>25394488.797600001</v>
      </c>
      <c r="W4282" s="27">
        <v>26410268.349504001</v>
      </c>
      <c r="X4282" s="15"/>
      <c r="Y4282" s="15"/>
      <c r="Z4282" s="15"/>
      <c r="AA4282" s="15"/>
      <c r="AB4282" s="15"/>
      <c r="AC4282" s="15"/>
      <c r="AD4282" s="15"/>
      <c r="AE4282" s="15"/>
      <c r="AF4282" s="15"/>
      <c r="AG4282" s="15"/>
      <c r="AH4282" s="15"/>
      <c r="AI4282" s="15"/>
      <c r="AJ4282" s="15"/>
      <c r="AK4282" s="15"/>
      <c r="AL4282" s="15"/>
      <c r="AM4282" s="15"/>
      <c r="AN4282" s="15"/>
      <c r="AO4282" s="15"/>
      <c r="AP4282" s="15"/>
      <c r="AQ4282" s="27">
        <v>0</v>
      </c>
      <c r="AR4282" s="27">
        <f t="shared" si="182"/>
        <v>0</v>
      </c>
      <c r="AS4282" s="15"/>
      <c r="AT4282" s="15">
        <v>2017</v>
      </c>
      <c r="AU4282" s="10" t="s">
        <v>7471</v>
      </c>
    </row>
    <row r="4283" spans="2:47" ht="13.15" customHeight="1" x14ac:dyDescent="0.25">
      <c r="B4283" s="44" t="s">
        <v>7499</v>
      </c>
      <c r="C4283" s="15" t="s">
        <v>100</v>
      </c>
      <c r="D4283" s="15" t="s">
        <v>7490</v>
      </c>
      <c r="E4283" s="15" t="s">
        <v>6512</v>
      </c>
      <c r="F4283" s="15" t="s">
        <v>6513</v>
      </c>
      <c r="G4283" s="15" t="s">
        <v>7401</v>
      </c>
      <c r="H4283" s="15" t="s">
        <v>1026</v>
      </c>
      <c r="I4283" s="15">
        <v>20</v>
      </c>
      <c r="J4283" s="15" t="s">
        <v>6043</v>
      </c>
      <c r="K4283" s="15" t="s">
        <v>5952</v>
      </c>
      <c r="L4283" s="15"/>
      <c r="M4283" s="15" t="s">
        <v>5232</v>
      </c>
      <c r="N4283" s="15" t="s">
        <v>5955</v>
      </c>
      <c r="O4283" s="15"/>
      <c r="P4283" s="15"/>
      <c r="Q4283" s="15"/>
      <c r="R4283" s="15"/>
      <c r="S4283" s="15"/>
      <c r="T4283" s="15"/>
      <c r="U4283" s="27">
        <v>29301348</v>
      </c>
      <c r="V4283" s="27">
        <v>30473401.920000002</v>
      </c>
      <c r="W4283" s="27">
        <v>31692338</v>
      </c>
      <c r="X4283" s="15"/>
      <c r="Y4283" s="27"/>
      <c r="Z4283" s="27"/>
      <c r="AA4283" s="15"/>
      <c r="AB4283" s="15"/>
      <c r="AC4283" s="15"/>
      <c r="AD4283" s="10"/>
      <c r="AE4283" s="39"/>
      <c r="AF4283" s="39"/>
      <c r="AG4283" s="39"/>
      <c r="AH4283" s="39"/>
      <c r="AI4283" s="39"/>
      <c r="AJ4283" s="39"/>
      <c r="AK4283" s="39"/>
      <c r="AL4283" s="39"/>
      <c r="AM4283" s="39"/>
      <c r="AN4283" s="39"/>
      <c r="AO4283" s="39"/>
      <c r="AP4283" s="39"/>
      <c r="AQ4283" s="27">
        <v>0</v>
      </c>
      <c r="AR4283" s="27">
        <f t="shared" si="182"/>
        <v>0</v>
      </c>
      <c r="AS4283" s="91"/>
      <c r="AT4283" s="9">
        <v>2017</v>
      </c>
      <c r="AU4283" s="10" t="s">
        <v>7669</v>
      </c>
    </row>
    <row r="4284" spans="2:47" ht="13.15" customHeight="1" x14ac:dyDescent="0.25">
      <c r="B4284" s="44" t="s">
        <v>7402</v>
      </c>
      <c r="C4284" s="15" t="s">
        <v>100</v>
      </c>
      <c r="D4284" s="15" t="s">
        <v>7403</v>
      </c>
      <c r="E4284" s="15" t="s">
        <v>7404</v>
      </c>
      <c r="F4284" s="15" t="s">
        <v>7404</v>
      </c>
      <c r="G4284" s="15" t="s">
        <v>7405</v>
      </c>
      <c r="H4284" s="15" t="s">
        <v>1026</v>
      </c>
      <c r="I4284" s="15">
        <v>75</v>
      </c>
      <c r="J4284" s="15" t="s">
        <v>5951</v>
      </c>
      <c r="K4284" s="15" t="s">
        <v>6526</v>
      </c>
      <c r="L4284" s="15"/>
      <c r="M4284" s="15" t="s">
        <v>5232</v>
      </c>
      <c r="N4284" s="15" t="s">
        <v>5955</v>
      </c>
      <c r="O4284" s="15"/>
      <c r="P4284" s="15"/>
      <c r="Q4284" s="15"/>
      <c r="R4284" s="15"/>
      <c r="S4284" s="15"/>
      <c r="T4284" s="15"/>
      <c r="U4284" s="27">
        <v>18147246.696800001</v>
      </c>
      <c r="V4284" s="27">
        <v>18873136.564672001</v>
      </c>
      <c r="W4284" s="27">
        <v>19628062.02725888</v>
      </c>
      <c r="X4284" s="15"/>
      <c r="Y4284" s="15"/>
      <c r="Z4284" s="15"/>
      <c r="AA4284" s="15"/>
      <c r="AB4284" s="15"/>
      <c r="AC4284" s="15"/>
      <c r="AD4284" s="15"/>
      <c r="AE4284" s="15"/>
      <c r="AF4284" s="15"/>
      <c r="AG4284" s="15"/>
      <c r="AH4284" s="15"/>
      <c r="AI4284" s="15"/>
      <c r="AJ4284" s="15"/>
      <c r="AK4284" s="15"/>
      <c r="AL4284" s="15"/>
      <c r="AM4284" s="15"/>
      <c r="AN4284" s="15"/>
      <c r="AO4284" s="15"/>
      <c r="AP4284" s="15"/>
      <c r="AQ4284" s="27">
        <v>0</v>
      </c>
      <c r="AR4284" s="27">
        <f t="shared" si="182"/>
        <v>0</v>
      </c>
      <c r="AS4284" s="15"/>
      <c r="AT4284" s="15">
        <v>2017</v>
      </c>
      <c r="AU4284" s="10" t="s">
        <v>7484</v>
      </c>
    </row>
    <row r="4285" spans="2:47" ht="13.15" customHeight="1" x14ac:dyDescent="0.25">
      <c r="B4285" s="44" t="s">
        <v>7500</v>
      </c>
      <c r="C4285" s="15" t="s">
        <v>100</v>
      </c>
      <c r="D4285" s="15" t="s">
        <v>7501</v>
      </c>
      <c r="E4285" s="15" t="s">
        <v>7404</v>
      </c>
      <c r="F4285" s="15" t="s">
        <v>7404</v>
      </c>
      <c r="G4285" s="15" t="s">
        <v>7405</v>
      </c>
      <c r="H4285" s="15" t="s">
        <v>1026</v>
      </c>
      <c r="I4285" s="15">
        <v>75</v>
      </c>
      <c r="J4285" s="15" t="s">
        <v>6043</v>
      </c>
      <c r="K4285" s="15" t="s">
        <v>7491</v>
      </c>
      <c r="L4285" s="15"/>
      <c r="M4285" s="15" t="s">
        <v>5232</v>
      </c>
      <c r="N4285" s="15" t="s">
        <v>5955</v>
      </c>
      <c r="O4285" s="15"/>
      <c r="P4285" s="15"/>
      <c r="Q4285" s="15"/>
      <c r="R4285" s="15"/>
      <c r="S4285" s="15"/>
      <c r="T4285" s="15"/>
      <c r="U4285" s="27">
        <v>17106390.239999998</v>
      </c>
      <c r="V4285" s="27">
        <v>17790645.850000001</v>
      </c>
      <c r="W4285" s="27">
        <v>18502271.68</v>
      </c>
      <c r="X4285" s="15"/>
      <c r="Y4285" s="27"/>
      <c r="Z4285" s="27"/>
      <c r="AA4285" s="15"/>
      <c r="AB4285" s="15"/>
      <c r="AC4285" s="15"/>
      <c r="AD4285" s="10"/>
      <c r="AE4285" s="39"/>
      <c r="AF4285" s="39"/>
      <c r="AG4285" s="39"/>
      <c r="AH4285" s="39"/>
      <c r="AI4285" s="39"/>
      <c r="AJ4285" s="39"/>
      <c r="AK4285" s="39"/>
      <c r="AL4285" s="39"/>
      <c r="AM4285" s="39"/>
      <c r="AN4285" s="39"/>
      <c r="AO4285" s="39"/>
      <c r="AP4285" s="39"/>
      <c r="AQ4285" s="27">
        <v>0</v>
      </c>
      <c r="AR4285" s="27">
        <f t="shared" si="182"/>
        <v>0</v>
      </c>
      <c r="AS4285" s="91"/>
      <c r="AT4285" s="9">
        <v>2017</v>
      </c>
      <c r="AU4285" s="10" t="s">
        <v>7669</v>
      </c>
    </row>
    <row r="4286" spans="2:47" ht="13.15" customHeight="1" x14ac:dyDescent="0.25">
      <c r="B4286" s="44" t="s">
        <v>7406</v>
      </c>
      <c r="C4286" s="15" t="s">
        <v>100</v>
      </c>
      <c r="D4286" s="15" t="s">
        <v>7403</v>
      </c>
      <c r="E4286" s="15" t="s">
        <v>7404</v>
      </c>
      <c r="F4286" s="15" t="s">
        <v>7404</v>
      </c>
      <c r="G4286" s="15" t="s">
        <v>7407</v>
      </c>
      <c r="H4286" s="15" t="s">
        <v>1026</v>
      </c>
      <c r="I4286" s="15">
        <v>75</v>
      </c>
      <c r="J4286" s="15" t="s">
        <v>5951</v>
      </c>
      <c r="K4286" s="15" t="s">
        <v>6526</v>
      </c>
      <c r="L4286" s="15"/>
      <c r="M4286" s="15" t="s">
        <v>5232</v>
      </c>
      <c r="N4286" s="15" t="s">
        <v>5955</v>
      </c>
      <c r="O4286" s="15"/>
      <c r="P4286" s="15"/>
      <c r="Q4286" s="15"/>
      <c r="R4286" s="15"/>
      <c r="S4286" s="15"/>
      <c r="T4286" s="15"/>
      <c r="U4286" s="27">
        <v>26160408.9344</v>
      </c>
      <c r="V4286" s="27">
        <v>27206825.291776001</v>
      </c>
      <c r="W4286" s="27">
        <v>28295098.303447042</v>
      </c>
      <c r="X4286" s="15"/>
      <c r="Y4286" s="15"/>
      <c r="Z4286" s="15"/>
      <c r="AA4286" s="15"/>
      <c r="AB4286" s="15"/>
      <c r="AC4286" s="15"/>
      <c r="AD4286" s="15"/>
      <c r="AE4286" s="15"/>
      <c r="AF4286" s="15"/>
      <c r="AG4286" s="15"/>
      <c r="AH4286" s="15"/>
      <c r="AI4286" s="15"/>
      <c r="AJ4286" s="15"/>
      <c r="AK4286" s="15"/>
      <c r="AL4286" s="15"/>
      <c r="AM4286" s="15"/>
      <c r="AN4286" s="15"/>
      <c r="AO4286" s="15"/>
      <c r="AP4286" s="15"/>
      <c r="AQ4286" s="27">
        <v>0</v>
      </c>
      <c r="AR4286" s="27">
        <f t="shared" si="182"/>
        <v>0</v>
      </c>
      <c r="AS4286" s="15"/>
      <c r="AT4286" s="15">
        <v>2017</v>
      </c>
      <c r="AU4286" s="10" t="s">
        <v>7484</v>
      </c>
    </row>
    <row r="4287" spans="2:47" ht="13.15" customHeight="1" x14ac:dyDescent="0.25">
      <c r="B4287" s="44" t="s">
        <v>7502</v>
      </c>
      <c r="C4287" s="15" t="s">
        <v>100</v>
      </c>
      <c r="D4287" s="15" t="s">
        <v>7501</v>
      </c>
      <c r="E4287" s="15" t="s">
        <v>7404</v>
      </c>
      <c r="F4287" s="15" t="s">
        <v>7404</v>
      </c>
      <c r="G4287" s="15" t="s">
        <v>7407</v>
      </c>
      <c r="H4287" s="15" t="s">
        <v>1026</v>
      </c>
      <c r="I4287" s="15">
        <v>75</v>
      </c>
      <c r="J4287" s="15" t="s">
        <v>6043</v>
      </c>
      <c r="K4287" s="15" t="s">
        <v>5964</v>
      </c>
      <c r="L4287" s="15"/>
      <c r="M4287" s="15" t="s">
        <v>5232</v>
      </c>
      <c r="N4287" s="15" t="s">
        <v>5955</v>
      </c>
      <c r="O4287" s="15"/>
      <c r="P4287" s="15"/>
      <c r="Q4287" s="15"/>
      <c r="R4287" s="15"/>
      <c r="S4287" s="15"/>
      <c r="T4287" s="15"/>
      <c r="U4287" s="27">
        <v>31806930.719999999</v>
      </c>
      <c r="V4287" s="27">
        <v>33079207.949999999</v>
      </c>
      <c r="W4287" s="27">
        <v>34402376.270000003</v>
      </c>
      <c r="X4287" s="15"/>
      <c r="Y4287" s="27"/>
      <c r="Z4287" s="27"/>
      <c r="AA4287" s="15"/>
      <c r="AB4287" s="15"/>
      <c r="AC4287" s="15"/>
      <c r="AD4287" s="10"/>
      <c r="AE4287" s="39"/>
      <c r="AF4287" s="39"/>
      <c r="AG4287" s="39"/>
      <c r="AH4287" s="39"/>
      <c r="AI4287" s="39"/>
      <c r="AJ4287" s="39"/>
      <c r="AK4287" s="39"/>
      <c r="AL4287" s="39"/>
      <c r="AM4287" s="39"/>
      <c r="AN4287" s="39"/>
      <c r="AO4287" s="39"/>
      <c r="AP4287" s="39"/>
      <c r="AQ4287" s="27">
        <v>0</v>
      </c>
      <c r="AR4287" s="27">
        <f t="shared" si="182"/>
        <v>0</v>
      </c>
      <c r="AS4287" s="91"/>
      <c r="AT4287" s="9">
        <v>2017</v>
      </c>
      <c r="AU4287" s="10" t="s">
        <v>7669</v>
      </c>
    </row>
    <row r="4288" spans="2:47" ht="13.15" customHeight="1" x14ac:dyDescent="0.25">
      <c r="B4288" s="44" t="s">
        <v>7408</v>
      </c>
      <c r="C4288" s="15" t="s">
        <v>100</v>
      </c>
      <c r="D4288" s="15" t="s">
        <v>7403</v>
      </c>
      <c r="E4288" s="15" t="s">
        <v>7404</v>
      </c>
      <c r="F4288" s="15" t="s">
        <v>7404</v>
      </c>
      <c r="G4288" s="15" t="s">
        <v>7409</v>
      </c>
      <c r="H4288" s="15" t="s">
        <v>1026</v>
      </c>
      <c r="I4288" s="15">
        <v>75</v>
      </c>
      <c r="J4288" s="15" t="s">
        <v>5951</v>
      </c>
      <c r="K4288" s="15" t="s">
        <v>6526</v>
      </c>
      <c r="L4288" s="15"/>
      <c r="M4288" s="15" t="s">
        <v>5232</v>
      </c>
      <c r="N4288" s="15" t="s">
        <v>5955</v>
      </c>
      <c r="O4288" s="15"/>
      <c r="P4288" s="15"/>
      <c r="Q4288" s="15"/>
      <c r="R4288" s="15"/>
      <c r="S4288" s="15"/>
      <c r="T4288" s="15"/>
      <c r="U4288" s="27">
        <v>13556996.960000001</v>
      </c>
      <c r="V4288" s="27">
        <v>14099276.838400001</v>
      </c>
      <c r="W4288" s="27">
        <v>14663247.911936002</v>
      </c>
      <c r="X4288" s="15"/>
      <c r="Y4288" s="15"/>
      <c r="Z4288" s="15"/>
      <c r="AA4288" s="15"/>
      <c r="AB4288" s="15"/>
      <c r="AC4288" s="15"/>
      <c r="AD4288" s="15"/>
      <c r="AE4288" s="15"/>
      <c r="AF4288" s="15"/>
      <c r="AG4288" s="15"/>
      <c r="AH4288" s="15"/>
      <c r="AI4288" s="15"/>
      <c r="AJ4288" s="15"/>
      <c r="AK4288" s="15"/>
      <c r="AL4288" s="15"/>
      <c r="AM4288" s="15"/>
      <c r="AN4288" s="15"/>
      <c r="AO4288" s="15"/>
      <c r="AP4288" s="15"/>
      <c r="AQ4288" s="27">
        <v>0</v>
      </c>
      <c r="AR4288" s="27">
        <f t="shared" si="182"/>
        <v>0</v>
      </c>
      <c r="AS4288" s="15"/>
      <c r="AT4288" s="15">
        <v>2017</v>
      </c>
      <c r="AU4288" s="10" t="s">
        <v>7484</v>
      </c>
    </row>
    <row r="4289" spans="2:47" ht="13.15" customHeight="1" x14ac:dyDescent="0.25">
      <c r="B4289" s="44" t="s">
        <v>7503</v>
      </c>
      <c r="C4289" s="15" t="s">
        <v>100</v>
      </c>
      <c r="D4289" s="15" t="s">
        <v>7501</v>
      </c>
      <c r="E4289" s="15" t="s">
        <v>7404</v>
      </c>
      <c r="F4289" s="15" t="s">
        <v>7404</v>
      </c>
      <c r="G4289" s="15" t="s">
        <v>7409</v>
      </c>
      <c r="H4289" s="15" t="s">
        <v>1026</v>
      </c>
      <c r="I4289" s="15">
        <v>75</v>
      </c>
      <c r="J4289" s="15" t="s">
        <v>6043</v>
      </c>
      <c r="K4289" s="15" t="s">
        <v>7494</v>
      </c>
      <c r="L4289" s="15"/>
      <c r="M4289" s="15" t="s">
        <v>5232</v>
      </c>
      <c r="N4289" s="15" t="s">
        <v>5955</v>
      </c>
      <c r="O4289" s="15"/>
      <c r="P4289" s="15"/>
      <c r="Q4289" s="15"/>
      <c r="R4289" s="15"/>
      <c r="S4289" s="15"/>
      <c r="T4289" s="15"/>
      <c r="U4289" s="27">
        <v>14862414.959999999</v>
      </c>
      <c r="V4289" s="27">
        <v>15456911.560000001</v>
      </c>
      <c r="W4289" s="27">
        <v>16075188.02</v>
      </c>
      <c r="X4289" s="15"/>
      <c r="Y4289" s="27"/>
      <c r="Z4289" s="27"/>
      <c r="AA4289" s="15"/>
      <c r="AB4289" s="15"/>
      <c r="AC4289" s="15"/>
      <c r="AD4289" s="10"/>
      <c r="AE4289" s="39"/>
      <c r="AF4289" s="39"/>
      <c r="AG4289" s="39"/>
      <c r="AH4289" s="39"/>
      <c r="AI4289" s="39"/>
      <c r="AJ4289" s="39"/>
      <c r="AK4289" s="39"/>
      <c r="AL4289" s="39"/>
      <c r="AM4289" s="39"/>
      <c r="AN4289" s="39"/>
      <c r="AO4289" s="39"/>
      <c r="AP4289" s="39"/>
      <c r="AQ4289" s="27">
        <v>0</v>
      </c>
      <c r="AR4289" s="27">
        <f t="shared" si="182"/>
        <v>0</v>
      </c>
      <c r="AS4289" s="91"/>
      <c r="AT4289" s="9">
        <v>2017</v>
      </c>
      <c r="AU4289" s="10" t="s">
        <v>7669</v>
      </c>
    </row>
    <row r="4290" spans="2:47" ht="13.15" customHeight="1" x14ac:dyDescent="0.25">
      <c r="B4290" s="44" t="s">
        <v>7410</v>
      </c>
      <c r="C4290" s="15" t="s">
        <v>100</v>
      </c>
      <c r="D4290" s="15" t="s">
        <v>7403</v>
      </c>
      <c r="E4290" s="15" t="s">
        <v>7404</v>
      </c>
      <c r="F4290" s="15" t="s">
        <v>7404</v>
      </c>
      <c r="G4290" s="15" t="s">
        <v>7411</v>
      </c>
      <c r="H4290" s="15" t="s">
        <v>1026</v>
      </c>
      <c r="I4290" s="15">
        <v>75</v>
      </c>
      <c r="J4290" s="15" t="s">
        <v>5951</v>
      </c>
      <c r="K4290" s="15" t="s">
        <v>6526</v>
      </c>
      <c r="L4290" s="15"/>
      <c r="M4290" s="15" t="s">
        <v>5232</v>
      </c>
      <c r="N4290" s="15" t="s">
        <v>5955</v>
      </c>
      <c r="O4290" s="15"/>
      <c r="P4290" s="15"/>
      <c r="Q4290" s="15"/>
      <c r="R4290" s="15"/>
      <c r="S4290" s="15"/>
      <c r="T4290" s="15"/>
      <c r="U4290" s="27">
        <v>16726683.039999999</v>
      </c>
      <c r="V4290" s="27">
        <v>17395750.3616</v>
      </c>
      <c r="W4290" s="27">
        <v>18091580.376064003</v>
      </c>
      <c r="X4290" s="15"/>
      <c r="Y4290" s="15"/>
      <c r="Z4290" s="15"/>
      <c r="AA4290" s="15"/>
      <c r="AB4290" s="15"/>
      <c r="AC4290" s="15"/>
      <c r="AD4290" s="15"/>
      <c r="AE4290" s="15"/>
      <c r="AF4290" s="15"/>
      <c r="AG4290" s="15"/>
      <c r="AH4290" s="15"/>
      <c r="AI4290" s="15"/>
      <c r="AJ4290" s="15"/>
      <c r="AK4290" s="15"/>
      <c r="AL4290" s="15"/>
      <c r="AM4290" s="15"/>
      <c r="AN4290" s="15"/>
      <c r="AO4290" s="15"/>
      <c r="AP4290" s="15"/>
      <c r="AQ4290" s="27">
        <v>0</v>
      </c>
      <c r="AR4290" s="27">
        <f t="shared" si="182"/>
        <v>0</v>
      </c>
      <c r="AS4290" s="15"/>
      <c r="AT4290" s="15">
        <v>2017</v>
      </c>
      <c r="AU4290" s="10" t="s">
        <v>7484</v>
      </c>
    </row>
    <row r="4291" spans="2:47" ht="13.15" customHeight="1" x14ac:dyDescent="0.25">
      <c r="B4291" s="44" t="s">
        <v>7504</v>
      </c>
      <c r="C4291" s="15" t="s">
        <v>100</v>
      </c>
      <c r="D4291" s="15" t="s">
        <v>7501</v>
      </c>
      <c r="E4291" s="15" t="s">
        <v>7404</v>
      </c>
      <c r="F4291" s="15" t="s">
        <v>7404</v>
      </c>
      <c r="G4291" s="15" t="s">
        <v>7411</v>
      </c>
      <c r="H4291" s="15" t="s">
        <v>1026</v>
      </c>
      <c r="I4291" s="15">
        <v>75</v>
      </c>
      <c r="J4291" s="15" t="s">
        <v>6043</v>
      </c>
      <c r="K4291" s="15" t="s">
        <v>7496</v>
      </c>
      <c r="L4291" s="15"/>
      <c r="M4291" s="15" t="s">
        <v>5232</v>
      </c>
      <c r="N4291" s="15" t="s">
        <v>5955</v>
      </c>
      <c r="O4291" s="15"/>
      <c r="P4291" s="15"/>
      <c r="Q4291" s="15"/>
      <c r="R4291" s="15"/>
      <c r="S4291" s="15"/>
      <c r="T4291" s="15"/>
      <c r="U4291" s="27">
        <v>17557182.239999998</v>
      </c>
      <c r="V4291" s="27">
        <v>18259469.530000001</v>
      </c>
      <c r="W4291" s="27">
        <v>18989848.309999999</v>
      </c>
      <c r="X4291" s="15"/>
      <c r="Y4291" s="27"/>
      <c r="Z4291" s="27"/>
      <c r="AA4291" s="15"/>
      <c r="AB4291" s="15"/>
      <c r="AC4291" s="15"/>
      <c r="AD4291" s="10"/>
      <c r="AE4291" s="39"/>
      <c r="AF4291" s="39"/>
      <c r="AG4291" s="39"/>
      <c r="AH4291" s="39"/>
      <c r="AI4291" s="39"/>
      <c r="AJ4291" s="39"/>
      <c r="AK4291" s="39"/>
      <c r="AL4291" s="39"/>
      <c r="AM4291" s="39"/>
      <c r="AN4291" s="39"/>
      <c r="AO4291" s="39"/>
      <c r="AP4291" s="39"/>
      <c r="AQ4291" s="27">
        <v>0</v>
      </c>
      <c r="AR4291" s="27">
        <f t="shared" si="182"/>
        <v>0</v>
      </c>
      <c r="AS4291" s="91"/>
      <c r="AT4291" s="9">
        <v>2017</v>
      </c>
      <c r="AU4291" s="10" t="s">
        <v>7669</v>
      </c>
    </row>
    <row r="4292" spans="2:47" ht="13.15" customHeight="1" x14ac:dyDescent="0.25">
      <c r="B4292" s="44" t="s">
        <v>7412</v>
      </c>
      <c r="C4292" s="15" t="s">
        <v>100</v>
      </c>
      <c r="D4292" s="15" t="s">
        <v>7403</v>
      </c>
      <c r="E4292" s="15" t="s">
        <v>7404</v>
      </c>
      <c r="F4292" s="15" t="s">
        <v>7404</v>
      </c>
      <c r="G4292" s="15" t="s">
        <v>7413</v>
      </c>
      <c r="H4292" s="15" t="s">
        <v>1026</v>
      </c>
      <c r="I4292" s="15">
        <v>75</v>
      </c>
      <c r="J4292" s="15" t="s">
        <v>5951</v>
      </c>
      <c r="K4292" s="15" t="s">
        <v>6526</v>
      </c>
      <c r="L4292" s="15"/>
      <c r="M4292" s="15" t="s">
        <v>5232</v>
      </c>
      <c r="N4292" s="15" t="s">
        <v>5955</v>
      </c>
      <c r="O4292" s="15"/>
      <c r="P4292" s="15"/>
      <c r="Q4292" s="15"/>
      <c r="R4292" s="15"/>
      <c r="S4292" s="15"/>
      <c r="T4292" s="15"/>
      <c r="U4292" s="27">
        <v>8052689.9440000001</v>
      </c>
      <c r="V4292" s="27">
        <v>8374797.5417600004</v>
      </c>
      <c r="W4292" s="27">
        <v>8709789.4434304014</v>
      </c>
      <c r="X4292" s="15"/>
      <c r="Y4292" s="15"/>
      <c r="Z4292" s="15"/>
      <c r="AA4292" s="15"/>
      <c r="AB4292" s="15"/>
      <c r="AC4292" s="15"/>
      <c r="AD4292" s="15"/>
      <c r="AE4292" s="15"/>
      <c r="AF4292" s="15"/>
      <c r="AG4292" s="15"/>
      <c r="AH4292" s="15"/>
      <c r="AI4292" s="15"/>
      <c r="AJ4292" s="15"/>
      <c r="AK4292" s="15"/>
      <c r="AL4292" s="15"/>
      <c r="AM4292" s="15"/>
      <c r="AN4292" s="15"/>
      <c r="AO4292" s="15"/>
      <c r="AP4292" s="15"/>
      <c r="AQ4292" s="27">
        <v>0</v>
      </c>
      <c r="AR4292" s="27">
        <f t="shared" si="182"/>
        <v>0</v>
      </c>
      <c r="AS4292" s="15"/>
      <c r="AT4292" s="15">
        <v>2017</v>
      </c>
      <c r="AU4292" s="10" t="s">
        <v>7484</v>
      </c>
    </row>
    <row r="4293" spans="2:47" ht="13.15" customHeight="1" x14ac:dyDescent="0.25">
      <c r="B4293" s="44" t="s">
        <v>7505</v>
      </c>
      <c r="C4293" s="15" t="s">
        <v>100</v>
      </c>
      <c r="D4293" s="15" t="s">
        <v>7501</v>
      </c>
      <c r="E4293" s="15" t="s">
        <v>7404</v>
      </c>
      <c r="F4293" s="15" t="s">
        <v>7404</v>
      </c>
      <c r="G4293" s="15" t="s">
        <v>7413</v>
      </c>
      <c r="H4293" s="15" t="s">
        <v>1026</v>
      </c>
      <c r="I4293" s="15">
        <v>75</v>
      </c>
      <c r="J4293" s="15" t="s">
        <v>6043</v>
      </c>
      <c r="K4293" s="15" t="s">
        <v>5952</v>
      </c>
      <c r="L4293" s="15"/>
      <c r="M4293" s="15" t="s">
        <v>5232</v>
      </c>
      <c r="N4293" s="15" t="s">
        <v>5955</v>
      </c>
      <c r="O4293" s="15"/>
      <c r="P4293" s="15"/>
      <c r="Q4293" s="15"/>
      <c r="R4293" s="15"/>
      <c r="S4293" s="15"/>
      <c r="T4293" s="15"/>
      <c r="U4293" s="27">
        <v>6972995.2799999993</v>
      </c>
      <c r="V4293" s="27">
        <v>7251915.0899999999</v>
      </c>
      <c r="W4293" s="27">
        <v>7541991.6900000004</v>
      </c>
      <c r="X4293" s="15"/>
      <c r="Y4293" s="27"/>
      <c r="Z4293" s="27"/>
      <c r="AA4293" s="15"/>
      <c r="AB4293" s="15"/>
      <c r="AC4293" s="15"/>
      <c r="AD4293" s="10"/>
      <c r="AE4293" s="39"/>
      <c r="AF4293" s="39"/>
      <c r="AG4293" s="39"/>
      <c r="AH4293" s="39"/>
      <c r="AI4293" s="39"/>
      <c r="AJ4293" s="39"/>
      <c r="AK4293" s="39"/>
      <c r="AL4293" s="39"/>
      <c r="AM4293" s="39"/>
      <c r="AN4293" s="39"/>
      <c r="AO4293" s="39"/>
      <c r="AP4293" s="39"/>
      <c r="AQ4293" s="27">
        <v>0</v>
      </c>
      <c r="AR4293" s="27">
        <f t="shared" ref="AR4293:AR4297" si="216">AQ4293*1.12</f>
        <v>0</v>
      </c>
      <c r="AS4293" s="91"/>
      <c r="AT4293" s="9">
        <v>2017</v>
      </c>
      <c r="AU4293" s="10" t="s">
        <v>7669</v>
      </c>
    </row>
    <row r="4294" spans="2:47" ht="13.15" customHeight="1" x14ac:dyDescent="0.25">
      <c r="B4294" s="44" t="s">
        <v>7414</v>
      </c>
      <c r="C4294" s="15" t="s">
        <v>100</v>
      </c>
      <c r="D4294" s="15" t="s">
        <v>7403</v>
      </c>
      <c r="E4294" s="15" t="s">
        <v>7404</v>
      </c>
      <c r="F4294" s="15" t="s">
        <v>7404</v>
      </c>
      <c r="G4294" s="15" t="s">
        <v>7415</v>
      </c>
      <c r="H4294" s="15" t="s">
        <v>1026</v>
      </c>
      <c r="I4294" s="15">
        <v>75</v>
      </c>
      <c r="J4294" s="15" t="s">
        <v>5951</v>
      </c>
      <c r="K4294" s="15" t="s">
        <v>6526</v>
      </c>
      <c r="L4294" s="15"/>
      <c r="M4294" s="15" t="s">
        <v>5232</v>
      </c>
      <c r="N4294" s="15" t="s">
        <v>5955</v>
      </c>
      <c r="O4294" s="15"/>
      <c r="P4294" s="15"/>
      <c r="Q4294" s="15"/>
      <c r="R4294" s="15"/>
      <c r="S4294" s="15"/>
      <c r="T4294" s="15"/>
      <c r="U4294" s="27">
        <v>7632890.8032</v>
      </c>
      <c r="V4294" s="27">
        <v>7938206.4353280002</v>
      </c>
      <c r="W4294" s="27">
        <v>8255734.6927411202</v>
      </c>
      <c r="X4294" s="15"/>
      <c r="Y4294" s="15"/>
      <c r="Z4294" s="15"/>
      <c r="AA4294" s="15"/>
      <c r="AB4294" s="15"/>
      <c r="AC4294" s="15"/>
      <c r="AD4294" s="15"/>
      <c r="AE4294" s="15"/>
      <c r="AF4294" s="15"/>
      <c r="AG4294" s="15"/>
      <c r="AH4294" s="15"/>
      <c r="AI4294" s="15"/>
      <c r="AJ4294" s="15"/>
      <c r="AK4294" s="15"/>
      <c r="AL4294" s="15"/>
      <c r="AM4294" s="15"/>
      <c r="AN4294" s="15"/>
      <c r="AO4294" s="15"/>
      <c r="AP4294" s="15"/>
      <c r="AQ4294" s="27">
        <v>0</v>
      </c>
      <c r="AR4294" s="27">
        <f t="shared" si="216"/>
        <v>0</v>
      </c>
      <c r="AS4294" s="15"/>
      <c r="AT4294" s="15">
        <v>2017</v>
      </c>
      <c r="AU4294" s="10" t="s">
        <v>7484</v>
      </c>
    </row>
    <row r="4295" spans="2:47" ht="13.15" customHeight="1" x14ac:dyDescent="0.25">
      <c r="B4295" s="44" t="s">
        <v>7506</v>
      </c>
      <c r="C4295" s="15" t="s">
        <v>100</v>
      </c>
      <c r="D4295" s="15" t="s">
        <v>7501</v>
      </c>
      <c r="E4295" s="15" t="s">
        <v>7404</v>
      </c>
      <c r="F4295" s="15" t="s">
        <v>7404</v>
      </c>
      <c r="G4295" s="15" t="s">
        <v>7415</v>
      </c>
      <c r="H4295" s="15" t="s">
        <v>1026</v>
      </c>
      <c r="I4295" s="15">
        <v>75</v>
      </c>
      <c r="J4295" s="15" t="s">
        <v>6043</v>
      </c>
      <c r="K4295" s="15" t="s">
        <v>5952</v>
      </c>
      <c r="L4295" s="15"/>
      <c r="M4295" s="15" t="s">
        <v>5232</v>
      </c>
      <c r="N4295" s="15" t="s">
        <v>5955</v>
      </c>
      <c r="O4295" s="15"/>
      <c r="P4295" s="15"/>
      <c r="Q4295" s="15"/>
      <c r="R4295" s="15"/>
      <c r="S4295" s="15"/>
      <c r="T4295" s="15"/>
      <c r="U4295" s="27">
        <v>6552859.5999999996</v>
      </c>
      <c r="V4295" s="27">
        <v>6814973.9800000004</v>
      </c>
      <c r="W4295" s="27">
        <v>7087572.9400000004</v>
      </c>
      <c r="X4295" s="15"/>
      <c r="Y4295" s="27"/>
      <c r="Z4295" s="27"/>
      <c r="AA4295" s="15"/>
      <c r="AB4295" s="15"/>
      <c r="AC4295" s="15"/>
      <c r="AD4295" s="10"/>
      <c r="AE4295" s="39"/>
      <c r="AF4295" s="39"/>
      <c r="AG4295" s="39"/>
      <c r="AH4295" s="39"/>
      <c r="AI4295" s="39"/>
      <c r="AJ4295" s="39"/>
      <c r="AK4295" s="39"/>
      <c r="AL4295" s="39"/>
      <c r="AM4295" s="39"/>
      <c r="AN4295" s="39"/>
      <c r="AO4295" s="39"/>
      <c r="AP4295" s="39"/>
      <c r="AQ4295" s="27">
        <v>0</v>
      </c>
      <c r="AR4295" s="27">
        <f t="shared" si="216"/>
        <v>0</v>
      </c>
      <c r="AS4295" s="91"/>
      <c r="AT4295" s="9">
        <v>2017</v>
      </c>
      <c r="AU4295" s="10" t="s">
        <v>7669</v>
      </c>
    </row>
    <row r="4296" spans="2:47" ht="13.15" customHeight="1" x14ac:dyDescent="0.25">
      <c r="B4296" s="44" t="s">
        <v>7416</v>
      </c>
      <c r="C4296" s="15" t="s">
        <v>100</v>
      </c>
      <c r="D4296" s="15" t="s">
        <v>7403</v>
      </c>
      <c r="E4296" s="15" t="s">
        <v>7404</v>
      </c>
      <c r="F4296" s="15" t="s">
        <v>7404</v>
      </c>
      <c r="G4296" s="15" t="s">
        <v>7417</v>
      </c>
      <c r="H4296" s="15" t="s">
        <v>1026</v>
      </c>
      <c r="I4296" s="15">
        <v>75</v>
      </c>
      <c r="J4296" s="15" t="s">
        <v>5951</v>
      </c>
      <c r="K4296" s="15" t="s">
        <v>6526</v>
      </c>
      <c r="L4296" s="15"/>
      <c r="M4296" s="15" t="s">
        <v>5232</v>
      </c>
      <c r="N4296" s="15" t="s">
        <v>5955</v>
      </c>
      <c r="O4296" s="15"/>
      <c r="P4296" s="15"/>
      <c r="Q4296" s="15"/>
      <c r="R4296" s="15"/>
      <c r="S4296" s="15"/>
      <c r="T4296" s="15"/>
      <c r="U4296" s="27">
        <v>13433715.204</v>
      </c>
      <c r="V4296" s="27">
        <v>13971063.81216</v>
      </c>
      <c r="W4296" s="27">
        <v>14529906.364646401</v>
      </c>
      <c r="X4296" s="15"/>
      <c r="Y4296" s="15"/>
      <c r="Z4296" s="15"/>
      <c r="AA4296" s="15"/>
      <c r="AB4296" s="15"/>
      <c r="AC4296" s="15"/>
      <c r="AD4296" s="15"/>
      <c r="AE4296" s="15"/>
      <c r="AF4296" s="15"/>
      <c r="AG4296" s="15"/>
      <c r="AH4296" s="15"/>
      <c r="AI4296" s="15"/>
      <c r="AJ4296" s="15"/>
      <c r="AK4296" s="15"/>
      <c r="AL4296" s="15"/>
      <c r="AM4296" s="15"/>
      <c r="AN4296" s="15"/>
      <c r="AO4296" s="15"/>
      <c r="AP4296" s="15"/>
      <c r="AQ4296" s="27">
        <v>0</v>
      </c>
      <c r="AR4296" s="27">
        <f t="shared" si="216"/>
        <v>0</v>
      </c>
      <c r="AS4296" s="15"/>
      <c r="AT4296" s="15">
        <v>2017</v>
      </c>
      <c r="AU4296" s="10" t="s">
        <v>7471</v>
      </c>
    </row>
    <row r="4297" spans="2:47" ht="13.15" customHeight="1" x14ac:dyDescent="0.25">
      <c r="B4297" s="44" t="s">
        <v>7507</v>
      </c>
      <c r="C4297" s="15" t="s">
        <v>100</v>
      </c>
      <c r="D4297" s="15" t="s">
        <v>7501</v>
      </c>
      <c r="E4297" s="15" t="s">
        <v>7404</v>
      </c>
      <c r="F4297" s="15" t="s">
        <v>7404</v>
      </c>
      <c r="G4297" s="15" t="s">
        <v>7417</v>
      </c>
      <c r="H4297" s="15" t="s">
        <v>1026</v>
      </c>
      <c r="I4297" s="15">
        <v>75</v>
      </c>
      <c r="J4297" s="15" t="s">
        <v>6043</v>
      </c>
      <c r="K4297" s="15" t="s">
        <v>5952</v>
      </c>
      <c r="L4297" s="15"/>
      <c r="M4297" s="15" t="s">
        <v>5232</v>
      </c>
      <c r="N4297" s="15" t="s">
        <v>5955</v>
      </c>
      <c r="O4297" s="15"/>
      <c r="P4297" s="15"/>
      <c r="Q4297" s="15"/>
      <c r="R4297" s="15"/>
      <c r="S4297" s="15"/>
      <c r="T4297" s="15"/>
      <c r="U4297" s="27">
        <v>15768095</v>
      </c>
      <c r="V4297" s="27">
        <v>16398818.800000001</v>
      </c>
      <c r="W4297" s="27">
        <v>17054771.550000001</v>
      </c>
      <c r="X4297" s="15"/>
      <c r="Y4297" s="27"/>
      <c r="Z4297" s="27"/>
      <c r="AA4297" s="15"/>
      <c r="AB4297" s="15"/>
      <c r="AC4297" s="15"/>
      <c r="AD4297" s="10"/>
      <c r="AE4297" s="39"/>
      <c r="AF4297" s="39"/>
      <c r="AG4297" s="39"/>
      <c r="AH4297" s="39"/>
      <c r="AI4297" s="39"/>
      <c r="AJ4297" s="39"/>
      <c r="AK4297" s="39"/>
      <c r="AL4297" s="39"/>
      <c r="AM4297" s="39"/>
      <c r="AN4297" s="39"/>
      <c r="AO4297" s="39"/>
      <c r="AP4297" s="39"/>
      <c r="AQ4297" s="27">
        <v>0</v>
      </c>
      <c r="AR4297" s="27">
        <f t="shared" si="216"/>
        <v>0</v>
      </c>
      <c r="AS4297" s="91"/>
      <c r="AT4297" s="9">
        <v>2017</v>
      </c>
      <c r="AU4297" s="10" t="s">
        <v>7669</v>
      </c>
    </row>
    <row r="4298" spans="2:47" ht="13.15" customHeight="1" x14ac:dyDescent="0.25">
      <c r="B4298" s="5" t="s">
        <v>6924</v>
      </c>
      <c r="C4298" s="5"/>
      <c r="D4298" s="5"/>
      <c r="E4298" s="5"/>
      <c r="F4298" s="5"/>
      <c r="G4298" s="5"/>
      <c r="H4298" s="5"/>
      <c r="I4298" s="5"/>
      <c r="J4298" s="5"/>
      <c r="K4298" s="5"/>
      <c r="L4298" s="5"/>
      <c r="M4298" s="5"/>
      <c r="N4298" s="5"/>
      <c r="O4298" s="5"/>
      <c r="P4298" s="74"/>
      <c r="Q4298" s="74"/>
      <c r="R4298" s="74"/>
      <c r="S4298" s="74"/>
      <c r="T4298" s="74"/>
      <c r="U4298" s="74"/>
      <c r="V4298" s="74"/>
      <c r="W4298" s="74"/>
      <c r="X4298" s="74"/>
      <c r="Y4298" s="74"/>
      <c r="Z4298" s="74"/>
      <c r="AA4298" s="74"/>
      <c r="AB4298" s="74"/>
      <c r="AC4298" s="74"/>
      <c r="AD4298" s="74"/>
      <c r="AE4298" s="74"/>
      <c r="AF4298" s="74"/>
      <c r="AG4298" s="74"/>
      <c r="AH4298" s="74"/>
      <c r="AI4298" s="74"/>
      <c r="AJ4298" s="74"/>
      <c r="AK4298" s="74"/>
      <c r="AL4298" s="74"/>
      <c r="AM4298" s="74"/>
      <c r="AN4298" s="74"/>
      <c r="AO4298" s="74"/>
      <c r="AP4298" s="74"/>
      <c r="AQ4298" s="74">
        <f>SUM(AQ3866:AQ4297)</f>
        <v>143088741449.33105</v>
      </c>
      <c r="AR4298" s="74">
        <f>SUM(AR3866:AR4297)</f>
        <v>149602685590.40979</v>
      </c>
      <c r="AS4298" s="5"/>
      <c r="AT4298" s="5"/>
      <c r="AU4298" s="10"/>
    </row>
    <row r="4299" spans="2:47" ht="13.15" customHeight="1" x14ac:dyDescent="0.25">
      <c r="B4299" s="5" t="s">
        <v>6925</v>
      </c>
      <c r="C4299" s="5"/>
      <c r="D4299" s="5"/>
      <c r="E4299" s="5"/>
      <c r="F4299" s="5"/>
      <c r="G4299" s="5"/>
      <c r="H4299" s="5"/>
      <c r="I4299" s="10"/>
      <c r="J4299" s="5"/>
      <c r="K4299" s="5"/>
      <c r="L4299" s="5"/>
      <c r="M4299" s="5"/>
      <c r="N4299" s="5"/>
      <c r="O4299" s="5"/>
      <c r="P4299" s="74"/>
      <c r="Q4299" s="74"/>
      <c r="R4299" s="74"/>
      <c r="S4299" s="74"/>
      <c r="T4299" s="74"/>
      <c r="U4299" s="74"/>
      <c r="V4299" s="74"/>
      <c r="W4299" s="74"/>
      <c r="X4299" s="74"/>
      <c r="Y4299" s="74"/>
      <c r="Z4299" s="74"/>
      <c r="AA4299" s="74"/>
      <c r="AB4299" s="74"/>
      <c r="AC4299" s="74"/>
      <c r="AD4299" s="74"/>
      <c r="AE4299" s="74"/>
      <c r="AF4299" s="74"/>
      <c r="AG4299" s="74"/>
      <c r="AH4299" s="74"/>
      <c r="AI4299" s="74"/>
      <c r="AJ4299" s="74"/>
      <c r="AK4299" s="74"/>
      <c r="AL4299" s="74"/>
      <c r="AM4299" s="74"/>
      <c r="AN4299" s="74"/>
      <c r="AO4299" s="74"/>
      <c r="AP4299" s="74"/>
      <c r="AQ4299" s="74">
        <f>AQ3752+AQ3864+AQ4298</f>
        <v>240669237577.33813</v>
      </c>
      <c r="AR4299" s="74">
        <f>AR3752+AR3864+AR4298</f>
        <v>258892841253.77771</v>
      </c>
      <c r="AS4299" s="5"/>
      <c r="AT4299" s="10"/>
      <c r="AU4299" s="10"/>
    </row>
  </sheetData>
  <protectedRanges>
    <protectedRange algorithmName="SHA-512" hashValue="SWVhZW0UP6B1P/omqAynX5frQpvHsTOYKSloXjb3w4XfI8nM7DyACPMhJiAfUlFaSGJBmb+ykLJK1ccRJ4szdQ==" saltValue="uIXlLAkttAuDCjubXj3D6w==" spinCount="100000" sqref="D3497:D3499 D3529" name="Диапазон3_74_1_1_2_2" securityDescriptor="O:WDG:WDD:(A;;CC;;;S-1-5-21-1281035640-548247933-376692995-11259)(A;;CC;;;S-1-5-21-1281035640-548247933-376692995-11258)(A;;CC;;;S-1-5-21-1281035640-548247933-376692995-5864)"/>
    <protectedRange algorithmName="SHA-512" hashValue="8j1x2931h5+ypayNXYCMbeNYx7VkDA51i49+479o1WTiGCTD56IuDuq6xXn1MmzKuG4ZOKRA8wJcoA/wvLRWwg==" saltValue="XZLxhOwOXq9Yi9TXadDwAQ==" spinCount="100000" sqref="E3529 E3497:E3499" name="Диапазон3_74_2_1_7_1" securityDescriptor="O:WDG:WDD:(A;;CC;;;S-1-5-21-1281035640-548247933-376692995-11259)(A;;CC;;;S-1-5-21-1281035640-548247933-376692995-11258)(A;;CC;;;S-1-5-21-1281035640-548247933-376692995-5864)"/>
    <protectedRange algorithmName="SHA-512" hashValue="xlBb5nut4AfB0coPQfUSdzGD/SvHyn53h8lN+ePjxbgIYasVAfX15LNCrh8la84ZOaWnAHuvwKg45uzSOQaOnA==" saltValue="gnnMs4+kROkRRouSe+k0rA==" spinCount="100000" sqref="F3529 F3497:F3499" name="Диапазон3_74_3_1_2_1" securityDescriptor="O:WDG:WDD:(A;;CC;;;S-1-5-21-1281035640-548247933-376692995-11259)(A;;CC;;;S-1-5-21-1281035640-548247933-376692995-11258)(A;;CC;;;S-1-5-21-1281035640-548247933-376692995-5864)"/>
    <protectedRange algorithmName="SHA-512" hashValue="Pp8cUyzbDAUUSZWVy72sL/DnGM0K0eTI8ftZAdNUPHX9BHs7I88lfvzusUxp2Mo1CL1e2QO8DEnqAsSPByp5ig==" saltValue="rqt5Y/gT39F2QWrbTCQvig==" spinCount="100000" sqref="B3074" name="Диапазон3_98_1_1_1_5_1_1_1_18_1" securityDescriptor="O:WDG:WDD:(A;;CC;;;S-1-5-21-1281035640-548247933-376692995-11259)(A;;CC;;;S-1-5-21-1281035640-548247933-376692995-11258)(A;;CC;;;S-1-5-21-1281035640-548247933-376692995-5864)"/>
    <protectedRange algorithmName="SHA-512" hashValue="RFDYkUVaz7GDnQPsMKrOS0w3QdWt12Roh6fLfh21L5WvCKnYql6UCEs4BKY42Bi4Qlo+ieFuiQxTkYKyWJPClA==" saltValue="jSI5ZJTjWIQ1TJwohk8CLw==" spinCount="100000" sqref="AS3074 C3074 N3074 AT3073" name="Диапазон3_74_4_3_4_18_1" securityDescriptor="O:WDG:WDD:(A;;CC;;;S-1-5-21-1281035640-548247933-376692995-11259)(A;;CC;;;S-1-5-21-1281035640-548247933-376692995-11258)(A;;CC;;;S-1-5-21-1281035640-548247933-376692995-5864)"/>
    <protectedRange algorithmName="SHA-512" hashValue="qG0fA8iZ6uXuC16Xd919R8sJ0egmY3ki0C2SNbQmR032dwREFh2YnCKjemPzUCUHfFCGI+8FgHZJIL41EZW9pw==" saltValue="EQF8fgya8EyOnUYBNlZ0Bw==" spinCount="100000" sqref="E3074:F3074 H3074 J3074" name="Диапазон3_2_4_1_3_4_18_1" securityDescriptor="O:WDG:WDD:(A;;CC;;;S-1-5-21-1281035640-548247933-376692995-11259)(A;;CC;;;S-1-5-21-1281035640-548247933-376692995-11258)(A;;CC;;;S-1-5-21-1281035640-548247933-376692995-5864)"/>
    <protectedRange algorithmName="SHA-512" hashValue="WN6+uWQP1SrIUDurJaNnZM71gyZsLXsaNuNBdjcUoG/XJ6zJhK/vWHVMBMIEa58LlEdZzpxLID8oxwRbd7FHKQ==" saltValue="IsFojIf/Ks8WP5qksgrw7w==" spinCount="100000" sqref="K3074" name="Диапазон3_2_4_1_3_5_18_1" securityDescriptor="O:WDG:WDD:(A;;CC;;;S-1-5-21-1281035640-548247933-376692995-11259)(A;;CC;;;S-1-5-21-1281035640-548247933-376692995-11258)(A;;CC;;;S-1-5-21-1281035640-548247933-376692995-5864)"/>
    <protectedRange algorithmName="SHA-512" hashValue="j5Kz3DEuzMTxLXCyhHrCp4ubrXq3cP1IHJ/Ccqw6lUGzjkZWSJo2ElEKLLXSB2dPJa5qMxCAF8khWX+SeB5oAw==" saltValue="x4NLnhidtUmHPiT5tM78xA==" spinCount="100000" sqref="M3074" name="Диапазон3_74_1_3_2_18_1" securityDescriptor="O:WDG:WDD:(A;;CC;;;S-1-5-21-1281035640-548247933-376692995-11259)(A;;CC;;;S-1-5-21-1281035640-548247933-376692995-11258)(A;;CC;;;S-1-5-21-1281035640-548247933-376692995-5864)"/>
    <protectedRange algorithmName="SHA-512" hashValue="TNwR6O+DpYgRUIV7bfrCcwujxt1zJfwG/alsdQVgdQLrPNIji9kYUwiXBXAiJjkLCKKwTT1H8TMl+10YTWsdJw==" saltValue="PoBdfj2wtJGOc+MnxLzaMg==" spinCount="100000" sqref="T3074 V3074:AO3074" name="Диапазон3_2_4_1_3_7_18_1" securityDescriptor="O:WDG:WDD:(A;;CC;;;S-1-5-21-1281035640-548247933-376692995-11259)(A;;CC;;;S-1-5-21-1281035640-548247933-376692995-11258)(A;;CC;;;S-1-5-21-1281035640-548247933-376692995-5864)"/>
    <protectedRange algorithmName="SHA-512" hashValue="BGIRJ4Py7r7wVBgPSeze8DCBHljQv4lB+o3ORNCz2oam3rUIjBW2yhm0u18W4Sb6ziJ3eInxB6D+farK/6PDvg==" saltValue="K842uDaoLT4ovSfZqiAiTQ==" spinCount="100000" sqref="B3080" name="Диапазон3_98_1_1_1_5_1_1_1_1_2_1" securityDescriptor="O:WDG:WDD:(A;;CC;;;S-1-5-21-1281035640-548247933-376692995-11259)(A;;CC;;;S-1-5-21-1281035640-548247933-376692995-11258)(A;;CC;;;S-1-5-21-1281035640-548247933-376692995-5864)"/>
    <protectedRange algorithmName="SHA-512" hashValue="KPhVERaqZv44kiXcotG30QQeIfavVSTJzfs71JqEnFy42RVRiZJKAJHSHELevFheP6GhrP0XJVKF8TlJXqXHSg==" saltValue="SqM5pt+9d6DN1R4kd9HQIQ==" spinCount="100000" sqref="AS3080 C3080 N3080 AT3079" name="Диапазон3_74_4_3_4_1_2_1" securityDescriptor="O:WDG:WDD:(A;;CC;;;S-1-5-21-1281035640-548247933-376692995-11259)(A;;CC;;;S-1-5-21-1281035640-548247933-376692995-11258)(A;;CC;;;S-1-5-21-1281035640-548247933-376692995-5864)"/>
    <protectedRange algorithmName="SHA-512" hashValue="a2YreB++bjC4JS41RgpYeyrpufzosADS0tlloYercLeyMYGWRWCHvQASk1j0J1ogY1jH0y5vBhsQoGnYr+tXew==" saltValue="6ciWKpKFEPd2n2YWTr1PYA==" spinCount="100000" sqref="J3080 E3080:H3080" name="Диапазон3_2_4_1_3_4_1_2_1" securityDescriptor="O:WDG:WDD:(A;;CC;;;S-1-5-21-1281035640-548247933-376692995-11259)(A;;CC;;;S-1-5-21-1281035640-548247933-376692995-11258)(A;;CC;;;S-1-5-21-1281035640-548247933-376692995-5864)"/>
    <protectedRange algorithmName="SHA-512" hashValue="ogmbptlc1tVEiZvgyv39m7GXSL6LMedAI8fCRfnV9mtka+tVAWQ0dlvY9E1qzyJXXk1mPpL6NZPEnHv+KbHhqw==" saltValue="xXEQMnhpALaGY2FUknMOyQ==" spinCount="100000" sqref="K3080" name="Диапазон3_2_4_1_3_5_1_2_1" securityDescriptor="O:WDG:WDD:(A;;CC;;;S-1-5-21-1281035640-548247933-376692995-11259)(A;;CC;;;S-1-5-21-1281035640-548247933-376692995-11258)(A;;CC;;;S-1-5-21-1281035640-548247933-376692995-5864)"/>
    <protectedRange algorithmName="SHA-512" hashValue="b3yJR7TleuzAnpk/U1UWa6ElyaRBw17kDUPq4cz4L2DjH8cq3JUYZfY3NmYJYqFlBKEasClVykVa1DYEobmX4g==" saltValue="y+UPm6uj4avn75bcJU7mVA==" spinCount="100000" sqref="M3080" name="Диапазон3_74_1_3_2_1_2_1" securityDescriptor="O:WDG:WDD:(A;;CC;;;S-1-5-21-1281035640-548247933-376692995-11259)(A;;CC;;;S-1-5-21-1281035640-548247933-376692995-11258)(A;;CC;;;S-1-5-21-1281035640-548247933-376692995-5864)"/>
    <protectedRange algorithmName="SHA-512" hashValue="Se3UzoDEaYYsW5ZbnzyTa+NNqND1zQIhEYXv8/0ob0SRbptT1nT/op4rbC5VbKPdECB6jpZ+Ff1JpVAjccuqaQ==" saltValue="8WjwMdlOP8r2hA5q8m3Omg==" spinCount="100000" sqref="T3080 V3080:AO3080" name="Диапазон3_2_4_1_3_7_1_2_1" securityDescriptor="O:WDG:WDD:(A;;CC;;;S-1-5-21-1281035640-548247933-376692995-11259)(A;;CC;;;S-1-5-21-1281035640-548247933-376692995-11258)(A;;CC;;;S-1-5-21-1281035640-548247933-376692995-5864)"/>
    <protectedRange algorithmName="SHA-512" hashValue="LFKSZuaYkNtFkY4Q9c+UGL4cTnnq4FVdRokOzJBTedSspIJFv3ljdfV2RJmsf1X0MbOhE09JprsOHuTgHQeueA==" saltValue="EpJ6ZtP1igZ2C/cXO1oHmA==" spinCount="100000" sqref="B3086" name="Диапазон3_98_1_1_1_5_1_1_1_2_2_1" securityDescriptor="O:WDG:WDD:(A;;CC;;;S-1-5-21-1281035640-548247933-376692995-11259)(A;;CC;;;S-1-5-21-1281035640-548247933-376692995-11258)(A;;CC;;;S-1-5-21-1281035640-548247933-376692995-5864)"/>
    <protectedRange algorithmName="SHA-512" hashValue="xus5KXU+F5Ep+pN176dZA9sB7z06cwGY55rLT5r+RsM/x4t3Q7tF4MVpaEuAqKS8jyzF6Oonimws61XFWaQlFA==" saltValue="snqJSiUYp6nYEFckePozbQ==" spinCount="100000" sqref="AS3086 C3086 N3086 AT3085" name="Диапазон3_74_4_3_4_2_2_1" securityDescriptor="O:WDG:WDD:(A;;CC;;;S-1-5-21-1281035640-548247933-376692995-11259)(A;;CC;;;S-1-5-21-1281035640-548247933-376692995-11258)(A;;CC;;;S-1-5-21-1281035640-548247933-376692995-5864)"/>
    <protectedRange algorithmName="SHA-512" hashValue="TYhyIwwbmIspkncXQbVVFyUoISTdYZU0jXb0QAGAwsaUOvGbrrGFSTYymUPrmQ4TLYjA/jMgAsy+vcY7VWsyFQ==" saltValue="dUk8rIlABW4qVHukKO3MvA==" spinCount="100000" sqref="J3086 E3086:H3086" name="Диапазон3_2_4_1_3_4_2_2_1" securityDescriptor="O:WDG:WDD:(A;;CC;;;S-1-5-21-1281035640-548247933-376692995-11259)(A;;CC;;;S-1-5-21-1281035640-548247933-376692995-11258)(A;;CC;;;S-1-5-21-1281035640-548247933-376692995-5864)"/>
    <protectedRange algorithmName="SHA-512" hashValue="OTQNm490Er1bGP3dHtay6DEnvB7IL4+LcvCSunfOCY//XFS9VuOJxBzC+NDdAp7c6ZSr5UGND3PnSd8I4O4wzA==" saltValue="eefMB+KKtF2I4USPLHadjQ==" spinCount="100000" sqref="K3086" name="Диапазон3_2_4_1_3_5_2_2_1" securityDescriptor="O:WDG:WDD:(A;;CC;;;S-1-5-21-1281035640-548247933-376692995-11259)(A;;CC;;;S-1-5-21-1281035640-548247933-376692995-11258)(A;;CC;;;S-1-5-21-1281035640-548247933-376692995-5864)"/>
    <protectedRange algorithmName="SHA-512" hashValue="f42AFtyck0tB6KExBk5WOHqaw4AheVz2+olAc6jWqu5z5PWWc9ynNYOdJ2Tp+9T3ZRvTqPqEtdfefS7cJ9/14Q==" saltValue="L97+X9BQw+3i3SjiZbMWTQ==" spinCount="100000" sqref="M3086" name="Диапазон3_74_1_3_2_2_2_1" securityDescriptor="O:WDG:WDD:(A;;CC;;;S-1-5-21-1281035640-548247933-376692995-11259)(A;;CC;;;S-1-5-21-1281035640-548247933-376692995-11258)(A;;CC;;;S-1-5-21-1281035640-548247933-376692995-5864)"/>
    <protectedRange algorithmName="SHA-512" hashValue="U57FimQmHQii8z5WGe6J1zGdnFrVhdO9ITqmN1Gr7y6XiAcEm6Nc4lOFqxgemCGq81Nqwu5BgeHcnwsbKnxwnw==" saltValue="f7Cg/IrZXLc6ktk6vaJhfQ==" spinCount="100000" sqref="T3086 V3086:AO3086" name="Диапазон3_2_4_1_3_7_2_2_1" securityDescriptor="O:WDG:WDD:(A;;CC;;;S-1-5-21-1281035640-548247933-376692995-11259)(A;;CC;;;S-1-5-21-1281035640-548247933-376692995-11258)(A;;CC;;;S-1-5-21-1281035640-548247933-376692995-5864)"/>
    <protectedRange algorithmName="SHA-512" hashValue="gcgigHvaIvwa+xZiuvWd4XBrmiFM2rjqG/NGpyBKrX4ehICAr9iKb5aItyRFvNONSIUuf1qLXgLNS723TmZ58Q==" saltValue="xuNd0UVDIc/Ez0g3EeBGZQ==" spinCount="100000" sqref="B3092" name="Диапазон3_98_1_1_1_5_1_1_1_3_2_1" securityDescriptor="O:WDG:WDD:(A;;CC;;;S-1-5-21-1281035640-548247933-376692995-11259)(A;;CC;;;S-1-5-21-1281035640-548247933-376692995-11258)(A;;CC;;;S-1-5-21-1281035640-548247933-376692995-5864)"/>
    <protectedRange algorithmName="SHA-512" hashValue="ZdbdkXdmt7yygCxq/DRkDUxz/0ULuOrnS/NPBnCHk13le4pUyWpg4226NI6M8lXKAWDk25jP/gNJaiZQwjZgZg==" saltValue="ctUeW3HuVgT5aqCiVpBYtw==" spinCount="100000" sqref="AS3092 C3092 N3092 AT3091" name="Диапазон3_74_4_3_4_3_2_1" securityDescriptor="O:WDG:WDD:(A;;CC;;;S-1-5-21-1281035640-548247933-376692995-11259)(A;;CC;;;S-1-5-21-1281035640-548247933-376692995-11258)(A;;CC;;;S-1-5-21-1281035640-548247933-376692995-5864)"/>
    <protectedRange algorithmName="SHA-512" hashValue="kJACZRV/nwrxcW9vEnfBPLmEE2y8l4locwSE7IZoCCdN5UYrAP9CcXErQ5In9zcZmLfqveP7wX26UTJ1bDnqDA==" saltValue="WFRh//2XyYNt2EeXI+iOxA==" spinCount="100000" sqref="J3092 E3092:H3092" name="Диапазон3_2_4_1_3_4_3_2_1" securityDescriptor="O:WDG:WDD:(A;;CC;;;S-1-5-21-1281035640-548247933-376692995-11259)(A;;CC;;;S-1-5-21-1281035640-548247933-376692995-11258)(A;;CC;;;S-1-5-21-1281035640-548247933-376692995-5864)"/>
    <protectedRange algorithmName="SHA-512" hashValue="DXDFSr/eGF0Llqt+yvCuhz2oMExAuDmP80ARKYnNjsVv24KJmWsfZ3P/IHKB2n6ygDUxwwqNPzVlszk5QNSHAw==" saltValue="UT64TcHCSuJNEYrQpxa2LQ==" spinCount="100000" sqref="K3092" name="Диапазон3_2_4_1_3_5_3_2_1" securityDescriptor="O:WDG:WDD:(A;;CC;;;S-1-5-21-1281035640-548247933-376692995-11259)(A;;CC;;;S-1-5-21-1281035640-548247933-376692995-11258)(A;;CC;;;S-1-5-21-1281035640-548247933-376692995-5864)"/>
    <protectedRange algorithmName="SHA-512" hashValue="FQhABzzAvRARc2OqJCg91VkXkZHf0qgpplKwCh1iSalY5awXrzu9muTksfQTwd9prNw/xkuxWBDOHHGCL5jWPQ==" saltValue="XjCWtRDlULtIDZWY+F69MA==" spinCount="100000" sqref="M3092" name="Диапазон3_74_1_3_2_3_2_1" securityDescriptor="O:WDG:WDD:(A;;CC;;;S-1-5-21-1281035640-548247933-376692995-11259)(A;;CC;;;S-1-5-21-1281035640-548247933-376692995-11258)(A;;CC;;;S-1-5-21-1281035640-548247933-376692995-5864)"/>
    <protectedRange algorithmName="SHA-512" hashValue="vCG2BZZLUcNNgimEnolsu9N5jRu8pwM9zlBIXNts3U+gDLqNNyT+KAmn6N6+hRw3UOg7oWEMF7dqgkdUQv89lQ==" saltValue="GKa7haZLjrw0Ac34gzlANQ==" spinCount="100000" sqref="T3092 V3092:AO3092" name="Диапазон3_2_4_1_3_7_3_2_1" securityDescriptor="O:WDG:WDD:(A;;CC;;;S-1-5-21-1281035640-548247933-376692995-11259)(A;;CC;;;S-1-5-21-1281035640-548247933-376692995-11258)(A;;CC;;;S-1-5-21-1281035640-548247933-376692995-5864)"/>
    <protectedRange algorithmName="SHA-512" hashValue="7exvKJaIDRBZMPQRT7XWG1Pkm5EJcAMSrw3ewMxvPHuXQ4NGXK651H3muIby7Y+e3Ny3Akb/tMMabtjCBOqbTQ==" saltValue="KTXFNz6ofJ09Y38/waeymw==" spinCount="100000" sqref="B3098" name="Диапазон3_98_1_1_1_5_1_1_1_4_2_1" securityDescriptor="O:WDG:WDD:(A;;CC;;;S-1-5-21-1281035640-548247933-376692995-11259)(A;;CC;;;S-1-5-21-1281035640-548247933-376692995-11258)(A;;CC;;;S-1-5-21-1281035640-548247933-376692995-5864)"/>
    <protectedRange algorithmName="SHA-512" hashValue="1qX09zcq1xyjxY1jQXFp5vNelUqWgQ8A0qMTL8OMe/3R4292zNCcUOelCPAmXK7QQq351VyZWqEiSccoVI44wg==" saltValue="GriyO5MEjXItw6Ls0VdfOA==" spinCount="100000" sqref="AS3098 C3098 N3098 AT3097" name="Диапазон3_74_4_3_4_4_2_1" securityDescriptor="O:WDG:WDD:(A;;CC;;;S-1-5-21-1281035640-548247933-376692995-11259)(A;;CC;;;S-1-5-21-1281035640-548247933-376692995-11258)(A;;CC;;;S-1-5-21-1281035640-548247933-376692995-5864)"/>
    <protectedRange algorithmName="SHA-512" hashValue="HFx+zkEKsyr8m9T5fI4kNBZT1tIjhgjhIGddZmwYn4Eykj2pFn73Me6oNb+0RnlNzgghq64/rmVA8tZWdFm8sg==" saltValue="8KdSZrcPGTmmeaocFMSSyA==" spinCount="100000" sqref="J3098 E3098:H3098" name="Диапазон3_2_4_1_3_4_4_2_1" securityDescriptor="O:WDG:WDD:(A;;CC;;;S-1-5-21-1281035640-548247933-376692995-11259)(A;;CC;;;S-1-5-21-1281035640-548247933-376692995-11258)(A;;CC;;;S-1-5-21-1281035640-548247933-376692995-5864)"/>
    <protectedRange algorithmName="SHA-512" hashValue="LEFeVeIIoxKow611Co08Rn3Murvus00EAvY/Ix8CbPfw098tLqUDvjJqYd9N/xhNMTmpNz64XKgIcq7tiSXcjA==" saltValue="xX3yFdL2afaeFlyFZRJg+g==" spinCount="100000" sqref="K3098" name="Диапазон3_2_4_1_3_5_4_2_1" securityDescriptor="O:WDG:WDD:(A;;CC;;;S-1-5-21-1281035640-548247933-376692995-11259)(A;;CC;;;S-1-5-21-1281035640-548247933-376692995-11258)(A;;CC;;;S-1-5-21-1281035640-548247933-376692995-5864)"/>
    <protectedRange algorithmName="SHA-512" hashValue="+v29p8fjZS6sy3uhNLp/oAFxM1xb/N4ppXI8ZmJfVxGADlPzSbsAluryF5g/QjG3pEW/HXrRG8ifWh3eG9xLVQ==" saltValue="J8Ae0Hg/fclXROUzr/2G0A==" spinCount="100000" sqref="M3098" name="Диапазон3_74_1_3_2_4_2_1" securityDescriptor="O:WDG:WDD:(A;;CC;;;S-1-5-21-1281035640-548247933-376692995-11259)(A;;CC;;;S-1-5-21-1281035640-548247933-376692995-11258)(A;;CC;;;S-1-5-21-1281035640-548247933-376692995-5864)"/>
    <protectedRange algorithmName="SHA-512" hashValue="g3F9Gs+k5eRI9JYaKwyYNfqYYUS0lAofqwguwsmbVY7sSGK/yIaQ1S16iJDVET9FpfCtNredclD6teiPdpF6Ow==" saltValue="wUGWsOVnGHbfAt+b/0wGww==" spinCount="100000" sqref="T3098 V3098:AO3098" name="Диапазон3_2_4_1_3_7_4_2_1" securityDescriptor="O:WDG:WDD:(A;;CC;;;S-1-5-21-1281035640-548247933-376692995-11259)(A;;CC;;;S-1-5-21-1281035640-548247933-376692995-11258)(A;;CC;;;S-1-5-21-1281035640-548247933-376692995-5864)"/>
    <protectedRange algorithmName="SHA-512" hashValue="jg52M3uGqbD546a2m5GW9gODvbFIZhaNCtmV58eAJ6Kg0baxMqBHYJbjRJG3QPwy9e10a1wfeyQm8q0TZHBung==" saltValue="47nJqQW5jjnJ86vLGnRiBQ==" spinCount="100000" sqref="B3104" name="Диапазон3_98_1_1_1_5_1_1_1_5_2_1" securityDescriptor="O:WDG:WDD:(A;;CC;;;S-1-5-21-1281035640-548247933-376692995-11259)(A;;CC;;;S-1-5-21-1281035640-548247933-376692995-11258)(A;;CC;;;S-1-5-21-1281035640-548247933-376692995-5864)"/>
    <protectedRange algorithmName="SHA-512" hashValue="3uqUzT9yXmsXbXe70tusjMpHN741Y71nbzCma0/CmWc1bwNuD5+uWwQ3fBwq1XVJC70FAy9yrOtO3XDuz6Rh1Q==" saltValue="UhA6WRdz7HPqT6AUnbzWHQ==" spinCount="100000" sqref="AS3104 C3104 N3104 AT3103" name="Диапазон3_74_4_3_4_5_2_1" securityDescriptor="O:WDG:WDD:(A;;CC;;;S-1-5-21-1281035640-548247933-376692995-11259)(A;;CC;;;S-1-5-21-1281035640-548247933-376692995-11258)(A;;CC;;;S-1-5-21-1281035640-548247933-376692995-5864)"/>
    <protectedRange algorithmName="SHA-512" hashValue="vhYI2ObqrkPrLz0Y9e1L13Xtk1ZXR9lZPFATbBGHEk8FIcFME9LAdbme9xOVWyQeAFhoAKmaFRWK5fqNd9lT8A==" saltValue="zx2A+pgSUyFZ5MMS4a4l8Q==" spinCount="100000" sqref="J3104 E3104:H3104" name="Диапазон3_2_4_1_3_4_5_2_1" securityDescriptor="O:WDG:WDD:(A;;CC;;;S-1-5-21-1281035640-548247933-376692995-11259)(A;;CC;;;S-1-5-21-1281035640-548247933-376692995-11258)(A;;CC;;;S-1-5-21-1281035640-548247933-376692995-5864)"/>
    <protectedRange algorithmName="SHA-512" hashValue="7yqUQOKJyoM8Y9bQPrimEE28Vn8n2x5cHqFRAiXXIBrqrpgvUw70f9U5RGLPLehGIKStSfuu1v5upz9IFIcRRw==" saltValue="2JOsu4pE+N9sxFK0Rj+fIg==" spinCount="100000" sqref="K3104" name="Диапазон3_2_4_1_3_5_5_2_1" securityDescriptor="O:WDG:WDD:(A;;CC;;;S-1-5-21-1281035640-548247933-376692995-11259)(A;;CC;;;S-1-5-21-1281035640-548247933-376692995-11258)(A;;CC;;;S-1-5-21-1281035640-548247933-376692995-5864)"/>
    <protectedRange algorithmName="SHA-512" hashValue="/evat9clVJTTSAhvMCVkPmBrxCDbGA7rJXiIQsJrJDDENjufv/2DKUgbOFRPKq7Et1ti/2x9vK8/Vb9iJmClSQ==" saltValue="o8Wu+2SfDNi0OpzsM5KCYw==" spinCount="100000" sqref="M3104" name="Диапазон3_74_1_3_2_5_2_1" securityDescriptor="O:WDG:WDD:(A;;CC;;;S-1-5-21-1281035640-548247933-376692995-11259)(A;;CC;;;S-1-5-21-1281035640-548247933-376692995-11258)(A;;CC;;;S-1-5-21-1281035640-548247933-376692995-5864)"/>
    <protectedRange algorithmName="SHA-512" hashValue="o91cmUjSXg88OUr8lu6vvJFBPP5SgyGFpZ+Z/yTwSSt6bebjp0KoI8IPVEybjFv8mA2Ubf7XtO2HpIIGLkUiMA==" saltValue="JEcKGfxrxxczYvMx0LGxhQ==" spinCount="100000" sqref="T3104 V3104:AO3104" name="Диапазон3_2_4_1_3_7_5_2_1" securityDescriptor="O:WDG:WDD:(A;;CC;;;S-1-5-21-1281035640-548247933-376692995-11259)(A;;CC;;;S-1-5-21-1281035640-548247933-376692995-11258)(A;;CC;;;S-1-5-21-1281035640-548247933-376692995-5864)"/>
    <protectedRange algorithmName="SHA-512" hashValue="YSxdY17qJccMvGysvHQ+IpHr1ywhH18JUpZO9QkqsAAC4c5eFcFMxeRpSRLMfs2Jz+V/HY0NJnB1kONYbCL8OQ==" saltValue="EUSjOCLdt+xpZKYTAWO+xA==" spinCount="100000" sqref="B3110" name="Диапазон3_98_1_1_1_5_1_1_1_6_2_1" securityDescriptor="O:WDG:WDD:(A;;CC;;;S-1-5-21-1281035640-548247933-376692995-11259)(A;;CC;;;S-1-5-21-1281035640-548247933-376692995-11258)(A;;CC;;;S-1-5-21-1281035640-548247933-376692995-5864)"/>
    <protectedRange algorithmName="SHA-512" hashValue="XKxk7cAK9wUl0so+i3idbBrfey+Vs0CZxCnW9ygjmKidc97SFSVLQRSWgmVgfo19DC0wmnIGLTu0c2sM8j26FA==" saltValue="EOAU263WO90tWqfQ6Inn4Q==" spinCount="100000" sqref="AS3110 C3110 N3110 AT3109" name="Диапазон3_74_4_3_4_6_2_1" securityDescriptor="O:WDG:WDD:(A;;CC;;;S-1-5-21-1281035640-548247933-376692995-11259)(A;;CC;;;S-1-5-21-1281035640-548247933-376692995-11258)(A;;CC;;;S-1-5-21-1281035640-548247933-376692995-5864)"/>
    <protectedRange algorithmName="SHA-512" hashValue="nbKjbgSlREQAbVvTKEGqVevB4IxCa7Lt9ql8IipHR5JpQzmqtljOj9IoTdy2y9Q34xu2MksWk00pc6bO5jzIfA==" saltValue="8BttJOJY81HrqcVEfZ+Ziw==" spinCount="100000" sqref="J3110 E3110:H3110" name="Диапазон3_2_4_1_3_4_6_2_1" securityDescriptor="O:WDG:WDD:(A;;CC;;;S-1-5-21-1281035640-548247933-376692995-11259)(A;;CC;;;S-1-5-21-1281035640-548247933-376692995-11258)(A;;CC;;;S-1-5-21-1281035640-548247933-376692995-5864)"/>
    <protectedRange algorithmName="SHA-512" hashValue="9IEgMEZKbhIHSSrzC8pjE7JvOdI0b9K5CuFtuCcv/rVT3sJHuI18M4awNo0CUpFh0SNWW29pD6dEIY8jtLiAnA==" saltValue="HDM0ZaUVX1hPnSchf8cQLA==" spinCount="100000" sqref="K3110" name="Диапазон3_2_4_1_3_5_6_2_1" securityDescriptor="O:WDG:WDD:(A;;CC;;;S-1-5-21-1281035640-548247933-376692995-11259)(A;;CC;;;S-1-5-21-1281035640-548247933-376692995-11258)(A;;CC;;;S-1-5-21-1281035640-548247933-376692995-5864)"/>
    <protectedRange algorithmName="SHA-512" hashValue="pMG59+SW0JsbRLsoZVnGJoBXuJA/gl+oG9UKCUlG83Q3GEZlj22XDqAyN9N3aFN6t/KnCKznajhWd5hpmpB/Xg==" saltValue="trr6cs0Kg2paXRBPQ6XvhA==" spinCount="100000" sqref="M3110" name="Диапазон3_74_1_3_2_6_2_1" securityDescriptor="O:WDG:WDD:(A;;CC;;;S-1-5-21-1281035640-548247933-376692995-11259)(A;;CC;;;S-1-5-21-1281035640-548247933-376692995-11258)(A;;CC;;;S-1-5-21-1281035640-548247933-376692995-5864)"/>
    <protectedRange algorithmName="SHA-512" hashValue="OdGuZnrFmHuSM+rmga5u11+0ys4r+yMGOtTShtEobU8zUJxiAAPD6saTWaWKMJ7jc+jy6O8CEuMghLoLYwp7+Q==" saltValue="JCgN9kTaSgTpPgxwIuYz8Q==" spinCount="100000" sqref="T3110 V3110:AO3110" name="Диапазон3_2_4_1_3_7_6_2_1" securityDescriptor="O:WDG:WDD:(A;;CC;;;S-1-5-21-1281035640-548247933-376692995-11259)(A;;CC;;;S-1-5-21-1281035640-548247933-376692995-11258)(A;;CC;;;S-1-5-21-1281035640-548247933-376692995-5864)"/>
    <protectedRange algorithmName="SHA-512" hashValue="j1K3HAKj4QTOrK/P1uXCEftzCgNMHpy95+ctA4DLQ/mUczs91Zuj8GrOWUnLZoiFsHWJNv1jYXxLaKYFFLMK/g==" saltValue="WfPgZACAwc6VpFh58i/PkQ==" spinCount="100000" sqref="B3116" name="Диапазон3_98_1_1_1_5_1_1_1_7_2_1" securityDescriptor="O:WDG:WDD:(A;;CC;;;S-1-5-21-1281035640-548247933-376692995-11259)(A;;CC;;;S-1-5-21-1281035640-548247933-376692995-11258)(A;;CC;;;S-1-5-21-1281035640-548247933-376692995-5864)"/>
    <protectedRange algorithmName="SHA-512" hashValue="lAmycTcxaqyJJgQnn28dAm6+AbOgFPhCm26f+D+ZJ+xTc54BojJUjwhbfHKT5Yr5ur+dZ/A65EYFDhpd5DsevA==" saltValue="lO26BI5Tu/VI/yFn4l9dyg==" spinCount="100000" sqref="AS3116 C3116 N3116 AT3115" name="Диапазон3_74_4_3_4_7_2_1" securityDescriptor="O:WDG:WDD:(A;;CC;;;S-1-5-21-1281035640-548247933-376692995-11259)(A;;CC;;;S-1-5-21-1281035640-548247933-376692995-11258)(A;;CC;;;S-1-5-21-1281035640-548247933-376692995-5864)"/>
    <protectedRange algorithmName="SHA-512" hashValue="RgXjCTEhAl959DLSGsijOt/hhzEZ2kAVFBxxwpPUg55Rsevtkl9Y6MyicmbRG4bF8r6Fj7wVTxWL+x1Pa8Sjcg==" saltValue="BO9JTEc53LjECbm4mes1mA==" spinCount="100000" sqref="J3116 E3116:H3116" name="Диапазон3_2_4_1_3_4_7_2_1" securityDescriptor="O:WDG:WDD:(A;;CC;;;S-1-5-21-1281035640-548247933-376692995-11259)(A;;CC;;;S-1-5-21-1281035640-548247933-376692995-11258)(A;;CC;;;S-1-5-21-1281035640-548247933-376692995-5864)"/>
    <protectedRange algorithmName="SHA-512" hashValue="30BuFjHRIgEOa9PJ3OGCQsKqRqvmbE6cZt69Td4c2nCM4cyvrUPuSopxX9jsOtK0CMYayz5qOBLU+buqjnc+jA==" saltValue="FRqG+Uu+hGi83pdBtAeUGg==" spinCount="100000" sqref="K3116" name="Диапазон3_2_4_1_3_5_7_2_1" securityDescriptor="O:WDG:WDD:(A;;CC;;;S-1-5-21-1281035640-548247933-376692995-11259)(A;;CC;;;S-1-5-21-1281035640-548247933-376692995-11258)(A;;CC;;;S-1-5-21-1281035640-548247933-376692995-5864)"/>
    <protectedRange algorithmName="SHA-512" hashValue="PuwQJKEifoTMSFbFNmp8iKpnkrcYrDQLdOYbdp/gf3CdQo9V/7lbL89cQASOxwD/srOHtHP8pK3cGxWqtJSX3Q==" saltValue="XEnHk+cEH0MXFWCavyk80g==" spinCount="100000" sqref="M3116" name="Диапазон3_74_1_3_2_7_2_1" securityDescriptor="O:WDG:WDD:(A;;CC;;;S-1-5-21-1281035640-548247933-376692995-11259)(A;;CC;;;S-1-5-21-1281035640-548247933-376692995-11258)(A;;CC;;;S-1-5-21-1281035640-548247933-376692995-5864)"/>
    <protectedRange algorithmName="SHA-512" hashValue="+TPVo9lEMW9aVhEYRzmH5sCPZIUHl+YJnNGOu14lIB4b5rTQ+fCQSYk78pcMSNMoH9ybmLhaOfrqOw4YC0mueg==" saltValue="gLz314Sf5JZvMBpgpXvCsQ==" spinCount="100000" sqref="T3116 V3116:AO3116" name="Диапазон3_2_4_1_3_7_7_2_1" securityDescriptor="O:WDG:WDD:(A;;CC;;;S-1-5-21-1281035640-548247933-376692995-11259)(A;;CC;;;S-1-5-21-1281035640-548247933-376692995-11258)(A;;CC;;;S-1-5-21-1281035640-548247933-376692995-5864)"/>
    <protectedRange algorithmName="SHA-512" hashValue="o+icE4u+hajygk6CIJ+TObfoumY+Wje+0b+Crf1dro7gbeUgxs8CDjr+Hs7nFVYVbidnOS4+N7AElbKWuYI6Yg==" saltValue="LEq/DfLBeuabSjpxvUz8og==" spinCount="100000" sqref="B3122" name="Диапазон3_98_1_1_1_5_1_1_1_8_2_1" securityDescriptor="O:WDG:WDD:(A;;CC;;;S-1-5-21-1281035640-548247933-376692995-11259)(A;;CC;;;S-1-5-21-1281035640-548247933-376692995-11258)(A;;CC;;;S-1-5-21-1281035640-548247933-376692995-5864)"/>
    <protectedRange algorithmName="SHA-512" hashValue="fy0p8+lhxUAmYeF1KwHPw8FIE1XxUBupLYPCuE6noTzEJPE6sq1jH8aoNwANHdRv994d7TQHYbJ5gfJv4phzPA==" saltValue="q4ABL8M00owd+n1xUpxgGA==" spinCount="100000" sqref="AS3122 C3122 N3122 AT3121" name="Диапазон3_74_4_3_4_8_2_1" securityDescriptor="O:WDG:WDD:(A;;CC;;;S-1-5-21-1281035640-548247933-376692995-11259)(A;;CC;;;S-1-5-21-1281035640-548247933-376692995-11258)(A;;CC;;;S-1-5-21-1281035640-548247933-376692995-5864)"/>
    <protectedRange algorithmName="SHA-512" hashValue="yg2pkajpY3grvV7et3G18SY7amOSXywDgLNvMdGYsLNsanrCY3dsteVbux2ZrQSiW30xaUt4LgW2XwuldRP1fg==" saltValue="jr58fNSwaBoxTvw0mEli9A==" spinCount="100000" sqref="J3122 E3122:H3122" name="Диапазон3_2_4_1_3_4_8_2_1" securityDescriptor="O:WDG:WDD:(A;;CC;;;S-1-5-21-1281035640-548247933-376692995-11259)(A;;CC;;;S-1-5-21-1281035640-548247933-376692995-11258)(A;;CC;;;S-1-5-21-1281035640-548247933-376692995-5864)"/>
    <protectedRange algorithmName="SHA-512" hashValue="7E1eOfpTe4IRv4nKDeF/f5IV76q2QMC9KPWZArSLtRuF2M1gg3BNp0vYzzMMka+f7R0cm1hXwDXZv/lZKUOoVg==" saltValue="7mYo+2NiFaeqDPX6u1bIfA==" spinCount="100000" sqref="K3122" name="Диапазон3_2_4_1_3_5_8_2_1" securityDescriptor="O:WDG:WDD:(A;;CC;;;S-1-5-21-1281035640-548247933-376692995-11259)(A;;CC;;;S-1-5-21-1281035640-548247933-376692995-11258)(A;;CC;;;S-1-5-21-1281035640-548247933-376692995-5864)"/>
    <protectedRange algorithmName="SHA-512" hashValue="A5ahiWBubZYevIciVwrKYqLl05FUjP0kkoaAkCZA7Nl0lpM33mwQ80sAiveJlzfDcvkdfmHHfkBEqpR4MK4waA==" saltValue="YotGaHtcA6xL9Cf4qaLOnQ==" spinCount="100000" sqref="M3122" name="Диапазон3_74_1_3_2_8_2_1" securityDescriptor="O:WDG:WDD:(A;;CC;;;S-1-5-21-1281035640-548247933-376692995-11259)(A;;CC;;;S-1-5-21-1281035640-548247933-376692995-11258)(A;;CC;;;S-1-5-21-1281035640-548247933-376692995-5864)"/>
    <protectedRange algorithmName="SHA-512" hashValue="NtO9cJOZFz8/QwpsQ1NTwpeXrEwgXkqe1kqMVWIqSf3JV8TV/4h+wKbNHrKPvdWZuZlKlm5dfV5dySiYnHAr4A==" saltValue="J8ZaiPCWpj9wYjG1moCFbA==" spinCount="100000" sqref="T3122 V3122:AO3122" name="Диапазон3_2_4_1_3_7_8_2_1" securityDescriptor="O:WDG:WDD:(A;;CC;;;S-1-5-21-1281035640-548247933-376692995-11259)(A;;CC;;;S-1-5-21-1281035640-548247933-376692995-11258)(A;;CC;;;S-1-5-21-1281035640-548247933-376692995-5864)"/>
    <protectedRange algorithmName="SHA-512" hashValue="gcGOL1+sL9ZUPPQz8n+xTAJ1PfTIr+dFN64ja3m5eKVwLIqP0dJX9oqCivVoaYYMQGbCILGGIr7zshS+eQ2pFw==" saltValue="gD1k31ZDgkdnmOjJo+DZqg==" spinCount="100000" sqref="B3128" name="Диапазон3_98_1_1_1_5_1_1_1_9_2_1" securityDescriptor="O:WDG:WDD:(A;;CC;;;S-1-5-21-1281035640-548247933-376692995-11259)(A;;CC;;;S-1-5-21-1281035640-548247933-376692995-11258)(A;;CC;;;S-1-5-21-1281035640-548247933-376692995-5864)"/>
    <protectedRange algorithmName="SHA-512" hashValue="PcDp6X411TKeTkYwMQDr06PjDuBvKIbkgVEGWUhYEvNGrtS1hO8jBJe13cojQph19qaAL7RzxNqOXvnD0ONb8w==" saltValue="/++OLDTFcB+WSw+HXmwluQ==" spinCount="100000" sqref="AS3128 C3128 N3128 AT3127" name="Диапазон3_74_4_3_4_9_2_1" securityDescriptor="O:WDG:WDD:(A;;CC;;;S-1-5-21-1281035640-548247933-376692995-11259)(A;;CC;;;S-1-5-21-1281035640-548247933-376692995-11258)(A;;CC;;;S-1-5-21-1281035640-548247933-376692995-5864)"/>
    <protectedRange algorithmName="SHA-512" hashValue="L6oGTlLGZffDqUerKnexHca620vpFaPfDvFlAKk3vO04Y5qsZkvmVA9XBKrN0OeAg5q2WQ0M5RwAjLNGTy1nXQ==" saltValue="LkuXsaA8txD/rct5srVvrA==" spinCount="100000" sqref="J3128 E3128:H3128" name="Диапазон3_2_4_1_3_4_9_2_1" securityDescriptor="O:WDG:WDD:(A;;CC;;;S-1-5-21-1281035640-548247933-376692995-11259)(A;;CC;;;S-1-5-21-1281035640-548247933-376692995-11258)(A;;CC;;;S-1-5-21-1281035640-548247933-376692995-5864)"/>
    <protectedRange algorithmName="SHA-512" hashValue="r7LQp2bGTmHAJKKE6pHRWZpNE21quPJYShuXYS1Z+ljYlqQfSpA/ro0ka+bcQS7O5l3ipLB0MA7E9LCqT1jg9Q==" saltValue="eygN9PCG6KF0Di0dp8K9Pw==" spinCount="100000" sqref="K3128" name="Диапазон3_2_4_1_3_5_9_2_1" securityDescriptor="O:WDG:WDD:(A;;CC;;;S-1-5-21-1281035640-548247933-376692995-11259)(A;;CC;;;S-1-5-21-1281035640-548247933-376692995-11258)(A;;CC;;;S-1-5-21-1281035640-548247933-376692995-5864)"/>
    <protectedRange algorithmName="SHA-512" hashValue="GE4gIgDaBi2kMbvLXhPOLi5GaGX1kjc7XvMG439e5z6ifjz90blq+s2K6YVBC86Z4t4+ksxwP9I7sjhjsaC8gA==" saltValue="K0Empn4YFLbB4dkCLpvZig==" spinCount="100000" sqref="M3128" name="Диапазон3_74_1_3_2_9_2_1" securityDescriptor="O:WDG:WDD:(A;;CC;;;S-1-5-21-1281035640-548247933-376692995-11259)(A;;CC;;;S-1-5-21-1281035640-548247933-376692995-11258)(A;;CC;;;S-1-5-21-1281035640-548247933-376692995-5864)"/>
    <protectedRange algorithmName="SHA-512" hashValue="50Vltl01twZ7LDlffbBu3av1crDMKTd8ivEm0yf78rzix2xPuwvKqdZiZ3hQHljR4ed9LUMOgZgd2bzJiqnVbQ==" saltValue="sMddcwRjY3MYEkOq+UeSuA==" spinCount="100000" sqref="T3128 V3128:AO3128" name="Диапазон3_2_4_1_3_7_9_2_1" securityDescriptor="O:WDG:WDD:(A;;CC;;;S-1-5-21-1281035640-548247933-376692995-11259)(A;;CC;;;S-1-5-21-1281035640-548247933-376692995-11258)(A;;CC;;;S-1-5-21-1281035640-548247933-376692995-5864)"/>
    <protectedRange algorithmName="SHA-512" hashValue="Espr2vDre/Uc9FJfVk5KiCuYrNoBtpIU1r4LBYL7x+sD1D7B6oqdb7+bjkxI0sxD9ifP0MOle9COGqY5lpBFPw==" saltValue="w76c33FFdC1MIsKurB62og==" spinCount="100000" sqref="B3134" name="Диапазон3_98_1_1_1_5_1_1_1_10_2_1" securityDescriptor="O:WDG:WDD:(A;;CC;;;S-1-5-21-1281035640-548247933-376692995-11259)(A;;CC;;;S-1-5-21-1281035640-548247933-376692995-11258)(A;;CC;;;S-1-5-21-1281035640-548247933-376692995-5864)"/>
    <protectedRange algorithmName="SHA-512" hashValue="MbJBoz8oS/9Gy5vDII+6fGff3N89XeZwLnIyq774ktGP5POuLTfQcEGFJQOCoQv/nkDsf/vX7yLwGiRVolLfjA==" saltValue="GvrNOcn2UdbbDVyAnmFIkQ==" spinCount="100000" sqref="AS3134 C3134 N3134 AT3133" name="Диапазон3_74_4_3_4_10_2_1" securityDescriptor="O:WDG:WDD:(A;;CC;;;S-1-5-21-1281035640-548247933-376692995-11259)(A;;CC;;;S-1-5-21-1281035640-548247933-376692995-11258)(A;;CC;;;S-1-5-21-1281035640-548247933-376692995-5864)"/>
    <protectedRange algorithmName="SHA-512" hashValue="6YFO8LvtGCoFcX2Z6gSis0VxV435VxjNebuJvYU5Ix3wn0csn4onsp6/esm8JAKOl1JoZOC3OhjmdN6TGc2g/Q==" saltValue="HhMjV/OYbxT/SMCwc6g9aQ==" spinCount="100000" sqref="J3134 E3134:H3134" name="Диапазон3_2_4_1_3_4_10_2_1" securityDescriptor="O:WDG:WDD:(A;;CC;;;S-1-5-21-1281035640-548247933-376692995-11259)(A;;CC;;;S-1-5-21-1281035640-548247933-376692995-11258)(A;;CC;;;S-1-5-21-1281035640-548247933-376692995-5864)"/>
    <protectedRange algorithmName="SHA-512" hashValue="pGENgfPGyg6TvUntfBc57hhvfjZLE+NeE8bBSR4zTGrb2cjA3uiEZ8JulJ5OdOUiQjX7ybBtfiVGR9mlkIr9Cg==" saltValue="aSb1x8fEKDnTJ+gevqqIFA==" spinCount="100000" sqref="K3134" name="Диапазон3_2_4_1_3_5_10_2_1" securityDescriptor="O:WDG:WDD:(A;;CC;;;S-1-5-21-1281035640-548247933-376692995-11259)(A;;CC;;;S-1-5-21-1281035640-548247933-376692995-11258)(A;;CC;;;S-1-5-21-1281035640-548247933-376692995-5864)"/>
    <protectedRange algorithmName="SHA-512" hashValue="DI/+JM/lC6GW/69FMDmOAbJTXb54I7X4bl5jEd8G83dijyjbL2KvZMEXJLKuBMYkGDl8pL+smyEAJTgTd5VceA==" saltValue="VsFY9DJiqDnotb7o5P29AQ==" spinCount="100000" sqref="M3134" name="Диапазон3_74_1_3_2_10_2_1" securityDescriptor="O:WDG:WDD:(A;;CC;;;S-1-5-21-1281035640-548247933-376692995-11259)(A;;CC;;;S-1-5-21-1281035640-548247933-376692995-11258)(A;;CC;;;S-1-5-21-1281035640-548247933-376692995-5864)"/>
    <protectedRange algorithmName="SHA-512" hashValue="p1s3B2AFx1cdfAGh/q6hQkmD1J4EZcxVnmETd2honB+zVHZ25ZFVCxnotHVG8zTCtGZrRpqoPK/JAU91m99GIQ==" saltValue="mwmYHK1lLQG8GwXpPNnAig==" spinCount="100000" sqref="T3134 V3134:AO3134" name="Диапазон3_2_4_1_3_7_10_2_1" securityDescriptor="O:WDG:WDD:(A;;CC;;;S-1-5-21-1281035640-548247933-376692995-11259)(A;;CC;;;S-1-5-21-1281035640-548247933-376692995-11258)(A;;CC;;;S-1-5-21-1281035640-548247933-376692995-5864)"/>
    <protectedRange algorithmName="SHA-512" hashValue="7YTTTYsFRnEy42dByeZBFFDRpJt2u4PtZzSTHSh7jU2KTMryWIUlP3PKVw7Ijk2g5xmQpB0FDAehOIV+MLt5tQ==" saltValue="9INx0MpCoPBX5hrXahadmA==" spinCount="100000" sqref="B3140" name="Диапазон3_98_1_1_1_5_1_1_1_11_2_1" securityDescriptor="O:WDG:WDD:(A;;CC;;;S-1-5-21-1281035640-548247933-376692995-11259)(A;;CC;;;S-1-5-21-1281035640-548247933-376692995-11258)(A;;CC;;;S-1-5-21-1281035640-548247933-376692995-5864)"/>
    <protectedRange algorithmName="SHA-512" hashValue="LE7ZC1y7F8L4ANyCujUshy9sfHeiOC/dI0xqyMED9CprXie33YESE0vvIAlc+RICohY1wh3VqayY0sbeARIlCw==" saltValue="NhR/YecsV40bawSPf3ReTw==" spinCount="100000" sqref="AS3140 C3140 N3140 AT3139" name="Диапазон3_74_4_3_4_11_2_1" securityDescriptor="O:WDG:WDD:(A;;CC;;;S-1-5-21-1281035640-548247933-376692995-11259)(A;;CC;;;S-1-5-21-1281035640-548247933-376692995-11258)(A;;CC;;;S-1-5-21-1281035640-548247933-376692995-5864)"/>
    <protectedRange algorithmName="SHA-512" hashValue="NmahjXlZb4G5Ba6MGrnLXK3H1v49kCgOdE15qeCUDX0tBZhMeGCG9iP4th+RChyRBHl1UxrDp1Xn0d+N8rW++A==" saltValue="o30zPEPjiOAMhMhxU4eqZA==" spinCount="100000" sqref="J3140 E3140:H3140" name="Диапазон3_2_4_1_3_4_11_2_1" securityDescriptor="O:WDG:WDD:(A;;CC;;;S-1-5-21-1281035640-548247933-376692995-11259)(A;;CC;;;S-1-5-21-1281035640-548247933-376692995-11258)(A;;CC;;;S-1-5-21-1281035640-548247933-376692995-5864)"/>
    <protectedRange algorithmName="SHA-512" hashValue="JjCA9MfQlnpC3mb+H1e10GQ6j95f7aa87n6/4mpFQo+2GigZPNlYgvMp11KPOlPggV1wTl01HZmeCDbrgyfLjg==" saltValue="28WhTG6L+17YsMjZZFglVA==" spinCount="100000" sqref="K3140" name="Диапазон3_2_4_1_3_5_11_2_1" securityDescriptor="O:WDG:WDD:(A;;CC;;;S-1-5-21-1281035640-548247933-376692995-11259)(A;;CC;;;S-1-5-21-1281035640-548247933-376692995-11258)(A;;CC;;;S-1-5-21-1281035640-548247933-376692995-5864)"/>
    <protectedRange algorithmName="SHA-512" hashValue="8gDlsbt/dXQmY8OTTjaB1ljf2SQU4CEwjWdh4l4DjLRbem4Btc6Dzwxmsszh1La7uHJLzIKaLrHYpHWaK0KkcA==" saltValue="yly5KzlN2D2RhRmqzUodCw==" spinCount="100000" sqref="M3140" name="Диапазон3_74_1_3_2_11_2_1" securityDescriptor="O:WDG:WDD:(A;;CC;;;S-1-5-21-1281035640-548247933-376692995-11259)(A;;CC;;;S-1-5-21-1281035640-548247933-376692995-11258)(A;;CC;;;S-1-5-21-1281035640-548247933-376692995-5864)"/>
    <protectedRange algorithmName="SHA-512" hashValue="/lXQWM7jP3JNFwmbYBiDStb7y9o+rNhzwsmZ8ybjXVPCw1m9i8lM0SdWaxnkiisjtSREp438hEEhRd4W+izC4g==" saltValue="t/pV/cOHG7P7Z2PgQhK7sg==" spinCount="100000" sqref="T3140 V3140:AO3140" name="Диапазон3_2_4_1_3_7_11_2_1" securityDescriptor="O:WDG:WDD:(A;;CC;;;S-1-5-21-1281035640-548247933-376692995-11259)(A;;CC;;;S-1-5-21-1281035640-548247933-376692995-11258)(A;;CC;;;S-1-5-21-1281035640-548247933-376692995-5864)"/>
    <protectedRange algorithmName="SHA-512" hashValue="BjuTfVfLpfchMidmYuu/zo7ZX1FQQL5XNj6UQB/ERd/J8a34Ib2/xf7Z8rZRvTqAyjD9RggoN8Al9DIpDDFlyw==" saltValue="nGov2fXh+aqL25TFB0TD0w==" spinCount="100000" sqref="B3146" name="Диапазон3_98_1_1_1_5_1_1_1_12_2_1" securityDescriptor="O:WDG:WDD:(A;;CC;;;S-1-5-21-1281035640-548247933-376692995-11259)(A;;CC;;;S-1-5-21-1281035640-548247933-376692995-11258)(A;;CC;;;S-1-5-21-1281035640-548247933-376692995-5864)"/>
    <protectedRange algorithmName="SHA-512" hashValue="o009fM2uFEV2aKPqIuP6gm0enw5kIb1Gz2L3NMVUcCZBJLDz1YY5CnzGTCc+og824ZY/AuuBUUToNqt+yeIt/A==" saltValue="Fz4PWLcN7yYQqR6KIY8R2g==" spinCount="100000" sqref="AS3146 C3146 N3146 AT3145" name="Диапазон3_74_4_3_4_12_2_1" securityDescriptor="O:WDG:WDD:(A;;CC;;;S-1-5-21-1281035640-548247933-376692995-11259)(A;;CC;;;S-1-5-21-1281035640-548247933-376692995-11258)(A;;CC;;;S-1-5-21-1281035640-548247933-376692995-5864)"/>
    <protectedRange algorithmName="SHA-512" hashValue="03IPQX5RcS5HL9CmBfv3LmwuSvTxETwayV1YiY3xOEr+ss6gPdyokilu/FV0pW4lotmQw/RKqHilMb4y8vdKpA==" saltValue="5PR1XlyohbQXjTH/VOgG4g==" spinCount="100000" sqref="J3146 E3146:H3146" name="Диапазон3_2_4_1_3_4_12_2_1" securityDescriptor="O:WDG:WDD:(A;;CC;;;S-1-5-21-1281035640-548247933-376692995-11259)(A;;CC;;;S-1-5-21-1281035640-548247933-376692995-11258)(A;;CC;;;S-1-5-21-1281035640-548247933-376692995-5864)"/>
    <protectedRange algorithmName="SHA-512" hashValue="UBdtfgJlufkSNtflq5RojNjFECm83j5rI1WwsV0CpqtQzm4poSnUS1uRukdaPvaHryR2p2dcbcZj1MBMmc1oCA==" saltValue="QzmOmsGjp6sno9pA0zeIjA==" spinCount="100000" sqref="K3146" name="Диапазон3_2_4_1_3_5_12_2_1" securityDescriptor="O:WDG:WDD:(A;;CC;;;S-1-5-21-1281035640-548247933-376692995-11259)(A;;CC;;;S-1-5-21-1281035640-548247933-376692995-11258)(A;;CC;;;S-1-5-21-1281035640-548247933-376692995-5864)"/>
    <protectedRange algorithmName="SHA-512" hashValue="ISBAnp8BkgyDMr7rpjGAm9NydHGF4hGQOuQp8rVzv7NN7HDxMOkNFfUNIgO/OUpgU5PGXK87vwbLvjb3W/RC7Q==" saltValue="zN9d5dIOu4jg9bLEYMwTfg==" spinCount="100000" sqref="M3146" name="Диапазон3_74_1_3_2_12_2_1" securityDescriptor="O:WDG:WDD:(A;;CC;;;S-1-5-21-1281035640-548247933-376692995-11259)(A;;CC;;;S-1-5-21-1281035640-548247933-376692995-11258)(A;;CC;;;S-1-5-21-1281035640-548247933-376692995-5864)"/>
    <protectedRange algorithmName="SHA-512" hashValue="UQKEMUTPes9fB9rEoyyQJSb8yeuX6NEzJ8sDU+LlJ3SNLu9hRTXofA+YgMtU9kXXmEp4/ViJj5b7aL1rSdojcA==" saltValue="2mZp/LRgZ0fUKyrrFDVZ9A==" spinCount="100000" sqref="T3146 V3146:AO3146" name="Диапазон3_2_4_1_3_7_12_2_1" securityDescriptor="O:WDG:WDD:(A;;CC;;;S-1-5-21-1281035640-548247933-376692995-11259)(A;;CC;;;S-1-5-21-1281035640-548247933-376692995-11258)(A;;CC;;;S-1-5-21-1281035640-548247933-376692995-5864)"/>
    <protectedRange algorithmName="SHA-512" hashValue="3tcI6khAi+5v2mzIM/ih+HircXrum7cghNguPGlrMqA5vmyk1wvlKmwMOD07a70vEEtVVFjC3+kcKKZ39u2Rzw==" saltValue="SQjSknebbuYhyVCyWX5XVw==" spinCount="100000" sqref="B3152" name="Диапазон3_98_1_1_1_5_1_1_1_13_2_1" securityDescriptor="O:WDG:WDD:(A;;CC;;;S-1-5-21-1281035640-548247933-376692995-11259)(A;;CC;;;S-1-5-21-1281035640-548247933-376692995-11258)(A;;CC;;;S-1-5-21-1281035640-548247933-376692995-5864)"/>
    <protectedRange algorithmName="SHA-512" hashValue="RCD2rjSwaeta7EEhUbnCAxYL5sFwhGzX730AO6lBaoKGFS2zTOA9O7hTx9HTLslu2FgCwJBLB8OJpgCQSUYyhw==" saltValue="OHwqHXAuQTNFGnz6W4sk5A==" spinCount="100000" sqref="AS3152 C3152 N3152 AT3151" name="Диапазон3_74_4_3_4_13_2_1" securityDescriptor="O:WDG:WDD:(A;;CC;;;S-1-5-21-1281035640-548247933-376692995-11259)(A;;CC;;;S-1-5-21-1281035640-548247933-376692995-11258)(A;;CC;;;S-1-5-21-1281035640-548247933-376692995-5864)"/>
    <protectedRange algorithmName="SHA-512" hashValue="nDNzUH+joyOTwiFkh4jhOj8EpIuBUCLJg7a7DFClcEQJcUePLWCZEMa26xiorOhpp2bwtRXph0qg4MKJWh/BNw==" saltValue="NpaTsaMYJcZ8ht40s1P8wg==" spinCount="100000" sqref="J3152 E3152:H3152" name="Диапазон3_2_4_1_3_4_13_2_1" securityDescriptor="O:WDG:WDD:(A;;CC;;;S-1-5-21-1281035640-548247933-376692995-11259)(A;;CC;;;S-1-5-21-1281035640-548247933-376692995-11258)(A;;CC;;;S-1-5-21-1281035640-548247933-376692995-5864)"/>
    <protectedRange algorithmName="SHA-512" hashValue="AVJMQMTLia4xppA+WBuoZthDAwxXtuF798UPLG91hmR83OQ8a/gC6m0qWRqOM32CLO3Bx/iSKe/mOEhES1Tu0A==" saltValue="dTZwBDi4xmgpohDTBmdhIA==" spinCount="100000" sqref="K3152" name="Диапазон3_2_4_1_3_5_13_2_1" securityDescriptor="O:WDG:WDD:(A;;CC;;;S-1-5-21-1281035640-548247933-376692995-11259)(A;;CC;;;S-1-5-21-1281035640-548247933-376692995-11258)(A;;CC;;;S-1-5-21-1281035640-548247933-376692995-5864)"/>
    <protectedRange algorithmName="SHA-512" hashValue="1IpeIqhxoEh6zzZVwJZ/RZnqkhVGK9enDHMXPWlB+trHn4OR0c1PvPaei3GClNURbEMvOx6Cwanu+UE9KHTu2w==" saltValue="+VkrAGVu7VtImfT52b3+fg==" spinCount="100000" sqref="M3152" name="Диапазон3_74_1_3_2_13_2_1" securityDescriptor="O:WDG:WDD:(A;;CC;;;S-1-5-21-1281035640-548247933-376692995-11259)(A;;CC;;;S-1-5-21-1281035640-548247933-376692995-11258)(A;;CC;;;S-1-5-21-1281035640-548247933-376692995-5864)"/>
    <protectedRange algorithmName="SHA-512" hashValue="ZVyg0zk/a3QRvKEFiyZmQdGip2BhK7jmzeSRBxFUYK61iWlZ6YpBhqOcXlqBQ2PSYDdEZ/5oah/Sa6cMg4WYww==" saltValue="0kQVEpsThKoLSXR/h+VFzw==" spinCount="100000" sqref="T3152 V3152:AO3152" name="Диапазон3_2_4_1_3_7_13_2_1" securityDescriptor="O:WDG:WDD:(A;;CC;;;S-1-5-21-1281035640-548247933-376692995-11259)(A;;CC;;;S-1-5-21-1281035640-548247933-376692995-11258)(A;;CC;;;S-1-5-21-1281035640-548247933-376692995-5864)"/>
    <protectedRange algorithmName="SHA-512" hashValue="CdGQ/94WnT8VF5rSGtYyinj09t9DaOKLp1Gr9QmcPDaNy7wKTLQEJDI51mVYnnEKqaGhvK9u24N8H0MT/MWfvg==" saltValue="PZjkK/ZOtdcw9OI32T8p1Q==" spinCount="100000" sqref="B3158" name="Диапазон3_98_1_1_1_5_1_1_1_14_2_1" securityDescriptor="O:WDG:WDD:(A;;CC;;;S-1-5-21-1281035640-548247933-376692995-11259)(A;;CC;;;S-1-5-21-1281035640-548247933-376692995-11258)(A;;CC;;;S-1-5-21-1281035640-548247933-376692995-5864)"/>
    <protectedRange algorithmName="SHA-512" hashValue="Ozgw/cnxOk5ixw43P/ePNNp/vtJ7m3Z9u4Yx7AahpyxzDxrnbXAHRu0Ab4dw672avi/cyVcFtVHo/er9xOEalA==" saltValue="LZxb7WSqQMKE7lM2VFZaoA==" spinCount="100000" sqref="AS3158 C3158 N3158 AT3157" name="Диапазон3_74_4_3_4_14_2_1" securityDescriptor="O:WDG:WDD:(A;;CC;;;S-1-5-21-1281035640-548247933-376692995-11259)(A;;CC;;;S-1-5-21-1281035640-548247933-376692995-11258)(A;;CC;;;S-1-5-21-1281035640-548247933-376692995-5864)"/>
    <protectedRange algorithmName="SHA-512" hashValue="mt9A4Obb/zV8QO1Ns+tcwHKCqFZVkkJbaE0M1ebAsbL5leefXzh63xYw+yFgfOZ/4wJyFOQypSRCGHucwqpufQ==" saltValue="8lSQWaJpaN1bN+GbCZvu9g==" spinCount="100000" sqref="J3158 E3158:H3158" name="Диапазон3_2_4_1_3_4_14_2_1" securityDescriptor="O:WDG:WDD:(A;;CC;;;S-1-5-21-1281035640-548247933-376692995-11259)(A;;CC;;;S-1-5-21-1281035640-548247933-376692995-11258)(A;;CC;;;S-1-5-21-1281035640-548247933-376692995-5864)"/>
    <protectedRange algorithmName="SHA-512" hashValue="vX6u8W2Hy+s6i8GBhXLogIB5wEUrP3ixFu+YcUwnJrr4xLI0aupK29Pr4vT8mA7t/4ODp6UpUmQilQrRWkaT1w==" saltValue="vtkEFP/ffffrjTq6aeqgDg==" spinCount="100000" sqref="K3158" name="Диапазон3_2_4_1_3_5_14_2_1" securityDescriptor="O:WDG:WDD:(A;;CC;;;S-1-5-21-1281035640-548247933-376692995-11259)(A;;CC;;;S-1-5-21-1281035640-548247933-376692995-11258)(A;;CC;;;S-1-5-21-1281035640-548247933-376692995-5864)"/>
    <protectedRange algorithmName="SHA-512" hashValue="P1a+F0z6Zwh1Mqvh2G/PZX9lD1nozXw/MHdGFn3xv6E3vCyK1It6mKQAtNQsek5w2ci1qz0flSNmoT8zJLJv7Q==" saltValue="F14aVTEVHUjSDBJKXR8nWA==" spinCount="100000" sqref="M3158" name="Диапазон3_74_1_3_2_14_2_1" securityDescriptor="O:WDG:WDD:(A;;CC;;;S-1-5-21-1281035640-548247933-376692995-11259)(A;;CC;;;S-1-5-21-1281035640-548247933-376692995-11258)(A;;CC;;;S-1-5-21-1281035640-548247933-376692995-5864)"/>
    <protectedRange algorithmName="SHA-512" hashValue="WUmqdXU0U8idTiAo5kbv1G4zCPQfR7EECxw8RrJo0o8VdNZksxCmRp89OJfUwcd0vVNuox5mnAsfrga6pLDNag==" saltValue="oZrmpYkITvknV/6czfhzSQ==" spinCount="100000" sqref="T3158 V3158:AO3158" name="Диапазон3_2_4_1_3_7_14_2_1" securityDescriptor="O:WDG:WDD:(A;;CC;;;S-1-5-21-1281035640-548247933-376692995-11259)(A;;CC;;;S-1-5-21-1281035640-548247933-376692995-11258)(A;;CC;;;S-1-5-21-1281035640-548247933-376692995-5864)"/>
    <protectedRange algorithmName="SHA-512" hashValue="h/AMITYxUevO7o9LzuOj236D7UENzKu8gcVEMKp9moERmH43Xxqd1Mzt5fVwDV5YJ09sa4h6BkU8i6SZPc7Uxw==" saltValue="FtCkb6gcAqRInFqr+zC/ow==" spinCount="100000" sqref="B3164" name="Диапазон3_98_1_1_1_5_1_1_1_15_2_1" securityDescriptor="O:WDG:WDD:(A;;CC;;;S-1-5-21-1281035640-548247933-376692995-11259)(A;;CC;;;S-1-5-21-1281035640-548247933-376692995-11258)(A;;CC;;;S-1-5-21-1281035640-548247933-376692995-5864)"/>
    <protectedRange algorithmName="SHA-512" hashValue="QbxSjAnV2XdCpKYzOyF2FxQm5rjprPJ6RI7K1o6IHT5sL0Sw+CgsMungNrHCgcIvQZOuOacoiA/QFqLvhmb+hw==" saltValue="t1fcWtZbfZtnQeaiUKthsg==" spinCount="100000" sqref="AS3164 C3164 N3164 AT3163" name="Диапазон3_74_4_3_4_15_2_1" securityDescriptor="O:WDG:WDD:(A;;CC;;;S-1-5-21-1281035640-548247933-376692995-11259)(A;;CC;;;S-1-5-21-1281035640-548247933-376692995-11258)(A;;CC;;;S-1-5-21-1281035640-548247933-376692995-5864)"/>
    <protectedRange algorithmName="SHA-512" hashValue="gZxppty9KZ0o+p4FHPeqPPtcgd2qIawUUByXbzMi5H6i3oEWC0IWZ0cTfEUDxlKstiQbHyfmZ7LLDkMalOQn8w==" saltValue="DLCv1nwLZUw4aNDF/rRWsA==" spinCount="100000" sqref="J3164 E3164:H3164" name="Диапазон3_2_4_1_3_4_15_2_1" securityDescriptor="O:WDG:WDD:(A;;CC;;;S-1-5-21-1281035640-548247933-376692995-11259)(A;;CC;;;S-1-5-21-1281035640-548247933-376692995-11258)(A;;CC;;;S-1-5-21-1281035640-548247933-376692995-5864)"/>
    <protectedRange algorithmName="SHA-512" hashValue="qbDJXoM25rztHhiIc7esrPC01B7awpcQgfQuOnpzsUgEcWO9taZrKWtOz4HUrLd6e28nTRjkpF9K6jr3IYC36Q==" saltValue="3E5pXbHu0K7ZAN/X28sTIg==" spinCount="100000" sqref="K3164" name="Диапазон3_2_4_1_3_5_15_2_1" securityDescriptor="O:WDG:WDD:(A;;CC;;;S-1-5-21-1281035640-548247933-376692995-11259)(A;;CC;;;S-1-5-21-1281035640-548247933-376692995-11258)(A;;CC;;;S-1-5-21-1281035640-548247933-376692995-5864)"/>
    <protectedRange algorithmName="SHA-512" hashValue="0sx9pYMQha7MygRTJNb6J429MUj4m9XXYP1VPdFHgbpqs0pUSM//ablUsDWgIRcDUI2s++nZXu3h33q0cuYkJA==" saltValue="95geOtSL/iuVh+OmTdKo5w==" spinCount="100000" sqref="M3164" name="Диапазон3_74_1_3_2_15_2_1" securityDescriptor="O:WDG:WDD:(A;;CC;;;S-1-5-21-1281035640-548247933-376692995-11259)(A;;CC;;;S-1-5-21-1281035640-548247933-376692995-11258)(A;;CC;;;S-1-5-21-1281035640-548247933-376692995-5864)"/>
    <protectedRange algorithmName="SHA-512" hashValue="ixhbzpmyuClz1f9IE1CsRRrxrt9CaRIvzELMOdiVMPFKT+xgkI9PvpUlhzj8bwrCVk4Jmadg+CB37FTBYsVQkQ==" saltValue="ZkyUeUaXCVPXXY8p4MZsXA==" spinCount="100000" sqref="T3164 V3164:AO3164" name="Диапазон3_2_4_1_3_7_15_2_1" securityDescriptor="O:WDG:WDD:(A;;CC;;;S-1-5-21-1281035640-548247933-376692995-11259)(A;;CC;;;S-1-5-21-1281035640-548247933-376692995-11258)(A;;CC;;;S-1-5-21-1281035640-548247933-376692995-5864)"/>
    <protectedRange algorithmName="SHA-512" hashValue="KBeLH86YnNkG6tIbZYRbjwOZX8ewmGwd+u+ez0iace0X4qvp1IiH4wPyPvO13Vf/upZyaP7vVuCLxIOKRCmjyg==" saltValue="kM3N2r+aDvRr5qc43OAfig==" spinCount="100000" sqref="B3170" name="Диапазон3_98_1_1_1_5_1_1_1_16_2_1" securityDescriptor="O:WDG:WDD:(A;;CC;;;S-1-5-21-1281035640-548247933-376692995-11259)(A;;CC;;;S-1-5-21-1281035640-548247933-376692995-11258)(A;;CC;;;S-1-5-21-1281035640-548247933-376692995-5864)"/>
    <protectedRange algorithmName="SHA-512" hashValue="bpOW8706jkPBc2xCx6/uRjlAcxD4GCucayIYlDHdHC7dTYM1lNZm2krNZC310NeH1viD2eHBqBx7/MAFgCyhiA==" saltValue="nGVyEAfmqchk1geooN90Fw==" spinCount="100000" sqref="AS3170 C3170 N3170 AT3168" name="Диапазон3_74_4_3_4_16_2_1" securityDescriptor="O:WDG:WDD:(A;;CC;;;S-1-5-21-1281035640-548247933-376692995-11259)(A;;CC;;;S-1-5-21-1281035640-548247933-376692995-11258)(A;;CC;;;S-1-5-21-1281035640-548247933-376692995-5864)"/>
    <protectedRange algorithmName="SHA-512" hashValue="1xSKn71JDgtz4YLxSmc9xSWT1S+DpjZI9ZlhZ1q1kpBMfql19TDHnl9PmgBg8yFFXMoTfBiv9CPAWhqmEVwsXQ==" saltValue="dzbJpd7Hg0m/DMJKcnkOAQ==" spinCount="100000" sqref="J3170 E3170:H3170" name="Диапазон3_2_4_1_3_4_16_2_1" securityDescriptor="O:WDG:WDD:(A;;CC;;;S-1-5-21-1281035640-548247933-376692995-11259)(A;;CC;;;S-1-5-21-1281035640-548247933-376692995-11258)(A;;CC;;;S-1-5-21-1281035640-548247933-376692995-5864)"/>
    <protectedRange algorithmName="SHA-512" hashValue="sNP97FinJkh6UIs06URzZJ4lXItbqNxXXjBnNIOcAFd4x+pkeFgGsgO4JrpFnbkw7pfdRMEHro8B2vCmi0+xhA==" saltValue="IB8nzDt/zXxBRx2Fv453qw==" spinCount="100000" sqref="K3170" name="Диапазон3_2_4_1_3_5_16_2_1" securityDescriptor="O:WDG:WDD:(A;;CC;;;S-1-5-21-1281035640-548247933-376692995-11259)(A;;CC;;;S-1-5-21-1281035640-548247933-376692995-11258)(A;;CC;;;S-1-5-21-1281035640-548247933-376692995-5864)"/>
    <protectedRange algorithmName="SHA-512" hashValue="Ahp7hIaCbj9yCxNqvDzcwv9xDk+kwQYYsQvJB6Rejl8kW7vREDwL8gf7Fua+0E9LQ4z4NCqju+oo8f7JR/Y5wA==" saltValue="FG8b25psO8QWPsU2xFX32g==" spinCount="100000" sqref="M3170" name="Диапазон3_74_1_3_2_16_2_1" securityDescriptor="O:WDG:WDD:(A;;CC;;;S-1-5-21-1281035640-548247933-376692995-11259)(A;;CC;;;S-1-5-21-1281035640-548247933-376692995-11258)(A;;CC;;;S-1-5-21-1281035640-548247933-376692995-5864)"/>
    <protectedRange algorithmName="SHA-512" hashValue="qX++9l5kuVcxnw/WzvGKXdCO4oK043maTR2PzfB7WkTqYheKinKpYYOICr0+3wsiuZSma4FyC4uykqkjB6WUQA==" saltValue="eRuFpmIkgsr3HUVtv0Ab6A==" spinCount="100000" sqref="T3170 V3170:AO3170" name="Диапазон3_2_4_1_3_7_16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4049" name="Диапазон3_74_2_3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M4049" name="Диапазон3_74_2_4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4049" name="Диапазон3_74_2_6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T4049:AO4049" name="Диапазон3_74_2_7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D4049" name="Диапазон3_74_2_1_1_3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4049" name="Диапазон3_74_2_2_1_1_1" securityDescriptor="O:WDG:WDD:(A;;CC;;;S-1-5-21-1281035640-548247933-376692995-11259)(A;;CC;;;S-1-5-21-1281035640-548247933-376692995-11258)(A;;CC;;;S-1-5-21-1281035640-548247933-376692995-5864)"/>
    <protectedRange algorithmName="SHA-512" hashValue="gVZ3GofD/eail/TkcQgqgVWpCxqvP/z0X91m8QEO7+mJsnH628pgHkHR91Bxt5Apixa39QLAcjlejH3rtA95rw==" saltValue="Jp4RMlKrkYUD0d7WIC2iSQ==" spinCount="100000" sqref="E4053:E4059" name="Диапазон3_50_4_1_1_1" securityDescriptor="O:WDG:WDD:(A;;CC;;;S-1-5-21-1281035640-548247933-376692995-11259)(A;;CC;;;S-1-5-21-1281035640-548247933-376692995-11258)(A;;CC;;;S-1-5-21-1281035640-548247933-376692995-5864)"/>
    <protectedRange algorithmName="SHA-512" hashValue="sHigqhPVUFFr+383w0HgfvrN7wUS5nKW/knnTraS7K2aoVGF5gYcy2L1uopl1hF/9uvMYtKyifxjaSl9Nvo77w==" saltValue="vNIQS+IFdtnXYJGyPzP4mQ==" spinCount="100000" sqref="C3900:G3900" name="Диапазон3_16_1_5_1" securityDescriptor="O:WDG:WDD:(A;;CC;;;S-1-5-21-1281035640-548247933-376692995-11259)(A;;CC;;;S-1-5-21-1281035640-548247933-376692995-11258)(A;;CC;;;S-1-5-21-1281035640-548247933-376692995-5864)"/>
    <protectedRange algorithmName="SHA-512" hashValue="xOHvksn4ZFy2zTwT3mDWB0vmxedJTq6nLlZU6AiP3MZccMmM1E6vJ7zspKnJ4tWGW5H7VBrQdkdjsBC33zP62A==" saltValue="An7tporpjqbLo4lo+qHEUg==" spinCount="100000" sqref="H3900:L3900" name="Диапазон3_16_1_1_4_1" securityDescriptor="O:WDG:WDD:(A;;CC;;;S-1-5-21-1281035640-548247933-376692995-11259)(A;;CC;;;S-1-5-21-1281035640-548247933-376692995-11258)(A;;CC;;;S-1-5-21-1281035640-548247933-376692995-5864)"/>
    <protectedRange algorithmName="SHA-512" hashValue="ALTzgWrOlU69aMI44msEYV/ncXJUD5D+SH1Yk5xIBgh63wE3K0B9A16gdse1t41AsDDpuvZqSBBDtsYN1DKF/g==" saltValue="29DGYgA7H0plz1mjAuEVTw==" spinCount="100000" sqref="C3925 E3925:G3925" name="Диапазон3_16_1_2_3_2" securityDescriptor="O:WDG:WDD:(A;;CC;;;S-1-5-21-1281035640-548247933-376692995-11259)(A;;CC;;;S-1-5-21-1281035640-548247933-376692995-11258)(A;;CC;;;S-1-5-21-1281035640-548247933-376692995-5864)"/>
    <protectedRange algorithmName="SHA-512" hashValue="spS395D4/0Oey73OLhI8yeFDDQ/CGAfbOxl9/nCFCw+W+MPaL0coq3alokESipcolMXoup27D+Q/PAZS+8nxYQ==" saltValue="PpoZDoc7CBVfyE08wVgqaw==" spinCount="100000" sqref="I3925:L3925" name="Диапазон3_16_1_1_1_1_1" securityDescriptor="O:WDG:WDD:(A;;CC;;;S-1-5-21-1281035640-548247933-376692995-11259)(A;;CC;;;S-1-5-21-1281035640-548247933-376692995-11258)(A;;CC;;;S-1-5-21-1281035640-548247933-376692995-5864)"/>
    <protectedRange algorithmName="SHA-512" hashValue="5Kcda6NaRTIXCKKqgCbilp84Rw7yhLpGeWZpiIoZdDhBxgVAVHT2/FdBN6a2f7EadOgrDgNkm1259Y4plMjZeQ==" saltValue="nPe/RTeXzWNeTP3cN5e/fg==" spinCount="100000" sqref="G4066 C4066" name="Диапазон3_16_1_3_2_1" securityDescriptor="O:WDG:WDD:(A;;CC;;;S-1-5-21-1281035640-548247933-376692995-11259)(A;;CC;;;S-1-5-21-1281035640-548247933-376692995-11258)(A;;CC;;;S-1-5-21-1281035640-548247933-376692995-5864)"/>
    <protectedRange algorithmName="SHA-512" hashValue="ojqB66o02hsuI9O6ZiQIDCWEDwkFOQzKmxXSEynU+4Dvd42uwrx09VqJCY7ybo4TemFyWgsh2BHWkzBq50JOnQ==" saltValue="05Khv3B3heOYXO4fgRriBg==" spinCount="100000" sqref="I4066:L4066" name="Диапазон3_16_1_1_2_1_1" securityDescriptor="O:WDG:WDD:(A;;CC;;;S-1-5-21-1281035640-548247933-376692995-11259)(A;;CC;;;S-1-5-21-1281035640-548247933-376692995-11258)(A;;CC;;;S-1-5-21-1281035640-548247933-376692995-5864)"/>
    <protectedRange algorithmName="SHA-512" hashValue="AMCzhJBF5GPt623OwDZ71jCEEiPzLHNpwwjN8BXGfHRAEmyFaH8UwiK6WmAtDVqupkcC4lhJUdBAo7FM7IApVA==" saltValue="d3/TyiPvt1dUEO+UCzHhew==" spinCount="100000" sqref="E4060:F4066" name="Диапазон3_16_1_2_1_5_1" securityDescriptor="O:WDG:WDD:(A;;CC;;;S-1-5-21-1281035640-548247933-376692995-11259)(A;;CC;;;S-1-5-21-1281035640-548247933-376692995-11258)(A;;CC;;;S-1-5-21-1281035640-548247933-376692995-5864)"/>
    <protectedRange algorithmName="SHA-512" hashValue="xlBb5nut4AfB0coPQfUSdzGD/SvHyn53h8lN+ePjxbgIYasVAfX15LNCrh8la84ZOaWnAHuvwKg45uzSOQaOnA==" saltValue="gnnMs4+kROkRRouSe+k0rA==" spinCount="100000" sqref="F3530" name="Диапазон3_74_3_1_1_2_1" securityDescriptor="O:WDG:WDD:(A;;CC;;;S-1-5-21-1281035640-548247933-376692995-11259)(A;;CC;;;S-1-5-21-1281035640-548247933-376692995-11258)(A;;CC;;;S-1-5-21-1281035640-548247933-376692995-5864)"/>
    <protectedRange algorithmName="SHA-512" hashValue="SWVhZW0UP6B1P/omqAynX5frQpvHsTOYKSloXjb3w4XfI8nM7DyACPMhJiAfUlFaSGJBmb+ykLJK1ccRJ4szdQ==" saltValue="uIXlLAkttAuDCjubXj3D6w==" spinCount="100000" sqref="D3530" name="Диапазон3_74_1_1_2_1_1_1" securityDescriptor="O:WDG:WDD:(A;;CC;;;S-1-5-21-1281035640-548247933-376692995-11259)(A;;CC;;;S-1-5-21-1281035640-548247933-376692995-11258)(A;;CC;;;S-1-5-21-1281035640-548247933-376692995-5864)"/>
    <protectedRange algorithmName="SHA-512" hashValue="Pp8cUyzbDAUUSZWVy72sL/DnGM0K0eTI8ftZAdNUPHX9BHs7I88lfvzusUxp2Mo1CL1e2QO8DEnqAsSPByp5ig==" saltValue="rqt5Y/gT39F2QWrbTCQvig==" spinCount="100000" sqref="B3075" name="Диапазон3_98_1_1_1_5_1_1_1_17_1_1" securityDescriptor="O:WDG:WDD:(A;;CC;;;S-1-5-21-1281035640-548247933-376692995-11259)(A;;CC;;;S-1-5-21-1281035640-548247933-376692995-11258)(A;;CC;;;S-1-5-21-1281035640-548247933-376692995-5864)"/>
    <protectedRange algorithmName="SHA-512" hashValue="xTZ0+2PIto0YSsW+7ETxrCX836HL9ALvSdNlN3T0UZj50Lp7+kxMIyVF50HWUA4U5TmNekLvIBu3cyJiHnphaA==" saltValue="vlvkiVh7lqRENuL1GDbafA==" spinCount="100000" sqref="N3075 AS3075 C3075" name="Диапазон3_74_4_3_4_17_1_1" securityDescriptor="O:WDG:WDD:(A;;CC;;;S-1-5-21-1281035640-548247933-376692995-11259)(A;;CC;;;S-1-5-21-1281035640-548247933-376692995-11258)(A;;CC;;;S-1-5-21-1281035640-548247933-376692995-5864)"/>
    <protectedRange algorithmName="SHA-512" hashValue="QC/wAWMabietdnEwNZXujVmlgC9uvAdFPi8cQrk7/pOBUcMB5cze3p3o217QfaqWjbi6F/02pqYlSc6R5RJLRw==" saltValue="lepHofcOUaVbfAGrRVOVLQ==" spinCount="100000" sqref="J3075" name="Диапазон3_2_4_1_3_4_17_1_1" securityDescriptor="O:WDG:WDD:(A;;CC;;;S-1-5-21-1281035640-548247933-376692995-11259)(A;;CC;;;S-1-5-21-1281035640-548247933-376692995-11258)(A;;CC;;;S-1-5-21-1281035640-548247933-376692995-5864)"/>
    <protectedRange algorithmName="SHA-512" hashValue="P8V5E9ZmvViCHlK7DSu7KNWgL4vHy3y293Jpv2r2HRMdh3Lv8POJ8CFIzURyQWGn4nKNzOhMd5CCfPNBdFQE+w==" saltValue="p/e8UB3eipuFAieUND4+ig==" spinCount="100000" sqref="K3075" name="Диапазон3_2_4_1_3_5_17_1_1" securityDescriptor="O:WDG:WDD:(A;;CC;;;S-1-5-21-1281035640-548247933-376692995-11259)(A;;CC;;;S-1-5-21-1281035640-548247933-376692995-11258)(A;;CC;;;S-1-5-21-1281035640-548247933-376692995-5864)"/>
    <protectedRange algorithmName="SHA-512" hashValue="AR2mwOn9cuL7AsN3yzLnIbDBUqke+QxwkJT1WTgbKnHJkdWEyxINPnZCpdbjQ8f5EQDFaSXjIJLGFuo8B3fo/Q==" saltValue="qjSnBl9AV1UusLISF4Tp5A==" spinCount="100000" sqref="M3075" name="Диапазон3_74_1_3_2_17_1_1" securityDescriptor="O:WDG:WDD:(A;;CC;;;S-1-5-21-1281035640-548247933-376692995-11259)(A;;CC;;;S-1-5-21-1281035640-548247933-376692995-11258)(A;;CC;;;S-1-5-21-1281035640-548247933-376692995-5864)"/>
    <protectedRange algorithmName="SHA-512" hashValue="y7WIgEHL0y/ovWMyrQGALfaIcTStrAYhG4nDxLGogP5ihQJd/WFRLDEoOIP9YQ/maumyHSf/xAMlvJ5G9oSnzA==" saltValue="lPX25QTCMu3dFDkOMy8HYw==" spinCount="100000" sqref="T3075 V3075:AO3075" name="Диапазон3_2_4_1_3_7_17_1_1" securityDescriptor="O:WDG:WDD:(A;;CC;;;S-1-5-21-1281035640-548247933-376692995-11259)(A;;CC;;;S-1-5-21-1281035640-548247933-376692995-11258)(A;;CC;;;S-1-5-21-1281035640-548247933-376692995-5864)"/>
    <protectedRange algorithmName="SHA-512" hashValue="+BQQP5I7e9ul7mlggQjCBYT/ITgNl9JkWHFIkt/6vETBv93FkEQaszr7Ah/Tvbma5PfOcffwsWmeFVKeC6Fhjw==" saltValue="Y/zMnID/xlopfxijASNdfw==" spinCount="100000" sqref="E3075:F3075" name="Диапазон3_2_4_1_3_4_17_2_1_1" securityDescriptor="O:WDG:WDD:(A;;CC;;;S-1-5-21-1281035640-548247933-376692995-11259)(A;;CC;;;S-1-5-21-1281035640-548247933-376692995-11258)(A;;CC;;;S-1-5-21-1281035640-548247933-376692995-5864)"/>
    <protectedRange algorithmName="SHA-512" hashValue="BGIRJ4Py7r7wVBgPSeze8DCBHljQv4lB+o3ORNCz2oam3rUIjBW2yhm0u18W4Sb6ziJ3eInxB6D+farK/6PDvg==" saltValue="K842uDaoLT4ovSfZqiAiTQ==" spinCount="100000" sqref="B3081" name="Диапазон3_98_1_1_1_5_1_1_1_1_1_1_1" securityDescriptor="O:WDG:WDD:(A;;CC;;;S-1-5-21-1281035640-548247933-376692995-11259)(A;;CC;;;S-1-5-21-1281035640-548247933-376692995-11258)(A;;CC;;;S-1-5-21-1281035640-548247933-376692995-5864)"/>
    <protectedRange algorithmName="SHA-512" hashValue="J6Vs04dstCt8U3ceaGiutyKCd3sriuAvCnQb9H/ZVMT8SmaZ0vVVX0GG5Crg0Ou8f20IhSFZW/NxfWsNo/UGfQ==" saltValue="VdyB7jr9qs8NHTnLMLhRKA==" spinCount="100000" sqref="N3081 AS3081 C3081" name="Диапазон3_74_4_3_4_1_1_1_1" securityDescriptor="O:WDG:WDD:(A;;CC;;;S-1-5-21-1281035640-548247933-376692995-11259)(A;;CC;;;S-1-5-21-1281035640-548247933-376692995-11258)(A;;CC;;;S-1-5-21-1281035640-548247933-376692995-5864)"/>
    <protectedRange algorithmName="SHA-512" hashValue="wXiuf7vJOYeGw0WVc5M0F4PvYBL0ELcxgFyqk49Ianv2TEeQ+qeuyMs7/LJQRwyUtWqOBY1x49wxKpU13RtYNA==" saltValue="ZprbdfA+31pPegdTSunjDw==" spinCount="100000" sqref="J3081 G3081" name="Диапазон3_2_4_1_3_4_1_1_1_1" securityDescriptor="O:WDG:WDD:(A;;CC;;;S-1-5-21-1281035640-548247933-376692995-11259)(A;;CC;;;S-1-5-21-1281035640-548247933-376692995-11258)(A;;CC;;;S-1-5-21-1281035640-548247933-376692995-5864)"/>
    <protectedRange algorithmName="SHA-512" hashValue="XHyRL5G4wgnutAQYZuE2Wsnb55Gleshi28V7NTIPr6mLqoX1A7uKZyJHBdkv7VcTzF/08KT8ijkOeFHi7uRvIw==" saltValue="vLLfIlTpxlWokK7/B/3IEA==" spinCount="100000" sqref="K3081" name="Диапазон3_2_4_1_3_5_1_1_1_1" securityDescriptor="O:WDG:WDD:(A;;CC;;;S-1-5-21-1281035640-548247933-376692995-11259)(A;;CC;;;S-1-5-21-1281035640-548247933-376692995-11258)(A;;CC;;;S-1-5-21-1281035640-548247933-376692995-5864)"/>
    <protectedRange algorithmName="SHA-512" hashValue="5UmEBLrMLKN5UNNQYowv/Vz9DHNq2S2OR2PVzypS6ung3p4oDRYsj6bybPXyrA/l3r3Yj0gZuLB81znLdI23zQ==" saltValue="FqnsSOyXz8K8Z9M2T+0kMA==" spinCount="100000" sqref="M3081" name="Диапазон3_74_1_3_2_1_1_1_1" securityDescriptor="O:WDG:WDD:(A;;CC;;;S-1-5-21-1281035640-548247933-376692995-11259)(A;;CC;;;S-1-5-21-1281035640-548247933-376692995-11258)(A;;CC;;;S-1-5-21-1281035640-548247933-376692995-5864)"/>
    <protectedRange algorithmName="SHA-512" hashValue="zdi7Z1MxDPWFFSjLkuGX0yTsDt/kc0g4bWPZmqyuDHF5uv4+bfj43mlBxpwC4GW4CU25azkxhJx5oLFVDQ/dzQ==" saltValue="TtnOH9hVdE8WaDauMvwsSw==" spinCount="100000" sqref="T3081 V3081:AO3081" name="Диапазон3_2_4_1_3_7_1_1_1_1" securityDescriptor="O:WDG:WDD:(A;;CC;;;S-1-5-21-1281035640-548247933-376692995-11259)(A;;CC;;;S-1-5-21-1281035640-548247933-376692995-11258)(A;;CC;;;S-1-5-21-1281035640-548247933-376692995-5864)"/>
    <protectedRange algorithmName="SHA-512" hashValue="b37ACWvFWZIQEKt5bVzwjS2KTwv8GTU5m6qGGJyrhEr/RsJ4ok5CuUKJyj7rIEyrGRFRiq8YJtZyCXr1aPvDMg==" saltValue="ZPb+dvsnuO2m3qV1ye8OTQ==" spinCount="100000" sqref="E3081:F3081" name="Диапазон3_2_4_1_3_4_1_1_2_1_1" securityDescriptor="O:WDG:WDD:(A;;CC;;;S-1-5-21-1281035640-548247933-376692995-11259)(A;;CC;;;S-1-5-21-1281035640-548247933-376692995-11258)(A;;CC;;;S-1-5-21-1281035640-548247933-376692995-5864)"/>
    <protectedRange algorithmName="SHA-512" hashValue="LFKSZuaYkNtFkY4Q9c+UGL4cTnnq4FVdRokOzJBTedSspIJFv3ljdfV2RJmsf1X0MbOhE09JprsOHuTgHQeueA==" saltValue="EpJ6ZtP1igZ2C/cXO1oHmA==" spinCount="100000" sqref="B3087" name="Диапазон3_98_1_1_1_5_1_1_1_2_1_1_1" securityDescriptor="O:WDG:WDD:(A;;CC;;;S-1-5-21-1281035640-548247933-376692995-11259)(A;;CC;;;S-1-5-21-1281035640-548247933-376692995-11258)(A;;CC;;;S-1-5-21-1281035640-548247933-376692995-5864)"/>
    <protectedRange algorithmName="SHA-512" hashValue="UbopOLFZwcVG5RVKFiz2YPZLyv8TKJv+eX6iuhv1URQ07B51UTpRIRJiztm1xloQFnHmFhEVFQKP5PsIwyYmPA==" saltValue="Ncn4eMeHiSWsFD+EhavJnw==" spinCount="100000" sqref="N3087 AS3087 C3087" name="Диапазон3_74_4_3_4_2_1_1_1" securityDescriptor="O:WDG:WDD:(A;;CC;;;S-1-5-21-1281035640-548247933-376692995-11259)(A;;CC;;;S-1-5-21-1281035640-548247933-376692995-11258)(A;;CC;;;S-1-5-21-1281035640-548247933-376692995-5864)"/>
    <protectedRange algorithmName="SHA-512" hashValue="Ucq+E8RKhCnNtr1cUDuJwi3riEYOSVa4hAej7Ka0h9iRgd9XnienVAQ1Ap/YU/x+IFWp0/uzA3WX05VqM1INnA==" saltValue="+Kg48EUlMyADbcMU++e/Ow==" spinCount="100000" sqref="J3087 G3087" name="Диапазон3_2_4_1_3_4_2_1_1_1" securityDescriptor="O:WDG:WDD:(A;;CC;;;S-1-5-21-1281035640-548247933-376692995-11259)(A;;CC;;;S-1-5-21-1281035640-548247933-376692995-11258)(A;;CC;;;S-1-5-21-1281035640-548247933-376692995-5864)"/>
    <protectedRange algorithmName="SHA-512" hashValue="H6hbnhpHUaqcr8Jm6YJqo5q35yhkFRLSp1GW5F1fXrSs5ANlgwcPWqmYLtxBWtndDUIo1SQJU8M0K2KEHcspOw==" saltValue="cXJxAraCuN2IXWtS4FK5SA==" spinCount="100000" sqref="K3087" name="Диапазон3_2_4_1_3_5_2_1_1_1" securityDescriptor="O:WDG:WDD:(A;;CC;;;S-1-5-21-1281035640-548247933-376692995-11259)(A;;CC;;;S-1-5-21-1281035640-548247933-376692995-11258)(A;;CC;;;S-1-5-21-1281035640-548247933-376692995-5864)"/>
    <protectedRange algorithmName="SHA-512" hashValue="bvNs0uTV9GGdVrFqn4hYGmzBs5uKnv0YP7kspoTM0lqU698h46w/1Q0v2g8eRRxw5sCSleeYMfs+tw4u9rRjIw==" saltValue="ToM1KGn2B1DPDMeelmZ3Bw==" spinCount="100000" sqref="M3087" name="Диапазон3_74_1_3_2_2_1_1_1" securityDescriptor="O:WDG:WDD:(A;;CC;;;S-1-5-21-1281035640-548247933-376692995-11259)(A;;CC;;;S-1-5-21-1281035640-548247933-376692995-11258)(A;;CC;;;S-1-5-21-1281035640-548247933-376692995-5864)"/>
    <protectedRange algorithmName="SHA-512" hashValue="NHXDjPCxvEmGOSRD9ayM44S37NTOr61PUvD/rHTARUOj2NALsT3lwjfgai7GKbW5QMU3y39Z9mk8vr/gEJAVgQ==" saltValue="q+oE+yRtQTQDwWYKLhXKBg==" spinCount="100000" sqref="T3087 V3087:AO3087" name="Диапазон3_2_4_1_3_7_2_1_1_1" securityDescriptor="O:WDG:WDD:(A;;CC;;;S-1-5-21-1281035640-548247933-376692995-11259)(A;;CC;;;S-1-5-21-1281035640-548247933-376692995-11258)(A;;CC;;;S-1-5-21-1281035640-548247933-376692995-5864)"/>
    <protectedRange algorithmName="SHA-512" hashValue="Z4JhCMCEf9BpRmWPZw5cidVPQQYXXsk27jzK9pAE1jlXb+kAL1pxT9gvrZFPd9qRaN0gm1nHtoa0oefrWKJbOg==" saltValue="AY+XcbridFx6cSsE9/n1dQ==" spinCount="100000" sqref="E3087:F3087" name="Диапазон3_2_4_1_3_4_2_1_2_1_1" securityDescriptor="O:WDG:WDD:(A;;CC;;;S-1-5-21-1281035640-548247933-376692995-11259)(A;;CC;;;S-1-5-21-1281035640-548247933-376692995-11258)(A;;CC;;;S-1-5-21-1281035640-548247933-376692995-5864)"/>
    <protectedRange algorithmName="SHA-512" hashValue="gcgigHvaIvwa+xZiuvWd4XBrmiFM2rjqG/NGpyBKrX4ehICAr9iKb5aItyRFvNONSIUuf1qLXgLNS723TmZ58Q==" saltValue="xuNd0UVDIc/Ez0g3EeBGZQ==" spinCount="100000" sqref="B3093" name="Диапазон3_98_1_1_1_5_1_1_1_3_1_1_1" securityDescriptor="O:WDG:WDD:(A;;CC;;;S-1-5-21-1281035640-548247933-376692995-11259)(A;;CC;;;S-1-5-21-1281035640-548247933-376692995-11258)(A;;CC;;;S-1-5-21-1281035640-548247933-376692995-5864)"/>
    <protectedRange algorithmName="SHA-512" hashValue="b28w2dTF38SUsmdsC6g85ZKd8Yampf/9G5/sB2XDDNqofvJ8a7a8P4n61Fsp6ob9TwBO/ZMta4ACoTM4AbRnxw==" saltValue="p1DundwFQFRc24qMIU9nYg==" spinCount="100000" sqref="N3093 AS3093 C3093" name="Диапазон3_74_4_3_4_3_1_1_1" securityDescriptor="O:WDG:WDD:(A;;CC;;;S-1-5-21-1281035640-548247933-376692995-11259)(A;;CC;;;S-1-5-21-1281035640-548247933-376692995-11258)(A;;CC;;;S-1-5-21-1281035640-548247933-376692995-5864)"/>
    <protectedRange algorithmName="SHA-512" hashValue="EQainbi/McHz1xp5mv83s0esuhoWXEepUNmNaeS7xxCOokrxJtVWPfWJKfp9s2+ri8d0zF0TsGB3tqsxaQw/ew==" saltValue="a4demYwuzuQbVO5MkhGy9w==" spinCount="100000" sqref="J3093 G3093" name="Диапазон3_2_4_1_3_4_3_1_1_1" securityDescriptor="O:WDG:WDD:(A;;CC;;;S-1-5-21-1281035640-548247933-376692995-11259)(A;;CC;;;S-1-5-21-1281035640-548247933-376692995-11258)(A;;CC;;;S-1-5-21-1281035640-548247933-376692995-5864)"/>
    <protectedRange algorithmName="SHA-512" hashValue="nBjH/Y7roJLXmGMi70fDsZyz9Vgju+GRl1g1ksqH00qk2fSiCcGpqqXuMal64Z7Lc7+WUqTYPdSIYBtGjmHUjg==" saltValue="2eJgITyCxwuZhMKnpWiUjw==" spinCount="100000" sqref="K3093" name="Диапазон3_2_4_1_3_5_3_1_1_1" securityDescriptor="O:WDG:WDD:(A;;CC;;;S-1-5-21-1281035640-548247933-376692995-11259)(A;;CC;;;S-1-5-21-1281035640-548247933-376692995-11258)(A;;CC;;;S-1-5-21-1281035640-548247933-376692995-5864)"/>
    <protectedRange algorithmName="SHA-512" hashValue="3yfpBzJbKWtvfMDzTCKiKP8VX3KP3uPAtTa6FQWdm/cN4XZjZX/gmGpuEKOd/mfXCjKOE1EB7bVUXOXHnx8kXA==" saltValue="oTd/d/neGiwSE8LGEnp2Dg==" spinCount="100000" sqref="M3093" name="Диапазон3_74_1_3_2_3_1_1_1" securityDescriptor="O:WDG:WDD:(A;;CC;;;S-1-5-21-1281035640-548247933-376692995-11259)(A;;CC;;;S-1-5-21-1281035640-548247933-376692995-11258)(A;;CC;;;S-1-5-21-1281035640-548247933-376692995-5864)"/>
    <protectedRange algorithmName="SHA-512" hashValue="/Vh8326ArLJkTVV/lzcDfG7f0HN9zteN0VLlAug1aKH/juPJM1LUqQsj6icWz5xoOenkTmtNkJDwDT9Jww7LQQ==" saltValue="p+s3eRe/XNzQlitWulr1yA==" spinCount="100000" sqref="T3093 V3093:AO3093" name="Диапазон3_2_4_1_3_7_3_1_1_1" securityDescriptor="O:WDG:WDD:(A;;CC;;;S-1-5-21-1281035640-548247933-376692995-11259)(A;;CC;;;S-1-5-21-1281035640-548247933-376692995-11258)(A;;CC;;;S-1-5-21-1281035640-548247933-376692995-5864)"/>
    <protectedRange algorithmName="SHA-512" hashValue="jwcTtvX/Wo49UsXpHOSbyPktLRN/SdAxaVQwUwRpyhoubRmr7T4cOkcfSbrWAOfyYMuh4kbYxNlQO0GFTqhUZA==" saltValue="y7u1QZO08Bsh1smBr8V8Tw==" spinCount="100000" sqref="E3093:F3093" name="Диапазон3_2_4_1_3_4_3_1_2_1_1" securityDescriptor="O:WDG:WDD:(A;;CC;;;S-1-5-21-1281035640-548247933-376692995-11259)(A;;CC;;;S-1-5-21-1281035640-548247933-376692995-11258)(A;;CC;;;S-1-5-21-1281035640-548247933-376692995-5864)"/>
    <protectedRange algorithmName="SHA-512" hashValue="7exvKJaIDRBZMPQRT7XWG1Pkm5EJcAMSrw3ewMxvPHuXQ4NGXK651H3muIby7Y+e3Ny3Akb/tMMabtjCBOqbTQ==" saltValue="KTXFNz6ofJ09Y38/waeymw==" spinCount="100000" sqref="B3099" name="Диапазон3_98_1_1_1_5_1_1_1_4_1_1_1" securityDescriptor="O:WDG:WDD:(A;;CC;;;S-1-5-21-1281035640-548247933-376692995-11259)(A;;CC;;;S-1-5-21-1281035640-548247933-376692995-11258)(A;;CC;;;S-1-5-21-1281035640-548247933-376692995-5864)"/>
    <protectedRange algorithmName="SHA-512" hashValue="oIyYtNvpz6YIpMOg2wWOgqq5iNofJPPr5tZ3APqmElR9VZeDRzRZUIizyk+WyOllsz4NAtudJWijPbaIVh3kpA==" saltValue="uP9MeuAobGPs6WgQDwCwZQ==" spinCount="100000" sqref="N3099 AS3099 C3099" name="Диапазон3_74_4_3_4_4_1_1_1" securityDescriptor="O:WDG:WDD:(A;;CC;;;S-1-5-21-1281035640-548247933-376692995-11259)(A;;CC;;;S-1-5-21-1281035640-548247933-376692995-11258)(A;;CC;;;S-1-5-21-1281035640-548247933-376692995-5864)"/>
    <protectedRange algorithmName="SHA-512" hashValue="pdHG/hnihohfNO5jmoSGGZ1HlK+Pxy3Vkg5zv4lGNjG3d7bcZ5PzrUr27/6JL9nl7a4Ag022i4nFDF5pCQJc+A==" saltValue="HE2+AEQADyDhdIDdDC6INQ==" spinCount="100000" sqref="J3099 G3099" name="Диапазон3_2_4_1_3_4_4_1_1_1" securityDescriptor="O:WDG:WDD:(A;;CC;;;S-1-5-21-1281035640-548247933-376692995-11259)(A;;CC;;;S-1-5-21-1281035640-548247933-376692995-11258)(A;;CC;;;S-1-5-21-1281035640-548247933-376692995-5864)"/>
    <protectedRange algorithmName="SHA-512" hashValue="pHLihQd2cxIMVKhDmgma5f6PpwzDn5KS0lZZyqunNnImb/K4G1WI53is/vKasAwGPuJRRzlbU0U1oZSPk+CjpA==" saltValue="vTdSdeV1qgG6BmUmQ1U6NQ==" spinCount="100000" sqref="K3099" name="Диапазон3_2_4_1_3_5_4_1_1_1" securityDescriptor="O:WDG:WDD:(A;;CC;;;S-1-5-21-1281035640-548247933-376692995-11259)(A;;CC;;;S-1-5-21-1281035640-548247933-376692995-11258)(A;;CC;;;S-1-5-21-1281035640-548247933-376692995-5864)"/>
    <protectedRange algorithmName="SHA-512" hashValue="lr9iTayJQ8AGXM6gWpGSCMjtzRFNFO1u4nIjQVmnX32wK4S5bHiCL4GTavqPM7sBbUliS3rPI0K+J76+UkT62Q==" saltValue="3xZ7cP8lH8Ht0lfyUfGxUw==" spinCount="100000" sqref="M3099" name="Диапазон3_74_1_3_2_4_1_1_1" securityDescriptor="O:WDG:WDD:(A;;CC;;;S-1-5-21-1281035640-548247933-376692995-11259)(A;;CC;;;S-1-5-21-1281035640-548247933-376692995-11258)(A;;CC;;;S-1-5-21-1281035640-548247933-376692995-5864)"/>
    <protectedRange algorithmName="SHA-512" hashValue="lTkzR+1oA6bIYN8skF0z+b354nVExNxi6TpxtIUiVtEVp1e5vVhaGVjYRObXZ6m2VOUigDvalV+K/6g4NKE1pg==" saltValue="ooFR9eCZyIlq1z7pu5YtcA==" spinCount="100000" sqref="T3099 V3099:AO3099" name="Диапазон3_2_4_1_3_7_4_1_1_1" securityDescriptor="O:WDG:WDD:(A;;CC;;;S-1-5-21-1281035640-548247933-376692995-11259)(A;;CC;;;S-1-5-21-1281035640-548247933-376692995-11258)(A;;CC;;;S-1-5-21-1281035640-548247933-376692995-5864)"/>
    <protectedRange algorithmName="SHA-512" hashValue="6xJDVXYP0qZT+D5RRxc+5HUnp2+1C5nxdhTqz1wlvtFoDp/ZQkZYsW5npt9coCD3m9cSwgdl+iPgFnU1bNCJoA==" saltValue="Na7AeXJfA5rXba/fUX6vUg==" spinCount="100000" sqref="E3099:F3099" name="Диапазон3_2_4_1_3_4_4_1_2_1_1" securityDescriptor="O:WDG:WDD:(A;;CC;;;S-1-5-21-1281035640-548247933-376692995-11259)(A;;CC;;;S-1-5-21-1281035640-548247933-376692995-11258)(A;;CC;;;S-1-5-21-1281035640-548247933-376692995-5864)"/>
    <protectedRange algorithmName="SHA-512" hashValue="jg52M3uGqbD546a2m5GW9gODvbFIZhaNCtmV58eAJ6Kg0baxMqBHYJbjRJG3QPwy9e10a1wfeyQm8q0TZHBung==" saltValue="47nJqQW5jjnJ86vLGnRiBQ==" spinCount="100000" sqref="B3105" name="Диапазон3_98_1_1_1_5_1_1_1_5_1_1_1" securityDescriptor="O:WDG:WDD:(A;;CC;;;S-1-5-21-1281035640-548247933-376692995-11259)(A;;CC;;;S-1-5-21-1281035640-548247933-376692995-11258)(A;;CC;;;S-1-5-21-1281035640-548247933-376692995-5864)"/>
    <protectedRange algorithmName="SHA-512" hashValue="0+2ihXDPtkwAgbB2M/iEOWS+wiJ3M+KyGhNLkjPhOcV3A0nRY6Kid36C4lRGWqjCEpEMnfYQP5MDpdZmI/Zq6Q==" saltValue="oXYrwxkIIpp7RhlL9nMrEw==" spinCount="100000" sqref="N3105 AS3105 C3105" name="Диапазон3_74_4_3_4_5_1_1_1" securityDescriptor="O:WDG:WDD:(A;;CC;;;S-1-5-21-1281035640-548247933-376692995-11259)(A;;CC;;;S-1-5-21-1281035640-548247933-376692995-11258)(A;;CC;;;S-1-5-21-1281035640-548247933-376692995-5864)"/>
    <protectedRange algorithmName="SHA-512" hashValue="PMwbhmgk+8MURiZfy6yfcWnZf1huhKIAaFsOEnbdeS4L7UvJaneASy+rpVql2dSD0yRnLQPrXBkkILjch8IBEw==" saltValue="Pb7j9bLnvoT4Vwikvl2Njg==" spinCount="100000" sqref="J3105 G3105" name="Диапазон3_2_4_1_3_4_5_1_1_1" securityDescriptor="O:WDG:WDD:(A;;CC;;;S-1-5-21-1281035640-548247933-376692995-11259)(A;;CC;;;S-1-5-21-1281035640-548247933-376692995-11258)(A;;CC;;;S-1-5-21-1281035640-548247933-376692995-5864)"/>
    <protectedRange algorithmName="SHA-512" hashValue="jToRPL9+zw40KcKjl+D4OaOBTvTQ83SnG4M4KRrEO6m4OMg7z6efDAX1xGZueDxU5NttBmSoA1VD/NlK85Z2HA==" saltValue="PxHoOUzdcap3W5/o64LnJw==" spinCount="100000" sqref="K3105" name="Диапазон3_2_4_1_3_5_5_1_1_1" securityDescriptor="O:WDG:WDD:(A;;CC;;;S-1-5-21-1281035640-548247933-376692995-11259)(A;;CC;;;S-1-5-21-1281035640-548247933-376692995-11258)(A;;CC;;;S-1-5-21-1281035640-548247933-376692995-5864)"/>
    <protectedRange algorithmName="SHA-512" hashValue="VuBljaGJLeSWhv8LA9T6SXvaCrUq4OGQmq5qGKEtf5WIdl2WJTEqegxuPU2yXLPHgAP3uGlGKEqwoodNN70P3Q==" saltValue="pE2udlVza8bfzSsK1uAaiQ==" spinCount="100000" sqref="M3105" name="Диапазон3_74_1_3_2_5_1_1_1" securityDescriptor="O:WDG:WDD:(A;;CC;;;S-1-5-21-1281035640-548247933-376692995-11259)(A;;CC;;;S-1-5-21-1281035640-548247933-376692995-11258)(A;;CC;;;S-1-5-21-1281035640-548247933-376692995-5864)"/>
    <protectedRange algorithmName="SHA-512" hashValue="jdJ60p8e2w9xE+WMvcVGZrAGuQ4FChQQgUbt9XB482yLV5NsqbZwX47oY7XZC2TLrsbnl3UO/yXruxRzuzOZJQ==" saltValue="sIMS+50aWMXksaBkLklj+w==" spinCount="100000" sqref="T3105 V3105:AO3105" name="Диапазон3_2_4_1_3_7_5_1_1_1" securityDescriptor="O:WDG:WDD:(A;;CC;;;S-1-5-21-1281035640-548247933-376692995-11259)(A;;CC;;;S-1-5-21-1281035640-548247933-376692995-11258)(A;;CC;;;S-1-5-21-1281035640-548247933-376692995-5864)"/>
    <protectedRange algorithmName="SHA-512" hashValue="ybVnrawYMaB99yiL33IR6tBUsghhKWliZjLD9fEgg3gv7ELfr94u7RiHmoUdR55fS4KS2kOsea3eJBk9jHe69w==" saltValue="8qGzEVeCvMZNUobvq6Q9Ng==" spinCount="100000" sqref="E3105:F3105" name="Диапазон3_2_4_1_3_4_5_1_2_1_1" securityDescriptor="O:WDG:WDD:(A;;CC;;;S-1-5-21-1281035640-548247933-376692995-11259)(A;;CC;;;S-1-5-21-1281035640-548247933-376692995-11258)(A;;CC;;;S-1-5-21-1281035640-548247933-376692995-5864)"/>
    <protectedRange algorithmName="SHA-512" hashValue="YSxdY17qJccMvGysvHQ+IpHr1ywhH18JUpZO9QkqsAAC4c5eFcFMxeRpSRLMfs2Jz+V/HY0NJnB1kONYbCL8OQ==" saltValue="EUSjOCLdt+xpZKYTAWO+xA==" spinCount="100000" sqref="B3111" name="Диапазон3_98_1_1_1_5_1_1_1_6_1_1_1" securityDescriptor="O:WDG:WDD:(A;;CC;;;S-1-5-21-1281035640-548247933-376692995-11259)(A;;CC;;;S-1-5-21-1281035640-548247933-376692995-11258)(A;;CC;;;S-1-5-21-1281035640-548247933-376692995-5864)"/>
    <protectedRange algorithmName="SHA-512" hashValue="QNxkFH7bP7nFLCYCJ3DimoJ4joUuT4aDifz6Iuj5wPPjOa3qnqqrp8OzGAsfCzkrale0nBWNh9MEn47eOuATcw==" saltValue="uWUQGJAHzcfZ2aEfoatbDQ==" spinCount="100000" sqref="N3111 AS3111 C3111" name="Диапазон3_74_4_3_4_6_1_1_1" securityDescriptor="O:WDG:WDD:(A;;CC;;;S-1-5-21-1281035640-548247933-376692995-11259)(A;;CC;;;S-1-5-21-1281035640-548247933-376692995-11258)(A;;CC;;;S-1-5-21-1281035640-548247933-376692995-5864)"/>
    <protectedRange algorithmName="SHA-512" hashValue="y7zGYgnJ5JYe0wP9X4rrBpjc0w5ty+DDqsW1zrG89mhcrNL+kIdP6A0KBLLBalbAdklRz40Zxi/bFbOplFN/BQ==" saltValue="eAXRyFMdXNEyXzcQ609Omw==" spinCount="100000" sqref="J3111 G3111" name="Диапазон3_2_4_1_3_4_6_1_1_1" securityDescriptor="O:WDG:WDD:(A;;CC;;;S-1-5-21-1281035640-548247933-376692995-11259)(A;;CC;;;S-1-5-21-1281035640-548247933-376692995-11258)(A;;CC;;;S-1-5-21-1281035640-548247933-376692995-5864)"/>
    <protectedRange algorithmName="SHA-512" hashValue="MxrKCidjxN0LWSFOn4H35P2CBikmeTc8MSwOV9B06XI6WVvqKOkkDPo6sEHXBgJ/9Mpjj4UclxEQi1r6loKobA==" saltValue="EFaatYwV5SCAGDQJMlfDDg==" spinCount="100000" sqref="K3111" name="Диапазон3_2_4_1_3_5_6_1_1_1" securityDescriptor="O:WDG:WDD:(A;;CC;;;S-1-5-21-1281035640-548247933-376692995-11259)(A;;CC;;;S-1-5-21-1281035640-548247933-376692995-11258)(A;;CC;;;S-1-5-21-1281035640-548247933-376692995-5864)"/>
    <protectedRange algorithmName="SHA-512" hashValue="eLp+NHzSzh0J5F5m1AZtS4q2kI5a9SpKKp1+YLcrBOHk/e+Jcdq079CXmssULSh6IshS6zThRQ0dQ2xCbHy2HQ==" saltValue="O97yMEQhlGf18Rn/dRw85A==" spinCount="100000" sqref="M3111" name="Диапазон3_74_1_3_2_6_1_1_1" securityDescriptor="O:WDG:WDD:(A;;CC;;;S-1-5-21-1281035640-548247933-376692995-11259)(A;;CC;;;S-1-5-21-1281035640-548247933-376692995-11258)(A;;CC;;;S-1-5-21-1281035640-548247933-376692995-5864)"/>
    <protectedRange algorithmName="SHA-512" hashValue="1k2XCf1tlRLLBvAx5txRwXz6RfVxnk384J7Wl5OVMqSmjCURJMjt54XZ/pJu29xV8wylM5Cf9HxeCTE0EctxfA==" saltValue="NC8NrB6PmHp5rpd0eoQeGg==" spinCount="100000" sqref="T3111 V3111:AO3111" name="Диапазон3_2_4_1_3_7_6_1_1_1" securityDescriptor="O:WDG:WDD:(A;;CC;;;S-1-5-21-1281035640-548247933-376692995-11259)(A;;CC;;;S-1-5-21-1281035640-548247933-376692995-11258)(A;;CC;;;S-1-5-21-1281035640-548247933-376692995-5864)"/>
    <protectedRange algorithmName="SHA-512" hashValue="YgOqUTa+cQ8HzDzwc1+dI7k6vcldRxIAiaKFUqFNrV+1xFZF2Po7rt55bjltHX+y+ec77AZ0Jzh1svKTorlkQw==" saltValue="HvIp35nkbHkImISxVGzf0g==" spinCount="100000" sqref="E3111:F3111" name="Диапазон3_2_4_1_3_4_6_1_2_1_1" securityDescriptor="O:WDG:WDD:(A;;CC;;;S-1-5-21-1281035640-548247933-376692995-11259)(A;;CC;;;S-1-5-21-1281035640-548247933-376692995-11258)(A;;CC;;;S-1-5-21-1281035640-548247933-376692995-5864)"/>
    <protectedRange algorithmName="SHA-512" hashValue="j1K3HAKj4QTOrK/P1uXCEftzCgNMHpy95+ctA4DLQ/mUczs91Zuj8GrOWUnLZoiFsHWJNv1jYXxLaKYFFLMK/g==" saltValue="WfPgZACAwc6VpFh58i/PkQ==" spinCount="100000" sqref="B3117" name="Диапазон3_98_1_1_1_5_1_1_1_7_1_1_1" securityDescriptor="O:WDG:WDD:(A;;CC;;;S-1-5-21-1281035640-548247933-376692995-11259)(A;;CC;;;S-1-5-21-1281035640-548247933-376692995-11258)(A;;CC;;;S-1-5-21-1281035640-548247933-376692995-5864)"/>
    <protectedRange algorithmName="SHA-512" hashValue="3rV2X1P0bXiXix4xTe9AbDmJSOVwFGieYSaeCg0Dz9fKtv9uA+R0VSx/xtQWt9DiJfbVzOhd9V3Xl41VgnEeXA==" saltValue="dXk2h0USfxgbvwhnhFaqog==" spinCount="100000" sqref="N3117 AS3117 C3117" name="Диапазон3_74_4_3_4_7_1_1_1" securityDescriptor="O:WDG:WDD:(A;;CC;;;S-1-5-21-1281035640-548247933-376692995-11259)(A;;CC;;;S-1-5-21-1281035640-548247933-376692995-11258)(A;;CC;;;S-1-5-21-1281035640-548247933-376692995-5864)"/>
    <protectedRange algorithmName="SHA-512" hashValue="paC53ynQDL/k/PbScx/cUFMh2W6x3q7Kburie1NBL3eURZb6x4BJm1rpFuEZeTtBbpzHqk/u2zoJwo8SaiFR5w==" saltValue="nrk1pT+TnYXfMUeeEwefrw==" spinCount="100000" sqref="J3117 G3117" name="Диапазон3_2_4_1_3_4_7_1_1_1" securityDescriptor="O:WDG:WDD:(A;;CC;;;S-1-5-21-1281035640-548247933-376692995-11259)(A;;CC;;;S-1-5-21-1281035640-548247933-376692995-11258)(A;;CC;;;S-1-5-21-1281035640-548247933-376692995-5864)"/>
    <protectedRange algorithmName="SHA-512" hashValue="XX39OEaHNISo356Q2mwokD0ZSKHo/sS0zDrGLVhhbMI5FkwdJyL/qWnIY9C1nl/XoI4S7nJgWc94e8dJAk5oPg==" saltValue="YhFSf2YO62jjHLwBUOg26w==" spinCount="100000" sqref="K3117" name="Диапазон3_2_4_1_3_5_7_1_1_1" securityDescriptor="O:WDG:WDD:(A;;CC;;;S-1-5-21-1281035640-548247933-376692995-11259)(A;;CC;;;S-1-5-21-1281035640-548247933-376692995-11258)(A;;CC;;;S-1-5-21-1281035640-548247933-376692995-5864)"/>
    <protectedRange algorithmName="SHA-512" hashValue="sXCRN1B2m7Q1/n42YV9Hslb53q00rxs6UoBkUqn3Vc29jBkPLaeZDINpsgu7TGSQiGzDuLWLYNcg+EcEFZ4Qyg==" saltValue="KDMnC8Hde9yW3A6IZGXiag==" spinCount="100000" sqref="M3117" name="Диапазон3_74_1_3_2_7_1_1_1" securityDescriptor="O:WDG:WDD:(A;;CC;;;S-1-5-21-1281035640-548247933-376692995-11259)(A;;CC;;;S-1-5-21-1281035640-548247933-376692995-11258)(A;;CC;;;S-1-5-21-1281035640-548247933-376692995-5864)"/>
    <protectedRange algorithmName="SHA-512" hashValue="XC9geQAioRaAVBh5PF+s1p0nLn4spdAkg5whg8D8m5Sqh1fjx4xNXvnyLaCHaqJZzCzDB3fhVlnwVY36j4sPAQ==" saltValue="IhsHGOxIIuuEy0pcbmYEpQ==" spinCount="100000" sqref="T3117 V3117:AO3117" name="Диапазон3_2_4_1_3_7_7_1_1_1" securityDescriptor="O:WDG:WDD:(A;;CC;;;S-1-5-21-1281035640-548247933-376692995-11259)(A;;CC;;;S-1-5-21-1281035640-548247933-376692995-11258)(A;;CC;;;S-1-5-21-1281035640-548247933-376692995-5864)"/>
    <protectedRange algorithmName="SHA-512" hashValue="eZ6sk5Plo7SdAoH76v0EmvzE3QA5u45CPMjlKZUSwgO4KMseFl7zTREHazqZIAUlrqY+FPBybmK9VwNtLEep0A==" saltValue="lEOGjGIHfg/VYUOxqhHmCg==" spinCount="100000" sqref="E3117:F3117" name="Диапазон3_2_4_1_3_4_7_1_2_1_1" securityDescriptor="O:WDG:WDD:(A;;CC;;;S-1-5-21-1281035640-548247933-376692995-11259)(A;;CC;;;S-1-5-21-1281035640-548247933-376692995-11258)(A;;CC;;;S-1-5-21-1281035640-548247933-376692995-5864)"/>
    <protectedRange algorithmName="SHA-512" hashValue="o+icE4u+hajygk6CIJ+TObfoumY+Wje+0b+Crf1dro7gbeUgxs8CDjr+Hs7nFVYVbidnOS4+N7AElbKWuYI6Yg==" saltValue="LEq/DfLBeuabSjpxvUz8og==" spinCount="100000" sqref="B3123" name="Диапазон3_98_1_1_1_5_1_1_1_8_1_1_1" securityDescriptor="O:WDG:WDD:(A;;CC;;;S-1-5-21-1281035640-548247933-376692995-11259)(A;;CC;;;S-1-5-21-1281035640-548247933-376692995-11258)(A;;CC;;;S-1-5-21-1281035640-548247933-376692995-5864)"/>
    <protectedRange algorithmName="SHA-512" hashValue="Au7YeXFj45ok+wULnTvvxYI0vZjiqASckM3A4wnoSruxBXvsqctUmBUxZbaZ8O/vCQ83nttd6DsvJpi5Qrokxw==" saltValue="Ha460JsDnaDLdr9VDPoGdA==" spinCount="100000" sqref="N3123 AS3123 C3123" name="Диапазон3_74_4_3_4_8_1_1_1" securityDescriptor="O:WDG:WDD:(A;;CC;;;S-1-5-21-1281035640-548247933-376692995-11259)(A;;CC;;;S-1-5-21-1281035640-548247933-376692995-11258)(A;;CC;;;S-1-5-21-1281035640-548247933-376692995-5864)"/>
    <protectedRange algorithmName="SHA-512" hashValue="12SR0SMA5HqIWV+p7LNWPPrbUKThU5YjtqcVMjMamBELB2dSuAUgVQb6k0B8FkzqHRjYiwX0wqh3ngxwdRrXIw==" saltValue="LMPv3GWAWfPgj8jgFDO6KQ==" spinCount="100000" sqref="J3123 G3123" name="Диапазон3_2_4_1_3_4_8_1_1_1" securityDescriptor="O:WDG:WDD:(A;;CC;;;S-1-5-21-1281035640-548247933-376692995-11259)(A;;CC;;;S-1-5-21-1281035640-548247933-376692995-11258)(A;;CC;;;S-1-5-21-1281035640-548247933-376692995-5864)"/>
    <protectedRange algorithmName="SHA-512" hashValue="rgPJn2eePzr5ptHCriVjGq3uO78jVIdxc0WpcQ06/lQWOBMWkdZYzplhfIVrncv/2ApwU487ifCoPSgddIqVNA==" saltValue="gigPX9KCYmG7JcqA5LzQ5Q==" spinCount="100000" sqref="K3123" name="Диапазон3_2_4_1_3_5_8_1_1_1" securityDescriptor="O:WDG:WDD:(A;;CC;;;S-1-5-21-1281035640-548247933-376692995-11259)(A;;CC;;;S-1-5-21-1281035640-548247933-376692995-11258)(A;;CC;;;S-1-5-21-1281035640-548247933-376692995-5864)"/>
    <protectedRange algorithmName="SHA-512" hashValue="KZlaH5Snp5QUuADQElYU87GcmrvQwLi9Gq3KnoYCMgoGXKRMi1nb1rAJjVy5cflnq0VnGTC+AfM44fzb2Q78OQ==" saltValue="Ry5cjC1UVysx23VLZ4Rh8w==" spinCount="100000" sqref="M3123" name="Диапазон3_74_1_3_2_8_1_1_1" securityDescriptor="O:WDG:WDD:(A;;CC;;;S-1-5-21-1281035640-548247933-376692995-11259)(A;;CC;;;S-1-5-21-1281035640-548247933-376692995-11258)(A;;CC;;;S-1-5-21-1281035640-548247933-376692995-5864)"/>
    <protectedRange algorithmName="SHA-512" hashValue="a+kcDEv+e/uAAd/Lxn4nYLQFJmoAyJkLAGsoq5mMIJ/XRAoozaPkhc4Iq8mv4O0w43NuN6e2S+z3fVVd+cV0gQ==" saltValue="ZY7QQ2iVDFTA7DsX0bf8lQ==" spinCount="100000" sqref="T3123 V3123:AO3123" name="Диапазон3_2_4_1_3_7_8_1_1_1" securityDescriptor="O:WDG:WDD:(A;;CC;;;S-1-5-21-1281035640-548247933-376692995-11259)(A;;CC;;;S-1-5-21-1281035640-548247933-376692995-11258)(A;;CC;;;S-1-5-21-1281035640-548247933-376692995-5864)"/>
    <protectedRange algorithmName="SHA-512" hashValue="BDflzEqS5LIn6za7xC/uli0T9TaZZyKao7vpsMxtPoQzjD2+5TnT/l0m52kEXNlMmX5KqSAumIosKOAR6qm9ig==" saltValue="g5IQBo/e4ScUXbH/SMW1mw==" spinCount="100000" sqref="E3123:F3123" name="Диапазон3_2_4_1_3_4_8_1_2_1_1" securityDescriptor="O:WDG:WDD:(A;;CC;;;S-1-5-21-1281035640-548247933-376692995-11259)(A;;CC;;;S-1-5-21-1281035640-548247933-376692995-11258)(A;;CC;;;S-1-5-21-1281035640-548247933-376692995-5864)"/>
    <protectedRange algorithmName="SHA-512" hashValue="gcGOL1+sL9ZUPPQz8n+xTAJ1PfTIr+dFN64ja3m5eKVwLIqP0dJX9oqCivVoaYYMQGbCILGGIr7zshS+eQ2pFw==" saltValue="gD1k31ZDgkdnmOjJo+DZqg==" spinCount="100000" sqref="B3129" name="Диапазон3_98_1_1_1_5_1_1_1_9_1_1_1" securityDescriptor="O:WDG:WDD:(A;;CC;;;S-1-5-21-1281035640-548247933-376692995-11259)(A;;CC;;;S-1-5-21-1281035640-548247933-376692995-11258)(A;;CC;;;S-1-5-21-1281035640-548247933-376692995-5864)"/>
    <protectedRange algorithmName="SHA-512" hashValue="ir9VoIZEjTfAa4YUffbW++4+D8vTbIyKWr6A5iLxnwVapMDRuHqgouVufokevh6cUxKpMBk/fLFFNUiBFVJ0vA==" saltValue="MGL0WfvRc4JFiiWn3vsyhg==" spinCount="100000" sqref="N3129 AS3129 C3129" name="Диапазон3_74_4_3_4_9_1_1_1" securityDescriptor="O:WDG:WDD:(A;;CC;;;S-1-5-21-1281035640-548247933-376692995-11259)(A;;CC;;;S-1-5-21-1281035640-548247933-376692995-11258)(A;;CC;;;S-1-5-21-1281035640-548247933-376692995-5864)"/>
    <protectedRange algorithmName="SHA-512" hashValue="aYZr/c0E/a3ax23cUi/X6wI0TsY4hohOZyuSOw0EQOB1zTWq25FF344oPi7MznjjBN6lnvjmGdabfXHwS7N31g==" saltValue="q1B7CxirbY3S4Z3TrNhlTg==" spinCount="100000" sqref="J3129 G3129" name="Диапазон3_2_4_1_3_4_9_1_1_1" securityDescriptor="O:WDG:WDD:(A;;CC;;;S-1-5-21-1281035640-548247933-376692995-11259)(A;;CC;;;S-1-5-21-1281035640-548247933-376692995-11258)(A;;CC;;;S-1-5-21-1281035640-548247933-376692995-5864)"/>
    <protectedRange algorithmName="SHA-512" hashValue="CdGnO5N6Jvt8hJI4ICSb0iuRNBsQsG9Vgqf8XVs6BLNvNdO41H4DbYt5bumosQZwuTzj0bWkaGaYoxj+lTR+QA==" saltValue="dVyJZhdCsCsBAh04GYLnRg==" spinCount="100000" sqref="K3129" name="Диапазон3_2_4_1_3_5_9_1_1_1" securityDescriptor="O:WDG:WDD:(A;;CC;;;S-1-5-21-1281035640-548247933-376692995-11259)(A;;CC;;;S-1-5-21-1281035640-548247933-376692995-11258)(A;;CC;;;S-1-5-21-1281035640-548247933-376692995-5864)"/>
    <protectedRange algorithmName="SHA-512" hashValue="BMWJotvZuFqOqOqJiiVqDscw4tlRX1nO7GLgDOw613b9S/g61kVnbKt3iRQWqZ4rg8KYIyofVTtmKnGmjjjtFQ==" saltValue="64VsgZrVAA6OSAXDoW05Pg==" spinCount="100000" sqref="M3129" name="Диапазон3_74_1_3_2_9_1_1_1" securityDescriptor="O:WDG:WDD:(A;;CC;;;S-1-5-21-1281035640-548247933-376692995-11259)(A;;CC;;;S-1-5-21-1281035640-548247933-376692995-11258)(A;;CC;;;S-1-5-21-1281035640-548247933-376692995-5864)"/>
    <protectedRange algorithmName="SHA-512" hashValue="amVUbmy+xT9CvAnuKhXuGBJ/cOjl67vPBXb0XEFFSG55EUP6SEZ8yuj+/iE+XtP0XXHQPEqO67pwrh0kgvwySQ==" saltValue="JTPJoTUDIq4wcV5x1aaDCQ==" spinCount="100000" sqref="T3129 V3129:AO3129" name="Диапазон3_2_4_1_3_7_9_1_1_1" securityDescriptor="O:WDG:WDD:(A;;CC;;;S-1-5-21-1281035640-548247933-376692995-11259)(A;;CC;;;S-1-5-21-1281035640-548247933-376692995-11258)(A;;CC;;;S-1-5-21-1281035640-548247933-376692995-5864)"/>
    <protectedRange algorithmName="SHA-512" hashValue="GFcogPq2J1oDhIP8TED4IfDc+K9RfVLbw9tA6Ld0Ii8IKERVDg0RHMbmUwb9tIPIn/9MPJhhP7DLDsmlSglvJw==" saltValue="2MKmmFGSWNULyhHDvzCOYw==" spinCount="100000" sqref="E3129:F3129" name="Диапазон3_2_4_1_3_4_9_1_2_1_1" securityDescriptor="O:WDG:WDD:(A;;CC;;;S-1-5-21-1281035640-548247933-376692995-11259)(A;;CC;;;S-1-5-21-1281035640-548247933-376692995-11258)(A;;CC;;;S-1-5-21-1281035640-548247933-376692995-5864)"/>
    <protectedRange algorithmName="SHA-512" hashValue="Espr2vDre/Uc9FJfVk5KiCuYrNoBtpIU1r4LBYL7x+sD1D7B6oqdb7+bjkxI0sxD9ifP0MOle9COGqY5lpBFPw==" saltValue="w76c33FFdC1MIsKurB62og==" spinCount="100000" sqref="B3135" name="Диапазон3_98_1_1_1_5_1_1_1_10_1_1_1" securityDescriptor="O:WDG:WDD:(A;;CC;;;S-1-5-21-1281035640-548247933-376692995-11259)(A;;CC;;;S-1-5-21-1281035640-548247933-376692995-11258)(A;;CC;;;S-1-5-21-1281035640-548247933-376692995-5864)"/>
    <protectedRange algorithmName="SHA-512" hashValue="KXx1N75tXTCYei3FcDR0iyH+hD+ZSTc5Qt5/ucHtZOUrx8VeoVAJEUptdmzltxfljPAAECoGCxOLZl8jS2enrQ==" saltValue="XbJQ2aYMVt3LBK36RljAjA==" spinCount="100000" sqref="N3135 AS3135 C3135" name="Диапазон3_74_4_3_4_10_1_1_1" securityDescriptor="O:WDG:WDD:(A;;CC;;;S-1-5-21-1281035640-548247933-376692995-11259)(A;;CC;;;S-1-5-21-1281035640-548247933-376692995-11258)(A;;CC;;;S-1-5-21-1281035640-548247933-376692995-5864)"/>
    <protectedRange algorithmName="SHA-512" hashValue="SVdxDcYAuSeQTKXI7ZWGqlIHNwrTcOUIToOc54EQfMh/DOJcxhX1RobMv0a9tUOAQKCyrnKWK3p5Bj8XFs/BtA==" saltValue="v6nL+1gPz2tlnt70WGQp+w==" spinCount="100000" sqref="J3135 G3135" name="Диапазон3_2_4_1_3_4_10_1_1_1" securityDescriptor="O:WDG:WDD:(A;;CC;;;S-1-5-21-1281035640-548247933-376692995-11259)(A;;CC;;;S-1-5-21-1281035640-548247933-376692995-11258)(A;;CC;;;S-1-5-21-1281035640-548247933-376692995-5864)"/>
    <protectedRange algorithmName="SHA-512" hashValue="hE5Gp3YMI5ied3k4y1t1dOxzEsGyeiF24bbAtRlX90PZJqVZLPAZ/AD2k3wZU8YPGPzdWnCKkbLUeH7uncxBLw==" saltValue="KbPIwc4ehTE9RZLw7d1x0Q==" spinCount="100000" sqref="K3135" name="Диапазон3_2_4_1_3_5_10_1_1_1" securityDescriptor="O:WDG:WDD:(A;;CC;;;S-1-5-21-1281035640-548247933-376692995-11259)(A;;CC;;;S-1-5-21-1281035640-548247933-376692995-11258)(A;;CC;;;S-1-5-21-1281035640-548247933-376692995-5864)"/>
    <protectedRange algorithmName="SHA-512" hashValue="WdvV2XEbZuh5j9uwe01T/771YxUr1Cw+q8JW/DIt+Dc9ovfsmeX8NCnrm2Je+No2uiX2raDGF2fzRqxwfUpZgg==" saltValue="9YdRLXpeyyebLDFiJ5TnWA==" spinCount="100000" sqref="M3135" name="Диапазон3_74_1_3_2_10_1_1_1" securityDescriptor="O:WDG:WDD:(A;;CC;;;S-1-5-21-1281035640-548247933-376692995-11259)(A;;CC;;;S-1-5-21-1281035640-548247933-376692995-11258)(A;;CC;;;S-1-5-21-1281035640-548247933-376692995-5864)"/>
    <protectedRange algorithmName="SHA-512" hashValue="ELc0HUmt9rgCiIcxeLZkxr04qawU5cWpi/4FhfzJW2M4zbgK5A3jByhsh/e02DUgnrA5YTaLVamFrFn6oOLyPQ==" saltValue="+t+G25/5BwHKXI2/PTd3IA==" spinCount="100000" sqref="T3135 V3135:AO3135" name="Диапазон3_2_4_1_3_7_10_1_1_1" securityDescriptor="O:WDG:WDD:(A;;CC;;;S-1-5-21-1281035640-548247933-376692995-11259)(A;;CC;;;S-1-5-21-1281035640-548247933-376692995-11258)(A;;CC;;;S-1-5-21-1281035640-548247933-376692995-5864)"/>
    <protectedRange algorithmName="SHA-512" hashValue="aP+72dEbPdGaV33KYo3R4vcAzE173EsimwPYY9wWe5MGLHo/QHaUCelhcXLl+95OrGac5zT9GrMOTlxUG8kzvw==" saltValue="B4zIVgnE9hha9XqRUUNFLg==" spinCount="100000" sqref="E3135:F3135" name="Диапазон3_2_4_1_3_4_10_1_2_1_1" securityDescriptor="O:WDG:WDD:(A;;CC;;;S-1-5-21-1281035640-548247933-376692995-11259)(A;;CC;;;S-1-5-21-1281035640-548247933-376692995-11258)(A;;CC;;;S-1-5-21-1281035640-548247933-376692995-5864)"/>
    <protectedRange algorithmName="SHA-512" hashValue="7YTTTYsFRnEy42dByeZBFFDRpJt2u4PtZzSTHSh7jU2KTMryWIUlP3PKVw7Ijk2g5xmQpB0FDAehOIV+MLt5tQ==" saltValue="9INx0MpCoPBX5hrXahadmA==" spinCount="100000" sqref="B3141" name="Диапазон3_98_1_1_1_5_1_1_1_11_1_1_1" securityDescriptor="O:WDG:WDD:(A;;CC;;;S-1-5-21-1281035640-548247933-376692995-11259)(A;;CC;;;S-1-5-21-1281035640-548247933-376692995-11258)(A;;CC;;;S-1-5-21-1281035640-548247933-376692995-5864)"/>
    <protectedRange algorithmName="SHA-512" hashValue="gFmp51/FQ/LE/5cVmdz7FEexCNOMjw3dT9TDFy0Mdu4SJIdbA1TMKLkssmQ5azyLTKtbG1C9K1wZJJff4jXeUw==" saltValue="KgXffj+vlgJW8DHVbDPIzQ==" spinCount="100000" sqref="N3141 AS3141 C3141" name="Диапазон3_74_4_3_4_11_1_1_1" securityDescriptor="O:WDG:WDD:(A;;CC;;;S-1-5-21-1281035640-548247933-376692995-11259)(A;;CC;;;S-1-5-21-1281035640-548247933-376692995-11258)(A;;CC;;;S-1-5-21-1281035640-548247933-376692995-5864)"/>
    <protectedRange algorithmName="SHA-512" hashValue="SX5CyAQrx6QMHBvJTZo523jNFXsTA6UQUZLUBKlvz65zPYCHRQ0RUZ69uj6sQCGWASiLm0glkwplD1FS36WupQ==" saltValue="1Nav63KXiLS9slUMn5EaUQ==" spinCount="100000" sqref="J3141 G3141" name="Диапазон3_2_4_1_3_4_11_1_1_1" securityDescriptor="O:WDG:WDD:(A;;CC;;;S-1-5-21-1281035640-548247933-376692995-11259)(A;;CC;;;S-1-5-21-1281035640-548247933-376692995-11258)(A;;CC;;;S-1-5-21-1281035640-548247933-376692995-5864)"/>
    <protectedRange algorithmName="SHA-512" hashValue="VaNzN8myRlkFxKBRGnDPk+mIgeOQ0rWx5Ccy7CdaJT3GEaT7VTXDzcID0YhsPQZeviubtCkcF9c8h6hlswKjHg==" saltValue="wcz8pMhoVCSwzTNT+rlamg==" spinCount="100000" sqref="K3141" name="Диапазон3_2_4_1_3_5_11_1_1_1" securityDescriptor="O:WDG:WDD:(A;;CC;;;S-1-5-21-1281035640-548247933-376692995-11259)(A;;CC;;;S-1-5-21-1281035640-548247933-376692995-11258)(A;;CC;;;S-1-5-21-1281035640-548247933-376692995-5864)"/>
    <protectedRange algorithmName="SHA-512" hashValue="lQKCaIfl6cM2uDiojUOEOAkF/yXbpORrrdPUIjaLf633vYkhIJ2+V/yKWXGBqoBP4uTwEVugFF8t5gGpPaVlbw==" saltValue="+80TGWF5JJiXu79sIPQZnQ==" spinCount="100000" sqref="M3141" name="Диапазон3_74_1_3_2_11_1_1_1" securityDescriptor="O:WDG:WDD:(A;;CC;;;S-1-5-21-1281035640-548247933-376692995-11259)(A;;CC;;;S-1-5-21-1281035640-548247933-376692995-11258)(A;;CC;;;S-1-5-21-1281035640-548247933-376692995-5864)"/>
    <protectedRange algorithmName="SHA-512" hashValue="C7R42bpYWS7nMAHZVsoNWvpRiOGBXzr+ynUK1k5qTkA01OqDvf46pK4tG3iKyV8+N79N5CaOIMPAw8hZdRj14A==" saltValue="dpJgjQrrJpF++c1RWXBg4w==" spinCount="100000" sqref="T3141 V3141:AO3141" name="Диапазон3_2_4_1_3_7_11_1_1_1" securityDescriptor="O:WDG:WDD:(A;;CC;;;S-1-5-21-1281035640-548247933-376692995-11259)(A;;CC;;;S-1-5-21-1281035640-548247933-376692995-11258)(A;;CC;;;S-1-5-21-1281035640-548247933-376692995-5864)"/>
    <protectedRange algorithmName="SHA-512" hashValue="BhCeFxDCOucM9KNjChiU0QAMUu5MHl6US5N9zBeom8an4uxUSCLjNMkCdfsFsui6yYzE6Cm+Vcr8blfzcZsXEw==" saltValue="DCjoajTwHpPjTn+qL2DOUA==" spinCount="100000" sqref="E3141:F3141" name="Диапазон3_2_4_1_3_4_11_1_2_1_1" securityDescriptor="O:WDG:WDD:(A;;CC;;;S-1-5-21-1281035640-548247933-376692995-11259)(A;;CC;;;S-1-5-21-1281035640-548247933-376692995-11258)(A;;CC;;;S-1-5-21-1281035640-548247933-376692995-5864)"/>
    <protectedRange algorithmName="SHA-512" hashValue="BjuTfVfLpfchMidmYuu/zo7ZX1FQQL5XNj6UQB/ERd/J8a34Ib2/xf7Z8rZRvTqAyjD9RggoN8Al9DIpDDFlyw==" saltValue="nGov2fXh+aqL25TFB0TD0w==" spinCount="100000" sqref="B3147" name="Диапазон3_98_1_1_1_5_1_1_1_12_1_1_1" securityDescriptor="O:WDG:WDD:(A;;CC;;;S-1-5-21-1281035640-548247933-376692995-11259)(A;;CC;;;S-1-5-21-1281035640-548247933-376692995-11258)(A;;CC;;;S-1-5-21-1281035640-548247933-376692995-5864)"/>
    <protectedRange algorithmName="SHA-512" hashValue="32iVaEzFPFvi/bLz7xlkRcOLkss4LfIWzayxFRdRExS74RsVfJwGgrRcyhBxwX4BLcR/8bqS0jr59ODV8Bn29Q==" saltValue="vgUDw5XuAlVghg3Qw3FA8Q==" spinCount="100000" sqref="N3147 AS3147 C3147" name="Диапазон3_74_4_3_4_12_1_1_1" securityDescriptor="O:WDG:WDD:(A;;CC;;;S-1-5-21-1281035640-548247933-376692995-11259)(A;;CC;;;S-1-5-21-1281035640-548247933-376692995-11258)(A;;CC;;;S-1-5-21-1281035640-548247933-376692995-5864)"/>
    <protectedRange algorithmName="SHA-512" hashValue="dAEe7wlcSU1PXnRjbnYoeA3PPbvXW5x8+ddhBJ8CsdfeyMGT6SMSVJ3imsdZr6vx96FzRdJqrh/pMQp3AOHKDA==" saltValue="pcd1/1k5i8CGudAGMSJmgA==" spinCount="100000" sqref="J3147 G3147" name="Диапазон3_2_4_1_3_4_12_1_1_1" securityDescriptor="O:WDG:WDD:(A;;CC;;;S-1-5-21-1281035640-548247933-376692995-11259)(A;;CC;;;S-1-5-21-1281035640-548247933-376692995-11258)(A;;CC;;;S-1-5-21-1281035640-548247933-376692995-5864)"/>
    <protectedRange algorithmName="SHA-512" hashValue="4+TvTgKKoYWn8cnhcYTBLi+3H+b7ICw3TwZBsX96rTwEeH20agBO9lbF9Yfs8OO53jNOm567/UiEEMLdHoa/Bw==" saltValue="XCaL/axvRMJvOdPOdSZrwQ==" spinCount="100000" sqref="K3147" name="Диапазон3_2_4_1_3_5_12_1_1_1" securityDescriptor="O:WDG:WDD:(A;;CC;;;S-1-5-21-1281035640-548247933-376692995-11259)(A;;CC;;;S-1-5-21-1281035640-548247933-376692995-11258)(A;;CC;;;S-1-5-21-1281035640-548247933-376692995-5864)"/>
    <protectedRange algorithmName="SHA-512" hashValue="0oaW/eif9mu7upVopQAAvpzBEAaHsfH8n87sVCa/lg8aB+Tj89mF0/1tWFMCWsXSBFp+aLJjCCTsbtXGWMr5CA==" saltValue="fXXPyraey+GqMITdCX0WeA==" spinCount="100000" sqref="M3147" name="Диапазон3_74_1_3_2_12_1_1_1" securityDescriptor="O:WDG:WDD:(A;;CC;;;S-1-5-21-1281035640-548247933-376692995-11259)(A;;CC;;;S-1-5-21-1281035640-548247933-376692995-11258)(A;;CC;;;S-1-5-21-1281035640-548247933-376692995-5864)"/>
    <protectedRange algorithmName="SHA-512" hashValue="2dPSWZ8yfuXg0mb0pwEr+PbjSxP+qrsIivxoburBRC4WQBaJVcvOIgkkPhm41qRR2v/rW4m10UHVpavYwAiWNA==" saltValue="08EcBLGlijtKL4HvRpvMig==" spinCount="100000" sqref="T3147 V3147:AO3147" name="Диапазон3_2_4_1_3_7_12_1_1_1" securityDescriptor="O:WDG:WDD:(A;;CC;;;S-1-5-21-1281035640-548247933-376692995-11259)(A;;CC;;;S-1-5-21-1281035640-548247933-376692995-11258)(A;;CC;;;S-1-5-21-1281035640-548247933-376692995-5864)"/>
    <protectedRange algorithmName="SHA-512" hashValue="CnWoCb7cqyVuBZlNncE22hePEneOGiJxRubNdOAuV05tNMbsU8beTPcKrKUhEkOEoYtS43tYsoyDqFXZyfVumg==" saltValue="F0OmKlTXiDFSmYv5YNJudw==" spinCount="100000" sqref="E3147:F3147" name="Диапазон3_2_4_1_3_4_12_1_2_1_1" securityDescriptor="O:WDG:WDD:(A;;CC;;;S-1-5-21-1281035640-548247933-376692995-11259)(A;;CC;;;S-1-5-21-1281035640-548247933-376692995-11258)(A;;CC;;;S-1-5-21-1281035640-548247933-376692995-5864)"/>
    <protectedRange algorithmName="SHA-512" hashValue="3tcI6khAi+5v2mzIM/ih+HircXrum7cghNguPGlrMqA5vmyk1wvlKmwMOD07a70vEEtVVFjC3+kcKKZ39u2Rzw==" saltValue="SQjSknebbuYhyVCyWX5XVw==" spinCount="100000" sqref="B3153" name="Диапазон3_98_1_1_1_5_1_1_1_13_1_1_1" securityDescriptor="O:WDG:WDD:(A;;CC;;;S-1-5-21-1281035640-548247933-376692995-11259)(A;;CC;;;S-1-5-21-1281035640-548247933-376692995-11258)(A;;CC;;;S-1-5-21-1281035640-548247933-376692995-5864)"/>
    <protectedRange algorithmName="SHA-512" hashValue="4jBqX7mAvO9HGf2JoDxK0HZf/FMfk1mMVl3zj0O537RlPLyVXoS4npwnZPb3vi9iLcdxBlywSEQlqA1VRT8DVA==" saltValue="mHhTGfFHCHlInB9GncMOKg==" spinCount="100000" sqref="N3153 AS3153 C3153" name="Диапазон3_74_4_3_4_13_1_1_1" securityDescriptor="O:WDG:WDD:(A;;CC;;;S-1-5-21-1281035640-548247933-376692995-11259)(A;;CC;;;S-1-5-21-1281035640-548247933-376692995-11258)(A;;CC;;;S-1-5-21-1281035640-548247933-376692995-5864)"/>
    <protectedRange algorithmName="SHA-512" hashValue="F0fLarnAxT5pJBGupJkMJBNdy5z0ywtR+cMCHBkaVeSxbSpubB4w7Ei0SDhWTI42NVl96OVp0wTkKErCezN/qg==" saltValue="zEKHR69TMCwA1fVn6TUAsg==" spinCount="100000" sqref="J3153 G3153" name="Диапазон3_2_4_1_3_4_13_1_1_1" securityDescriptor="O:WDG:WDD:(A;;CC;;;S-1-5-21-1281035640-548247933-376692995-11259)(A;;CC;;;S-1-5-21-1281035640-548247933-376692995-11258)(A;;CC;;;S-1-5-21-1281035640-548247933-376692995-5864)"/>
    <protectedRange algorithmName="SHA-512" hashValue="Ldm0Lt8qE1newjPQq8BrfQQf70RM/RQFdvVLe9i71i4Y7m4kyJB/uAiMuTQVhut2gxsL+sAuO9PDcB1x++8Edg==" saltValue="3Aw3/lqV8xKFylCWhfLc/g==" spinCount="100000" sqref="K3153" name="Диапазон3_2_4_1_3_5_13_1_1_1" securityDescriptor="O:WDG:WDD:(A;;CC;;;S-1-5-21-1281035640-548247933-376692995-11259)(A;;CC;;;S-1-5-21-1281035640-548247933-376692995-11258)(A;;CC;;;S-1-5-21-1281035640-548247933-376692995-5864)"/>
    <protectedRange algorithmName="SHA-512" hashValue="dj0X/IA26ojgEhONtHlz1J5q2Q1svcQEIykIcKE/sfI6DVnvG7BwxhXL/J8W/wnD8i99+Z4xfaYyyO5KgWcrQg==" saltValue="dotPEsHuD1zFmy8080x9Eg==" spinCount="100000" sqref="M3153" name="Диапазон3_74_1_3_2_13_1_1_1" securityDescriptor="O:WDG:WDD:(A;;CC;;;S-1-5-21-1281035640-548247933-376692995-11259)(A;;CC;;;S-1-5-21-1281035640-548247933-376692995-11258)(A;;CC;;;S-1-5-21-1281035640-548247933-376692995-5864)"/>
    <protectedRange algorithmName="SHA-512" hashValue="v1f6GVQFccL43KT3CEoz8Fh7Ws7q42vQwmD5BvymFjFxk0NOVfTwfLkxU32aDAmX8KIcOG1Lt/9XMQTF8ODlfA==" saltValue="SBnVp86cNfPWMN7SvrWkBw==" spinCount="100000" sqref="T3153 V3153:AO3153" name="Диапазон3_2_4_1_3_7_13_1_1_1" securityDescriptor="O:WDG:WDD:(A;;CC;;;S-1-5-21-1281035640-548247933-376692995-11259)(A;;CC;;;S-1-5-21-1281035640-548247933-376692995-11258)(A;;CC;;;S-1-5-21-1281035640-548247933-376692995-5864)"/>
    <protectedRange algorithmName="SHA-512" hashValue="k79g2gbAqA2lyKSgvwit9BhIGq3whS75g0V0Jzdqmrp+JVPDRbCLxnQe8JWrlAFqEHzG5OIy2wm8ZNryPw96CA==" saltValue="PVs1cp/I7Mphnk0y1njPqw==" spinCount="100000" sqref="E3153:F3153" name="Диапазон3_2_4_1_3_4_13_1_2_1_1" securityDescriptor="O:WDG:WDD:(A;;CC;;;S-1-5-21-1281035640-548247933-376692995-11259)(A;;CC;;;S-1-5-21-1281035640-548247933-376692995-11258)(A;;CC;;;S-1-5-21-1281035640-548247933-376692995-5864)"/>
    <protectedRange algorithmName="SHA-512" hashValue="CdGQ/94WnT8VF5rSGtYyinj09t9DaOKLp1Gr9QmcPDaNy7wKTLQEJDI51mVYnnEKqaGhvK9u24N8H0MT/MWfvg==" saltValue="PZjkK/ZOtdcw9OI32T8p1Q==" spinCount="100000" sqref="B3159" name="Диапазон3_98_1_1_1_5_1_1_1_14_1_1_1" securityDescriptor="O:WDG:WDD:(A;;CC;;;S-1-5-21-1281035640-548247933-376692995-11259)(A;;CC;;;S-1-5-21-1281035640-548247933-376692995-11258)(A;;CC;;;S-1-5-21-1281035640-548247933-376692995-5864)"/>
    <protectedRange algorithmName="SHA-512" hashValue="zV3wew8kfpv1wkBkxfpCm6bDnV6iPVDtPxTic3334UJ6MQwhsKRMTsnCwHUqmOkTFu14hMDiPcKwvGV7LCMJAQ==" saltValue="sZLA2J/wka1YJqkYfD70kQ==" spinCount="100000" sqref="N3159 AS3159 C3159" name="Диапазон3_74_4_3_4_14_1_1_1" securityDescriptor="O:WDG:WDD:(A;;CC;;;S-1-5-21-1281035640-548247933-376692995-11259)(A;;CC;;;S-1-5-21-1281035640-548247933-376692995-11258)(A;;CC;;;S-1-5-21-1281035640-548247933-376692995-5864)"/>
    <protectedRange algorithmName="SHA-512" hashValue="rFtqsy96+Y+p1rlETQuzKQJC8dooM84EgBpHMvk+ZPL9GNJOKZMWb0v22Zxe3cEeKKE45OoEOgSoVXBUJFfFTA==" saltValue="GOFUzyIp/9BRaT/rmhCCUQ==" spinCount="100000" sqref="J3159 G3159" name="Диапазон3_2_4_1_3_4_14_1_1_1" securityDescriptor="O:WDG:WDD:(A;;CC;;;S-1-5-21-1281035640-548247933-376692995-11259)(A;;CC;;;S-1-5-21-1281035640-548247933-376692995-11258)(A;;CC;;;S-1-5-21-1281035640-548247933-376692995-5864)"/>
    <protectedRange algorithmName="SHA-512" hashValue="aNuEIg4V90wLXAJBXCuAClHW4GGymzNiA6pdfgdVQJvrkeRXTF4//mBb93PzEkAbZEHO6tuEDCVUroWM+3iZmA==" saltValue="NmNhmNVWnVk1Ki2sgBfHMw==" spinCount="100000" sqref="K3159" name="Диапазон3_2_4_1_3_5_14_1_1_1" securityDescriptor="O:WDG:WDD:(A;;CC;;;S-1-5-21-1281035640-548247933-376692995-11259)(A;;CC;;;S-1-5-21-1281035640-548247933-376692995-11258)(A;;CC;;;S-1-5-21-1281035640-548247933-376692995-5864)"/>
    <protectedRange algorithmName="SHA-512" hashValue="G9b7T8RiAG5rUwC1nonxTh1qRdHDH3PbTRzAYa7UcD6JueGBmLpHw9v2bTOjjrHbyBD4eRbWRE3TbAAgduxEfQ==" saltValue="oAE/BIZ6g6aRDVpDVCdjrg==" spinCount="100000" sqref="M3159" name="Диапазон3_74_1_3_2_14_1_1_1" securityDescriptor="O:WDG:WDD:(A;;CC;;;S-1-5-21-1281035640-548247933-376692995-11259)(A;;CC;;;S-1-5-21-1281035640-548247933-376692995-11258)(A;;CC;;;S-1-5-21-1281035640-548247933-376692995-5864)"/>
    <protectedRange algorithmName="SHA-512" hashValue="+jX/J6dzWOV/1W539tFBnnuV+n7AEHkjogb0rv84+rtBGmOEOOzrZvxfm0avv08+fVNwK/RRZC0i+qXOeX2wDQ==" saltValue="fMMOVinD66tR1kgHFz7+5g==" spinCount="100000" sqref="T3159 V3159:AO3159" name="Диапазон3_2_4_1_3_7_14_1_1_1" securityDescriptor="O:WDG:WDD:(A;;CC;;;S-1-5-21-1281035640-548247933-376692995-11259)(A;;CC;;;S-1-5-21-1281035640-548247933-376692995-11258)(A;;CC;;;S-1-5-21-1281035640-548247933-376692995-5864)"/>
    <protectedRange algorithmName="SHA-512" hashValue="pkSkiDE/ynTlc1KCUJOV1VvW3RUzKWB55HIM0cvnYUVGKIlsFCZEUY0b7VmXw8S5CO5wQafy8homphix3OndAw==" saltValue="2eZYH6PQMFtevPGUmxlnMA==" spinCount="100000" sqref="E3159:F3159" name="Диапазон3_2_4_1_3_4_14_1_2_1_1" securityDescriptor="O:WDG:WDD:(A;;CC;;;S-1-5-21-1281035640-548247933-376692995-11259)(A;;CC;;;S-1-5-21-1281035640-548247933-376692995-11258)(A;;CC;;;S-1-5-21-1281035640-548247933-376692995-5864)"/>
    <protectedRange algorithmName="SHA-512" hashValue="h/AMITYxUevO7o9LzuOj236D7UENzKu8gcVEMKp9moERmH43Xxqd1Mzt5fVwDV5YJ09sa4h6BkU8i6SZPc7Uxw==" saltValue="FtCkb6gcAqRInFqr+zC/ow==" spinCount="100000" sqref="B3165" name="Диапазон3_98_1_1_1_5_1_1_1_15_1_1_1" securityDescriptor="O:WDG:WDD:(A;;CC;;;S-1-5-21-1281035640-548247933-376692995-11259)(A;;CC;;;S-1-5-21-1281035640-548247933-376692995-11258)(A;;CC;;;S-1-5-21-1281035640-548247933-376692995-5864)"/>
    <protectedRange algorithmName="SHA-512" hashValue="poQVYIbmTKffK+gtPf2D87koIwDtVIXrncqHmd2ruATcqYlOw3e0tgverkg3CFX8FQQgQL2rV4u2zol169iBew==" saltValue="2+vjXR9v+RtjUPZM4sXmNQ==" spinCount="100000" sqref="N3165 AS3165 C3165" name="Диапазон3_74_4_3_4_15_1_1_1" securityDescriptor="O:WDG:WDD:(A;;CC;;;S-1-5-21-1281035640-548247933-376692995-11259)(A;;CC;;;S-1-5-21-1281035640-548247933-376692995-11258)(A;;CC;;;S-1-5-21-1281035640-548247933-376692995-5864)"/>
    <protectedRange algorithmName="SHA-512" hashValue="hkezh0suCFtnJhhCJCMiU4bBNDpXrPZD0zrLY9+T6XDm5WLZCQviawGhvQ+nrZK15Q98PEDDunVcJ0iBxdYgtA==" saltValue="JmMCggf+reXRro0Ugb5J7A==" spinCount="100000" sqref="J3165 G3165" name="Диапазон3_2_4_1_3_4_15_1_1_1" securityDescriptor="O:WDG:WDD:(A;;CC;;;S-1-5-21-1281035640-548247933-376692995-11259)(A;;CC;;;S-1-5-21-1281035640-548247933-376692995-11258)(A;;CC;;;S-1-5-21-1281035640-548247933-376692995-5864)"/>
    <protectedRange algorithmName="SHA-512" hashValue="0E/62ZWWMVrXBU3kmLIvvZF5vOvJv18iQYkGABnoi1YQMj0QRMWR3NN4NSJ2+a4jXW75CuuXFHrxb7c7yLpNBA==" saltValue="jHrkjF+5qSDTjMdBx2cNuA==" spinCount="100000" sqref="K3165" name="Диапазон3_2_4_1_3_5_15_1_1_1" securityDescriptor="O:WDG:WDD:(A;;CC;;;S-1-5-21-1281035640-548247933-376692995-11259)(A;;CC;;;S-1-5-21-1281035640-548247933-376692995-11258)(A;;CC;;;S-1-5-21-1281035640-548247933-376692995-5864)"/>
    <protectedRange algorithmName="SHA-512" hashValue="wwAhAwNFDD3EMQ+Y6LMxidt3dElJq4wF9leFcClYiR8+OdDi6RF1kdCsZq18OtKjFqP7Dr0Our6yaLwJ9sYM6A==" saltValue="/MhzHbSBGrd09YMLnj4tug==" spinCount="100000" sqref="M3165" name="Диапазон3_74_1_3_2_15_1_1_1" securityDescriptor="O:WDG:WDD:(A;;CC;;;S-1-5-21-1281035640-548247933-376692995-11259)(A;;CC;;;S-1-5-21-1281035640-548247933-376692995-11258)(A;;CC;;;S-1-5-21-1281035640-548247933-376692995-5864)"/>
    <protectedRange algorithmName="SHA-512" hashValue="GXoG02U6vOw9KjSw+2irQ6KNaLddJZ9/UphDLmSyPfF6PKkgwW253Q0AbbmEP3BGjJFsVmusiIVxnogcjBxmPQ==" saltValue="Qj+9pLyMFziFEqZ38y+VrQ==" spinCount="100000" sqref="T3165 V3165:AO3165" name="Диапазон3_2_4_1_3_7_15_1_1_1" securityDescriptor="O:WDG:WDD:(A;;CC;;;S-1-5-21-1281035640-548247933-376692995-11259)(A;;CC;;;S-1-5-21-1281035640-548247933-376692995-11258)(A;;CC;;;S-1-5-21-1281035640-548247933-376692995-5864)"/>
    <protectedRange algorithmName="SHA-512" hashValue="syHJHMyceWOW7AUpR9bqr9UvtFQvM72Zg/fv3Caw4Y5no91oXOBxW0LwARcv0MnOWxPZUla99c/aHeSTATekSw==" saltValue="duIYfznyVfLvJL9w8E+SPA==" spinCount="100000" sqref="E3165:F3165" name="Диапазон3_2_4_1_3_4_15_1_2_1_1" securityDescriptor="O:WDG:WDD:(A;;CC;;;S-1-5-21-1281035640-548247933-376692995-11259)(A;;CC;;;S-1-5-21-1281035640-548247933-376692995-11258)(A;;CC;;;S-1-5-21-1281035640-548247933-376692995-5864)"/>
    <protectedRange algorithmName="SHA-512" hashValue="KBeLH86YnNkG6tIbZYRbjwOZX8ewmGwd+u+ez0iace0X4qvp1IiH4wPyPvO13Vf/upZyaP7vVuCLxIOKRCmjyg==" saltValue="kM3N2r+aDvRr5qc43OAfig==" spinCount="100000" sqref="B3171" name="Диапазон3_98_1_1_1_5_1_1_1_16_1_1_1" securityDescriptor="O:WDG:WDD:(A;;CC;;;S-1-5-21-1281035640-548247933-376692995-11259)(A;;CC;;;S-1-5-21-1281035640-548247933-376692995-11258)(A;;CC;;;S-1-5-21-1281035640-548247933-376692995-5864)"/>
    <protectedRange algorithmName="SHA-512" hashValue="TgPp5lK5mflVRTPpQpxlCZWw00aKe7Pj9qUFgyBuvI8H33Q6y7AbG5fUv873Z/SxZ2EI+sKt0n7rmv5YJs9ZlQ==" saltValue="Cc/j/fMqb1AYsqZIwyEvIQ==" spinCount="100000" sqref="N3171 AS3171 C3171" name="Диапазон3_74_4_3_4_16_1_1_1" securityDescriptor="O:WDG:WDD:(A;;CC;;;S-1-5-21-1281035640-548247933-376692995-11259)(A;;CC;;;S-1-5-21-1281035640-548247933-376692995-11258)(A;;CC;;;S-1-5-21-1281035640-548247933-376692995-5864)"/>
    <protectedRange algorithmName="SHA-512" hashValue="wSYp5LWNfoRWG1qUfdZyZc4KlYH0Ai5UY79Un9UsYB+ExUIf7AhByCxxqFnesN3nD1eNFRu0pWi2Bvz+KFlQuA==" saltValue="7sFRVxUfnLlYScgdGWdzAQ==" spinCount="100000" sqref="J3171 G3171" name="Диапазон3_2_4_1_3_4_16_1_1_1" securityDescriptor="O:WDG:WDD:(A;;CC;;;S-1-5-21-1281035640-548247933-376692995-11259)(A;;CC;;;S-1-5-21-1281035640-548247933-376692995-11258)(A;;CC;;;S-1-5-21-1281035640-548247933-376692995-5864)"/>
    <protectedRange algorithmName="SHA-512" hashValue="1eABKBQiAO13af63sAtPqCdR9GJtMtlBLpsmueFofG/f+8Am0DKEExlUzHHxIJjAhPrFhDLpdIrHwUlNGIgG/w==" saltValue="XHvYRPBdMFo3yd48mt7YIQ==" spinCount="100000" sqref="K3171" name="Диапазон3_2_4_1_3_5_16_1_1_1" securityDescriptor="O:WDG:WDD:(A;;CC;;;S-1-5-21-1281035640-548247933-376692995-11259)(A;;CC;;;S-1-5-21-1281035640-548247933-376692995-11258)(A;;CC;;;S-1-5-21-1281035640-548247933-376692995-5864)"/>
    <protectedRange algorithmName="SHA-512" hashValue="Wn4HcBKNd6CrvPWkf2KU0SsfF5ULaftjBIGkMbbyDIVqL/KBv5CdHl9J/KmPPpj7l5L21tKctCU6Xp/vyhJs/Q==" saltValue="3iF3nZC1hZhOSUOXyOwPNA==" spinCount="100000" sqref="M3171" name="Диапазон3_74_1_3_2_16_1_1_1" securityDescriptor="O:WDG:WDD:(A;;CC;;;S-1-5-21-1281035640-548247933-376692995-11259)(A;;CC;;;S-1-5-21-1281035640-548247933-376692995-11258)(A;;CC;;;S-1-5-21-1281035640-548247933-376692995-5864)"/>
    <protectedRange algorithmName="SHA-512" hashValue="On6wiS2shbff/b989VZ3MpFqIhPgjUazVJGuKTaiIswIP//wH2NPEBPBPTw1zqBcI5/Vvdx8jusBXxtiQQk+PQ==" saltValue="nmUxMoP1Xcsfp2cHr804PQ==" spinCount="100000" sqref="T3171 V3171:AO3171" name="Диапазон3_2_4_1_3_7_16_1_1_1" securityDescriptor="O:WDG:WDD:(A;;CC;;;S-1-5-21-1281035640-548247933-376692995-11259)(A;;CC;;;S-1-5-21-1281035640-548247933-376692995-11258)(A;;CC;;;S-1-5-21-1281035640-548247933-376692995-5864)"/>
    <protectedRange algorithmName="SHA-512" hashValue="V07p5CTH3p1iJeRF6iVpy1NivewCrXSXgx4xUOyjCoGvw11/Dz1TCueGWVv79iqPRF0KzYCxrlKiZ053Rb4QZg==" saltValue="mzACtsv1CmCMSPS486hvaQ==" spinCount="100000" sqref="E3171:F3171" name="Диапазон3_2_4_1_3_4_16_1_2_1_1" securityDescriptor="O:WDG:WDD:(A;;CC;;;S-1-5-21-1281035640-548247933-376692995-11259)(A;;CC;;;S-1-5-21-1281035640-548247933-376692995-11258)(A;;CC;;;S-1-5-21-1281035640-548247933-376692995-5864)"/>
    <protectedRange algorithmName="SHA-512" hashValue="awuUkew1gxBWTH9Kny2HLoQ6agcJfpJyes765fQhUTb28blxPHTdNGh9XL93w4M27mhZFa84AMW1B1l2HUBr6Q==" saltValue="EZlt5YclsKFZoxk7wmUbQg==" spinCount="100000" sqref="D4037" name="Диапазон3_17_3_1_1" securityDescriptor="O:WDG:WDD:(A;;CC;;;S-1-5-21-1281035640-548247933-376692995-11259)(A;;CC;;;S-1-5-21-1281035640-548247933-376692995-11258)(A;;CC;;;S-1-5-21-1281035640-548247933-376692995-5864)"/>
    <protectedRange algorithmName="SHA-512" hashValue="KSnAbUZzPmCea9iNmTF6SSzKvMxHblaEROT6SHvEXQ/3B5L2PmPygS9Oh8tC1q6CGHCYhJB+DSTf/zO1l6GtMA==" saltValue="O6V49t8zxb4c0ymaVJyVkw==" spinCount="100000" sqref="H4069:I4069 C4069:D4069" name="Диапазон3_2_3_1_2_3_1" securityDescriptor="O:WDG:WDD:(A;;CC;;;S-1-5-21-1281035640-548247933-376692995-11259)(A;;CC;;;S-1-5-21-1281035640-548247933-376692995-11258)(A;;CC;;;S-1-5-21-1281035640-548247933-376692995-5864)"/>
    <protectedRange algorithmName="SHA-512" hashValue="ECzeWryr0HI2w01t6HalvWzbaQPe6v8b1D6gnB3bj76LPDJz5L9kDyP3BuF+F2Ud8EaIQIQFHdpMMrdb5N2QHQ==" saltValue="kzA33sWqkecB8240gDYEPA==" spinCount="100000" sqref="E4069:G4069" name="Диапазон3_2_3_1_2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O4071:P4073 AP4111 H4071:J4073 O4111:P4111 H4111:J4111 AP4071:AP4073 AP4114 O4114:P4114 H4114:J4114 C4114:F4114 C4111:F4111 C4071:F4073" name="Диапазон3_74_2_1_2_5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4114 S4071:S4073 S4111 T4073:AO4073" name="Диапазон3_74_2_1_2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T4071:T4072 T4111 T4114" name="Диапазон3_74_2_1_3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U4071:U4072 U4111 U4114" name="Диапазон3_74_2_1_4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4111:AO4111 V4114:AO4114 V4071:AO4072" name="Диапазон3_74_2_1_5_2_1" securityDescriptor="O:WDG:WDD:(A;;CC;;;S-1-5-21-1281035640-548247933-376692995-11259)(A;;CC;;;S-1-5-21-1281035640-548247933-376692995-11258)(A;;CC;;;S-1-5-21-1281035640-548247933-376692995-5864)"/>
    <protectedRange algorithmName="SHA-512" hashValue="TKUOTGf6lG4MwgKCpYLrxZpZP7jObXu0lm1NQgibiF/57Sv/PDxBl9TMENqTQv+hGQAP1RVIHToDT5VSD/k7Yw==" saltValue="OBq6Rb6O4a7vIok6xlgEtw==" spinCount="100000" sqref="G4073" name="Диапазон3_49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4071:L4073 K4111:L4111 K4114:L4114" name="Диапазон3_74_2_1_6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M4071:M4072 M4111 M4114" name="Диапазон3_74_2_1_1_1_2_1" securityDescriptor="O:WDG:WDD:(A;;CC;;;S-1-5-21-1281035640-548247933-376692995-11259)(A;;CC;;;S-1-5-21-1281035640-548247933-376692995-11258)(A;;CC;;;S-1-5-21-1281035640-548247933-376692995-5864)"/>
    <protectedRange algorithmName="SHA-512" hashValue="ojZIKo1UAGIEXps9Ec06+p2HXtG+QRSB9npPWzN/8norQF+22IfiIo+KMc6vBzu9taG2x5/+0gecI24zyWqHQQ==" saltValue="uE0idMIKMH7IHMdAbRwcrQ==" spinCount="100000" sqref="M4073" name="Диапазон3_1_2_3_1_1_1_1" securityDescriptor="O:WDG:WDD:(A;;CC;;;S-1-5-21-1281035640-548247933-376692995-11259)(A;;CC;;;S-1-5-21-1281035640-548247933-376692995-11258)(A;;CC;;;S-1-5-21-1281035640-548247933-376692995-5864)"/>
    <protectedRange algorithmName="SHA-512" hashValue="cVKJcm0mHSKLySh0sexFb6ysPgDtZncbVYQFSJdpHpZB/DX4VbmCXClXnUWKVeieR69C/U5GLMZDYyH7I2EXVw==" saltValue="4rqKN0bTj49UN1uKh+1RCA==" spinCount="100000" sqref="C4101:G4102 C4096:G4098 C4106:G4107 C4088:G4089 C4081:G4082 C4074:G4075" name="Диапазон3_16_1_4_4_1" securityDescriptor="O:WDG:WDD:(A;;CC;;;S-1-5-21-1281035640-548247933-376692995-11259)(A;;CC;;;S-1-5-21-1281035640-548247933-376692995-11258)(A;;CC;;;S-1-5-21-1281035640-548247933-376692995-5864)"/>
    <protectedRange algorithmName="SHA-512" hashValue="/fvp7ZUbUvWPquwbU+5YUkORk9WP71sDT4Yp2OII1kJUvIM2exI/L/Vo6coDFunjESrNMJ9ZxZc6d20zWNqzfQ==" saltValue="uW3RJ/lYhmR8hUDxzb6c9w==" spinCount="100000" sqref="H4074:L4075 H4088:L4089 H4081:L4082 H4106:K4107 H4096:K4098 H4101:K4102" name="Диапазон3_16_1_1_3_4_1" securityDescriptor="O:WDG:WDD:(A;;CC;;;S-1-5-21-1281035640-548247933-376692995-11259)(A;;CC;;;S-1-5-21-1281035640-548247933-376692995-11258)(A;;CC;;;S-1-5-21-1281035640-548247933-376692995-5864)"/>
    <protectedRange algorithmName="SHA-512" hashValue="SWVhZW0UP6B1P/omqAynX5frQpvHsTOYKSloXjb3w4XfI8nM7DyACPMhJiAfUlFaSGJBmb+ykLJK1ccRJ4szdQ==" saltValue="uIXlLAkttAuDCjubXj3D6w==" spinCount="100000" sqref="D3500" name="Диапазон3_74_1_1_1_1_1" securityDescriptor="O:WDG:WDD:(A;;CC;;;S-1-5-21-1281035640-548247933-376692995-11259)(A;;CC;;;S-1-5-21-1281035640-548247933-376692995-11258)(A;;CC;;;S-1-5-21-1281035640-548247933-376692995-5864)"/>
    <protectedRange algorithmName="SHA-512" hashValue="8j1x2931h5+ypayNXYCMbeNYx7VkDA51i49+479o1WTiGCTD56IuDuq6xXn1MmzKuG4ZOKRA8wJcoA/wvLRWwg==" saltValue="XZLxhOwOXq9Yi9TXadDwAQ==" spinCount="100000" sqref="E3500" name="Диапазон3_74_2_1_1_2_1_1" securityDescriptor="O:WDG:WDD:(A;;CC;;;S-1-5-21-1281035640-548247933-376692995-11259)(A;;CC;;;S-1-5-21-1281035640-548247933-376692995-11258)(A;;CC;;;S-1-5-21-1281035640-548247933-376692995-5864)"/>
    <protectedRange algorithmName="SHA-512" hashValue="xlBb5nut4AfB0coPQfUSdzGD/SvHyn53h8lN+ePjxbgIYasVAfX15LNCrh8la84ZOaWnAHuvwKg45uzSOQaOnA==" saltValue="gnnMs4+kROkRRouSe+k0rA==" spinCount="100000" sqref="F3500" name="Диапазон3_74_3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P4115 O4115:P4115 I4115:J4115 C4115:F4115" name="Диапазон3_74_2_1_2_2_3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4115" name="Диапазон3_74_2_1_2_1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T4115" name="Диапазон3_74_2_1_3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U4115" name="Диапазон3_74_2_1_4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4115:AO4115" name="Диапазон3_74_2_1_5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4115:L4115" name="Диапазон3_74_2_1_6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M4115" name="Диапазон3_74_2_1_1_1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4112" name="Диапазон3_74_2_1_2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P4112 O4112:P4112 H4112:I4112 C4112:F4112" name="Диапазон3_74_2_1_2_4_3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4112" name="Диапазон3_74_2_1_2_1_3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T4112" name="Диапазон3_74_2_1_3_3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U4112" name="Диапазон3_74_2_1_4_3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4112:AO4112" name="Диапазон3_74_2_1_5_3_3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4112:L4112" name="Диапазон3_74_2_1_6_3_3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M4112" name="Диапазон3_74_2_1_1_1_3_3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P4116:AP4117 O4116:P4117 E4116:F4117 I4116:J4117 AP4119:AP4120 O4119:P4120 E4119:F4120 I4119:J4120 AP4122:AP4123 O4122:P4123 E4122:F4123 I4122:J4123 AP4125:AP4126 O4125:P4126 E4125:F4126 I4125:J4126 C4125:D4126 C4122:D4123 C4119:D4120 C4116:D4117" name="Диапазон3_74_2_1_2_2_2_5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4116:S4117 S4119:S4120 S4122:S4123 S4125:S4126" name="Диапазон3_74_2_1_2_1_1_1_4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T4116:T4117 T4119:T4120 T4122:T4123 T4125:T4126" name="Диапазон3_74_2_1_3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U4116:U4117 U4119:U4120 U4122:U4123 U4125:U4126" name="Диапазон3_74_2_1_4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4119:AO4120 V4122:AO4123 V4125:AO4126 V4116:AO4117" name="Диапазон3_74_2_1_5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4116:L4117 K4119:L4120 K4122:L4123 K4125:L4126" name="Диапазон3_74_2_1_6_1_1_4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M4116:M4117 M4119:M4120 M4122:M4123 M4125:M4126" name="Диапазон3_74_2_1_1_1_1_1_4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P4113 O4113:P4113 H4113:I4113 C4113:F4113" name="Диапазон3_74_2_1_2_4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T4113" name="Диапазон3_74_2_1_3_3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U4113" name="Диапазон3_74_2_1_4_3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4113:AO4113" name="Диапазон3_74_2_1_5_3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4113:L4113" name="Диапазон3_74_2_1_6_3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M4113" name="Диапазон3_74_2_1_1_1_3_1_1_1" securityDescriptor="O:WDG:WDD:(A;;CC;;;S-1-5-21-1281035640-548247933-376692995-11259)(A;;CC;;;S-1-5-21-1281035640-548247933-376692995-11258)(A;;CC;;;S-1-5-21-1281035640-548247933-376692995-5864)"/>
    <protectedRange sqref="S4113" name="Диапазон3_74_2_1_2_1_1_1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P4128 O4128:P4128 H4128:I4128 C4128:F4128" name="Диапазон3_74_2_1_2_4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W4128:AO4128" name="Диапазон3_74_2_1_5_3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4128:L4128" name="Диапазон3_74_2_1_6_3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M4128" name="Диапазон3_74_2_1_1_1_3_2_1_1" securityDescriptor="O:WDG:WDD:(A;;CC;;;S-1-5-21-1281035640-548247933-376692995-11259)(A;;CC;;;S-1-5-21-1281035640-548247933-376692995-11258)(A;;CC;;;S-1-5-21-1281035640-548247933-376692995-5864)"/>
    <protectedRange algorithmName="SHA-512" hashValue="0u3ObdI19Ty4nwOr/y65d9UuMZ3OudxbpyV+TSAf9ywzI6O/K2WR3IRMCi9ZZS0x0rSM1lsnjORm1tPcxcVLBQ==" saltValue="gIyPh9/qJCZTgQn7Vin6/A==" spinCount="100000" sqref="C4076:G4076" name="Диапазон3_16_1_4_1_5_1" securityDescriptor="O:WDG:WDD:(A;;CC;;;S-1-5-21-1281035640-548247933-376692995-11259)(A;;CC;;;S-1-5-21-1281035640-548247933-376692995-11258)(A;;CC;;;S-1-5-21-1281035640-548247933-376692995-5864)"/>
    <protectedRange algorithmName="SHA-512" hashValue="4jQ+0mVB5keBm4pRkjcqRb4wH5T00OSVcS8O0vGBvSWgkBDlvgzqGakmMzkrtZmh3SfcK9OC107rnU798f9s8A==" saltValue="y4V5iG+jLJ3isN54VsN8iA==" spinCount="100000" sqref="H4076:L4076" name="Диапазон3_16_1_1_3_1_5_1" securityDescriptor="O:WDG:WDD:(A;;CC;;;S-1-5-21-1281035640-548247933-376692995-11259)(A;;CC;;;S-1-5-21-1281035640-548247933-376692995-11258)(A;;CC;;;S-1-5-21-1281035640-548247933-376692995-5864)"/>
    <protectedRange algorithmName="SHA-512" hashValue="qCHp7KnoEcDf4OWacDpFBT7nKnBoUV6kxtUi36C5VL0ghE9TzBUrPujbNmwC/YM1DOLRf81wMvB837NN/0QmuQ==" saltValue="2/Rg4Hh45nPNxD/QMd93jw==" spinCount="100000" sqref="C4083:G4083" name="Диапазон3_16_1_4_1_1_2_1" securityDescriptor="O:WDG:WDD:(A;;CC;;;S-1-5-21-1281035640-548247933-376692995-11259)(A;;CC;;;S-1-5-21-1281035640-548247933-376692995-11258)(A;;CC;;;S-1-5-21-1281035640-548247933-376692995-5864)"/>
    <protectedRange algorithmName="SHA-512" hashValue="JV1DuiNgy5NaiJpj1NbHFprJD7ADK2OApkwD5Mf89lj0925eIBEMmr2IQJ8jIGieC93/8PLIeRPpqemkrqJsug==" saltValue="5BWfJzZYRfITu3y6+nMhIQ==" spinCount="100000" sqref="H4083:L4083" name="Диапазон3_16_1_1_3_1_1_2_1" securityDescriptor="O:WDG:WDD:(A;;CC;;;S-1-5-21-1281035640-548247933-376692995-11259)(A;;CC;;;S-1-5-21-1281035640-548247933-376692995-11258)(A;;CC;;;S-1-5-21-1281035640-548247933-376692995-5864)"/>
    <protectedRange algorithmName="SHA-512" hashValue="KNfAG+ixo5QUbT7DXv/HL8Isj1mHoWa4/NhJ986O/KSVR5QhWmH567wjJ7NLayg4SZ5SwCe6yeaq5/Wxgvj91A==" saltValue="DlcAN+2Xk9i34GLe6PAzLg==" spinCount="100000" sqref="C4090:G4091" name="Диапазон3_16_1_4_2_2_1" securityDescriptor="O:WDG:WDD:(A;;CC;;;S-1-5-21-1281035640-548247933-376692995-11259)(A;;CC;;;S-1-5-21-1281035640-548247933-376692995-11258)(A;;CC;;;S-1-5-21-1281035640-548247933-376692995-5864)"/>
    <protectedRange algorithmName="SHA-512" hashValue="PWVlTVj0CAiNCWKkfD0aEE0Pbv58QMVvtZf+/RziKLa2zAnetGV4Dswur1L7+eTc/+LqB7UQZmGyPcqhPm6MhA==" saltValue="RO/mtszAIeC2moyLW4jlpw==" spinCount="100000" sqref="H4090:L4091" name="Диапазон3_16_1_1_3_2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P4118 O4118:P4118 I4118 C4118:F4118" name="Диапазон3_74_2_1_2_2_2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4118" name="Диапазон3_74_2_1_2_1_1_1_2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4118:L4118" name="Диапазон3_74_2_1_6_1_1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M4118" name="Диапазон3_74_2_1_1_1_1_1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4118" name="Диапазон3_74_2_1_2_2_2_4_4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T4118" name="Диапазон3_74_2_1_3_1_1_4_4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U4118" name="Диапазон3_74_2_1_4_1_1_4_4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4118:AO4118" name="Диапазон3_74_2_1_5_1_1_4_5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P4121 O4121:P4121 I4121 C4121:F4121" name="Диапазон3_74_2_1_2_2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4121" name="Диапазон3_74_2_1_2_1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4121:L4121" name="Диапазон3_74_2_1_6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M4121" name="Диапазон3_74_2_1_1_1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4121" name="Диапазон3_74_2_1_2_2_2_4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T4121" name="Диапазон3_74_2_1_3_1_1_4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U4121" name="Диапазон3_74_2_1_4_1_1_4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4121:AO4121" name="Диапазон3_74_2_1_5_1_1_4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P4124 O4124:P4124 I4124 C4124:F4124" name="Диапазон3_74_2_1_2_2_2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4124" name="Диапазон3_74_2_1_2_1_1_1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4124:L4124" name="Диапазон3_74_2_1_6_1_1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M4124" name="Диапазон3_74_2_1_1_1_1_1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4124" name="Диапазон3_74_2_1_2_2_2_4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T4124" name="Диапазон3_74_2_1_3_1_1_4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U4124" name="Диапазон3_74_2_1_4_1_1_4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4124:AO4124" name="Диапазон3_74_2_1_5_1_1_4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P4127 O4127:P4127 I4127 C4127:F4127" name="Диапазон3_74_2_1_2_2_2_3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4127" name="Диапазон3_74_2_1_2_1_1_1_3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4127:L4127" name="Диапазон3_74_2_1_6_1_1_3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M4127" name="Диапазон3_74_2_1_1_1_1_1_3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4127" name="Диапазон3_74_2_1_2_2_2_4_3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T4127" name="Диапазон3_74_2_1_3_1_1_4_3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U4127" name="Диапазон3_74_2_1_4_1_1_4_3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4127:AO4127" name="Диапазон3_74_2_1_5_1_1_4_3_1_1" securityDescriptor="O:WDG:WDD:(A;;CC;;;S-1-5-21-1281035640-548247933-376692995-11259)(A;;CC;;;S-1-5-21-1281035640-548247933-376692995-11258)(A;;CC;;;S-1-5-21-1281035640-548247933-376692995-5864)"/>
    <protectedRange algorithmName="SHA-512" hashValue="0u3ObdI19Ty4nwOr/y65d9UuMZ3OudxbpyV+TSAf9ywzI6O/K2WR3IRMCi9ZZS0x0rSM1lsnjORm1tPcxcVLBQ==" saltValue="gIyPh9/qJCZTgQn7Vin6/A==" spinCount="100000" sqref="C4077:G4078" name="Диапазон3_16_1_4_1_2_2_1" securityDescriptor="O:WDG:WDD:(A;;CC;;;S-1-5-21-1281035640-548247933-376692995-11259)(A;;CC;;;S-1-5-21-1281035640-548247933-376692995-11258)(A;;CC;;;S-1-5-21-1281035640-548247933-376692995-5864)"/>
    <protectedRange algorithmName="SHA-512" hashValue="4jQ+0mVB5keBm4pRkjcqRb4wH5T00OSVcS8O0vGBvSWgkBDlvgzqGakmMzkrtZmh3SfcK9OC107rnU798f9s8A==" saltValue="y4V5iG+jLJ3isN54VsN8iA==" spinCount="100000" sqref="H4077:L4078" name="Диапазон3_16_1_1_3_1_2_2_1" securityDescriptor="O:WDG:WDD:(A;;CC;;;S-1-5-21-1281035640-548247933-376692995-11259)(A;;CC;;;S-1-5-21-1281035640-548247933-376692995-11258)(A;;CC;;;S-1-5-21-1281035640-548247933-376692995-5864)"/>
    <protectedRange algorithmName="SHA-512" hashValue="qCHp7KnoEcDf4OWacDpFBT7nKnBoUV6kxtUi36C5VL0ghE9TzBUrPujbNmwC/YM1DOLRf81wMvB837NN/0QmuQ==" saltValue="2/Rg4Hh45nPNxD/QMd93jw==" spinCount="100000" sqref="C4084:G4085" name="Диапазон3_16_1_4_1_1_1_2_1" securityDescriptor="O:WDG:WDD:(A;;CC;;;S-1-5-21-1281035640-548247933-376692995-11259)(A;;CC;;;S-1-5-21-1281035640-548247933-376692995-11258)(A;;CC;;;S-1-5-21-1281035640-548247933-376692995-5864)"/>
    <protectedRange algorithmName="SHA-512" hashValue="JV1DuiNgy5NaiJpj1NbHFprJD7ADK2OApkwD5Mf89lj0925eIBEMmr2IQJ8jIGieC93/8PLIeRPpqemkrqJsug==" saltValue="5BWfJzZYRfITu3y6+nMhIQ==" spinCount="100000" sqref="H4084:L4085" name="Диапазон3_16_1_1_3_1_1_1_2_1" securityDescriptor="O:WDG:WDD:(A;;CC;;;S-1-5-21-1281035640-548247933-376692995-11259)(A;;CC;;;S-1-5-21-1281035640-548247933-376692995-11258)(A;;CC;;;S-1-5-21-1281035640-548247933-376692995-5864)"/>
    <protectedRange algorithmName="SHA-512" hashValue="KNfAG+ixo5QUbT7DXv/HL8Isj1mHoWa4/NhJ986O/KSVR5QhWmH567wjJ7NLayg4SZ5SwCe6yeaq5/Wxgvj91A==" saltValue="DlcAN+2Xk9i34GLe6PAzLg==" spinCount="100000" sqref="C4092:G4093" name="Диапазон3_16_1_4_2_1_2_1" securityDescriptor="O:WDG:WDD:(A;;CC;;;S-1-5-21-1281035640-548247933-376692995-11259)(A;;CC;;;S-1-5-21-1281035640-548247933-376692995-11258)(A;;CC;;;S-1-5-21-1281035640-548247933-376692995-5864)"/>
    <protectedRange algorithmName="SHA-512" hashValue="PWVlTVj0CAiNCWKkfD0aEE0Pbv58QMVvtZf+/RziKLa2zAnetGV4Dswur1L7+eTc/+LqB7UQZmGyPcqhPm6MhA==" saltValue="RO/mtszAIeC2moyLW4jlpw==" spinCount="100000" sqref="H4092:L4093" name="Диапазон3_16_1_1_3_2_1_2_1" securityDescriptor="O:WDG:WDD:(A;;CC;;;S-1-5-21-1281035640-548247933-376692995-11259)(A;;CC;;;S-1-5-21-1281035640-548247933-376692995-11258)(A;;CC;;;S-1-5-21-1281035640-548247933-376692995-5864)"/>
    <protectedRange algorithmName="SHA-512" hashValue="cVKJcm0mHSKLySh0sexFb6ysPgDtZncbVYQFSJdpHpZB/DX4VbmCXClXnUWKVeieR69C/U5GLMZDYyH7I2EXVw==" saltValue="4rqKN0bTj49UN1uKh+1RCA==" spinCount="100000" sqref="C4103:G4103" name="Диапазон3_16_1_4_3_3_1" securityDescriptor="O:WDG:WDD:(A;;CC;;;S-1-5-21-1281035640-548247933-376692995-11259)(A;;CC;;;S-1-5-21-1281035640-548247933-376692995-11258)(A;;CC;;;S-1-5-21-1281035640-548247933-376692995-5864)"/>
    <protectedRange algorithmName="SHA-512" hashValue="/fvp7ZUbUvWPquwbU+5YUkORk9WP71sDT4Yp2OII1kJUvIM2exI/L/Vo6coDFunjESrNMJ9ZxZc6d20zWNqzfQ==" saltValue="uW3RJ/lYhmR8hUDxzb6c9w==" spinCount="100000" sqref="H4103:K4103" name="Диапазон3_16_1_1_3_3_3_1" securityDescriptor="O:WDG:WDD:(A;;CC;;;S-1-5-21-1281035640-548247933-376692995-11259)(A;;CC;;;S-1-5-21-1281035640-548247933-376692995-11258)(A;;CC;;;S-1-5-21-1281035640-548247933-376692995-5864)"/>
    <protectedRange algorithmName="SHA-512" hashValue="cVKJcm0mHSKLySh0sexFb6ysPgDtZncbVYQFSJdpHpZB/DX4VbmCXClXnUWKVeieR69C/U5GLMZDYyH7I2EXVw==" saltValue="4rqKN0bTj49UN1uKh+1RCA==" spinCount="100000" sqref="C4108:G4109" name="Диапазон3_16_1_4_3_1_2_1" securityDescriptor="O:WDG:WDD:(A;;CC;;;S-1-5-21-1281035640-548247933-376692995-11259)(A;;CC;;;S-1-5-21-1281035640-548247933-376692995-11258)(A;;CC;;;S-1-5-21-1281035640-548247933-376692995-5864)"/>
    <protectedRange algorithmName="SHA-512" hashValue="/fvp7ZUbUvWPquwbU+5YUkORk9WP71sDT4Yp2OII1kJUvIM2exI/L/Vo6coDFunjESrNMJ9ZxZc6d20zWNqzfQ==" saltValue="uW3RJ/lYhmR8hUDxzb6c9w==" spinCount="100000" sqref="H4108:K4109" name="Диапазон3_16_1_1_3_3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P4138:AP4139 O4138:P4139 E4138:F4139 AP4141:AP4148 O4141:P4148 E4141:F4148" name="Диапазон3_74_2_1_2_2_2_3_1_2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W4141:AO4148 W4138:AO4139" name="Диапазон3_74_2_1_5_1_1_4_4_2_1" securityDescriptor="O:WDG:WDD:(A;;CC;;;S-1-5-21-1281035640-548247933-376692995-11259)(A;;CC;;;S-1-5-21-1281035640-548247933-376692995-11258)(A;;CC;;;S-1-5-21-1281035640-548247933-376692995-5864)"/>
    <protectedRange sqref="G4138:G4139 G4141:G4148" name="ОПЗМСЛ_2_2_2"/>
    <protectedRange algorithmName="SHA-512" hashValue="KSnAbUZzPmCea9iNmTF6SSzKvMxHblaEROT6SHvEXQ/3B5L2PmPygS9Oh8tC1q6CGHCYhJB+DSTf/zO1l6GtMA==" saltValue="O6V49t8zxb4c0ymaVJyVkw==" spinCount="100000" sqref="H4070:I4070 C4070:D4070" name="Диапазон3_2_3_1_2_2_1_1" securityDescriptor="O:WDG:WDD:(A;;CC;;;S-1-5-21-1281035640-548247933-376692995-11259)(A;;CC;;;S-1-5-21-1281035640-548247933-376692995-11258)(A;;CC;;;S-1-5-21-1281035640-548247933-376692995-5864)"/>
    <protectedRange algorithmName="SHA-512" hashValue="ECzeWryr0HI2w01t6HalvWzbaQPe6v8b1D6gnB3bj76LPDJz5L9kDyP3BuF+F2Ud8EaIQIQFHdpMMrdb5N2QHQ==" saltValue="kzA33sWqkecB8240gDYEPA==" spinCount="100000" sqref="E4070:G4070" name="Диапазон3_2_3_1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P4140 O4140:P4140 E4140:F4140" name="Диапазон3_74_2_1_2_2_2_3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W4140:AO4140" name="Диапазон3_74_2_1_5_1_1_4_4_1_1_1" securityDescriptor="O:WDG:WDD:(A;;CC;;;S-1-5-21-1281035640-548247933-376692995-11259)(A;;CC;;;S-1-5-21-1281035640-548247933-376692995-11258)(A;;CC;;;S-1-5-21-1281035640-548247933-376692995-5864)"/>
    <protectedRange sqref="G4140" name="ОПЗМСЛ_2_1_1_1"/>
    <protectedRange algorithmName="SHA-512" hashValue="0u3ObdI19Ty4nwOr/y65d9UuMZ3OudxbpyV+TSAf9ywzI6O/K2WR3IRMCi9ZZS0x0rSM1lsnjORm1tPcxcVLBQ==" saltValue="gIyPh9/qJCZTgQn7Vin6/A==" spinCount="100000" sqref="C4079:F4079" name="Диапазон3_16_1_4_1_2_1_1_1" securityDescriptor="O:WDG:WDD:(A;;CC;;;S-1-5-21-1281035640-548247933-376692995-11259)(A;;CC;;;S-1-5-21-1281035640-548247933-376692995-11258)(A;;CC;;;S-1-5-21-1281035640-548247933-376692995-5864)"/>
    <protectedRange algorithmName="SHA-512" hashValue="4jQ+0mVB5keBm4pRkjcqRb4wH5T00OSVcS8O0vGBvSWgkBDlvgzqGakmMzkrtZmh3SfcK9OC107rnU798f9s8A==" saltValue="y4V5iG+jLJ3isN54VsN8iA==" spinCount="100000" sqref="H4079:L4079 J4086 J4094 J4099 J4104 J4110" name="Диапазон3_16_1_1_3_1_2_1_1_1" securityDescriptor="O:WDG:WDD:(A;;CC;;;S-1-5-21-1281035640-548247933-376692995-11259)(A;;CC;;;S-1-5-21-1281035640-548247933-376692995-11258)(A;;CC;;;S-1-5-21-1281035640-548247933-376692995-5864)"/>
    <protectedRange algorithmName="SHA-512" hashValue="K9PxvyyWwOkAztZ3FI5qrHx1UzQFASiF7N7soQoJjnqKsgohSSnzhjDgWksm5PnWaXxCUPE3W/KnyDiUSJQpVw==" saltValue="IceMEBNQ9uh0gG5yFnaUKQ==" spinCount="100000" sqref="G4079" name="Диапазон3_16_1_2_1_1_2_1" securityDescriptor="O:WDG:WDD:(A;;CC;;;S-1-5-21-1281035640-548247933-376692995-11259)(A;;CC;;;S-1-5-21-1281035640-548247933-376692995-11258)(A;;CC;;;S-1-5-21-1281035640-548247933-376692995-5864)"/>
    <protectedRange algorithmName="SHA-512" hashValue="qCHp7KnoEcDf4OWacDpFBT7nKnBoUV6kxtUi36C5VL0ghE9TzBUrPujbNmwC/YM1DOLRf81wMvB837NN/0QmuQ==" saltValue="2/Rg4Hh45nPNxD/QMd93jw==" spinCount="100000" sqref="C4086:F4086" name="Диапазон3_16_1_4_1_1_1_1_1_1" securityDescriptor="O:WDG:WDD:(A;;CC;;;S-1-5-21-1281035640-548247933-376692995-11259)(A;;CC;;;S-1-5-21-1281035640-548247933-376692995-11258)(A;;CC;;;S-1-5-21-1281035640-548247933-376692995-5864)"/>
    <protectedRange algorithmName="SHA-512" hashValue="JV1DuiNgy5NaiJpj1NbHFprJD7ADK2OApkwD5Mf89lj0925eIBEMmr2IQJ8jIGieC93/8PLIeRPpqemkrqJsug==" saltValue="5BWfJzZYRfITu3y6+nMhIQ==" spinCount="100000" sqref="H4086:I4086 K4086:L4086" name="Диапазон3_16_1_1_3_1_1_1_1_1_1" securityDescriptor="O:WDG:WDD:(A;;CC;;;S-1-5-21-1281035640-548247933-376692995-11259)(A;;CC;;;S-1-5-21-1281035640-548247933-376692995-11258)(A;;CC;;;S-1-5-21-1281035640-548247933-376692995-5864)"/>
    <protectedRange algorithmName="SHA-512" hashValue="2vOlQBGI6yPehOnbcNNFuR+ZOoWaiDh0KVCm9wJt4/foCsSkRthAjbYiPuNzeQydx3LkHSMVPT1prMWk3ZtUAg==" saltValue="Ueviu39ebKjU3NqItpElTw==" spinCount="100000" sqref="G4086" name="Диапазон3_16_1_2_1_1_1_1_1" securityDescriptor="O:WDG:WDD:(A;;CC;;;S-1-5-21-1281035640-548247933-376692995-11259)(A;;CC;;;S-1-5-21-1281035640-548247933-376692995-11258)(A;;CC;;;S-1-5-21-1281035640-548247933-376692995-5864)"/>
    <protectedRange algorithmName="SHA-512" hashValue="KNfAG+ixo5QUbT7DXv/HL8Isj1mHoWa4/NhJ986O/KSVR5QhWmH567wjJ7NLayg4SZ5SwCe6yeaq5/Wxgvj91A==" saltValue="DlcAN+2Xk9i34GLe6PAzLg==" spinCount="100000" sqref="C4094:F4094" name="Диапазон3_16_1_4_2_1_1_1_1" securityDescriptor="O:WDG:WDD:(A;;CC;;;S-1-5-21-1281035640-548247933-376692995-11259)(A;;CC;;;S-1-5-21-1281035640-548247933-376692995-11258)(A;;CC;;;S-1-5-21-1281035640-548247933-376692995-5864)"/>
    <protectedRange algorithmName="SHA-512" hashValue="PWVlTVj0CAiNCWKkfD0aEE0Pbv58QMVvtZf+/RziKLa2zAnetGV4Dswur1L7+eTc/+LqB7UQZmGyPcqhPm6MhA==" saltValue="RO/mtszAIeC2moyLW4jlpw==" spinCount="100000" sqref="H4094:I4094 K4094:L4094" name="Диапазон3_16_1_1_3_2_1_1_1_1" securityDescriptor="O:WDG:WDD:(A;;CC;;;S-1-5-21-1281035640-548247933-376692995-11259)(A;;CC;;;S-1-5-21-1281035640-548247933-376692995-11258)(A;;CC;;;S-1-5-21-1281035640-548247933-376692995-5864)"/>
    <protectedRange algorithmName="SHA-512" hashValue="pYKW/M3F+evSjVMH1YF+yKam1UiNxHsi/0qRlqEJmD5S28J99jXFBt0HCX+qPchr24vIXS9rflW8TfFmvrM7Gw==" saltValue="uSiPMTIzE/gUEOnoexD/Lg==" spinCount="100000" sqref="G4094" name="Диапазон3_16_1_2_1_2_1_1" securityDescriptor="O:WDG:WDD:(A;;CC;;;S-1-5-21-1281035640-548247933-376692995-11259)(A;;CC;;;S-1-5-21-1281035640-548247933-376692995-11258)(A;;CC;;;S-1-5-21-1281035640-548247933-376692995-5864)"/>
    <protectedRange algorithmName="SHA-512" hashValue="cVKJcm0mHSKLySh0sexFb6ysPgDtZncbVYQFSJdpHpZB/DX4VbmCXClXnUWKVeieR69C/U5GLMZDYyH7I2EXVw==" saltValue="4rqKN0bTj49UN1uKh+1RCA==" spinCount="100000" sqref="C4099:F4099" name="Диапазон3_16_1_4_1_3_2_1" securityDescriptor="O:WDG:WDD:(A;;CC;;;S-1-5-21-1281035640-548247933-376692995-11259)(A;;CC;;;S-1-5-21-1281035640-548247933-376692995-11258)(A;;CC;;;S-1-5-21-1281035640-548247933-376692995-5864)"/>
    <protectedRange algorithmName="SHA-512" hashValue="/fvp7ZUbUvWPquwbU+5YUkORk9WP71sDT4Yp2OII1kJUvIM2exI/L/Vo6coDFunjESrNMJ9ZxZc6d20zWNqzfQ==" saltValue="uW3RJ/lYhmR8hUDxzb6c9w==" spinCount="100000" sqref="H4099:I4099 K4099" name="Диапазон3_16_1_1_3_1_3_2_1" securityDescriptor="O:WDG:WDD:(A;;CC;;;S-1-5-21-1281035640-548247933-376692995-11259)(A;;CC;;;S-1-5-21-1281035640-548247933-376692995-11258)(A;;CC;;;S-1-5-21-1281035640-548247933-376692995-5864)"/>
    <protectedRange algorithmName="SHA-512" hashValue="pfPb4GaVg/6jB/HtyqFR+3saZfy/SLJNBNdzIpkVEgX7WsMFLDJW9gfEepP9UMptsvZGDWwHTpV+Qzn/kxA9BA==" saltValue="nbJOI7K0BP4d1gVnSAv+LA==" spinCount="100000" sqref="G4099" name="Диапазон3_16_1_3_1_1_2_1" securityDescriptor="O:WDG:WDD:(A;;CC;;;S-1-5-21-1281035640-548247933-376692995-11259)(A;;CC;;;S-1-5-21-1281035640-548247933-376692995-11258)(A;;CC;;;S-1-5-21-1281035640-548247933-376692995-5864)"/>
    <protectedRange algorithmName="SHA-512" hashValue="cVKJcm0mHSKLySh0sexFb6ysPgDtZncbVYQFSJdpHpZB/DX4VbmCXClXnUWKVeieR69C/U5GLMZDYyH7I2EXVw==" saltValue="4rqKN0bTj49UN1uKh+1RCA==" spinCount="100000" sqref="C4104:F4104" name="Диапазон3_16_1_4_3_2_1_1" securityDescriptor="O:WDG:WDD:(A;;CC;;;S-1-5-21-1281035640-548247933-376692995-11259)(A;;CC;;;S-1-5-21-1281035640-548247933-376692995-11258)(A;;CC;;;S-1-5-21-1281035640-548247933-376692995-5864)"/>
    <protectedRange algorithmName="SHA-512" hashValue="/fvp7ZUbUvWPquwbU+5YUkORk9WP71sDT4Yp2OII1kJUvIM2exI/L/Vo6coDFunjESrNMJ9ZxZc6d20zWNqzfQ==" saltValue="uW3RJ/lYhmR8hUDxzb6c9w==" spinCount="100000" sqref="H4104:I4104 K4104" name="Диапазон3_16_1_1_3_3_2_1_1" securityDescriptor="O:WDG:WDD:(A;;CC;;;S-1-5-21-1281035640-548247933-376692995-11259)(A;;CC;;;S-1-5-21-1281035640-548247933-376692995-11258)(A;;CC;;;S-1-5-21-1281035640-548247933-376692995-5864)"/>
    <protectedRange algorithmName="SHA-512" hashValue="vbnvPuGAN/VERco7z3Muwxv4mDUlF6WCKnoLZDlnqP0+cihW0XW0G+pas3ENFlWFu4WYYJvV4pnT+UuEe0hAjA==" saltValue="KP3d1KEzKdKpiBvUtCS+8g==" spinCount="100000" sqref="G4104" name="Диапазон3_16_1_2_1_3_1_1" securityDescriptor="O:WDG:WDD:(A;;CC;;;S-1-5-21-1281035640-548247933-376692995-11259)(A;;CC;;;S-1-5-21-1281035640-548247933-376692995-11258)(A;;CC;;;S-1-5-21-1281035640-548247933-376692995-5864)"/>
    <protectedRange algorithmName="SHA-512" hashValue="cVKJcm0mHSKLySh0sexFb6ysPgDtZncbVYQFSJdpHpZB/DX4VbmCXClXnUWKVeieR69C/U5GLMZDYyH7I2EXVw==" saltValue="4rqKN0bTj49UN1uKh+1RCA==" spinCount="100000" sqref="C4110:F4110" name="Диапазон3_16_1_4_3_1_1_1_1" securityDescriptor="O:WDG:WDD:(A;;CC;;;S-1-5-21-1281035640-548247933-376692995-11259)(A;;CC;;;S-1-5-21-1281035640-548247933-376692995-11258)(A;;CC;;;S-1-5-21-1281035640-548247933-376692995-5864)"/>
    <protectedRange algorithmName="SHA-512" hashValue="/fvp7ZUbUvWPquwbU+5YUkORk9WP71sDT4Yp2OII1kJUvIM2exI/L/Vo6coDFunjESrNMJ9ZxZc6d20zWNqzfQ==" saltValue="uW3RJ/lYhmR8hUDxzb6c9w==" spinCount="100000" sqref="H4110:I4110 K4110" name="Диапазон3_16_1_1_3_3_1_1_1_1" securityDescriptor="O:WDG:WDD:(A;;CC;;;S-1-5-21-1281035640-548247933-376692995-11259)(A;;CC;;;S-1-5-21-1281035640-548247933-376692995-11258)(A;;CC;;;S-1-5-21-1281035640-548247933-376692995-5864)"/>
    <protectedRange algorithmName="SHA-512" hashValue="Og53uTfAEyrpuhsuRTj1QRN6T69qf3hKVOORYZN3DfxbgHvolESIkEDcZxBUlMvYXfxXADBChEmExdFVvFmNiA==" saltValue="SbkoKKvhv36IDpheX8ay+Q==" spinCount="100000" sqref="G4110" name="Диапазон3_16_1_2_1_4_1_1" securityDescriptor="O:WDG:WDD:(A;;CC;;;S-1-5-21-1281035640-548247933-376692995-11259)(A;;CC;;;S-1-5-21-1281035640-548247933-376692995-11258)(A;;CC;;;S-1-5-21-1281035640-548247933-376692995-5864)"/>
    <protectedRange algorithmName="SHA-512" hashValue="0u3ObdI19Ty4nwOr/y65d9UuMZ3OudxbpyV+TSAf9ywzI6O/K2WR3IRMCi9ZZS0x0rSM1lsnjORm1tPcxcVLBQ==" saltValue="gIyPh9/qJCZTgQn7Vin6/A==" spinCount="100000" sqref="C4080:F4080" name="Диапазон3_16_1_4_1_2_1_2_1_2" securityDescriptor="O:WDG:WDD:(A;;CC;;;S-1-5-21-1281035640-548247933-376692995-11259)(A;;CC;;;S-1-5-21-1281035640-548247933-376692995-11258)(A;;CC;;;S-1-5-21-1281035640-548247933-376692995-5864)"/>
    <protectedRange algorithmName="SHA-512" hashValue="4jQ+0mVB5keBm4pRkjcqRb4wH5T00OSVcS8O0vGBvSWgkBDlvgzqGakmMzkrtZmh3SfcK9OC107rnU798f9s8A==" saltValue="y4V5iG+jLJ3isN54VsN8iA==" spinCount="100000" sqref="H4080:L4080" name="Диапазон3_16_1_1_3_1_2_1_2_1_2" securityDescriptor="O:WDG:WDD:(A;;CC;;;S-1-5-21-1281035640-548247933-376692995-11259)(A;;CC;;;S-1-5-21-1281035640-548247933-376692995-11258)(A;;CC;;;S-1-5-21-1281035640-548247933-376692995-5864)"/>
    <protectedRange algorithmName="SHA-512" hashValue="Vuw4FFj9tZq6+EBXTwj9fhk3iHQIi9S1UTuq8lkQX1VMVl8HGyVJ2x/07DDiM84tG1bw5JhJZIVScjtSEXTPuA==" saltValue="ie4q5+nsvFXVVk1ENmBMIA==" spinCount="100000" sqref="G4080" name="Диапазон3_16_1_2_2_1_1" securityDescriptor="O:WDG:WDD:(A;;CC;;;S-1-5-21-1281035640-548247933-376692995-11259)(A;;CC;;;S-1-5-21-1281035640-548247933-376692995-11258)(A;;CC;;;S-1-5-21-1281035640-548247933-376692995-5864)"/>
    <protectedRange algorithmName="SHA-512" hashValue="4jQ+0mVB5keBm4pRkjcqRb4wH5T00OSVcS8O0vGBvSWgkBDlvgzqGakmMzkrtZmh3SfcK9OC107rnU798f9s8A==" saltValue="y4V5iG+jLJ3isN54VsN8iA==" spinCount="100000" sqref="J4087" name="Диапазон3_16_1_1_3_1_2_1_2_4_1_1" securityDescriptor="O:WDG:WDD:(A;;CC;;;S-1-5-21-1281035640-548247933-376692995-11259)(A;;CC;;;S-1-5-21-1281035640-548247933-376692995-11258)(A;;CC;;;S-1-5-21-1281035640-548247933-376692995-5864)"/>
    <protectedRange algorithmName="SHA-512" hashValue="qCHp7KnoEcDf4OWacDpFBT7nKnBoUV6kxtUi36C5VL0ghE9TzBUrPujbNmwC/YM1DOLRf81wMvB837NN/0QmuQ==" saltValue="2/Rg4Hh45nPNxD/QMd93jw==" spinCount="100000" sqref="C4087:F4087" name="Диапазон3_16_1_4_1_1_1_1_2_2_1_1" securityDescriptor="O:WDG:WDD:(A;;CC;;;S-1-5-21-1281035640-548247933-376692995-11259)(A;;CC;;;S-1-5-21-1281035640-548247933-376692995-11258)(A;;CC;;;S-1-5-21-1281035640-548247933-376692995-5864)"/>
    <protectedRange algorithmName="SHA-512" hashValue="JV1DuiNgy5NaiJpj1NbHFprJD7ADK2OApkwD5Mf89lj0925eIBEMmr2IQJ8jIGieC93/8PLIeRPpqemkrqJsug==" saltValue="5BWfJzZYRfITu3y6+nMhIQ==" spinCount="100000" sqref="H4087:I4087 K4087:L4087" name="Диапазон3_16_1_1_3_1_1_1_1_2_2_1_1" securityDescriptor="O:WDG:WDD:(A;;CC;;;S-1-5-21-1281035640-548247933-376692995-11259)(A;;CC;;;S-1-5-21-1281035640-548247933-376692995-11258)(A;;CC;;;S-1-5-21-1281035640-548247933-376692995-5864)"/>
    <protectedRange algorithmName="SHA-512" hashValue="3tfncQNrrVz4CiFxcoF2y6qcTldMpNqn4woA3aDKW2Ez4ifnDd34Yh6q1wqcpEVo532e6iW8fZ86OwRKfxFPfg==" saltValue="2WUBAUQgyUMyKTasPM0Atw==" spinCount="100000" sqref="G4087" name="Диапазон3_16_1_2_6_1_1" securityDescriptor="O:WDG:WDD:(A;;CC;;;S-1-5-21-1281035640-548247933-376692995-11259)(A;;CC;;;S-1-5-21-1281035640-548247933-376692995-11258)(A;;CC;;;S-1-5-21-1281035640-548247933-376692995-5864)"/>
    <protectedRange algorithmName="SHA-512" hashValue="4jQ+0mVB5keBm4pRkjcqRb4wH5T00OSVcS8O0vGBvSWgkBDlvgzqGakmMzkrtZmh3SfcK9OC107rnU798f9s8A==" saltValue="y4V5iG+jLJ3isN54VsN8iA==" spinCount="100000" sqref="J4095" name="Диапазон3_16_1_1_3_1_2_1_2_5_1_1" securityDescriptor="O:WDG:WDD:(A;;CC;;;S-1-5-21-1281035640-548247933-376692995-11259)(A;;CC;;;S-1-5-21-1281035640-548247933-376692995-11258)(A;;CC;;;S-1-5-21-1281035640-548247933-376692995-5864)"/>
    <protectedRange algorithmName="SHA-512" hashValue="KNfAG+ixo5QUbT7DXv/HL8Isj1mHoWa4/NhJ986O/KSVR5QhWmH567wjJ7NLayg4SZ5SwCe6yeaq5/Wxgvj91A==" saltValue="DlcAN+2Xk9i34GLe6PAzLg==" spinCount="100000" sqref="C4095:F4095" name="Диапазон3_16_1_4_2_1_1_2_1_1" securityDescriptor="O:WDG:WDD:(A;;CC;;;S-1-5-21-1281035640-548247933-376692995-11259)(A;;CC;;;S-1-5-21-1281035640-548247933-376692995-11258)(A;;CC;;;S-1-5-21-1281035640-548247933-376692995-5864)"/>
    <protectedRange algorithmName="SHA-512" hashValue="PWVlTVj0CAiNCWKkfD0aEE0Pbv58QMVvtZf+/RziKLa2zAnetGV4Dswur1L7+eTc/+LqB7UQZmGyPcqhPm6MhA==" saltValue="RO/mtszAIeC2moyLW4jlpw==" spinCount="100000" sqref="H4095:I4095 K4095:L4095" name="Диапазон3_16_1_1_3_2_1_1_2_1_1" securityDescriptor="O:WDG:WDD:(A;;CC;;;S-1-5-21-1281035640-548247933-376692995-11259)(A;;CC;;;S-1-5-21-1281035640-548247933-376692995-11258)(A;;CC;;;S-1-5-21-1281035640-548247933-376692995-5864)"/>
    <protectedRange algorithmName="SHA-512" hashValue="dF66vvf6AksJJjAGhn6p9uDgtRtj53VBXZ8/X50MbyDBb35JtXeiQc6PGiqoSYD2XI9FdphlwG7+g8THbhoKWg==" saltValue="XL7BfHE3R959Pn3y1spYrg==" spinCount="100000" sqref="G4095" name="Диапазон3_16_1_2_7_1_1" securityDescriptor="O:WDG:WDD:(A;;CC;;;S-1-5-21-1281035640-548247933-376692995-11259)(A;;CC;;;S-1-5-21-1281035640-548247933-376692995-11258)(A;;CC;;;S-1-5-21-1281035640-548247933-376692995-5864)"/>
    <protectedRange algorithmName="SHA-512" hashValue="4jQ+0mVB5keBm4pRkjcqRb4wH5T00OSVcS8O0vGBvSWgkBDlvgzqGakmMzkrtZmh3SfcK9OC107rnU798f9s8A==" saltValue="y4V5iG+jLJ3isN54VsN8iA==" spinCount="100000" sqref="J4100" name="Диапазон3_16_1_1_3_1_2_1_2_6_1_1" securityDescriptor="O:WDG:WDD:(A;;CC;;;S-1-5-21-1281035640-548247933-376692995-11259)(A;;CC;;;S-1-5-21-1281035640-548247933-376692995-11258)(A;;CC;;;S-1-5-21-1281035640-548247933-376692995-5864)"/>
    <protectedRange algorithmName="SHA-512" hashValue="cVKJcm0mHSKLySh0sexFb6ysPgDtZncbVYQFSJdpHpZB/DX4VbmCXClXnUWKVeieR69C/U5GLMZDYyH7I2EXVw==" saltValue="4rqKN0bTj49UN1uKh+1RCA==" spinCount="100000" sqref="C4100:F4100" name="Диапазон3_16_1_4_1_3_1_1_1" securityDescriptor="O:WDG:WDD:(A;;CC;;;S-1-5-21-1281035640-548247933-376692995-11259)(A;;CC;;;S-1-5-21-1281035640-548247933-376692995-11258)(A;;CC;;;S-1-5-21-1281035640-548247933-376692995-5864)"/>
    <protectedRange algorithmName="SHA-512" hashValue="/fvp7ZUbUvWPquwbU+5YUkORk9WP71sDT4Yp2OII1kJUvIM2exI/L/Vo6coDFunjESrNMJ9ZxZc6d20zWNqzfQ==" saltValue="uW3RJ/lYhmR8hUDxzb6c9w==" spinCount="100000" sqref="H4100:I4100 K4100" name="Диапазон3_16_1_1_3_1_3_1_1_1" securityDescriptor="O:WDG:WDD:(A;;CC;;;S-1-5-21-1281035640-548247933-376692995-11259)(A;;CC;;;S-1-5-21-1281035640-548247933-376692995-11258)(A;;CC;;;S-1-5-21-1281035640-548247933-376692995-5864)"/>
    <protectedRange algorithmName="SHA-512" hashValue="7srMT8gik4LxLE9NyEl/wgd6UeDMdjHTMqKvJ0J3E4qEHqcSjMzPyGVZcbBOKXRC/7Y/RDsx+sPyDiqAp7MINA==" saltValue="UlDv8UXssxzoBmTzQazBKw==" spinCount="100000" sqref="G4100" name="Диапазон3_16_1_3_1_2_1" securityDescriptor="O:WDG:WDD:(A;;CC;;;S-1-5-21-1281035640-548247933-376692995-11259)(A;;CC;;;S-1-5-21-1281035640-548247933-376692995-11258)(A;;CC;;;S-1-5-21-1281035640-548247933-376692995-5864)"/>
    <protectedRange algorithmName="SHA-512" hashValue="4jQ+0mVB5keBm4pRkjcqRb4wH5T00OSVcS8O0vGBvSWgkBDlvgzqGakmMzkrtZmh3SfcK9OC107rnU798f9s8A==" saltValue="y4V5iG+jLJ3isN54VsN8iA==" spinCount="100000" sqref="J4105" name="Диапазон3_16_1_1_3_1_2_1_2_7_1_1" securityDescriptor="O:WDG:WDD:(A;;CC;;;S-1-5-21-1281035640-548247933-376692995-11259)(A;;CC;;;S-1-5-21-1281035640-548247933-376692995-11258)(A;;CC;;;S-1-5-21-1281035640-548247933-376692995-5864)"/>
    <protectedRange algorithmName="SHA-512" hashValue="cVKJcm0mHSKLySh0sexFb6ysPgDtZncbVYQFSJdpHpZB/DX4VbmCXClXnUWKVeieR69C/U5GLMZDYyH7I2EXVw==" saltValue="4rqKN0bTj49UN1uKh+1RCA==" spinCount="100000" sqref="C4105:F4105" name="Диапазон3_16_1_4_3_2_2_2_1" securityDescriptor="O:WDG:WDD:(A;;CC;;;S-1-5-21-1281035640-548247933-376692995-11259)(A;;CC;;;S-1-5-21-1281035640-548247933-376692995-11258)(A;;CC;;;S-1-5-21-1281035640-548247933-376692995-5864)"/>
    <protectedRange algorithmName="SHA-512" hashValue="/fvp7ZUbUvWPquwbU+5YUkORk9WP71sDT4Yp2OII1kJUvIM2exI/L/Vo6coDFunjESrNMJ9ZxZc6d20zWNqzfQ==" saltValue="uW3RJ/lYhmR8hUDxzb6c9w==" spinCount="100000" sqref="H4105:I4105 K4105" name="Диапазон3_16_1_1_3_3_2_2_1_1" securityDescriptor="O:WDG:WDD:(A;;CC;;;S-1-5-21-1281035640-548247933-376692995-11259)(A;;CC;;;S-1-5-21-1281035640-548247933-376692995-11258)(A;;CC;;;S-1-5-21-1281035640-548247933-376692995-5864)"/>
    <protectedRange algorithmName="SHA-512" hashValue="lJm2fLSKRKuKZSYqpi/sH97IChI8YiR5oj8ecjpfu1jkHQHY+NheFY+svZOisSo3JVMKRwZcpLMOV+nwmHlPdA==" saltValue="JKeuhzwbnYgMCgLKH79rEQ==" spinCount="100000" sqref="G4105" name="Диапазон3_16_1_2_8_1_1" securityDescriptor="O:WDG:WDD:(A;;CC;;;S-1-5-21-1281035640-548247933-376692995-11259)(A;;CC;;;S-1-5-21-1281035640-548247933-376692995-11258)(A;;CC;;;S-1-5-21-1281035640-548247933-376692995-5864)"/>
    <protectedRange algorithmName="SHA-512" hashValue="cVKJcm0mHSKLySh0sexFb6ysPgDtZncbVYQFSJdpHpZB/DX4VbmCXClXnUWKVeieR69C/U5GLMZDYyH7I2EXVw==" saltValue="4rqKN0bTj49UN1uKh+1RCA==" spinCount="100000" sqref="D4157:F4157" name="Диапазон3_16_1_4_1_4_1_1" securityDescriptor="O:WDG:WDD:(A;;CC;;;S-1-5-21-1281035640-548247933-376692995-11259)(A;;CC;;;S-1-5-21-1281035640-548247933-376692995-11258)(A;;CC;;;S-1-5-21-1281035640-548247933-376692995-5864)"/>
    <protectedRange algorithmName="SHA-512" hashValue="/fvp7ZUbUvWPquwbU+5YUkORk9WP71sDT4Yp2OII1kJUvIM2exI/L/Vo6coDFunjESrNMJ9ZxZc6d20zWNqzfQ==" saltValue="uW3RJ/lYhmR8hUDxzb6c9w==" spinCount="100000" sqref="H4157:K4157" name="Диапазон3_16_1_1_3_1_4_1_1" securityDescriptor="O:WDG:WDD:(A;;CC;;;S-1-5-21-1281035640-548247933-376692995-11259)(A;;CC;;;S-1-5-21-1281035640-548247933-376692995-11258)(A;;CC;;;S-1-5-21-1281035640-548247933-376692995-5864)"/>
    <protectedRange algorithmName="SHA-512" hashValue="SHuxIiYfqhcuGnCfy3Sc3OHUQU/tI1KZkj+YClklUAniT+HvtYftUlKZdg8ibqf0cQtObqEnjLwADCrq/lqA/Q==" saltValue="4YJVaXi30k+GBRy0bdlrkA==" spinCount="100000" sqref="G4157" name="Диапазон3_16_1_3_1_1_1_1_1" securityDescriptor="O:WDG:WDD:(A;;CC;;;S-1-5-21-1281035640-548247933-376692995-11259)(A;;CC;;;S-1-5-21-1281035640-548247933-376692995-11258)(A;;CC;;;S-1-5-21-1281035640-548247933-376692995-5864)"/>
    <protectedRange algorithmName="SHA-512" hashValue="cVKJcm0mHSKLySh0sexFb6ysPgDtZncbVYQFSJdpHpZB/DX4VbmCXClXnUWKVeieR69C/U5GLMZDYyH7I2EXVw==" saltValue="4rqKN0bTj49UN1uKh+1RCA==" spinCount="100000" sqref="C4157" name="Диапазон3_16_1_4_3_2_2_1_1_1" securityDescriptor="O:WDG:WDD:(A;;CC;;;S-1-5-21-1281035640-548247933-376692995-11259)(A;;CC;;;S-1-5-21-1281035640-548247933-376692995-11258)(A;;CC;;;S-1-5-21-1281035640-548247933-376692995-5864)"/>
    <protectedRange algorithmName="SHA-512" hashValue="0u3ObdI19Ty4nwOr/y65d9UuMZ3OudxbpyV+TSAf9ywzI6O/K2WR3IRMCi9ZZS0x0rSM1lsnjORm1tPcxcVLBQ==" saltValue="gIyPh9/qJCZTgQn7Vin6/A==" spinCount="100000" sqref="E3937:I3937 E3942:I3942 E3948:I3948" name="Диапазон3_16_1_4_1_2_1_2_1_1_1" securityDescriptor="O:WDG:WDD:(A;;CC;;;S-1-5-21-1281035640-548247933-376692995-11259)(A;;CC;;;S-1-5-21-1281035640-548247933-376692995-11258)(A;;CC;;;S-1-5-21-1281035640-548247933-376692995-5864)"/>
    <protectedRange algorithmName="SHA-512" hashValue="4jQ+0mVB5keBm4pRkjcqRb4wH5T00OSVcS8O0vGBvSWgkBDlvgzqGakmMzkrtZmh3SfcK9OC107rnU798f9s8A==" saltValue="y4V5iG+jLJ3isN54VsN8iA==" spinCount="100000" sqref="K3937:R3937 K3942:R3942 K3948:R3948" name="Диапазон3_16_1_1_3_1_2_1_2_1_1_1" securityDescriptor="O:WDG:WDD:(A;;CC;;;S-1-5-21-1281035640-548247933-376692995-11259)(A;;CC;;;S-1-5-21-1281035640-548247933-376692995-11258)(A;;CC;;;S-1-5-21-1281035640-548247933-376692995-5864)"/>
    <protectedRange algorithmName="SHA-512" hashValue="1HMpv3McKgnBD6ZYueSJrMmTbXbWWqiQJFcFVvZdE8Sjwv0fg6kSm9qWau21eupnI6cuvE3WZdX8idLRIxxCkg==" saltValue="r0dudpqEUyL5Bu1yQ8ehsg==" spinCount="100000" sqref="J3937 J3942 J3948" name="Диапазон3_16_1_2_3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O4047:P4047 E4047:F4047 E4044:F4044 O4044:P4044" name="Диапазон3_74_2_1_2_2_2_3_1_2_1_1" securityDescriptor="O:WDG:WDD:(A;;CC;;;S-1-5-21-1281035640-548247933-376692995-11259)(A;;CC;;;S-1-5-21-1281035640-548247933-376692995-11258)(A;;CC;;;S-1-5-21-1281035640-548247933-376692995-5864)"/>
    <protectedRange sqref="G4047 G4044" name="ОПЗМСЛ_2_2_1_1"/>
    <protectedRange algorithmName="SHA-512" hashValue="b4jNsXhDwS2c1yWfZAwuxC61ASGz8etnaIvi4JvF+E+1QYkWqkJ/Zpj5SSug7ELWWhsnYfzBejywtfU4B5gY1Q==" saltValue="ZvjzfQ4RIqeGHS1eSpw3fA==" spinCount="100000" sqref="G4050 G4043 G4046" name="Диапазон3_74_2_3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M4050 M4043 M4046" name="Диапазон3_74_2_4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T4050 W4050:AO4050" name="Диапазон3_74_2_7_3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D4043 D4046 D4050" name="Диапазон3_74_2_1_1_4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4050 E4043 E4046" name="Диапазон3_74_2_2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4043 S4046" name="Диапазон3_74_2_5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4050" name="Диапазон3_74_2_6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U4050:V4050" name="Диапазон3_74_2_7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4045:F4045 O4045:P4045" name="Диапазон3_74_2_1_2_2_2_3_1_2_1_1_2" securityDescriptor="O:WDG:WDD:(A;;CC;;;S-1-5-21-1281035640-548247933-376692995-11259)(A;;CC;;;S-1-5-21-1281035640-548247933-376692995-11258)(A;;CC;;;S-1-5-21-1281035640-548247933-376692995-5864)"/>
    <protectedRange sqref="G4045" name="ОПЗМСЛ_2_2_1_1_2"/>
    <protectedRange algorithmName="SHA-512" hashValue="b4jNsXhDwS2c1yWfZAwuxC61ASGz8etnaIvi4JvF+E+1QYkWqkJ/Zpj5SSug7ELWWhsnYfzBejywtfU4B5gY1Q==" saltValue="ZvjzfQ4RIqeGHS1eSpw3fA==" spinCount="100000" sqref="O4048:P4048 E4048:F4048" name="Диапазон3_74_2_1_2_2_2_3_1_2_1_1_3" securityDescriptor="O:WDG:WDD:(A;;CC;;;S-1-5-21-1281035640-548247933-376692995-11259)(A;;CC;;;S-1-5-21-1281035640-548247933-376692995-11258)(A;;CC;;;S-1-5-21-1281035640-548247933-376692995-5864)"/>
    <protectedRange sqref="G4048" name="ОПЗМСЛ_2_2_1_1_3"/>
    <protectedRange algorithmName="SHA-512" hashValue="KNfAG+ixo5QUbT7DXv/HL8Isj1mHoWa4/NhJ986O/KSVR5QhWmH567wjJ7NLayg4SZ5SwCe6yeaq5/Wxgvj91A==" saltValue="DlcAN+2Xk9i34GLe6PAzLg==" spinCount="100000" sqref="D4164:F4164" name="Диапазон3_16_1_4_2_1_1" securityDescriptor="O:WDG:WDD:(A;;CC;;;S-1-5-21-1281035640-548247933-376692995-11259)(A;;CC;;;S-1-5-21-1281035640-548247933-376692995-11258)(A;;CC;;;S-1-5-21-1281035640-548247933-376692995-5864)"/>
    <protectedRange algorithmName="SHA-512" hashValue="PWVlTVj0CAiNCWKkfD0aEE0Pbv58QMVvtZf+/RziKLa2zAnetGV4Dswur1L7+eTc/+LqB7UQZmGyPcqhPm6MhA==" saltValue="RO/mtszAIeC2moyLW4jlpw==" spinCount="100000" sqref="I4164:L4164" name="Диапазон3_16_1_1_3_2_1_1" securityDescriptor="O:WDG:WDD:(A;;CC;;;S-1-5-21-1281035640-548247933-376692995-11259)(A;;CC;;;S-1-5-21-1281035640-548247933-376692995-11258)(A;;CC;;;S-1-5-21-1281035640-548247933-376692995-5864)"/>
    <protectedRange algorithmName="SHA-512" hashValue="DPqv3wQJYA2CYnqHWoVH4CxmOEufOsPEf36ZXG6yJmQjEMWtiCWmcq2Yg33Z21WX0wMrdI94vRqSEUUWP0ipCw==" saltValue="ps4RRhwoRv0YP/+G8Dp4Ow==" spinCount="100000" sqref="G4164" name="Диапазон3_16_1_2_1_2" securityDescriptor="O:WDG:WDD:(A;;CC;;;S-1-5-21-1281035640-548247933-376692995-11259)(A;;CC;;;S-1-5-21-1281035640-548247933-376692995-11258)(A;;CC;;;S-1-5-21-1281035640-548247933-376692995-5864)"/>
    <protectedRange algorithmName="SHA-512" hashValue="cVKJcm0mHSKLySh0sexFb6ysPgDtZncbVYQFSJdpHpZB/DX4VbmCXClXnUWKVeieR69C/U5GLMZDYyH7I2EXVw==" saltValue="4rqKN0bTj49UN1uKh+1RCA==" spinCount="100000" sqref="C4164" name="Диапазон3_16_1_4_3_2_2" securityDescriptor="O:WDG:WDD:(A;;CC;;;S-1-5-21-1281035640-548247933-376692995-11259)(A;;CC;;;S-1-5-21-1281035640-548247933-376692995-11258)(A;;CC;;;S-1-5-21-1281035640-548247933-376692995-5864)"/>
    <protectedRange algorithmName="SHA-512" hashValue="/fvp7ZUbUvWPquwbU+5YUkORk9WP71sDT4Yp2OII1kJUvIM2exI/L/Vo6coDFunjESrNMJ9ZxZc6d20zWNqzfQ==" saltValue="uW3RJ/lYhmR8hUDxzb6c9w==" spinCount="100000" sqref="H4164" name="Диапазон3_16_1_1_3_3_2_2" securityDescriptor="O:WDG:WDD:(A;;CC;;;S-1-5-21-1281035640-548247933-376692995-11259)(A;;CC;;;S-1-5-21-1281035640-548247933-376692995-11258)(A;;CC;;;S-1-5-21-1281035640-548247933-376692995-5864)"/>
    <protectedRange algorithmName="SHA-512" hashValue="PWVlTVj0CAiNCWKkfD0aEE0Pbv58QMVvtZf+/RziKLa2zAnetGV4Dswur1L7+eTc/+LqB7UQZmGyPcqhPm6MhA==" saltValue="RO/mtszAIeC2moyLW4jlpw==" spinCount="100000" sqref="J3853" name="Диапазон3_16_1_1_3_2_1_1_1" securityDescriptor="O:WDG:WDD:(A;;CC;;;S-1-5-21-1281035640-548247933-376692995-11259)(A;;CC;;;S-1-5-21-1281035640-548247933-376692995-11258)(A;;CC;;;S-1-5-21-1281035640-548247933-376692995-5864)"/>
    <protectedRange algorithmName="SHA-512" hashValue="/fvp7ZUbUvWPquwbU+5YUkORk9WP71sDT4Yp2OII1kJUvIM2exI/L/Vo6coDFunjESrNMJ9ZxZc6d20zWNqzfQ==" saltValue="uW3RJ/lYhmR8hUDxzb6c9w==" spinCount="100000" sqref="H3853" name="Диапазон3_16_1_1_3_3_2_2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K3853" name="Диапазон3_16_1" securityDescriptor="O:WDG:WDD:(A;;CC;;;S-1-5-21-1281035640-548247933-376692995-11259)(A;;CC;;;S-1-5-21-1281035640-548247933-376692995-11258)(A;;CC;;;S-1-5-21-1281035640-548247933-376692995-5864)"/>
    <protectedRange algorithmName="SHA-512" hashValue="cVKJcm0mHSKLySh0sexFb6ysPgDtZncbVYQFSJdpHpZB/DX4VbmCXClXnUWKVeieR69C/U5GLMZDYyH7I2EXVw==" saltValue="4rqKN0bTj49UN1uKh+1RCA==" spinCount="100000" sqref="C4165" name="Диапазон3_16_1_4_3_2_2_2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K4166:K4170 I4171:I4172" name="Диапазон3_1_1_1_6_6"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I3854" name="Диапазон3_1_1_1_6_6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I4173:I4174" name="Диапазон3_1_1_1_6_6_2" securityDescriptor="O:WDG:WDD:(A;;CC;;;S-1-5-21-1281035640-548247933-376692995-11259)(A;;CC;;;S-1-5-21-1281035640-548247933-376692995-11258)(A;;CC;;;S-1-5-21-1281035640-548247933-376692995-5864)"/>
    <protectedRange sqref="H3856:H3859" name="Диапазон3_8_1_1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P4175" name="Диапазон3_74_2_1_2_2_2_3_1_2_2_4"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E4175:AO4175" name="Диапазон3_74_2_1_5_1_1_4_4_2_1_2"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I4175" name="Диапазон3_1_1_1_6_6_2_1_1" securityDescriptor="O:WDG:WDD:(A;;CC;;;S-1-5-21-1281035640-548247933-376692995-11259)(A;;CC;;;S-1-5-21-1281035640-548247933-376692995-11258)(A;;CC;;;S-1-5-21-1281035640-548247933-376692995-5864)"/>
  </protectedRanges>
  <autoFilter ref="B68:AT68"/>
  <mergeCells count="21">
    <mergeCell ref="K9:U9"/>
    <mergeCell ref="B66:B67"/>
    <mergeCell ref="C66:C67"/>
    <mergeCell ref="D66:D67"/>
    <mergeCell ref="E66:E67"/>
    <mergeCell ref="F66:F67"/>
    <mergeCell ref="G66:G67"/>
    <mergeCell ref="H66:H67"/>
    <mergeCell ref="I66:I67"/>
    <mergeCell ref="J66:J67"/>
    <mergeCell ref="K66:K67"/>
    <mergeCell ref="L66:L67"/>
    <mergeCell ref="M66:M67"/>
    <mergeCell ref="N66:N67"/>
    <mergeCell ref="O66:AO66"/>
    <mergeCell ref="AU66:AU67"/>
    <mergeCell ref="AP66:AP67"/>
    <mergeCell ref="AQ66:AQ67"/>
    <mergeCell ref="AR66:AR67"/>
    <mergeCell ref="AS66:AS67"/>
    <mergeCell ref="AT66:AT67"/>
  </mergeCells>
  <conditionalFormatting sqref="E69">
    <cfRule type="duplicateValues" dxfId="1419" priority="2690"/>
  </conditionalFormatting>
  <conditionalFormatting sqref="G764">
    <cfRule type="duplicateValues" dxfId="1418" priority="2680" stopIfTrue="1"/>
  </conditionalFormatting>
  <conditionalFormatting sqref="B764">
    <cfRule type="duplicateValues" dxfId="1417" priority="2679"/>
  </conditionalFormatting>
  <conditionalFormatting sqref="G764">
    <cfRule type="duplicateValues" dxfId="1416" priority="2678"/>
  </conditionalFormatting>
  <conditionalFormatting sqref="G768">
    <cfRule type="duplicateValues" dxfId="1415" priority="2677" stopIfTrue="1"/>
  </conditionalFormatting>
  <conditionalFormatting sqref="B768">
    <cfRule type="duplicateValues" dxfId="1414" priority="2676"/>
  </conditionalFormatting>
  <conditionalFormatting sqref="G768">
    <cfRule type="duplicateValues" dxfId="1413" priority="2675"/>
  </conditionalFormatting>
  <conditionalFormatting sqref="B772">
    <cfRule type="duplicateValues" dxfId="1412" priority="2674"/>
  </conditionalFormatting>
  <conditionalFormatting sqref="G776">
    <cfRule type="duplicateValues" dxfId="1411" priority="2673" stopIfTrue="1"/>
  </conditionalFormatting>
  <conditionalFormatting sqref="B776">
    <cfRule type="duplicateValues" dxfId="1410" priority="2672"/>
  </conditionalFormatting>
  <conditionalFormatting sqref="G776">
    <cfRule type="duplicateValues" dxfId="1409" priority="2671"/>
  </conditionalFormatting>
  <conditionalFormatting sqref="G780">
    <cfRule type="duplicateValues" dxfId="1408" priority="2670" stopIfTrue="1"/>
  </conditionalFormatting>
  <conditionalFormatting sqref="B780">
    <cfRule type="duplicateValues" dxfId="1407" priority="2669"/>
  </conditionalFormatting>
  <conditionalFormatting sqref="G780">
    <cfRule type="duplicateValues" dxfId="1406" priority="2668"/>
  </conditionalFormatting>
  <conditionalFormatting sqref="G784">
    <cfRule type="duplicateValues" dxfId="1405" priority="2667" stopIfTrue="1"/>
  </conditionalFormatting>
  <conditionalFormatting sqref="B784">
    <cfRule type="duplicateValues" dxfId="1404" priority="2666"/>
  </conditionalFormatting>
  <conditionalFormatting sqref="G784">
    <cfRule type="duplicateValues" dxfId="1403" priority="2665"/>
  </conditionalFormatting>
  <conditionalFormatting sqref="G788">
    <cfRule type="duplicateValues" dxfId="1402" priority="2664" stopIfTrue="1"/>
  </conditionalFormatting>
  <conditionalFormatting sqref="B788">
    <cfRule type="duplicateValues" dxfId="1401" priority="2663"/>
  </conditionalFormatting>
  <conditionalFormatting sqref="G788">
    <cfRule type="duplicateValues" dxfId="1400" priority="2662"/>
  </conditionalFormatting>
  <conditionalFormatting sqref="G792">
    <cfRule type="duplicateValues" dxfId="1399" priority="2661" stopIfTrue="1"/>
  </conditionalFormatting>
  <conditionalFormatting sqref="B792">
    <cfRule type="duplicateValues" dxfId="1398" priority="2660"/>
  </conditionalFormatting>
  <conditionalFormatting sqref="G792">
    <cfRule type="duplicateValues" dxfId="1397" priority="2659"/>
  </conditionalFormatting>
  <conditionalFormatting sqref="G796">
    <cfRule type="duplicateValues" dxfId="1396" priority="2658" stopIfTrue="1"/>
  </conditionalFormatting>
  <conditionalFormatting sqref="B796">
    <cfRule type="duplicateValues" dxfId="1395" priority="2657"/>
  </conditionalFormatting>
  <conditionalFormatting sqref="G796">
    <cfRule type="duplicateValues" dxfId="1394" priority="2656"/>
  </conditionalFormatting>
  <conditionalFormatting sqref="G799 G801">
    <cfRule type="duplicateValues" dxfId="1393" priority="2655" stopIfTrue="1"/>
  </conditionalFormatting>
  <conditionalFormatting sqref="B799 B801">
    <cfRule type="duplicateValues" dxfId="1392" priority="2654"/>
  </conditionalFormatting>
  <conditionalFormatting sqref="G799 G801">
    <cfRule type="duplicateValues" dxfId="1391" priority="2653"/>
  </conditionalFormatting>
  <conditionalFormatting sqref="G808">
    <cfRule type="duplicateValues" dxfId="1390" priority="2652" stopIfTrue="1"/>
  </conditionalFormatting>
  <conditionalFormatting sqref="B808">
    <cfRule type="duplicateValues" dxfId="1389" priority="2651"/>
  </conditionalFormatting>
  <conditionalFormatting sqref="G808">
    <cfRule type="duplicateValues" dxfId="1388" priority="2650"/>
  </conditionalFormatting>
  <conditionalFormatting sqref="G812">
    <cfRule type="duplicateValues" dxfId="1387" priority="2649" stopIfTrue="1"/>
  </conditionalFormatting>
  <conditionalFormatting sqref="B812">
    <cfRule type="duplicateValues" dxfId="1386" priority="2648"/>
  </conditionalFormatting>
  <conditionalFormatting sqref="G812">
    <cfRule type="duplicateValues" dxfId="1385" priority="2647"/>
  </conditionalFormatting>
  <conditionalFormatting sqref="G816">
    <cfRule type="duplicateValues" dxfId="1384" priority="2646" stopIfTrue="1"/>
  </conditionalFormatting>
  <conditionalFormatting sqref="B816">
    <cfRule type="duplicateValues" dxfId="1383" priority="2645"/>
  </conditionalFormatting>
  <conditionalFormatting sqref="G816">
    <cfRule type="duplicateValues" dxfId="1382" priority="2644"/>
  </conditionalFormatting>
  <conditionalFormatting sqref="G820">
    <cfRule type="duplicateValues" dxfId="1381" priority="2643" stopIfTrue="1"/>
  </conditionalFormatting>
  <conditionalFormatting sqref="B820">
    <cfRule type="duplicateValues" dxfId="1380" priority="2642"/>
  </conditionalFormatting>
  <conditionalFormatting sqref="G820">
    <cfRule type="duplicateValues" dxfId="1379" priority="2641"/>
  </conditionalFormatting>
  <conditionalFormatting sqref="G824">
    <cfRule type="duplicateValues" dxfId="1378" priority="2640" stopIfTrue="1"/>
  </conditionalFormatting>
  <conditionalFormatting sqref="B824">
    <cfRule type="duplicateValues" dxfId="1377" priority="2639"/>
  </conditionalFormatting>
  <conditionalFormatting sqref="G824">
    <cfRule type="duplicateValues" dxfId="1376" priority="2638"/>
  </conditionalFormatting>
  <conditionalFormatting sqref="G828 G830">
    <cfRule type="duplicateValues" dxfId="1375" priority="2637" stopIfTrue="1"/>
  </conditionalFormatting>
  <conditionalFormatting sqref="B828 B830">
    <cfRule type="duplicateValues" dxfId="1374" priority="2636"/>
  </conditionalFormatting>
  <conditionalFormatting sqref="G828 G830">
    <cfRule type="duplicateValues" dxfId="1373" priority="2635"/>
  </conditionalFormatting>
  <conditionalFormatting sqref="G835">
    <cfRule type="duplicateValues" dxfId="1372" priority="2634" stopIfTrue="1"/>
  </conditionalFormatting>
  <conditionalFormatting sqref="B835">
    <cfRule type="duplicateValues" dxfId="1371" priority="2633"/>
  </conditionalFormatting>
  <conditionalFormatting sqref="G835">
    <cfRule type="duplicateValues" dxfId="1370" priority="2632"/>
  </conditionalFormatting>
  <conditionalFormatting sqref="G838">
    <cfRule type="duplicateValues" dxfId="1369" priority="2631" stopIfTrue="1"/>
  </conditionalFormatting>
  <conditionalFormatting sqref="B838">
    <cfRule type="duplicateValues" dxfId="1368" priority="2630"/>
  </conditionalFormatting>
  <conditionalFormatting sqref="G838">
    <cfRule type="duplicateValues" dxfId="1367" priority="2629"/>
  </conditionalFormatting>
  <conditionalFormatting sqref="G842">
    <cfRule type="duplicateValues" dxfId="1366" priority="2628" stopIfTrue="1"/>
  </conditionalFormatting>
  <conditionalFormatting sqref="B842">
    <cfRule type="duplicateValues" dxfId="1365" priority="2627"/>
  </conditionalFormatting>
  <conditionalFormatting sqref="G842">
    <cfRule type="duplicateValues" dxfId="1364" priority="2626"/>
  </conditionalFormatting>
  <conditionalFormatting sqref="G846">
    <cfRule type="duplicateValues" dxfId="1363" priority="2625" stopIfTrue="1"/>
  </conditionalFormatting>
  <conditionalFormatting sqref="B846">
    <cfRule type="duplicateValues" dxfId="1362" priority="2624"/>
  </conditionalFormatting>
  <conditionalFormatting sqref="G846">
    <cfRule type="duplicateValues" dxfId="1361" priority="2623"/>
  </conditionalFormatting>
  <conditionalFormatting sqref="G153">
    <cfRule type="duplicateValues" dxfId="1360" priority="2622" stopIfTrue="1"/>
  </conditionalFormatting>
  <conditionalFormatting sqref="B153">
    <cfRule type="duplicateValues" dxfId="1359" priority="2621"/>
  </conditionalFormatting>
  <conditionalFormatting sqref="G153">
    <cfRule type="duplicateValues" dxfId="1358" priority="2620"/>
  </conditionalFormatting>
  <conditionalFormatting sqref="G850 G852">
    <cfRule type="duplicateValues" dxfId="1357" priority="2619" stopIfTrue="1"/>
  </conditionalFormatting>
  <conditionalFormatting sqref="B850 B852">
    <cfRule type="duplicateValues" dxfId="1356" priority="2618"/>
  </conditionalFormatting>
  <conditionalFormatting sqref="G850 G852">
    <cfRule type="duplicateValues" dxfId="1355" priority="2617"/>
  </conditionalFormatting>
  <conditionalFormatting sqref="G857 G859">
    <cfRule type="duplicateValues" dxfId="1354" priority="2616" stopIfTrue="1"/>
  </conditionalFormatting>
  <conditionalFormatting sqref="B857 B859">
    <cfRule type="duplicateValues" dxfId="1353" priority="2615"/>
  </conditionalFormatting>
  <conditionalFormatting sqref="G857 G859">
    <cfRule type="duplicateValues" dxfId="1352" priority="2614"/>
  </conditionalFormatting>
  <conditionalFormatting sqref="G864:G865">
    <cfRule type="duplicateValues" dxfId="1351" priority="2613" stopIfTrue="1"/>
  </conditionalFormatting>
  <conditionalFormatting sqref="B864:B865">
    <cfRule type="duplicateValues" dxfId="1350" priority="2612"/>
  </conditionalFormatting>
  <conditionalFormatting sqref="G864:G865">
    <cfRule type="duplicateValues" dxfId="1349" priority="2611"/>
  </conditionalFormatting>
  <conditionalFormatting sqref="G871 G873">
    <cfRule type="duplicateValues" dxfId="1348" priority="2610" stopIfTrue="1"/>
  </conditionalFormatting>
  <conditionalFormatting sqref="B871 B873">
    <cfRule type="duplicateValues" dxfId="1347" priority="2609"/>
  </conditionalFormatting>
  <conditionalFormatting sqref="G871 G873">
    <cfRule type="duplicateValues" dxfId="1346" priority="2608"/>
  </conditionalFormatting>
  <conditionalFormatting sqref="G879 G881">
    <cfRule type="duplicateValues" dxfId="1345" priority="2607" stopIfTrue="1"/>
  </conditionalFormatting>
  <conditionalFormatting sqref="B879 B881">
    <cfRule type="duplicateValues" dxfId="1344" priority="2606"/>
  </conditionalFormatting>
  <conditionalFormatting sqref="G879 G881">
    <cfRule type="duplicateValues" dxfId="1343" priority="2605"/>
  </conditionalFormatting>
  <conditionalFormatting sqref="G884 G886">
    <cfRule type="duplicateValues" dxfId="1342" priority="2604" stopIfTrue="1"/>
  </conditionalFormatting>
  <conditionalFormatting sqref="B884 B886">
    <cfRule type="duplicateValues" dxfId="1341" priority="2603"/>
  </conditionalFormatting>
  <conditionalFormatting sqref="G884 G886">
    <cfRule type="duplicateValues" dxfId="1340" priority="2602"/>
  </conditionalFormatting>
  <conditionalFormatting sqref="G890 G892">
    <cfRule type="duplicateValues" dxfId="1339" priority="2601" stopIfTrue="1"/>
  </conditionalFormatting>
  <conditionalFormatting sqref="B890 B892">
    <cfRule type="duplicateValues" dxfId="1338" priority="2600"/>
  </conditionalFormatting>
  <conditionalFormatting sqref="G890 G892">
    <cfRule type="duplicateValues" dxfId="1337" priority="2599"/>
  </conditionalFormatting>
  <conditionalFormatting sqref="G896">
    <cfRule type="duplicateValues" dxfId="1336" priority="2598" stopIfTrue="1"/>
  </conditionalFormatting>
  <conditionalFormatting sqref="B896">
    <cfRule type="duplicateValues" dxfId="1335" priority="2597"/>
  </conditionalFormatting>
  <conditionalFormatting sqref="G896">
    <cfRule type="duplicateValues" dxfId="1334" priority="2596"/>
  </conditionalFormatting>
  <conditionalFormatting sqref="G899">
    <cfRule type="duplicateValues" dxfId="1333" priority="2595" stopIfTrue="1"/>
  </conditionalFormatting>
  <conditionalFormatting sqref="B899">
    <cfRule type="duplicateValues" dxfId="1332" priority="2594"/>
  </conditionalFormatting>
  <conditionalFormatting sqref="G899">
    <cfRule type="duplicateValues" dxfId="1331" priority="2593"/>
  </conditionalFormatting>
  <conditionalFormatting sqref="G902">
    <cfRule type="duplicateValues" dxfId="1330" priority="2592" stopIfTrue="1"/>
  </conditionalFormatting>
  <conditionalFormatting sqref="B902">
    <cfRule type="duplicateValues" dxfId="1329" priority="2591"/>
  </conditionalFormatting>
  <conditionalFormatting sqref="G902">
    <cfRule type="duplicateValues" dxfId="1328" priority="2590"/>
  </conditionalFormatting>
  <conditionalFormatting sqref="G905">
    <cfRule type="duplicateValues" dxfId="1327" priority="2589" stopIfTrue="1"/>
  </conditionalFormatting>
  <conditionalFormatting sqref="B905">
    <cfRule type="duplicateValues" dxfId="1326" priority="2588"/>
  </conditionalFormatting>
  <conditionalFormatting sqref="G905">
    <cfRule type="duplicateValues" dxfId="1325" priority="2587"/>
  </conditionalFormatting>
  <conditionalFormatting sqref="G923">
    <cfRule type="duplicateValues" dxfId="1324" priority="2586" stopIfTrue="1"/>
  </conditionalFormatting>
  <conditionalFormatting sqref="B923">
    <cfRule type="duplicateValues" dxfId="1323" priority="2585"/>
  </conditionalFormatting>
  <conditionalFormatting sqref="G923">
    <cfRule type="duplicateValues" dxfId="1322" priority="2584"/>
  </conditionalFormatting>
  <conditionalFormatting sqref="G943:G944">
    <cfRule type="duplicateValues" dxfId="1321" priority="2583" stopIfTrue="1"/>
  </conditionalFormatting>
  <conditionalFormatting sqref="B943:B944">
    <cfRule type="duplicateValues" dxfId="1320" priority="2582"/>
  </conditionalFormatting>
  <conditionalFormatting sqref="G943:G944">
    <cfRule type="duplicateValues" dxfId="1319" priority="2581"/>
  </conditionalFormatting>
  <conditionalFormatting sqref="G951:G952">
    <cfRule type="duplicateValues" dxfId="1318" priority="2580" stopIfTrue="1"/>
  </conditionalFormatting>
  <conditionalFormatting sqref="B951:B952">
    <cfRule type="duplicateValues" dxfId="1317" priority="2579"/>
  </conditionalFormatting>
  <conditionalFormatting sqref="G951:G952">
    <cfRule type="duplicateValues" dxfId="1316" priority="2578"/>
  </conditionalFormatting>
  <conditionalFormatting sqref="G959">
    <cfRule type="duplicateValues" dxfId="1315" priority="2577" stopIfTrue="1"/>
  </conditionalFormatting>
  <conditionalFormatting sqref="B959">
    <cfRule type="duplicateValues" dxfId="1314" priority="2576"/>
  </conditionalFormatting>
  <conditionalFormatting sqref="G959">
    <cfRule type="duplicateValues" dxfId="1313" priority="2575"/>
  </conditionalFormatting>
  <conditionalFormatting sqref="G963">
    <cfRule type="duplicateValues" dxfId="1312" priority="2574" stopIfTrue="1"/>
  </conditionalFormatting>
  <conditionalFormatting sqref="B963">
    <cfRule type="duplicateValues" dxfId="1311" priority="2573"/>
  </conditionalFormatting>
  <conditionalFormatting sqref="G963">
    <cfRule type="duplicateValues" dxfId="1310" priority="2572"/>
  </conditionalFormatting>
  <conditionalFormatting sqref="G972:G973">
    <cfRule type="duplicateValues" dxfId="1309" priority="2571" stopIfTrue="1"/>
  </conditionalFormatting>
  <conditionalFormatting sqref="B972:B973">
    <cfRule type="duplicateValues" dxfId="1308" priority="2570"/>
  </conditionalFormatting>
  <conditionalFormatting sqref="G972:G973">
    <cfRule type="duplicateValues" dxfId="1307" priority="2569"/>
  </conditionalFormatting>
  <conditionalFormatting sqref="G982:G983">
    <cfRule type="duplicateValues" dxfId="1306" priority="2568" stopIfTrue="1"/>
  </conditionalFormatting>
  <conditionalFormatting sqref="B982:B983">
    <cfRule type="duplicateValues" dxfId="1305" priority="2567"/>
  </conditionalFormatting>
  <conditionalFormatting sqref="G982:G983">
    <cfRule type="duplicateValues" dxfId="1304" priority="2566"/>
  </conditionalFormatting>
  <conditionalFormatting sqref="G987:G988">
    <cfRule type="duplicateValues" dxfId="1303" priority="2565" stopIfTrue="1"/>
  </conditionalFormatting>
  <conditionalFormatting sqref="B987:B988">
    <cfRule type="duplicateValues" dxfId="1302" priority="2564"/>
  </conditionalFormatting>
  <conditionalFormatting sqref="G987:G988">
    <cfRule type="duplicateValues" dxfId="1301" priority="2563"/>
  </conditionalFormatting>
  <conditionalFormatting sqref="G992:G993">
    <cfRule type="duplicateValues" dxfId="1300" priority="2560" stopIfTrue="1"/>
  </conditionalFormatting>
  <conditionalFormatting sqref="B992:B993">
    <cfRule type="duplicateValues" dxfId="1299" priority="2561"/>
  </conditionalFormatting>
  <conditionalFormatting sqref="G992:G993">
    <cfRule type="duplicateValues" dxfId="1298" priority="2562"/>
  </conditionalFormatting>
  <conditionalFormatting sqref="G998:G999">
    <cfRule type="duplicateValues" dxfId="1297" priority="2557" stopIfTrue="1"/>
  </conditionalFormatting>
  <conditionalFormatting sqref="B998:B999">
    <cfRule type="duplicateValues" dxfId="1296" priority="2558"/>
  </conditionalFormatting>
  <conditionalFormatting sqref="G998:G999">
    <cfRule type="duplicateValues" dxfId="1295" priority="2559"/>
  </conditionalFormatting>
  <conditionalFormatting sqref="G211">
    <cfRule type="duplicateValues" dxfId="1294" priority="2554" stopIfTrue="1"/>
  </conditionalFormatting>
  <conditionalFormatting sqref="B211">
    <cfRule type="duplicateValues" dxfId="1293" priority="2555"/>
  </conditionalFormatting>
  <conditionalFormatting sqref="G211">
    <cfRule type="duplicateValues" dxfId="1292" priority="2556"/>
  </conditionalFormatting>
  <conditionalFormatting sqref="G690">
    <cfRule type="duplicateValues" dxfId="1291" priority="2551" stopIfTrue="1"/>
  </conditionalFormatting>
  <conditionalFormatting sqref="B690">
    <cfRule type="duplicateValues" dxfId="1290" priority="2552"/>
  </conditionalFormatting>
  <conditionalFormatting sqref="G690">
    <cfRule type="duplicateValues" dxfId="1289" priority="2553"/>
  </conditionalFormatting>
  <conditionalFormatting sqref="G694">
    <cfRule type="duplicateValues" dxfId="1288" priority="2548" stopIfTrue="1"/>
  </conditionalFormatting>
  <conditionalFormatting sqref="B694">
    <cfRule type="duplicateValues" dxfId="1287" priority="2549"/>
  </conditionalFormatting>
  <conditionalFormatting sqref="G694">
    <cfRule type="duplicateValues" dxfId="1286" priority="2550"/>
  </conditionalFormatting>
  <conditionalFormatting sqref="G1005:G1006">
    <cfRule type="duplicateValues" dxfId="1285" priority="2545" stopIfTrue="1"/>
  </conditionalFormatting>
  <conditionalFormatting sqref="B1005:B1006">
    <cfRule type="duplicateValues" dxfId="1284" priority="2546"/>
  </conditionalFormatting>
  <conditionalFormatting sqref="G1005:G1006">
    <cfRule type="duplicateValues" dxfId="1283" priority="2547"/>
  </conditionalFormatting>
  <conditionalFormatting sqref="G1010:G1011">
    <cfRule type="duplicateValues" dxfId="1282" priority="2542" stopIfTrue="1"/>
  </conditionalFormatting>
  <conditionalFormatting sqref="B1010:B1011">
    <cfRule type="duplicateValues" dxfId="1281" priority="2543"/>
  </conditionalFormatting>
  <conditionalFormatting sqref="G1010:G1011">
    <cfRule type="duplicateValues" dxfId="1280" priority="2544"/>
  </conditionalFormatting>
  <conditionalFormatting sqref="G1016:G1017">
    <cfRule type="duplicateValues" dxfId="1279" priority="2539" stopIfTrue="1"/>
  </conditionalFormatting>
  <conditionalFormatting sqref="B1016:B1017">
    <cfRule type="duplicateValues" dxfId="1278" priority="2540"/>
  </conditionalFormatting>
  <conditionalFormatting sqref="G1016:G1017">
    <cfRule type="duplicateValues" dxfId="1277" priority="2541"/>
  </conditionalFormatting>
  <conditionalFormatting sqref="G1022 G1024">
    <cfRule type="duplicateValues" dxfId="1276" priority="2536" stopIfTrue="1"/>
  </conditionalFormatting>
  <conditionalFormatting sqref="B1022 B1024">
    <cfRule type="duplicateValues" dxfId="1275" priority="2537"/>
  </conditionalFormatting>
  <conditionalFormatting sqref="G1022 G1024">
    <cfRule type="duplicateValues" dxfId="1274" priority="2538"/>
  </conditionalFormatting>
  <conditionalFormatting sqref="G1297:G1298">
    <cfRule type="duplicateValues" dxfId="1273" priority="2533" stopIfTrue="1"/>
  </conditionalFormatting>
  <conditionalFormatting sqref="B1297:B1298">
    <cfRule type="duplicateValues" dxfId="1272" priority="2534"/>
  </conditionalFormatting>
  <conditionalFormatting sqref="G1297:G1298">
    <cfRule type="duplicateValues" dxfId="1271" priority="2535"/>
  </conditionalFormatting>
  <conditionalFormatting sqref="G1370">
    <cfRule type="duplicateValues" dxfId="1270" priority="2530" stopIfTrue="1"/>
  </conditionalFormatting>
  <conditionalFormatting sqref="B1370">
    <cfRule type="duplicateValues" dxfId="1269" priority="2531"/>
  </conditionalFormatting>
  <conditionalFormatting sqref="G1370">
    <cfRule type="duplicateValues" dxfId="1268" priority="2532"/>
  </conditionalFormatting>
  <conditionalFormatting sqref="G1376">
    <cfRule type="duplicateValues" dxfId="1267" priority="2527" stopIfTrue="1"/>
  </conditionalFormatting>
  <conditionalFormatting sqref="B1376">
    <cfRule type="duplicateValues" dxfId="1266" priority="2528"/>
  </conditionalFormatting>
  <conditionalFormatting sqref="G1376">
    <cfRule type="duplicateValues" dxfId="1265" priority="2529"/>
  </conditionalFormatting>
  <conditionalFormatting sqref="G1382">
    <cfRule type="duplicateValues" dxfId="1264" priority="2524" stopIfTrue="1"/>
  </conditionalFormatting>
  <conditionalFormatting sqref="B1382">
    <cfRule type="duplicateValues" dxfId="1263" priority="2525"/>
  </conditionalFormatting>
  <conditionalFormatting sqref="G1382">
    <cfRule type="duplicateValues" dxfId="1262" priority="2526"/>
  </conditionalFormatting>
  <conditionalFormatting sqref="G1388">
    <cfRule type="duplicateValues" dxfId="1261" priority="2521" stopIfTrue="1"/>
  </conditionalFormatting>
  <conditionalFormatting sqref="B1388">
    <cfRule type="duplicateValues" dxfId="1260" priority="2522"/>
  </conditionalFormatting>
  <conditionalFormatting sqref="G1388">
    <cfRule type="duplicateValues" dxfId="1259" priority="2523"/>
  </conditionalFormatting>
  <conditionalFormatting sqref="G1394">
    <cfRule type="duplicateValues" dxfId="1258" priority="2518" stopIfTrue="1"/>
  </conditionalFormatting>
  <conditionalFormatting sqref="B1394">
    <cfRule type="duplicateValues" dxfId="1257" priority="2519"/>
  </conditionalFormatting>
  <conditionalFormatting sqref="G1394">
    <cfRule type="duplicateValues" dxfId="1256" priority="2520"/>
  </conditionalFormatting>
  <conditionalFormatting sqref="G1399">
    <cfRule type="duplicateValues" dxfId="1255" priority="2515" stopIfTrue="1"/>
  </conditionalFormatting>
  <conditionalFormatting sqref="B1399">
    <cfRule type="duplicateValues" dxfId="1254" priority="2516"/>
  </conditionalFormatting>
  <conditionalFormatting sqref="G1399">
    <cfRule type="duplicateValues" dxfId="1253" priority="2517"/>
  </conditionalFormatting>
  <conditionalFormatting sqref="G1405">
    <cfRule type="duplicateValues" dxfId="1252" priority="2512" stopIfTrue="1"/>
  </conditionalFormatting>
  <conditionalFormatting sqref="B1405">
    <cfRule type="duplicateValues" dxfId="1251" priority="2513"/>
  </conditionalFormatting>
  <conditionalFormatting sqref="G1405">
    <cfRule type="duplicateValues" dxfId="1250" priority="2514"/>
  </conditionalFormatting>
  <conditionalFormatting sqref="G1411">
    <cfRule type="duplicateValues" dxfId="1249" priority="2509" stopIfTrue="1"/>
  </conditionalFormatting>
  <conditionalFormatting sqref="B1411">
    <cfRule type="duplicateValues" dxfId="1248" priority="2510"/>
  </conditionalFormatting>
  <conditionalFormatting sqref="G1411">
    <cfRule type="duplicateValues" dxfId="1247" priority="2511"/>
  </conditionalFormatting>
  <conditionalFormatting sqref="G1420">
    <cfRule type="duplicateValues" dxfId="1246" priority="2506" stopIfTrue="1"/>
  </conditionalFormatting>
  <conditionalFormatting sqref="B1420">
    <cfRule type="duplicateValues" dxfId="1245" priority="2507"/>
  </conditionalFormatting>
  <conditionalFormatting sqref="G1420">
    <cfRule type="duplicateValues" dxfId="1244" priority="2508"/>
  </conditionalFormatting>
  <conditionalFormatting sqref="G1426">
    <cfRule type="duplicateValues" dxfId="1243" priority="2503" stopIfTrue="1"/>
  </conditionalFormatting>
  <conditionalFormatting sqref="B1426">
    <cfRule type="duplicateValues" dxfId="1242" priority="2504"/>
  </conditionalFormatting>
  <conditionalFormatting sqref="G1426">
    <cfRule type="duplicateValues" dxfId="1241" priority="2505"/>
  </conditionalFormatting>
  <conditionalFormatting sqref="G1432">
    <cfRule type="duplicateValues" dxfId="1240" priority="2500" stopIfTrue="1"/>
  </conditionalFormatting>
  <conditionalFormatting sqref="B1432">
    <cfRule type="duplicateValues" dxfId="1239" priority="2501"/>
  </conditionalFormatting>
  <conditionalFormatting sqref="G1432">
    <cfRule type="duplicateValues" dxfId="1238" priority="2502"/>
  </conditionalFormatting>
  <conditionalFormatting sqref="G1436">
    <cfRule type="duplicateValues" dxfId="1237" priority="2497" stopIfTrue="1"/>
  </conditionalFormatting>
  <conditionalFormatting sqref="B1436">
    <cfRule type="duplicateValues" dxfId="1236" priority="2498"/>
  </conditionalFormatting>
  <conditionalFormatting sqref="G1436">
    <cfRule type="duplicateValues" dxfId="1235" priority="2499"/>
  </conditionalFormatting>
  <conditionalFormatting sqref="G1442">
    <cfRule type="duplicateValues" dxfId="1234" priority="2494" stopIfTrue="1"/>
  </conditionalFormatting>
  <conditionalFormatting sqref="B1442">
    <cfRule type="duplicateValues" dxfId="1233" priority="2495"/>
  </conditionalFormatting>
  <conditionalFormatting sqref="G1442">
    <cfRule type="duplicateValues" dxfId="1232" priority="2496"/>
  </conditionalFormatting>
  <conditionalFormatting sqref="G1453">
    <cfRule type="duplicateValues" dxfId="1231" priority="2491" stopIfTrue="1"/>
  </conditionalFormatting>
  <conditionalFormatting sqref="B1453">
    <cfRule type="duplicateValues" dxfId="1230" priority="2492"/>
  </conditionalFormatting>
  <conditionalFormatting sqref="G1453">
    <cfRule type="duplicateValues" dxfId="1229" priority="2493"/>
  </conditionalFormatting>
  <conditionalFormatting sqref="G1459:G1460">
    <cfRule type="duplicateValues" dxfId="1228" priority="2488" stopIfTrue="1"/>
  </conditionalFormatting>
  <conditionalFormatting sqref="B1459">
    <cfRule type="duplicateValues" dxfId="1227" priority="2489"/>
  </conditionalFormatting>
  <conditionalFormatting sqref="G1459:G1460">
    <cfRule type="duplicateValues" dxfId="1226" priority="2490"/>
  </conditionalFormatting>
  <conditionalFormatting sqref="G1464">
    <cfRule type="duplicateValues" dxfId="1225" priority="2485" stopIfTrue="1"/>
  </conditionalFormatting>
  <conditionalFormatting sqref="B1464">
    <cfRule type="duplicateValues" dxfId="1224" priority="2486"/>
  </conditionalFormatting>
  <conditionalFormatting sqref="G1464">
    <cfRule type="duplicateValues" dxfId="1223" priority="2487"/>
  </conditionalFormatting>
  <conditionalFormatting sqref="G1470">
    <cfRule type="duplicateValues" dxfId="1222" priority="2482" stopIfTrue="1"/>
  </conditionalFormatting>
  <conditionalFormatting sqref="B1470">
    <cfRule type="duplicateValues" dxfId="1221" priority="2483"/>
  </conditionalFormatting>
  <conditionalFormatting sqref="G1470">
    <cfRule type="duplicateValues" dxfId="1220" priority="2484"/>
  </conditionalFormatting>
  <conditionalFormatting sqref="G1477">
    <cfRule type="duplicateValues" dxfId="1219" priority="2479" stopIfTrue="1"/>
  </conditionalFormatting>
  <conditionalFormatting sqref="B1477">
    <cfRule type="duplicateValues" dxfId="1218" priority="2480"/>
  </conditionalFormatting>
  <conditionalFormatting sqref="G1477">
    <cfRule type="duplicateValues" dxfId="1217" priority="2481"/>
  </conditionalFormatting>
  <conditionalFormatting sqref="G1482">
    <cfRule type="duplicateValues" dxfId="1216" priority="2476" stopIfTrue="1"/>
  </conditionalFormatting>
  <conditionalFormatting sqref="B1482">
    <cfRule type="duplicateValues" dxfId="1215" priority="2477"/>
  </conditionalFormatting>
  <conditionalFormatting sqref="G1482">
    <cfRule type="duplicateValues" dxfId="1214" priority="2478"/>
  </conditionalFormatting>
  <conditionalFormatting sqref="G1495">
    <cfRule type="duplicateValues" dxfId="1213" priority="2473" stopIfTrue="1"/>
  </conditionalFormatting>
  <conditionalFormatting sqref="B1495">
    <cfRule type="duplicateValues" dxfId="1212" priority="2474"/>
  </conditionalFormatting>
  <conditionalFormatting sqref="G1495">
    <cfRule type="duplicateValues" dxfId="1211" priority="2475"/>
  </conditionalFormatting>
  <conditionalFormatting sqref="G1500">
    <cfRule type="duplicateValues" dxfId="1210" priority="2470" stopIfTrue="1"/>
  </conditionalFormatting>
  <conditionalFormatting sqref="B1500">
    <cfRule type="duplicateValues" dxfId="1209" priority="2471"/>
  </conditionalFormatting>
  <conditionalFormatting sqref="G1500">
    <cfRule type="duplicateValues" dxfId="1208" priority="2472"/>
  </conditionalFormatting>
  <conditionalFormatting sqref="G1505">
    <cfRule type="duplicateValues" dxfId="1207" priority="2467" stopIfTrue="1"/>
  </conditionalFormatting>
  <conditionalFormatting sqref="B1505">
    <cfRule type="duplicateValues" dxfId="1206" priority="2468"/>
  </conditionalFormatting>
  <conditionalFormatting sqref="G1505">
    <cfRule type="duplicateValues" dxfId="1205" priority="2469"/>
  </conditionalFormatting>
  <conditionalFormatting sqref="G3531:G3532 G3474 G3212:G3213 G3254:G3268 G3232 G3237 G3242 G3306:G3309 G3311 G3325:G3326 G3406 G3476 G3480:G3481 G3483:G3489 G3491 G3499 G3522 G3536 G3222:G3223 G3225 G3328:G3334 G3336 G3341 G3346 G3351:G3352 G3354 G3359:G3360 G3362 G3368 G3376:G3387 G3389 G3414:G3416 G3418:G3451 G3453 G3458:G3460 G3493:G3497 G3540:G3544 G3396:G3398 G3410:G3412 G3478 G3501:G3502 G3504:G3505 G3518:G3520 G3534 G3538 G3216:G3217 G3220 G3229:G3230 G3235 G3240 G3245:G3252 G3271:G3276 G3279:G3280 G3283:G3285 G3288:G3289 G3292:G3299 G3302:G3304 G3314:G3323 G3339 G3344 G3349 G3357 G3366 G3372:G3374 G3402:G3404 G3456 G3463:G3464 G3467:G3469 G3509:G3510 G3513:G3514 G3526:G3529">
    <cfRule type="duplicateValues" dxfId="1204" priority="2465" stopIfTrue="1"/>
  </conditionalFormatting>
  <conditionalFormatting sqref="G3531:G3532 G3474 G3212:G3213 G3254:G3268 G3232 G3237 G3242 G3306:G3309 G3311 G3325:G3326 G3406 G3476 G3480:G3481 G3483:G3489 G3491 G3499 G3522 G3536 G3222:G3223 G3225 G3328:G3334 G3336 G3341 G3346 G3351:G3352 G3354 G3359:G3360 G3362 G3368 G3376:G3387 G3389 G3414:G3416 G3418:G3451 G3453 G3458:G3460 G3493:G3497 G3540:G3544 G3396:G3398 G3410:G3412 G3478 G3501:G3502 G3504:G3505 G3518:G3520 G3534 G3538 G3216:G3217 G3220 G3229:G3230 G3235 G3240 G3245:G3252 G3271:G3276 G3279:G3280 G3283:G3285 G3288:G3289 G3292:G3299 G3302:G3304 G3314:G3323 G3339 G3344 G3349 G3357 G3366 G3372:G3374 G3402:G3404 G3456 G3463:G3464 G3467:G3469 G3509:G3510 G3513:G3514 G3526:G3529">
    <cfRule type="duplicateValues" dxfId="1203" priority="2466"/>
  </conditionalFormatting>
  <conditionalFormatting sqref="G3548 G3551 G3553 G3555 G3557 G3545:G3546">
    <cfRule type="duplicateValues" dxfId="1202" priority="2462" stopIfTrue="1"/>
  </conditionalFormatting>
  <conditionalFormatting sqref="B3548 B3551 B3553 B3555 B3557 B3545:B3546">
    <cfRule type="duplicateValues" dxfId="1201" priority="2463"/>
  </conditionalFormatting>
  <conditionalFormatting sqref="G3548 G3551 G3553 G3555 G3557 G3545:G3546">
    <cfRule type="duplicateValues" dxfId="1200" priority="2464"/>
  </conditionalFormatting>
  <conditionalFormatting sqref="G352:G353">
    <cfRule type="duplicateValues" dxfId="1199" priority="2461" stopIfTrue="1"/>
  </conditionalFormatting>
  <conditionalFormatting sqref="G2274:G2275">
    <cfRule type="duplicateValues" dxfId="1198" priority="2460" stopIfTrue="1"/>
  </conditionalFormatting>
  <conditionalFormatting sqref="G2281:G2282">
    <cfRule type="duplicateValues" dxfId="1197" priority="2459" stopIfTrue="1"/>
  </conditionalFormatting>
  <conditionalFormatting sqref="G2288:G2289">
    <cfRule type="duplicateValues" dxfId="1196" priority="2458" stopIfTrue="1"/>
  </conditionalFormatting>
  <conditionalFormatting sqref="G2294:G2295">
    <cfRule type="duplicateValues" dxfId="1195" priority="2457" stopIfTrue="1"/>
  </conditionalFormatting>
  <conditionalFormatting sqref="G2300:G2301">
    <cfRule type="duplicateValues" dxfId="1194" priority="2456" stopIfTrue="1"/>
  </conditionalFormatting>
  <conditionalFormatting sqref="G2306:G2307">
    <cfRule type="duplicateValues" dxfId="1193" priority="2455" stopIfTrue="1"/>
  </conditionalFormatting>
  <conditionalFormatting sqref="G2313:G2314">
    <cfRule type="duplicateValues" dxfId="1192" priority="2454" stopIfTrue="1"/>
  </conditionalFormatting>
  <conditionalFormatting sqref="G2317:G2318">
    <cfRule type="duplicateValues" dxfId="1191" priority="2453" stopIfTrue="1"/>
  </conditionalFormatting>
  <conditionalFormatting sqref="G2323:G2324">
    <cfRule type="duplicateValues" dxfId="1190" priority="2452" stopIfTrue="1"/>
  </conditionalFormatting>
  <conditionalFormatting sqref="G2353:G2354">
    <cfRule type="duplicateValues" dxfId="1189" priority="2451" stopIfTrue="1"/>
  </conditionalFormatting>
  <conditionalFormatting sqref="G2360:G2361">
    <cfRule type="duplicateValues" dxfId="1188" priority="2450" stopIfTrue="1"/>
  </conditionalFormatting>
  <conditionalFormatting sqref="G3074">
    <cfRule type="duplicateValues" dxfId="1187" priority="2449" stopIfTrue="1"/>
  </conditionalFormatting>
  <conditionalFormatting sqref="G3080">
    <cfRule type="duplicateValues" dxfId="1186" priority="2448" stopIfTrue="1"/>
  </conditionalFormatting>
  <conditionalFormatting sqref="G3086">
    <cfRule type="duplicateValues" dxfId="1185" priority="2447" stopIfTrue="1"/>
  </conditionalFormatting>
  <conditionalFormatting sqref="G3092">
    <cfRule type="duplicateValues" dxfId="1184" priority="2446" stopIfTrue="1"/>
  </conditionalFormatting>
  <conditionalFormatting sqref="G3098">
    <cfRule type="duplicateValues" dxfId="1183" priority="2445" stopIfTrue="1"/>
  </conditionalFormatting>
  <conditionalFormatting sqref="G3104">
    <cfRule type="duplicateValues" dxfId="1182" priority="2444" stopIfTrue="1"/>
  </conditionalFormatting>
  <conditionalFormatting sqref="G3110">
    <cfRule type="duplicateValues" dxfId="1181" priority="2443" stopIfTrue="1"/>
  </conditionalFormatting>
  <conditionalFormatting sqref="G3116">
    <cfRule type="duplicateValues" dxfId="1180" priority="2442" stopIfTrue="1"/>
  </conditionalFormatting>
  <conditionalFormatting sqref="G3122">
    <cfRule type="duplicateValues" dxfId="1179" priority="2441" stopIfTrue="1"/>
  </conditionalFormatting>
  <conditionalFormatting sqref="G3128">
    <cfRule type="duplicateValues" dxfId="1178" priority="2440" stopIfTrue="1"/>
  </conditionalFormatting>
  <conditionalFormatting sqref="G3134">
    <cfRule type="duplicateValues" dxfId="1177" priority="2439" stopIfTrue="1"/>
  </conditionalFormatting>
  <conditionalFormatting sqref="G3140">
    <cfRule type="duplicateValues" dxfId="1176" priority="2438" stopIfTrue="1"/>
  </conditionalFormatting>
  <conditionalFormatting sqref="G3146">
    <cfRule type="duplicateValues" dxfId="1175" priority="2437" stopIfTrue="1"/>
  </conditionalFormatting>
  <conditionalFormatting sqref="G3152">
    <cfRule type="duplicateValues" dxfId="1174" priority="2436" stopIfTrue="1"/>
  </conditionalFormatting>
  <conditionalFormatting sqref="G3158">
    <cfRule type="duplicateValues" dxfId="1173" priority="2435" stopIfTrue="1"/>
  </conditionalFormatting>
  <conditionalFormatting sqref="G3164">
    <cfRule type="duplicateValues" dxfId="1172" priority="2434" stopIfTrue="1"/>
  </conditionalFormatting>
  <conditionalFormatting sqref="G3170">
    <cfRule type="duplicateValues" dxfId="1171" priority="2433" stopIfTrue="1"/>
  </conditionalFormatting>
  <conditionalFormatting sqref="G3191">
    <cfRule type="duplicateValues" dxfId="1170" priority="2431" stopIfTrue="1"/>
  </conditionalFormatting>
  <conditionalFormatting sqref="R3191">
    <cfRule type="duplicateValues" dxfId="1169" priority="2432" stopIfTrue="1"/>
  </conditionalFormatting>
  <conditionalFormatting sqref="G1371:G1372">
    <cfRule type="duplicateValues" dxfId="1168" priority="2430" stopIfTrue="1"/>
  </conditionalFormatting>
  <conditionalFormatting sqref="R1371:S1372">
    <cfRule type="duplicateValues" dxfId="1167" priority="2429" stopIfTrue="1"/>
  </conditionalFormatting>
  <conditionalFormatting sqref="T1371:T1372">
    <cfRule type="duplicateValues" dxfId="1166" priority="2428" stopIfTrue="1"/>
  </conditionalFormatting>
  <conditionalFormatting sqref="U1371:U1372">
    <cfRule type="duplicateValues" dxfId="1165" priority="2427" stopIfTrue="1"/>
  </conditionalFormatting>
  <conditionalFormatting sqref="G1377 G1379">
    <cfRule type="duplicateValues" dxfId="1164" priority="2426" stopIfTrue="1"/>
  </conditionalFormatting>
  <conditionalFormatting sqref="U1377 U1379">
    <cfRule type="duplicateValues" dxfId="1163" priority="2425" stopIfTrue="1"/>
  </conditionalFormatting>
  <conditionalFormatting sqref="R1377 R1379">
    <cfRule type="duplicateValues" dxfId="1162" priority="2424" stopIfTrue="1"/>
  </conditionalFormatting>
  <conditionalFormatting sqref="S1377 S1379">
    <cfRule type="duplicateValues" dxfId="1161" priority="2423" stopIfTrue="1"/>
  </conditionalFormatting>
  <conditionalFormatting sqref="T1377 T1379">
    <cfRule type="duplicateValues" dxfId="1160" priority="2422" stopIfTrue="1"/>
  </conditionalFormatting>
  <conditionalFormatting sqref="G1383 G1385">
    <cfRule type="duplicateValues" dxfId="1159" priority="2421" stopIfTrue="1"/>
  </conditionalFormatting>
  <conditionalFormatting sqref="R1383 R1385">
    <cfRule type="duplicateValues" dxfId="1158" priority="2420" stopIfTrue="1"/>
  </conditionalFormatting>
  <conditionalFormatting sqref="S1383 S1385">
    <cfRule type="duplicateValues" dxfId="1157" priority="2419" stopIfTrue="1"/>
  </conditionalFormatting>
  <conditionalFormatting sqref="T1383 T1385">
    <cfRule type="duplicateValues" dxfId="1156" priority="2418" stopIfTrue="1"/>
  </conditionalFormatting>
  <conditionalFormatting sqref="U1383 U1385">
    <cfRule type="duplicateValues" dxfId="1155" priority="2417" stopIfTrue="1"/>
  </conditionalFormatting>
  <conditionalFormatting sqref="G1389:G1390">
    <cfRule type="duplicateValues" dxfId="1154" priority="2416" stopIfTrue="1"/>
  </conditionalFormatting>
  <conditionalFormatting sqref="R1389:S1390">
    <cfRule type="duplicateValues" dxfId="1153" priority="2415" stopIfTrue="1"/>
  </conditionalFormatting>
  <conditionalFormatting sqref="U1389:U1390">
    <cfRule type="duplicateValues" dxfId="1152" priority="2414" stopIfTrue="1"/>
  </conditionalFormatting>
  <conditionalFormatting sqref="T1389:T1390">
    <cfRule type="duplicateValues" dxfId="1151" priority="2413" stopIfTrue="1"/>
  </conditionalFormatting>
  <conditionalFormatting sqref="G1395:G1396">
    <cfRule type="duplicateValues" dxfId="1150" priority="2412" stopIfTrue="1"/>
  </conditionalFormatting>
  <conditionalFormatting sqref="R1395:S1396">
    <cfRule type="duplicateValues" dxfId="1149" priority="2411" stopIfTrue="1"/>
  </conditionalFormatting>
  <conditionalFormatting sqref="T1395:T1396">
    <cfRule type="duplicateValues" dxfId="1148" priority="2410" stopIfTrue="1"/>
  </conditionalFormatting>
  <conditionalFormatting sqref="U1395:U1396">
    <cfRule type="duplicateValues" dxfId="1147" priority="2409" stopIfTrue="1"/>
  </conditionalFormatting>
  <conditionalFormatting sqref="E1400 E1402">
    <cfRule type="duplicateValues" dxfId="1146" priority="2408" stopIfTrue="1"/>
  </conditionalFormatting>
  <conditionalFormatting sqref="G1400 G1402">
    <cfRule type="duplicateValues" dxfId="1145" priority="2407" stopIfTrue="1"/>
  </conditionalFormatting>
  <conditionalFormatting sqref="R1400 R1402">
    <cfRule type="duplicateValues" dxfId="1144" priority="2405" stopIfTrue="1"/>
  </conditionalFormatting>
  <conditionalFormatting sqref="U1400 U1402">
    <cfRule type="duplicateValues" dxfId="1143" priority="2406" stopIfTrue="1"/>
  </conditionalFormatting>
  <conditionalFormatting sqref="T1400 T1402">
    <cfRule type="duplicateValues" dxfId="1142" priority="2404" stopIfTrue="1"/>
  </conditionalFormatting>
  <conditionalFormatting sqref="S1400 S1402">
    <cfRule type="duplicateValues" dxfId="1141" priority="2403" stopIfTrue="1"/>
  </conditionalFormatting>
  <conditionalFormatting sqref="G1406:G1407">
    <cfRule type="duplicateValues" dxfId="1140" priority="2402" stopIfTrue="1"/>
  </conditionalFormatting>
  <conditionalFormatting sqref="R1406:R1407">
    <cfRule type="duplicateValues" dxfId="1139" priority="2401" stopIfTrue="1"/>
  </conditionalFormatting>
  <conditionalFormatting sqref="S1406:S1407">
    <cfRule type="duplicateValues" dxfId="1138" priority="2400" stopIfTrue="1"/>
  </conditionalFormatting>
  <conditionalFormatting sqref="T1406:T1407">
    <cfRule type="duplicateValues" dxfId="1137" priority="2399" stopIfTrue="1"/>
  </conditionalFormatting>
  <conditionalFormatting sqref="U1406:U1407">
    <cfRule type="duplicateValues" dxfId="1136" priority="2398" stopIfTrue="1"/>
  </conditionalFormatting>
  <conditionalFormatting sqref="G1412 G1414">
    <cfRule type="duplicateValues" dxfId="1135" priority="2397" stopIfTrue="1"/>
  </conditionalFormatting>
  <conditionalFormatting sqref="R1412 R1414">
    <cfRule type="duplicateValues" dxfId="1134" priority="2396" stopIfTrue="1"/>
  </conditionalFormatting>
  <conditionalFormatting sqref="S1412 S1414">
    <cfRule type="duplicateValues" dxfId="1133" priority="2395" stopIfTrue="1"/>
  </conditionalFormatting>
  <conditionalFormatting sqref="T1412 T1414">
    <cfRule type="duplicateValues" dxfId="1132" priority="2394" stopIfTrue="1"/>
  </conditionalFormatting>
  <conditionalFormatting sqref="U1412 U1414">
    <cfRule type="duplicateValues" dxfId="1131" priority="2393" stopIfTrue="1"/>
  </conditionalFormatting>
  <conditionalFormatting sqref="G1421 G1423">
    <cfRule type="duplicateValues" dxfId="1130" priority="2392" stopIfTrue="1"/>
  </conditionalFormatting>
  <conditionalFormatting sqref="R1421 R1423">
    <cfRule type="duplicateValues" dxfId="1129" priority="2391" stopIfTrue="1"/>
  </conditionalFormatting>
  <conditionalFormatting sqref="S1421 S1423">
    <cfRule type="duplicateValues" dxfId="1128" priority="2390" stopIfTrue="1"/>
  </conditionalFormatting>
  <conditionalFormatting sqref="T1421 T1423">
    <cfRule type="duplicateValues" dxfId="1127" priority="2389" stopIfTrue="1"/>
  </conditionalFormatting>
  <conditionalFormatting sqref="U1421 U1423">
    <cfRule type="duplicateValues" dxfId="1126" priority="2388" stopIfTrue="1"/>
  </conditionalFormatting>
  <conditionalFormatting sqref="G1427 G1429">
    <cfRule type="duplicateValues" dxfId="1125" priority="2387" stopIfTrue="1"/>
  </conditionalFormatting>
  <conditionalFormatting sqref="R1427:S1427 R1429:S1429">
    <cfRule type="duplicateValues" dxfId="1124" priority="2386" stopIfTrue="1"/>
  </conditionalFormatting>
  <conditionalFormatting sqref="T1427 T1429">
    <cfRule type="duplicateValues" dxfId="1123" priority="2385" stopIfTrue="1"/>
  </conditionalFormatting>
  <conditionalFormatting sqref="U1427 U1429">
    <cfRule type="duplicateValues" dxfId="1122" priority="2384" stopIfTrue="1"/>
  </conditionalFormatting>
  <conditionalFormatting sqref="G1433">
    <cfRule type="duplicateValues" dxfId="1121" priority="2383" stopIfTrue="1"/>
  </conditionalFormatting>
  <conditionalFormatting sqref="R1433:S1433">
    <cfRule type="duplicateValues" dxfId="1120" priority="2381" stopIfTrue="1"/>
  </conditionalFormatting>
  <conditionalFormatting sqref="U1433">
    <cfRule type="duplicateValues" dxfId="1119" priority="2382" stopIfTrue="1"/>
  </conditionalFormatting>
  <conditionalFormatting sqref="T1433">
    <cfRule type="duplicateValues" dxfId="1118" priority="2380" stopIfTrue="1"/>
  </conditionalFormatting>
  <conditionalFormatting sqref="G1437:G1438">
    <cfRule type="duplicateValues" dxfId="1117" priority="2379" stopIfTrue="1"/>
  </conditionalFormatting>
  <conditionalFormatting sqref="R1437:S1438">
    <cfRule type="duplicateValues" dxfId="1116" priority="2377" stopIfTrue="1"/>
  </conditionalFormatting>
  <conditionalFormatting sqref="U1437:U1438">
    <cfRule type="duplicateValues" dxfId="1115" priority="2378" stopIfTrue="1"/>
  </conditionalFormatting>
  <conditionalFormatting sqref="T1437:T1438">
    <cfRule type="duplicateValues" dxfId="1114" priority="2376" stopIfTrue="1"/>
  </conditionalFormatting>
  <conditionalFormatting sqref="G1443 G1445">
    <cfRule type="duplicateValues" dxfId="1113" priority="2375" stopIfTrue="1"/>
  </conditionalFormatting>
  <conditionalFormatting sqref="R1443:S1443 R1445:S1445">
    <cfRule type="duplicateValues" dxfId="1112" priority="2373" stopIfTrue="1"/>
  </conditionalFormatting>
  <conditionalFormatting sqref="U1443 U1445">
    <cfRule type="duplicateValues" dxfId="1111" priority="2374" stopIfTrue="1"/>
  </conditionalFormatting>
  <conditionalFormatting sqref="T1443 T1445">
    <cfRule type="duplicateValues" dxfId="1110" priority="2372" stopIfTrue="1"/>
  </conditionalFormatting>
  <conditionalFormatting sqref="G1454 G1456">
    <cfRule type="duplicateValues" dxfId="1109" priority="2371" stopIfTrue="1"/>
  </conditionalFormatting>
  <conditionalFormatting sqref="R1454:S1454 R1456:S1456">
    <cfRule type="duplicateValues" dxfId="1108" priority="2369" stopIfTrue="1"/>
  </conditionalFormatting>
  <conditionalFormatting sqref="T1454:U1454 U1456">
    <cfRule type="duplicateValues" dxfId="1107" priority="2370" stopIfTrue="1"/>
  </conditionalFormatting>
  <conditionalFormatting sqref="G1465:G1466">
    <cfRule type="duplicateValues" dxfId="1106" priority="2368" stopIfTrue="1"/>
  </conditionalFormatting>
  <conditionalFormatting sqref="R1465:S1466">
    <cfRule type="duplicateValues" dxfId="1105" priority="2366" stopIfTrue="1"/>
  </conditionalFormatting>
  <conditionalFormatting sqref="T1465:U1465 U1466">
    <cfRule type="duplicateValues" dxfId="1104" priority="2367" stopIfTrue="1"/>
  </conditionalFormatting>
  <conditionalFormatting sqref="G1471 G1473">
    <cfRule type="duplicateValues" dxfId="1103" priority="2365" stopIfTrue="1"/>
  </conditionalFormatting>
  <conditionalFormatting sqref="R1471:S1471 R1473:S1473">
    <cfRule type="duplicateValues" dxfId="1102" priority="2363" stopIfTrue="1"/>
  </conditionalFormatting>
  <conditionalFormatting sqref="U1471 U1473">
    <cfRule type="duplicateValues" dxfId="1101" priority="2364" stopIfTrue="1"/>
  </conditionalFormatting>
  <conditionalFormatting sqref="T1471 T1473">
    <cfRule type="duplicateValues" dxfId="1100" priority="2362" stopIfTrue="1"/>
  </conditionalFormatting>
  <conditionalFormatting sqref="E1478">
    <cfRule type="duplicateValues" dxfId="1099" priority="2361" stopIfTrue="1"/>
  </conditionalFormatting>
  <conditionalFormatting sqref="G1478">
    <cfRule type="duplicateValues" dxfId="1098" priority="2360" stopIfTrue="1"/>
  </conditionalFormatting>
  <conditionalFormatting sqref="R1478:S1478">
    <cfRule type="duplicateValues" dxfId="1097" priority="2358" stopIfTrue="1"/>
  </conditionalFormatting>
  <conditionalFormatting sqref="T1478:U1478">
    <cfRule type="duplicateValues" dxfId="1096" priority="2359" stopIfTrue="1"/>
  </conditionalFormatting>
  <conditionalFormatting sqref="G1483 G1485">
    <cfRule type="duplicateValues" dxfId="1095" priority="2357" stopIfTrue="1"/>
  </conditionalFormatting>
  <conditionalFormatting sqref="R1483:S1483 R1485:S1485">
    <cfRule type="duplicateValues" dxfId="1094" priority="2355" stopIfTrue="1"/>
  </conditionalFormatting>
  <conditionalFormatting sqref="T1483:U1483">
    <cfRule type="duplicateValues" dxfId="1093" priority="2356" stopIfTrue="1"/>
  </conditionalFormatting>
  <conditionalFormatting sqref="G1496">
    <cfRule type="duplicateValues" dxfId="1092" priority="2354" stopIfTrue="1"/>
  </conditionalFormatting>
  <conditionalFormatting sqref="R1496">
    <cfRule type="duplicateValues" dxfId="1091" priority="2353" stopIfTrue="1"/>
  </conditionalFormatting>
  <conditionalFormatting sqref="T1496">
    <cfRule type="duplicateValues" dxfId="1090" priority="2352" stopIfTrue="1"/>
  </conditionalFormatting>
  <conditionalFormatting sqref="S1496">
    <cfRule type="duplicateValues" dxfId="1089" priority="2351" stopIfTrue="1"/>
  </conditionalFormatting>
  <conditionalFormatting sqref="U1496">
    <cfRule type="duplicateValues" dxfId="1088" priority="2350" stopIfTrue="1"/>
  </conditionalFormatting>
  <conditionalFormatting sqref="G1501">
    <cfRule type="duplicateValues" dxfId="1087" priority="2349" stopIfTrue="1"/>
  </conditionalFormatting>
  <conditionalFormatting sqref="R1501">
    <cfRule type="duplicateValues" dxfId="1086" priority="2348" stopIfTrue="1"/>
  </conditionalFormatting>
  <conditionalFormatting sqref="S1501">
    <cfRule type="duplicateValues" dxfId="1085" priority="2347" stopIfTrue="1"/>
  </conditionalFormatting>
  <conditionalFormatting sqref="T1501">
    <cfRule type="duplicateValues" dxfId="1084" priority="2346" stopIfTrue="1"/>
  </conditionalFormatting>
  <conditionalFormatting sqref="U1501">
    <cfRule type="duplicateValues" dxfId="1083" priority="2345" stopIfTrue="1"/>
  </conditionalFormatting>
  <conditionalFormatting sqref="G1506">
    <cfRule type="duplicateValues" dxfId="1082" priority="2344" stopIfTrue="1"/>
  </conditionalFormatting>
  <conditionalFormatting sqref="R1506">
    <cfRule type="duplicateValues" dxfId="1081" priority="2343" stopIfTrue="1"/>
  </conditionalFormatting>
  <conditionalFormatting sqref="T1506">
    <cfRule type="duplicateValues" dxfId="1080" priority="2342" stopIfTrue="1"/>
  </conditionalFormatting>
  <conditionalFormatting sqref="S1506">
    <cfRule type="duplicateValues" dxfId="1079" priority="2341" stopIfTrue="1"/>
  </conditionalFormatting>
  <conditionalFormatting sqref="U1506">
    <cfRule type="duplicateValues" dxfId="1078" priority="2340" stopIfTrue="1"/>
  </conditionalFormatting>
  <conditionalFormatting sqref="G1491">
    <cfRule type="duplicateValues" dxfId="1077" priority="2337" stopIfTrue="1"/>
  </conditionalFormatting>
  <conditionalFormatting sqref="B1491">
    <cfRule type="duplicateValues" dxfId="1076" priority="2338"/>
  </conditionalFormatting>
  <conditionalFormatting sqref="G1491">
    <cfRule type="duplicateValues" dxfId="1075" priority="2339"/>
  </conditionalFormatting>
  <conditionalFormatting sqref="G3559 G3562 G3566 G3568">
    <cfRule type="duplicateValues" dxfId="1074" priority="2681" stopIfTrue="1"/>
  </conditionalFormatting>
  <conditionalFormatting sqref="G3559 G3562 G3566 G3568">
    <cfRule type="duplicateValues" dxfId="1073" priority="2682"/>
  </conditionalFormatting>
  <conditionalFormatting sqref="G1515:G1516">
    <cfRule type="duplicateValues" dxfId="1072" priority="2334" stopIfTrue="1"/>
  </conditionalFormatting>
  <conditionalFormatting sqref="B1515:B1516">
    <cfRule type="duplicateValues" dxfId="1071" priority="2335"/>
  </conditionalFormatting>
  <conditionalFormatting sqref="G1515:G1516">
    <cfRule type="duplicateValues" dxfId="1070" priority="2336"/>
  </conditionalFormatting>
  <conditionalFormatting sqref="G1568">
    <cfRule type="duplicateValues" dxfId="1069" priority="2331" stopIfTrue="1"/>
  </conditionalFormatting>
  <conditionalFormatting sqref="B1568">
    <cfRule type="duplicateValues" dxfId="1068" priority="2332"/>
  </conditionalFormatting>
  <conditionalFormatting sqref="G1568">
    <cfRule type="duplicateValues" dxfId="1067" priority="2333"/>
  </conditionalFormatting>
  <conditionalFormatting sqref="G1571">
    <cfRule type="duplicateValues" dxfId="1066" priority="2328" stopIfTrue="1"/>
  </conditionalFormatting>
  <conditionalFormatting sqref="B1571">
    <cfRule type="duplicateValues" dxfId="1065" priority="2329"/>
  </conditionalFormatting>
  <conditionalFormatting sqref="G1571">
    <cfRule type="duplicateValues" dxfId="1064" priority="2330"/>
  </conditionalFormatting>
  <conditionalFormatting sqref="G1574">
    <cfRule type="duplicateValues" dxfId="1063" priority="2325" stopIfTrue="1"/>
  </conditionalFormatting>
  <conditionalFormatting sqref="B1574">
    <cfRule type="duplicateValues" dxfId="1062" priority="2326"/>
  </conditionalFormatting>
  <conditionalFormatting sqref="G1574">
    <cfRule type="duplicateValues" dxfId="1061" priority="2327"/>
  </conditionalFormatting>
  <conditionalFormatting sqref="G1577">
    <cfRule type="duplicateValues" dxfId="1060" priority="2322" stopIfTrue="1"/>
  </conditionalFormatting>
  <conditionalFormatting sqref="B1577">
    <cfRule type="duplicateValues" dxfId="1059" priority="2323"/>
  </conditionalFormatting>
  <conditionalFormatting sqref="G1577">
    <cfRule type="duplicateValues" dxfId="1058" priority="2324"/>
  </conditionalFormatting>
  <conditionalFormatting sqref="G1580">
    <cfRule type="duplicateValues" dxfId="1057" priority="2319" stopIfTrue="1"/>
  </conditionalFormatting>
  <conditionalFormatting sqref="B1580">
    <cfRule type="duplicateValues" dxfId="1056" priority="2320"/>
  </conditionalFormatting>
  <conditionalFormatting sqref="G1580">
    <cfRule type="duplicateValues" dxfId="1055" priority="2321"/>
  </conditionalFormatting>
  <conditionalFormatting sqref="G1583">
    <cfRule type="duplicateValues" dxfId="1054" priority="2316" stopIfTrue="1"/>
  </conditionalFormatting>
  <conditionalFormatting sqref="B1583">
    <cfRule type="duplicateValues" dxfId="1053" priority="2317"/>
  </conditionalFormatting>
  <conditionalFormatting sqref="G1583">
    <cfRule type="duplicateValues" dxfId="1052" priority="2318"/>
  </conditionalFormatting>
  <conditionalFormatting sqref="G1589">
    <cfRule type="duplicateValues" dxfId="1051" priority="2313" stopIfTrue="1"/>
  </conditionalFormatting>
  <conditionalFormatting sqref="B1589">
    <cfRule type="duplicateValues" dxfId="1050" priority="2314"/>
  </conditionalFormatting>
  <conditionalFormatting sqref="G1589">
    <cfRule type="duplicateValues" dxfId="1049" priority="2315"/>
  </conditionalFormatting>
  <conditionalFormatting sqref="G1598">
    <cfRule type="duplicateValues" dxfId="1048" priority="2310" stopIfTrue="1"/>
  </conditionalFormatting>
  <conditionalFormatting sqref="B1598">
    <cfRule type="duplicateValues" dxfId="1047" priority="2311"/>
  </conditionalFormatting>
  <conditionalFormatting sqref="G1598">
    <cfRule type="duplicateValues" dxfId="1046" priority="2312"/>
  </conditionalFormatting>
  <conditionalFormatting sqref="G1608">
    <cfRule type="duplicateValues" dxfId="1045" priority="2307" stopIfTrue="1"/>
  </conditionalFormatting>
  <conditionalFormatting sqref="B1608">
    <cfRule type="duplicateValues" dxfId="1044" priority="2308"/>
  </conditionalFormatting>
  <conditionalFormatting sqref="G1608">
    <cfRule type="duplicateValues" dxfId="1043" priority="2309"/>
  </conditionalFormatting>
  <conditionalFormatting sqref="G1616">
    <cfRule type="duplicateValues" dxfId="1042" priority="2304" stopIfTrue="1"/>
  </conditionalFormatting>
  <conditionalFormatting sqref="B1616">
    <cfRule type="duplicateValues" dxfId="1041" priority="2305"/>
  </conditionalFormatting>
  <conditionalFormatting sqref="G1616">
    <cfRule type="duplicateValues" dxfId="1040" priority="2306"/>
  </conditionalFormatting>
  <conditionalFormatting sqref="G1623">
    <cfRule type="duplicateValues" dxfId="1039" priority="2301" stopIfTrue="1"/>
  </conditionalFormatting>
  <conditionalFormatting sqref="B1623">
    <cfRule type="duplicateValues" dxfId="1038" priority="2302"/>
  </conditionalFormatting>
  <conditionalFormatting sqref="G1623">
    <cfRule type="duplicateValues" dxfId="1037" priority="2303"/>
  </conditionalFormatting>
  <conditionalFormatting sqref="G1630">
    <cfRule type="duplicateValues" dxfId="1036" priority="2298" stopIfTrue="1"/>
  </conditionalFormatting>
  <conditionalFormatting sqref="B1630">
    <cfRule type="duplicateValues" dxfId="1035" priority="2299"/>
  </conditionalFormatting>
  <conditionalFormatting sqref="G1630">
    <cfRule type="duplicateValues" dxfId="1034" priority="2300"/>
  </conditionalFormatting>
  <conditionalFormatting sqref="G1637">
    <cfRule type="duplicateValues" dxfId="1033" priority="2295" stopIfTrue="1"/>
  </conditionalFormatting>
  <conditionalFormatting sqref="B1637">
    <cfRule type="duplicateValues" dxfId="1032" priority="2296"/>
  </conditionalFormatting>
  <conditionalFormatting sqref="G1637">
    <cfRule type="duplicateValues" dxfId="1031" priority="2297"/>
  </conditionalFormatting>
  <conditionalFormatting sqref="G1646:G1647">
    <cfRule type="duplicateValues" dxfId="1030" priority="2292" stopIfTrue="1"/>
  </conditionalFormatting>
  <conditionalFormatting sqref="B1646:B1647">
    <cfRule type="duplicateValues" dxfId="1029" priority="2293"/>
  </conditionalFormatting>
  <conditionalFormatting sqref="G1646:G1647">
    <cfRule type="duplicateValues" dxfId="1028" priority="2294"/>
  </conditionalFormatting>
  <conditionalFormatting sqref="G1654">
    <cfRule type="duplicateValues" dxfId="1027" priority="2289" stopIfTrue="1"/>
  </conditionalFormatting>
  <conditionalFormatting sqref="B1654">
    <cfRule type="duplicateValues" dxfId="1026" priority="2290"/>
  </conditionalFormatting>
  <conditionalFormatting sqref="G1654">
    <cfRule type="duplicateValues" dxfId="1025" priority="2291"/>
  </conditionalFormatting>
  <conditionalFormatting sqref="G1658 G1660">
    <cfRule type="duplicateValues" dxfId="1024" priority="2286" stopIfTrue="1"/>
  </conditionalFormatting>
  <conditionalFormatting sqref="B1658 B1660">
    <cfRule type="duplicateValues" dxfId="1023" priority="2287"/>
  </conditionalFormatting>
  <conditionalFormatting sqref="G1658 G1660">
    <cfRule type="duplicateValues" dxfId="1022" priority="2288"/>
  </conditionalFormatting>
  <conditionalFormatting sqref="G1666 G1668">
    <cfRule type="duplicateValues" dxfId="1021" priority="2283" stopIfTrue="1"/>
  </conditionalFormatting>
  <conditionalFormatting sqref="B1666 B1668">
    <cfRule type="duplicateValues" dxfId="1020" priority="2284"/>
  </conditionalFormatting>
  <conditionalFormatting sqref="G1666 G1668">
    <cfRule type="duplicateValues" dxfId="1019" priority="2285"/>
  </conditionalFormatting>
  <conditionalFormatting sqref="G1674:G1675">
    <cfRule type="duplicateValues" dxfId="1018" priority="2280" stopIfTrue="1"/>
  </conditionalFormatting>
  <conditionalFormatting sqref="B1674:B1675">
    <cfRule type="duplicateValues" dxfId="1017" priority="2281"/>
  </conditionalFormatting>
  <conditionalFormatting sqref="G1674:G1675">
    <cfRule type="duplicateValues" dxfId="1016" priority="2282"/>
  </conditionalFormatting>
  <conditionalFormatting sqref="G1680 G1682">
    <cfRule type="duplicateValues" dxfId="1015" priority="2277" stopIfTrue="1"/>
  </conditionalFormatting>
  <conditionalFormatting sqref="B1680 B1682">
    <cfRule type="duplicateValues" dxfId="1014" priority="2278"/>
  </conditionalFormatting>
  <conditionalFormatting sqref="G1680 G1682">
    <cfRule type="duplicateValues" dxfId="1013" priority="2279"/>
  </conditionalFormatting>
  <conditionalFormatting sqref="G1686">
    <cfRule type="duplicateValues" dxfId="1012" priority="2274" stopIfTrue="1"/>
  </conditionalFormatting>
  <conditionalFormatting sqref="B1686">
    <cfRule type="duplicateValues" dxfId="1011" priority="2275"/>
  </conditionalFormatting>
  <conditionalFormatting sqref="G1686">
    <cfRule type="duplicateValues" dxfId="1010" priority="2276"/>
  </conditionalFormatting>
  <conditionalFormatting sqref="G1690 G1692">
    <cfRule type="duplicateValues" dxfId="1009" priority="2271" stopIfTrue="1"/>
  </conditionalFormatting>
  <conditionalFormatting sqref="B1690 B1692">
    <cfRule type="duplicateValues" dxfId="1008" priority="2272"/>
  </conditionalFormatting>
  <conditionalFormatting sqref="G1690 G1692">
    <cfRule type="duplicateValues" dxfId="1007" priority="2273"/>
  </conditionalFormatting>
  <conditionalFormatting sqref="G1696:G1697">
    <cfRule type="duplicateValues" dxfId="1006" priority="2268" stopIfTrue="1"/>
  </conditionalFormatting>
  <conditionalFormatting sqref="B1696:B1697">
    <cfRule type="duplicateValues" dxfId="1005" priority="2269"/>
  </conditionalFormatting>
  <conditionalFormatting sqref="G1696:G1697">
    <cfRule type="duplicateValues" dxfId="1004" priority="2270"/>
  </conditionalFormatting>
  <conditionalFormatting sqref="G1701:G1702">
    <cfRule type="duplicateValues" dxfId="1003" priority="2265" stopIfTrue="1"/>
  </conditionalFormatting>
  <conditionalFormatting sqref="B1701:B1702">
    <cfRule type="duplicateValues" dxfId="1002" priority="2266"/>
  </conditionalFormatting>
  <conditionalFormatting sqref="G1701:G1702">
    <cfRule type="duplicateValues" dxfId="1001" priority="2267"/>
  </conditionalFormatting>
  <conditionalFormatting sqref="G1706:G1707">
    <cfRule type="duplicateValues" dxfId="1000" priority="2262" stopIfTrue="1"/>
  </conditionalFormatting>
  <conditionalFormatting sqref="B1706:B1707">
    <cfRule type="duplicateValues" dxfId="999" priority="2263"/>
  </conditionalFormatting>
  <conditionalFormatting sqref="G1706:G1707">
    <cfRule type="duplicateValues" dxfId="998" priority="2264"/>
  </conditionalFormatting>
  <conditionalFormatting sqref="G1711:G1712">
    <cfRule type="duplicateValues" dxfId="997" priority="2259" stopIfTrue="1"/>
  </conditionalFormatting>
  <conditionalFormatting sqref="B1711:B1712">
    <cfRule type="duplicateValues" dxfId="996" priority="2260"/>
  </conditionalFormatting>
  <conditionalFormatting sqref="G1711:G1712">
    <cfRule type="duplicateValues" dxfId="995" priority="2261"/>
  </conditionalFormatting>
  <conditionalFormatting sqref="G1716:G1717">
    <cfRule type="duplicateValues" dxfId="994" priority="2256" stopIfTrue="1"/>
  </conditionalFormatting>
  <conditionalFormatting sqref="B1716:B1717">
    <cfRule type="duplicateValues" dxfId="993" priority="2257"/>
  </conditionalFormatting>
  <conditionalFormatting sqref="G1716:G1717">
    <cfRule type="duplicateValues" dxfId="992" priority="2258"/>
  </conditionalFormatting>
  <conditionalFormatting sqref="G1722:G1723">
    <cfRule type="duplicateValues" dxfId="991" priority="2253" stopIfTrue="1"/>
  </conditionalFormatting>
  <conditionalFormatting sqref="B1722:B1723">
    <cfRule type="duplicateValues" dxfId="990" priority="2254"/>
  </conditionalFormatting>
  <conditionalFormatting sqref="G1722:G1723">
    <cfRule type="duplicateValues" dxfId="989" priority="2255"/>
  </conditionalFormatting>
  <conditionalFormatting sqref="G1728:G1729">
    <cfRule type="duplicateValues" dxfId="988" priority="2250" stopIfTrue="1"/>
  </conditionalFormatting>
  <conditionalFormatting sqref="B1728:B1729">
    <cfRule type="duplicateValues" dxfId="987" priority="2251"/>
  </conditionalFormatting>
  <conditionalFormatting sqref="G1728:G1729">
    <cfRule type="duplicateValues" dxfId="986" priority="2252"/>
  </conditionalFormatting>
  <conditionalFormatting sqref="G1733:G1734">
    <cfRule type="duplicateValues" dxfId="985" priority="2247" stopIfTrue="1"/>
  </conditionalFormatting>
  <conditionalFormatting sqref="B1733:B1734">
    <cfRule type="duplicateValues" dxfId="984" priority="2248"/>
  </conditionalFormatting>
  <conditionalFormatting sqref="G1733:G1734">
    <cfRule type="duplicateValues" dxfId="983" priority="2249"/>
  </conditionalFormatting>
  <conditionalFormatting sqref="G1738:G1739">
    <cfRule type="duplicateValues" dxfId="982" priority="2244" stopIfTrue="1"/>
  </conditionalFormatting>
  <conditionalFormatting sqref="B1738:B1739">
    <cfRule type="duplicateValues" dxfId="981" priority="2245"/>
  </conditionalFormatting>
  <conditionalFormatting sqref="G1738:G1739">
    <cfRule type="duplicateValues" dxfId="980" priority="2246"/>
  </conditionalFormatting>
  <conditionalFormatting sqref="G1744:G1745">
    <cfRule type="duplicateValues" dxfId="979" priority="2241" stopIfTrue="1"/>
  </conditionalFormatting>
  <conditionalFormatting sqref="B1744:B1745">
    <cfRule type="duplicateValues" dxfId="978" priority="2242"/>
  </conditionalFormatting>
  <conditionalFormatting sqref="G1744:G1745">
    <cfRule type="duplicateValues" dxfId="977" priority="2243"/>
  </conditionalFormatting>
  <conditionalFormatting sqref="G1749:G1750">
    <cfRule type="duplicateValues" dxfId="976" priority="2238" stopIfTrue="1"/>
  </conditionalFormatting>
  <conditionalFormatting sqref="B1749:B1750">
    <cfRule type="duplicateValues" dxfId="975" priority="2239"/>
  </conditionalFormatting>
  <conditionalFormatting sqref="G1749:G1750">
    <cfRule type="duplicateValues" dxfId="974" priority="2240"/>
  </conditionalFormatting>
  <conditionalFormatting sqref="G1590:G1591">
    <cfRule type="duplicateValues" dxfId="973" priority="2236" stopIfTrue="1"/>
  </conditionalFormatting>
  <conditionalFormatting sqref="G1590:G1591">
    <cfRule type="duplicateValues" dxfId="972" priority="2237"/>
  </conditionalFormatting>
  <conditionalFormatting sqref="B1590:B1591">
    <cfRule type="duplicateValues" dxfId="971" priority="2235"/>
  </conditionalFormatting>
  <conditionalFormatting sqref="G1599:G1600">
    <cfRule type="duplicateValues" dxfId="970" priority="2233" stopIfTrue="1"/>
  </conditionalFormatting>
  <conditionalFormatting sqref="G1599:G1600">
    <cfRule type="duplicateValues" dxfId="969" priority="2234"/>
  </conditionalFormatting>
  <conditionalFormatting sqref="B1599:B1600">
    <cfRule type="duplicateValues" dxfId="968" priority="2232"/>
  </conditionalFormatting>
  <conditionalFormatting sqref="G1609:G1610">
    <cfRule type="duplicateValues" dxfId="967" priority="2230" stopIfTrue="1"/>
  </conditionalFormatting>
  <conditionalFormatting sqref="G1609:G1610">
    <cfRule type="duplicateValues" dxfId="966" priority="2231"/>
  </conditionalFormatting>
  <conditionalFormatting sqref="B1609:B1610">
    <cfRule type="duplicateValues" dxfId="965" priority="2229"/>
  </conditionalFormatting>
  <conditionalFormatting sqref="G1617:G1618">
    <cfRule type="duplicateValues" dxfId="964" priority="2227" stopIfTrue="1"/>
  </conditionalFormatting>
  <conditionalFormatting sqref="G1617:G1618">
    <cfRule type="duplicateValues" dxfId="963" priority="2228"/>
  </conditionalFormatting>
  <conditionalFormatting sqref="B1617:B1618">
    <cfRule type="duplicateValues" dxfId="962" priority="2226"/>
  </conditionalFormatting>
  <conditionalFormatting sqref="G1624:G1625">
    <cfRule type="duplicateValues" dxfId="961" priority="2224" stopIfTrue="1"/>
  </conditionalFormatting>
  <conditionalFormatting sqref="G1624:G1625">
    <cfRule type="duplicateValues" dxfId="960" priority="2225"/>
  </conditionalFormatting>
  <conditionalFormatting sqref="B1624:B1625">
    <cfRule type="duplicateValues" dxfId="959" priority="2223"/>
  </conditionalFormatting>
  <conditionalFormatting sqref="G1631">
    <cfRule type="duplicateValues" dxfId="958" priority="2221" stopIfTrue="1"/>
  </conditionalFormatting>
  <conditionalFormatting sqref="G1631">
    <cfRule type="duplicateValues" dxfId="957" priority="2222"/>
  </conditionalFormatting>
  <conditionalFormatting sqref="B1631">
    <cfRule type="duplicateValues" dxfId="956" priority="2220"/>
  </conditionalFormatting>
  <conditionalFormatting sqref="G1638:G1639">
    <cfRule type="duplicateValues" dxfId="955" priority="2218" stopIfTrue="1"/>
  </conditionalFormatting>
  <conditionalFormatting sqref="G1638:G1639">
    <cfRule type="duplicateValues" dxfId="954" priority="2219"/>
  </conditionalFormatting>
  <conditionalFormatting sqref="B1638:B1639">
    <cfRule type="duplicateValues" dxfId="953" priority="2217"/>
  </conditionalFormatting>
  <conditionalFormatting sqref="G3560">
    <cfRule type="duplicateValues" dxfId="952" priority="2215" stopIfTrue="1"/>
  </conditionalFormatting>
  <conditionalFormatting sqref="G3560">
    <cfRule type="duplicateValues" dxfId="951" priority="2216"/>
  </conditionalFormatting>
  <conditionalFormatting sqref="G3563:G3564">
    <cfRule type="duplicateValues" dxfId="950" priority="2213" stopIfTrue="1"/>
  </conditionalFormatting>
  <conditionalFormatting sqref="G3563:G3564">
    <cfRule type="duplicateValues" dxfId="949" priority="2214"/>
  </conditionalFormatting>
  <conditionalFormatting sqref="G3567">
    <cfRule type="duplicateValues" dxfId="948" priority="2211" stopIfTrue="1"/>
  </conditionalFormatting>
  <conditionalFormatting sqref="G3567">
    <cfRule type="duplicateValues" dxfId="947" priority="2212"/>
  </conditionalFormatting>
  <conditionalFormatting sqref="G3569:G3570">
    <cfRule type="duplicateValues" dxfId="946" priority="2209" stopIfTrue="1"/>
  </conditionalFormatting>
  <conditionalFormatting sqref="G3569:G3570">
    <cfRule type="duplicateValues" dxfId="945" priority="2210"/>
  </conditionalFormatting>
  <conditionalFormatting sqref="G3253">
    <cfRule type="duplicateValues" dxfId="944" priority="2207" stopIfTrue="1"/>
  </conditionalFormatting>
  <conditionalFormatting sqref="G3253">
    <cfRule type="duplicateValues" dxfId="943" priority="2208"/>
  </conditionalFormatting>
  <conditionalFormatting sqref="G3470 G3472">
    <cfRule type="duplicateValues" dxfId="942" priority="2205" stopIfTrue="1"/>
  </conditionalFormatting>
  <conditionalFormatting sqref="G3470 G3472">
    <cfRule type="duplicateValues" dxfId="941" priority="2206"/>
  </conditionalFormatting>
  <conditionalFormatting sqref="G3530">
    <cfRule type="duplicateValues" dxfId="940" priority="2203" stopIfTrue="1"/>
  </conditionalFormatting>
  <conditionalFormatting sqref="G3530">
    <cfRule type="duplicateValues" dxfId="939" priority="2204"/>
  </conditionalFormatting>
  <conditionalFormatting sqref="G3075">
    <cfRule type="duplicateValues" dxfId="938" priority="2202" stopIfTrue="1"/>
  </conditionalFormatting>
  <conditionalFormatting sqref="G3081">
    <cfRule type="duplicateValues" dxfId="937" priority="2201" stopIfTrue="1"/>
  </conditionalFormatting>
  <conditionalFormatting sqref="G3087">
    <cfRule type="duplicateValues" dxfId="936" priority="2200" stopIfTrue="1"/>
  </conditionalFormatting>
  <conditionalFormatting sqref="G3093">
    <cfRule type="duplicateValues" dxfId="935" priority="2199" stopIfTrue="1"/>
  </conditionalFormatting>
  <conditionalFormatting sqref="G3099">
    <cfRule type="duplicateValues" dxfId="934" priority="2198" stopIfTrue="1"/>
  </conditionalFormatting>
  <conditionalFormatting sqref="G3105">
    <cfRule type="duplicateValues" dxfId="933" priority="2197" stopIfTrue="1"/>
  </conditionalFormatting>
  <conditionalFormatting sqref="G3111">
    <cfRule type="duplicateValues" dxfId="932" priority="2196" stopIfTrue="1"/>
  </conditionalFormatting>
  <conditionalFormatting sqref="G3117">
    <cfRule type="duplicateValues" dxfId="931" priority="2195" stopIfTrue="1"/>
  </conditionalFormatting>
  <conditionalFormatting sqref="G3123">
    <cfRule type="duplicateValues" dxfId="930" priority="2194" stopIfTrue="1"/>
  </conditionalFormatting>
  <conditionalFormatting sqref="G3129">
    <cfRule type="duplicateValues" dxfId="929" priority="2193" stopIfTrue="1"/>
  </conditionalFormatting>
  <conditionalFormatting sqref="G3135">
    <cfRule type="duplicateValues" dxfId="928" priority="2192" stopIfTrue="1"/>
  </conditionalFormatting>
  <conditionalFormatting sqref="G3141">
    <cfRule type="duplicateValues" dxfId="927" priority="2191" stopIfTrue="1"/>
  </conditionalFormatting>
  <conditionalFormatting sqref="G3147">
    <cfRule type="duplicateValues" dxfId="926" priority="2190" stopIfTrue="1"/>
  </conditionalFormatting>
  <conditionalFormatting sqref="G3153">
    <cfRule type="duplicateValues" dxfId="925" priority="2189" stopIfTrue="1"/>
  </conditionalFormatting>
  <conditionalFormatting sqref="G3159">
    <cfRule type="duplicateValues" dxfId="924" priority="2188" stopIfTrue="1"/>
  </conditionalFormatting>
  <conditionalFormatting sqref="G3165">
    <cfRule type="duplicateValues" dxfId="923" priority="2187" stopIfTrue="1"/>
  </conditionalFormatting>
  <conditionalFormatting sqref="G3171">
    <cfRule type="duplicateValues" dxfId="922" priority="2186" stopIfTrue="1"/>
  </conditionalFormatting>
  <conditionalFormatting sqref="G3192">
    <cfRule type="duplicateValues" dxfId="921" priority="2184" stopIfTrue="1"/>
  </conditionalFormatting>
  <conditionalFormatting sqref="R3192">
    <cfRule type="duplicateValues" dxfId="920" priority="2185" stopIfTrue="1"/>
  </conditionalFormatting>
  <conditionalFormatting sqref="G3547">
    <cfRule type="duplicateValues" dxfId="919" priority="2182" stopIfTrue="1"/>
  </conditionalFormatting>
  <conditionalFormatting sqref="G3547">
    <cfRule type="duplicateValues" dxfId="918" priority="2183"/>
  </conditionalFormatting>
  <conditionalFormatting sqref="B3547">
    <cfRule type="duplicateValues" dxfId="917" priority="2181"/>
  </conditionalFormatting>
  <conditionalFormatting sqref="G3549:G3550">
    <cfRule type="duplicateValues" dxfId="916" priority="2179" stopIfTrue="1"/>
  </conditionalFormatting>
  <conditionalFormatting sqref="G3549:G3550">
    <cfRule type="duplicateValues" dxfId="915" priority="2180"/>
  </conditionalFormatting>
  <conditionalFormatting sqref="B3549:B3550">
    <cfRule type="duplicateValues" dxfId="914" priority="2178"/>
  </conditionalFormatting>
  <conditionalFormatting sqref="G3552">
    <cfRule type="duplicateValues" dxfId="913" priority="2176" stopIfTrue="1"/>
  </conditionalFormatting>
  <conditionalFormatting sqref="G3552">
    <cfRule type="duplicateValues" dxfId="912" priority="2177"/>
  </conditionalFormatting>
  <conditionalFormatting sqref="B3552">
    <cfRule type="duplicateValues" dxfId="911" priority="2175"/>
  </conditionalFormatting>
  <conditionalFormatting sqref="G3554">
    <cfRule type="duplicateValues" dxfId="910" priority="2173" stopIfTrue="1"/>
  </conditionalFormatting>
  <conditionalFormatting sqref="G3554">
    <cfRule type="duplicateValues" dxfId="909" priority="2174"/>
  </conditionalFormatting>
  <conditionalFormatting sqref="B3554">
    <cfRule type="duplicateValues" dxfId="908" priority="2172"/>
  </conditionalFormatting>
  <conditionalFormatting sqref="G3556">
    <cfRule type="duplicateValues" dxfId="907" priority="2170" stopIfTrue="1"/>
  </conditionalFormatting>
  <conditionalFormatting sqref="G3556">
    <cfRule type="duplicateValues" dxfId="906" priority="2171"/>
  </conditionalFormatting>
  <conditionalFormatting sqref="B3556">
    <cfRule type="duplicateValues" dxfId="905" priority="2169"/>
  </conditionalFormatting>
  <conditionalFormatting sqref="G3558">
    <cfRule type="duplicateValues" dxfId="904" priority="2167" stopIfTrue="1"/>
  </conditionalFormatting>
  <conditionalFormatting sqref="G3558">
    <cfRule type="duplicateValues" dxfId="903" priority="2168"/>
  </conditionalFormatting>
  <conditionalFormatting sqref="B3558">
    <cfRule type="duplicateValues" dxfId="902" priority="2166"/>
  </conditionalFormatting>
  <conditionalFormatting sqref="T1456">
    <cfRule type="duplicateValues" dxfId="901" priority="2165" stopIfTrue="1"/>
  </conditionalFormatting>
  <conditionalFormatting sqref="V1456">
    <cfRule type="duplicateValues" dxfId="900" priority="2164" stopIfTrue="1"/>
  </conditionalFormatting>
  <conditionalFormatting sqref="V1445">
    <cfRule type="duplicateValues" dxfId="899" priority="2163" stopIfTrue="1"/>
  </conditionalFormatting>
  <conditionalFormatting sqref="V1438">
    <cfRule type="duplicateValues" dxfId="898" priority="2162" stopIfTrue="1"/>
  </conditionalFormatting>
  <conditionalFormatting sqref="V1429">
    <cfRule type="duplicateValues" dxfId="897" priority="2161" stopIfTrue="1"/>
  </conditionalFormatting>
  <conditionalFormatting sqref="V1372">
    <cfRule type="duplicateValues" dxfId="896" priority="2160" stopIfTrue="1"/>
  </conditionalFormatting>
  <conditionalFormatting sqref="V1379">
    <cfRule type="duplicateValues" dxfId="895" priority="2159" stopIfTrue="1"/>
  </conditionalFormatting>
  <conditionalFormatting sqref="V1385">
    <cfRule type="duplicateValues" dxfId="894" priority="2158" stopIfTrue="1"/>
  </conditionalFormatting>
  <conditionalFormatting sqref="V1390">
    <cfRule type="duplicateValues" dxfId="893" priority="2157" stopIfTrue="1"/>
  </conditionalFormatting>
  <conditionalFormatting sqref="V1396">
    <cfRule type="duplicateValues" dxfId="892" priority="2156" stopIfTrue="1"/>
  </conditionalFormatting>
  <conditionalFormatting sqref="V1402">
    <cfRule type="duplicateValues" dxfId="891" priority="2155" stopIfTrue="1"/>
  </conditionalFormatting>
  <conditionalFormatting sqref="V1407">
    <cfRule type="duplicateValues" dxfId="890" priority="2154" stopIfTrue="1"/>
  </conditionalFormatting>
  <conditionalFormatting sqref="V1414">
    <cfRule type="duplicateValues" dxfId="889" priority="2153" stopIfTrue="1"/>
  </conditionalFormatting>
  <conditionalFormatting sqref="V1423">
    <cfRule type="duplicateValues" dxfId="888" priority="2152" stopIfTrue="1"/>
  </conditionalFormatting>
  <conditionalFormatting sqref="T1466">
    <cfRule type="duplicateValues" dxfId="887" priority="2151" stopIfTrue="1"/>
  </conditionalFormatting>
  <conditionalFormatting sqref="V1466">
    <cfRule type="duplicateValues" dxfId="886" priority="2150" stopIfTrue="1"/>
  </conditionalFormatting>
  <conditionalFormatting sqref="G800">
    <cfRule type="duplicateValues" dxfId="885" priority="2149" stopIfTrue="1"/>
  </conditionalFormatting>
  <conditionalFormatting sqref="B800">
    <cfRule type="duplicateValues" dxfId="884" priority="2148"/>
  </conditionalFormatting>
  <conditionalFormatting sqref="G800">
    <cfRule type="duplicateValues" dxfId="883" priority="2147"/>
  </conditionalFormatting>
  <conditionalFormatting sqref="G851">
    <cfRule type="duplicateValues" dxfId="882" priority="2146" stopIfTrue="1"/>
  </conditionalFormatting>
  <conditionalFormatting sqref="B851">
    <cfRule type="duplicateValues" dxfId="881" priority="2145"/>
  </conditionalFormatting>
  <conditionalFormatting sqref="G851">
    <cfRule type="duplicateValues" dxfId="880" priority="2144"/>
  </conditionalFormatting>
  <conditionalFormatting sqref="G858">
    <cfRule type="duplicateValues" dxfId="879" priority="2143" stopIfTrue="1"/>
  </conditionalFormatting>
  <conditionalFormatting sqref="B858">
    <cfRule type="duplicateValues" dxfId="878" priority="2142"/>
  </conditionalFormatting>
  <conditionalFormatting sqref="G858">
    <cfRule type="duplicateValues" dxfId="877" priority="2141"/>
  </conditionalFormatting>
  <conditionalFormatting sqref="G880">
    <cfRule type="duplicateValues" dxfId="876" priority="2140" stopIfTrue="1"/>
  </conditionalFormatting>
  <conditionalFormatting sqref="B880">
    <cfRule type="duplicateValues" dxfId="875" priority="2139"/>
  </conditionalFormatting>
  <conditionalFormatting sqref="G880">
    <cfRule type="duplicateValues" dxfId="874" priority="2138"/>
  </conditionalFormatting>
  <conditionalFormatting sqref="G1472">
    <cfRule type="duplicateValues" dxfId="873" priority="2137" stopIfTrue="1"/>
  </conditionalFormatting>
  <conditionalFormatting sqref="R1472:S1472">
    <cfRule type="duplicateValues" dxfId="872" priority="2135" stopIfTrue="1"/>
  </conditionalFormatting>
  <conditionalFormatting sqref="U1472">
    <cfRule type="duplicateValues" dxfId="871" priority="2136" stopIfTrue="1"/>
  </conditionalFormatting>
  <conditionalFormatting sqref="T1472">
    <cfRule type="duplicateValues" dxfId="870" priority="2134" stopIfTrue="1"/>
  </conditionalFormatting>
  <conditionalFormatting sqref="G1659">
    <cfRule type="duplicateValues" dxfId="869" priority="2131" stopIfTrue="1"/>
  </conditionalFormatting>
  <conditionalFormatting sqref="B1659">
    <cfRule type="duplicateValues" dxfId="868" priority="2132"/>
  </conditionalFormatting>
  <conditionalFormatting sqref="G1659">
    <cfRule type="duplicateValues" dxfId="867" priority="2133"/>
  </conditionalFormatting>
  <conditionalFormatting sqref="G3231">
    <cfRule type="duplicateValues" dxfId="866" priority="2129" stopIfTrue="1"/>
  </conditionalFormatting>
  <conditionalFormatting sqref="G3231">
    <cfRule type="duplicateValues" dxfId="865" priority="2130"/>
  </conditionalFormatting>
  <conditionalFormatting sqref="G3236">
    <cfRule type="duplicateValues" dxfId="864" priority="2127" stopIfTrue="1"/>
  </conditionalFormatting>
  <conditionalFormatting sqref="G3236">
    <cfRule type="duplicateValues" dxfId="863" priority="2128"/>
  </conditionalFormatting>
  <conditionalFormatting sqref="G3241">
    <cfRule type="duplicateValues" dxfId="862" priority="2125" stopIfTrue="1"/>
  </conditionalFormatting>
  <conditionalFormatting sqref="G3241">
    <cfRule type="duplicateValues" dxfId="861" priority="2126"/>
  </conditionalFormatting>
  <conditionalFormatting sqref="G3305">
    <cfRule type="duplicateValues" dxfId="860" priority="2123" stopIfTrue="1"/>
  </conditionalFormatting>
  <conditionalFormatting sqref="G3305">
    <cfRule type="duplicateValues" dxfId="859" priority="2124"/>
  </conditionalFormatting>
  <conditionalFormatting sqref="G3310">
    <cfRule type="duplicateValues" dxfId="858" priority="2121" stopIfTrue="1"/>
  </conditionalFormatting>
  <conditionalFormatting sqref="G3310">
    <cfRule type="duplicateValues" dxfId="857" priority="2122"/>
  </conditionalFormatting>
  <conditionalFormatting sqref="G3324">
    <cfRule type="duplicateValues" dxfId="856" priority="2119" stopIfTrue="1"/>
  </conditionalFormatting>
  <conditionalFormatting sqref="G3324">
    <cfRule type="duplicateValues" dxfId="855" priority="2120"/>
  </conditionalFormatting>
  <conditionalFormatting sqref="G3405">
    <cfRule type="duplicateValues" dxfId="854" priority="2117" stopIfTrue="1"/>
  </conditionalFormatting>
  <conditionalFormatting sqref="G3405">
    <cfRule type="duplicateValues" dxfId="853" priority="2118"/>
  </conditionalFormatting>
  <conditionalFormatting sqref="G3471">
    <cfRule type="duplicateValues" dxfId="852" priority="2115" stopIfTrue="1"/>
  </conditionalFormatting>
  <conditionalFormatting sqref="G3471">
    <cfRule type="duplicateValues" dxfId="851" priority="2116"/>
  </conditionalFormatting>
  <conditionalFormatting sqref="G3475">
    <cfRule type="duplicateValues" dxfId="850" priority="2113" stopIfTrue="1"/>
  </conditionalFormatting>
  <conditionalFormatting sqref="G3475">
    <cfRule type="duplicateValues" dxfId="849" priority="2114"/>
  </conditionalFormatting>
  <conditionalFormatting sqref="G3479">
    <cfRule type="duplicateValues" dxfId="848" priority="2111" stopIfTrue="1"/>
  </conditionalFormatting>
  <conditionalFormatting sqref="G3479">
    <cfRule type="duplicateValues" dxfId="847" priority="2112"/>
  </conditionalFormatting>
  <conditionalFormatting sqref="G3482">
    <cfRule type="duplicateValues" dxfId="846" priority="2109" stopIfTrue="1"/>
  </conditionalFormatting>
  <conditionalFormatting sqref="G3482">
    <cfRule type="duplicateValues" dxfId="845" priority="2110"/>
  </conditionalFormatting>
  <conditionalFormatting sqref="G3490">
    <cfRule type="duplicateValues" dxfId="844" priority="2107" stopIfTrue="1"/>
  </conditionalFormatting>
  <conditionalFormatting sqref="G3490">
    <cfRule type="duplicateValues" dxfId="843" priority="2108"/>
  </conditionalFormatting>
  <conditionalFormatting sqref="G3498">
    <cfRule type="duplicateValues" dxfId="842" priority="2105" stopIfTrue="1"/>
  </conditionalFormatting>
  <conditionalFormatting sqref="G3498">
    <cfRule type="duplicateValues" dxfId="841" priority="2106"/>
  </conditionalFormatting>
  <conditionalFormatting sqref="G3521">
    <cfRule type="duplicateValues" dxfId="840" priority="2103" stopIfTrue="1"/>
  </conditionalFormatting>
  <conditionalFormatting sqref="G3521">
    <cfRule type="duplicateValues" dxfId="839" priority="2104"/>
  </conditionalFormatting>
  <conditionalFormatting sqref="G3535">
    <cfRule type="duplicateValues" dxfId="838" priority="2101" stopIfTrue="1"/>
  </conditionalFormatting>
  <conditionalFormatting sqref="G3535">
    <cfRule type="duplicateValues" dxfId="837" priority="2102"/>
  </conditionalFormatting>
  <conditionalFormatting sqref="G829">
    <cfRule type="duplicateValues" dxfId="836" priority="2100" stopIfTrue="1"/>
  </conditionalFormatting>
  <conditionalFormatting sqref="B829">
    <cfRule type="duplicateValues" dxfId="835" priority="2099"/>
  </conditionalFormatting>
  <conditionalFormatting sqref="G829">
    <cfRule type="duplicateValues" dxfId="834" priority="2098"/>
  </conditionalFormatting>
  <conditionalFormatting sqref="G872">
    <cfRule type="duplicateValues" dxfId="833" priority="2097" stopIfTrue="1"/>
  </conditionalFormatting>
  <conditionalFormatting sqref="B872">
    <cfRule type="duplicateValues" dxfId="832" priority="2096"/>
  </conditionalFormatting>
  <conditionalFormatting sqref="G872">
    <cfRule type="duplicateValues" dxfId="831" priority="2095"/>
  </conditionalFormatting>
  <conditionalFormatting sqref="G885">
    <cfRule type="duplicateValues" dxfId="830" priority="2094" stopIfTrue="1"/>
  </conditionalFormatting>
  <conditionalFormatting sqref="B885">
    <cfRule type="duplicateValues" dxfId="829" priority="2093"/>
  </conditionalFormatting>
  <conditionalFormatting sqref="G885">
    <cfRule type="duplicateValues" dxfId="828" priority="2092"/>
  </conditionalFormatting>
  <conditionalFormatting sqref="G891">
    <cfRule type="duplicateValues" dxfId="827" priority="2091" stopIfTrue="1"/>
  </conditionalFormatting>
  <conditionalFormatting sqref="B891">
    <cfRule type="duplicateValues" dxfId="826" priority="2090"/>
  </conditionalFormatting>
  <conditionalFormatting sqref="G891">
    <cfRule type="duplicateValues" dxfId="825" priority="2089"/>
  </conditionalFormatting>
  <conditionalFormatting sqref="G1023">
    <cfRule type="duplicateValues" dxfId="824" priority="2086" stopIfTrue="1"/>
  </conditionalFormatting>
  <conditionalFormatting sqref="B1023">
    <cfRule type="duplicateValues" dxfId="823" priority="2087"/>
  </conditionalFormatting>
  <conditionalFormatting sqref="G1023">
    <cfRule type="duplicateValues" dxfId="822" priority="2088"/>
  </conditionalFormatting>
  <conditionalFormatting sqref="G1378">
    <cfRule type="duplicateValues" dxfId="821" priority="2085" stopIfTrue="1"/>
  </conditionalFormatting>
  <conditionalFormatting sqref="U1378">
    <cfRule type="duplicateValues" dxfId="820" priority="2084" stopIfTrue="1"/>
  </conditionalFormatting>
  <conditionalFormatting sqref="R1378">
    <cfRule type="duplicateValues" dxfId="819" priority="2083" stopIfTrue="1"/>
  </conditionalFormatting>
  <conditionalFormatting sqref="S1378">
    <cfRule type="duplicateValues" dxfId="818" priority="2082" stopIfTrue="1"/>
  </conditionalFormatting>
  <conditionalFormatting sqref="T1378">
    <cfRule type="duplicateValues" dxfId="817" priority="2081" stopIfTrue="1"/>
  </conditionalFormatting>
  <conditionalFormatting sqref="V1378">
    <cfRule type="duplicateValues" dxfId="816" priority="2080" stopIfTrue="1"/>
  </conditionalFormatting>
  <conditionalFormatting sqref="G1384">
    <cfRule type="duplicateValues" dxfId="815" priority="2079" stopIfTrue="1"/>
  </conditionalFormatting>
  <conditionalFormatting sqref="R1384">
    <cfRule type="duplicateValues" dxfId="814" priority="2078" stopIfTrue="1"/>
  </conditionalFormatting>
  <conditionalFormatting sqref="S1384">
    <cfRule type="duplicateValues" dxfId="813" priority="2077" stopIfTrue="1"/>
  </conditionalFormatting>
  <conditionalFormatting sqref="T1384">
    <cfRule type="duplicateValues" dxfId="812" priority="2076" stopIfTrue="1"/>
  </conditionalFormatting>
  <conditionalFormatting sqref="U1384">
    <cfRule type="duplicateValues" dxfId="811" priority="2075" stopIfTrue="1"/>
  </conditionalFormatting>
  <conditionalFormatting sqref="V1384">
    <cfRule type="duplicateValues" dxfId="810" priority="2074" stopIfTrue="1"/>
  </conditionalFormatting>
  <conditionalFormatting sqref="E1401">
    <cfRule type="duplicateValues" dxfId="809" priority="2073" stopIfTrue="1"/>
  </conditionalFormatting>
  <conditionalFormatting sqref="G1401">
    <cfRule type="duplicateValues" dxfId="808" priority="2072" stopIfTrue="1"/>
  </conditionalFormatting>
  <conditionalFormatting sqref="R1401">
    <cfRule type="duplicateValues" dxfId="807" priority="2070" stopIfTrue="1"/>
  </conditionalFormatting>
  <conditionalFormatting sqref="U1401">
    <cfRule type="duplicateValues" dxfId="806" priority="2071" stopIfTrue="1"/>
  </conditionalFormatting>
  <conditionalFormatting sqref="T1401">
    <cfRule type="duplicateValues" dxfId="805" priority="2069" stopIfTrue="1"/>
  </conditionalFormatting>
  <conditionalFormatting sqref="S1401">
    <cfRule type="duplicateValues" dxfId="804" priority="2068" stopIfTrue="1"/>
  </conditionalFormatting>
  <conditionalFormatting sqref="V1401">
    <cfRule type="duplicateValues" dxfId="803" priority="2067" stopIfTrue="1"/>
  </conditionalFormatting>
  <conditionalFormatting sqref="G1413">
    <cfRule type="duplicateValues" dxfId="802" priority="2066" stopIfTrue="1"/>
  </conditionalFormatting>
  <conditionalFormatting sqref="R1413">
    <cfRule type="duplicateValues" dxfId="801" priority="2065" stopIfTrue="1"/>
  </conditionalFormatting>
  <conditionalFormatting sqref="S1413">
    <cfRule type="duplicateValues" dxfId="800" priority="2064" stopIfTrue="1"/>
  </conditionalFormatting>
  <conditionalFormatting sqref="T1413">
    <cfRule type="duplicateValues" dxfId="799" priority="2063" stopIfTrue="1"/>
  </conditionalFormatting>
  <conditionalFormatting sqref="U1413">
    <cfRule type="duplicateValues" dxfId="798" priority="2062" stopIfTrue="1"/>
  </conditionalFormatting>
  <conditionalFormatting sqref="V1413">
    <cfRule type="duplicateValues" dxfId="797" priority="2061" stopIfTrue="1"/>
  </conditionalFormatting>
  <conditionalFormatting sqref="G1422">
    <cfRule type="duplicateValues" dxfId="796" priority="2060" stopIfTrue="1"/>
  </conditionalFormatting>
  <conditionalFormatting sqref="R1422">
    <cfRule type="duplicateValues" dxfId="795" priority="2059" stopIfTrue="1"/>
  </conditionalFormatting>
  <conditionalFormatting sqref="S1422">
    <cfRule type="duplicateValues" dxfId="794" priority="2058" stopIfTrue="1"/>
  </conditionalFormatting>
  <conditionalFormatting sqref="T1422">
    <cfRule type="duplicateValues" dxfId="793" priority="2057" stopIfTrue="1"/>
  </conditionalFormatting>
  <conditionalFormatting sqref="U1422">
    <cfRule type="duplicateValues" dxfId="792" priority="2056" stopIfTrue="1"/>
  </conditionalFormatting>
  <conditionalFormatting sqref="V1422">
    <cfRule type="duplicateValues" dxfId="791" priority="2055" stopIfTrue="1"/>
  </conditionalFormatting>
  <conditionalFormatting sqref="G1428">
    <cfRule type="duplicateValues" dxfId="790" priority="2054" stopIfTrue="1"/>
  </conditionalFormatting>
  <conditionalFormatting sqref="R1428:S1428">
    <cfRule type="duplicateValues" dxfId="789" priority="2053" stopIfTrue="1"/>
  </conditionalFormatting>
  <conditionalFormatting sqref="T1428">
    <cfRule type="duplicateValues" dxfId="788" priority="2052" stopIfTrue="1"/>
  </conditionalFormatting>
  <conditionalFormatting sqref="U1428">
    <cfRule type="duplicateValues" dxfId="787" priority="2051" stopIfTrue="1"/>
  </conditionalFormatting>
  <conditionalFormatting sqref="V1428">
    <cfRule type="duplicateValues" dxfId="786" priority="2050" stopIfTrue="1"/>
  </conditionalFormatting>
  <conditionalFormatting sqref="G1444">
    <cfRule type="duplicateValues" dxfId="785" priority="2049" stopIfTrue="1"/>
  </conditionalFormatting>
  <conditionalFormatting sqref="R1444:S1444">
    <cfRule type="duplicateValues" dxfId="784" priority="2047" stopIfTrue="1"/>
  </conditionalFormatting>
  <conditionalFormatting sqref="U1444">
    <cfRule type="duplicateValues" dxfId="783" priority="2048" stopIfTrue="1"/>
  </conditionalFormatting>
  <conditionalFormatting sqref="T1444">
    <cfRule type="duplicateValues" dxfId="782" priority="2046" stopIfTrue="1"/>
  </conditionalFormatting>
  <conditionalFormatting sqref="V1444">
    <cfRule type="duplicateValues" dxfId="781" priority="2045" stopIfTrue="1"/>
  </conditionalFormatting>
  <conditionalFormatting sqref="G1455">
    <cfRule type="duplicateValues" dxfId="780" priority="2044" stopIfTrue="1"/>
  </conditionalFormatting>
  <conditionalFormatting sqref="R1455:S1455">
    <cfRule type="duplicateValues" dxfId="779" priority="2042" stopIfTrue="1"/>
  </conditionalFormatting>
  <conditionalFormatting sqref="U1455">
    <cfRule type="duplicateValues" dxfId="778" priority="2043" stopIfTrue="1"/>
  </conditionalFormatting>
  <conditionalFormatting sqref="T1455">
    <cfRule type="duplicateValues" dxfId="777" priority="2041" stopIfTrue="1"/>
  </conditionalFormatting>
  <conditionalFormatting sqref="V1455">
    <cfRule type="duplicateValues" dxfId="776" priority="2040" stopIfTrue="1"/>
  </conditionalFormatting>
  <conditionalFormatting sqref="G1484">
    <cfRule type="duplicateValues" dxfId="775" priority="2039" stopIfTrue="1"/>
  </conditionalFormatting>
  <conditionalFormatting sqref="R1484:S1484">
    <cfRule type="duplicateValues" dxfId="774" priority="2038" stopIfTrue="1"/>
  </conditionalFormatting>
  <conditionalFormatting sqref="G1667">
    <cfRule type="duplicateValues" dxfId="773" priority="2035" stopIfTrue="1"/>
  </conditionalFormatting>
  <conditionalFormatting sqref="B1667">
    <cfRule type="duplicateValues" dxfId="772" priority="2036"/>
  </conditionalFormatting>
  <conditionalFormatting sqref="G1667">
    <cfRule type="duplicateValues" dxfId="771" priority="2037"/>
  </conditionalFormatting>
  <conditionalFormatting sqref="G1681">
    <cfRule type="duplicateValues" dxfId="770" priority="2032" stopIfTrue="1"/>
  </conditionalFormatting>
  <conditionalFormatting sqref="B1681">
    <cfRule type="duplicateValues" dxfId="769" priority="2033"/>
  </conditionalFormatting>
  <conditionalFormatting sqref="G1681">
    <cfRule type="duplicateValues" dxfId="768" priority="2034"/>
  </conditionalFormatting>
  <conditionalFormatting sqref="G1691">
    <cfRule type="duplicateValues" dxfId="767" priority="2029" stopIfTrue="1"/>
  </conditionalFormatting>
  <conditionalFormatting sqref="B1691">
    <cfRule type="duplicateValues" dxfId="766" priority="2030"/>
  </conditionalFormatting>
  <conditionalFormatting sqref="G1691">
    <cfRule type="duplicateValues" dxfId="765" priority="2031"/>
  </conditionalFormatting>
  <conditionalFormatting sqref="G3221">
    <cfRule type="duplicateValues" dxfId="764" priority="2027" stopIfTrue="1"/>
  </conditionalFormatting>
  <conditionalFormatting sqref="G3221">
    <cfRule type="duplicateValues" dxfId="763" priority="2028"/>
  </conditionalFormatting>
  <conditionalFormatting sqref="G3224">
    <cfRule type="duplicateValues" dxfId="762" priority="2025" stopIfTrue="1"/>
  </conditionalFormatting>
  <conditionalFormatting sqref="G3224">
    <cfRule type="duplicateValues" dxfId="761" priority="2026"/>
  </conditionalFormatting>
  <conditionalFormatting sqref="G3327">
    <cfRule type="duplicateValues" dxfId="760" priority="2023" stopIfTrue="1"/>
  </conditionalFormatting>
  <conditionalFormatting sqref="G3327">
    <cfRule type="duplicateValues" dxfId="759" priority="2024"/>
  </conditionalFormatting>
  <conditionalFormatting sqref="G3335">
    <cfRule type="duplicateValues" dxfId="758" priority="2021" stopIfTrue="1"/>
  </conditionalFormatting>
  <conditionalFormatting sqref="G3335">
    <cfRule type="duplicateValues" dxfId="757" priority="2022"/>
  </conditionalFormatting>
  <conditionalFormatting sqref="G3340">
    <cfRule type="duplicateValues" dxfId="756" priority="2019" stopIfTrue="1"/>
  </conditionalFormatting>
  <conditionalFormatting sqref="G3340">
    <cfRule type="duplicateValues" dxfId="755" priority="2020"/>
  </conditionalFormatting>
  <conditionalFormatting sqref="G3345">
    <cfRule type="duplicateValues" dxfId="754" priority="2017" stopIfTrue="1"/>
  </conditionalFormatting>
  <conditionalFormatting sqref="G3345">
    <cfRule type="duplicateValues" dxfId="753" priority="2018"/>
  </conditionalFormatting>
  <conditionalFormatting sqref="G3350">
    <cfRule type="duplicateValues" dxfId="752" priority="2015" stopIfTrue="1"/>
  </conditionalFormatting>
  <conditionalFormatting sqref="G3350">
    <cfRule type="duplicateValues" dxfId="751" priority="2016"/>
  </conditionalFormatting>
  <conditionalFormatting sqref="G3353">
    <cfRule type="duplicateValues" dxfId="750" priority="2013" stopIfTrue="1"/>
  </conditionalFormatting>
  <conditionalFormatting sqref="G3353">
    <cfRule type="duplicateValues" dxfId="749" priority="2014"/>
  </conditionalFormatting>
  <conditionalFormatting sqref="G3358">
    <cfRule type="duplicateValues" dxfId="748" priority="2011" stopIfTrue="1"/>
  </conditionalFormatting>
  <conditionalFormatting sqref="G3358">
    <cfRule type="duplicateValues" dxfId="747" priority="2012"/>
  </conditionalFormatting>
  <conditionalFormatting sqref="G3361">
    <cfRule type="duplicateValues" dxfId="746" priority="2009" stopIfTrue="1"/>
  </conditionalFormatting>
  <conditionalFormatting sqref="G3361">
    <cfRule type="duplicateValues" dxfId="745" priority="2010"/>
  </conditionalFormatting>
  <conditionalFormatting sqref="G3367">
    <cfRule type="duplicateValues" dxfId="744" priority="2007" stopIfTrue="1"/>
  </conditionalFormatting>
  <conditionalFormatting sqref="G3367">
    <cfRule type="duplicateValues" dxfId="743" priority="2008"/>
  </conditionalFormatting>
  <conditionalFormatting sqref="G3375">
    <cfRule type="duplicateValues" dxfId="742" priority="2005" stopIfTrue="1"/>
  </conditionalFormatting>
  <conditionalFormatting sqref="G3375">
    <cfRule type="duplicateValues" dxfId="741" priority="2006"/>
  </conditionalFormatting>
  <conditionalFormatting sqref="G3388">
    <cfRule type="duplicateValues" dxfId="740" priority="2003" stopIfTrue="1"/>
  </conditionalFormatting>
  <conditionalFormatting sqref="G3388">
    <cfRule type="duplicateValues" dxfId="739" priority="2004"/>
  </conditionalFormatting>
  <conditionalFormatting sqref="G3413">
    <cfRule type="duplicateValues" dxfId="738" priority="2001" stopIfTrue="1"/>
  </conditionalFormatting>
  <conditionalFormatting sqref="G3413">
    <cfRule type="duplicateValues" dxfId="737" priority="2002"/>
  </conditionalFormatting>
  <conditionalFormatting sqref="G3417">
    <cfRule type="duplicateValues" dxfId="736" priority="1999" stopIfTrue="1"/>
  </conditionalFormatting>
  <conditionalFormatting sqref="G3417">
    <cfRule type="duplicateValues" dxfId="735" priority="2000"/>
  </conditionalFormatting>
  <conditionalFormatting sqref="G3452">
    <cfRule type="duplicateValues" dxfId="734" priority="1997" stopIfTrue="1"/>
  </conditionalFormatting>
  <conditionalFormatting sqref="G3452">
    <cfRule type="duplicateValues" dxfId="733" priority="1998"/>
  </conditionalFormatting>
  <conditionalFormatting sqref="G3457">
    <cfRule type="duplicateValues" dxfId="732" priority="1995" stopIfTrue="1"/>
  </conditionalFormatting>
  <conditionalFormatting sqref="G3457">
    <cfRule type="duplicateValues" dxfId="731" priority="1996"/>
  </conditionalFormatting>
  <conditionalFormatting sqref="G3492">
    <cfRule type="duplicateValues" dxfId="730" priority="1993" stopIfTrue="1"/>
  </conditionalFormatting>
  <conditionalFormatting sqref="G3492">
    <cfRule type="duplicateValues" dxfId="729" priority="1994"/>
  </conditionalFormatting>
  <conditionalFormatting sqref="G3539">
    <cfRule type="duplicateValues" dxfId="728" priority="1991" stopIfTrue="1"/>
  </conditionalFormatting>
  <conditionalFormatting sqref="G3539">
    <cfRule type="duplicateValues" dxfId="727" priority="1992"/>
  </conditionalFormatting>
  <conditionalFormatting sqref="E4298:E4299 E3752:E3753 E3864:E3865">
    <cfRule type="duplicateValues" dxfId="726" priority="1990"/>
  </conditionalFormatting>
  <conditionalFormatting sqref="G802">
    <cfRule type="duplicateValues" dxfId="725" priority="1982" stopIfTrue="1"/>
  </conditionalFormatting>
  <conditionalFormatting sqref="G802">
    <cfRule type="duplicateValues" dxfId="724" priority="1981"/>
  </conditionalFormatting>
  <conditionalFormatting sqref="B802">
    <cfRule type="duplicateValues" dxfId="723" priority="1979"/>
  </conditionalFormatting>
  <conditionalFormatting sqref="G945">
    <cfRule type="duplicateValues" dxfId="722" priority="1978" stopIfTrue="1"/>
  </conditionalFormatting>
  <conditionalFormatting sqref="G945">
    <cfRule type="duplicateValues" dxfId="721" priority="1977"/>
  </conditionalFormatting>
  <conditionalFormatting sqref="B945">
    <cfRule type="duplicateValues" dxfId="720" priority="1975"/>
  </conditionalFormatting>
  <conditionalFormatting sqref="G953">
    <cfRule type="duplicateValues" dxfId="719" priority="1974" stopIfTrue="1"/>
  </conditionalFormatting>
  <conditionalFormatting sqref="G953">
    <cfRule type="duplicateValues" dxfId="718" priority="1973"/>
  </conditionalFormatting>
  <conditionalFormatting sqref="B953">
    <cfRule type="duplicateValues" dxfId="717" priority="1971"/>
  </conditionalFormatting>
  <conditionalFormatting sqref="G974">
    <cfRule type="duplicateValues" dxfId="716" priority="1970" stopIfTrue="1"/>
  </conditionalFormatting>
  <conditionalFormatting sqref="G974">
    <cfRule type="duplicateValues" dxfId="715" priority="1969"/>
  </conditionalFormatting>
  <conditionalFormatting sqref="B974">
    <cfRule type="duplicateValues" dxfId="714" priority="1967"/>
  </conditionalFormatting>
  <conditionalFormatting sqref="G994">
    <cfRule type="duplicateValues" dxfId="713" priority="1965" stopIfTrue="1"/>
  </conditionalFormatting>
  <conditionalFormatting sqref="G994">
    <cfRule type="duplicateValues" dxfId="712" priority="1966"/>
  </conditionalFormatting>
  <conditionalFormatting sqref="B994">
    <cfRule type="duplicateValues" dxfId="711" priority="1963"/>
  </conditionalFormatting>
  <conditionalFormatting sqref="G1000">
    <cfRule type="duplicateValues" dxfId="710" priority="1961" stopIfTrue="1"/>
  </conditionalFormatting>
  <conditionalFormatting sqref="G1000">
    <cfRule type="duplicateValues" dxfId="709" priority="1962"/>
  </conditionalFormatting>
  <conditionalFormatting sqref="B1000">
    <cfRule type="duplicateValues" dxfId="708" priority="1959"/>
  </conditionalFormatting>
  <conditionalFormatting sqref="G1718">
    <cfRule type="duplicateValues" dxfId="707" priority="1957" stopIfTrue="1"/>
  </conditionalFormatting>
  <conditionalFormatting sqref="G1718">
    <cfRule type="duplicateValues" dxfId="706" priority="1958"/>
  </conditionalFormatting>
  <conditionalFormatting sqref="B1718">
    <cfRule type="duplicateValues" dxfId="705" priority="1955"/>
  </conditionalFormatting>
  <conditionalFormatting sqref="G1724">
    <cfRule type="duplicateValues" dxfId="704" priority="1953" stopIfTrue="1"/>
  </conditionalFormatting>
  <conditionalFormatting sqref="G1724">
    <cfRule type="duplicateValues" dxfId="703" priority="1954"/>
  </conditionalFormatting>
  <conditionalFormatting sqref="B1724">
    <cfRule type="duplicateValues" dxfId="702" priority="1951"/>
  </conditionalFormatting>
  <conditionalFormatting sqref="G1740">
    <cfRule type="duplicateValues" dxfId="701" priority="1949" stopIfTrue="1"/>
  </conditionalFormatting>
  <conditionalFormatting sqref="G1740">
    <cfRule type="duplicateValues" dxfId="700" priority="1950"/>
  </conditionalFormatting>
  <conditionalFormatting sqref="B1740">
    <cfRule type="duplicateValues" dxfId="699" priority="1947"/>
  </conditionalFormatting>
  <conditionalFormatting sqref="G3390">
    <cfRule type="duplicateValues" dxfId="698" priority="1930" stopIfTrue="1"/>
  </conditionalFormatting>
  <conditionalFormatting sqref="G3390">
    <cfRule type="duplicateValues" dxfId="697" priority="1931"/>
  </conditionalFormatting>
  <conditionalFormatting sqref="E3390:F3390">
    <cfRule type="duplicateValues" dxfId="696" priority="1927" stopIfTrue="1"/>
  </conditionalFormatting>
  <conditionalFormatting sqref="E3390:F3390">
    <cfRule type="duplicateValues" dxfId="695" priority="1928"/>
  </conditionalFormatting>
  <conditionalFormatting sqref="G3407">
    <cfRule type="duplicateValues" dxfId="694" priority="1925" stopIfTrue="1"/>
  </conditionalFormatting>
  <conditionalFormatting sqref="G3407">
    <cfRule type="duplicateValues" dxfId="693" priority="1926"/>
  </conditionalFormatting>
  <conditionalFormatting sqref="G3500">
    <cfRule type="duplicateValues" dxfId="692" priority="1922" stopIfTrue="1"/>
  </conditionalFormatting>
  <conditionalFormatting sqref="G3500">
    <cfRule type="duplicateValues" dxfId="691" priority="1923"/>
  </conditionalFormatting>
  <conditionalFormatting sqref="G3503">
    <cfRule type="duplicateValues" dxfId="690" priority="1919" stopIfTrue="1"/>
  </conditionalFormatting>
  <conditionalFormatting sqref="G3503">
    <cfRule type="duplicateValues" dxfId="689" priority="1920"/>
  </conditionalFormatting>
  <conditionalFormatting sqref="G3515">
    <cfRule type="duplicateValues" dxfId="688" priority="1916" stopIfTrue="1"/>
  </conditionalFormatting>
  <conditionalFormatting sqref="G3515">
    <cfRule type="duplicateValues" dxfId="687" priority="1917"/>
  </conditionalFormatting>
  <conditionalFormatting sqref="G3533">
    <cfRule type="duplicateValues" dxfId="686" priority="1913" stopIfTrue="1"/>
  </conditionalFormatting>
  <conditionalFormatting sqref="G3533">
    <cfRule type="duplicateValues" dxfId="685" priority="1914"/>
  </conditionalFormatting>
  <conditionalFormatting sqref="G3537">
    <cfRule type="duplicateValues" dxfId="684" priority="1910" stopIfTrue="1"/>
  </conditionalFormatting>
  <conditionalFormatting sqref="G3537">
    <cfRule type="duplicateValues" dxfId="683" priority="1911"/>
  </conditionalFormatting>
  <conditionalFormatting sqref="G3650 G3654 G3658 G3662 G3666 G3670 G3674 G3678 G3682 G3686 G3690 G3694 G3697 G3700 G3703">
    <cfRule type="duplicateValues" dxfId="682" priority="1906" stopIfTrue="1"/>
  </conditionalFormatting>
  <conditionalFormatting sqref="G3650 G3654 G3658 G3662 G3666 G3670 G3674 G3678 G3682 G3686 G3690 G3694 G3697 G3700 G3703">
    <cfRule type="duplicateValues" dxfId="681" priority="1907"/>
  </conditionalFormatting>
  <conditionalFormatting sqref="G803">
    <cfRule type="duplicateValues" dxfId="680" priority="1893" stopIfTrue="1"/>
  </conditionalFormatting>
  <conditionalFormatting sqref="G803">
    <cfRule type="duplicateValues" dxfId="679" priority="1892"/>
  </conditionalFormatting>
  <conditionalFormatting sqref="B803">
    <cfRule type="duplicateValues" dxfId="678" priority="1890"/>
  </conditionalFormatting>
  <conditionalFormatting sqref="G831">
    <cfRule type="duplicateValues" dxfId="677" priority="1886" stopIfTrue="1"/>
  </conditionalFormatting>
  <conditionalFormatting sqref="B831">
    <cfRule type="duplicateValues" dxfId="676" priority="1885"/>
  </conditionalFormatting>
  <conditionalFormatting sqref="G831">
    <cfRule type="duplicateValues" dxfId="675" priority="1884"/>
  </conditionalFormatting>
  <conditionalFormatting sqref="G853">
    <cfRule type="duplicateValues" dxfId="674" priority="1880" stopIfTrue="1"/>
  </conditionalFormatting>
  <conditionalFormatting sqref="B853">
    <cfRule type="duplicateValues" dxfId="673" priority="1879"/>
  </conditionalFormatting>
  <conditionalFormatting sqref="G853">
    <cfRule type="duplicateValues" dxfId="672" priority="1878"/>
  </conditionalFormatting>
  <conditionalFormatting sqref="G860">
    <cfRule type="duplicateValues" dxfId="671" priority="1874" stopIfTrue="1"/>
  </conditionalFormatting>
  <conditionalFormatting sqref="B860">
    <cfRule type="duplicateValues" dxfId="670" priority="1873"/>
  </conditionalFormatting>
  <conditionalFormatting sqref="G860">
    <cfRule type="duplicateValues" dxfId="669" priority="1872"/>
  </conditionalFormatting>
  <conditionalFormatting sqref="G866">
    <cfRule type="duplicateValues" dxfId="668" priority="1866" stopIfTrue="1"/>
  </conditionalFormatting>
  <conditionalFormatting sqref="B866">
    <cfRule type="duplicateValues" dxfId="667" priority="1867"/>
  </conditionalFormatting>
  <conditionalFormatting sqref="G866">
    <cfRule type="duplicateValues" dxfId="666" priority="1868"/>
  </conditionalFormatting>
  <conditionalFormatting sqref="G874">
    <cfRule type="duplicateValues" dxfId="665" priority="1862" stopIfTrue="1"/>
  </conditionalFormatting>
  <conditionalFormatting sqref="B874">
    <cfRule type="duplicateValues" dxfId="664" priority="1861"/>
  </conditionalFormatting>
  <conditionalFormatting sqref="G874">
    <cfRule type="duplicateValues" dxfId="663" priority="1860"/>
  </conditionalFormatting>
  <conditionalFormatting sqref="G946">
    <cfRule type="duplicateValues" dxfId="662" priority="1857" stopIfTrue="1"/>
  </conditionalFormatting>
  <conditionalFormatting sqref="G946">
    <cfRule type="duplicateValues" dxfId="661" priority="1856"/>
  </conditionalFormatting>
  <conditionalFormatting sqref="B946">
    <cfRule type="duplicateValues" dxfId="660" priority="1854"/>
  </conditionalFormatting>
  <conditionalFormatting sqref="G954">
    <cfRule type="duplicateValues" dxfId="659" priority="1851" stopIfTrue="1"/>
  </conditionalFormatting>
  <conditionalFormatting sqref="G954">
    <cfRule type="duplicateValues" dxfId="658" priority="1850"/>
  </conditionalFormatting>
  <conditionalFormatting sqref="B954">
    <cfRule type="duplicateValues" dxfId="657" priority="1848"/>
  </conditionalFormatting>
  <conditionalFormatting sqref="G975">
    <cfRule type="duplicateValues" dxfId="656" priority="1845" stopIfTrue="1"/>
  </conditionalFormatting>
  <conditionalFormatting sqref="G975">
    <cfRule type="duplicateValues" dxfId="655" priority="1844"/>
  </conditionalFormatting>
  <conditionalFormatting sqref="B975">
    <cfRule type="duplicateValues" dxfId="654" priority="1842"/>
  </conditionalFormatting>
  <conditionalFormatting sqref="G1415">
    <cfRule type="duplicateValues" dxfId="653" priority="1835" stopIfTrue="1"/>
  </conditionalFormatting>
  <conditionalFormatting sqref="R1415">
    <cfRule type="duplicateValues" dxfId="652" priority="1834" stopIfTrue="1"/>
  </conditionalFormatting>
  <conditionalFormatting sqref="S1415">
    <cfRule type="duplicateValues" dxfId="651" priority="1833" stopIfTrue="1"/>
  </conditionalFormatting>
  <conditionalFormatting sqref="T1415">
    <cfRule type="duplicateValues" dxfId="650" priority="1832" stopIfTrue="1"/>
  </conditionalFormatting>
  <conditionalFormatting sqref="U1415">
    <cfRule type="duplicateValues" dxfId="649" priority="1831" stopIfTrue="1"/>
  </conditionalFormatting>
  <conditionalFormatting sqref="V1415">
    <cfRule type="duplicateValues" dxfId="648" priority="1830" stopIfTrue="1"/>
  </conditionalFormatting>
  <conditionalFormatting sqref="G1474">
    <cfRule type="duplicateValues" dxfId="647" priority="1826" stopIfTrue="1"/>
  </conditionalFormatting>
  <conditionalFormatting sqref="R1474:S1474">
    <cfRule type="duplicateValues" dxfId="646" priority="1824" stopIfTrue="1"/>
  </conditionalFormatting>
  <conditionalFormatting sqref="U1474">
    <cfRule type="duplicateValues" dxfId="645" priority="1825" stopIfTrue="1"/>
  </conditionalFormatting>
  <conditionalFormatting sqref="T1474">
    <cfRule type="duplicateValues" dxfId="644" priority="1823" stopIfTrue="1"/>
  </conditionalFormatting>
  <conditionalFormatting sqref="G1486">
    <cfRule type="duplicateValues" dxfId="643" priority="1819" stopIfTrue="1"/>
  </conditionalFormatting>
  <conditionalFormatting sqref="R1486:S1486">
    <cfRule type="duplicateValues" dxfId="642" priority="1818" stopIfTrue="1"/>
  </conditionalFormatting>
  <conditionalFormatting sqref="G1517">
    <cfRule type="duplicateValues" dxfId="641" priority="1812" stopIfTrue="1"/>
  </conditionalFormatting>
  <conditionalFormatting sqref="B1517">
    <cfRule type="duplicateValues" dxfId="640" priority="1813"/>
  </conditionalFormatting>
  <conditionalFormatting sqref="G1517">
    <cfRule type="duplicateValues" dxfId="639" priority="1814"/>
  </conditionalFormatting>
  <conditionalFormatting sqref="G1661">
    <cfRule type="duplicateValues" dxfId="638" priority="1806" stopIfTrue="1"/>
  </conditionalFormatting>
  <conditionalFormatting sqref="B1661">
    <cfRule type="duplicateValues" dxfId="637" priority="1807"/>
  </conditionalFormatting>
  <conditionalFormatting sqref="G1661">
    <cfRule type="duplicateValues" dxfId="636" priority="1808"/>
  </conditionalFormatting>
  <conditionalFormatting sqref="G3214">
    <cfRule type="duplicateValues" dxfId="635" priority="1750" stopIfTrue="1"/>
  </conditionalFormatting>
  <conditionalFormatting sqref="G3214">
    <cfRule type="duplicateValues" dxfId="634" priority="1751"/>
  </conditionalFormatting>
  <conditionalFormatting sqref="G3218">
    <cfRule type="duplicateValues" dxfId="633" priority="1745" stopIfTrue="1"/>
  </conditionalFormatting>
  <conditionalFormatting sqref="G3218">
    <cfRule type="duplicateValues" dxfId="632" priority="1746"/>
  </conditionalFormatting>
  <conditionalFormatting sqref="G3226">
    <cfRule type="duplicateValues" dxfId="631" priority="1740" stopIfTrue="1"/>
  </conditionalFormatting>
  <conditionalFormatting sqref="G3226">
    <cfRule type="duplicateValues" dxfId="630" priority="1741"/>
  </conditionalFormatting>
  <conditionalFormatting sqref="G3233">
    <cfRule type="duplicateValues" dxfId="629" priority="1735" stopIfTrue="1"/>
  </conditionalFormatting>
  <conditionalFormatting sqref="G3233">
    <cfRule type="duplicateValues" dxfId="628" priority="1736"/>
  </conditionalFormatting>
  <conditionalFormatting sqref="G3238">
    <cfRule type="duplicateValues" dxfId="627" priority="1730" stopIfTrue="1"/>
  </conditionalFormatting>
  <conditionalFormatting sqref="G3238">
    <cfRule type="duplicateValues" dxfId="626" priority="1731"/>
  </conditionalFormatting>
  <conditionalFormatting sqref="G3243">
    <cfRule type="duplicateValues" dxfId="625" priority="1725" stopIfTrue="1"/>
  </conditionalFormatting>
  <conditionalFormatting sqref="G3243">
    <cfRule type="duplicateValues" dxfId="624" priority="1726"/>
  </conditionalFormatting>
  <conditionalFormatting sqref="G3269">
    <cfRule type="duplicateValues" dxfId="623" priority="1720" stopIfTrue="1"/>
  </conditionalFormatting>
  <conditionalFormatting sqref="G3269">
    <cfRule type="duplicateValues" dxfId="622" priority="1721"/>
  </conditionalFormatting>
  <conditionalFormatting sqref="G3277">
    <cfRule type="duplicateValues" dxfId="621" priority="1715" stopIfTrue="1"/>
  </conditionalFormatting>
  <conditionalFormatting sqref="G3277">
    <cfRule type="duplicateValues" dxfId="620" priority="1716"/>
  </conditionalFormatting>
  <conditionalFormatting sqref="G3281">
    <cfRule type="duplicateValues" dxfId="619" priority="1710" stopIfTrue="1"/>
  </conditionalFormatting>
  <conditionalFormatting sqref="G3281">
    <cfRule type="duplicateValues" dxfId="618" priority="1711"/>
  </conditionalFormatting>
  <conditionalFormatting sqref="G3286">
    <cfRule type="duplicateValues" dxfId="617" priority="1705" stopIfTrue="1"/>
  </conditionalFormatting>
  <conditionalFormatting sqref="G3286">
    <cfRule type="duplicateValues" dxfId="616" priority="1706"/>
  </conditionalFormatting>
  <conditionalFormatting sqref="G3290">
    <cfRule type="duplicateValues" dxfId="615" priority="1700" stopIfTrue="1"/>
  </conditionalFormatting>
  <conditionalFormatting sqref="G3290">
    <cfRule type="duplicateValues" dxfId="614" priority="1701"/>
  </conditionalFormatting>
  <conditionalFormatting sqref="G3300">
    <cfRule type="duplicateValues" dxfId="613" priority="1695" stopIfTrue="1"/>
  </conditionalFormatting>
  <conditionalFormatting sqref="G3300">
    <cfRule type="duplicateValues" dxfId="612" priority="1696"/>
  </conditionalFormatting>
  <conditionalFormatting sqref="G3312">
    <cfRule type="duplicateValues" dxfId="611" priority="1693" stopIfTrue="1"/>
  </conditionalFormatting>
  <conditionalFormatting sqref="G3312">
    <cfRule type="duplicateValues" dxfId="610" priority="1694"/>
  </conditionalFormatting>
  <conditionalFormatting sqref="G3337">
    <cfRule type="duplicateValues" dxfId="609" priority="1685" stopIfTrue="1"/>
  </conditionalFormatting>
  <conditionalFormatting sqref="G3337">
    <cfRule type="duplicateValues" dxfId="608" priority="1686"/>
  </conditionalFormatting>
  <conditionalFormatting sqref="G3342">
    <cfRule type="duplicateValues" dxfId="607" priority="1680" stopIfTrue="1"/>
  </conditionalFormatting>
  <conditionalFormatting sqref="G3342">
    <cfRule type="duplicateValues" dxfId="606" priority="1681"/>
  </conditionalFormatting>
  <conditionalFormatting sqref="G3347">
    <cfRule type="duplicateValues" dxfId="605" priority="1675" stopIfTrue="1"/>
  </conditionalFormatting>
  <conditionalFormatting sqref="G3347">
    <cfRule type="duplicateValues" dxfId="604" priority="1676"/>
  </conditionalFormatting>
  <conditionalFormatting sqref="G3355">
    <cfRule type="duplicateValues" dxfId="603" priority="1670" stopIfTrue="1"/>
  </conditionalFormatting>
  <conditionalFormatting sqref="G3355">
    <cfRule type="duplicateValues" dxfId="602" priority="1671"/>
  </conditionalFormatting>
  <conditionalFormatting sqref="G3363">
    <cfRule type="duplicateValues" dxfId="601" priority="1665" stopIfTrue="1"/>
  </conditionalFormatting>
  <conditionalFormatting sqref="G3363">
    <cfRule type="duplicateValues" dxfId="600" priority="1666"/>
  </conditionalFormatting>
  <conditionalFormatting sqref="G3369">
    <cfRule type="duplicateValues" dxfId="599" priority="1660" stopIfTrue="1"/>
  </conditionalFormatting>
  <conditionalFormatting sqref="G3369">
    <cfRule type="duplicateValues" dxfId="598" priority="1661"/>
  </conditionalFormatting>
  <conditionalFormatting sqref="G3391">
    <cfRule type="duplicateValues" dxfId="597" priority="1656" stopIfTrue="1"/>
  </conditionalFormatting>
  <conditionalFormatting sqref="G3391">
    <cfRule type="duplicateValues" dxfId="596" priority="1657"/>
  </conditionalFormatting>
  <conditionalFormatting sqref="E3391:F3391">
    <cfRule type="duplicateValues" dxfId="595" priority="1653" stopIfTrue="1"/>
  </conditionalFormatting>
  <conditionalFormatting sqref="E3391:F3391">
    <cfRule type="duplicateValues" dxfId="594" priority="1654"/>
  </conditionalFormatting>
  <conditionalFormatting sqref="G3399">
    <cfRule type="duplicateValues" dxfId="593" priority="1648" stopIfTrue="1"/>
  </conditionalFormatting>
  <conditionalFormatting sqref="G3399">
    <cfRule type="duplicateValues" dxfId="592" priority="1649"/>
  </conditionalFormatting>
  <conditionalFormatting sqref="G3408">
    <cfRule type="duplicateValues" dxfId="591" priority="1644" stopIfTrue="1"/>
  </conditionalFormatting>
  <conditionalFormatting sqref="G3408">
    <cfRule type="duplicateValues" dxfId="590" priority="1645"/>
  </conditionalFormatting>
  <conditionalFormatting sqref="G3454">
    <cfRule type="duplicateValues" dxfId="589" priority="1638" stopIfTrue="1"/>
  </conditionalFormatting>
  <conditionalFormatting sqref="G3454">
    <cfRule type="duplicateValues" dxfId="588" priority="1639"/>
  </conditionalFormatting>
  <conditionalFormatting sqref="G3461">
    <cfRule type="duplicateValues" dxfId="587" priority="1633" stopIfTrue="1"/>
  </conditionalFormatting>
  <conditionalFormatting sqref="G3461">
    <cfRule type="duplicateValues" dxfId="586" priority="1634"/>
  </conditionalFormatting>
  <conditionalFormatting sqref="G3465">
    <cfRule type="duplicateValues" dxfId="585" priority="1628" stopIfTrue="1"/>
  </conditionalFormatting>
  <conditionalFormatting sqref="G3465">
    <cfRule type="duplicateValues" dxfId="584" priority="1629"/>
  </conditionalFormatting>
  <conditionalFormatting sqref="G3506">
    <cfRule type="duplicateValues" dxfId="583" priority="1623" stopIfTrue="1"/>
  </conditionalFormatting>
  <conditionalFormatting sqref="G3506">
    <cfRule type="duplicateValues" dxfId="582" priority="1624"/>
  </conditionalFormatting>
  <conditionalFormatting sqref="G3473">
    <cfRule type="duplicateValues" dxfId="581" priority="2683" stopIfTrue="1"/>
  </conditionalFormatting>
  <conditionalFormatting sqref="G3473">
    <cfRule type="duplicateValues" dxfId="580" priority="2684"/>
  </conditionalFormatting>
  <conditionalFormatting sqref="G3477">
    <cfRule type="duplicateValues" dxfId="579" priority="2686" stopIfTrue="1"/>
  </conditionalFormatting>
  <conditionalFormatting sqref="G3477">
    <cfRule type="duplicateValues" dxfId="578" priority="2687"/>
  </conditionalFormatting>
  <conditionalFormatting sqref="G3511">
    <cfRule type="duplicateValues" dxfId="577" priority="1618" stopIfTrue="1"/>
  </conditionalFormatting>
  <conditionalFormatting sqref="G3511">
    <cfRule type="duplicateValues" dxfId="576" priority="1619"/>
  </conditionalFormatting>
  <conditionalFormatting sqref="G3516">
    <cfRule type="duplicateValues" dxfId="575" priority="1614" stopIfTrue="1"/>
  </conditionalFormatting>
  <conditionalFormatting sqref="G3516">
    <cfRule type="duplicateValues" dxfId="574" priority="1615"/>
  </conditionalFormatting>
  <conditionalFormatting sqref="G3523">
    <cfRule type="duplicateValues" dxfId="573" priority="1608" stopIfTrue="1"/>
  </conditionalFormatting>
  <conditionalFormatting sqref="G3523">
    <cfRule type="duplicateValues" dxfId="572" priority="1609"/>
  </conditionalFormatting>
  <conditionalFormatting sqref="G1518">
    <cfRule type="duplicateValues" dxfId="571" priority="1583" stopIfTrue="1"/>
  </conditionalFormatting>
  <conditionalFormatting sqref="B1518">
    <cfRule type="duplicateValues" dxfId="570" priority="1584"/>
  </conditionalFormatting>
  <conditionalFormatting sqref="G1518">
    <cfRule type="duplicateValues" dxfId="569" priority="1585"/>
  </conditionalFormatting>
  <conditionalFormatting sqref="G1662">
    <cfRule type="duplicateValues" dxfId="568" priority="1577" stopIfTrue="1"/>
  </conditionalFormatting>
  <conditionalFormatting sqref="B1662">
    <cfRule type="duplicateValues" dxfId="567" priority="1578"/>
  </conditionalFormatting>
  <conditionalFormatting sqref="G1662">
    <cfRule type="duplicateValues" dxfId="566" priority="1579"/>
  </conditionalFormatting>
  <conditionalFormatting sqref="G3313">
    <cfRule type="duplicateValues" dxfId="565" priority="1575" stopIfTrue="1"/>
  </conditionalFormatting>
  <conditionalFormatting sqref="G3313">
    <cfRule type="duplicateValues" dxfId="564" priority="1576"/>
  </conditionalFormatting>
  <conditionalFormatting sqref="G3338">
    <cfRule type="duplicateValues" dxfId="563" priority="1567" stopIfTrue="1"/>
  </conditionalFormatting>
  <conditionalFormatting sqref="G3338">
    <cfRule type="duplicateValues" dxfId="562" priority="1568"/>
  </conditionalFormatting>
  <conditionalFormatting sqref="G3343">
    <cfRule type="duplicateValues" dxfId="561" priority="1562" stopIfTrue="1"/>
  </conditionalFormatting>
  <conditionalFormatting sqref="G3343">
    <cfRule type="duplicateValues" dxfId="560" priority="1563"/>
  </conditionalFormatting>
  <conditionalFormatting sqref="G3348">
    <cfRule type="duplicateValues" dxfId="559" priority="1557" stopIfTrue="1"/>
  </conditionalFormatting>
  <conditionalFormatting sqref="G3348">
    <cfRule type="duplicateValues" dxfId="558" priority="1558"/>
  </conditionalFormatting>
  <conditionalFormatting sqref="G3356">
    <cfRule type="duplicateValues" dxfId="557" priority="1552" stopIfTrue="1"/>
  </conditionalFormatting>
  <conditionalFormatting sqref="G3356">
    <cfRule type="duplicateValues" dxfId="556" priority="1553"/>
  </conditionalFormatting>
  <conditionalFormatting sqref="G3364">
    <cfRule type="duplicateValues" dxfId="555" priority="1547" stopIfTrue="1"/>
  </conditionalFormatting>
  <conditionalFormatting sqref="G3364">
    <cfRule type="duplicateValues" dxfId="554" priority="1548"/>
  </conditionalFormatting>
  <conditionalFormatting sqref="G3370">
    <cfRule type="duplicateValues" dxfId="553" priority="1542" stopIfTrue="1"/>
  </conditionalFormatting>
  <conditionalFormatting sqref="G3370">
    <cfRule type="duplicateValues" dxfId="552" priority="1543"/>
  </conditionalFormatting>
  <conditionalFormatting sqref="G3392">
    <cfRule type="duplicateValues" dxfId="551" priority="1538" stopIfTrue="1"/>
  </conditionalFormatting>
  <conditionalFormatting sqref="G3392">
    <cfRule type="duplicateValues" dxfId="550" priority="1539"/>
  </conditionalFormatting>
  <conditionalFormatting sqref="E3392:F3392">
    <cfRule type="duplicateValues" dxfId="549" priority="1535" stopIfTrue="1"/>
  </conditionalFormatting>
  <conditionalFormatting sqref="E3392:F3392">
    <cfRule type="duplicateValues" dxfId="548" priority="1536"/>
  </conditionalFormatting>
  <conditionalFormatting sqref="G3400">
    <cfRule type="duplicateValues" dxfId="547" priority="1530" stopIfTrue="1"/>
  </conditionalFormatting>
  <conditionalFormatting sqref="G3400">
    <cfRule type="duplicateValues" dxfId="546" priority="1531"/>
  </conditionalFormatting>
  <conditionalFormatting sqref="G3409">
    <cfRule type="duplicateValues" dxfId="545" priority="1526" stopIfTrue="1"/>
  </conditionalFormatting>
  <conditionalFormatting sqref="G3409">
    <cfRule type="duplicateValues" dxfId="544" priority="1527"/>
  </conditionalFormatting>
  <conditionalFormatting sqref="G3455">
    <cfRule type="duplicateValues" dxfId="543" priority="1520" stopIfTrue="1"/>
  </conditionalFormatting>
  <conditionalFormatting sqref="G3455">
    <cfRule type="duplicateValues" dxfId="542" priority="1521"/>
  </conditionalFormatting>
  <conditionalFormatting sqref="G3462">
    <cfRule type="duplicateValues" dxfId="541" priority="1515" stopIfTrue="1"/>
  </conditionalFormatting>
  <conditionalFormatting sqref="G3462">
    <cfRule type="duplicateValues" dxfId="540" priority="1516"/>
  </conditionalFormatting>
  <conditionalFormatting sqref="G3466">
    <cfRule type="duplicateValues" dxfId="539" priority="1510" stopIfTrue="1"/>
  </conditionalFormatting>
  <conditionalFormatting sqref="G3466">
    <cfRule type="duplicateValues" dxfId="538" priority="1511"/>
  </conditionalFormatting>
  <conditionalFormatting sqref="G3507">
    <cfRule type="duplicateValues" dxfId="537" priority="1505" stopIfTrue="1"/>
  </conditionalFormatting>
  <conditionalFormatting sqref="G3507">
    <cfRule type="duplicateValues" dxfId="536" priority="1506"/>
  </conditionalFormatting>
  <conditionalFormatting sqref="G3512">
    <cfRule type="duplicateValues" dxfId="535" priority="1500" stopIfTrue="1"/>
  </conditionalFormatting>
  <conditionalFormatting sqref="G3512">
    <cfRule type="duplicateValues" dxfId="534" priority="1501"/>
  </conditionalFormatting>
  <conditionalFormatting sqref="G3517">
    <cfRule type="duplicateValues" dxfId="533" priority="1496" stopIfTrue="1"/>
  </conditionalFormatting>
  <conditionalFormatting sqref="G3517">
    <cfRule type="duplicateValues" dxfId="532" priority="1497"/>
  </conditionalFormatting>
  <conditionalFormatting sqref="G3524">
    <cfRule type="duplicateValues" dxfId="531" priority="1490" stopIfTrue="1"/>
  </conditionalFormatting>
  <conditionalFormatting sqref="G3524">
    <cfRule type="duplicateValues" dxfId="530" priority="1491"/>
  </conditionalFormatting>
  <conditionalFormatting sqref="G354">
    <cfRule type="duplicateValues" dxfId="529" priority="1486" stopIfTrue="1"/>
  </conditionalFormatting>
  <conditionalFormatting sqref="G804">
    <cfRule type="duplicateValues" dxfId="528" priority="1472" stopIfTrue="1"/>
  </conditionalFormatting>
  <conditionalFormatting sqref="G804">
    <cfRule type="duplicateValues" dxfId="527" priority="1471"/>
  </conditionalFormatting>
  <conditionalFormatting sqref="B804">
    <cfRule type="duplicateValues" dxfId="526" priority="1469"/>
  </conditionalFormatting>
  <conditionalFormatting sqref="G832">
    <cfRule type="duplicateValues" dxfId="525" priority="1465" stopIfTrue="1"/>
  </conditionalFormatting>
  <conditionalFormatting sqref="B832">
    <cfRule type="duplicateValues" dxfId="524" priority="1464"/>
  </conditionalFormatting>
  <conditionalFormatting sqref="G832">
    <cfRule type="duplicateValues" dxfId="523" priority="1463"/>
  </conditionalFormatting>
  <conditionalFormatting sqref="G867">
    <cfRule type="duplicateValues" dxfId="522" priority="1457" stopIfTrue="1"/>
  </conditionalFormatting>
  <conditionalFormatting sqref="B867">
    <cfRule type="duplicateValues" dxfId="521" priority="1458"/>
  </conditionalFormatting>
  <conditionalFormatting sqref="G867">
    <cfRule type="duplicateValues" dxfId="520" priority="1459"/>
  </conditionalFormatting>
  <conditionalFormatting sqref="G875">
    <cfRule type="duplicateValues" dxfId="519" priority="1453" stopIfTrue="1"/>
  </conditionalFormatting>
  <conditionalFormatting sqref="B875">
    <cfRule type="duplicateValues" dxfId="518" priority="1452"/>
  </conditionalFormatting>
  <conditionalFormatting sqref="G875">
    <cfRule type="duplicateValues" dxfId="517" priority="1451"/>
  </conditionalFormatting>
  <conditionalFormatting sqref="G947">
    <cfRule type="duplicateValues" dxfId="516" priority="1447" stopIfTrue="1"/>
  </conditionalFormatting>
  <conditionalFormatting sqref="G947">
    <cfRule type="duplicateValues" dxfId="515" priority="1446"/>
  </conditionalFormatting>
  <conditionalFormatting sqref="B947">
    <cfRule type="duplicateValues" dxfId="514" priority="1444"/>
  </conditionalFormatting>
  <conditionalFormatting sqref="G955">
    <cfRule type="duplicateValues" dxfId="513" priority="1441" stopIfTrue="1"/>
  </conditionalFormatting>
  <conditionalFormatting sqref="G955">
    <cfRule type="duplicateValues" dxfId="512" priority="1440"/>
  </conditionalFormatting>
  <conditionalFormatting sqref="B955">
    <cfRule type="duplicateValues" dxfId="511" priority="1438"/>
  </conditionalFormatting>
  <conditionalFormatting sqref="G976">
    <cfRule type="duplicateValues" dxfId="510" priority="1435" stopIfTrue="1"/>
  </conditionalFormatting>
  <conditionalFormatting sqref="G976">
    <cfRule type="duplicateValues" dxfId="509" priority="1434"/>
  </conditionalFormatting>
  <conditionalFormatting sqref="B976">
    <cfRule type="duplicateValues" dxfId="508" priority="1432"/>
  </conditionalFormatting>
  <conditionalFormatting sqref="G1592">
    <cfRule type="duplicateValues" dxfId="507" priority="1429" stopIfTrue="1"/>
  </conditionalFormatting>
  <conditionalFormatting sqref="G1592">
    <cfRule type="duplicateValues" dxfId="506" priority="1430"/>
  </conditionalFormatting>
  <conditionalFormatting sqref="B1592">
    <cfRule type="duplicateValues" dxfId="505" priority="1431"/>
  </conditionalFormatting>
  <conditionalFormatting sqref="G1669">
    <cfRule type="duplicateValues" dxfId="504" priority="1424" stopIfTrue="1"/>
  </conditionalFormatting>
  <conditionalFormatting sqref="B1669">
    <cfRule type="duplicateValues" dxfId="503" priority="1425"/>
  </conditionalFormatting>
  <conditionalFormatting sqref="G1669">
    <cfRule type="duplicateValues" dxfId="502" priority="1426"/>
  </conditionalFormatting>
  <conditionalFormatting sqref="G3215">
    <cfRule type="duplicateValues" dxfId="501" priority="1363" stopIfTrue="1"/>
  </conditionalFormatting>
  <conditionalFormatting sqref="G3215">
    <cfRule type="duplicateValues" dxfId="500" priority="1364"/>
  </conditionalFormatting>
  <conditionalFormatting sqref="G3219">
    <cfRule type="duplicateValues" dxfId="499" priority="1358" stopIfTrue="1"/>
  </conditionalFormatting>
  <conditionalFormatting sqref="G3219">
    <cfRule type="duplicateValues" dxfId="498" priority="1359"/>
  </conditionalFormatting>
  <conditionalFormatting sqref="G3227">
    <cfRule type="duplicateValues" dxfId="497" priority="1353" stopIfTrue="1"/>
  </conditionalFormatting>
  <conditionalFormatting sqref="G3227">
    <cfRule type="duplicateValues" dxfId="496" priority="1354"/>
  </conditionalFormatting>
  <conditionalFormatting sqref="G3234">
    <cfRule type="duplicateValues" dxfId="495" priority="1348" stopIfTrue="1"/>
  </conditionalFormatting>
  <conditionalFormatting sqref="G3234">
    <cfRule type="duplicateValues" dxfId="494" priority="1349"/>
  </conditionalFormatting>
  <conditionalFormatting sqref="G3239">
    <cfRule type="duplicateValues" dxfId="493" priority="1343" stopIfTrue="1"/>
  </conditionalFormatting>
  <conditionalFormatting sqref="G3239">
    <cfRule type="duplicateValues" dxfId="492" priority="1344"/>
  </conditionalFormatting>
  <conditionalFormatting sqref="G3244">
    <cfRule type="duplicateValues" dxfId="491" priority="1338" stopIfTrue="1"/>
  </conditionalFormatting>
  <conditionalFormatting sqref="G3244">
    <cfRule type="duplicateValues" dxfId="490" priority="1339"/>
  </conditionalFormatting>
  <conditionalFormatting sqref="G3270">
    <cfRule type="duplicateValues" dxfId="489" priority="1333" stopIfTrue="1"/>
  </conditionalFormatting>
  <conditionalFormatting sqref="G3270">
    <cfRule type="duplicateValues" dxfId="488" priority="1334"/>
  </conditionalFormatting>
  <conditionalFormatting sqref="G3287">
    <cfRule type="duplicateValues" dxfId="487" priority="1328" stopIfTrue="1"/>
  </conditionalFormatting>
  <conditionalFormatting sqref="G3287">
    <cfRule type="duplicateValues" dxfId="486" priority="1329"/>
  </conditionalFormatting>
  <conditionalFormatting sqref="G3291">
    <cfRule type="duplicateValues" dxfId="485" priority="1323" stopIfTrue="1"/>
  </conditionalFormatting>
  <conditionalFormatting sqref="G3291">
    <cfRule type="duplicateValues" dxfId="484" priority="1324"/>
  </conditionalFormatting>
  <conditionalFormatting sqref="G3393">
    <cfRule type="duplicateValues" dxfId="483" priority="1319" stopIfTrue="1"/>
  </conditionalFormatting>
  <conditionalFormatting sqref="G3393">
    <cfRule type="duplicateValues" dxfId="482" priority="1320"/>
  </conditionalFormatting>
  <conditionalFormatting sqref="E3393:F3393">
    <cfRule type="duplicateValues" dxfId="481" priority="1316" stopIfTrue="1"/>
  </conditionalFormatting>
  <conditionalFormatting sqref="E3393:F3393">
    <cfRule type="duplicateValues" dxfId="480" priority="1317"/>
  </conditionalFormatting>
  <conditionalFormatting sqref="G3525">
    <cfRule type="duplicateValues" dxfId="479" priority="1311" stopIfTrue="1"/>
  </conditionalFormatting>
  <conditionalFormatting sqref="G3525">
    <cfRule type="duplicateValues" dxfId="478" priority="1312"/>
  </conditionalFormatting>
  <conditionalFormatting sqref="G3704">
    <cfRule type="duplicateValues" dxfId="477" priority="1303" stopIfTrue="1"/>
  </conditionalFormatting>
  <conditionalFormatting sqref="G3704">
    <cfRule type="duplicateValues" dxfId="476" priority="1304"/>
  </conditionalFormatting>
  <conditionalFormatting sqref="G355">
    <cfRule type="duplicateValues" dxfId="475" priority="1274" stopIfTrue="1"/>
  </conditionalFormatting>
  <conditionalFormatting sqref="G876">
    <cfRule type="duplicateValues" dxfId="474" priority="1229" stopIfTrue="1"/>
  </conditionalFormatting>
  <conditionalFormatting sqref="B876">
    <cfRule type="duplicateValues" dxfId="473" priority="1228"/>
  </conditionalFormatting>
  <conditionalFormatting sqref="G876">
    <cfRule type="duplicateValues" dxfId="472" priority="1227"/>
  </conditionalFormatting>
  <conditionalFormatting sqref="G887">
    <cfRule type="duplicateValues" dxfId="471" priority="1225" stopIfTrue="1"/>
  </conditionalFormatting>
  <conditionalFormatting sqref="B887">
    <cfRule type="duplicateValues" dxfId="470" priority="1224"/>
  </conditionalFormatting>
  <conditionalFormatting sqref="G887">
    <cfRule type="duplicateValues" dxfId="469" priority="1223"/>
  </conditionalFormatting>
  <conditionalFormatting sqref="G893">
    <cfRule type="duplicateValues" dxfId="468" priority="1221" stopIfTrue="1"/>
  </conditionalFormatting>
  <conditionalFormatting sqref="B893">
    <cfRule type="duplicateValues" dxfId="467" priority="1220"/>
  </conditionalFormatting>
  <conditionalFormatting sqref="G893">
    <cfRule type="duplicateValues" dxfId="466" priority="1219"/>
  </conditionalFormatting>
  <conditionalFormatting sqref="G1007">
    <cfRule type="duplicateValues" dxfId="465" priority="1211" stopIfTrue="1"/>
  </conditionalFormatting>
  <conditionalFormatting sqref="B1007">
    <cfRule type="duplicateValues" dxfId="464" priority="1212"/>
  </conditionalFormatting>
  <conditionalFormatting sqref="G1007">
    <cfRule type="duplicateValues" dxfId="463" priority="1213"/>
  </conditionalFormatting>
  <conditionalFormatting sqref="G1012">
    <cfRule type="duplicateValues" dxfId="462" priority="1207" stopIfTrue="1"/>
  </conditionalFormatting>
  <conditionalFormatting sqref="B1012">
    <cfRule type="duplicateValues" dxfId="461" priority="1208"/>
  </conditionalFormatting>
  <conditionalFormatting sqref="G1012">
    <cfRule type="duplicateValues" dxfId="460" priority="1209"/>
  </conditionalFormatting>
  <conditionalFormatting sqref="G1018">
    <cfRule type="duplicateValues" dxfId="459" priority="1203" stopIfTrue="1"/>
  </conditionalFormatting>
  <conditionalFormatting sqref="B1018">
    <cfRule type="duplicateValues" dxfId="458" priority="1204"/>
  </conditionalFormatting>
  <conditionalFormatting sqref="G1018">
    <cfRule type="duplicateValues" dxfId="457" priority="1205"/>
  </conditionalFormatting>
  <conditionalFormatting sqref="G1025">
    <cfRule type="duplicateValues" dxfId="456" priority="1199" stopIfTrue="1"/>
  </conditionalFormatting>
  <conditionalFormatting sqref="B1025">
    <cfRule type="duplicateValues" dxfId="455" priority="1200"/>
  </conditionalFormatting>
  <conditionalFormatting sqref="G1025">
    <cfRule type="duplicateValues" dxfId="454" priority="1201"/>
  </conditionalFormatting>
  <conditionalFormatting sqref="G1416">
    <cfRule type="duplicateValues" dxfId="453" priority="1138" stopIfTrue="1"/>
  </conditionalFormatting>
  <conditionalFormatting sqref="R1416">
    <cfRule type="duplicateValues" dxfId="452" priority="1137" stopIfTrue="1"/>
  </conditionalFormatting>
  <conditionalFormatting sqref="S1416">
    <cfRule type="duplicateValues" dxfId="451" priority="1136" stopIfTrue="1"/>
  </conditionalFormatting>
  <conditionalFormatting sqref="T1416">
    <cfRule type="duplicateValues" dxfId="450" priority="1135" stopIfTrue="1"/>
  </conditionalFormatting>
  <conditionalFormatting sqref="U1416">
    <cfRule type="duplicateValues" dxfId="449" priority="1134" stopIfTrue="1"/>
  </conditionalFormatting>
  <conditionalFormatting sqref="V1416">
    <cfRule type="duplicateValues" dxfId="448" priority="1133" stopIfTrue="1"/>
  </conditionalFormatting>
  <conditionalFormatting sqref="G1487">
    <cfRule type="duplicateValues" dxfId="447" priority="1129" stopIfTrue="1"/>
  </conditionalFormatting>
  <conditionalFormatting sqref="R1487:S1487">
    <cfRule type="duplicateValues" dxfId="446" priority="1128" stopIfTrue="1"/>
  </conditionalFormatting>
  <conditionalFormatting sqref="G1593">
    <cfRule type="duplicateValues" dxfId="445" priority="1119" stopIfTrue="1"/>
  </conditionalFormatting>
  <conditionalFormatting sqref="G1593">
    <cfRule type="duplicateValues" dxfId="444" priority="1120"/>
  </conditionalFormatting>
  <conditionalFormatting sqref="B1593">
    <cfRule type="duplicateValues" dxfId="443" priority="1121"/>
  </conditionalFormatting>
  <conditionalFormatting sqref="G1601">
    <cfRule type="duplicateValues" dxfId="442" priority="1114" stopIfTrue="1"/>
  </conditionalFormatting>
  <conditionalFormatting sqref="G1601">
    <cfRule type="duplicateValues" dxfId="441" priority="1115"/>
  </conditionalFormatting>
  <conditionalFormatting sqref="B1601">
    <cfRule type="duplicateValues" dxfId="440" priority="1116"/>
  </conditionalFormatting>
  <conditionalFormatting sqref="G1611">
    <cfRule type="duplicateValues" dxfId="439" priority="1110" stopIfTrue="1"/>
  </conditionalFormatting>
  <conditionalFormatting sqref="G1611">
    <cfRule type="duplicateValues" dxfId="438" priority="1111"/>
  </conditionalFormatting>
  <conditionalFormatting sqref="B1611">
    <cfRule type="duplicateValues" dxfId="437" priority="1112"/>
  </conditionalFormatting>
  <conditionalFormatting sqref="G1619">
    <cfRule type="duplicateValues" dxfId="436" priority="1106" stopIfTrue="1"/>
  </conditionalFormatting>
  <conditionalFormatting sqref="G1619">
    <cfRule type="duplicateValues" dxfId="435" priority="1107"/>
  </conditionalFormatting>
  <conditionalFormatting sqref="B1619">
    <cfRule type="duplicateValues" dxfId="434" priority="1108"/>
  </conditionalFormatting>
  <conditionalFormatting sqref="G1626">
    <cfRule type="duplicateValues" dxfId="433" priority="1102" stopIfTrue="1"/>
  </conditionalFormatting>
  <conditionalFormatting sqref="G1626">
    <cfRule type="duplicateValues" dxfId="432" priority="1103"/>
  </conditionalFormatting>
  <conditionalFormatting sqref="B1626">
    <cfRule type="duplicateValues" dxfId="431" priority="1104"/>
  </conditionalFormatting>
  <conditionalFormatting sqref="G1640">
    <cfRule type="duplicateValues" dxfId="430" priority="1100" stopIfTrue="1"/>
  </conditionalFormatting>
  <conditionalFormatting sqref="G1640">
    <cfRule type="duplicateValues" dxfId="429" priority="1101"/>
  </conditionalFormatting>
  <conditionalFormatting sqref="B1640">
    <cfRule type="duplicateValues" dxfId="428" priority="1099"/>
  </conditionalFormatting>
  <conditionalFormatting sqref="G1648">
    <cfRule type="duplicateValues" dxfId="427" priority="1094" stopIfTrue="1"/>
  </conditionalFormatting>
  <conditionalFormatting sqref="B1648">
    <cfRule type="duplicateValues" dxfId="426" priority="1095"/>
  </conditionalFormatting>
  <conditionalFormatting sqref="G1648">
    <cfRule type="duplicateValues" dxfId="425" priority="1096"/>
  </conditionalFormatting>
  <conditionalFormatting sqref="G1670">
    <cfRule type="duplicateValues" dxfId="424" priority="1090" stopIfTrue="1"/>
  </conditionalFormatting>
  <conditionalFormatting sqref="B1670">
    <cfRule type="duplicateValues" dxfId="423" priority="1091"/>
  </conditionalFormatting>
  <conditionalFormatting sqref="G1670">
    <cfRule type="duplicateValues" dxfId="422" priority="1092"/>
  </conditionalFormatting>
  <conditionalFormatting sqref="G1676">
    <cfRule type="duplicateValues" dxfId="421" priority="1086" stopIfTrue="1"/>
  </conditionalFormatting>
  <conditionalFormatting sqref="B1676">
    <cfRule type="duplicateValues" dxfId="420" priority="1087"/>
  </conditionalFormatting>
  <conditionalFormatting sqref="G1676">
    <cfRule type="duplicateValues" dxfId="419" priority="1088"/>
  </conditionalFormatting>
  <conditionalFormatting sqref="G1683">
    <cfRule type="duplicateValues" dxfId="418" priority="1082" stopIfTrue="1"/>
  </conditionalFormatting>
  <conditionalFormatting sqref="B1683">
    <cfRule type="duplicateValues" dxfId="417" priority="1083"/>
  </conditionalFormatting>
  <conditionalFormatting sqref="G1683">
    <cfRule type="duplicateValues" dxfId="416" priority="1084"/>
  </conditionalFormatting>
  <conditionalFormatting sqref="G2276">
    <cfRule type="duplicateValues" dxfId="415" priority="1058" stopIfTrue="1"/>
  </conditionalFormatting>
  <conditionalFormatting sqref="G2283">
    <cfRule type="duplicateValues" dxfId="414" priority="1056" stopIfTrue="1"/>
  </conditionalFormatting>
  <conditionalFormatting sqref="G2308">
    <cfRule type="duplicateValues" dxfId="413" priority="1055" stopIfTrue="1"/>
  </conditionalFormatting>
  <conditionalFormatting sqref="G2355">
    <cfRule type="duplicateValues" dxfId="412" priority="1052" stopIfTrue="1"/>
  </conditionalFormatting>
  <conditionalFormatting sqref="G3228">
    <cfRule type="duplicateValues" dxfId="411" priority="991" stopIfTrue="1"/>
  </conditionalFormatting>
  <conditionalFormatting sqref="G3228">
    <cfRule type="duplicateValues" dxfId="410" priority="992"/>
  </conditionalFormatting>
  <conditionalFormatting sqref="G3278">
    <cfRule type="duplicateValues" dxfId="409" priority="986" stopIfTrue="1"/>
  </conditionalFormatting>
  <conditionalFormatting sqref="G3278">
    <cfRule type="duplicateValues" dxfId="408" priority="987"/>
  </conditionalFormatting>
  <conditionalFormatting sqref="G3282">
    <cfRule type="duplicateValues" dxfId="407" priority="981" stopIfTrue="1"/>
  </conditionalFormatting>
  <conditionalFormatting sqref="G3282">
    <cfRule type="duplicateValues" dxfId="406" priority="982"/>
  </conditionalFormatting>
  <conditionalFormatting sqref="G3301">
    <cfRule type="duplicateValues" dxfId="405" priority="976" stopIfTrue="1"/>
  </conditionalFormatting>
  <conditionalFormatting sqref="G3301">
    <cfRule type="duplicateValues" dxfId="404" priority="977"/>
  </conditionalFormatting>
  <conditionalFormatting sqref="G3365">
    <cfRule type="duplicateValues" dxfId="403" priority="971" stopIfTrue="1"/>
  </conditionalFormatting>
  <conditionalFormatting sqref="G3365">
    <cfRule type="duplicateValues" dxfId="402" priority="972"/>
  </conditionalFormatting>
  <conditionalFormatting sqref="G3371">
    <cfRule type="duplicateValues" dxfId="401" priority="966" stopIfTrue="1"/>
  </conditionalFormatting>
  <conditionalFormatting sqref="G3371">
    <cfRule type="duplicateValues" dxfId="400" priority="967"/>
  </conditionalFormatting>
  <conditionalFormatting sqref="G3394">
    <cfRule type="duplicateValues" dxfId="399" priority="962" stopIfTrue="1"/>
  </conditionalFormatting>
  <conditionalFormatting sqref="G3394">
    <cfRule type="duplicateValues" dxfId="398" priority="963"/>
  </conditionalFormatting>
  <conditionalFormatting sqref="E3394:F3394">
    <cfRule type="duplicateValues" dxfId="397" priority="959" stopIfTrue="1"/>
  </conditionalFormatting>
  <conditionalFormatting sqref="E3394:F3394">
    <cfRule type="duplicateValues" dxfId="396" priority="960"/>
  </conditionalFormatting>
  <conditionalFormatting sqref="G3401">
    <cfRule type="duplicateValues" dxfId="395" priority="954" stopIfTrue="1"/>
  </conditionalFormatting>
  <conditionalFormatting sqref="G3401">
    <cfRule type="duplicateValues" dxfId="394" priority="955"/>
  </conditionalFormatting>
  <conditionalFormatting sqref="G3508">
    <cfRule type="duplicateValues" dxfId="393" priority="949" stopIfTrue="1"/>
  </conditionalFormatting>
  <conditionalFormatting sqref="G3508">
    <cfRule type="duplicateValues" dxfId="392" priority="950"/>
  </conditionalFormatting>
  <conditionalFormatting sqref="G3565">
    <cfRule type="duplicateValues" dxfId="391" priority="946" stopIfTrue="1"/>
  </conditionalFormatting>
  <conditionalFormatting sqref="G3565">
    <cfRule type="duplicateValues" dxfId="390" priority="947"/>
  </conditionalFormatting>
  <conditionalFormatting sqref="G3571">
    <cfRule type="duplicateValues" dxfId="389" priority="943" stopIfTrue="1"/>
  </conditionalFormatting>
  <conditionalFormatting sqref="G3571">
    <cfRule type="duplicateValues" dxfId="388" priority="944"/>
  </conditionalFormatting>
  <conditionalFormatting sqref="G3736">
    <cfRule type="duplicateValues" dxfId="387" priority="865" stopIfTrue="1"/>
  </conditionalFormatting>
  <conditionalFormatting sqref="B3736 B3739">
    <cfRule type="duplicateValues" dxfId="386" priority="866"/>
  </conditionalFormatting>
  <conditionalFormatting sqref="G3736">
    <cfRule type="duplicateValues" dxfId="385" priority="867"/>
  </conditionalFormatting>
  <conditionalFormatting sqref="G3739">
    <cfRule type="duplicateValues" dxfId="384" priority="862" stopIfTrue="1"/>
  </conditionalFormatting>
  <conditionalFormatting sqref="G3739">
    <cfRule type="duplicateValues" dxfId="383" priority="863"/>
  </conditionalFormatting>
  <conditionalFormatting sqref="G1013">
    <cfRule type="duplicateValues" dxfId="382" priority="832" stopIfTrue="1"/>
  </conditionalFormatting>
  <conditionalFormatting sqref="B1013">
    <cfRule type="duplicateValues" dxfId="381" priority="833"/>
  </conditionalFormatting>
  <conditionalFormatting sqref="G1013">
    <cfRule type="duplicateValues" dxfId="380" priority="834"/>
  </conditionalFormatting>
  <conditionalFormatting sqref="G1026">
    <cfRule type="duplicateValues" dxfId="379" priority="828" stopIfTrue="1"/>
  </conditionalFormatting>
  <conditionalFormatting sqref="B1026">
    <cfRule type="duplicateValues" dxfId="378" priority="829"/>
  </conditionalFormatting>
  <conditionalFormatting sqref="G1026">
    <cfRule type="duplicateValues" dxfId="377" priority="830"/>
  </conditionalFormatting>
  <conditionalFormatting sqref="G3651">
    <cfRule type="duplicateValues" dxfId="376" priority="818" stopIfTrue="1"/>
  </conditionalFormatting>
  <conditionalFormatting sqref="G3651">
    <cfRule type="duplicateValues" dxfId="375" priority="819"/>
  </conditionalFormatting>
  <conditionalFormatting sqref="G3655">
    <cfRule type="duplicateValues" dxfId="374" priority="815" stopIfTrue="1"/>
  </conditionalFormatting>
  <conditionalFormatting sqref="G3655">
    <cfRule type="duplicateValues" dxfId="373" priority="816"/>
  </conditionalFormatting>
  <conditionalFormatting sqref="G3659">
    <cfRule type="duplicateValues" dxfId="372" priority="812" stopIfTrue="1"/>
  </conditionalFormatting>
  <conditionalFormatting sqref="G3659">
    <cfRule type="duplicateValues" dxfId="371" priority="813"/>
  </conditionalFormatting>
  <conditionalFormatting sqref="G3663">
    <cfRule type="duplicateValues" dxfId="370" priority="809" stopIfTrue="1"/>
  </conditionalFormatting>
  <conditionalFormatting sqref="G3663">
    <cfRule type="duplicateValues" dxfId="369" priority="810"/>
  </conditionalFormatting>
  <conditionalFormatting sqref="G3667">
    <cfRule type="duplicateValues" dxfId="368" priority="806" stopIfTrue="1"/>
  </conditionalFormatting>
  <conditionalFormatting sqref="G3667">
    <cfRule type="duplicateValues" dxfId="367" priority="807"/>
  </conditionalFormatting>
  <conditionalFormatting sqref="G3671">
    <cfRule type="duplicateValues" dxfId="366" priority="803" stopIfTrue="1"/>
  </conditionalFormatting>
  <conditionalFormatting sqref="G3671">
    <cfRule type="duplicateValues" dxfId="365" priority="804"/>
  </conditionalFormatting>
  <conditionalFormatting sqref="G3675">
    <cfRule type="duplicateValues" dxfId="364" priority="800" stopIfTrue="1"/>
  </conditionalFormatting>
  <conditionalFormatting sqref="G3675">
    <cfRule type="duplicateValues" dxfId="363" priority="801"/>
  </conditionalFormatting>
  <conditionalFormatting sqref="G3679">
    <cfRule type="duplicateValues" dxfId="362" priority="797" stopIfTrue="1"/>
  </conditionalFormatting>
  <conditionalFormatting sqref="G3679">
    <cfRule type="duplicateValues" dxfId="361" priority="798"/>
  </conditionalFormatting>
  <conditionalFormatting sqref="G3743">
    <cfRule type="duplicateValues" dxfId="360" priority="794" stopIfTrue="1"/>
  </conditionalFormatting>
  <conditionalFormatting sqref="G3743">
    <cfRule type="duplicateValues" dxfId="359" priority="795"/>
  </conditionalFormatting>
  <conditionalFormatting sqref="G356">
    <cfRule type="duplicateValues" dxfId="358" priority="779" stopIfTrue="1"/>
  </conditionalFormatting>
  <conditionalFormatting sqref="G3652">
    <cfRule type="duplicateValues" dxfId="357" priority="771" stopIfTrue="1"/>
  </conditionalFormatting>
  <conditionalFormatting sqref="G3652">
    <cfRule type="duplicateValues" dxfId="356" priority="772"/>
  </conditionalFormatting>
  <conditionalFormatting sqref="G3656">
    <cfRule type="duplicateValues" dxfId="355" priority="768" stopIfTrue="1"/>
  </conditionalFormatting>
  <conditionalFormatting sqref="G3656">
    <cfRule type="duplicateValues" dxfId="354" priority="769"/>
  </conditionalFormatting>
  <conditionalFormatting sqref="G3660">
    <cfRule type="duplicateValues" dxfId="353" priority="765" stopIfTrue="1"/>
  </conditionalFormatting>
  <conditionalFormatting sqref="G3660">
    <cfRule type="duplicateValues" dxfId="352" priority="766"/>
  </conditionalFormatting>
  <conditionalFormatting sqref="G3664">
    <cfRule type="duplicateValues" dxfId="351" priority="762" stopIfTrue="1"/>
  </conditionalFormatting>
  <conditionalFormatting sqref="G3664">
    <cfRule type="duplicateValues" dxfId="350" priority="763"/>
  </conditionalFormatting>
  <conditionalFormatting sqref="G3668">
    <cfRule type="duplicateValues" dxfId="349" priority="759" stopIfTrue="1"/>
  </conditionalFormatting>
  <conditionalFormatting sqref="G3668">
    <cfRule type="duplicateValues" dxfId="348" priority="760"/>
  </conditionalFormatting>
  <conditionalFormatting sqref="G3672">
    <cfRule type="duplicateValues" dxfId="347" priority="756" stopIfTrue="1"/>
  </conditionalFormatting>
  <conditionalFormatting sqref="G3672">
    <cfRule type="duplicateValues" dxfId="346" priority="757"/>
  </conditionalFormatting>
  <conditionalFormatting sqref="G3676">
    <cfRule type="duplicateValues" dxfId="345" priority="753" stopIfTrue="1"/>
  </conditionalFormatting>
  <conditionalFormatting sqref="G3676">
    <cfRule type="duplicateValues" dxfId="344" priority="754"/>
  </conditionalFormatting>
  <conditionalFormatting sqref="G3680">
    <cfRule type="duplicateValues" dxfId="343" priority="750" stopIfTrue="1"/>
  </conditionalFormatting>
  <conditionalFormatting sqref="G3680">
    <cfRule type="duplicateValues" dxfId="342" priority="751"/>
  </conditionalFormatting>
  <conditionalFormatting sqref="G3683">
    <cfRule type="duplicateValues" dxfId="341" priority="747" stopIfTrue="1"/>
  </conditionalFormatting>
  <conditionalFormatting sqref="G3683">
    <cfRule type="duplicateValues" dxfId="340" priority="748"/>
  </conditionalFormatting>
  <conditionalFormatting sqref="G3687">
    <cfRule type="duplicateValues" dxfId="339" priority="744" stopIfTrue="1"/>
  </conditionalFormatting>
  <conditionalFormatting sqref="G3687">
    <cfRule type="duplicateValues" dxfId="338" priority="745"/>
  </conditionalFormatting>
  <conditionalFormatting sqref="G3691">
    <cfRule type="duplicateValues" dxfId="337" priority="741" stopIfTrue="1"/>
  </conditionalFormatting>
  <conditionalFormatting sqref="G3691">
    <cfRule type="duplicateValues" dxfId="336" priority="742"/>
  </conditionalFormatting>
  <conditionalFormatting sqref="G3695">
    <cfRule type="duplicateValues" dxfId="335" priority="738" stopIfTrue="1"/>
  </conditionalFormatting>
  <conditionalFormatting sqref="G3695">
    <cfRule type="duplicateValues" dxfId="334" priority="739"/>
  </conditionalFormatting>
  <conditionalFormatting sqref="G3698">
    <cfRule type="duplicateValues" dxfId="333" priority="735" stopIfTrue="1"/>
  </conditionalFormatting>
  <conditionalFormatting sqref="G3698">
    <cfRule type="duplicateValues" dxfId="332" priority="736"/>
  </conditionalFormatting>
  <conditionalFormatting sqref="G3737">
    <cfRule type="duplicateValues" dxfId="331" priority="730" stopIfTrue="1"/>
  </conditionalFormatting>
  <conditionalFormatting sqref="B3737">
    <cfRule type="duplicateValues" dxfId="330" priority="731"/>
  </conditionalFormatting>
  <conditionalFormatting sqref="G3737">
    <cfRule type="duplicateValues" dxfId="329" priority="732"/>
  </conditionalFormatting>
  <conditionalFormatting sqref="G3701">
    <cfRule type="duplicateValues" dxfId="328" priority="728" stopIfTrue="1"/>
  </conditionalFormatting>
  <conditionalFormatting sqref="G3701">
    <cfRule type="duplicateValues" dxfId="327" priority="729"/>
  </conditionalFormatting>
  <conditionalFormatting sqref="G357">
    <cfRule type="duplicateValues" dxfId="326" priority="683" stopIfTrue="1"/>
  </conditionalFormatting>
  <conditionalFormatting sqref="G2362">
    <cfRule type="duplicateValues" dxfId="325" priority="661" stopIfTrue="1"/>
  </conditionalFormatting>
  <conditionalFormatting sqref="G3395">
    <cfRule type="duplicateValues" dxfId="324" priority="643" stopIfTrue="1"/>
  </conditionalFormatting>
  <conditionalFormatting sqref="G3395">
    <cfRule type="duplicateValues" dxfId="323" priority="644"/>
  </conditionalFormatting>
  <conditionalFormatting sqref="E3395:F3395">
    <cfRule type="duplicateValues" dxfId="322" priority="640" stopIfTrue="1"/>
  </conditionalFormatting>
  <conditionalFormatting sqref="E3395:F3395">
    <cfRule type="duplicateValues" dxfId="321" priority="641"/>
  </conditionalFormatting>
  <conditionalFormatting sqref="G3684">
    <cfRule type="duplicateValues" dxfId="320" priority="636" stopIfTrue="1"/>
  </conditionalFormatting>
  <conditionalFormatting sqref="G3684">
    <cfRule type="duplicateValues" dxfId="319" priority="637"/>
  </conditionalFormatting>
  <conditionalFormatting sqref="G3688">
    <cfRule type="duplicateValues" dxfId="318" priority="633" stopIfTrue="1"/>
  </conditionalFormatting>
  <conditionalFormatting sqref="G3688">
    <cfRule type="duplicateValues" dxfId="317" priority="634"/>
  </conditionalFormatting>
  <conditionalFormatting sqref="G3692">
    <cfRule type="duplicateValues" dxfId="316" priority="630" stopIfTrue="1"/>
  </conditionalFormatting>
  <conditionalFormatting sqref="G3692">
    <cfRule type="duplicateValues" dxfId="315" priority="631"/>
  </conditionalFormatting>
  <conditionalFormatting sqref="G3705">
    <cfRule type="duplicateValues" dxfId="314" priority="627" stopIfTrue="1"/>
  </conditionalFormatting>
  <conditionalFormatting sqref="G3705">
    <cfRule type="duplicateValues" dxfId="313" priority="628"/>
  </conditionalFormatting>
  <conditionalFormatting sqref="F4158">
    <cfRule type="duplicateValues" dxfId="312" priority="570"/>
  </conditionalFormatting>
  <conditionalFormatting sqref="F4160">
    <cfRule type="duplicateValues" dxfId="311" priority="569"/>
  </conditionalFormatting>
  <conditionalFormatting sqref="F4162">
    <cfRule type="duplicateValues" dxfId="310" priority="568"/>
  </conditionalFormatting>
  <conditionalFormatting sqref="G3948 G3942 G3937">
    <cfRule type="duplicateValues" dxfId="309" priority="2689"/>
  </conditionalFormatting>
  <conditionalFormatting sqref="V3191:AO3191">
    <cfRule type="duplicateValues" dxfId="308" priority="2691" stopIfTrue="1"/>
  </conditionalFormatting>
  <conditionalFormatting sqref="V1371:AO1371">
    <cfRule type="duplicateValues" dxfId="307" priority="2692" stopIfTrue="1"/>
  </conditionalFormatting>
  <conditionalFormatting sqref="V1377:AO1377 W1379:AO1379">
    <cfRule type="duplicateValues" dxfId="306" priority="2693" stopIfTrue="1"/>
  </conditionalFormatting>
  <conditionalFormatting sqref="V1383:AO1383 W1385:AO1385">
    <cfRule type="duplicateValues" dxfId="305" priority="2694" stopIfTrue="1"/>
  </conditionalFormatting>
  <conditionalFormatting sqref="V1389:AO1389 W1390:AO1390">
    <cfRule type="duplicateValues" dxfId="304" priority="2695" stopIfTrue="1"/>
  </conditionalFormatting>
  <conditionalFormatting sqref="V1395:AO1395 W1396:AO1396">
    <cfRule type="duplicateValues" dxfId="303" priority="2696" stopIfTrue="1"/>
  </conditionalFormatting>
  <conditionalFormatting sqref="V1400:AO1400 W1402:AO1402">
    <cfRule type="duplicateValues" dxfId="302" priority="2697" stopIfTrue="1"/>
  </conditionalFormatting>
  <conditionalFormatting sqref="V1406:AO1406 W1407:AO1407">
    <cfRule type="duplicateValues" dxfId="301" priority="2698" stopIfTrue="1"/>
  </conditionalFormatting>
  <conditionalFormatting sqref="V1412:AO1412 W1414:AO1414">
    <cfRule type="duplicateValues" dxfId="300" priority="2699" stopIfTrue="1"/>
  </conditionalFormatting>
  <conditionalFormatting sqref="V1421:AO1421 W1423:AO1423">
    <cfRule type="duplicateValues" dxfId="299" priority="2700" stopIfTrue="1"/>
  </conditionalFormatting>
  <conditionalFormatting sqref="V1427:AO1427 W1429:AO1429">
    <cfRule type="duplicateValues" dxfId="298" priority="2701" stopIfTrue="1"/>
  </conditionalFormatting>
  <conditionalFormatting sqref="V1433:AO1433">
    <cfRule type="duplicateValues" dxfId="297" priority="2702" stopIfTrue="1"/>
  </conditionalFormatting>
  <conditionalFormatting sqref="V1437:AO1437 W1438:AO1438">
    <cfRule type="duplicateValues" dxfId="296" priority="2703" stopIfTrue="1"/>
  </conditionalFormatting>
  <conditionalFormatting sqref="V1443:AO1443 W1445:AO1445">
    <cfRule type="duplicateValues" dxfId="295" priority="2704" stopIfTrue="1"/>
  </conditionalFormatting>
  <conditionalFormatting sqref="V1454:AO1454 W1456:AO1456">
    <cfRule type="duplicateValues" dxfId="294" priority="2705" stopIfTrue="1"/>
  </conditionalFormatting>
  <conditionalFormatting sqref="V1465:AO1465 W1466:AO1466">
    <cfRule type="duplicateValues" dxfId="293" priority="2706" stopIfTrue="1"/>
  </conditionalFormatting>
  <conditionalFormatting sqref="V1471:AO1471">
    <cfRule type="duplicateValues" dxfId="292" priority="2707" stopIfTrue="1"/>
  </conditionalFormatting>
  <conditionalFormatting sqref="V1478:AO1478">
    <cfRule type="duplicateValues" dxfId="291" priority="2708" stopIfTrue="1"/>
  </conditionalFormatting>
  <conditionalFormatting sqref="V1483:AO1483">
    <cfRule type="duplicateValues" dxfId="290" priority="2709" stopIfTrue="1"/>
  </conditionalFormatting>
  <conditionalFormatting sqref="V1496:AO1496">
    <cfRule type="duplicateValues" dxfId="289" priority="2710" stopIfTrue="1"/>
  </conditionalFormatting>
  <conditionalFormatting sqref="V1501:AO1501">
    <cfRule type="duplicateValues" dxfId="288" priority="2711" stopIfTrue="1"/>
  </conditionalFormatting>
  <conditionalFormatting sqref="V1506:AO1506">
    <cfRule type="duplicateValues" dxfId="287" priority="2712" stopIfTrue="1"/>
  </conditionalFormatting>
  <conditionalFormatting sqref="V3192:AO3192">
    <cfRule type="duplicateValues" dxfId="286" priority="2713" stopIfTrue="1"/>
  </conditionalFormatting>
  <conditionalFormatting sqref="W1372:AO1372">
    <cfRule type="duplicateValues" dxfId="285" priority="2714" stopIfTrue="1"/>
  </conditionalFormatting>
  <conditionalFormatting sqref="W1378:AO1378">
    <cfRule type="duplicateValues" dxfId="284" priority="2715" stopIfTrue="1"/>
  </conditionalFormatting>
  <conditionalFormatting sqref="W1384:AO1384">
    <cfRule type="duplicateValues" dxfId="283" priority="2716" stopIfTrue="1"/>
  </conditionalFormatting>
  <conditionalFormatting sqref="W1401:AO1401">
    <cfRule type="duplicateValues" dxfId="282" priority="2717" stopIfTrue="1"/>
  </conditionalFormatting>
  <conditionalFormatting sqref="W1413:AO1413">
    <cfRule type="duplicateValues" dxfId="281" priority="2718" stopIfTrue="1"/>
  </conditionalFormatting>
  <conditionalFormatting sqref="W1422:AO1422">
    <cfRule type="duplicateValues" dxfId="280" priority="2719" stopIfTrue="1"/>
  </conditionalFormatting>
  <conditionalFormatting sqref="W1428:AO1428">
    <cfRule type="duplicateValues" dxfId="279" priority="2720" stopIfTrue="1"/>
  </conditionalFormatting>
  <conditionalFormatting sqref="W1444:AO1444">
    <cfRule type="duplicateValues" dxfId="278" priority="2721" stopIfTrue="1"/>
  </conditionalFormatting>
  <conditionalFormatting sqref="W1455:AO1455">
    <cfRule type="duplicateValues" dxfId="277" priority="2722" stopIfTrue="1"/>
  </conditionalFormatting>
  <conditionalFormatting sqref="W1415:AO1415">
    <cfRule type="duplicateValues" dxfId="276" priority="2723" stopIfTrue="1"/>
  </conditionalFormatting>
  <conditionalFormatting sqref="W1416:AO1416">
    <cfRule type="duplicateValues" dxfId="275" priority="2724" stopIfTrue="1"/>
  </conditionalFormatting>
  <conditionalFormatting sqref="F4159">
    <cfRule type="duplicateValues" dxfId="274" priority="528"/>
  </conditionalFormatting>
  <conditionalFormatting sqref="E4159">
    <cfRule type="duplicateValues" dxfId="273" priority="527"/>
  </conditionalFormatting>
  <conditionalFormatting sqref="F4161">
    <cfRule type="duplicateValues" dxfId="272" priority="526"/>
  </conditionalFormatting>
  <conditionalFormatting sqref="E4161">
    <cfRule type="duplicateValues" dxfId="271" priority="525"/>
  </conditionalFormatting>
  <conditionalFormatting sqref="F4163">
    <cfRule type="duplicateValues" dxfId="270" priority="524"/>
  </conditionalFormatting>
  <conditionalFormatting sqref="E4163">
    <cfRule type="duplicateValues" dxfId="269" priority="523"/>
  </conditionalFormatting>
  <conditionalFormatting sqref="F4165">
    <cfRule type="duplicateValues" dxfId="268" priority="521"/>
  </conditionalFormatting>
  <conditionalFormatting sqref="E4165">
    <cfRule type="duplicateValues" dxfId="267" priority="522"/>
  </conditionalFormatting>
  <conditionalFormatting sqref="G4166">
    <cfRule type="duplicateValues" dxfId="266" priority="520"/>
  </conditionalFormatting>
  <conditionalFormatting sqref="G4167">
    <cfRule type="duplicateValues" dxfId="265" priority="519"/>
  </conditionalFormatting>
  <conditionalFormatting sqref="G4168">
    <cfRule type="duplicateValues" dxfId="264" priority="518"/>
  </conditionalFormatting>
  <conditionalFormatting sqref="G4169">
    <cfRule type="duplicateValues" dxfId="263" priority="517"/>
  </conditionalFormatting>
  <conditionalFormatting sqref="G4170">
    <cfRule type="duplicateValues" dxfId="262" priority="516"/>
  </conditionalFormatting>
  <conditionalFormatting sqref="G1019">
    <cfRule type="duplicateValues" dxfId="261" priority="511" stopIfTrue="1"/>
  </conditionalFormatting>
  <conditionalFormatting sqref="B1019">
    <cfRule type="duplicateValues" dxfId="260" priority="512"/>
  </conditionalFormatting>
  <conditionalFormatting sqref="G1019">
    <cfRule type="duplicateValues" dxfId="259" priority="513"/>
  </conditionalFormatting>
  <conditionalFormatting sqref="G2277">
    <cfRule type="duplicateValues" dxfId="258" priority="435" stopIfTrue="1"/>
  </conditionalFormatting>
  <conditionalFormatting sqref="G2284">
    <cfRule type="duplicateValues" dxfId="257" priority="433" stopIfTrue="1"/>
  </conditionalFormatting>
  <conditionalFormatting sqref="G2290">
    <cfRule type="duplicateValues" dxfId="256" priority="431" stopIfTrue="1"/>
  </conditionalFormatting>
  <conditionalFormatting sqref="G2296">
    <cfRule type="duplicateValues" dxfId="255" priority="429" stopIfTrue="1"/>
  </conditionalFormatting>
  <conditionalFormatting sqref="G2302">
    <cfRule type="duplicateValues" dxfId="254" priority="427" stopIfTrue="1"/>
  </conditionalFormatting>
  <conditionalFormatting sqref="G2309">
    <cfRule type="duplicateValues" dxfId="253" priority="426" stopIfTrue="1"/>
  </conditionalFormatting>
  <conditionalFormatting sqref="G2319">
    <cfRule type="duplicateValues" dxfId="252" priority="423" stopIfTrue="1"/>
  </conditionalFormatting>
  <conditionalFormatting sqref="G2325">
    <cfRule type="duplicateValues" dxfId="251" priority="421" stopIfTrue="1"/>
  </conditionalFormatting>
  <conditionalFormatting sqref="G2356">
    <cfRule type="duplicateValues" dxfId="250" priority="419" stopIfTrue="1"/>
  </conditionalFormatting>
  <conditionalFormatting sqref="G1417">
    <cfRule type="duplicateValues" dxfId="249" priority="415" stopIfTrue="1"/>
  </conditionalFormatting>
  <conditionalFormatting sqref="R1417">
    <cfRule type="duplicateValues" dxfId="248" priority="414" stopIfTrue="1"/>
  </conditionalFormatting>
  <conditionalFormatting sqref="S1417">
    <cfRule type="duplicateValues" dxfId="247" priority="413" stopIfTrue="1"/>
  </conditionalFormatting>
  <conditionalFormatting sqref="T1417">
    <cfRule type="duplicateValues" dxfId="246" priority="412" stopIfTrue="1"/>
  </conditionalFormatting>
  <conditionalFormatting sqref="U1417">
    <cfRule type="duplicateValues" dxfId="245" priority="411" stopIfTrue="1"/>
  </conditionalFormatting>
  <conditionalFormatting sqref="W1417">
    <cfRule type="duplicateValues" dxfId="244" priority="410" stopIfTrue="1"/>
  </conditionalFormatting>
  <conditionalFormatting sqref="V1417">
    <cfRule type="duplicateValues" dxfId="243" priority="409" stopIfTrue="1"/>
  </conditionalFormatting>
  <conditionalFormatting sqref="G1594">
    <cfRule type="duplicateValues" dxfId="242" priority="406" stopIfTrue="1"/>
  </conditionalFormatting>
  <conditionalFormatting sqref="G1594">
    <cfRule type="duplicateValues" dxfId="241" priority="407"/>
  </conditionalFormatting>
  <conditionalFormatting sqref="B1594">
    <cfRule type="duplicateValues" dxfId="240" priority="408"/>
  </conditionalFormatting>
  <conditionalFormatting sqref="G1612">
    <cfRule type="duplicateValues" dxfId="239" priority="401" stopIfTrue="1"/>
  </conditionalFormatting>
  <conditionalFormatting sqref="G1612">
    <cfRule type="duplicateValues" dxfId="238" priority="402"/>
  </conditionalFormatting>
  <conditionalFormatting sqref="B1612">
    <cfRule type="duplicateValues" dxfId="237" priority="403"/>
  </conditionalFormatting>
  <conditionalFormatting sqref="G1632">
    <cfRule type="duplicateValues" dxfId="236" priority="398" stopIfTrue="1"/>
  </conditionalFormatting>
  <conditionalFormatting sqref="G1632">
    <cfRule type="duplicateValues" dxfId="235" priority="399"/>
  </conditionalFormatting>
  <conditionalFormatting sqref="B1632">
    <cfRule type="duplicateValues" dxfId="234" priority="397"/>
  </conditionalFormatting>
  <conditionalFormatting sqref="G1641">
    <cfRule type="duplicateValues" dxfId="233" priority="395" stopIfTrue="1"/>
  </conditionalFormatting>
  <conditionalFormatting sqref="G1641">
    <cfRule type="duplicateValues" dxfId="232" priority="396"/>
  </conditionalFormatting>
  <conditionalFormatting sqref="B1641">
    <cfRule type="duplicateValues" dxfId="231" priority="394"/>
  </conditionalFormatting>
  <conditionalFormatting sqref="G3058">
    <cfRule type="duplicateValues" dxfId="230" priority="391" stopIfTrue="1"/>
  </conditionalFormatting>
  <conditionalFormatting sqref="G3068">
    <cfRule type="duplicateValues" dxfId="229" priority="389" stopIfTrue="1"/>
  </conditionalFormatting>
  <conditionalFormatting sqref="G3179">
    <cfRule type="duplicateValues" dxfId="228" priority="387" stopIfTrue="1"/>
  </conditionalFormatting>
  <conditionalFormatting sqref="G3561">
    <cfRule type="duplicateValues" dxfId="227" priority="384" stopIfTrue="1"/>
  </conditionalFormatting>
  <conditionalFormatting sqref="G3561">
    <cfRule type="duplicateValues" dxfId="226" priority="385"/>
  </conditionalFormatting>
  <conditionalFormatting sqref="B3740">
    <cfRule type="duplicateValues" dxfId="225" priority="382"/>
  </conditionalFormatting>
  <conditionalFormatting sqref="G3740">
    <cfRule type="duplicateValues" dxfId="224" priority="379" stopIfTrue="1"/>
  </conditionalFormatting>
  <conditionalFormatting sqref="G3740">
    <cfRule type="duplicateValues" dxfId="223" priority="380"/>
  </conditionalFormatting>
  <conditionalFormatting sqref="G3751">
    <cfRule type="duplicateValues" dxfId="222" priority="377" stopIfTrue="1"/>
  </conditionalFormatting>
  <conditionalFormatting sqref="G2742">
    <cfRule type="duplicateValues" dxfId="221" priority="316" stopIfTrue="1"/>
  </conditionalFormatting>
  <conditionalFormatting sqref="B2742">
    <cfRule type="duplicateValues" dxfId="220" priority="315"/>
  </conditionalFormatting>
  <conditionalFormatting sqref="G2742">
    <cfRule type="duplicateValues" dxfId="219" priority="314"/>
  </conditionalFormatting>
  <conditionalFormatting sqref="G3180">
    <cfRule type="duplicateValues" dxfId="218" priority="307" stopIfTrue="1"/>
  </conditionalFormatting>
  <conditionalFormatting sqref="G3738">
    <cfRule type="duplicateValues" dxfId="217" priority="249" stopIfTrue="1"/>
  </conditionalFormatting>
  <conditionalFormatting sqref="G3738">
    <cfRule type="duplicateValues" dxfId="216" priority="250"/>
  </conditionalFormatting>
  <conditionalFormatting sqref="B3738">
    <cfRule type="duplicateValues" dxfId="215" priority="248"/>
  </conditionalFormatting>
  <conditionalFormatting sqref="E3855">
    <cfRule type="duplicateValues" dxfId="214" priority="234"/>
  </conditionalFormatting>
  <conditionalFormatting sqref="B340">
    <cfRule type="duplicateValues" dxfId="213" priority="215"/>
    <cfRule type="duplicateValues" dxfId="212" priority="216"/>
  </conditionalFormatting>
  <conditionalFormatting sqref="B347">
    <cfRule type="duplicateValues" dxfId="211" priority="213"/>
    <cfRule type="duplicateValues" dxfId="210" priority="214"/>
  </conditionalFormatting>
  <conditionalFormatting sqref="G358">
    <cfRule type="duplicateValues" dxfId="209" priority="210" stopIfTrue="1"/>
  </conditionalFormatting>
  <conditionalFormatting sqref="B358">
    <cfRule type="duplicateValues" dxfId="208" priority="211"/>
    <cfRule type="duplicateValues" dxfId="207" priority="212"/>
  </conditionalFormatting>
  <conditionalFormatting sqref="B380">
    <cfRule type="duplicateValues" dxfId="206" priority="208"/>
    <cfRule type="duplicateValues" dxfId="205" priority="209"/>
  </conditionalFormatting>
  <conditionalFormatting sqref="B1852">
    <cfRule type="duplicateValues" dxfId="204" priority="206"/>
    <cfRule type="duplicateValues" dxfId="203" priority="207"/>
  </conditionalFormatting>
  <conditionalFormatting sqref="B1860">
    <cfRule type="duplicateValues" dxfId="202" priority="204"/>
    <cfRule type="duplicateValues" dxfId="201" priority="205"/>
  </conditionalFormatting>
  <conditionalFormatting sqref="B1893">
    <cfRule type="duplicateValues" dxfId="200" priority="202"/>
    <cfRule type="duplicateValues" dxfId="199" priority="203"/>
  </conditionalFormatting>
  <conditionalFormatting sqref="B1901">
    <cfRule type="duplicateValues" dxfId="198" priority="200"/>
    <cfRule type="duplicateValues" dxfId="197" priority="201"/>
  </conditionalFormatting>
  <conditionalFormatting sqref="B1909">
    <cfRule type="duplicateValues" dxfId="196" priority="198"/>
    <cfRule type="duplicateValues" dxfId="195" priority="199"/>
  </conditionalFormatting>
  <conditionalFormatting sqref="B1917">
    <cfRule type="duplicateValues" dxfId="194" priority="196"/>
    <cfRule type="duplicateValues" dxfId="193" priority="197"/>
  </conditionalFormatting>
  <conditionalFormatting sqref="B1924">
    <cfRule type="duplicateValues" dxfId="192" priority="194"/>
    <cfRule type="duplicateValues" dxfId="191" priority="195"/>
  </conditionalFormatting>
  <conditionalFormatting sqref="B1931">
    <cfRule type="duplicateValues" dxfId="190" priority="192"/>
    <cfRule type="duplicateValues" dxfId="189" priority="193"/>
  </conditionalFormatting>
  <conditionalFormatting sqref="B1938">
    <cfRule type="duplicateValues" dxfId="188" priority="190"/>
    <cfRule type="duplicateValues" dxfId="187" priority="191"/>
  </conditionalFormatting>
  <conditionalFormatting sqref="B1947">
    <cfRule type="duplicateValues" dxfId="186" priority="188"/>
    <cfRule type="duplicateValues" dxfId="185" priority="189"/>
  </conditionalFormatting>
  <conditionalFormatting sqref="B1967">
    <cfRule type="duplicateValues" dxfId="184" priority="186"/>
    <cfRule type="duplicateValues" dxfId="183" priority="187"/>
  </conditionalFormatting>
  <conditionalFormatting sqref="B1974">
    <cfRule type="duplicateValues" dxfId="182" priority="184"/>
    <cfRule type="duplicateValues" dxfId="181" priority="185"/>
  </conditionalFormatting>
  <conditionalFormatting sqref="B1989">
    <cfRule type="duplicateValues" dxfId="180" priority="182"/>
    <cfRule type="duplicateValues" dxfId="179" priority="183"/>
  </conditionalFormatting>
  <conditionalFormatting sqref="B1996">
    <cfRule type="duplicateValues" dxfId="178" priority="180"/>
    <cfRule type="duplicateValues" dxfId="177" priority="181"/>
  </conditionalFormatting>
  <conditionalFormatting sqref="B2004">
    <cfRule type="duplicateValues" dxfId="176" priority="178"/>
    <cfRule type="duplicateValues" dxfId="175" priority="179"/>
  </conditionalFormatting>
  <conditionalFormatting sqref="B2011">
    <cfRule type="duplicateValues" dxfId="174" priority="176"/>
    <cfRule type="duplicateValues" dxfId="173" priority="177"/>
  </conditionalFormatting>
  <conditionalFormatting sqref="B2019">
    <cfRule type="duplicateValues" dxfId="172" priority="174"/>
    <cfRule type="duplicateValues" dxfId="171" priority="175"/>
  </conditionalFormatting>
  <conditionalFormatting sqref="B2028">
    <cfRule type="duplicateValues" dxfId="170" priority="172"/>
    <cfRule type="duplicateValues" dxfId="169" priority="173"/>
  </conditionalFormatting>
  <conditionalFormatting sqref="B2036">
    <cfRule type="duplicateValues" dxfId="168" priority="170"/>
    <cfRule type="duplicateValues" dxfId="167" priority="171"/>
  </conditionalFormatting>
  <conditionalFormatting sqref="B2044">
    <cfRule type="duplicateValues" dxfId="166" priority="168"/>
    <cfRule type="duplicateValues" dxfId="165" priority="169"/>
  </conditionalFormatting>
  <conditionalFormatting sqref="B2052">
    <cfRule type="duplicateValues" dxfId="164" priority="166"/>
    <cfRule type="duplicateValues" dxfId="163" priority="167"/>
  </conditionalFormatting>
  <conditionalFormatting sqref="B2060">
    <cfRule type="duplicateValues" dxfId="162" priority="164"/>
    <cfRule type="duplicateValues" dxfId="161" priority="165"/>
  </conditionalFormatting>
  <conditionalFormatting sqref="B2068">
    <cfRule type="duplicateValues" dxfId="160" priority="162"/>
    <cfRule type="duplicateValues" dxfId="159" priority="163"/>
  </conditionalFormatting>
  <conditionalFormatting sqref="B2092">
    <cfRule type="duplicateValues" dxfId="158" priority="160"/>
    <cfRule type="duplicateValues" dxfId="157" priority="161"/>
  </conditionalFormatting>
  <conditionalFormatting sqref="B2100">
    <cfRule type="duplicateValues" dxfId="156" priority="158"/>
    <cfRule type="duplicateValues" dxfId="155" priority="159"/>
  </conditionalFormatting>
  <conditionalFormatting sqref="B2108">
    <cfRule type="duplicateValues" dxfId="154" priority="156"/>
    <cfRule type="duplicateValues" dxfId="153" priority="157"/>
  </conditionalFormatting>
  <conditionalFormatting sqref="B2116">
    <cfRule type="duplicateValues" dxfId="152" priority="154"/>
    <cfRule type="duplicateValues" dxfId="151" priority="155"/>
  </conditionalFormatting>
  <conditionalFormatting sqref="B2124">
    <cfRule type="duplicateValues" dxfId="150" priority="152"/>
    <cfRule type="duplicateValues" dxfId="149" priority="153"/>
  </conditionalFormatting>
  <conditionalFormatting sqref="B2134">
    <cfRule type="duplicateValues" dxfId="148" priority="150"/>
    <cfRule type="duplicateValues" dxfId="147" priority="151"/>
  </conditionalFormatting>
  <conditionalFormatting sqref="B2142">
    <cfRule type="duplicateValues" dxfId="146" priority="148"/>
    <cfRule type="duplicateValues" dxfId="145" priority="149"/>
  </conditionalFormatting>
  <conditionalFormatting sqref="B2150">
    <cfRule type="duplicateValues" dxfId="144" priority="146"/>
    <cfRule type="duplicateValues" dxfId="143" priority="147"/>
  </conditionalFormatting>
  <conditionalFormatting sqref="B2159">
    <cfRule type="duplicateValues" dxfId="142" priority="144"/>
    <cfRule type="duplicateValues" dxfId="141" priority="145"/>
  </conditionalFormatting>
  <conditionalFormatting sqref="B2167">
    <cfRule type="duplicateValues" dxfId="140" priority="142"/>
    <cfRule type="duplicateValues" dxfId="139" priority="143"/>
  </conditionalFormatting>
  <conditionalFormatting sqref="B2242">
    <cfRule type="duplicateValues" dxfId="138" priority="140"/>
    <cfRule type="duplicateValues" dxfId="137" priority="141"/>
  </conditionalFormatting>
  <conditionalFormatting sqref="B2554">
    <cfRule type="duplicateValues" dxfId="136" priority="138"/>
    <cfRule type="duplicateValues" dxfId="135" priority="139"/>
  </conditionalFormatting>
  <conditionalFormatting sqref="B2563">
    <cfRule type="duplicateValues" dxfId="134" priority="136"/>
    <cfRule type="duplicateValues" dxfId="133" priority="137"/>
  </conditionalFormatting>
  <conditionalFormatting sqref="B2572">
    <cfRule type="duplicateValues" dxfId="132" priority="134"/>
    <cfRule type="duplicateValues" dxfId="131" priority="135"/>
  </conditionalFormatting>
  <conditionalFormatting sqref="B2581">
    <cfRule type="duplicateValues" dxfId="130" priority="132"/>
    <cfRule type="duplicateValues" dxfId="129" priority="133"/>
  </conditionalFormatting>
  <conditionalFormatting sqref="B2589">
    <cfRule type="duplicateValues" dxfId="128" priority="130"/>
    <cfRule type="duplicateValues" dxfId="127" priority="131"/>
  </conditionalFormatting>
  <conditionalFormatting sqref="B2632">
    <cfRule type="duplicateValues" dxfId="126" priority="128"/>
    <cfRule type="duplicateValues" dxfId="125" priority="129"/>
  </conditionalFormatting>
  <conditionalFormatting sqref="B2640">
    <cfRule type="duplicateValues" dxfId="124" priority="126"/>
    <cfRule type="duplicateValues" dxfId="123" priority="127"/>
  </conditionalFormatting>
  <conditionalFormatting sqref="B2663">
    <cfRule type="duplicateValues" dxfId="122" priority="124"/>
    <cfRule type="duplicateValues" dxfId="121" priority="125"/>
  </conditionalFormatting>
  <conditionalFormatting sqref="B2679">
    <cfRule type="duplicateValues" dxfId="120" priority="122"/>
    <cfRule type="duplicateValues" dxfId="119" priority="123"/>
  </conditionalFormatting>
  <conditionalFormatting sqref="B2688">
    <cfRule type="duplicateValues" dxfId="118" priority="120"/>
    <cfRule type="duplicateValues" dxfId="117" priority="121"/>
  </conditionalFormatting>
  <conditionalFormatting sqref="B2697">
    <cfRule type="duplicateValues" dxfId="116" priority="118"/>
    <cfRule type="duplicateValues" dxfId="115" priority="119"/>
  </conditionalFormatting>
  <conditionalFormatting sqref="B2706">
    <cfRule type="duplicateValues" dxfId="114" priority="116"/>
    <cfRule type="duplicateValues" dxfId="113" priority="117"/>
  </conditionalFormatting>
  <conditionalFormatting sqref="B2715">
    <cfRule type="duplicateValues" dxfId="112" priority="114"/>
    <cfRule type="duplicateValues" dxfId="111" priority="115"/>
  </conditionalFormatting>
  <conditionalFormatting sqref="B2725">
    <cfRule type="duplicateValues" dxfId="110" priority="112"/>
    <cfRule type="duplicateValues" dxfId="109" priority="113"/>
  </conditionalFormatting>
  <conditionalFormatting sqref="B2733">
    <cfRule type="duplicateValues" dxfId="108" priority="110"/>
    <cfRule type="duplicateValues" dxfId="107" priority="111"/>
  </conditionalFormatting>
  <conditionalFormatting sqref="G2743">
    <cfRule type="duplicateValues" dxfId="106" priority="107" stopIfTrue="1"/>
  </conditionalFormatting>
  <conditionalFormatting sqref="B2743">
    <cfRule type="duplicateValues" dxfId="105" priority="106"/>
  </conditionalFormatting>
  <conditionalFormatting sqref="G2743">
    <cfRule type="duplicateValues" dxfId="104" priority="105"/>
  </conditionalFormatting>
  <conditionalFormatting sqref="B2743">
    <cfRule type="duplicateValues" dxfId="103" priority="108"/>
    <cfRule type="duplicateValues" dxfId="102" priority="109"/>
  </conditionalFormatting>
  <conditionalFormatting sqref="B2752">
    <cfRule type="duplicateValues" dxfId="101" priority="103"/>
    <cfRule type="duplicateValues" dxfId="100" priority="104"/>
  </conditionalFormatting>
  <conditionalFormatting sqref="B2761">
    <cfRule type="duplicateValues" dxfId="99" priority="101"/>
    <cfRule type="duplicateValues" dxfId="98" priority="102"/>
  </conditionalFormatting>
  <conditionalFormatting sqref="B2769">
    <cfRule type="duplicateValues" dxfId="97" priority="99"/>
    <cfRule type="duplicateValues" dxfId="96" priority="100"/>
  </conditionalFormatting>
  <conditionalFormatting sqref="B2777">
    <cfRule type="duplicateValues" dxfId="95" priority="97"/>
    <cfRule type="duplicateValues" dxfId="94" priority="98"/>
  </conditionalFormatting>
  <conditionalFormatting sqref="B2785">
    <cfRule type="duplicateValues" dxfId="93" priority="95"/>
    <cfRule type="duplicateValues" dxfId="92" priority="96"/>
  </conditionalFormatting>
  <conditionalFormatting sqref="B2792">
    <cfRule type="duplicateValues" dxfId="91" priority="93"/>
    <cfRule type="duplicateValues" dxfId="90" priority="94"/>
  </conditionalFormatting>
  <conditionalFormatting sqref="B2801">
    <cfRule type="duplicateValues" dxfId="89" priority="91"/>
    <cfRule type="duplicateValues" dxfId="88" priority="92"/>
  </conditionalFormatting>
  <conditionalFormatting sqref="B2809">
    <cfRule type="duplicateValues" dxfId="87" priority="89"/>
    <cfRule type="duplicateValues" dxfId="86" priority="90"/>
  </conditionalFormatting>
  <conditionalFormatting sqref="B2817">
    <cfRule type="duplicateValues" dxfId="85" priority="87"/>
    <cfRule type="duplicateValues" dxfId="84" priority="88"/>
  </conditionalFormatting>
  <conditionalFormatting sqref="B2825">
    <cfRule type="duplicateValues" dxfId="83" priority="85"/>
    <cfRule type="duplicateValues" dxfId="82" priority="86"/>
  </conditionalFormatting>
  <conditionalFormatting sqref="B2830">
    <cfRule type="duplicateValues" dxfId="81" priority="83"/>
    <cfRule type="duplicateValues" dxfId="80" priority="84"/>
  </conditionalFormatting>
  <conditionalFormatting sqref="B2836">
    <cfRule type="duplicateValues" dxfId="79" priority="81"/>
    <cfRule type="duplicateValues" dxfId="78" priority="82"/>
  </conditionalFormatting>
  <conditionalFormatting sqref="B2855">
    <cfRule type="duplicateValues" dxfId="77" priority="79"/>
    <cfRule type="duplicateValues" dxfId="76" priority="80"/>
  </conditionalFormatting>
  <conditionalFormatting sqref="B3589">
    <cfRule type="duplicateValues" dxfId="75" priority="77"/>
    <cfRule type="duplicateValues" dxfId="74" priority="78"/>
  </conditionalFormatting>
  <conditionalFormatting sqref="B3593">
    <cfRule type="duplicateValues" dxfId="73" priority="75"/>
    <cfRule type="duplicateValues" dxfId="72" priority="76"/>
  </conditionalFormatting>
  <conditionalFormatting sqref="B3603">
    <cfRule type="duplicateValues" dxfId="71" priority="73"/>
    <cfRule type="duplicateValues" dxfId="70" priority="74"/>
  </conditionalFormatting>
  <conditionalFormatting sqref="B3610">
    <cfRule type="duplicateValues" dxfId="69" priority="71"/>
    <cfRule type="duplicateValues" dxfId="68" priority="72"/>
  </conditionalFormatting>
  <conditionalFormatting sqref="G3653">
    <cfRule type="duplicateValues" dxfId="67" priority="67" stopIfTrue="1"/>
  </conditionalFormatting>
  <conditionalFormatting sqref="G3653">
    <cfRule type="duplicateValues" dxfId="66" priority="68"/>
  </conditionalFormatting>
  <conditionalFormatting sqref="B3653">
    <cfRule type="duplicateValues" dxfId="65" priority="69"/>
    <cfRule type="duplicateValues" dxfId="64" priority="70"/>
  </conditionalFormatting>
  <conditionalFormatting sqref="G3657">
    <cfRule type="duplicateValues" dxfId="63" priority="63" stopIfTrue="1"/>
  </conditionalFormatting>
  <conditionalFormatting sqref="G3657">
    <cfRule type="duplicateValues" dxfId="62" priority="64"/>
  </conditionalFormatting>
  <conditionalFormatting sqref="B3657">
    <cfRule type="duplicateValues" dxfId="61" priority="65"/>
    <cfRule type="duplicateValues" dxfId="60" priority="66"/>
  </conditionalFormatting>
  <conditionalFormatting sqref="G3661">
    <cfRule type="duplicateValues" dxfId="59" priority="59" stopIfTrue="1"/>
  </conditionalFormatting>
  <conditionalFormatting sqref="G3661">
    <cfRule type="duplicateValues" dxfId="58" priority="60"/>
  </conditionalFormatting>
  <conditionalFormatting sqref="B3661">
    <cfRule type="duplicateValues" dxfId="57" priority="61"/>
    <cfRule type="duplicateValues" dxfId="56" priority="62"/>
  </conditionalFormatting>
  <conditionalFormatting sqref="G3665">
    <cfRule type="duplicateValues" dxfId="55" priority="55" stopIfTrue="1"/>
  </conditionalFormatting>
  <conditionalFormatting sqref="G3665">
    <cfRule type="duplicateValues" dxfId="54" priority="56"/>
  </conditionalFormatting>
  <conditionalFormatting sqref="B3665">
    <cfRule type="duplicateValues" dxfId="53" priority="57"/>
    <cfRule type="duplicateValues" dxfId="52" priority="58"/>
  </conditionalFormatting>
  <conditionalFormatting sqref="G3669">
    <cfRule type="duplicateValues" dxfId="51" priority="51" stopIfTrue="1"/>
  </conditionalFormatting>
  <conditionalFormatting sqref="G3669">
    <cfRule type="duplicateValues" dxfId="50" priority="52"/>
  </conditionalFormatting>
  <conditionalFormatting sqref="B3669">
    <cfRule type="duplicateValues" dxfId="49" priority="53"/>
    <cfRule type="duplicateValues" dxfId="48" priority="54"/>
  </conditionalFormatting>
  <conditionalFormatting sqref="G3673">
    <cfRule type="duplicateValues" dxfId="47" priority="47" stopIfTrue="1"/>
  </conditionalFormatting>
  <conditionalFormatting sqref="G3673">
    <cfRule type="duplicateValues" dxfId="46" priority="48"/>
  </conditionalFormatting>
  <conditionalFormatting sqref="B3673">
    <cfRule type="duplicateValues" dxfId="45" priority="49"/>
    <cfRule type="duplicateValues" dxfId="44" priority="50"/>
  </conditionalFormatting>
  <conditionalFormatting sqref="G3677">
    <cfRule type="duplicateValues" dxfId="43" priority="43" stopIfTrue="1"/>
  </conditionalFormatting>
  <conditionalFormatting sqref="G3677">
    <cfRule type="duplicateValues" dxfId="42" priority="44"/>
  </conditionalFormatting>
  <conditionalFormatting sqref="B3677">
    <cfRule type="duplicateValues" dxfId="41" priority="45"/>
    <cfRule type="duplicateValues" dxfId="40" priority="46"/>
  </conditionalFormatting>
  <conditionalFormatting sqref="G3681">
    <cfRule type="duplicateValues" dxfId="39" priority="39" stopIfTrue="1"/>
  </conditionalFormatting>
  <conditionalFormatting sqref="G3681">
    <cfRule type="duplicateValues" dxfId="38" priority="40"/>
  </conditionalFormatting>
  <conditionalFormatting sqref="B3681">
    <cfRule type="duplicateValues" dxfId="37" priority="41"/>
    <cfRule type="duplicateValues" dxfId="36" priority="42"/>
  </conditionalFormatting>
  <conditionalFormatting sqref="G3685">
    <cfRule type="duplicateValues" dxfId="35" priority="35" stopIfTrue="1"/>
  </conditionalFormatting>
  <conditionalFormatting sqref="G3685">
    <cfRule type="duplicateValues" dxfId="34" priority="36"/>
  </conditionalFormatting>
  <conditionalFormatting sqref="B3685">
    <cfRule type="duplicateValues" dxfId="33" priority="37"/>
    <cfRule type="duplicateValues" dxfId="32" priority="38"/>
  </conditionalFormatting>
  <conditionalFormatting sqref="G3689">
    <cfRule type="duplicateValues" dxfId="31" priority="31" stopIfTrue="1"/>
  </conditionalFormatting>
  <conditionalFormatting sqref="G3689">
    <cfRule type="duplicateValues" dxfId="30" priority="32"/>
  </conditionalFormatting>
  <conditionalFormatting sqref="B3689">
    <cfRule type="duplicateValues" dxfId="29" priority="33"/>
    <cfRule type="duplicateValues" dxfId="28" priority="34"/>
  </conditionalFormatting>
  <conditionalFormatting sqref="G3693">
    <cfRule type="duplicateValues" dxfId="27" priority="27" stopIfTrue="1"/>
  </conditionalFormatting>
  <conditionalFormatting sqref="G3693">
    <cfRule type="duplicateValues" dxfId="26" priority="28"/>
  </conditionalFormatting>
  <conditionalFormatting sqref="B3693">
    <cfRule type="duplicateValues" dxfId="25" priority="29"/>
    <cfRule type="duplicateValues" dxfId="24" priority="30"/>
  </conditionalFormatting>
  <conditionalFormatting sqref="G3696">
    <cfRule type="duplicateValues" dxfId="23" priority="23" stopIfTrue="1"/>
  </conditionalFormatting>
  <conditionalFormatting sqref="G3696">
    <cfRule type="duplicateValues" dxfId="22" priority="24"/>
  </conditionalFormatting>
  <conditionalFormatting sqref="B3696">
    <cfRule type="duplicateValues" dxfId="21" priority="25"/>
    <cfRule type="duplicateValues" dxfId="20" priority="26"/>
  </conditionalFormatting>
  <conditionalFormatting sqref="G3699">
    <cfRule type="duplicateValues" dxfId="19" priority="19" stopIfTrue="1"/>
  </conditionalFormatting>
  <conditionalFormatting sqref="G3699">
    <cfRule type="duplicateValues" dxfId="18" priority="20"/>
  </conditionalFormatting>
  <conditionalFormatting sqref="B3699">
    <cfRule type="duplicateValues" dxfId="17" priority="21"/>
    <cfRule type="duplicateValues" dxfId="16" priority="22"/>
  </conditionalFormatting>
  <conditionalFormatting sqref="G3702">
    <cfRule type="duplicateValues" dxfId="15" priority="15" stopIfTrue="1"/>
  </conditionalFormatting>
  <conditionalFormatting sqref="G3702">
    <cfRule type="duplicateValues" dxfId="14" priority="16"/>
  </conditionalFormatting>
  <conditionalFormatting sqref="B3702">
    <cfRule type="duplicateValues" dxfId="13" priority="17"/>
    <cfRule type="duplicateValues" dxfId="12" priority="18"/>
  </conditionalFormatting>
  <conditionalFormatting sqref="G3706">
    <cfRule type="duplicateValues" dxfId="11" priority="11" stopIfTrue="1"/>
  </conditionalFormatting>
  <conditionalFormatting sqref="G3706">
    <cfRule type="duplicateValues" dxfId="10" priority="12"/>
  </conditionalFormatting>
  <conditionalFormatting sqref="B3706">
    <cfRule type="duplicateValues" dxfId="9" priority="13"/>
    <cfRule type="duplicateValues" dxfId="8" priority="14"/>
  </conditionalFormatting>
  <conditionalFormatting sqref="B3059">
    <cfRule type="duplicateValues" dxfId="7" priority="9"/>
    <cfRule type="duplicateValues" dxfId="6" priority="10"/>
  </conditionalFormatting>
  <conditionalFormatting sqref="U3069">
    <cfRule type="duplicateValues" dxfId="5" priority="5"/>
  </conditionalFormatting>
  <conditionalFormatting sqref="U3069">
    <cfRule type="duplicateValues" dxfId="4" priority="6"/>
  </conditionalFormatting>
  <conditionalFormatting sqref="B3069">
    <cfRule type="duplicateValues" dxfId="3" priority="7"/>
    <cfRule type="duplicateValues" dxfId="2" priority="8"/>
  </conditionalFormatting>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H874"/>
  <sheetViews>
    <sheetView zoomScale="70" zoomScaleNormal="70" workbookViewId="0">
      <selection activeCell="J29" sqref="J29"/>
    </sheetView>
  </sheetViews>
  <sheetFormatPr defaultRowHeight="12.75" x14ac:dyDescent="0.2"/>
  <cols>
    <col min="1" max="1" width="9.140625" style="160"/>
    <col min="2" max="4" width="9.85546875" style="160" customWidth="1"/>
    <col min="5" max="5" width="8.5703125" style="160" customWidth="1"/>
    <col min="6" max="6" width="19.28515625" style="160" customWidth="1"/>
    <col min="7" max="7" width="11.140625" style="160" customWidth="1"/>
    <col min="8" max="9" width="13.140625" style="161" customWidth="1"/>
    <col min="10" max="10" width="6" style="160" customWidth="1"/>
    <col min="11" max="11" width="7.85546875" style="160" customWidth="1"/>
    <col min="12" max="12" width="7.28515625" style="160" customWidth="1"/>
    <col min="13" max="13" width="5.85546875" style="160" customWidth="1"/>
    <col min="14" max="14" width="12.140625" style="160" customWidth="1"/>
    <col min="15" max="15" width="13.140625" style="160" customWidth="1"/>
    <col min="16" max="16" width="9.28515625" style="160" customWidth="1"/>
    <col min="17" max="17" width="6.85546875" style="160" customWidth="1"/>
    <col min="18" max="18" width="12.5703125" style="160" customWidth="1"/>
    <col min="19" max="19" width="37.28515625" style="161" customWidth="1"/>
    <col min="20" max="20" width="6.85546875" style="160" customWidth="1"/>
    <col min="21" max="21" width="10.28515625" style="162" customWidth="1"/>
    <col min="22" max="22" width="9.42578125" style="162" customWidth="1"/>
    <col min="23" max="23" width="8.42578125" style="162" customWidth="1"/>
    <col min="24" max="26" width="7.5703125" style="162" customWidth="1"/>
    <col min="27" max="27" width="13.140625" style="162" customWidth="1"/>
    <col min="28" max="28" width="8" style="162" customWidth="1"/>
    <col min="29" max="29" width="9.42578125" style="162" customWidth="1"/>
    <col min="30" max="30" width="16.5703125" style="162" customWidth="1"/>
    <col min="31" max="31" width="18.85546875" style="162" customWidth="1"/>
    <col min="32" max="32" width="16.5703125" style="162" customWidth="1"/>
    <col min="33" max="33" width="8.5703125" style="162" customWidth="1"/>
    <col min="34" max="36" width="16.7109375" style="162" customWidth="1"/>
    <col min="37" max="37" width="6.85546875" style="162" customWidth="1"/>
    <col min="38" max="40" width="17.28515625" style="162" customWidth="1"/>
    <col min="41" max="41" width="5.28515625" style="162" customWidth="1"/>
    <col min="42" max="43" width="17.28515625" style="162" customWidth="1"/>
    <col min="44" max="44" width="18.140625" style="162" customWidth="1"/>
    <col min="45" max="45" width="4.42578125" style="162" customWidth="1"/>
    <col min="46" max="46" width="17" style="162" customWidth="1"/>
    <col min="47" max="48" width="15.5703125" style="162" customWidth="1"/>
    <col min="49" max="53" width="3.140625" style="160" customWidth="1"/>
    <col min="54" max="54" width="20.28515625" style="160" customWidth="1"/>
    <col min="55" max="55" width="21.28515625" style="160" customWidth="1"/>
    <col min="56" max="56" width="15" style="160" customWidth="1"/>
    <col min="57" max="57" width="4.85546875" style="160" customWidth="1"/>
    <col min="58" max="66" width="4.42578125" style="160" customWidth="1"/>
    <col min="67" max="67" width="7.140625" style="160" customWidth="1"/>
    <col min="68" max="68" width="16.42578125" style="160" customWidth="1"/>
    <col min="69" max="269" width="9.140625" style="160"/>
    <col min="270" max="270" width="7.42578125" style="160" customWidth="1"/>
    <col min="271" max="271" width="20.7109375" style="160" customWidth="1"/>
    <col min="272" max="272" width="44.28515625" style="160" customWidth="1"/>
    <col min="273" max="273" width="48.85546875" style="160" customWidth="1"/>
    <col min="274" max="274" width="8.5703125" style="160" customWidth="1"/>
    <col min="275" max="276" width="5.28515625" style="160" customWidth="1"/>
    <col min="277" max="277" width="7" style="160" customWidth="1"/>
    <col min="278" max="278" width="12.28515625" style="160" customWidth="1"/>
    <col min="279" max="279" width="10.7109375" style="160" customWidth="1"/>
    <col min="280" max="280" width="11.140625" style="160" customWidth="1"/>
    <col min="281" max="281" width="8.85546875" style="160" customWidth="1"/>
    <col min="282" max="282" width="13.85546875" style="160" customWidth="1"/>
    <col min="283" max="283" width="38.85546875" style="160" customWidth="1"/>
    <col min="284" max="285" width="4.85546875" style="160" customWidth="1"/>
    <col min="286" max="286" width="11.85546875" style="160" customWidth="1"/>
    <col min="287" max="287" width="9.140625" style="160" customWidth="1"/>
    <col min="288" max="288" width="13.42578125" style="160" customWidth="1"/>
    <col min="289" max="289" width="15.28515625" style="160" customWidth="1"/>
    <col min="290" max="290" width="15.42578125" style="160" customWidth="1"/>
    <col min="291" max="292" width="14.42578125" style="160" customWidth="1"/>
    <col min="293" max="293" width="7.140625" style="160" customWidth="1"/>
    <col min="294" max="296" width="15.140625" style="160" customWidth="1"/>
    <col min="297" max="297" width="6.7109375" style="160" customWidth="1"/>
    <col min="298" max="298" width="16" style="160" customWidth="1"/>
    <col min="299" max="299" width="14.85546875" style="160" customWidth="1"/>
    <col min="300" max="300" width="12.85546875" style="160" customWidth="1"/>
    <col min="301" max="301" width="4.85546875" style="160" customWidth="1"/>
    <col min="302" max="302" width="14.140625" style="160" customWidth="1"/>
    <col min="303" max="303" width="13.85546875" style="160" customWidth="1"/>
    <col min="304" max="304" width="14.140625" style="160" customWidth="1"/>
    <col min="305" max="305" width="8.5703125" style="160" bestFit="1" customWidth="1"/>
    <col min="306" max="306" width="12.85546875" style="160" customWidth="1"/>
    <col min="307" max="307" width="14" style="160" customWidth="1"/>
    <col min="308" max="308" width="13.140625" style="160" customWidth="1"/>
    <col min="309" max="309" width="8.5703125" style="160" bestFit="1" customWidth="1"/>
    <col min="310" max="310" width="15" style="160" customWidth="1"/>
    <col min="311" max="311" width="14.7109375" style="160" customWidth="1"/>
    <col min="312" max="312" width="15" style="160" customWidth="1"/>
    <col min="313" max="313" width="59.7109375" style="160" customWidth="1"/>
    <col min="314" max="314" width="81.7109375" style="160" bestFit="1" customWidth="1"/>
    <col min="315" max="315" width="19.42578125" style="160" customWidth="1"/>
    <col min="316" max="316" width="14.5703125" style="160" customWidth="1"/>
    <col min="317" max="317" width="12.28515625" style="160" customWidth="1"/>
    <col min="318" max="318" width="14.5703125" style="160" customWidth="1"/>
    <col min="319" max="319" width="11.7109375" style="160" customWidth="1"/>
    <col min="320" max="320" width="14" style="160" customWidth="1"/>
    <col min="321" max="321" width="20.5703125" style="160" customWidth="1"/>
    <col min="322" max="322" width="11.7109375" style="160" customWidth="1"/>
    <col min="323" max="323" width="10.85546875" style="160" customWidth="1"/>
    <col min="324" max="525" width="9.140625" style="160"/>
    <col min="526" max="526" width="7.42578125" style="160" customWidth="1"/>
    <col min="527" max="527" width="20.7109375" style="160" customWidth="1"/>
    <col min="528" max="528" width="44.28515625" style="160" customWidth="1"/>
    <col min="529" max="529" width="48.85546875" style="160" customWidth="1"/>
    <col min="530" max="530" width="8.5703125" style="160" customWidth="1"/>
    <col min="531" max="532" width="5.28515625" style="160" customWidth="1"/>
    <col min="533" max="533" width="7" style="160" customWidth="1"/>
    <col min="534" max="534" width="12.28515625" style="160" customWidth="1"/>
    <col min="535" max="535" width="10.7109375" style="160" customWidth="1"/>
    <col min="536" max="536" width="11.140625" style="160" customWidth="1"/>
    <col min="537" max="537" width="8.85546875" style="160" customWidth="1"/>
    <col min="538" max="538" width="13.85546875" style="160" customWidth="1"/>
    <col min="539" max="539" width="38.85546875" style="160" customWidth="1"/>
    <col min="540" max="541" width="4.85546875" style="160" customWidth="1"/>
    <col min="542" max="542" width="11.85546875" style="160" customWidth="1"/>
    <col min="543" max="543" width="9.140625" style="160" customWidth="1"/>
    <col min="544" max="544" width="13.42578125" style="160" customWidth="1"/>
    <col min="545" max="545" width="15.28515625" style="160" customWidth="1"/>
    <col min="546" max="546" width="15.42578125" style="160" customWidth="1"/>
    <col min="547" max="548" width="14.42578125" style="160" customWidth="1"/>
    <col min="549" max="549" width="7.140625" style="160" customWidth="1"/>
    <col min="550" max="552" width="15.140625" style="160" customWidth="1"/>
    <col min="553" max="553" width="6.7109375" style="160" customWidth="1"/>
    <col min="554" max="554" width="16" style="160" customWidth="1"/>
    <col min="555" max="555" width="14.85546875" style="160" customWidth="1"/>
    <col min="556" max="556" width="12.85546875" style="160" customWidth="1"/>
    <col min="557" max="557" width="4.85546875" style="160" customWidth="1"/>
    <col min="558" max="558" width="14.140625" style="160" customWidth="1"/>
    <col min="559" max="559" width="13.85546875" style="160" customWidth="1"/>
    <col min="560" max="560" width="14.140625" style="160" customWidth="1"/>
    <col min="561" max="561" width="8.5703125" style="160" bestFit="1" customWidth="1"/>
    <col min="562" max="562" width="12.85546875" style="160" customWidth="1"/>
    <col min="563" max="563" width="14" style="160" customWidth="1"/>
    <col min="564" max="564" width="13.140625" style="160" customWidth="1"/>
    <col min="565" max="565" width="8.5703125" style="160" bestFit="1" customWidth="1"/>
    <col min="566" max="566" width="15" style="160" customWidth="1"/>
    <col min="567" max="567" width="14.7109375" style="160" customWidth="1"/>
    <col min="568" max="568" width="15" style="160" customWidth="1"/>
    <col min="569" max="569" width="59.7109375" style="160" customWidth="1"/>
    <col min="570" max="570" width="81.7109375" style="160" bestFit="1" customWidth="1"/>
    <col min="571" max="571" width="19.42578125" style="160" customWidth="1"/>
    <col min="572" max="572" width="14.5703125" style="160" customWidth="1"/>
    <col min="573" max="573" width="12.28515625" style="160" customWidth="1"/>
    <col min="574" max="574" width="14.5703125" style="160" customWidth="1"/>
    <col min="575" max="575" width="11.7109375" style="160" customWidth="1"/>
    <col min="576" max="576" width="14" style="160" customWidth="1"/>
    <col min="577" max="577" width="20.5703125" style="160" customWidth="1"/>
    <col min="578" max="578" width="11.7109375" style="160" customWidth="1"/>
    <col min="579" max="579" width="10.85546875" style="160" customWidth="1"/>
    <col min="580" max="781" width="9.140625" style="160"/>
    <col min="782" max="782" width="7.42578125" style="160" customWidth="1"/>
    <col min="783" max="783" width="20.7109375" style="160" customWidth="1"/>
    <col min="784" max="784" width="44.28515625" style="160" customWidth="1"/>
    <col min="785" max="785" width="48.85546875" style="160" customWidth="1"/>
    <col min="786" max="786" width="8.5703125" style="160" customWidth="1"/>
    <col min="787" max="788" width="5.28515625" style="160" customWidth="1"/>
    <col min="789" max="789" width="7" style="160" customWidth="1"/>
    <col min="790" max="790" width="12.28515625" style="160" customWidth="1"/>
    <col min="791" max="791" width="10.7109375" style="160" customWidth="1"/>
    <col min="792" max="792" width="11.140625" style="160" customWidth="1"/>
    <col min="793" max="793" width="8.85546875" style="160" customWidth="1"/>
    <col min="794" max="794" width="13.85546875" style="160" customWidth="1"/>
    <col min="795" max="795" width="38.85546875" style="160" customWidth="1"/>
    <col min="796" max="797" width="4.85546875" style="160" customWidth="1"/>
    <col min="798" max="798" width="11.85546875" style="160" customWidth="1"/>
    <col min="799" max="799" width="9.140625" style="160" customWidth="1"/>
    <col min="800" max="800" width="13.42578125" style="160" customWidth="1"/>
    <col min="801" max="801" width="15.28515625" style="160" customWidth="1"/>
    <col min="802" max="802" width="15.42578125" style="160" customWidth="1"/>
    <col min="803" max="804" width="14.42578125" style="160" customWidth="1"/>
    <col min="805" max="805" width="7.140625" style="160" customWidth="1"/>
    <col min="806" max="808" width="15.140625" style="160" customWidth="1"/>
    <col min="809" max="809" width="6.7109375" style="160" customWidth="1"/>
    <col min="810" max="810" width="16" style="160" customWidth="1"/>
    <col min="811" max="811" width="14.85546875" style="160" customWidth="1"/>
    <col min="812" max="812" width="12.85546875" style="160" customWidth="1"/>
    <col min="813" max="813" width="4.85546875" style="160" customWidth="1"/>
    <col min="814" max="814" width="14.140625" style="160" customWidth="1"/>
    <col min="815" max="815" width="13.85546875" style="160" customWidth="1"/>
    <col min="816" max="816" width="14.140625" style="160" customWidth="1"/>
    <col min="817" max="817" width="8.5703125" style="160" bestFit="1" customWidth="1"/>
    <col min="818" max="818" width="12.85546875" style="160" customWidth="1"/>
    <col min="819" max="819" width="14" style="160" customWidth="1"/>
    <col min="820" max="820" width="13.140625" style="160" customWidth="1"/>
    <col min="821" max="821" width="8.5703125" style="160" bestFit="1" customWidth="1"/>
    <col min="822" max="822" width="15" style="160" customWidth="1"/>
    <col min="823" max="823" width="14.7109375" style="160" customWidth="1"/>
    <col min="824" max="824" width="15" style="160" customWidth="1"/>
    <col min="825" max="825" width="59.7109375" style="160" customWidth="1"/>
    <col min="826" max="826" width="81.7109375" style="160" bestFit="1" customWidth="1"/>
    <col min="827" max="827" width="19.42578125" style="160" customWidth="1"/>
    <col min="828" max="828" width="14.5703125" style="160" customWidth="1"/>
    <col min="829" max="829" width="12.28515625" style="160" customWidth="1"/>
    <col min="830" max="830" width="14.5703125" style="160" customWidth="1"/>
    <col min="831" max="831" width="11.7109375" style="160" customWidth="1"/>
    <col min="832" max="832" width="14" style="160" customWidth="1"/>
    <col min="833" max="833" width="20.5703125" style="160" customWidth="1"/>
    <col min="834" max="834" width="11.7109375" style="160" customWidth="1"/>
    <col min="835" max="835" width="10.85546875" style="160" customWidth="1"/>
    <col min="836" max="1037" width="9.140625" style="160"/>
    <col min="1038" max="1038" width="7.42578125" style="160" customWidth="1"/>
    <col min="1039" max="1039" width="20.7109375" style="160" customWidth="1"/>
    <col min="1040" max="1040" width="44.28515625" style="160" customWidth="1"/>
    <col min="1041" max="1041" width="48.85546875" style="160" customWidth="1"/>
    <col min="1042" max="1042" width="8.5703125" style="160" customWidth="1"/>
    <col min="1043" max="1044" width="5.28515625" style="160" customWidth="1"/>
    <col min="1045" max="1045" width="7" style="160" customWidth="1"/>
    <col min="1046" max="1046" width="12.28515625" style="160" customWidth="1"/>
    <col min="1047" max="1047" width="10.7109375" style="160" customWidth="1"/>
    <col min="1048" max="1048" width="11.140625" style="160" customWidth="1"/>
    <col min="1049" max="1049" width="8.85546875" style="160" customWidth="1"/>
    <col min="1050" max="1050" width="13.85546875" style="160" customWidth="1"/>
    <col min="1051" max="1051" width="38.85546875" style="160" customWidth="1"/>
    <col min="1052" max="1053" width="4.85546875" style="160" customWidth="1"/>
    <col min="1054" max="1054" width="11.85546875" style="160" customWidth="1"/>
    <col min="1055" max="1055" width="9.140625" style="160" customWidth="1"/>
    <col min="1056" max="1056" width="13.42578125" style="160" customWidth="1"/>
    <col min="1057" max="1057" width="15.28515625" style="160" customWidth="1"/>
    <col min="1058" max="1058" width="15.42578125" style="160" customWidth="1"/>
    <col min="1059" max="1060" width="14.42578125" style="160" customWidth="1"/>
    <col min="1061" max="1061" width="7.140625" style="160" customWidth="1"/>
    <col min="1062" max="1064" width="15.140625" style="160" customWidth="1"/>
    <col min="1065" max="1065" width="6.7109375" style="160" customWidth="1"/>
    <col min="1066" max="1066" width="16" style="160" customWidth="1"/>
    <col min="1067" max="1067" width="14.85546875" style="160" customWidth="1"/>
    <col min="1068" max="1068" width="12.85546875" style="160" customWidth="1"/>
    <col min="1069" max="1069" width="4.85546875" style="160" customWidth="1"/>
    <col min="1070" max="1070" width="14.140625" style="160" customWidth="1"/>
    <col min="1071" max="1071" width="13.85546875" style="160" customWidth="1"/>
    <col min="1072" max="1072" width="14.140625" style="160" customWidth="1"/>
    <col min="1073" max="1073" width="8.5703125" style="160" bestFit="1" customWidth="1"/>
    <col min="1074" max="1074" width="12.85546875" style="160" customWidth="1"/>
    <col min="1075" max="1075" width="14" style="160" customWidth="1"/>
    <col min="1076" max="1076" width="13.140625" style="160" customWidth="1"/>
    <col min="1077" max="1077" width="8.5703125" style="160" bestFit="1" customWidth="1"/>
    <col min="1078" max="1078" width="15" style="160" customWidth="1"/>
    <col min="1079" max="1079" width="14.7109375" style="160" customWidth="1"/>
    <col min="1080" max="1080" width="15" style="160" customWidth="1"/>
    <col min="1081" max="1081" width="59.7109375" style="160" customWidth="1"/>
    <col min="1082" max="1082" width="81.7109375" style="160" bestFit="1" customWidth="1"/>
    <col min="1083" max="1083" width="19.42578125" style="160" customWidth="1"/>
    <col min="1084" max="1084" width="14.5703125" style="160" customWidth="1"/>
    <col min="1085" max="1085" width="12.28515625" style="160" customWidth="1"/>
    <col min="1086" max="1086" width="14.5703125" style="160" customWidth="1"/>
    <col min="1087" max="1087" width="11.7109375" style="160" customWidth="1"/>
    <col min="1088" max="1088" width="14" style="160" customWidth="1"/>
    <col min="1089" max="1089" width="20.5703125" style="160" customWidth="1"/>
    <col min="1090" max="1090" width="11.7109375" style="160" customWidth="1"/>
    <col min="1091" max="1091" width="10.85546875" style="160" customWidth="1"/>
    <col min="1092" max="1293" width="9.140625" style="160"/>
    <col min="1294" max="1294" width="7.42578125" style="160" customWidth="1"/>
    <col min="1295" max="1295" width="20.7109375" style="160" customWidth="1"/>
    <col min="1296" max="1296" width="44.28515625" style="160" customWidth="1"/>
    <col min="1297" max="1297" width="48.85546875" style="160" customWidth="1"/>
    <col min="1298" max="1298" width="8.5703125" style="160" customWidth="1"/>
    <col min="1299" max="1300" width="5.28515625" style="160" customWidth="1"/>
    <col min="1301" max="1301" width="7" style="160" customWidth="1"/>
    <col min="1302" max="1302" width="12.28515625" style="160" customWidth="1"/>
    <col min="1303" max="1303" width="10.7109375" style="160" customWidth="1"/>
    <col min="1304" max="1304" width="11.140625" style="160" customWidth="1"/>
    <col min="1305" max="1305" width="8.85546875" style="160" customWidth="1"/>
    <col min="1306" max="1306" width="13.85546875" style="160" customWidth="1"/>
    <col min="1307" max="1307" width="38.85546875" style="160" customWidth="1"/>
    <col min="1308" max="1309" width="4.85546875" style="160" customWidth="1"/>
    <col min="1310" max="1310" width="11.85546875" style="160" customWidth="1"/>
    <col min="1311" max="1311" width="9.140625" style="160" customWidth="1"/>
    <col min="1312" max="1312" width="13.42578125" style="160" customWidth="1"/>
    <col min="1313" max="1313" width="15.28515625" style="160" customWidth="1"/>
    <col min="1314" max="1314" width="15.42578125" style="160" customWidth="1"/>
    <col min="1315" max="1316" width="14.42578125" style="160" customWidth="1"/>
    <col min="1317" max="1317" width="7.140625" style="160" customWidth="1"/>
    <col min="1318" max="1320" width="15.140625" style="160" customWidth="1"/>
    <col min="1321" max="1321" width="6.7109375" style="160" customWidth="1"/>
    <col min="1322" max="1322" width="16" style="160" customWidth="1"/>
    <col min="1323" max="1323" width="14.85546875" style="160" customWidth="1"/>
    <col min="1324" max="1324" width="12.85546875" style="160" customWidth="1"/>
    <col min="1325" max="1325" width="4.85546875" style="160" customWidth="1"/>
    <col min="1326" max="1326" width="14.140625" style="160" customWidth="1"/>
    <col min="1327" max="1327" width="13.85546875" style="160" customWidth="1"/>
    <col min="1328" max="1328" width="14.140625" style="160" customWidth="1"/>
    <col min="1329" max="1329" width="8.5703125" style="160" bestFit="1" customWidth="1"/>
    <col min="1330" max="1330" width="12.85546875" style="160" customWidth="1"/>
    <col min="1331" max="1331" width="14" style="160" customWidth="1"/>
    <col min="1332" max="1332" width="13.140625" style="160" customWidth="1"/>
    <col min="1333" max="1333" width="8.5703125" style="160" bestFit="1" customWidth="1"/>
    <col min="1334" max="1334" width="15" style="160" customWidth="1"/>
    <col min="1335" max="1335" width="14.7109375" style="160" customWidth="1"/>
    <col min="1336" max="1336" width="15" style="160" customWidth="1"/>
    <col min="1337" max="1337" width="59.7109375" style="160" customWidth="1"/>
    <col min="1338" max="1338" width="81.7109375" style="160" bestFit="1" customWidth="1"/>
    <col min="1339" max="1339" width="19.42578125" style="160" customWidth="1"/>
    <col min="1340" max="1340" width="14.5703125" style="160" customWidth="1"/>
    <col min="1341" max="1341" width="12.28515625" style="160" customWidth="1"/>
    <col min="1342" max="1342" width="14.5703125" style="160" customWidth="1"/>
    <col min="1343" max="1343" width="11.7109375" style="160" customWidth="1"/>
    <col min="1344" max="1344" width="14" style="160" customWidth="1"/>
    <col min="1345" max="1345" width="20.5703125" style="160" customWidth="1"/>
    <col min="1346" max="1346" width="11.7109375" style="160" customWidth="1"/>
    <col min="1347" max="1347" width="10.85546875" style="160" customWidth="1"/>
    <col min="1348" max="1549" width="9.140625" style="160"/>
    <col min="1550" max="1550" width="7.42578125" style="160" customWidth="1"/>
    <col min="1551" max="1551" width="20.7109375" style="160" customWidth="1"/>
    <col min="1552" max="1552" width="44.28515625" style="160" customWidth="1"/>
    <col min="1553" max="1553" width="48.85546875" style="160" customWidth="1"/>
    <col min="1554" max="1554" width="8.5703125" style="160" customWidth="1"/>
    <col min="1555" max="1556" width="5.28515625" style="160" customWidth="1"/>
    <col min="1557" max="1557" width="7" style="160" customWidth="1"/>
    <col min="1558" max="1558" width="12.28515625" style="160" customWidth="1"/>
    <col min="1559" max="1559" width="10.7109375" style="160" customWidth="1"/>
    <col min="1560" max="1560" width="11.140625" style="160" customWidth="1"/>
    <col min="1561" max="1561" width="8.85546875" style="160" customWidth="1"/>
    <col min="1562" max="1562" width="13.85546875" style="160" customWidth="1"/>
    <col min="1563" max="1563" width="38.85546875" style="160" customWidth="1"/>
    <col min="1564" max="1565" width="4.85546875" style="160" customWidth="1"/>
    <col min="1566" max="1566" width="11.85546875" style="160" customWidth="1"/>
    <col min="1567" max="1567" width="9.140625" style="160" customWidth="1"/>
    <col min="1568" max="1568" width="13.42578125" style="160" customWidth="1"/>
    <col min="1569" max="1569" width="15.28515625" style="160" customWidth="1"/>
    <col min="1570" max="1570" width="15.42578125" style="160" customWidth="1"/>
    <col min="1571" max="1572" width="14.42578125" style="160" customWidth="1"/>
    <col min="1573" max="1573" width="7.140625" style="160" customWidth="1"/>
    <col min="1574" max="1576" width="15.140625" style="160" customWidth="1"/>
    <col min="1577" max="1577" width="6.7109375" style="160" customWidth="1"/>
    <col min="1578" max="1578" width="16" style="160" customWidth="1"/>
    <col min="1579" max="1579" width="14.85546875" style="160" customWidth="1"/>
    <col min="1580" max="1580" width="12.85546875" style="160" customWidth="1"/>
    <col min="1581" max="1581" width="4.85546875" style="160" customWidth="1"/>
    <col min="1582" max="1582" width="14.140625" style="160" customWidth="1"/>
    <col min="1583" max="1583" width="13.85546875" style="160" customWidth="1"/>
    <col min="1584" max="1584" width="14.140625" style="160" customWidth="1"/>
    <col min="1585" max="1585" width="8.5703125" style="160" bestFit="1" customWidth="1"/>
    <col min="1586" max="1586" width="12.85546875" style="160" customWidth="1"/>
    <col min="1587" max="1587" width="14" style="160" customWidth="1"/>
    <col min="1588" max="1588" width="13.140625" style="160" customWidth="1"/>
    <col min="1589" max="1589" width="8.5703125" style="160" bestFit="1" customWidth="1"/>
    <col min="1590" max="1590" width="15" style="160" customWidth="1"/>
    <col min="1591" max="1591" width="14.7109375" style="160" customWidth="1"/>
    <col min="1592" max="1592" width="15" style="160" customWidth="1"/>
    <col min="1593" max="1593" width="59.7109375" style="160" customWidth="1"/>
    <col min="1594" max="1594" width="81.7109375" style="160" bestFit="1" customWidth="1"/>
    <col min="1595" max="1595" width="19.42578125" style="160" customWidth="1"/>
    <col min="1596" max="1596" width="14.5703125" style="160" customWidth="1"/>
    <col min="1597" max="1597" width="12.28515625" style="160" customWidth="1"/>
    <col min="1598" max="1598" width="14.5703125" style="160" customWidth="1"/>
    <col min="1599" max="1599" width="11.7109375" style="160" customWidth="1"/>
    <col min="1600" max="1600" width="14" style="160" customWidth="1"/>
    <col min="1601" max="1601" width="20.5703125" style="160" customWidth="1"/>
    <col min="1602" max="1602" width="11.7109375" style="160" customWidth="1"/>
    <col min="1603" max="1603" width="10.85546875" style="160" customWidth="1"/>
    <col min="1604" max="1805" width="9.140625" style="160"/>
    <col min="1806" max="1806" width="7.42578125" style="160" customWidth="1"/>
    <col min="1807" max="1807" width="20.7109375" style="160" customWidth="1"/>
    <col min="1808" max="1808" width="44.28515625" style="160" customWidth="1"/>
    <col min="1809" max="1809" width="48.85546875" style="160" customWidth="1"/>
    <col min="1810" max="1810" width="8.5703125" style="160" customWidth="1"/>
    <col min="1811" max="1812" width="5.28515625" style="160" customWidth="1"/>
    <col min="1813" max="1813" width="7" style="160" customWidth="1"/>
    <col min="1814" max="1814" width="12.28515625" style="160" customWidth="1"/>
    <col min="1815" max="1815" width="10.7109375" style="160" customWidth="1"/>
    <col min="1816" max="1816" width="11.140625" style="160" customWidth="1"/>
    <col min="1817" max="1817" width="8.85546875" style="160" customWidth="1"/>
    <col min="1818" max="1818" width="13.85546875" style="160" customWidth="1"/>
    <col min="1819" max="1819" width="38.85546875" style="160" customWidth="1"/>
    <col min="1820" max="1821" width="4.85546875" style="160" customWidth="1"/>
    <col min="1822" max="1822" width="11.85546875" style="160" customWidth="1"/>
    <col min="1823" max="1823" width="9.140625" style="160" customWidth="1"/>
    <col min="1824" max="1824" width="13.42578125" style="160" customWidth="1"/>
    <col min="1825" max="1825" width="15.28515625" style="160" customWidth="1"/>
    <col min="1826" max="1826" width="15.42578125" style="160" customWidth="1"/>
    <col min="1827" max="1828" width="14.42578125" style="160" customWidth="1"/>
    <col min="1829" max="1829" width="7.140625" style="160" customWidth="1"/>
    <col min="1830" max="1832" width="15.140625" style="160" customWidth="1"/>
    <col min="1833" max="1833" width="6.7109375" style="160" customWidth="1"/>
    <col min="1834" max="1834" width="16" style="160" customWidth="1"/>
    <col min="1835" max="1835" width="14.85546875" style="160" customWidth="1"/>
    <col min="1836" max="1836" width="12.85546875" style="160" customWidth="1"/>
    <col min="1837" max="1837" width="4.85546875" style="160" customWidth="1"/>
    <col min="1838" max="1838" width="14.140625" style="160" customWidth="1"/>
    <col min="1839" max="1839" width="13.85546875" style="160" customWidth="1"/>
    <col min="1840" max="1840" width="14.140625" style="160" customWidth="1"/>
    <col min="1841" max="1841" width="8.5703125" style="160" bestFit="1" customWidth="1"/>
    <col min="1842" max="1842" width="12.85546875" style="160" customWidth="1"/>
    <col min="1843" max="1843" width="14" style="160" customWidth="1"/>
    <col min="1844" max="1844" width="13.140625" style="160" customWidth="1"/>
    <col min="1845" max="1845" width="8.5703125" style="160" bestFit="1" customWidth="1"/>
    <col min="1846" max="1846" width="15" style="160" customWidth="1"/>
    <col min="1847" max="1847" width="14.7109375" style="160" customWidth="1"/>
    <col min="1848" max="1848" width="15" style="160" customWidth="1"/>
    <col min="1849" max="1849" width="59.7109375" style="160" customWidth="1"/>
    <col min="1850" max="1850" width="81.7109375" style="160" bestFit="1" customWidth="1"/>
    <col min="1851" max="1851" width="19.42578125" style="160" customWidth="1"/>
    <col min="1852" max="1852" width="14.5703125" style="160" customWidth="1"/>
    <col min="1853" max="1853" width="12.28515625" style="160" customWidth="1"/>
    <col min="1854" max="1854" width="14.5703125" style="160" customWidth="1"/>
    <col min="1855" max="1855" width="11.7109375" style="160" customWidth="1"/>
    <col min="1856" max="1856" width="14" style="160" customWidth="1"/>
    <col min="1857" max="1857" width="20.5703125" style="160" customWidth="1"/>
    <col min="1858" max="1858" width="11.7109375" style="160" customWidth="1"/>
    <col min="1859" max="1859" width="10.85546875" style="160" customWidth="1"/>
    <col min="1860" max="2061" width="9.140625" style="160"/>
    <col min="2062" max="2062" width="7.42578125" style="160" customWidth="1"/>
    <col min="2063" max="2063" width="20.7109375" style="160" customWidth="1"/>
    <col min="2064" max="2064" width="44.28515625" style="160" customWidth="1"/>
    <col min="2065" max="2065" width="48.85546875" style="160" customWidth="1"/>
    <col min="2066" max="2066" width="8.5703125" style="160" customWidth="1"/>
    <col min="2067" max="2068" width="5.28515625" style="160" customWidth="1"/>
    <col min="2069" max="2069" width="7" style="160" customWidth="1"/>
    <col min="2070" max="2070" width="12.28515625" style="160" customWidth="1"/>
    <col min="2071" max="2071" width="10.7109375" style="160" customWidth="1"/>
    <col min="2072" max="2072" width="11.140625" style="160" customWidth="1"/>
    <col min="2073" max="2073" width="8.85546875" style="160" customWidth="1"/>
    <col min="2074" max="2074" width="13.85546875" style="160" customWidth="1"/>
    <col min="2075" max="2075" width="38.85546875" style="160" customWidth="1"/>
    <col min="2076" max="2077" width="4.85546875" style="160" customWidth="1"/>
    <col min="2078" max="2078" width="11.85546875" style="160" customWidth="1"/>
    <col min="2079" max="2079" width="9.140625" style="160" customWidth="1"/>
    <col min="2080" max="2080" width="13.42578125" style="160" customWidth="1"/>
    <col min="2081" max="2081" width="15.28515625" style="160" customWidth="1"/>
    <col min="2082" max="2082" width="15.42578125" style="160" customWidth="1"/>
    <col min="2083" max="2084" width="14.42578125" style="160" customWidth="1"/>
    <col min="2085" max="2085" width="7.140625" style="160" customWidth="1"/>
    <col min="2086" max="2088" width="15.140625" style="160" customWidth="1"/>
    <col min="2089" max="2089" width="6.7109375" style="160" customWidth="1"/>
    <col min="2090" max="2090" width="16" style="160" customWidth="1"/>
    <col min="2091" max="2091" width="14.85546875" style="160" customWidth="1"/>
    <col min="2092" max="2092" width="12.85546875" style="160" customWidth="1"/>
    <col min="2093" max="2093" width="4.85546875" style="160" customWidth="1"/>
    <col min="2094" max="2094" width="14.140625" style="160" customWidth="1"/>
    <col min="2095" max="2095" width="13.85546875" style="160" customWidth="1"/>
    <col min="2096" max="2096" width="14.140625" style="160" customWidth="1"/>
    <col min="2097" max="2097" width="8.5703125" style="160" bestFit="1" customWidth="1"/>
    <col min="2098" max="2098" width="12.85546875" style="160" customWidth="1"/>
    <col min="2099" max="2099" width="14" style="160" customWidth="1"/>
    <col min="2100" max="2100" width="13.140625" style="160" customWidth="1"/>
    <col min="2101" max="2101" width="8.5703125" style="160" bestFit="1" customWidth="1"/>
    <col min="2102" max="2102" width="15" style="160" customWidth="1"/>
    <col min="2103" max="2103" width="14.7109375" style="160" customWidth="1"/>
    <col min="2104" max="2104" width="15" style="160" customWidth="1"/>
    <col min="2105" max="2105" width="59.7109375" style="160" customWidth="1"/>
    <col min="2106" max="2106" width="81.7109375" style="160" bestFit="1" customWidth="1"/>
    <col min="2107" max="2107" width="19.42578125" style="160" customWidth="1"/>
    <col min="2108" max="2108" width="14.5703125" style="160" customWidth="1"/>
    <col min="2109" max="2109" width="12.28515625" style="160" customWidth="1"/>
    <col min="2110" max="2110" width="14.5703125" style="160" customWidth="1"/>
    <col min="2111" max="2111" width="11.7109375" style="160" customWidth="1"/>
    <col min="2112" max="2112" width="14" style="160" customWidth="1"/>
    <col min="2113" max="2113" width="20.5703125" style="160" customWidth="1"/>
    <col min="2114" max="2114" width="11.7109375" style="160" customWidth="1"/>
    <col min="2115" max="2115" width="10.85546875" style="160" customWidth="1"/>
    <col min="2116" max="2317" width="9.140625" style="160"/>
    <col min="2318" max="2318" width="7.42578125" style="160" customWidth="1"/>
    <col min="2319" max="2319" width="20.7109375" style="160" customWidth="1"/>
    <col min="2320" max="2320" width="44.28515625" style="160" customWidth="1"/>
    <col min="2321" max="2321" width="48.85546875" style="160" customWidth="1"/>
    <col min="2322" max="2322" width="8.5703125" style="160" customWidth="1"/>
    <col min="2323" max="2324" width="5.28515625" style="160" customWidth="1"/>
    <col min="2325" max="2325" width="7" style="160" customWidth="1"/>
    <col min="2326" max="2326" width="12.28515625" style="160" customWidth="1"/>
    <col min="2327" max="2327" width="10.7109375" style="160" customWidth="1"/>
    <col min="2328" max="2328" width="11.140625" style="160" customWidth="1"/>
    <col min="2329" max="2329" width="8.85546875" style="160" customWidth="1"/>
    <col min="2330" max="2330" width="13.85546875" style="160" customWidth="1"/>
    <col min="2331" max="2331" width="38.85546875" style="160" customWidth="1"/>
    <col min="2332" max="2333" width="4.85546875" style="160" customWidth="1"/>
    <col min="2334" max="2334" width="11.85546875" style="160" customWidth="1"/>
    <col min="2335" max="2335" width="9.140625" style="160" customWidth="1"/>
    <col min="2336" max="2336" width="13.42578125" style="160" customWidth="1"/>
    <col min="2337" max="2337" width="15.28515625" style="160" customWidth="1"/>
    <col min="2338" max="2338" width="15.42578125" style="160" customWidth="1"/>
    <col min="2339" max="2340" width="14.42578125" style="160" customWidth="1"/>
    <col min="2341" max="2341" width="7.140625" style="160" customWidth="1"/>
    <col min="2342" max="2344" width="15.140625" style="160" customWidth="1"/>
    <col min="2345" max="2345" width="6.7109375" style="160" customWidth="1"/>
    <col min="2346" max="2346" width="16" style="160" customWidth="1"/>
    <col min="2347" max="2347" width="14.85546875" style="160" customWidth="1"/>
    <col min="2348" max="2348" width="12.85546875" style="160" customWidth="1"/>
    <col min="2349" max="2349" width="4.85546875" style="160" customWidth="1"/>
    <col min="2350" max="2350" width="14.140625" style="160" customWidth="1"/>
    <col min="2351" max="2351" width="13.85546875" style="160" customWidth="1"/>
    <col min="2352" max="2352" width="14.140625" style="160" customWidth="1"/>
    <col min="2353" max="2353" width="8.5703125" style="160" bestFit="1" customWidth="1"/>
    <col min="2354" max="2354" width="12.85546875" style="160" customWidth="1"/>
    <col min="2355" max="2355" width="14" style="160" customWidth="1"/>
    <col min="2356" max="2356" width="13.140625" style="160" customWidth="1"/>
    <col min="2357" max="2357" width="8.5703125" style="160" bestFit="1" customWidth="1"/>
    <col min="2358" max="2358" width="15" style="160" customWidth="1"/>
    <col min="2359" max="2359" width="14.7109375" style="160" customWidth="1"/>
    <col min="2360" max="2360" width="15" style="160" customWidth="1"/>
    <col min="2361" max="2361" width="59.7109375" style="160" customWidth="1"/>
    <col min="2362" max="2362" width="81.7109375" style="160" bestFit="1" customWidth="1"/>
    <col min="2363" max="2363" width="19.42578125" style="160" customWidth="1"/>
    <col min="2364" max="2364" width="14.5703125" style="160" customWidth="1"/>
    <col min="2365" max="2365" width="12.28515625" style="160" customWidth="1"/>
    <col min="2366" max="2366" width="14.5703125" style="160" customWidth="1"/>
    <col min="2367" max="2367" width="11.7109375" style="160" customWidth="1"/>
    <col min="2368" max="2368" width="14" style="160" customWidth="1"/>
    <col min="2369" max="2369" width="20.5703125" style="160" customWidth="1"/>
    <col min="2370" max="2370" width="11.7109375" style="160" customWidth="1"/>
    <col min="2371" max="2371" width="10.85546875" style="160" customWidth="1"/>
    <col min="2372" max="2573" width="9.140625" style="160"/>
    <col min="2574" max="2574" width="7.42578125" style="160" customWidth="1"/>
    <col min="2575" max="2575" width="20.7109375" style="160" customWidth="1"/>
    <col min="2576" max="2576" width="44.28515625" style="160" customWidth="1"/>
    <col min="2577" max="2577" width="48.85546875" style="160" customWidth="1"/>
    <col min="2578" max="2578" width="8.5703125" style="160" customWidth="1"/>
    <col min="2579" max="2580" width="5.28515625" style="160" customWidth="1"/>
    <col min="2581" max="2581" width="7" style="160" customWidth="1"/>
    <col min="2582" max="2582" width="12.28515625" style="160" customWidth="1"/>
    <col min="2583" max="2583" width="10.7109375" style="160" customWidth="1"/>
    <col min="2584" max="2584" width="11.140625" style="160" customWidth="1"/>
    <col min="2585" max="2585" width="8.85546875" style="160" customWidth="1"/>
    <col min="2586" max="2586" width="13.85546875" style="160" customWidth="1"/>
    <col min="2587" max="2587" width="38.85546875" style="160" customWidth="1"/>
    <col min="2588" max="2589" width="4.85546875" style="160" customWidth="1"/>
    <col min="2590" max="2590" width="11.85546875" style="160" customWidth="1"/>
    <col min="2591" max="2591" width="9.140625" style="160" customWidth="1"/>
    <col min="2592" max="2592" width="13.42578125" style="160" customWidth="1"/>
    <col min="2593" max="2593" width="15.28515625" style="160" customWidth="1"/>
    <col min="2594" max="2594" width="15.42578125" style="160" customWidth="1"/>
    <col min="2595" max="2596" width="14.42578125" style="160" customWidth="1"/>
    <col min="2597" max="2597" width="7.140625" style="160" customWidth="1"/>
    <col min="2598" max="2600" width="15.140625" style="160" customWidth="1"/>
    <col min="2601" max="2601" width="6.7109375" style="160" customWidth="1"/>
    <col min="2602" max="2602" width="16" style="160" customWidth="1"/>
    <col min="2603" max="2603" width="14.85546875" style="160" customWidth="1"/>
    <col min="2604" max="2604" width="12.85546875" style="160" customWidth="1"/>
    <col min="2605" max="2605" width="4.85546875" style="160" customWidth="1"/>
    <col min="2606" max="2606" width="14.140625" style="160" customWidth="1"/>
    <col min="2607" max="2607" width="13.85546875" style="160" customWidth="1"/>
    <col min="2608" max="2608" width="14.140625" style="160" customWidth="1"/>
    <col min="2609" max="2609" width="8.5703125" style="160" bestFit="1" customWidth="1"/>
    <col min="2610" max="2610" width="12.85546875" style="160" customWidth="1"/>
    <col min="2611" max="2611" width="14" style="160" customWidth="1"/>
    <col min="2612" max="2612" width="13.140625" style="160" customWidth="1"/>
    <col min="2613" max="2613" width="8.5703125" style="160" bestFit="1" customWidth="1"/>
    <col min="2614" max="2614" width="15" style="160" customWidth="1"/>
    <col min="2615" max="2615" width="14.7109375" style="160" customWidth="1"/>
    <col min="2616" max="2616" width="15" style="160" customWidth="1"/>
    <col min="2617" max="2617" width="59.7109375" style="160" customWidth="1"/>
    <col min="2618" max="2618" width="81.7109375" style="160" bestFit="1" customWidth="1"/>
    <col min="2619" max="2619" width="19.42578125" style="160" customWidth="1"/>
    <col min="2620" max="2620" width="14.5703125" style="160" customWidth="1"/>
    <col min="2621" max="2621" width="12.28515625" style="160" customWidth="1"/>
    <col min="2622" max="2622" width="14.5703125" style="160" customWidth="1"/>
    <col min="2623" max="2623" width="11.7109375" style="160" customWidth="1"/>
    <col min="2624" max="2624" width="14" style="160" customWidth="1"/>
    <col min="2625" max="2625" width="20.5703125" style="160" customWidth="1"/>
    <col min="2626" max="2626" width="11.7109375" style="160" customWidth="1"/>
    <col min="2627" max="2627" width="10.85546875" style="160" customWidth="1"/>
    <col min="2628" max="2829" width="9.140625" style="160"/>
    <col min="2830" max="2830" width="7.42578125" style="160" customWidth="1"/>
    <col min="2831" max="2831" width="20.7109375" style="160" customWidth="1"/>
    <col min="2832" max="2832" width="44.28515625" style="160" customWidth="1"/>
    <col min="2833" max="2833" width="48.85546875" style="160" customWidth="1"/>
    <col min="2834" max="2834" width="8.5703125" style="160" customWidth="1"/>
    <col min="2835" max="2836" width="5.28515625" style="160" customWidth="1"/>
    <col min="2837" max="2837" width="7" style="160" customWidth="1"/>
    <col min="2838" max="2838" width="12.28515625" style="160" customWidth="1"/>
    <col min="2839" max="2839" width="10.7109375" style="160" customWidth="1"/>
    <col min="2840" max="2840" width="11.140625" style="160" customWidth="1"/>
    <col min="2841" max="2841" width="8.85546875" style="160" customWidth="1"/>
    <col min="2842" max="2842" width="13.85546875" style="160" customWidth="1"/>
    <col min="2843" max="2843" width="38.85546875" style="160" customWidth="1"/>
    <col min="2844" max="2845" width="4.85546875" style="160" customWidth="1"/>
    <col min="2846" max="2846" width="11.85546875" style="160" customWidth="1"/>
    <col min="2847" max="2847" width="9.140625" style="160" customWidth="1"/>
    <col min="2848" max="2848" width="13.42578125" style="160" customWidth="1"/>
    <col min="2849" max="2849" width="15.28515625" style="160" customWidth="1"/>
    <col min="2850" max="2850" width="15.42578125" style="160" customWidth="1"/>
    <col min="2851" max="2852" width="14.42578125" style="160" customWidth="1"/>
    <col min="2853" max="2853" width="7.140625" style="160" customWidth="1"/>
    <col min="2854" max="2856" width="15.140625" style="160" customWidth="1"/>
    <col min="2857" max="2857" width="6.7109375" style="160" customWidth="1"/>
    <col min="2858" max="2858" width="16" style="160" customWidth="1"/>
    <col min="2859" max="2859" width="14.85546875" style="160" customWidth="1"/>
    <col min="2860" max="2860" width="12.85546875" style="160" customWidth="1"/>
    <col min="2861" max="2861" width="4.85546875" style="160" customWidth="1"/>
    <col min="2862" max="2862" width="14.140625" style="160" customWidth="1"/>
    <col min="2863" max="2863" width="13.85546875" style="160" customWidth="1"/>
    <col min="2864" max="2864" width="14.140625" style="160" customWidth="1"/>
    <col min="2865" max="2865" width="8.5703125" style="160" bestFit="1" customWidth="1"/>
    <col min="2866" max="2866" width="12.85546875" style="160" customWidth="1"/>
    <col min="2867" max="2867" width="14" style="160" customWidth="1"/>
    <col min="2868" max="2868" width="13.140625" style="160" customWidth="1"/>
    <col min="2869" max="2869" width="8.5703125" style="160" bestFit="1" customWidth="1"/>
    <col min="2870" max="2870" width="15" style="160" customWidth="1"/>
    <col min="2871" max="2871" width="14.7109375" style="160" customWidth="1"/>
    <col min="2872" max="2872" width="15" style="160" customWidth="1"/>
    <col min="2873" max="2873" width="59.7109375" style="160" customWidth="1"/>
    <col min="2874" max="2874" width="81.7109375" style="160" bestFit="1" customWidth="1"/>
    <col min="2875" max="2875" width="19.42578125" style="160" customWidth="1"/>
    <col min="2876" max="2876" width="14.5703125" style="160" customWidth="1"/>
    <col min="2877" max="2877" width="12.28515625" style="160" customWidth="1"/>
    <col min="2878" max="2878" width="14.5703125" style="160" customWidth="1"/>
    <col min="2879" max="2879" width="11.7109375" style="160" customWidth="1"/>
    <col min="2880" max="2880" width="14" style="160" customWidth="1"/>
    <col min="2881" max="2881" width="20.5703125" style="160" customWidth="1"/>
    <col min="2882" max="2882" width="11.7109375" style="160" customWidth="1"/>
    <col min="2883" max="2883" width="10.85546875" style="160" customWidth="1"/>
    <col min="2884" max="3085" width="9.140625" style="160"/>
    <col min="3086" max="3086" width="7.42578125" style="160" customWidth="1"/>
    <col min="3087" max="3087" width="20.7109375" style="160" customWidth="1"/>
    <col min="3088" max="3088" width="44.28515625" style="160" customWidth="1"/>
    <col min="3089" max="3089" width="48.85546875" style="160" customWidth="1"/>
    <col min="3090" max="3090" width="8.5703125" style="160" customWidth="1"/>
    <col min="3091" max="3092" width="5.28515625" style="160" customWidth="1"/>
    <col min="3093" max="3093" width="7" style="160" customWidth="1"/>
    <col min="3094" max="3094" width="12.28515625" style="160" customWidth="1"/>
    <col min="3095" max="3095" width="10.7109375" style="160" customWidth="1"/>
    <col min="3096" max="3096" width="11.140625" style="160" customWidth="1"/>
    <col min="3097" max="3097" width="8.85546875" style="160" customWidth="1"/>
    <col min="3098" max="3098" width="13.85546875" style="160" customWidth="1"/>
    <col min="3099" max="3099" width="38.85546875" style="160" customWidth="1"/>
    <col min="3100" max="3101" width="4.85546875" style="160" customWidth="1"/>
    <col min="3102" max="3102" width="11.85546875" style="160" customWidth="1"/>
    <col min="3103" max="3103" width="9.140625" style="160" customWidth="1"/>
    <col min="3104" max="3104" width="13.42578125" style="160" customWidth="1"/>
    <col min="3105" max="3105" width="15.28515625" style="160" customWidth="1"/>
    <col min="3106" max="3106" width="15.42578125" style="160" customWidth="1"/>
    <col min="3107" max="3108" width="14.42578125" style="160" customWidth="1"/>
    <col min="3109" max="3109" width="7.140625" style="160" customWidth="1"/>
    <col min="3110" max="3112" width="15.140625" style="160" customWidth="1"/>
    <col min="3113" max="3113" width="6.7109375" style="160" customWidth="1"/>
    <col min="3114" max="3114" width="16" style="160" customWidth="1"/>
    <col min="3115" max="3115" width="14.85546875" style="160" customWidth="1"/>
    <col min="3116" max="3116" width="12.85546875" style="160" customWidth="1"/>
    <col min="3117" max="3117" width="4.85546875" style="160" customWidth="1"/>
    <col min="3118" max="3118" width="14.140625" style="160" customWidth="1"/>
    <col min="3119" max="3119" width="13.85546875" style="160" customWidth="1"/>
    <col min="3120" max="3120" width="14.140625" style="160" customWidth="1"/>
    <col min="3121" max="3121" width="8.5703125" style="160" bestFit="1" customWidth="1"/>
    <col min="3122" max="3122" width="12.85546875" style="160" customWidth="1"/>
    <col min="3123" max="3123" width="14" style="160" customWidth="1"/>
    <col min="3124" max="3124" width="13.140625" style="160" customWidth="1"/>
    <col min="3125" max="3125" width="8.5703125" style="160" bestFit="1" customWidth="1"/>
    <col min="3126" max="3126" width="15" style="160" customWidth="1"/>
    <col min="3127" max="3127" width="14.7109375" style="160" customWidth="1"/>
    <col min="3128" max="3128" width="15" style="160" customWidth="1"/>
    <col min="3129" max="3129" width="59.7109375" style="160" customWidth="1"/>
    <col min="3130" max="3130" width="81.7109375" style="160" bestFit="1" customWidth="1"/>
    <col min="3131" max="3131" width="19.42578125" style="160" customWidth="1"/>
    <col min="3132" max="3132" width="14.5703125" style="160" customWidth="1"/>
    <col min="3133" max="3133" width="12.28515625" style="160" customWidth="1"/>
    <col min="3134" max="3134" width="14.5703125" style="160" customWidth="1"/>
    <col min="3135" max="3135" width="11.7109375" style="160" customWidth="1"/>
    <col min="3136" max="3136" width="14" style="160" customWidth="1"/>
    <col min="3137" max="3137" width="20.5703125" style="160" customWidth="1"/>
    <col min="3138" max="3138" width="11.7109375" style="160" customWidth="1"/>
    <col min="3139" max="3139" width="10.85546875" style="160" customWidth="1"/>
    <col min="3140" max="3341" width="9.140625" style="160"/>
    <col min="3342" max="3342" width="7.42578125" style="160" customWidth="1"/>
    <col min="3343" max="3343" width="20.7109375" style="160" customWidth="1"/>
    <col min="3344" max="3344" width="44.28515625" style="160" customWidth="1"/>
    <col min="3345" max="3345" width="48.85546875" style="160" customWidth="1"/>
    <col min="3346" max="3346" width="8.5703125" style="160" customWidth="1"/>
    <col min="3347" max="3348" width="5.28515625" style="160" customWidth="1"/>
    <col min="3349" max="3349" width="7" style="160" customWidth="1"/>
    <col min="3350" max="3350" width="12.28515625" style="160" customWidth="1"/>
    <col min="3351" max="3351" width="10.7109375" style="160" customWidth="1"/>
    <col min="3352" max="3352" width="11.140625" style="160" customWidth="1"/>
    <col min="3353" max="3353" width="8.85546875" style="160" customWidth="1"/>
    <col min="3354" max="3354" width="13.85546875" style="160" customWidth="1"/>
    <col min="3355" max="3355" width="38.85546875" style="160" customWidth="1"/>
    <col min="3356" max="3357" width="4.85546875" style="160" customWidth="1"/>
    <col min="3358" max="3358" width="11.85546875" style="160" customWidth="1"/>
    <col min="3359" max="3359" width="9.140625" style="160" customWidth="1"/>
    <col min="3360" max="3360" width="13.42578125" style="160" customWidth="1"/>
    <col min="3361" max="3361" width="15.28515625" style="160" customWidth="1"/>
    <col min="3362" max="3362" width="15.42578125" style="160" customWidth="1"/>
    <col min="3363" max="3364" width="14.42578125" style="160" customWidth="1"/>
    <col min="3365" max="3365" width="7.140625" style="160" customWidth="1"/>
    <col min="3366" max="3368" width="15.140625" style="160" customWidth="1"/>
    <col min="3369" max="3369" width="6.7109375" style="160" customWidth="1"/>
    <col min="3370" max="3370" width="16" style="160" customWidth="1"/>
    <col min="3371" max="3371" width="14.85546875" style="160" customWidth="1"/>
    <col min="3372" max="3372" width="12.85546875" style="160" customWidth="1"/>
    <col min="3373" max="3373" width="4.85546875" style="160" customWidth="1"/>
    <col min="3374" max="3374" width="14.140625" style="160" customWidth="1"/>
    <col min="3375" max="3375" width="13.85546875" style="160" customWidth="1"/>
    <col min="3376" max="3376" width="14.140625" style="160" customWidth="1"/>
    <col min="3377" max="3377" width="8.5703125" style="160" bestFit="1" customWidth="1"/>
    <col min="3378" max="3378" width="12.85546875" style="160" customWidth="1"/>
    <col min="3379" max="3379" width="14" style="160" customWidth="1"/>
    <col min="3380" max="3380" width="13.140625" style="160" customWidth="1"/>
    <col min="3381" max="3381" width="8.5703125" style="160" bestFit="1" customWidth="1"/>
    <col min="3382" max="3382" width="15" style="160" customWidth="1"/>
    <col min="3383" max="3383" width="14.7109375" style="160" customWidth="1"/>
    <col min="3384" max="3384" width="15" style="160" customWidth="1"/>
    <col min="3385" max="3385" width="59.7109375" style="160" customWidth="1"/>
    <col min="3386" max="3386" width="81.7109375" style="160" bestFit="1" customWidth="1"/>
    <col min="3387" max="3387" width="19.42578125" style="160" customWidth="1"/>
    <col min="3388" max="3388" width="14.5703125" style="160" customWidth="1"/>
    <col min="3389" max="3389" width="12.28515625" style="160" customWidth="1"/>
    <col min="3390" max="3390" width="14.5703125" style="160" customWidth="1"/>
    <col min="3391" max="3391" width="11.7109375" style="160" customWidth="1"/>
    <col min="3392" max="3392" width="14" style="160" customWidth="1"/>
    <col min="3393" max="3393" width="20.5703125" style="160" customWidth="1"/>
    <col min="3394" max="3394" width="11.7109375" style="160" customWidth="1"/>
    <col min="3395" max="3395" width="10.85546875" style="160" customWidth="1"/>
    <col min="3396" max="3597" width="9.140625" style="160"/>
    <col min="3598" max="3598" width="7.42578125" style="160" customWidth="1"/>
    <col min="3599" max="3599" width="20.7109375" style="160" customWidth="1"/>
    <col min="3600" max="3600" width="44.28515625" style="160" customWidth="1"/>
    <col min="3601" max="3601" width="48.85546875" style="160" customWidth="1"/>
    <col min="3602" max="3602" width="8.5703125" style="160" customWidth="1"/>
    <col min="3603" max="3604" width="5.28515625" style="160" customWidth="1"/>
    <col min="3605" max="3605" width="7" style="160" customWidth="1"/>
    <col min="3606" max="3606" width="12.28515625" style="160" customWidth="1"/>
    <col min="3607" max="3607" width="10.7109375" style="160" customWidth="1"/>
    <col min="3608" max="3608" width="11.140625" style="160" customWidth="1"/>
    <col min="3609" max="3609" width="8.85546875" style="160" customWidth="1"/>
    <col min="3610" max="3610" width="13.85546875" style="160" customWidth="1"/>
    <col min="3611" max="3611" width="38.85546875" style="160" customWidth="1"/>
    <col min="3612" max="3613" width="4.85546875" style="160" customWidth="1"/>
    <col min="3614" max="3614" width="11.85546875" style="160" customWidth="1"/>
    <col min="3615" max="3615" width="9.140625" style="160" customWidth="1"/>
    <col min="3616" max="3616" width="13.42578125" style="160" customWidth="1"/>
    <col min="3617" max="3617" width="15.28515625" style="160" customWidth="1"/>
    <col min="3618" max="3618" width="15.42578125" style="160" customWidth="1"/>
    <col min="3619" max="3620" width="14.42578125" style="160" customWidth="1"/>
    <col min="3621" max="3621" width="7.140625" style="160" customWidth="1"/>
    <col min="3622" max="3624" width="15.140625" style="160" customWidth="1"/>
    <col min="3625" max="3625" width="6.7109375" style="160" customWidth="1"/>
    <col min="3626" max="3626" width="16" style="160" customWidth="1"/>
    <col min="3627" max="3627" width="14.85546875" style="160" customWidth="1"/>
    <col min="3628" max="3628" width="12.85546875" style="160" customWidth="1"/>
    <col min="3629" max="3629" width="4.85546875" style="160" customWidth="1"/>
    <col min="3630" max="3630" width="14.140625" style="160" customWidth="1"/>
    <col min="3631" max="3631" width="13.85546875" style="160" customWidth="1"/>
    <col min="3632" max="3632" width="14.140625" style="160" customWidth="1"/>
    <col min="3633" max="3633" width="8.5703125" style="160" bestFit="1" customWidth="1"/>
    <col min="3634" max="3634" width="12.85546875" style="160" customWidth="1"/>
    <col min="3635" max="3635" width="14" style="160" customWidth="1"/>
    <col min="3636" max="3636" width="13.140625" style="160" customWidth="1"/>
    <col min="3637" max="3637" width="8.5703125" style="160" bestFit="1" customWidth="1"/>
    <col min="3638" max="3638" width="15" style="160" customWidth="1"/>
    <col min="3639" max="3639" width="14.7109375" style="160" customWidth="1"/>
    <col min="3640" max="3640" width="15" style="160" customWidth="1"/>
    <col min="3641" max="3641" width="59.7109375" style="160" customWidth="1"/>
    <col min="3642" max="3642" width="81.7109375" style="160" bestFit="1" customWidth="1"/>
    <col min="3643" max="3643" width="19.42578125" style="160" customWidth="1"/>
    <col min="3644" max="3644" width="14.5703125" style="160" customWidth="1"/>
    <col min="3645" max="3645" width="12.28515625" style="160" customWidth="1"/>
    <col min="3646" max="3646" width="14.5703125" style="160" customWidth="1"/>
    <col min="3647" max="3647" width="11.7109375" style="160" customWidth="1"/>
    <col min="3648" max="3648" width="14" style="160" customWidth="1"/>
    <col min="3649" max="3649" width="20.5703125" style="160" customWidth="1"/>
    <col min="3650" max="3650" width="11.7109375" style="160" customWidth="1"/>
    <col min="3651" max="3651" width="10.85546875" style="160" customWidth="1"/>
    <col min="3652" max="3853" width="9.140625" style="160"/>
    <col min="3854" max="3854" width="7.42578125" style="160" customWidth="1"/>
    <col min="3855" max="3855" width="20.7109375" style="160" customWidth="1"/>
    <col min="3856" max="3856" width="44.28515625" style="160" customWidth="1"/>
    <col min="3857" max="3857" width="48.85546875" style="160" customWidth="1"/>
    <col min="3858" max="3858" width="8.5703125" style="160" customWidth="1"/>
    <col min="3859" max="3860" width="5.28515625" style="160" customWidth="1"/>
    <col min="3861" max="3861" width="7" style="160" customWidth="1"/>
    <col min="3862" max="3862" width="12.28515625" style="160" customWidth="1"/>
    <col min="3863" max="3863" width="10.7109375" style="160" customWidth="1"/>
    <col min="3864" max="3864" width="11.140625" style="160" customWidth="1"/>
    <col min="3865" max="3865" width="8.85546875" style="160" customWidth="1"/>
    <col min="3866" max="3866" width="13.85546875" style="160" customWidth="1"/>
    <col min="3867" max="3867" width="38.85546875" style="160" customWidth="1"/>
    <col min="3868" max="3869" width="4.85546875" style="160" customWidth="1"/>
    <col min="3870" max="3870" width="11.85546875" style="160" customWidth="1"/>
    <col min="3871" max="3871" width="9.140625" style="160" customWidth="1"/>
    <col min="3872" max="3872" width="13.42578125" style="160" customWidth="1"/>
    <col min="3873" max="3873" width="15.28515625" style="160" customWidth="1"/>
    <col min="3874" max="3874" width="15.42578125" style="160" customWidth="1"/>
    <col min="3875" max="3876" width="14.42578125" style="160" customWidth="1"/>
    <col min="3877" max="3877" width="7.140625" style="160" customWidth="1"/>
    <col min="3878" max="3880" width="15.140625" style="160" customWidth="1"/>
    <col min="3881" max="3881" width="6.7109375" style="160" customWidth="1"/>
    <col min="3882" max="3882" width="16" style="160" customWidth="1"/>
    <col min="3883" max="3883" width="14.85546875" style="160" customWidth="1"/>
    <col min="3884" max="3884" width="12.85546875" style="160" customWidth="1"/>
    <col min="3885" max="3885" width="4.85546875" style="160" customWidth="1"/>
    <col min="3886" max="3886" width="14.140625" style="160" customWidth="1"/>
    <col min="3887" max="3887" width="13.85546875" style="160" customWidth="1"/>
    <col min="3888" max="3888" width="14.140625" style="160" customWidth="1"/>
    <col min="3889" max="3889" width="8.5703125" style="160" bestFit="1" customWidth="1"/>
    <col min="3890" max="3890" width="12.85546875" style="160" customWidth="1"/>
    <col min="3891" max="3891" width="14" style="160" customWidth="1"/>
    <col min="3892" max="3892" width="13.140625" style="160" customWidth="1"/>
    <col min="3893" max="3893" width="8.5703125" style="160" bestFit="1" customWidth="1"/>
    <col min="3894" max="3894" width="15" style="160" customWidth="1"/>
    <col min="3895" max="3895" width="14.7109375" style="160" customWidth="1"/>
    <col min="3896" max="3896" width="15" style="160" customWidth="1"/>
    <col min="3897" max="3897" width="59.7109375" style="160" customWidth="1"/>
    <col min="3898" max="3898" width="81.7109375" style="160" bestFit="1" customWidth="1"/>
    <col min="3899" max="3899" width="19.42578125" style="160" customWidth="1"/>
    <col min="3900" max="3900" width="14.5703125" style="160" customWidth="1"/>
    <col min="3901" max="3901" width="12.28515625" style="160" customWidth="1"/>
    <col min="3902" max="3902" width="14.5703125" style="160" customWidth="1"/>
    <col min="3903" max="3903" width="11.7109375" style="160" customWidth="1"/>
    <col min="3904" max="3904" width="14" style="160" customWidth="1"/>
    <col min="3905" max="3905" width="20.5703125" style="160" customWidth="1"/>
    <col min="3906" max="3906" width="11.7109375" style="160" customWidth="1"/>
    <col min="3907" max="3907" width="10.85546875" style="160" customWidth="1"/>
    <col min="3908" max="4109" width="9.140625" style="160"/>
    <col min="4110" max="4110" width="7.42578125" style="160" customWidth="1"/>
    <col min="4111" max="4111" width="20.7109375" style="160" customWidth="1"/>
    <col min="4112" max="4112" width="44.28515625" style="160" customWidth="1"/>
    <col min="4113" max="4113" width="48.85546875" style="160" customWidth="1"/>
    <col min="4114" max="4114" width="8.5703125" style="160" customWidth="1"/>
    <col min="4115" max="4116" width="5.28515625" style="160" customWidth="1"/>
    <col min="4117" max="4117" width="7" style="160" customWidth="1"/>
    <col min="4118" max="4118" width="12.28515625" style="160" customWidth="1"/>
    <col min="4119" max="4119" width="10.7109375" style="160" customWidth="1"/>
    <col min="4120" max="4120" width="11.140625" style="160" customWidth="1"/>
    <col min="4121" max="4121" width="8.85546875" style="160" customWidth="1"/>
    <col min="4122" max="4122" width="13.85546875" style="160" customWidth="1"/>
    <col min="4123" max="4123" width="38.85546875" style="160" customWidth="1"/>
    <col min="4124" max="4125" width="4.85546875" style="160" customWidth="1"/>
    <col min="4126" max="4126" width="11.85546875" style="160" customWidth="1"/>
    <col min="4127" max="4127" width="9.140625" style="160" customWidth="1"/>
    <col min="4128" max="4128" width="13.42578125" style="160" customWidth="1"/>
    <col min="4129" max="4129" width="15.28515625" style="160" customWidth="1"/>
    <col min="4130" max="4130" width="15.42578125" style="160" customWidth="1"/>
    <col min="4131" max="4132" width="14.42578125" style="160" customWidth="1"/>
    <col min="4133" max="4133" width="7.140625" style="160" customWidth="1"/>
    <col min="4134" max="4136" width="15.140625" style="160" customWidth="1"/>
    <col min="4137" max="4137" width="6.7109375" style="160" customWidth="1"/>
    <col min="4138" max="4138" width="16" style="160" customWidth="1"/>
    <col min="4139" max="4139" width="14.85546875" style="160" customWidth="1"/>
    <col min="4140" max="4140" width="12.85546875" style="160" customWidth="1"/>
    <col min="4141" max="4141" width="4.85546875" style="160" customWidth="1"/>
    <col min="4142" max="4142" width="14.140625" style="160" customWidth="1"/>
    <col min="4143" max="4143" width="13.85546875" style="160" customWidth="1"/>
    <col min="4144" max="4144" width="14.140625" style="160" customWidth="1"/>
    <col min="4145" max="4145" width="8.5703125" style="160" bestFit="1" customWidth="1"/>
    <col min="4146" max="4146" width="12.85546875" style="160" customWidth="1"/>
    <col min="4147" max="4147" width="14" style="160" customWidth="1"/>
    <col min="4148" max="4148" width="13.140625" style="160" customWidth="1"/>
    <col min="4149" max="4149" width="8.5703125" style="160" bestFit="1" customWidth="1"/>
    <col min="4150" max="4150" width="15" style="160" customWidth="1"/>
    <col min="4151" max="4151" width="14.7109375" style="160" customWidth="1"/>
    <col min="4152" max="4152" width="15" style="160" customWidth="1"/>
    <col min="4153" max="4153" width="59.7109375" style="160" customWidth="1"/>
    <col min="4154" max="4154" width="81.7109375" style="160" bestFit="1" customWidth="1"/>
    <col min="4155" max="4155" width="19.42578125" style="160" customWidth="1"/>
    <col min="4156" max="4156" width="14.5703125" style="160" customWidth="1"/>
    <col min="4157" max="4157" width="12.28515625" style="160" customWidth="1"/>
    <col min="4158" max="4158" width="14.5703125" style="160" customWidth="1"/>
    <col min="4159" max="4159" width="11.7109375" style="160" customWidth="1"/>
    <col min="4160" max="4160" width="14" style="160" customWidth="1"/>
    <col min="4161" max="4161" width="20.5703125" style="160" customWidth="1"/>
    <col min="4162" max="4162" width="11.7109375" style="160" customWidth="1"/>
    <col min="4163" max="4163" width="10.85546875" style="160" customWidth="1"/>
    <col min="4164" max="4365" width="9.140625" style="160"/>
    <col min="4366" max="4366" width="7.42578125" style="160" customWidth="1"/>
    <col min="4367" max="4367" width="20.7109375" style="160" customWidth="1"/>
    <col min="4368" max="4368" width="44.28515625" style="160" customWidth="1"/>
    <col min="4369" max="4369" width="48.85546875" style="160" customWidth="1"/>
    <col min="4370" max="4370" width="8.5703125" style="160" customWidth="1"/>
    <col min="4371" max="4372" width="5.28515625" style="160" customWidth="1"/>
    <col min="4373" max="4373" width="7" style="160" customWidth="1"/>
    <col min="4374" max="4374" width="12.28515625" style="160" customWidth="1"/>
    <col min="4375" max="4375" width="10.7109375" style="160" customWidth="1"/>
    <col min="4376" max="4376" width="11.140625" style="160" customWidth="1"/>
    <col min="4377" max="4377" width="8.85546875" style="160" customWidth="1"/>
    <col min="4378" max="4378" width="13.85546875" style="160" customWidth="1"/>
    <col min="4379" max="4379" width="38.85546875" style="160" customWidth="1"/>
    <col min="4380" max="4381" width="4.85546875" style="160" customWidth="1"/>
    <col min="4382" max="4382" width="11.85546875" style="160" customWidth="1"/>
    <col min="4383" max="4383" width="9.140625" style="160" customWidth="1"/>
    <col min="4384" max="4384" width="13.42578125" style="160" customWidth="1"/>
    <col min="4385" max="4385" width="15.28515625" style="160" customWidth="1"/>
    <col min="4386" max="4386" width="15.42578125" style="160" customWidth="1"/>
    <col min="4387" max="4388" width="14.42578125" style="160" customWidth="1"/>
    <col min="4389" max="4389" width="7.140625" style="160" customWidth="1"/>
    <col min="4390" max="4392" width="15.140625" style="160" customWidth="1"/>
    <col min="4393" max="4393" width="6.7109375" style="160" customWidth="1"/>
    <col min="4394" max="4394" width="16" style="160" customWidth="1"/>
    <col min="4395" max="4395" width="14.85546875" style="160" customWidth="1"/>
    <col min="4396" max="4396" width="12.85546875" style="160" customWidth="1"/>
    <col min="4397" max="4397" width="4.85546875" style="160" customWidth="1"/>
    <col min="4398" max="4398" width="14.140625" style="160" customWidth="1"/>
    <col min="4399" max="4399" width="13.85546875" style="160" customWidth="1"/>
    <col min="4400" max="4400" width="14.140625" style="160" customWidth="1"/>
    <col min="4401" max="4401" width="8.5703125" style="160" bestFit="1" customWidth="1"/>
    <col min="4402" max="4402" width="12.85546875" style="160" customWidth="1"/>
    <col min="4403" max="4403" width="14" style="160" customWidth="1"/>
    <col min="4404" max="4404" width="13.140625" style="160" customWidth="1"/>
    <col min="4405" max="4405" width="8.5703125" style="160" bestFit="1" customWidth="1"/>
    <col min="4406" max="4406" width="15" style="160" customWidth="1"/>
    <col min="4407" max="4407" width="14.7109375" style="160" customWidth="1"/>
    <col min="4408" max="4408" width="15" style="160" customWidth="1"/>
    <col min="4409" max="4409" width="59.7109375" style="160" customWidth="1"/>
    <col min="4410" max="4410" width="81.7109375" style="160" bestFit="1" customWidth="1"/>
    <col min="4411" max="4411" width="19.42578125" style="160" customWidth="1"/>
    <col min="4412" max="4412" width="14.5703125" style="160" customWidth="1"/>
    <col min="4413" max="4413" width="12.28515625" style="160" customWidth="1"/>
    <col min="4414" max="4414" width="14.5703125" style="160" customWidth="1"/>
    <col min="4415" max="4415" width="11.7109375" style="160" customWidth="1"/>
    <col min="4416" max="4416" width="14" style="160" customWidth="1"/>
    <col min="4417" max="4417" width="20.5703125" style="160" customWidth="1"/>
    <col min="4418" max="4418" width="11.7109375" style="160" customWidth="1"/>
    <col min="4419" max="4419" width="10.85546875" style="160" customWidth="1"/>
    <col min="4420" max="4621" width="9.140625" style="160"/>
    <col min="4622" max="4622" width="7.42578125" style="160" customWidth="1"/>
    <col min="4623" max="4623" width="20.7109375" style="160" customWidth="1"/>
    <col min="4624" max="4624" width="44.28515625" style="160" customWidth="1"/>
    <col min="4625" max="4625" width="48.85546875" style="160" customWidth="1"/>
    <col min="4626" max="4626" width="8.5703125" style="160" customWidth="1"/>
    <col min="4627" max="4628" width="5.28515625" style="160" customWidth="1"/>
    <col min="4629" max="4629" width="7" style="160" customWidth="1"/>
    <col min="4630" max="4630" width="12.28515625" style="160" customWidth="1"/>
    <col min="4631" max="4631" width="10.7109375" style="160" customWidth="1"/>
    <col min="4632" max="4632" width="11.140625" style="160" customWidth="1"/>
    <col min="4633" max="4633" width="8.85546875" style="160" customWidth="1"/>
    <col min="4634" max="4634" width="13.85546875" style="160" customWidth="1"/>
    <col min="4635" max="4635" width="38.85546875" style="160" customWidth="1"/>
    <col min="4636" max="4637" width="4.85546875" style="160" customWidth="1"/>
    <col min="4638" max="4638" width="11.85546875" style="160" customWidth="1"/>
    <col min="4639" max="4639" width="9.140625" style="160" customWidth="1"/>
    <col min="4640" max="4640" width="13.42578125" style="160" customWidth="1"/>
    <col min="4641" max="4641" width="15.28515625" style="160" customWidth="1"/>
    <col min="4642" max="4642" width="15.42578125" style="160" customWidth="1"/>
    <col min="4643" max="4644" width="14.42578125" style="160" customWidth="1"/>
    <col min="4645" max="4645" width="7.140625" style="160" customWidth="1"/>
    <col min="4646" max="4648" width="15.140625" style="160" customWidth="1"/>
    <col min="4649" max="4649" width="6.7109375" style="160" customWidth="1"/>
    <col min="4650" max="4650" width="16" style="160" customWidth="1"/>
    <col min="4651" max="4651" width="14.85546875" style="160" customWidth="1"/>
    <col min="4652" max="4652" width="12.85546875" style="160" customWidth="1"/>
    <col min="4653" max="4653" width="4.85546875" style="160" customWidth="1"/>
    <col min="4654" max="4654" width="14.140625" style="160" customWidth="1"/>
    <col min="4655" max="4655" width="13.85546875" style="160" customWidth="1"/>
    <col min="4656" max="4656" width="14.140625" style="160" customWidth="1"/>
    <col min="4657" max="4657" width="8.5703125" style="160" bestFit="1" customWidth="1"/>
    <col min="4658" max="4658" width="12.85546875" style="160" customWidth="1"/>
    <col min="4659" max="4659" width="14" style="160" customWidth="1"/>
    <col min="4660" max="4660" width="13.140625" style="160" customWidth="1"/>
    <col min="4661" max="4661" width="8.5703125" style="160" bestFit="1" customWidth="1"/>
    <col min="4662" max="4662" width="15" style="160" customWidth="1"/>
    <col min="4663" max="4663" width="14.7109375" style="160" customWidth="1"/>
    <col min="4664" max="4664" width="15" style="160" customWidth="1"/>
    <col min="4665" max="4665" width="59.7109375" style="160" customWidth="1"/>
    <col min="4666" max="4666" width="81.7109375" style="160" bestFit="1" customWidth="1"/>
    <col min="4667" max="4667" width="19.42578125" style="160" customWidth="1"/>
    <col min="4668" max="4668" width="14.5703125" style="160" customWidth="1"/>
    <col min="4669" max="4669" width="12.28515625" style="160" customWidth="1"/>
    <col min="4670" max="4670" width="14.5703125" style="160" customWidth="1"/>
    <col min="4671" max="4671" width="11.7109375" style="160" customWidth="1"/>
    <col min="4672" max="4672" width="14" style="160" customWidth="1"/>
    <col min="4673" max="4673" width="20.5703125" style="160" customWidth="1"/>
    <col min="4674" max="4674" width="11.7109375" style="160" customWidth="1"/>
    <col min="4675" max="4675" width="10.85546875" style="160" customWidth="1"/>
    <col min="4676" max="4877" width="9.140625" style="160"/>
    <col min="4878" max="4878" width="7.42578125" style="160" customWidth="1"/>
    <col min="4879" max="4879" width="20.7109375" style="160" customWidth="1"/>
    <col min="4880" max="4880" width="44.28515625" style="160" customWidth="1"/>
    <col min="4881" max="4881" width="48.85546875" style="160" customWidth="1"/>
    <col min="4882" max="4882" width="8.5703125" style="160" customWidth="1"/>
    <col min="4883" max="4884" width="5.28515625" style="160" customWidth="1"/>
    <col min="4885" max="4885" width="7" style="160" customWidth="1"/>
    <col min="4886" max="4886" width="12.28515625" style="160" customWidth="1"/>
    <col min="4887" max="4887" width="10.7109375" style="160" customWidth="1"/>
    <col min="4888" max="4888" width="11.140625" style="160" customWidth="1"/>
    <col min="4889" max="4889" width="8.85546875" style="160" customWidth="1"/>
    <col min="4890" max="4890" width="13.85546875" style="160" customWidth="1"/>
    <col min="4891" max="4891" width="38.85546875" style="160" customWidth="1"/>
    <col min="4892" max="4893" width="4.85546875" style="160" customWidth="1"/>
    <col min="4894" max="4894" width="11.85546875" style="160" customWidth="1"/>
    <col min="4895" max="4895" width="9.140625" style="160" customWidth="1"/>
    <col min="4896" max="4896" width="13.42578125" style="160" customWidth="1"/>
    <col min="4897" max="4897" width="15.28515625" style="160" customWidth="1"/>
    <col min="4898" max="4898" width="15.42578125" style="160" customWidth="1"/>
    <col min="4899" max="4900" width="14.42578125" style="160" customWidth="1"/>
    <col min="4901" max="4901" width="7.140625" style="160" customWidth="1"/>
    <col min="4902" max="4904" width="15.140625" style="160" customWidth="1"/>
    <col min="4905" max="4905" width="6.7109375" style="160" customWidth="1"/>
    <col min="4906" max="4906" width="16" style="160" customWidth="1"/>
    <col min="4907" max="4907" width="14.85546875" style="160" customWidth="1"/>
    <col min="4908" max="4908" width="12.85546875" style="160" customWidth="1"/>
    <col min="4909" max="4909" width="4.85546875" style="160" customWidth="1"/>
    <col min="4910" max="4910" width="14.140625" style="160" customWidth="1"/>
    <col min="4911" max="4911" width="13.85546875" style="160" customWidth="1"/>
    <col min="4912" max="4912" width="14.140625" style="160" customWidth="1"/>
    <col min="4913" max="4913" width="8.5703125" style="160" bestFit="1" customWidth="1"/>
    <col min="4914" max="4914" width="12.85546875" style="160" customWidth="1"/>
    <col min="4915" max="4915" width="14" style="160" customWidth="1"/>
    <col min="4916" max="4916" width="13.140625" style="160" customWidth="1"/>
    <col min="4917" max="4917" width="8.5703125" style="160" bestFit="1" customWidth="1"/>
    <col min="4918" max="4918" width="15" style="160" customWidth="1"/>
    <col min="4919" max="4919" width="14.7109375" style="160" customWidth="1"/>
    <col min="4920" max="4920" width="15" style="160" customWidth="1"/>
    <col min="4921" max="4921" width="59.7109375" style="160" customWidth="1"/>
    <col min="4922" max="4922" width="81.7109375" style="160" bestFit="1" customWidth="1"/>
    <col min="4923" max="4923" width="19.42578125" style="160" customWidth="1"/>
    <col min="4924" max="4924" width="14.5703125" style="160" customWidth="1"/>
    <col min="4925" max="4925" width="12.28515625" style="160" customWidth="1"/>
    <col min="4926" max="4926" width="14.5703125" style="160" customWidth="1"/>
    <col min="4927" max="4927" width="11.7109375" style="160" customWidth="1"/>
    <col min="4928" max="4928" width="14" style="160" customWidth="1"/>
    <col min="4929" max="4929" width="20.5703125" style="160" customWidth="1"/>
    <col min="4930" max="4930" width="11.7109375" style="160" customWidth="1"/>
    <col min="4931" max="4931" width="10.85546875" style="160" customWidth="1"/>
    <col min="4932" max="5133" width="9.140625" style="160"/>
    <col min="5134" max="5134" width="7.42578125" style="160" customWidth="1"/>
    <col min="5135" max="5135" width="20.7109375" style="160" customWidth="1"/>
    <col min="5136" max="5136" width="44.28515625" style="160" customWidth="1"/>
    <col min="5137" max="5137" width="48.85546875" style="160" customWidth="1"/>
    <col min="5138" max="5138" width="8.5703125" style="160" customWidth="1"/>
    <col min="5139" max="5140" width="5.28515625" style="160" customWidth="1"/>
    <col min="5141" max="5141" width="7" style="160" customWidth="1"/>
    <col min="5142" max="5142" width="12.28515625" style="160" customWidth="1"/>
    <col min="5143" max="5143" width="10.7109375" style="160" customWidth="1"/>
    <col min="5144" max="5144" width="11.140625" style="160" customWidth="1"/>
    <col min="5145" max="5145" width="8.85546875" style="160" customWidth="1"/>
    <col min="5146" max="5146" width="13.85546875" style="160" customWidth="1"/>
    <col min="5147" max="5147" width="38.85546875" style="160" customWidth="1"/>
    <col min="5148" max="5149" width="4.85546875" style="160" customWidth="1"/>
    <col min="5150" max="5150" width="11.85546875" style="160" customWidth="1"/>
    <col min="5151" max="5151" width="9.140625" style="160" customWidth="1"/>
    <col min="5152" max="5152" width="13.42578125" style="160" customWidth="1"/>
    <col min="5153" max="5153" width="15.28515625" style="160" customWidth="1"/>
    <col min="5154" max="5154" width="15.42578125" style="160" customWidth="1"/>
    <col min="5155" max="5156" width="14.42578125" style="160" customWidth="1"/>
    <col min="5157" max="5157" width="7.140625" style="160" customWidth="1"/>
    <col min="5158" max="5160" width="15.140625" style="160" customWidth="1"/>
    <col min="5161" max="5161" width="6.7109375" style="160" customWidth="1"/>
    <col min="5162" max="5162" width="16" style="160" customWidth="1"/>
    <col min="5163" max="5163" width="14.85546875" style="160" customWidth="1"/>
    <col min="5164" max="5164" width="12.85546875" style="160" customWidth="1"/>
    <col min="5165" max="5165" width="4.85546875" style="160" customWidth="1"/>
    <col min="5166" max="5166" width="14.140625" style="160" customWidth="1"/>
    <col min="5167" max="5167" width="13.85546875" style="160" customWidth="1"/>
    <col min="5168" max="5168" width="14.140625" style="160" customWidth="1"/>
    <col min="5169" max="5169" width="8.5703125" style="160" bestFit="1" customWidth="1"/>
    <col min="5170" max="5170" width="12.85546875" style="160" customWidth="1"/>
    <col min="5171" max="5171" width="14" style="160" customWidth="1"/>
    <col min="5172" max="5172" width="13.140625" style="160" customWidth="1"/>
    <col min="5173" max="5173" width="8.5703125" style="160" bestFit="1" customWidth="1"/>
    <col min="5174" max="5174" width="15" style="160" customWidth="1"/>
    <col min="5175" max="5175" width="14.7109375" style="160" customWidth="1"/>
    <col min="5176" max="5176" width="15" style="160" customWidth="1"/>
    <col min="5177" max="5177" width="59.7109375" style="160" customWidth="1"/>
    <col min="5178" max="5178" width="81.7109375" style="160" bestFit="1" customWidth="1"/>
    <col min="5179" max="5179" width="19.42578125" style="160" customWidth="1"/>
    <col min="5180" max="5180" width="14.5703125" style="160" customWidth="1"/>
    <col min="5181" max="5181" width="12.28515625" style="160" customWidth="1"/>
    <col min="5182" max="5182" width="14.5703125" style="160" customWidth="1"/>
    <col min="5183" max="5183" width="11.7109375" style="160" customWidth="1"/>
    <col min="5184" max="5184" width="14" style="160" customWidth="1"/>
    <col min="5185" max="5185" width="20.5703125" style="160" customWidth="1"/>
    <col min="5186" max="5186" width="11.7109375" style="160" customWidth="1"/>
    <col min="5187" max="5187" width="10.85546875" style="160" customWidth="1"/>
    <col min="5188" max="5389" width="9.140625" style="160"/>
    <col min="5390" max="5390" width="7.42578125" style="160" customWidth="1"/>
    <col min="5391" max="5391" width="20.7109375" style="160" customWidth="1"/>
    <col min="5392" max="5392" width="44.28515625" style="160" customWidth="1"/>
    <col min="5393" max="5393" width="48.85546875" style="160" customWidth="1"/>
    <col min="5394" max="5394" width="8.5703125" style="160" customWidth="1"/>
    <col min="5395" max="5396" width="5.28515625" style="160" customWidth="1"/>
    <col min="5397" max="5397" width="7" style="160" customWidth="1"/>
    <col min="5398" max="5398" width="12.28515625" style="160" customWidth="1"/>
    <col min="5399" max="5399" width="10.7109375" style="160" customWidth="1"/>
    <col min="5400" max="5400" width="11.140625" style="160" customWidth="1"/>
    <col min="5401" max="5401" width="8.85546875" style="160" customWidth="1"/>
    <col min="5402" max="5402" width="13.85546875" style="160" customWidth="1"/>
    <col min="5403" max="5403" width="38.85546875" style="160" customWidth="1"/>
    <col min="5404" max="5405" width="4.85546875" style="160" customWidth="1"/>
    <col min="5406" max="5406" width="11.85546875" style="160" customWidth="1"/>
    <col min="5407" max="5407" width="9.140625" style="160" customWidth="1"/>
    <col min="5408" max="5408" width="13.42578125" style="160" customWidth="1"/>
    <col min="5409" max="5409" width="15.28515625" style="160" customWidth="1"/>
    <col min="5410" max="5410" width="15.42578125" style="160" customWidth="1"/>
    <col min="5411" max="5412" width="14.42578125" style="160" customWidth="1"/>
    <col min="5413" max="5413" width="7.140625" style="160" customWidth="1"/>
    <col min="5414" max="5416" width="15.140625" style="160" customWidth="1"/>
    <col min="5417" max="5417" width="6.7109375" style="160" customWidth="1"/>
    <col min="5418" max="5418" width="16" style="160" customWidth="1"/>
    <col min="5419" max="5419" width="14.85546875" style="160" customWidth="1"/>
    <col min="5420" max="5420" width="12.85546875" style="160" customWidth="1"/>
    <col min="5421" max="5421" width="4.85546875" style="160" customWidth="1"/>
    <col min="5422" max="5422" width="14.140625" style="160" customWidth="1"/>
    <col min="5423" max="5423" width="13.85546875" style="160" customWidth="1"/>
    <col min="5424" max="5424" width="14.140625" style="160" customWidth="1"/>
    <col min="5425" max="5425" width="8.5703125" style="160" bestFit="1" customWidth="1"/>
    <col min="5426" max="5426" width="12.85546875" style="160" customWidth="1"/>
    <col min="5427" max="5427" width="14" style="160" customWidth="1"/>
    <col min="5428" max="5428" width="13.140625" style="160" customWidth="1"/>
    <col min="5429" max="5429" width="8.5703125" style="160" bestFit="1" customWidth="1"/>
    <col min="5430" max="5430" width="15" style="160" customWidth="1"/>
    <col min="5431" max="5431" width="14.7109375" style="160" customWidth="1"/>
    <col min="5432" max="5432" width="15" style="160" customWidth="1"/>
    <col min="5433" max="5433" width="59.7109375" style="160" customWidth="1"/>
    <col min="5434" max="5434" width="81.7109375" style="160" bestFit="1" customWidth="1"/>
    <col min="5435" max="5435" width="19.42578125" style="160" customWidth="1"/>
    <col min="5436" max="5436" width="14.5703125" style="160" customWidth="1"/>
    <col min="5437" max="5437" width="12.28515625" style="160" customWidth="1"/>
    <col min="5438" max="5438" width="14.5703125" style="160" customWidth="1"/>
    <col min="5439" max="5439" width="11.7109375" style="160" customWidth="1"/>
    <col min="5440" max="5440" width="14" style="160" customWidth="1"/>
    <col min="5441" max="5441" width="20.5703125" style="160" customWidth="1"/>
    <col min="5442" max="5442" width="11.7109375" style="160" customWidth="1"/>
    <col min="5443" max="5443" width="10.85546875" style="160" customWidth="1"/>
    <col min="5444" max="5645" width="9.140625" style="160"/>
    <col min="5646" max="5646" width="7.42578125" style="160" customWidth="1"/>
    <col min="5647" max="5647" width="20.7109375" style="160" customWidth="1"/>
    <col min="5648" max="5648" width="44.28515625" style="160" customWidth="1"/>
    <col min="5649" max="5649" width="48.85546875" style="160" customWidth="1"/>
    <col min="5650" max="5650" width="8.5703125" style="160" customWidth="1"/>
    <col min="5651" max="5652" width="5.28515625" style="160" customWidth="1"/>
    <col min="5653" max="5653" width="7" style="160" customWidth="1"/>
    <col min="5654" max="5654" width="12.28515625" style="160" customWidth="1"/>
    <col min="5655" max="5655" width="10.7109375" style="160" customWidth="1"/>
    <col min="5656" max="5656" width="11.140625" style="160" customWidth="1"/>
    <col min="5657" max="5657" width="8.85546875" style="160" customWidth="1"/>
    <col min="5658" max="5658" width="13.85546875" style="160" customWidth="1"/>
    <col min="5659" max="5659" width="38.85546875" style="160" customWidth="1"/>
    <col min="5660" max="5661" width="4.85546875" style="160" customWidth="1"/>
    <col min="5662" max="5662" width="11.85546875" style="160" customWidth="1"/>
    <col min="5663" max="5663" width="9.140625" style="160" customWidth="1"/>
    <col min="5664" max="5664" width="13.42578125" style="160" customWidth="1"/>
    <col min="5665" max="5665" width="15.28515625" style="160" customWidth="1"/>
    <col min="5666" max="5666" width="15.42578125" style="160" customWidth="1"/>
    <col min="5667" max="5668" width="14.42578125" style="160" customWidth="1"/>
    <col min="5669" max="5669" width="7.140625" style="160" customWidth="1"/>
    <col min="5670" max="5672" width="15.140625" style="160" customWidth="1"/>
    <col min="5673" max="5673" width="6.7109375" style="160" customWidth="1"/>
    <col min="5674" max="5674" width="16" style="160" customWidth="1"/>
    <col min="5675" max="5675" width="14.85546875" style="160" customWidth="1"/>
    <col min="5676" max="5676" width="12.85546875" style="160" customWidth="1"/>
    <col min="5677" max="5677" width="4.85546875" style="160" customWidth="1"/>
    <col min="5678" max="5678" width="14.140625" style="160" customWidth="1"/>
    <col min="5679" max="5679" width="13.85546875" style="160" customWidth="1"/>
    <col min="5680" max="5680" width="14.140625" style="160" customWidth="1"/>
    <col min="5681" max="5681" width="8.5703125" style="160" bestFit="1" customWidth="1"/>
    <col min="5682" max="5682" width="12.85546875" style="160" customWidth="1"/>
    <col min="5683" max="5683" width="14" style="160" customWidth="1"/>
    <col min="5684" max="5684" width="13.140625" style="160" customWidth="1"/>
    <col min="5685" max="5685" width="8.5703125" style="160" bestFit="1" customWidth="1"/>
    <col min="5686" max="5686" width="15" style="160" customWidth="1"/>
    <col min="5687" max="5687" width="14.7109375" style="160" customWidth="1"/>
    <col min="5688" max="5688" width="15" style="160" customWidth="1"/>
    <col min="5689" max="5689" width="59.7109375" style="160" customWidth="1"/>
    <col min="5690" max="5690" width="81.7109375" style="160" bestFit="1" customWidth="1"/>
    <col min="5691" max="5691" width="19.42578125" style="160" customWidth="1"/>
    <col min="5692" max="5692" width="14.5703125" style="160" customWidth="1"/>
    <col min="5693" max="5693" width="12.28515625" style="160" customWidth="1"/>
    <col min="5694" max="5694" width="14.5703125" style="160" customWidth="1"/>
    <col min="5695" max="5695" width="11.7109375" style="160" customWidth="1"/>
    <col min="5696" max="5696" width="14" style="160" customWidth="1"/>
    <col min="5697" max="5697" width="20.5703125" style="160" customWidth="1"/>
    <col min="5698" max="5698" width="11.7109375" style="160" customWidth="1"/>
    <col min="5699" max="5699" width="10.85546875" style="160" customWidth="1"/>
    <col min="5700" max="5901" width="9.140625" style="160"/>
    <col min="5902" max="5902" width="7.42578125" style="160" customWidth="1"/>
    <col min="5903" max="5903" width="20.7109375" style="160" customWidth="1"/>
    <col min="5904" max="5904" width="44.28515625" style="160" customWidth="1"/>
    <col min="5905" max="5905" width="48.85546875" style="160" customWidth="1"/>
    <col min="5906" max="5906" width="8.5703125" style="160" customWidth="1"/>
    <col min="5907" max="5908" width="5.28515625" style="160" customWidth="1"/>
    <col min="5909" max="5909" width="7" style="160" customWidth="1"/>
    <col min="5910" max="5910" width="12.28515625" style="160" customWidth="1"/>
    <col min="5911" max="5911" width="10.7109375" style="160" customWidth="1"/>
    <col min="5912" max="5912" width="11.140625" style="160" customWidth="1"/>
    <col min="5913" max="5913" width="8.85546875" style="160" customWidth="1"/>
    <col min="5914" max="5914" width="13.85546875" style="160" customWidth="1"/>
    <col min="5915" max="5915" width="38.85546875" style="160" customWidth="1"/>
    <col min="5916" max="5917" width="4.85546875" style="160" customWidth="1"/>
    <col min="5918" max="5918" width="11.85546875" style="160" customWidth="1"/>
    <col min="5919" max="5919" width="9.140625" style="160" customWidth="1"/>
    <col min="5920" max="5920" width="13.42578125" style="160" customWidth="1"/>
    <col min="5921" max="5921" width="15.28515625" style="160" customWidth="1"/>
    <col min="5922" max="5922" width="15.42578125" style="160" customWidth="1"/>
    <col min="5923" max="5924" width="14.42578125" style="160" customWidth="1"/>
    <col min="5925" max="5925" width="7.140625" style="160" customWidth="1"/>
    <col min="5926" max="5928" width="15.140625" style="160" customWidth="1"/>
    <col min="5929" max="5929" width="6.7109375" style="160" customWidth="1"/>
    <col min="5930" max="5930" width="16" style="160" customWidth="1"/>
    <col min="5931" max="5931" width="14.85546875" style="160" customWidth="1"/>
    <col min="5932" max="5932" width="12.85546875" style="160" customWidth="1"/>
    <col min="5933" max="5933" width="4.85546875" style="160" customWidth="1"/>
    <col min="5934" max="5934" width="14.140625" style="160" customWidth="1"/>
    <col min="5935" max="5935" width="13.85546875" style="160" customWidth="1"/>
    <col min="5936" max="5936" width="14.140625" style="160" customWidth="1"/>
    <col min="5937" max="5937" width="8.5703125" style="160" bestFit="1" customWidth="1"/>
    <col min="5938" max="5938" width="12.85546875" style="160" customWidth="1"/>
    <col min="5939" max="5939" width="14" style="160" customWidth="1"/>
    <col min="5940" max="5940" width="13.140625" style="160" customWidth="1"/>
    <col min="5941" max="5941" width="8.5703125" style="160" bestFit="1" customWidth="1"/>
    <col min="5942" max="5942" width="15" style="160" customWidth="1"/>
    <col min="5943" max="5943" width="14.7109375" style="160" customWidth="1"/>
    <col min="5944" max="5944" width="15" style="160" customWidth="1"/>
    <col min="5945" max="5945" width="59.7109375" style="160" customWidth="1"/>
    <col min="5946" max="5946" width="81.7109375" style="160" bestFit="1" customWidth="1"/>
    <col min="5947" max="5947" width="19.42578125" style="160" customWidth="1"/>
    <col min="5948" max="5948" width="14.5703125" style="160" customWidth="1"/>
    <col min="5949" max="5949" width="12.28515625" style="160" customWidth="1"/>
    <col min="5950" max="5950" width="14.5703125" style="160" customWidth="1"/>
    <col min="5951" max="5951" width="11.7109375" style="160" customWidth="1"/>
    <col min="5952" max="5952" width="14" style="160" customWidth="1"/>
    <col min="5953" max="5953" width="20.5703125" style="160" customWidth="1"/>
    <col min="5954" max="5954" width="11.7109375" style="160" customWidth="1"/>
    <col min="5955" max="5955" width="10.85546875" style="160" customWidth="1"/>
    <col min="5956" max="6157" width="9.140625" style="160"/>
    <col min="6158" max="6158" width="7.42578125" style="160" customWidth="1"/>
    <col min="6159" max="6159" width="20.7109375" style="160" customWidth="1"/>
    <col min="6160" max="6160" width="44.28515625" style="160" customWidth="1"/>
    <col min="6161" max="6161" width="48.85546875" style="160" customWidth="1"/>
    <col min="6162" max="6162" width="8.5703125" style="160" customWidth="1"/>
    <col min="6163" max="6164" width="5.28515625" style="160" customWidth="1"/>
    <col min="6165" max="6165" width="7" style="160" customWidth="1"/>
    <col min="6166" max="6166" width="12.28515625" style="160" customWidth="1"/>
    <col min="6167" max="6167" width="10.7109375" style="160" customWidth="1"/>
    <col min="6168" max="6168" width="11.140625" style="160" customWidth="1"/>
    <col min="6169" max="6169" width="8.85546875" style="160" customWidth="1"/>
    <col min="6170" max="6170" width="13.85546875" style="160" customWidth="1"/>
    <col min="6171" max="6171" width="38.85546875" style="160" customWidth="1"/>
    <col min="6172" max="6173" width="4.85546875" style="160" customWidth="1"/>
    <col min="6174" max="6174" width="11.85546875" style="160" customWidth="1"/>
    <col min="6175" max="6175" width="9.140625" style="160" customWidth="1"/>
    <col min="6176" max="6176" width="13.42578125" style="160" customWidth="1"/>
    <col min="6177" max="6177" width="15.28515625" style="160" customWidth="1"/>
    <col min="6178" max="6178" width="15.42578125" style="160" customWidth="1"/>
    <col min="6179" max="6180" width="14.42578125" style="160" customWidth="1"/>
    <col min="6181" max="6181" width="7.140625" style="160" customWidth="1"/>
    <col min="6182" max="6184" width="15.140625" style="160" customWidth="1"/>
    <col min="6185" max="6185" width="6.7109375" style="160" customWidth="1"/>
    <col min="6186" max="6186" width="16" style="160" customWidth="1"/>
    <col min="6187" max="6187" width="14.85546875" style="160" customWidth="1"/>
    <col min="6188" max="6188" width="12.85546875" style="160" customWidth="1"/>
    <col min="6189" max="6189" width="4.85546875" style="160" customWidth="1"/>
    <col min="6190" max="6190" width="14.140625" style="160" customWidth="1"/>
    <col min="6191" max="6191" width="13.85546875" style="160" customWidth="1"/>
    <col min="6192" max="6192" width="14.140625" style="160" customWidth="1"/>
    <col min="6193" max="6193" width="8.5703125" style="160" bestFit="1" customWidth="1"/>
    <col min="6194" max="6194" width="12.85546875" style="160" customWidth="1"/>
    <col min="6195" max="6195" width="14" style="160" customWidth="1"/>
    <col min="6196" max="6196" width="13.140625" style="160" customWidth="1"/>
    <col min="6197" max="6197" width="8.5703125" style="160" bestFit="1" customWidth="1"/>
    <col min="6198" max="6198" width="15" style="160" customWidth="1"/>
    <col min="6199" max="6199" width="14.7109375" style="160" customWidth="1"/>
    <col min="6200" max="6200" width="15" style="160" customWidth="1"/>
    <col min="6201" max="6201" width="59.7109375" style="160" customWidth="1"/>
    <col min="6202" max="6202" width="81.7109375" style="160" bestFit="1" customWidth="1"/>
    <col min="6203" max="6203" width="19.42578125" style="160" customWidth="1"/>
    <col min="6204" max="6204" width="14.5703125" style="160" customWidth="1"/>
    <col min="6205" max="6205" width="12.28515625" style="160" customWidth="1"/>
    <col min="6206" max="6206" width="14.5703125" style="160" customWidth="1"/>
    <col min="6207" max="6207" width="11.7109375" style="160" customWidth="1"/>
    <col min="6208" max="6208" width="14" style="160" customWidth="1"/>
    <col min="6209" max="6209" width="20.5703125" style="160" customWidth="1"/>
    <col min="6210" max="6210" width="11.7109375" style="160" customWidth="1"/>
    <col min="6211" max="6211" width="10.85546875" style="160" customWidth="1"/>
    <col min="6212" max="6413" width="9.140625" style="160"/>
    <col min="6414" max="6414" width="7.42578125" style="160" customWidth="1"/>
    <col min="6415" max="6415" width="20.7109375" style="160" customWidth="1"/>
    <col min="6416" max="6416" width="44.28515625" style="160" customWidth="1"/>
    <col min="6417" max="6417" width="48.85546875" style="160" customWidth="1"/>
    <col min="6418" max="6418" width="8.5703125" style="160" customWidth="1"/>
    <col min="6419" max="6420" width="5.28515625" style="160" customWidth="1"/>
    <col min="6421" max="6421" width="7" style="160" customWidth="1"/>
    <col min="6422" max="6422" width="12.28515625" style="160" customWidth="1"/>
    <col min="6423" max="6423" width="10.7109375" style="160" customWidth="1"/>
    <col min="6424" max="6424" width="11.140625" style="160" customWidth="1"/>
    <col min="6425" max="6425" width="8.85546875" style="160" customWidth="1"/>
    <col min="6426" max="6426" width="13.85546875" style="160" customWidth="1"/>
    <col min="6427" max="6427" width="38.85546875" style="160" customWidth="1"/>
    <col min="6428" max="6429" width="4.85546875" style="160" customWidth="1"/>
    <col min="6430" max="6430" width="11.85546875" style="160" customWidth="1"/>
    <col min="6431" max="6431" width="9.140625" style="160" customWidth="1"/>
    <col min="6432" max="6432" width="13.42578125" style="160" customWidth="1"/>
    <col min="6433" max="6433" width="15.28515625" style="160" customWidth="1"/>
    <col min="6434" max="6434" width="15.42578125" style="160" customWidth="1"/>
    <col min="6435" max="6436" width="14.42578125" style="160" customWidth="1"/>
    <col min="6437" max="6437" width="7.140625" style="160" customWidth="1"/>
    <col min="6438" max="6440" width="15.140625" style="160" customWidth="1"/>
    <col min="6441" max="6441" width="6.7109375" style="160" customWidth="1"/>
    <col min="6442" max="6442" width="16" style="160" customWidth="1"/>
    <col min="6443" max="6443" width="14.85546875" style="160" customWidth="1"/>
    <col min="6444" max="6444" width="12.85546875" style="160" customWidth="1"/>
    <col min="6445" max="6445" width="4.85546875" style="160" customWidth="1"/>
    <col min="6446" max="6446" width="14.140625" style="160" customWidth="1"/>
    <col min="6447" max="6447" width="13.85546875" style="160" customWidth="1"/>
    <col min="6448" max="6448" width="14.140625" style="160" customWidth="1"/>
    <col min="6449" max="6449" width="8.5703125" style="160" bestFit="1" customWidth="1"/>
    <col min="6450" max="6450" width="12.85546875" style="160" customWidth="1"/>
    <col min="6451" max="6451" width="14" style="160" customWidth="1"/>
    <col min="6452" max="6452" width="13.140625" style="160" customWidth="1"/>
    <col min="6453" max="6453" width="8.5703125" style="160" bestFit="1" customWidth="1"/>
    <col min="6454" max="6454" width="15" style="160" customWidth="1"/>
    <col min="6455" max="6455" width="14.7109375" style="160" customWidth="1"/>
    <col min="6456" max="6456" width="15" style="160" customWidth="1"/>
    <col min="6457" max="6457" width="59.7109375" style="160" customWidth="1"/>
    <col min="6458" max="6458" width="81.7109375" style="160" bestFit="1" customWidth="1"/>
    <col min="6459" max="6459" width="19.42578125" style="160" customWidth="1"/>
    <col min="6460" max="6460" width="14.5703125" style="160" customWidth="1"/>
    <col min="6461" max="6461" width="12.28515625" style="160" customWidth="1"/>
    <col min="6462" max="6462" width="14.5703125" style="160" customWidth="1"/>
    <col min="6463" max="6463" width="11.7109375" style="160" customWidth="1"/>
    <col min="6464" max="6464" width="14" style="160" customWidth="1"/>
    <col min="6465" max="6465" width="20.5703125" style="160" customWidth="1"/>
    <col min="6466" max="6466" width="11.7109375" style="160" customWidth="1"/>
    <col min="6467" max="6467" width="10.85546875" style="160" customWidth="1"/>
    <col min="6468" max="6669" width="9.140625" style="160"/>
    <col min="6670" max="6670" width="7.42578125" style="160" customWidth="1"/>
    <col min="6671" max="6671" width="20.7109375" style="160" customWidth="1"/>
    <col min="6672" max="6672" width="44.28515625" style="160" customWidth="1"/>
    <col min="6673" max="6673" width="48.85546875" style="160" customWidth="1"/>
    <col min="6674" max="6674" width="8.5703125" style="160" customWidth="1"/>
    <col min="6675" max="6676" width="5.28515625" style="160" customWidth="1"/>
    <col min="6677" max="6677" width="7" style="160" customWidth="1"/>
    <col min="6678" max="6678" width="12.28515625" style="160" customWidth="1"/>
    <col min="6679" max="6679" width="10.7109375" style="160" customWidth="1"/>
    <col min="6680" max="6680" width="11.140625" style="160" customWidth="1"/>
    <col min="6681" max="6681" width="8.85546875" style="160" customWidth="1"/>
    <col min="6682" max="6682" width="13.85546875" style="160" customWidth="1"/>
    <col min="6683" max="6683" width="38.85546875" style="160" customWidth="1"/>
    <col min="6684" max="6685" width="4.85546875" style="160" customWidth="1"/>
    <col min="6686" max="6686" width="11.85546875" style="160" customWidth="1"/>
    <col min="6687" max="6687" width="9.140625" style="160" customWidth="1"/>
    <col min="6688" max="6688" width="13.42578125" style="160" customWidth="1"/>
    <col min="6689" max="6689" width="15.28515625" style="160" customWidth="1"/>
    <col min="6690" max="6690" width="15.42578125" style="160" customWidth="1"/>
    <col min="6691" max="6692" width="14.42578125" style="160" customWidth="1"/>
    <col min="6693" max="6693" width="7.140625" style="160" customWidth="1"/>
    <col min="6694" max="6696" width="15.140625" style="160" customWidth="1"/>
    <col min="6697" max="6697" width="6.7109375" style="160" customWidth="1"/>
    <col min="6698" max="6698" width="16" style="160" customWidth="1"/>
    <col min="6699" max="6699" width="14.85546875" style="160" customWidth="1"/>
    <col min="6700" max="6700" width="12.85546875" style="160" customWidth="1"/>
    <col min="6701" max="6701" width="4.85546875" style="160" customWidth="1"/>
    <col min="6702" max="6702" width="14.140625" style="160" customWidth="1"/>
    <col min="6703" max="6703" width="13.85546875" style="160" customWidth="1"/>
    <col min="6704" max="6704" width="14.140625" style="160" customWidth="1"/>
    <col min="6705" max="6705" width="8.5703125" style="160" bestFit="1" customWidth="1"/>
    <col min="6706" max="6706" width="12.85546875" style="160" customWidth="1"/>
    <col min="6707" max="6707" width="14" style="160" customWidth="1"/>
    <col min="6708" max="6708" width="13.140625" style="160" customWidth="1"/>
    <col min="6709" max="6709" width="8.5703125" style="160" bestFit="1" customWidth="1"/>
    <col min="6710" max="6710" width="15" style="160" customWidth="1"/>
    <col min="6711" max="6711" width="14.7109375" style="160" customWidth="1"/>
    <col min="6712" max="6712" width="15" style="160" customWidth="1"/>
    <col min="6713" max="6713" width="59.7109375" style="160" customWidth="1"/>
    <col min="6714" max="6714" width="81.7109375" style="160" bestFit="1" customWidth="1"/>
    <col min="6715" max="6715" width="19.42578125" style="160" customWidth="1"/>
    <col min="6716" max="6716" width="14.5703125" style="160" customWidth="1"/>
    <col min="6717" max="6717" width="12.28515625" style="160" customWidth="1"/>
    <col min="6718" max="6718" width="14.5703125" style="160" customWidth="1"/>
    <col min="6719" max="6719" width="11.7109375" style="160" customWidth="1"/>
    <col min="6720" max="6720" width="14" style="160" customWidth="1"/>
    <col min="6721" max="6721" width="20.5703125" style="160" customWidth="1"/>
    <col min="6722" max="6722" width="11.7109375" style="160" customWidth="1"/>
    <col min="6723" max="6723" width="10.85546875" style="160" customWidth="1"/>
    <col min="6724" max="6925" width="9.140625" style="160"/>
    <col min="6926" max="6926" width="7.42578125" style="160" customWidth="1"/>
    <col min="6927" max="6927" width="20.7109375" style="160" customWidth="1"/>
    <col min="6928" max="6928" width="44.28515625" style="160" customWidth="1"/>
    <col min="6929" max="6929" width="48.85546875" style="160" customWidth="1"/>
    <col min="6930" max="6930" width="8.5703125" style="160" customWidth="1"/>
    <col min="6931" max="6932" width="5.28515625" style="160" customWidth="1"/>
    <col min="6933" max="6933" width="7" style="160" customWidth="1"/>
    <col min="6934" max="6934" width="12.28515625" style="160" customWidth="1"/>
    <col min="6935" max="6935" width="10.7109375" style="160" customWidth="1"/>
    <col min="6936" max="6936" width="11.140625" style="160" customWidth="1"/>
    <col min="6937" max="6937" width="8.85546875" style="160" customWidth="1"/>
    <col min="6938" max="6938" width="13.85546875" style="160" customWidth="1"/>
    <col min="6939" max="6939" width="38.85546875" style="160" customWidth="1"/>
    <col min="6940" max="6941" width="4.85546875" style="160" customWidth="1"/>
    <col min="6942" max="6942" width="11.85546875" style="160" customWidth="1"/>
    <col min="6943" max="6943" width="9.140625" style="160" customWidth="1"/>
    <col min="6944" max="6944" width="13.42578125" style="160" customWidth="1"/>
    <col min="6945" max="6945" width="15.28515625" style="160" customWidth="1"/>
    <col min="6946" max="6946" width="15.42578125" style="160" customWidth="1"/>
    <col min="6947" max="6948" width="14.42578125" style="160" customWidth="1"/>
    <col min="6949" max="6949" width="7.140625" style="160" customWidth="1"/>
    <col min="6950" max="6952" width="15.140625" style="160" customWidth="1"/>
    <col min="6953" max="6953" width="6.7109375" style="160" customWidth="1"/>
    <col min="6954" max="6954" width="16" style="160" customWidth="1"/>
    <col min="6955" max="6955" width="14.85546875" style="160" customWidth="1"/>
    <col min="6956" max="6956" width="12.85546875" style="160" customWidth="1"/>
    <col min="6957" max="6957" width="4.85546875" style="160" customWidth="1"/>
    <col min="6958" max="6958" width="14.140625" style="160" customWidth="1"/>
    <col min="6959" max="6959" width="13.85546875" style="160" customWidth="1"/>
    <col min="6960" max="6960" width="14.140625" style="160" customWidth="1"/>
    <col min="6961" max="6961" width="8.5703125" style="160" bestFit="1" customWidth="1"/>
    <col min="6962" max="6962" width="12.85546875" style="160" customWidth="1"/>
    <col min="6963" max="6963" width="14" style="160" customWidth="1"/>
    <col min="6964" max="6964" width="13.140625" style="160" customWidth="1"/>
    <col min="6965" max="6965" width="8.5703125" style="160" bestFit="1" customWidth="1"/>
    <col min="6966" max="6966" width="15" style="160" customWidth="1"/>
    <col min="6967" max="6967" width="14.7109375" style="160" customWidth="1"/>
    <col min="6968" max="6968" width="15" style="160" customWidth="1"/>
    <col min="6969" max="6969" width="59.7109375" style="160" customWidth="1"/>
    <col min="6970" max="6970" width="81.7109375" style="160" bestFit="1" customWidth="1"/>
    <col min="6971" max="6971" width="19.42578125" style="160" customWidth="1"/>
    <col min="6972" max="6972" width="14.5703125" style="160" customWidth="1"/>
    <col min="6973" max="6973" width="12.28515625" style="160" customWidth="1"/>
    <col min="6974" max="6974" width="14.5703125" style="160" customWidth="1"/>
    <col min="6975" max="6975" width="11.7109375" style="160" customWidth="1"/>
    <col min="6976" max="6976" width="14" style="160" customWidth="1"/>
    <col min="6977" max="6977" width="20.5703125" style="160" customWidth="1"/>
    <col min="6978" max="6978" width="11.7109375" style="160" customWidth="1"/>
    <col min="6979" max="6979" width="10.85546875" style="160" customWidth="1"/>
    <col min="6980" max="7181" width="9.140625" style="160"/>
    <col min="7182" max="7182" width="7.42578125" style="160" customWidth="1"/>
    <col min="7183" max="7183" width="20.7109375" style="160" customWidth="1"/>
    <col min="7184" max="7184" width="44.28515625" style="160" customWidth="1"/>
    <col min="7185" max="7185" width="48.85546875" style="160" customWidth="1"/>
    <col min="7186" max="7186" width="8.5703125" style="160" customWidth="1"/>
    <col min="7187" max="7188" width="5.28515625" style="160" customWidth="1"/>
    <col min="7189" max="7189" width="7" style="160" customWidth="1"/>
    <col min="7190" max="7190" width="12.28515625" style="160" customWidth="1"/>
    <col min="7191" max="7191" width="10.7109375" style="160" customWidth="1"/>
    <col min="7192" max="7192" width="11.140625" style="160" customWidth="1"/>
    <col min="7193" max="7193" width="8.85546875" style="160" customWidth="1"/>
    <col min="7194" max="7194" width="13.85546875" style="160" customWidth="1"/>
    <col min="7195" max="7195" width="38.85546875" style="160" customWidth="1"/>
    <col min="7196" max="7197" width="4.85546875" style="160" customWidth="1"/>
    <col min="7198" max="7198" width="11.85546875" style="160" customWidth="1"/>
    <col min="7199" max="7199" width="9.140625" style="160" customWidth="1"/>
    <col min="7200" max="7200" width="13.42578125" style="160" customWidth="1"/>
    <col min="7201" max="7201" width="15.28515625" style="160" customWidth="1"/>
    <col min="7202" max="7202" width="15.42578125" style="160" customWidth="1"/>
    <col min="7203" max="7204" width="14.42578125" style="160" customWidth="1"/>
    <col min="7205" max="7205" width="7.140625" style="160" customWidth="1"/>
    <col min="7206" max="7208" width="15.140625" style="160" customWidth="1"/>
    <col min="7209" max="7209" width="6.7109375" style="160" customWidth="1"/>
    <col min="7210" max="7210" width="16" style="160" customWidth="1"/>
    <col min="7211" max="7211" width="14.85546875" style="160" customWidth="1"/>
    <col min="7212" max="7212" width="12.85546875" style="160" customWidth="1"/>
    <col min="7213" max="7213" width="4.85546875" style="160" customWidth="1"/>
    <col min="7214" max="7214" width="14.140625" style="160" customWidth="1"/>
    <col min="7215" max="7215" width="13.85546875" style="160" customWidth="1"/>
    <col min="7216" max="7216" width="14.140625" style="160" customWidth="1"/>
    <col min="7217" max="7217" width="8.5703125" style="160" bestFit="1" customWidth="1"/>
    <col min="7218" max="7218" width="12.85546875" style="160" customWidth="1"/>
    <col min="7219" max="7219" width="14" style="160" customWidth="1"/>
    <col min="7220" max="7220" width="13.140625" style="160" customWidth="1"/>
    <col min="7221" max="7221" width="8.5703125" style="160" bestFit="1" customWidth="1"/>
    <col min="7222" max="7222" width="15" style="160" customWidth="1"/>
    <col min="7223" max="7223" width="14.7109375" style="160" customWidth="1"/>
    <col min="7224" max="7224" width="15" style="160" customWidth="1"/>
    <col min="7225" max="7225" width="59.7109375" style="160" customWidth="1"/>
    <col min="7226" max="7226" width="81.7109375" style="160" bestFit="1" customWidth="1"/>
    <col min="7227" max="7227" width="19.42578125" style="160" customWidth="1"/>
    <col min="7228" max="7228" width="14.5703125" style="160" customWidth="1"/>
    <col min="7229" max="7229" width="12.28515625" style="160" customWidth="1"/>
    <col min="7230" max="7230" width="14.5703125" style="160" customWidth="1"/>
    <col min="7231" max="7231" width="11.7109375" style="160" customWidth="1"/>
    <col min="7232" max="7232" width="14" style="160" customWidth="1"/>
    <col min="7233" max="7233" width="20.5703125" style="160" customWidth="1"/>
    <col min="7234" max="7234" width="11.7109375" style="160" customWidth="1"/>
    <col min="7235" max="7235" width="10.85546875" style="160" customWidth="1"/>
    <col min="7236" max="7437" width="9.140625" style="160"/>
    <col min="7438" max="7438" width="7.42578125" style="160" customWidth="1"/>
    <col min="7439" max="7439" width="20.7109375" style="160" customWidth="1"/>
    <col min="7440" max="7440" width="44.28515625" style="160" customWidth="1"/>
    <col min="7441" max="7441" width="48.85546875" style="160" customWidth="1"/>
    <col min="7442" max="7442" width="8.5703125" style="160" customWidth="1"/>
    <col min="7443" max="7444" width="5.28515625" style="160" customWidth="1"/>
    <col min="7445" max="7445" width="7" style="160" customWidth="1"/>
    <col min="7446" max="7446" width="12.28515625" style="160" customWidth="1"/>
    <col min="7447" max="7447" width="10.7109375" style="160" customWidth="1"/>
    <col min="7448" max="7448" width="11.140625" style="160" customWidth="1"/>
    <col min="7449" max="7449" width="8.85546875" style="160" customWidth="1"/>
    <col min="7450" max="7450" width="13.85546875" style="160" customWidth="1"/>
    <col min="7451" max="7451" width="38.85546875" style="160" customWidth="1"/>
    <col min="7452" max="7453" width="4.85546875" style="160" customWidth="1"/>
    <col min="7454" max="7454" width="11.85546875" style="160" customWidth="1"/>
    <col min="7455" max="7455" width="9.140625" style="160" customWidth="1"/>
    <col min="7456" max="7456" width="13.42578125" style="160" customWidth="1"/>
    <col min="7457" max="7457" width="15.28515625" style="160" customWidth="1"/>
    <col min="7458" max="7458" width="15.42578125" style="160" customWidth="1"/>
    <col min="7459" max="7460" width="14.42578125" style="160" customWidth="1"/>
    <col min="7461" max="7461" width="7.140625" style="160" customWidth="1"/>
    <col min="7462" max="7464" width="15.140625" style="160" customWidth="1"/>
    <col min="7465" max="7465" width="6.7109375" style="160" customWidth="1"/>
    <col min="7466" max="7466" width="16" style="160" customWidth="1"/>
    <col min="7467" max="7467" width="14.85546875" style="160" customWidth="1"/>
    <col min="7468" max="7468" width="12.85546875" style="160" customWidth="1"/>
    <col min="7469" max="7469" width="4.85546875" style="160" customWidth="1"/>
    <col min="7470" max="7470" width="14.140625" style="160" customWidth="1"/>
    <col min="7471" max="7471" width="13.85546875" style="160" customWidth="1"/>
    <col min="7472" max="7472" width="14.140625" style="160" customWidth="1"/>
    <col min="7473" max="7473" width="8.5703125" style="160" bestFit="1" customWidth="1"/>
    <col min="7474" max="7474" width="12.85546875" style="160" customWidth="1"/>
    <col min="7475" max="7475" width="14" style="160" customWidth="1"/>
    <col min="7476" max="7476" width="13.140625" style="160" customWidth="1"/>
    <col min="7477" max="7477" width="8.5703125" style="160" bestFit="1" customWidth="1"/>
    <col min="7478" max="7478" width="15" style="160" customWidth="1"/>
    <col min="7479" max="7479" width="14.7109375" style="160" customWidth="1"/>
    <col min="7480" max="7480" width="15" style="160" customWidth="1"/>
    <col min="7481" max="7481" width="59.7109375" style="160" customWidth="1"/>
    <col min="7482" max="7482" width="81.7109375" style="160" bestFit="1" customWidth="1"/>
    <col min="7483" max="7483" width="19.42578125" style="160" customWidth="1"/>
    <col min="7484" max="7484" width="14.5703125" style="160" customWidth="1"/>
    <col min="7485" max="7485" width="12.28515625" style="160" customWidth="1"/>
    <col min="7486" max="7486" width="14.5703125" style="160" customWidth="1"/>
    <col min="7487" max="7487" width="11.7109375" style="160" customWidth="1"/>
    <col min="7488" max="7488" width="14" style="160" customWidth="1"/>
    <col min="7489" max="7489" width="20.5703125" style="160" customWidth="1"/>
    <col min="7490" max="7490" width="11.7109375" style="160" customWidth="1"/>
    <col min="7491" max="7491" width="10.85546875" style="160" customWidth="1"/>
    <col min="7492" max="7693" width="9.140625" style="160"/>
    <col min="7694" max="7694" width="7.42578125" style="160" customWidth="1"/>
    <col min="7695" max="7695" width="20.7109375" style="160" customWidth="1"/>
    <col min="7696" max="7696" width="44.28515625" style="160" customWidth="1"/>
    <col min="7697" max="7697" width="48.85546875" style="160" customWidth="1"/>
    <col min="7698" max="7698" width="8.5703125" style="160" customWidth="1"/>
    <col min="7699" max="7700" width="5.28515625" style="160" customWidth="1"/>
    <col min="7701" max="7701" width="7" style="160" customWidth="1"/>
    <col min="7702" max="7702" width="12.28515625" style="160" customWidth="1"/>
    <col min="7703" max="7703" width="10.7109375" style="160" customWidth="1"/>
    <col min="7704" max="7704" width="11.140625" style="160" customWidth="1"/>
    <col min="7705" max="7705" width="8.85546875" style="160" customWidth="1"/>
    <col min="7706" max="7706" width="13.85546875" style="160" customWidth="1"/>
    <col min="7707" max="7707" width="38.85546875" style="160" customWidth="1"/>
    <col min="7708" max="7709" width="4.85546875" style="160" customWidth="1"/>
    <col min="7710" max="7710" width="11.85546875" style="160" customWidth="1"/>
    <col min="7711" max="7711" width="9.140625" style="160" customWidth="1"/>
    <col min="7712" max="7712" width="13.42578125" style="160" customWidth="1"/>
    <col min="7713" max="7713" width="15.28515625" style="160" customWidth="1"/>
    <col min="7714" max="7714" width="15.42578125" style="160" customWidth="1"/>
    <col min="7715" max="7716" width="14.42578125" style="160" customWidth="1"/>
    <col min="7717" max="7717" width="7.140625" style="160" customWidth="1"/>
    <col min="7718" max="7720" width="15.140625" style="160" customWidth="1"/>
    <col min="7721" max="7721" width="6.7109375" style="160" customWidth="1"/>
    <col min="7722" max="7722" width="16" style="160" customWidth="1"/>
    <col min="7723" max="7723" width="14.85546875" style="160" customWidth="1"/>
    <col min="7724" max="7724" width="12.85546875" style="160" customWidth="1"/>
    <col min="7725" max="7725" width="4.85546875" style="160" customWidth="1"/>
    <col min="7726" max="7726" width="14.140625" style="160" customWidth="1"/>
    <col min="7727" max="7727" width="13.85546875" style="160" customWidth="1"/>
    <col min="7728" max="7728" width="14.140625" style="160" customWidth="1"/>
    <col min="7729" max="7729" width="8.5703125" style="160" bestFit="1" customWidth="1"/>
    <col min="7730" max="7730" width="12.85546875" style="160" customWidth="1"/>
    <col min="7731" max="7731" width="14" style="160" customWidth="1"/>
    <col min="7732" max="7732" width="13.140625" style="160" customWidth="1"/>
    <col min="7733" max="7733" width="8.5703125" style="160" bestFit="1" customWidth="1"/>
    <col min="7734" max="7734" width="15" style="160" customWidth="1"/>
    <col min="7735" max="7735" width="14.7109375" style="160" customWidth="1"/>
    <col min="7736" max="7736" width="15" style="160" customWidth="1"/>
    <col min="7737" max="7737" width="59.7109375" style="160" customWidth="1"/>
    <col min="7738" max="7738" width="81.7109375" style="160" bestFit="1" customWidth="1"/>
    <col min="7739" max="7739" width="19.42578125" style="160" customWidth="1"/>
    <col min="7740" max="7740" width="14.5703125" style="160" customWidth="1"/>
    <col min="7741" max="7741" width="12.28515625" style="160" customWidth="1"/>
    <col min="7742" max="7742" width="14.5703125" style="160" customWidth="1"/>
    <col min="7743" max="7743" width="11.7109375" style="160" customWidth="1"/>
    <col min="7744" max="7744" width="14" style="160" customWidth="1"/>
    <col min="7745" max="7745" width="20.5703125" style="160" customWidth="1"/>
    <col min="7746" max="7746" width="11.7109375" style="160" customWidth="1"/>
    <col min="7747" max="7747" width="10.85546875" style="160" customWidth="1"/>
    <col min="7748" max="7949" width="9.140625" style="160"/>
    <col min="7950" max="7950" width="7.42578125" style="160" customWidth="1"/>
    <col min="7951" max="7951" width="20.7109375" style="160" customWidth="1"/>
    <col min="7952" max="7952" width="44.28515625" style="160" customWidth="1"/>
    <col min="7953" max="7953" width="48.85546875" style="160" customWidth="1"/>
    <col min="7954" max="7954" width="8.5703125" style="160" customWidth="1"/>
    <col min="7955" max="7956" width="5.28515625" style="160" customWidth="1"/>
    <col min="7957" max="7957" width="7" style="160" customWidth="1"/>
    <col min="7958" max="7958" width="12.28515625" style="160" customWidth="1"/>
    <col min="7959" max="7959" width="10.7109375" style="160" customWidth="1"/>
    <col min="7960" max="7960" width="11.140625" style="160" customWidth="1"/>
    <col min="7961" max="7961" width="8.85546875" style="160" customWidth="1"/>
    <col min="7962" max="7962" width="13.85546875" style="160" customWidth="1"/>
    <col min="7963" max="7963" width="38.85546875" style="160" customWidth="1"/>
    <col min="7964" max="7965" width="4.85546875" style="160" customWidth="1"/>
    <col min="7966" max="7966" width="11.85546875" style="160" customWidth="1"/>
    <col min="7967" max="7967" width="9.140625" style="160" customWidth="1"/>
    <col min="7968" max="7968" width="13.42578125" style="160" customWidth="1"/>
    <col min="7969" max="7969" width="15.28515625" style="160" customWidth="1"/>
    <col min="7970" max="7970" width="15.42578125" style="160" customWidth="1"/>
    <col min="7971" max="7972" width="14.42578125" style="160" customWidth="1"/>
    <col min="7973" max="7973" width="7.140625" style="160" customWidth="1"/>
    <col min="7974" max="7976" width="15.140625" style="160" customWidth="1"/>
    <col min="7977" max="7977" width="6.7109375" style="160" customWidth="1"/>
    <col min="7978" max="7978" width="16" style="160" customWidth="1"/>
    <col min="7979" max="7979" width="14.85546875" style="160" customWidth="1"/>
    <col min="7980" max="7980" width="12.85546875" style="160" customWidth="1"/>
    <col min="7981" max="7981" width="4.85546875" style="160" customWidth="1"/>
    <col min="7982" max="7982" width="14.140625" style="160" customWidth="1"/>
    <col min="7983" max="7983" width="13.85546875" style="160" customWidth="1"/>
    <col min="7984" max="7984" width="14.140625" style="160" customWidth="1"/>
    <col min="7985" max="7985" width="8.5703125" style="160" bestFit="1" customWidth="1"/>
    <col min="7986" max="7986" width="12.85546875" style="160" customWidth="1"/>
    <col min="7987" max="7987" width="14" style="160" customWidth="1"/>
    <col min="7988" max="7988" width="13.140625" style="160" customWidth="1"/>
    <col min="7989" max="7989" width="8.5703125" style="160" bestFit="1" customWidth="1"/>
    <col min="7990" max="7990" width="15" style="160" customWidth="1"/>
    <col min="7991" max="7991" width="14.7109375" style="160" customWidth="1"/>
    <col min="7992" max="7992" width="15" style="160" customWidth="1"/>
    <col min="7993" max="7993" width="59.7109375" style="160" customWidth="1"/>
    <col min="7994" max="7994" width="81.7109375" style="160" bestFit="1" customWidth="1"/>
    <col min="7995" max="7995" width="19.42578125" style="160" customWidth="1"/>
    <col min="7996" max="7996" width="14.5703125" style="160" customWidth="1"/>
    <col min="7997" max="7997" width="12.28515625" style="160" customWidth="1"/>
    <col min="7998" max="7998" width="14.5703125" style="160" customWidth="1"/>
    <col min="7999" max="7999" width="11.7109375" style="160" customWidth="1"/>
    <col min="8000" max="8000" width="14" style="160" customWidth="1"/>
    <col min="8001" max="8001" width="20.5703125" style="160" customWidth="1"/>
    <col min="8002" max="8002" width="11.7109375" style="160" customWidth="1"/>
    <col min="8003" max="8003" width="10.85546875" style="160" customWidth="1"/>
    <col min="8004" max="8205" width="9.140625" style="160"/>
    <col min="8206" max="8206" width="7.42578125" style="160" customWidth="1"/>
    <col min="8207" max="8207" width="20.7109375" style="160" customWidth="1"/>
    <col min="8208" max="8208" width="44.28515625" style="160" customWidth="1"/>
    <col min="8209" max="8209" width="48.85546875" style="160" customWidth="1"/>
    <col min="8210" max="8210" width="8.5703125" style="160" customWidth="1"/>
    <col min="8211" max="8212" width="5.28515625" style="160" customWidth="1"/>
    <col min="8213" max="8213" width="7" style="160" customWidth="1"/>
    <col min="8214" max="8214" width="12.28515625" style="160" customWidth="1"/>
    <col min="8215" max="8215" width="10.7109375" style="160" customWidth="1"/>
    <col min="8216" max="8216" width="11.140625" style="160" customWidth="1"/>
    <col min="8217" max="8217" width="8.85546875" style="160" customWidth="1"/>
    <col min="8218" max="8218" width="13.85546875" style="160" customWidth="1"/>
    <col min="8219" max="8219" width="38.85546875" style="160" customWidth="1"/>
    <col min="8220" max="8221" width="4.85546875" style="160" customWidth="1"/>
    <col min="8222" max="8222" width="11.85546875" style="160" customWidth="1"/>
    <col min="8223" max="8223" width="9.140625" style="160" customWidth="1"/>
    <col min="8224" max="8224" width="13.42578125" style="160" customWidth="1"/>
    <col min="8225" max="8225" width="15.28515625" style="160" customWidth="1"/>
    <col min="8226" max="8226" width="15.42578125" style="160" customWidth="1"/>
    <col min="8227" max="8228" width="14.42578125" style="160" customWidth="1"/>
    <col min="8229" max="8229" width="7.140625" style="160" customWidth="1"/>
    <col min="8230" max="8232" width="15.140625" style="160" customWidth="1"/>
    <col min="8233" max="8233" width="6.7109375" style="160" customWidth="1"/>
    <col min="8234" max="8234" width="16" style="160" customWidth="1"/>
    <col min="8235" max="8235" width="14.85546875" style="160" customWidth="1"/>
    <col min="8236" max="8236" width="12.85546875" style="160" customWidth="1"/>
    <col min="8237" max="8237" width="4.85546875" style="160" customWidth="1"/>
    <col min="8238" max="8238" width="14.140625" style="160" customWidth="1"/>
    <col min="8239" max="8239" width="13.85546875" style="160" customWidth="1"/>
    <col min="8240" max="8240" width="14.140625" style="160" customWidth="1"/>
    <col min="8241" max="8241" width="8.5703125" style="160" bestFit="1" customWidth="1"/>
    <col min="8242" max="8242" width="12.85546875" style="160" customWidth="1"/>
    <col min="8243" max="8243" width="14" style="160" customWidth="1"/>
    <col min="8244" max="8244" width="13.140625" style="160" customWidth="1"/>
    <col min="8245" max="8245" width="8.5703125" style="160" bestFit="1" customWidth="1"/>
    <col min="8246" max="8246" width="15" style="160" customWidth="1"/>
    <col min="8247" max="8247" width="14.7109375" style="160" customWidth="1"/>
    <col min="8248" max="8248" width="15" style="160" customWidth="1"/>
    <col min="8249" max="8249" width="59.7109375" style="160" customWidth="1"/>
    <col min="8250" max="8250" width="81.7109375" style="160" bestFit="1" customWidth="1"/>
    <col min="8251" max="8251" width="19.42578125" style="160" customWidth="1"/>
    <col min="8252" max="8252" width="14.5703125" style="160" customWidth="1"/>
    <col min="8253" max="8253" width="12.28515625" style="160" customWidth="1"/>
    <col min="8254" max="8254" width="14.5703125" style="160" customWidth="1"/>
    <col min="8255" max="8255" width="11.7109375" style="160" customWidth="1"/>
    <col min="8256" max="8256" width="14" style="160" customWidth="1"/>
    <col min="8257" max="8257" width="20.5703125" style="160" customWidth="1"/>
    <col min="8258" max="8258" width="11.7109375" style="160" customWidth="1"/>
    <col min="8259" max="8259" width="10.85546875" style="160" customWidth="1"/>
    <col min="8260" max="8461" width="9.140625" style="160"/>
    <col min="8462" max="8462" width="7.42578125" style="160" customWidth="1"/>
    <col min="8463" max="8463" width="20.7109375" style="160" customWidth="1"/>
    <col min="8464" max="8464" width="44.28515625" style="160" customWidth="1"/>
    <col min="8465" max="8465" width="48.85546875" style="160" customWidth="1"/>
    <col min="8466" max="8466" width="8.5703125" style="160" customWidth="1"/>
    <col min="8467" max="8468" width="5.28515625" style="160" customWidth="1"/>
    <col min="8469" max="8469" width="7" style="160" customWidth="1"/>
    <col min="8470" max="8470" width="12.28515625" style="160" customWidth="1"/>
    <col min="8471" max="8471" width="10.7109375" style="160" customWidth="1"/>
    <col min="8472" max="8472" width="11.140625" style="160" customWidth="1"/>
    <col min="8473" max="8473" width="8.85546875" style="160" customWidth="1"/>
    <col min="8474" max="8474" width="13.85546875" style="160" customWidth="1"/>
    <col min="8475" max="8475" width="38.85546875" style="160" customWidth="1"/>
    <col min="8476" max="8477" width="4.85546875" style="160" customWidth="1"/>
    <col min="8478" max="8478" width="11.85546875" style="160" customWidth="1"/>
    <col min="8479" max="8479" width="9.140625" style="160" customWidth="1"/>
    <col min="8480" max="8480" width="13.42578125" style="160" customWidth="1"/>
    <col min="8481" max="8481" width="15.28515625" style="160" customWidth="1"/>
    <col min="8482" max="8482" width="15.42578125" style="160" customWidth="1"/>
    <col min="8483" max="8484" width="14.42578125" style="160" customWidth="1"/>
    <col min="8485" max="8485" width="7.140625" style="160" customWidth="1"/>
    <col min="8486" max="8488" width="15.140625" style="160" customWidth="1"/>
    <col min="8489" max="8489" width="6.7109375" style="160" customWidth="1"/>
    <col min="8490" max="8490" width="16" style="160" customWidth="1"/>
    <col min="8491" max="8491" width="14.85546875" style="160" customWidth="1"/>
    <col min="8492" max="8492" width="12.85546875" style="160" customWidth="1"/>
    <col min="8493" max="8493" width="4.85546875" style="160" customWidth="1"/>
    <col min="8494" max="8494" width="14.140625" style="160" customWidth="1"/>
    <col min="8495" max="8495" width="13.85546875" style="160" customWidth="1"/>
    <col min="8496" max="8496" width="14.140625" style="160" customWidth="1"/>
    <col min="8497" max="8497" width="8.5703125" style="160" bestFit="1" customWidth="1"/>
    <col min="8498" max="8498" width="12.85546875" style="160" customWidth="1"/>
    <col min="8499" max="8499" width="14" style="160" customWidth="1"/>
    <col min="8500" max="8500" width="13.140625" style="160" customWidth="1"/>
    <col min="8501" max="8501" width="8.5703125" style="160" bestFit="1" customWidth="1"/>
    <col min="8502" max="8502" width="15" style="160" customWidth="1"/>
    <col min="8503" max="8503" width="14.7109375" style="160" customWidth="1"/>
    <col min="8504" max="8504" width="15" style="160" customWidth="1"/>
    <col min="8505" max="8505" width="59.7109375" style="160" customWidth="1"/>
    <col min="8506" max="8506" width="81.7109375" style="160" bestFit="1" customWidth="1"/>
    <col min="8507" max="8507" width="19.42578125" style="160" customWidth="1"/>
    <col min="8508" max="8508" width="14.5703125" style="160" customWidth="1"/>
    <col min="8509" max="8509" width="12.28515625" style="160" customWidth="1"/>
    <col min="8510" max="8510" width="14.5703125" style="160" customWidth="1"/>
    <col min="8511" max="8511" width="11.7109375" style="160" customWidth="1"/>
    <col min="8512" max="8512" width="14" style="160" customWidth="1"/>
    <col min="8513" max="8513" width="20.5703125" style="160" customWidth="1"/>
    <col min="8514" max="8514" width="11.7109375" style="160" customWidth="1"/>
    <col min="8515" max="8515" width="10.85546875" style="160" customWidth="1"/>
    <col min="8516" max="8717" width="9.140625" style="160"/>
    <col min="8718" max="8718" width="7.42578125" style="160" customWidth="1"/>
    <col min="8719" max="8719" width="20.7109375" style="160" customWidth="1"/>
    <col min="8720" max="8720" width="44.28515625" style="160" customWidth="1"/>
    <col min="8721" max="8721" width="48.85546875" style="160" customWidth="1"/>
    <col min="8722" max="8722" width="8.5703125" style="160" customWidth="1"/>
    <col min="8723" max="8724" width="5.28515625" style="160" customWidth="1"/>
    <col min="8725" max="8725" width="7" style="160" customWidth="1"/>
    <col min="8726" max="8726" width="12.28515625" style="160" customWidth="1"/>
    <col min="8727" max="8727" width="10.7109375" style="160" customWidth="1"/>
    <col min="8728" max="8728" width="11.140625" style="160" customWidth="1"/>
    <col min="8729" max="8729" width="8.85546875" style="160" customWidth="1"/>
    <col min="8730" max="8730" width="13.85546875" style="160" customWidth="1"/>
    <col min="8731" max="8731" width="38.85546875" style="160" customWidth="1"/>
    <col min="8732" max="8733" width="4.85546875" style="160" customWidth="1"/>
    <col min="8734" max="8734" width="11.85546875" style="160" customWidth="1"/>
    <col min="8735" max="8735" width="9.140625" style="160" customWidth="1"/>
    <col min="8736" max="8736" width="13.42578125" style="160" customWidth="1"/>
    <col min="8737" max="8737" width="15.28515625" style="160" customWidth="1"/>
    <col min="8738" max="8738" width="15.42578125" style="160" customWidth="1"/>
    <col min="8739" max="8740" width="14.42578125" style="160" customWidth="1"/>
    <col min="8741" max="8741" width="7.140625" style="160" customWidth="1"/>
    <col min="8742" max="8744" width="15.140625" style="160" customWidth="1"/>
    <col min="8745" max="8745" width="6.7109375" style="160" customWidth="1"/>
    <col min="8746" max="8746" width="16" style="160" customWidth="1"/>
    <col min="8747" max="8747" width="14.85546875" style="160" customWidth="1"/>
    <col min="8748" max="8748" width="12.85546875" style="160" customWidth="1"/>
    <col min="8749" max="8749" width="4.85546875" style="160" customWidth="1"/>
    <col min="8750" max="8750" width="14.140625" style="160" customWidth="1"/>
    <col min="8751" max="8751" width="13.85546875" style="160" customWidth="1"/>
    <col min="8752" max="8752" width="14.140625" style="160" customWidth="1"/>
    <col min="8753" max="8753" width="8.5703125" style="160" bestFit="1" customWidth="1"/>
    <col min="8754" max="8754" width="12.85546875" style="160" customWidth="1"/>
    <col min="8755" max="8755" width="14" style="160" customWidth="1"/>
    <col min="8756" max="8756" width="13.140625" style="160" customWidth="1"/>
    <col min="8757" max="8757" width="8.5703125" style="160" bestFit="1" customWidth="1"/>
    <col min="8758" max="8758" width="15" style="160" customWidth="1"/>
    <col min="8759" max="8759" width="14.7109375" style="160" customWidth="1"/>
    <col min="8760" max="8760" width="15" style="160" customWidth="1"/>
    <col min="8761" max="8761" width="59.7109375" style="160" customWidth="1"/>
    <col min="8762" max="8762" width="81.7109375" style="160" bestFit="1" customWidth="1"/>
    <col min="8763" max="8763" width="19.42578125" style="160" customWidth="1"/>
    <col min="8764" max="8764" width="14.5703125" style="160" customWidth="1"/>
    <col min="8765" max="8765" width="12.28515625" style="160" customWidth="1"/>
    <col min="8766" max="8766" width="14.5703125" style="160" customWidth="1"/>
    <col min="8767" max="8767" width="11.7109375" style="160" customWidth="1"/>
    <col min="8768" max="8768" width="14" style="160" customWidth="1"/>
    <col min="8769" max="8769" width="20.5703125" style="160" customWidth="1"/>
    <col min="8770" max="8770" width="11.7109375" style="160" customWidth="1"/>
    <col min="8771" max="8771" width="10.85546875" style="160" customWidth="1"/>
    <col min="8772" max="8973" width="9.140625" style="160"/>
    <col min="8974" max="8974" width="7.42578125" style="160" customWidth="1"/>
    <col min="8975" max="8975" width="20.7109375" style="160" customWidth="1"/>
    <col min="8976" max="8976" width="44.28515625" style="160" customWidth="1"/>
    <col min="8977" max="8977" width="48.85546875" style="160" customWidth="1"/>
    <col min="8978" max="8978" width="8.5703125" style="160" customWidth="1"/>
    <col min="8979" max="8980" width="5.28515625" style="160" customWidth="1"/>
    <col min="8981" max="8981" width="7" style="160" customWidth="1"/>
    <col min="8982" max="8982" width="12.28515625" style="160" customWidth="1"/>
    <col min="8983" max="8983" width="10.7109375" style="160" customWidth="1"/>
    <col min="8984" max="8984" width="11.140625" style="160" customWidth="1"/>
    <col min="8985" max="8985" width="8.85546875" style="160" customWidth="1"/>
    <col min="8986" max="8986" width="13.85546875" style="160" customWidth="1"/>
    <col min="8987" max="8987" width="38.85546875" style="160" customWidth="1"/>
    <col min="8988" max="8989" width="4.85546875" style="160" customWidth="1"/>
    <col min="8990" max="8990" width="11.85546875" style="160" customWidth="1"/>
    <col min="8991" max="8991" width="9.140625" style="160" customWidth="1"/>
    <col min="8992" max="8992" width="13.42578125" style="160" customWidth="1"/>
    <col min="8993" max="8993" width="15.28515625" style="160" customWidth="1"/>
    <col min="8994" max="8994" width="15.42578125" style="160" customWidth="1"/>
    <col min="8995" max="8996" width="14.42578125" style="160" customWidth="1"/>
    <col min="8997" max="8997" width="7.140625" style="160" customWidth="1"/>
    <col min="8998" max="9000" width="15.140625" style="160" customWidth="1"/>
    <col min="9001" max="9001" width="6.7109375" style="160" customWidth="1"/>
    <col min="9002" max="9002" width="16" style="160" customWidth="1"/>
    <col min="9003" max="9003" width="14.85546875" style="160" customWidth="1"/>
    <col min="9004" max="9004" width="12.85546875" style="160" customWidth="1"/>
    <col min="9005" max="9005" width="4.85546875" style="160" customWidth="1"/>
    <col min="9006" max="9006" width="14.140625" style="160" customWidth="1"/>
    <col min="9007" max="9007" width="13.85546875" style="160" customWidth="1"/>
    <col min="9008" max="9008" width="14.140625" style="160" customWidth="1"/>
    <col min="9009" max="9009" width="8.5703125" style="160" bestFit="1" customWidth="1"/>
    <col min="9010" max="9010" width="12.85546875" style="160" customWidth="1"/>
    <col min="9011" max="9011" width="14" style="160" customWidth="1"/>
    <col min="9012" max="9012" width="13.140625" style="160" customWidth="1"/>
    <col min="9013" max="9013" width="8.5703125" style="160" bestFit="1" customWidth="1"/>
    <col min="9014" max="9014" width="15" style="160" customWidth="1"/>
    <col min="9015" max="9015" width="14.7109375" style="160" customWidth="1"/>
    <col min="9016" max="9016" width="15" style="160" customWidth="1"/>
    <col min="9017" max="9017" width="59.7109375" style="160" customWidth="1"/>
    <col min="9018" max="9018" width="81.7109375" style="160" bestFit="1" customWidth="1"/>
    <col min="9019" max="9019" width="19.42578125" style="160" customWidth="1"/>
    <col min="9020" max="9020" width="14.5703125" style="160" customWidth="1"/>
    <col min="9021" max="9021" width="12.28515625" style="160" customWidth="1"/>
    <col min="9022" max="9022" width="14.5703125" style="160" customWidth="1"/>
    <col min="9023" max="9023" width="11.7109375" style="160" customWidth="1"/>
    <col min="9024" max="9024" width="14" style="160" customWidth="1"/>
    <col min="9025" max="9025" width="20.5703125" style="160" customWidth="1"/>
    <col min="9026" max="9026" width="11.7109375" style="160" customWidth="1"/>
    <col min="9027" max="9027" width="10.85546875" style="160" customWidth="1"/>
    <col min="9028" max="9229" width="9.140625" style="160"/>
    <col min="9230" max="9230" width="7.42578125" style="160" customWidth="1"/>
    <col min="9231" max="9231" width="20.7109375" style="160" customWidth="1"/>
    <col min="9232" max="9232" width="44.28515625" style="160" customWidth="1"/>
    <col min="9233" max="9233" width="48.85546875" style="160" customWidth="1"/>
    <col min="9234" max="9234" width="8.5703125" style="160" customWidth="1"/>
    <col min="9235" max="9236" width="5.28515625" style="160" customWidth="1"/>
    <col min="9237" max="9237" width="7" style="160" customWidth="1"/>
    <col min="9238" max="9238" width="12.28515625" style="160" customWidth="1"/>
    <col min="9239" max="9239" width="10.7109375" style="160" customWidth="1"/>
    <col min="9240" max="9240" width="11.140625" style="160" customWidth="1"/>
    <col min="9241" max="9241" width="8.85546875" style="160" customWidth="1"/>
    <col min="9242" max="9242" width="13.85546875" style="160" customWidth="1"/>
    <col min="9243" max="9243" width="38.85546875" style="160" customWidth="1"/>
    <col min="9244" max="9245" width="4.85546875" style="160" customWidth="1"/>
    <col min="9246" max="9246" width="11.85546875" style="160" customWidth="1"/>
    <col min="9247" max="9247" width="9.140625" style="160" customWidth="1"/>
    <col min="9248" max="9248" width="13.42578125" style="160" customWidth="1"/>
    <col min="9249" max="9249" width="15.28515625" style="160" customWidth="1"/>
    <col min="9250" max="9250" width="15.42578125" style="160" customWidth="1"/>
    <col min="9251" max="9252" width="14.42578125" style="160" customWidth="1"/>
    <col min="9253" max="9253" width="7.140625" style="160" customWidth="1"/>
    <col min="9254" max="9256" width="15.140625" style="160" customWidth="1"/>
    <col min="9257" max="9257" width="6.7109375" style="160" customWidth="1"/>
    <col min="9258" max="9258" width="16" style="160" customWidth="1"/>
    <col min="9259" max="9259" width="14.85546875" style="160" customWidth="1"/>
    <col min="9260" max="9260" width="12.85546875" style="160" customWidth="1"/>
    <col min="9261" max="9261" width="4.85546875" style="160" customWidth="1"/>
    <col min="9262" max="9262" width="14.140625" style="160" customWidth="1"/>
    <col min="9263" max="9263" width="13.85546875" style="160" customWidth="1"/>
    <col min="9264" max="9264" width="14.140625" style="160" customWidth="1"/>
    <col min="9265" max="9265" width="8.5703125" style="160" bestFit="1" customWidth="1"/>
    <col min="9266" max="9266" width="12.85546875" style="160" customWidth="1"/>
    <col min="9267" max="9267" width="14" style="160" customWidth="1"/>
    <col min="9268" max="9268" width="13.140625" style="160" customWidth="1"/>
    <col min="9269" max="9269" width="8.5703125" style="160" bestFit="1" customWidth="1"/>
    <col min="9270" max="9270" width="15" style="160" customWidth="1"/>
    <col min="9271" max="9271" width="14.7109375" style="160" customWidth="1"/>
    <col min="9272" max="9272" width="15" style="160" customWidth="1"/>
    <col min="9273" max="9273" width="59.7109375" style="160" customWidth="1"/>
    <col min="9274" max="9274" width="81.7109375" style="160" bestFit="1" customWidth="1"/>
    <col min="9275" max="9275" width="19.42578125" style="160" customWidth="1"/>
    <col min="9276" max="9276" width="14.5703125" style="160" customWidth="1"/>
    <col min="9277" max="9277" width="12.28515625" style="160" customWidth="1"/>
    <col min="9278" max="9278" width="14.5703125" style="160" customWidth="1"/>
    <col min="9279" max="9279" width="11.7109375" style="160" customWidth="1"/>
    <col min="9280" max="9280" width="14" style="160" customWidth="1"/>
    <col min="9281" max="9281" width="20.5703125" style="160" customWidth="1"/>
    <col min="9282" max="9282" width="11.7109375" style="160" customWidth="1"/>
    <col min="9283" max="9283" width="10.85546875" style="160" customWidth="1"/>
    <col min="9284" max="9485" width="9.140625" style="160"/>
    <col min="9486" max="9486" width="7.42578125" style="160" customWidth="1"/>
    <col min="9487" max="9487" width="20.7109375" style="160" customWidth="1"/>
    <col min="9488" max="9488" width="44.28515625" style="160" customWidth="1"/>
    <col min="9489" max="9489" width="48.85546875" style="160" customWidth="1"/>
    <col min="9490" max="9490" width="8.5703125" style="160" customWidth="1"/>
    <col min="9491" max="9492" width="5.28515625" style="160" customWidth="1"/>
    <col min="9493" max="9493" width="7" style="160" customWidth="1"/>
    <col min="9494" max="9494" width="12.28515625" style="160" customWidth="1"/>
    <col min="9495" max="9495" width="10.7109375" style="160" customWidth="1"/>
    <col min="9496" max="9496" width="11.140625" style="160" customWidth="1"/>
    <col min="9497" max="9497" width="8.85546875" style="160" customWidth="1"/>
    <col min="9498" max="9498" width="13.85546875" style="160" customWidth="1"/>
    <col min="9499" max="9499" width="38.85546875" style="160" customWidth="1"/>
    <col min="9500" max="9501" width="4.85546875" style="160" customWidth="1"/>
    <col min="9502" max="9502" width="11.85546875" style="160" customWidth="1"/>
    <col min="9503" max="9503" width="9.140625" style="160" customWidth="1"/>
    <col min="9504" max="9504" width="13.42578125" style="160" customWidth="1"/>
    <col min="9505" max="9505" width="15.28515625" style="160" customWidth="1"/>
    <col min="9506" max="9506" width="15.42578125" style="160" customWidth="1"/>
    <col min="9507" max="9508" width="14.42578125" style="160" customWidth="1"/>
    <col min="9509" max="9509" width="7.140625" style="160" customWidth="1"/>
    <col min="9510" max="9512" width="15.140625" style="160" customWidth="1"/>
    <col min="9513" max="9513" width="6.7109375" style="160" customWidth="1"/>
    <col min="9514" max="9514" width="16" style="160" customWidth="1"/>
    <col min="9515" max="9515" width="14.85546875" style="160" customWidth="1"/>
    <col min="9516" max="9516" width="12.85546875" style="160" customWidth="1"/>
    <col min="9517" max="9517" width="4.85546875" style="160" customWidth="1"/>
    <col min="9518" max="9518" width="14.140625" style="160" customWidth="1"/>
    <col min="9519" max="9519" width="13.85546875" style="160" customWidth="1"/>
    <col min="9520" max="9520" width="14.140625" style="160" customWidth="1"/>
    <col min="9521" max="9521" width="8.5703125" style="160" bestFit="1" customWidth="1"/>
    <col min="9522" max="9522" width="12.85546875" style="160" customWidth="1"/>
    <col min="9523" max="9523" width="14" style="160" customWidth="1"/>
    <col min="9524" max="9524" width="13.140625" style="160" customWidth="1"/>
    <col min="9525" max="9525" width="8.5703125" style="160" bestFit="1" customWidth="1"/>
    <col min="9526" max="9526" width="15" style="160" customWidth="1"/>
    <col min="9527" max="9527" width="14.7109375" style="160" customWidth="1"/>
    <col min="9528" max="9528" width="15" style="160" customWidth="1"/>
    <col min="9529" max="9529" width="59.7109375" style="160" customWidth="1"/>
    <col min="9530" max="9530" width="81.7109375" style="160" bestFit="1" customWidth="1"/>
    <col min="9531" max="9531" width="19.42578125" style="160" customWidth="1"/>
    <col min="9532" max="9532" width="14.5703125" style="160" customWidth="1"/>
    <col min="9533" max="9533" width="12.28515625" style="160" customWidth="1"/>
    <col min="9534" max="9534" width="14.5703125" style="160" customWidth="1"/>
    <col min="9535" max="9535" width="11.7109375" style="160" customWidth="1"/>
    <col min="9536" max="9536" width="14" style="160" customWidth="1"/>
    <col min="9537" max="9537" width="20.5703125" style="160" customWidth="1"/>
    <col min="9538" max="9538" width="11.7109375" style="160" customWidth="1"/>
    <col min="9539" max="9539" width="10.85546875" style="160" customWidth="1"/>
    <col min="9540" max="9741" width="9.140625" style="160"/>
    <col min="9742" max="9742" width="7.42578125" style="160" customWidth="1"/>
    <col min="9743" max="9743" width="20.7109375" style="160" customWidth="1"/>
    <col min="9744" max="9744" width="44.28515625" style="160" customWidth="1"/>
    <col min="9745" max="9745" width="48.85546875" style="160" customWidth="1"/>
    <col min="9746" max="9746" width="8.5703125" style="160" customWidth="1"/>
    <col min="9747" max="9748" width="5.28515625" style="160" customWidth="1"/>
    <col min="9749" max="9749" width="7" style="160" customWidth="1"/>
    <col min="9750" max="9750" width="12.28515625" style="160" customWidth="1"/>
    <col min="9751" max="9751" width="10.7109375" style="160" customWidth="1"/>
    <col min="9752" max="9752" width="11.140625" style="160" customWidth="1"/>
    <col min="9753" max="9753" width="8.85546875" style="160" customWidth="1"/>
    <col min="9754" max="9754" width="13.85546875" style="160" customWidth="1"/>
    <col min="9755" max="9755" width="38.85546875" style="160" customWidth="1"/>
    <col min="9756" max="9757" width="4.85546875" style="160" customWidth="1"/>
    <col min="9758" max="9758" width="11.85546875" style="160" customWidth="1"/>
    <col min="9759" max="9759" width="9.140625" style="160" customWidth="1"/>
    <col min="9760" max="9760" width="13.42578125" style="160" customWidth="1"/>
    <col min="9761" max="9761" width="15.28515625" style="160" customWidth="1"/>
    <col min="9762" max="9762" width="15.42578125" style="160" customWidth="1"/>
    <col min="9763" max="9764" width="14.42578125" style="160" customWidth="1"/>
    <col min="9765" max="9765" width="7.140625" style="160" customWidth="1"/>
    <col min="9766" max="9768" width="15.140625" style="160" customWidth="1"/>
    <col min="9769" max="9769" width="6.7109375" style="160" customWidth="1"/>
    <col min="9770" max="9770" width="16" style="160" customWidth="1"/>
    <col min="9771" max="9771" width="14.85546875" style="160" customWidth="1"/>
    <col min="9772" max="9772" width="12.85546875" style="160" customWidth="1"/>
    <col min="9773" max="9773" width="4.85546875" style="160" customWidth="1"/>
    <col min="9774" max="9774" width="14.140625" style="160" customWidth="1"/>
    <col min="9775" max="9775" width="13.85546875" style="160" customWidth="1"/>
    <col min="9776" max="9776" width="14.140625" style="160" customWidth="1"/>
    <col min="9777" max="9777" width="8.5703125" style="160" bestFit="1" customWidth="1"/>
    <col min="9778" max="9778" width="12.85546875" style="160" customWidth="1"/>
    <col min="9779" max="9779" width="14" style="160" customWidth="1"/>
    <col min="9780" max="9780" width="13.140625" style="160" customWidth="1"/>
    <col min="9781" max="9781" width="8.5703125" style="160" bestFit="1" customWidth="1"/>
    <col min="9782" max="9782" width="15" style="160" customWidth="1"/>
    <col min="9783" max="9783" width="14.7109375" style="160" customWidth="1"/>
    <col min="9784" max="9784" width="15" style="160" customWidth="1"/>
    <col min="9785" max="9785" width="59.7109375" style="160" customWidth="1"/>
    <col min="9786" max="9786" width="81.7109375" style="160" bestFit="1" customWidth="1"/>
    <col min="9787" max="9787" width="19.42578125" style="160" customWidth="1"/>
    <col min="9788" max="9788" width="14.5703125" style="160" customWidth="1"/>
    <col min="9789" max="9789" width="12.28515625" style="160" customWidth="1"/>
    <col min="9790" max="9790" width="14.5703125" style="160" customWidth="1"/>
    <col min="9791" max="9791" width="11.7109375" style="160" customWidth="1"/>
    <col min="9792" max="9792" width="14" style="160" customWidth="1"/>
    <col min="9793" max="9793" width="20.5703125" style="160" customWidth="1"/>
    <col min="9794" max="9794" width="11.7109375" style="160" customWidth="1"/>
    <col min="9795" max="9795" width="10.85546875" style="160" customWidth="1"/>
    <col min="9796" max="9997" width="9.140625" style="160"/>
    <col min="9998" max="9998" width="7.42578125" style="160" customWidth="1"/>
    <col min="9999" max="9999" width="20.7109375" style="160" customWidth="1"/>
    <col min="10000" max="10000" width="44.28515625" style="160" customWidth="1"/>
    <col min="10001" max="10001" width="48.85546875" style="160" customWidth="1"/>
    <col min="10002" max="10002" width="8.5703125" style="160" customWidth="1"/>
    <col min="10003" max="10004" width="5.28515625" style="160" customWidth="1"/>
    <col min="10005" max="10005" width="7" style="160" customWidth="1"/>
    <col min="10006" max="10006" width="12.28515625" style="160" customWidth="1"/>
    <col min="10007" max="10007" width="10.7109375" style="160" customWidth="1"/>
    <col min="10008" max="10008" width="11.140625" style="160" customWidth="1"/>
    <col min="10009" max="10009" width="8.85546875" style="160" customWidth="1"/>
    <col min="10010" max="10010" width="13.85546875" style="160" customWidth="1"/>
    <col min="10011" max="10011" width="38.85546875" style="160" customWidth="1"/>
    <col min="10012" max="10013" width="4.85546875" style="160" customWidth="1"/>
    <col min="10014" max="10014" width="11.85546875" style="160" customWidth="1"/>
    <col min="10015" max="10015" width="9.140625" style="160" customWidth="1"/>
    <col min="10016" max="10016" width="13.42578125" style="160" customWidth="1"/>
    <col min="10017" max="10017" width="15.28515625" style="160" customWidth="1"/>
    <col min="10018" max="10018" width="15.42578125" style="160" customWidth="1"/>
    <col min="10019" max="10020" width="14.42578125" style="160" customWidth="1"/>
    <col min="10021" max="10021" width="7.140625" style="160" customWidth="1"/>
    <col min="10022" max="10024" width="15.140625" style="160" customWidth="1"/>
    <col min="10025" max="10025" width="6.7109375" style="160" customWidth="1"/>
    <col min="10026" max="10026" width="16" style="160" customWidth="1"/>
    <col min="10027" max="10027" width="14.85546875" style="160" customWidth="1"/>
    <col min="10028" max="10028" width="12.85546875" style="160" customWidth="1"/>
    <col min="10029" max="10029" width="4.85546875" style="160" customWidth="1"/>
    <col min="10030" max="10030" width="14.140625" style="160" customWidth="1"/>
    <col min="10031" max="10031" width="13.85546875" style="160" customWidth="1"/>
    <col min="10032" max="10032" width="14.140625" style="160" customWidth="1"/>
    <col min="10033" max="10033" width="8.5703125" style="160" bestFit="1" customWidth="1"/>
    <col min="10034" max="10034" width="12.85546875" style="160" customWidth="1"/>
    <col min="10035" max="10035" width="14" style="160" customWidth="1"/>
    <col min="10036" max="10036" width="13.140625" style="160" customWidth="1"/>
    <col min="10037" max="10037" width="8.5703125" style="160" bestFit="1" customWidth="1"/>
    <col min="10038" max="10038" width="15" style="160" customWidth="1"/>
    <col min="10039" max="10039" width="14.7109375" style="160" customWidth="1"/>
    <col min="10040" max="10040" width="15" style="160" customWidth="1"/>
    <col min="10041" max="10041" width="59.7109375" style="160" customWidth="1"/>
    <col min="10042" max="10042" width="81.7109375" style="160" bestFit="1" customWidth="1"/>
    <col min="10043" max="10043" width="19.42578125" style="160" customWidth="1"/>
    <col min="10044" max="10044" width="14.5703125" style="160" customWidth="1"/>
    <col min="10045" max="10045" width="12.28515625" style="160" customWidth="1"/>
    <col min="10046" max="10046" width="14.5703125" style="160" customWidth="1"/>
    <col min="10047" max="10047" width="11.7109375" style="160" customWidth="1"/>
    <col min="10048" max="10048" width="14" style="160" customWidth="1"/>
    <col min="10049" max="10049" width="20.5703125" style="160" customWidth="1"/>
    <col min="10050" max="10050" width="11.7109375" style="160" customWidth="1"/>
    <col min="10051" max="10051" width="10.85546875" style="160" customWidth="1"/>
    <col min="10052" max="10253" width="9.140625" style="160"/>
    <col min="10254" max="10254" width="7.42578125" style="160" customWidth="1"/>
    <col min="10255" max="10255" width="20.7109375" style="160" customWidth="1"/>
    <col min="10256" max="10256" width="44.28515625" style="160" customWidth="1"/>
    <col min="10257" max="10257" width="48.85546875" style="160" customWidth="1"/>
    <col min="10258" max="10258" width="8.5703125" style="160" customWidth="1"/>
    <col min="10259" max="10260" width="5.28515625" style="160" customWidth="1"/>
    <col min="10261" max="10261" width="7" style="160" customWidth="1"/>
    <col min="10262" max="10262" width="12.28515625" style="160" customWidth="1"/>
    <col min="10263" max="10263" width="10.7109375" style="160" customWidth="1"/>
    <col min="10264" max="10264" width="11.140625" style="160" customWidth="1"/>
    <col min="10265" max="10265" width="8.85546875" style="160" customWidth="1"/>
    <col min="10266" max="10266" width="13.85546875" style="160" customWidth="1"/>
    <col min="10267" max="10267" width="38.85546875" style="160" customWidth="1"/>
    <col min="10268" max="10269" width="4.85546875" style="160" customWidth="1"/>
    <col min="10270" max="10270" width="11.85546875" style="160" customWidth="1"/>
    <col min="10271" max="10271" width="9.140625" style="160" customWidth="1"/>
    <col min="10272" max="10272" width="13.42578125" style="160" customWidth="1"/>
    <col min="10273" max="10273" width="15.28515625" style="160" customWidth="1"/>
    <col min="10274" max="10274" width="15.42578125" style="160" customWidth="1"/>
    <col min="10275" max="10276" width="14.42578125" style="160" customWidth="1"/>
    <col min="10277" max="10277" width="7.140625" style="160" customWidth="1"/>
    <col min="10278" max="10280" width="15.140625" style="160" customWidth="1"/>
    <col min="10281" max="10281" width="6.7109375" style="160" customWidth="1"/>
    <col min="10282" max="10282" width="16" style="160" customWidth="1"/>
    <col min="10283" max="10283" width="14.85546875" style="160" customWidth="1"/>
    <col min="10284" max="10284" width="12.85546875" style="160" customWidth="1"/>
    <col min="10285" max="10285" width="4.85546875" style="160" customWidth="1"/>
    <col min="10286" max="10286" width="14.140625" style="160" customWidth="1"/>
    <col min="10287" max="10287" width="13.85546875" style="160" customWidth="1"/>
    <col min="10288" max="10288" width="14.140625" style="160" customWidth="1"/>
    <col min="10289" max="10289" width="8.5703125" style="160" bestFit="1" customWidth="1"/>
    <col min="10290" max="10290" width="12.85546875" style="160" customWidth="1"/>
    <col min="10291" max="10291" width="14" style="160" customWidth="1"/>
    <col min="10292" max="10292" width="13.140625" style="160" customWidth="1"/>
    <col min="10293" max="10293" width="8.5703125" style="160" bestFit="1" customWidth="1"/>
    <col min="10294" max="10294" width="15" style="160" customWidth="1"/>
    <col min="10295" max="10295" width="14.7109375" style="160" customWidth="1"/>
    <col min="10296" max="10296" width="15" style="160" customWidth="1"/>
    <col min="10297" max="10297" width="59.7109375" style="160" customWidth="1"/>
    <col min="10298" max="10298" width="81.7109375" style="160" bestFit="1" customWidth="1"/>
    <col min="10299" max="10299" width="19.42578125" style="160" customWidth="1"/>
    <col min="10300" max="10300" width="14.5703125" style="160" customWidth="1"/>
    <col min="10301" max="10301" width="12.28515625" style="160" customWidth="1"/>
    <col min="10302" max="10302" width="14.5703125" style="160" customWidth="1"/>
    <col min="10303" max="10303" width="11.7109375" style="160" customWidth="1"/>
    <col min="10304" max="10304" width="14" style="160" customWidth="1"/>
    <col min="10305" max="10305" width="20.5703125" style="160" customWidth="1"/>
    <col min="10306" max="10306" width="11.7109375" style="160" customWidth="1"/>
    <col min="10307" max="10307" width="10.85546875" style="160" customWidth="1"/>
    <col min="10308" max="10509" width="9.140625" style="160"/>
    <col min="10510" max="10510" width="7.42578125" style="160" customWidth="1"/>
    <col min="10511" max="10511" width="20.7109375" style="160" customWidth="1"/>
    <col min="10512" max="10512" width="44.28515625" style="160" customWidth="1"/>
    <col min="10513" max="10513" width="48.85546875" style="160" customWidth="1"/>
    <col min="10514" max="10514" width="8.5703125" style="160" customWidth="1"/>
    <col min="10515" max="10516" width="5.28515625" style="160" customWidth="1"/>
    <col min="10517" max="10517" width="7" style="160" customWidth="1"/>
    <col min="10518" max="10518" width="12.28515625" style="160" customWidth="1"/>
    <col min="10519" max="10519" width="10.7109375" style="160" customWidth="1"/>
    <col min="10520" max="10520" width="11.140625" style="160" customWidth="1"/>
    <col min="10521" max="10521" width="8.85546875" style="160" customWidth="1"/>
    <col min="10522" max="10522" width="13.85546875" style="160" customWidth="1"/>
    <col min="10523" max="10523" width="38.85546875" style="160" customWidth="1"/>
    <col min="10524" max="10525" width="4.85546875" style="160" customWidth="1"/>
    <col min="10526" max="10526" width="11.85546875" style="160" customWidth="1"/>
    <col min="10527" max="10527" width="9.140625" style="160" customWidth="1"/>
    <col min="10528" max="10528" width="13.42578125" style="160" customWidth="1"/>
    <col min="10529" max="10529" width="15.28515625" style="160" customWidth="1"/>
    <col min="10530" max="10530" width="15.42578125" style="160" customWidth="1"/>
    <col min="10531" max="10532" width="14.42578125" style="160" customWidth="1"/>
    <col min="10533" max="10533" width="7.140625" style="160" customWidth="1"/>
    <col min="10534" max="10536" width="15.140625" style="160" customWidth="1"/>
    <col min="10537" max="10537" width="6.7109375" style="160" customWidth="1"/>
    <col min="10538" max="10538" width="16" style="160" customWidth="1"/>
    <col min="10539" max="10539" width="14.85546875" style="160" customWidth="1"/>
    <col min="10540" max="10540" width="12.85546875" style="160" customWidth="1"/>
    <col min="10541" max="10541" width="4.85546875" style="160" customWidth="1"/>
    <col min="10542" max="10542" width="14.140625" style="160" customWidth="1"/>
    <col min="10543" max="10543" width="13.85546875" style="160" customWidth="1"/>
    <col min="10544" max="10544" width="14.140625" style="160" customWidth="1"/>
    <col min="10545" max="10545" width="8.5703125" style="160" bestFit="1" customWidth="1"/>
    <col min="10546" max="10546" width="12.85546875" style="160" customWidth="1"/>
    <col min="10547" max="10547" width="14" style="160" customWidth="1"/>
    <col min="10548" max="10548" width="13.140625" style="160" customWidth="1"/>
    <col min="10549" max="10549" width="8.5703125" style="160" bestFit="1" customWidth="1"/>
    <col min="10550" max="10550" width="15" style="160" customWidth="1"/>
    <col min="10551" max="10551" width="14.7109375" style="160" customWidth="1"/>
    <col min="10552" max="10552" width="15" style="160" customWidth="1"/>
    <col min="10553" max="10553" width="59.7109375" style="160" customWidth="1"/>
    <col min="10554" max="10554" width="81.7109375" style="160" bestFit="1" customWidth="1"/>
    <col min="10555" max="10555" width="19.42578125" style="160" customWidth="1"/>
    <col min="10556" max="10556" width="14.5703125" style="160" customWidth="1"/>
    <col min="10557" max="10557" width="12.28515625" style="160" customWidth="1"/>
    <col min="10558" max="10558" width="14.5703125" style="160" customWidth="1"/>
    <col min="10559" max="10559" width="11.7109375" style="160" customWidth="1"/>
    <col min="10560" max="10560" width="14" style="160" customWidth="1"/>
    <col min="10561" max="10561" width="20.5703125" style="160" customWidth="1"/>
    <col min="10562" max="10562" width="11.7109375" style="160" customWidth="1"/>
    <col min="10563" max="10563" width="10.85546875" style="160" customWidth="1"/>
    <col min="10564" max="10765" width="9.140625" style="160"/>
    <col min="10766" max="10766" width="7.42578125" style="160" customWidth="1"/>
    <col min="10767" max="10767" width="20.7109375" style="160" customWidth="1"/>
    <col min="10768" max="10768" width="44.28515625" style="160" customWidth="1"/>
    <col min="10769" max="10769" width="48.85546875" style="160" customWidth="1"/>
    <col min="10770" max="10770" width="8.5703125" style="160" customWidth="1"/>
    <col min="10771" max="10772" width="5.28515625" style="160" customWidth="1"/>
    <col min="10773" max="10773" width="7" style="160" customWidth="1"/>
    <col min="10774" max="10774" width="12.28515625" style="160" customWidth="1"/>
    <col min="10775" max="10775" width="10.7109375" style="160" customWidth="1"/>
    <col min="10776" max="10776" width="11.140625" style="160" customWidth="1"/>
    <col min="10777" max="10777" width="8.85546875" style="160" customWidth="1"/>
    <col min="10778" max="10778" width="13.85546875" style="160" customWidth="1"/>
    <col min="10779" max="10779" width="38.85546875" style="160" customWidth="1"/>
    <col min="10780" max="10781" width="4.85546875" style="160" customWidth="1"/>
    <col min="10782" max="10782" width="11.85546875" style="160" customWidth="1"/>
    <col min="10783" max="10783" width="9.140625" style="160" customWidth="1"/>
    <col min="10784" max="10784" width="13.42578125" style="160" customWidth="1"/>
    <col min="10785" max="10785" width="15.28515625" style="160" customWidth="1"/>
    <col min="10786" max="10786" width="15.42578125" style="160" customWidth="1"/>
    <col min="10787" max="10788" width="14.42578125" style="160" customWidth="1"/>
    <col min="10789" max="10789" width="7.140625" style="160" customWidth="1"/>
    <col min="10790" max="10792" width="15.140625" style="160" customWidth="1"/>
    <col min="10793" max="10793" width="6.7109375" style="160" customWidth="1"/>
    <col min="10794" max="10794" width="16" style="160" customWidth="1"/>
    <col min="10795" max="10795" width="14.85546875" style="160" customWidth="1"/>
    <col min="10796" max="10796" width="12.85546875" style="160" customWidth="1"/>
    <col min="10797" max="10797" width="4.85546875" style="160" customWidth="1"/>
    <col min="10798" max="10798" width="14.140625" style="160" customWidth="1"/>
    <col min="10799" max="10799" width="13.85546875" style="160" customWidth="1"/>
    <col min="10800" max="10800" width="14.140625" style="160" customWidth="1"/>
    <col min="10801" max="10801" width="8.5703125" style="160" bestFit="1" customWidth="1"/>
    <col min="10802" max="10802" width="12.85546875" style="160" customWidth="1"/>
    <col min="10803" max="10803" width="14" style="160" customWidth="1"/>
    <col min="10804" max="10804" width="13.140625" style="160" customWidth="1"/>
    <col min="10805" max="10805" width="8.5703125" style="160" bestFit="1" customWidth="1"/>
    <col min="10806" max="10806" width="15" style="160" customWidth="1"/>
    <col min="10807" max="10807" width="14.7109375" style="160" customWidth="1"/>
    <col min="10808" max="10808" width="15" style="160" customWidth="1"/>
    <col min="10809" max="10809" width="59.7109375" style="160" customWidth="1"/>
    <col min="10810" max="10810" width="81.7109375" style="160" bestFit="1" customWidth="1"/>
    <col min="10811" max="10811" width="19.42578125" style="160" customWidth="1"/>
    <col min="10812" max="10812" width="14.5703125" style="160" customWidth="1"/>
    <col min="10813" max="10813" width="12.28515625" style="160" customWidth="1"/>
    <col min="10814" max="10814" width="14.5703125" style="160" customWidth="1"/>
    <col min="10815" max="10815" width="11.7109375" style="160" customWidth="1"/>
    <col min="10816" max="10816" width="14" style="160" customWidth="1"/>
    <col min="10817" max="10817" width="20.5703125" style="160" customWidth="1"/>
    <col min="10818" max="10818" width="11.7109375" style="160" customWidth="1"/>
    <col min="10819" max="10819" width="10.85546875" style="160" customWidth="1"/>
    <col min="10820" max="11021" width="9.140625" style="160"/>
    <col min="11022" max="11022" width="7.42578125" style="160" customWidth="1"/>
    <col min="11023" max="11023" width="20.7109375" style="160" customWidth="1"/>
    <col min="11024" max="11024" width="44.28515625" style="160" customWidth="1"/>
    <col min="11025" max="11025" width="48.85546875" style="160" customWidth="1"/>
    <col min="11026" max="11026" width="8.5703125" style="160" customWidth="1"/>
    <col min="11027" max="11028" width="5.28515625" style="160" customWidth="1"/>
    <col min="11029" max="11029" width="7" style="160" customWidth="1"/>
    <col min="11030" max="11030" width="12.28515625" style="160" customWidth="1"/>
    <col min="11031" max="11031" width="10.7109375" style="160" customWidth="1"/>
    <col min="11032" max="11032" width="11.140625" style="160" customWidth="1"/>
    <col min="11033" max="11033" width="8.85546875" style="160" customWidth="1"/>
    <col min="11034" max="11034" width="13.85546875" style="160" customWidth="1"/>
    <col min="11035" max="11035" width="38.85546875" style="160" customWidth="1"/>
    <col min="11036" max="11037" width="4.85546875" style="160" customWidth="1"/>
    <col min="11038" max="11038" width="11.85546875" style="160" customWidth="1"/>
    <col min="11039" max="11039" width="9.140625" style="160" customWidth="1"/>
    <col min="11040" max="11040" width="13.42578125" style="160" customWidth="1"/>
    <col min="11041" max="11041" width="15.28515625" style="160" customWidth="1"/>
    <col min="11042" max="11042" width="15.42578125" style="160" customWidth="1"/>
    <col min="11043" max="11044" width="14.42578125" style="160" customWidth="1"/>
    <col min="11045" max="11045" width="7.140625" style="160" customWidth="1"/>
    <col min="11046" max="11048" width="15.140625" style="160" customWidth="1"/>
    <col min="11049" max="11049" width="6.7109375" style="160" customWidth="1"/>
    <col min="11050" max="11050" width="16" style="160" customWidth="1"/>
    <col min="11051" max="11051" width="14.85546875" style="160" customWidth="1"/>
    <col min="11052" max="11052" width="12.85546875" style="160" customWidth="1"/>
    <col min="11053" max="11053" width="4.85546875" style="160" customWidth="1"/>
    <col min="11054" max="11054" width="14.140625" style="160" customWidth="1"/>
    <col min="11055" max="11055" width="13.85546875" style="160" customWidth="1"/>
    <col min="11056" max="11056" width="14.140625" style="160" customWidth="1"/>
    <col min="11057" max="11057" width="8.5703125" style="160" bestFit="1" customWidth="1"/>
    <col min="11058" max="11058" width="12.85546875" style="160" customWidth="1"/>
    <col min="11059" max="11059" width="14" style="160" customWidth="1"/>
    <col min="11060" max="11060" width="13.140625" style="160" customWidth="1"/>
    <col min="11061" max="11061" width="8.5703125" style="160" bestFit="1" customWidth="1"/>
    <col min="11062" max="11062" width="15" style="160" customWidth="1"/>
    <col min="11063" max="11063" width="14.7109375" style="160" customWidth="1"/>
    <col min="11064" max="11064" width="15" style="160" customWidth="1"/>
    <col min="11065" max="11065" width="59.7109375" style="160" customWidth="1"/>
    <col min="11066" max="11066" width="81.7109375" style="160" bestFit="1" customWidth="1"/>
    <col min="11067" max="11067" width="19.42578125" style="160" customWidth="1"/>
    <col min="11068" max="11068" width="14.5703125" style="160" customWidth="1"/>
    <col min="11069" max="11069" width="12.28515625" style="160" customWidth="1"/>
    <col min="11070" max="11070" width="14.5703125" style="160" customWidth="1"/>
    <col min="11071" max="11071" width="11.7109375" style="160" customWidth="1"/>
    <col min="11072" max="11072" width="14" style="160" customWidth="1"/>
    <col min="11073" max="11073" width="20.5703125" style="160" customWidth="1"/>
    <col min="11074" max="11074" width="11.7109375" style="160" customWidth="1"/>
    <col min="11075" max="11075" width="10.85546875" style="160" customWidth="1"/>
    <col min="11076" max="11277" width="9.140625" style="160"/>
    <col min="11278" max="11278" width="7.42578125" style="160" customWidth="1"/>
    <col min="11279" max="11279" width="20.7109375" style="160" customWidth="1"/>
    <col min="11280" max="11280" width="44.28515625" style="160" customWidth="1"/>
    <col min="11281" max="11281" width="48.85546875" style="160" customWidth="1"/>
    <col min="11282" max="11282" width="8.5703125" style="160" customWidth="1"/>
    <col min="11283" max="11284" width="5.28515625" style="160" customWidth="1"/>
    <col min="11285" max="11285" width="7" style="160" customWidth="1"/>
    <col min="11286" max="11286" width="12.28515625" style="160" customWidth="1"/>
    <col min="11287" max="11287" width="10.7109375" style="160" customWidth="1"/>
    <col min="11288" max="11288" width="11.140625" style="160" customWidth="1"/>
    <col min="11289" max="11289" width="8.85546875" style="160" customWidth="1"/>
    <col min="11290" max="11290" width="13.85546875" style="160" customWidth="1"/>
    <col min="11291" max="11291" width="38.85546875" style="160" customWidth="1"/>
    <col min="11292" max="11293" width="4.85546875" style="160" customWidth="1"/>
    <col min="11294" max="11294" width="11.85546875" style="160" customWidth="1"/>
    <col min="11295" max="11295" width="9.140625" style="160" customWidth="1"/>
    <col min="11296" max="11296" width="13.42578125" style="160" customWidth="1"/>
    <col min="11297" max="11297" width="15.28515625" style="160" customWidth="1"/>
    <col min="11298" max="11298" width="15.42578125" style="160" customWidth="1"/>
    <col min="11299" max="11300" width="14.42578125" style="160" customWidth="1"/>
    <col min="11301" max="11301" width="7.140625" style="160" customWidth="1"/>
    <col min="11302" max="11304" width="15.140625" style="160" customWidth="1"/>
    <col min="11305" max="11305" width="6.7109375" style="160" customWidth="1"/>
    <col min="11306" max="11306" width="16" style="160" customWidth="1"/>
    <col min="11307" max="11307" width="14.85546875" style="160" customWidth="1"/>
    <col min="11308" max="11308" width="12.85546875" style="160" customWidth="1"/>
    <col min="11309" max="11309" width="4.85546875" style="160" customWidth="1"/>
    <col min="11310" max="11310" width="14.140625" style="160" customWidth="1"/>
    <col min="11311" max="11311" width="13.85546875" style="160" customWidth="1"/>
    <col min="11312" max="11312" width="14.140625" style="160" customWidth="1"/>
    <col min="11313" max="11313" width="8.5703125" style="160" bestFit="1" customWidth="1"/>
    <col min="11314" max="11314" width="12.85546875" style="160" customWidth="1"/>
    <col min="11315" max="11315" width="14" style="160" customWidth="1"/>
    <col min="11316" max="11316" width="13.140625" style="160" customWidth="1"/>
    <col min="11317" max="11317" width="8.5703125" style="160" bestFit="1" customWidth="1"/>
    <col min="11318" max="11318" width="15" style="160" customWidth="1"/>
    <col min="11319" max="11319" width="14.7109375" style="160" customWidth="1"/>
    <col min="11320" max="11320" width="15" style="160" customWidth="1"/>
    <col min="11321" max="11321" width="59.7109375" style="160" customWidth="1"/>
    <col min="11322" max="11322" width="81.7109375" style="160" bestFit="1" customWidth="1"/>
    <col min="11323" max="11323" width="19.42578125" style="160" customWidth="1"/>
    <col min="11324" max="11324" width="14.5703125" style="160" customWidth="1"/>
    <col min="11325" max="11325" width="12.28515625" style="160" customWidth="1"/>
    <col min="11326" max="11326" width="14.5703125" style="160" customWidth="1"/>
    <col min="11327" max="11327" width="11.7109375" style="160" customWidth="1"/>
    <col min="11328" max="11328" width="14" style="160" customWidth="1"/>
    <col min="11329" max="11329" width="20.5703125" style="160" customWidth="1"/>
    <col min="11330" max="11330" width="11.7109375" style="160" customWidth="1"/>
    <col min="11331" max="11331" width="10.85546875" style="160" customWidth="1"/>
    <col min="11332" max="11533" width="9.140625" style="160"/>
    <col min="11534" max="11534" width="7.42578125" style="160" customWidth="1"/>
    <col min="11535" max="11535" width="20.7109375" style="160" customWidth="1"/>
    <col min="11536" max="11536" width="44.28515625" style="160" customWidth="1"/>
    <col min="11537" max="11537" width="48.85546875" style="160" customWidth="1"/>
    <col min="11538" max="11538" width="8.5703125" style="160" customWidth="1"/>
    <col min="11539" max="11540" width="5.28515625" style="160" customWidth="1"/>
    <col min="11541" max="11541" width="7" style="160" customWidth="1"/>
    <col min="11542" max="11542" width="12.28515625" style="160" customWidth="1"/>
    <col min="11543" max="11543" width="10.7109375" style="160" customWidth="1"/>
    <col min="11544" max="11544" width="11.140625" style="160" customWidth="1"/>
    <col min="11545" max="11545" width="8.85546875" style="160" customWidth="1"/>
    <col min="11546" max="11546" width="13.85546875" style="160" customWidth="1"/>
    <col min="11547" max="11547" width="38.85546875" style="160" customWidth="1"/>
    <col min="11548" max="11549" width="4.85546875" style="160" customWidth="1"/>
    <col min="11550" max="11550" width="11.85546875" style="160" customWidth="1"/>
    <col min="11551" max="11551" width="9.140625" style="160" customWidth="1"/>
    <col min="11552" max="11552" width="13.42578125" style="160" customWidth="1"/>
    <col min="11553" max="11553" width="15.28515625" style="160" customWidth="1"/>
    <col min="11554" max="11554" width="15.42578125" style="160" customWidth="1"/>
    <col min="11555" max="11556" width="14.42578125" style="160" customWidth="1"/>
    <col min="11557" max="11557" width="7.140625" style="160" customWidth="1"/>
    <col min="11558" max="11560" width="15.140625" style="160" customWidth="1"/>
    <col min="11561" max="11561" width="6.7109375" style="160" customWidth="1"/>
    <col min="11562" max="11562" width="16" style="160" customWidth="1"/>
    <col min="11563" max="11563" width="14.85546875" style="160" customWidth="1"/>
    <col min="11564" max="11564" width="12.85546875" style="160" customWidth="1"/>
    <col min="11565" max="11565" width="4.85546875" style="160" customWidth="1"/>
    <col min="11566" max="11566" width="14.140625" style="160" customWidth="1"/>
    <col min="11567" max="11567" width="13.85546875" style="160" customWidth="1"/>
    <col min="11568" max="11568" width="14.140625" style="160" customWidth="1"/>
    <col min="11569" max="11569" width="8.5703125" style="160" bestFit="1" customWidth="1"/>
    <col min="11570" max="11570" width="12.85546875" style="160" customWidth="1"/>
    <col min="11571" max="11571" width="14" style="160" customWidth="1"/>
    <col min="11572" max="11572" width="13.140625" style="160" customWidth="1"/>
    <col min="11573" max="11573" width="8.5703125" style="160" bestFit="1" customWidth="1"/>
    <col min="11574" max="11574" width="15" style="160" customWidth="1"/>
    <col min="11575" max="11575" width="14.7109375" style="160" customWidth="1"/>
    <col min="11576" max="11576" width="15" style="160" customWidth="1"/>
    <col min="11577" max="11577" width="59.7109375" style="160" customWidth="1"/>
    <col min="11578" max="11578" width="81.7109375" style="160" bestFit="1" customWidth="1"/>
    <col min="11579" max="11579" width="19.42578125" style="160" customWidth="1"/>
    <col min="11580" max="11580" width="14.5703125" style="160" customWidth="1"/>
    <col min="11581" max="11581" width="12.28515625" style="160" customWidth="1"/>
    <col min="11582" max="11582" width="14.5703125" style="160" customWidth="1"/>
    <col min="11583" max="11583" width="11.7109375" style="160" customWidth="1"/>
    <col min="11584" max="11584" width="14" style="160" customWidth="1"/>
    <col min="11585" max="11585" width="20.5703125" style="160" customWidth="1"/>
    <col min="11586" max="11586" width="11.7109375" style="160" customWidth="1"/>
    <col min="11587" max="11587" width="10.85546875" style="160" customWidth="1"/>
    <col min="11588" max="11789" width="9.140625" style="160"/>
    <col min="11790" max="11790" width="7.42578125" style="160" customWidth="1"/>
    <col min="11791" max="11791" width="20.7109375" style="160" customWidth="1"/>
    <col min="11792" max="11792" width="44.28515625" style="160" customWidth="1"/>
    <col min="11793" max="11793" width="48.85546875" style="160" customWidth="1"/>
    <col min="11794" max="11794" width="8.5703125" style="160" customWidth="1"/>
    <col min="11795" max="11796" width="5.28515625" style="160" customWidth="1"/>
    <col min="11797" max="11797" width="7" style="160" customWidth="1"/>
    <col min="11798" max="11798" width="12.28515625" style="160" customWidth="1"/>
    <col min="11799" max="11799" width="10.7109375" style="160" customWidth="1"/>
    <col min="11800" max="11800" width="11.140625" style="160" customWidth="1"/>
    <col min="11801" max="11801" width="8.85546875" style="160" customWidth="1"/>
    <col min="11802" max="11802" width="13.85546875" style="160" customWidth="1"/>
    <col min="11803" max="11803" width="38.85546875" style="160" customWidth="1"/>
    <col min="11804" max="11805" width="4.85546875" style="160" customWidth="1"/>
    <col min="11806" max="11806" width="11.85546875" style="160" customWidth="1"/>
    <col min="11807" max="11807" width="9.140625" style="160" customWidth="1"/>
    <col min="11808" max="11808" width="13.42578125" style="160" customWidth="1"/>
    <col min="11809" max="11809" width="15.28515625" style="160" customWidth="1"/>
    <col min="11810" max="11810" width="15.42578125" style="160" customWidth="1"/>
    <col min="11811" max="11812" width="14.42578125" style="160" customWidth="1"/>
    <col min="11813" max="11813" width="7.140625" style="160" customWidth="1"/>
    <col min="11814" max="11816" width="15.140625" style="160" customWidth="1"/>
    <col min="11817" max="11817" width="6.7109375" style="160" customWidth="1"/>
    <col min="11818" max="11818" width="16" style="160" customWidth="1"/>
    <col min="11819" max="11819" width="14.85546875" style="160" customWidth="1"/>
    <col min="11820" max="11820" width="12.85546875" style="160" customWidth="1"/>
    <col min="11821" max="11821" width="4.85546875" style="160" customWidth="1"/>
    <col min="11822" max="11822" width="14.140625" style="160" customWidth="1"/>
    <col min="11823" max="11823" width="13.85546875" style="160" customWidth="1"/>
    <col min="11824" max="11824" width="14.140625" style="160" customWidth="1"/>
    <col min="11825" max="11825" width="8.5703125" style="160" bestFit="1" customWidth="1"/>
    <col min="11826" max="11826" width="12.85546875" style="160" customWidth="1"/>
    <col min="11827" max="11827" width="14" style="160" customWidth="1"/>
    <col min="11828" max="11828" width="13.140625" style="160" customWidth="1"/>
    <col min="11829" max="11829" width="8.5703125" style="160" bestFit="1" customWidth="1"/>
    <col min="11830" max="11830" width="15" style="160" customWidth="1"/>
    <col min="11831" max="11831" width="14.7109375" style="160" customWidth="1"/>
    <col min="11832" max="11832" width="15" style="160" customWidth="1"/>
    <col min="11833" max="11833" width="59.7109375" style="160" customWidth="1"/>
    <col min="11834" max="11834" width="81.7109375" style="160" bestFit="1" customWidth="1"/>
    <col min="11835" max="11835" width="19.42578125" style="160" customWidth="1"/>
    <col min="11836" max="11836" width="14.5703125" style="160" customWidth="1"/>
    <col min="11837" max="11837" width="12.28515625" style="160" customWidth="1"/>
    <col min="11838" max="11838" width="14.5703125" style="160" customWidth="1"/>
    <col min="11839" max="11839" width="11.7109375" style="160" customWidth="1"/>
    <col min="11840" max="11840" width="14" style="160" customWidth="1"/>
    <col min="11841" max="11841" width="20.5703125" style="160" customWidth="1"/>
    <col min="11842" max="11842" width="11.7109375" style="160" customWidth="1"/>
    <col min="11843" max="11843" width="10.85546875" style="160" customWidth="1"/>
    <col min="11844" max="12045" width="9.140625" style="160"/>
    <col min="12046" max="12046" width="7.42578125" style="160" customWidth="1"/>
    <col min="12047" max="12047" width="20.7109375" style="160" customWidth="1"/>
    <col min="12048" max="12048" width="44.28515625" style="160" customWidth="1"/>
    <col min="12049" max="12049" width="48.85546875" style="160" customWidth="1"/>
    <col min="12050" max="12050" width="8.5703125" style="160" customWidth="1"/>
    <col min="12051" max="12052" width="5.28515625" style="160" customWidth="1"/>
    <col min="12053" max="12053" width="7" style="160" customWidth="1"/>
    <col min="12054" max="12054" width="12.28515625" style="160" customWidth="1"/>
    <col min="12055" max="12055" width="10.7109375" style="160" customWidth="1"/>
    <col min="12056" max="12056" width="11.140625" style="160" customWidth="1"/>
    <col min="12057" max="12057" width="8.85546875" style="160" customWidth="1"/>
    <col min="12058" max="12058" width="13.85546875" style="160" customWidth="1"/>
    <col min="12059" max="12059" width="38.85546875" style="160" customWidth="1"/>
    <col min="12060" max="12061" width="4.85546875" style="160" customWidth="1"/>
    <col min="12062" max="12062" width="11.85546875" style="160" customWidth="1"/>
    <col min="12063" max="12063" width="9.140625" style="160" customWidth="1"/>
    <col min="12064" max="12064" width="13.42578125" style="160" customWidth="1"/>
    <col min="12065" max="12065" width="15.28515625" style="160" customWidth="1"/>
    <col min="12066" max="12066" width="15.42578125" style="160" customWidth="1"/>
    <col min="12067" max="12068" width="14.42578125" style="160" customWidth="1"/>
    <col min="12069" max="12069" width="7.140625" style="160" customWidth="1"/>
    <col min="12070" max="12072" width="15.140625" style="160" customWidth="1"/>
    <col min="12073" max="12073" width="6.7109375" style="160" customWidth="1"/>
    <col min="12074" max="12074" width="16" style="160" customWidth="1"/>
    <col min="12075" max="12075" width="14.85546875" style="160" customWidth="1"/>
    <col min="12076" max="12076" width="12.85546875" style="160" customWidth="1"/>
    <col min="12077" max="12077" width="4.85546875" style="160" customWidth="1"/>
    <col min="12078" max="12078" width="14.140625" style="160" customWidth="1"/>
    <col min="12079" max="12079" width="13.85546875" style="160" customWidth="1"/>
    <col min="12080" max="12080" width="14.140625" style="160" customWidth="1"/>
    <col min="12081" max="12081" width="8.5703125" style="160" bestFit="1" customWidth="1"/>
    <col min="12082" max="12082" width="12.85546875" style="160" customWidth="1"/>
    <col min="12083" max="12083" width="14" style="160" customWidth="1"/>
    <col min="12084" max="12084" width="13.140625" style="160" customWidth="1"/>
    <col min="12085" max="12085" width="8.5703125" style="160" bestFit="1" customWidth="1"/>
    <col min="12086" max="12086" width="15" style="160" customWidth="1"/>
    <col min="12087" max="12087" width="14.7109375" style="160" customWidth="1"/>
    <col min="12088" max="12088" width="15" style="160" customWidth="1"/>
    <col min="12089" max="12089" width="59.7109375" style="160" customWidth="1"/>
    <col min="12090" max="12090" width="81.7109375" style="160" bestFit="1" customWidth="1"/>
    <col min="12091" max="12091" width="19.42578125" style="160" customWidth="1"/>
    <col min="12092" max="12092" width="14.5703125" style="160" customWidth="1"/>
    <col min="12093" max="12093" width="12.28515625" style="160" customWidth="1"/>
    <col min="12094" max="12094" width="14.5703125" style="160" customWidth="1"/>
    <col min="12095" max="12095" width="11.7109375" style="160" customWidth="1"/>
    <col min="12096" max="12096" width="14" style="160" customWidth="1"/>
    <col min="12097" max="12097" width="20.5703125" style="160" customWidth="1"/>
    <col min="12098" max="12098" width="11.7109375" style="160" customWidth="1"/>
    <col min="12099" max="12099" width="10.85546875" style="160" customWidth="1"/>
    <col min="12100" max="12301" width="9.140625" style="160"/>
    <col min="12302" max="12302" width="7.42578125" style="160" customWidth="1"/>
    <col min="12303" max="12303" width="20.7109375" style="160" customWidth="1"/>
    <col min="12304" max="12304" width="44.28515625" style="160" customWidth="1"/>
    <col min="12305" max="12305" width="48.85546875" style="160" customWidth="1"/>
    <col min="12306" max="12306" width="8.5703125" style="160" customWidth="1"/>
    <col min="12307" max="12308" width="5.28515625" style="160" customWidth="1"/>
    <col min="12309" max="12309" width="7" style="160" customWidth="1"/>
    <col min="12310" max="12310" width="12.28515625" style="160" customWidth="1"/>
    <col min="12311" max="12311" width="10.7109375" style="160" customWidth="1"/>
    <col min="12312" max="12312" width="11.140625" style="160" customWidth="1"/>
    <col min="12313" max="12313" width="8.85546875" style="160" customWidth="1"/>
    <col min="12314" max="12314" width="13.85546875" style="160" customWidth="1"/>
    <col min="12315" max="12315" width="38.85546875" style="160" customWidth="1"/>
    <col min="12316" max="12317" width="4.85546875" style="160" customWidth="1"/>
    <col min="12318" max="12318" width="11.85546875" style="160" customWidth="1"/>
    <col min="12319" max="12319" width="9.140625" style="160" customWidth="1"/>
    <col min="12320" max="12320" width="13.42578125" style="160" customWidth="1"/>
    <col min="12321" max="12321" width="15.28515625" style="160" customWidth="1"/>
    <col min="12322" max="12322" width="15.42578125" style="160" customWidth="1"/>
    <col min="12323" max="12324" width="14.42578125" style="160" customWidth="1"/>
    <col min="12325" max="12325" width="7.140625" style="160" customWidth="1"/>
    <col min="12326" max="12328" width="15.140625" style="160" customWidth="1"/>
    <col min="12329" max="12329" width="6.7109375" style="160" customWidth="1"/>
    <col min="12330" max="12330" width="16" style="160" customWidth="1"/>
    <col min="12331" max="12331" width="14.85546875" style="160" customWidth="1"/>
    <col min="12332" max="12332" width="12.85546875" style="160" customWidth="1"/>
    <col min="12333" max="12333" width="4.85546875" style="160" customWidth="1"/>
    <col min="12334" max="12334" width="14.140625" style="160" customWidth="1"/>
    <col min="12335" max="12335" width="13.85546875" style="160" customWidth="1"/>
    <col min="12336" max="12336" width="14.140625" style="160" customWidth="1"/>
    <col min="12337" max="12337" width="8.5703125" style="160" bestFit="1" customWidth="1"/>
    <col min="12338" max="12338" width="12.85546875" style="160" customWidth="1"/>
    <col min="12339" max="12339" width="14" style="160" customWidth="1"/>
    <col min="12340" max="12340" width="13.140625" style="160" customWidth="1"/>
    <col min="12341" max="12341" width="8.5703125" style="160" bestFit="1" customWidth="1"/>
    <col min="12342" max="12342" width="15" style="160" customWidth="1"/>
    <col min="12343" max="12343" width="14.7109375" style="160" customWidth="1"/>
    <col min="12344" max="12344" width="15" style="160" customWidth="1"/>
    <col min="12345" max="12345" width="59.7109375" style="160" customWidth="1"/>
    <col min="12346" max="12346" width="81.7109375" style="160" bestFit="1" customWidth="1"/>
    <col min="12347" max="12347" width="19.42578125" style="160" customWidth="1"/>
    <col min="12348" max="12348" width="14.5703125" style="160" customWidth="1"/>
    <col min="12349" max="12349" width="12.28515625" style="160" customWidth="1"/>
    <col min="12350" max="12350" width="14.5703125" style="160" customWidth="1"/>
    <col min="12351" max="12351" width="11.7109375" style="160" customWidth="1"/>
    <col min="12352" max="12352" width="14" style="160" customWidth="1"/>
    <col min="12353" max="12353" width="20.5703125" style="160" customWidth="1"/>
    <col min="12354" max="12354" width="11.7109375" style="160" customWidth="1"/>
    <col min="12355" max="12355" width="10.85546875" style="160" customWidth="1"/>
    <col min="12356" max="12557" width="9.140625" style="160"/>
    <col min="12558" max="12558" width="7.42578125" style="160" customWidth="1"/>
    <col min="12559" max="12559" width="20.7109375" style="160" customWidth="1"/>
    <col min="12560" max="12560" width="44.28515625" style="160" customWidth="1"/>
    <col min="12561" max="12561" width="48.85546875" style="160" customWidth="1"/>
    <col min="12562" max="12562" width="8.5703125" style="160" customWidth="1"/>
    <col min="12563" max="12564" width="5.28515625" style="160" customWidth="1"/>
    <col min="12565" max="12565" width="7" style="160" customWidth="1"/>
    <col min="12566" max="12566" width="12.28515625" style="160" customWidth="1"/>
    <col min="12567" max="12567" width="10.7109375" style="160" customWidth="1"/>
    <col min="12568" max="12568" width="11.140625" style="160" customWidth="1"/>
    <col min="12569" max="12569" width="8.85546875" style="160" customWidth="1"/>
    <col min="12570" max="12570" width="13.85546875" style="160" customWidth="1"/>
    <col min="12571" max="12571" width="38.85546875" style="160" customWidth="1"/>
    <col min="12572" max="12573" width="4.85546875" style="160" customWidth="1"/>
    <col min="12574" max="12574" width="11.85546875" style="160" customWidth="1"/>
    <col min="12575" max="12575" width="9.140625" style="160" customWidth="1"/>
    <col min="12576" max="12576" width="13.42578125" style="160" customWidth="1"/>
    <col min="12577" max="12577" width="15.28515625" style="160" customWidth="1"/>
    <col min="12578" max="12578" width="15.42578125" style="160" customWidth="1"/>
    <col min="12579" max="12580" width="14.42578125" style="160" customWidth="1"/>
    <col min="12581" max="12581" width="7.140625" style="160" customWidth="1"/>
    <col min="12582" max="12584" width="15.140625" style="160" customWidth="1"/>
    <col min="12585" max="12585" width="6.7109375" style="160" customWidth="1"/>
    <col min="12586" max="12586" width="16" style="160" customWidth="1"/>
    <col min="12587" max="12587" width="14.85546875" style="160" customWidth="1"/>
    <col min="12588" max="12588" width="12.85546875" style="160" customWidth="1"/>
    <col min="12589" max="12589" width="4.85546875" style="160" customWidth="1"/>
    <col min="12590" max="12590" width="14.140625" style="160" customWidth="1"/>
    <col min="12591" max="12591" width="13.85546875" style="160" customWidth="1"/>
    <col min="12592" max="12592" width="14.140625" style="160" customWidth="1"/>
    <col min="12593" max="12593" width="8.5703125" style="160" bestFit="1" customWidth="1"/>
    <col min="12594" max="12594" width="12.85546875" style="160" customWidth="1"/>
    <col min="12595" max="12595" width="14" style="160" customWidth="1"/>
    <col min="12596" max="12596" width="13.140625" style="160" customWidth="1"/>
    <col min="12597" max="12597" width="8.5703125" style="160" bestFit="1" customWidth="1"/>
    <col min="12598" max="12598" width="15" style="160" customWidth="1"/>
    <col min="12599" max="12599" width="14.7109375" style="160" customWidth="1"/>
    <col min="12600" max="12600" width="15" style="160" customWidth="1"/>
    <col min="12601" max="12601" width="59.7109375" style="160" customWidth="1"/>
    <col min="12602" max="12602" width="81.7109375" style="160" bestFit="1" customWidth="1"/>
    <col min="12603" max="12603" width="19.42578125" style="160" customWidth="1"/>
    <col min="12604" max="12604" width="14.5703125" style="160" customWidth="1"/>
    <col min="12605" max="12605" width="12.28515625" style="160" customWidth="1"/>
    <col min="12606" max="12606" width="14.5703125" style="160" customWidth="1"/>
    <col min="12607" max="12607" width="11.7109375" style="160" customWidth="1"/>
    <col min="12608" max="12608" width="14" style="160" customWidth="1"/>
    <col min="12609" max="12609" width="20.5703125" style="160" customWidth="1"/>
    <col min="12610" max="12610" width="11.7109375" style="160" customWidth="1"/>
    <col min="12611" max="12611" width="10.85546875" style="160" customWidth="1"/>
    <col min="12612" max="12813" width="9.140625" style="160"/>
    <col min="12814" max="12814" width="7.42578125" style="160" customWidth="1"/>
    <col min="12815" max="12815" width="20.7109375" style="160" customWidth="1"/>
    <col min="12816" max="12816" width="44.28515625" style="160" customWidth="1"/>
    <col min="12817" max="12817" width="48.85546875" style="160" customWidth="1"/>
    <col min="12818" max="12818" width="8.5703125" style="160" customWidth="1"/>
    <col min="12819" max="12820" width="5.28515625" style="160" customWidth="1"/>
    <col min="12821" max="12821" width="7" style="160" customWidth="1"/>
    <col min="12822" max="12822" width="12.28515625" style="160" customWidth="1"/>
    <col min="12823" max="12823" width="10.7109375" style="160" customWidth="1"/>
    <col min="12824" max="12824" width="11.140625" style="160" customWidth="1"/>
    <col min="12825" max="12825" width="8.85546875" style="160" customWidth="1"/>
    <col min="12826" max="12826" width="13.85546875" style="160" customWidth="1"/>
    <col min="12827" max="12827" width="38.85546875" style="160" customWidth="1"/>
    <col min="12828" max="12829" width="4.85546875" style="160" customWidth="1"/>
    <col min="12830" max="12830" width="11.85546875" style="160" customWidth="1"/>
    <col min="12831" max="12831" width="9.140625" style="160" customWidth="1"/>
    <col min="12832" max="12832" width="13.42578125" style="160" customWidth="1"/>
    <col min="12833" max="12833" width="15.28515625" style="160" customWidth="1"/>
    <col min="12834" max="12834" width="15.42578125" style="160" customWidth="1"/>
    <col min="12835" max="12836" width="14.42578125" style="160" customWidth="1"/>
    <col min="12837" max="12837" width="7.140625" style="160" customWidth="1"/>
    <col min="12838" max="12840" width="15.140625" style="160" customWidth="1"/>
    <col min="12841" max="12841" width="6.7109375" style="160" customWidth="1"/>
    <col min="12842" max="12842" width="16" style="160" customWidth="1"/>
    <col min="12843" max="12843" width="14.85546875" style="160" customWidth="1"/>
    <col min="12844" max="12844" width="12.85546875" style="160" customWidth="1"/>
    <col min="12845" max="12845" width="4.85546875" style="160" customWidth="1"/>
    <col min="12846" max="12846" width="14.140625" style="160" customWidth="1"/>
    <col min="12847" max="12847" width="13.85546875" style="160" customWidth="1"/>
    <col min="12848" max="12848" width="14.140625" style="160" customWidth="1"/>
    <col min="12849" max="12849" width="8.5703125" style="160" bestFit="1" customWidth="1"/>
    <col min="12850" max="12850" width="12.85546875" style="160" customWidth="1"/>
    <col min="12851" max="12851" width="14" style="160" customWidth="1"/>
    <col min="12852" max="12852" width="13.140625" style="160" customWidth="1"/>
    <col min="12853" max="12853" width="8.5703125" style="160" bestFit="1" customWidth="1"/>
    <col min="12854" max="12854" width="15" style="160" customWidth="1"/>
    <col min="12855" max="12855" width="14.7109375" style="160" customWidth="1"/>
    <col min="12856" max="12856" width="15" style="160" customWidth="1"/>
    <col min="12857" max="12857" width="59.7109375" style="160" customWidth="1"/>
    <col min="12858" max="12858" width="81.7109375" style="160" bestFit="1" customWidth="1"/>
    <col min="12859" max="12859" width="19.42578125" style="160" customWidth="1"/>
    <col min="12860" max="12860" width="14.5703125" style="160" customWidth="1"/>
    <col min="12861" max="12861" width="12.28515625" style="160" customWidth="1"/>
    <col min="12862" max="12862" width="14.5703125" style="160" customWidth="1"/>
    <col min="12863" max="12863" width="11.7109375" style="160" customWidth="1"/>
    <col min="12864" max="12864" width="14" style="160" customWidth="1"/>
    <col min="12865" max="12865" width="20.5703125" style="160" customWidth="1"/>
    <col min="12866" max="12866" width="11.7109375" style="160" customWidth="1"/>
    <col min="12867" max="12867" width="10.85546875" style="160" customWidth="1"/>
    <col min="12868" max="13069" width="9.140625" style="160"/>
    <col min="13070" max="13070" width="7.42578125" style="160" customWidth="1"/>
    <col min="13071" max="13071" width="20.7109375" style="160" customWidth="1"/>
    <col min="13072" max="13072" width="44.28515625" style="160" customWidth="1"/>
    <col min="13073" max="13073" width="48.85546875" style="160" customWidth="1"/>
    <col min="13074" max="13074" width="8.5703125" style="160" customWidth="1"/>
    <col min="13075" max="13076" width="5.28515625" style="160" customWidth="1"/>
    <col min="13077" max="13077" width="7" style="160" customWidth="1"/>
    <col min="13078" max="13078" width="12.28515625" style="160" customWidth="1"/>
    <col min="13079" max="13079" width="10.7109375" style="160" customWidth="1"/>
    <col min="13080" max="13080" width="11.140625" style="160" customWidth="1"/>
    <col min="13081" max="13081" width="8.85546875" style="160" customWidth="1"/>
    <col min="13082" max="13082" width="13.85546875" style="160" customWidth="1"/>
    <col min="13083" max="13083" width="38.85546875" style="160" customWidth="1"/>
    <col min="13084" max="13085" width="4.85546875" style="160" customWidth="1"/>
    <col min="13086" max="13086" width="11.85546875" style="160" customWidth="1"/>
    <col min="13087" max="13087" width="9.140625" style="160" customWidth="1"/>
    <col min="13088" max="13088" width="13.42578125" style="160" customWidth="1"/>
    <col min="13089" max="13089" width="15.28515625" style="160" customWidth="1"/>
    <col min="13090" max="13090" width="15.42578125" style="160" customWidth="1"/>
    <col min="13091" max="13092" width="14.42578125" style="160" customWidth="1"/>
    <col min="13093" max="13093" width="7.140625" style="160" customWidth="1"/>
    <col min="13094" max="13096" width="15.140625" style="160" customWidth="1"/>
    <col min="13097" max="13097" width="6.7109375" style="160" customWidth="1"/>
    <col min="13098" max="13098" width="16" style="160" customWidth="1"/>
    <col min="13099" max="13099" width="14.85546875" style="160" customWidth="1"/>
    <col min="13100" max="13100" width="12.85546875" style="160" customWidth="1"/>
    <col min="13101" max="13101" width="4.85546875" style="160" customWidth="1"/>
    <col min="13102" max="13102" width="14.140625" style="160" customWidth="1"/>
    <col min="13103" max="13103" width="13.85546875" style="160" customWidth="1"/>
    <col min="13104" max="13104" width="14.140625" style="160" customWidth="1"/>
    <col min="13105" max="13105" width="8.5703125" style="160" bestFit="1" customWidth="1"/>
    <col min="13106" max="13106" width="12.85546875" style="160" customWidth="1"/>
    <col min="13107" max="13107" width="14" style="160" customWidth="1"/>
    <col min="13108" max="13108" width="13.140625" style="160" customWidth="1"/>
    <col min="13109" max="13109" width="8.5703125" style="160" bestFit="1" customWidth="1"/>
    <col min="13110" max="13110" width="15" style="160" customWidth="1"/>
    <col min="13111" max="13111" width="14.7109375" style="160" customWidth="1"/>
    <col min="13112" max="13112" width="15" style="160" customWidth="1"/>
    <col min="13113" max="13113" width="59.7109375" style="160" customWidth="1"/>
    <col min="13114" max="13114" width="81.7109375" style="160" bestFit="1" customWidth="1"/>
    <col min="13115" max="13115" width="19.42578125" style="160" customWidth="1"/>
    <col min="13116" max="13116" width="14.5703125" style="160" customWidth="1"/>
    <col min="13117" max="13117" width="12.28515625" style="160" customWidth="1"/>
    <col min="13118" max="13118" width="14.5703125" style="160" customWidth="1"/>
    <col min="13119" max="13119" width="11.7109375" style="160" customWidth="1"/>
    <col min="13120" max="13120" width="14" style="160" customWidth="1"/>
    <col min="13121" max="13121" width="20.5703125" style="160" customWidth="1"/>
    <col min="13122" max="13122" width="11.7109375" style="160" customWidth="1"/>
    <col min="13123" max="13123" width="10.85546875" style="160" customWidth="1"/>
    <col min="13124" max="13325" width="9.140625" style="160"/>
    <col min="13326" max="13326" width="7.42578125" style="160" customWidth="1"/>
    <col min="13327" max="13327" width="20.7109375" style="160" customWidth="1"/>
    <col min="13328" max="13328" width="44.28515625" style="160" customWidth="1"/>
    <col min="13329" max="13329" width="48.85546875" style="160" customWidth="1"/>
    <col min="13330" max="13330" width="8.5703125" style="160" customWidth="1"/>
    <col min="13331" max="13332" width="5.28515625" style="160" customWidth="1"/>
    <col min="13333" max="13333" width="7" style="160" customWidth="1"/>
    <col min="13334" max="13334" width="12.28515625" style="160" customWidth="1"/>
    <col min="13335" max="13335" width="10.7109375" style="160" customWidth="1"/>
    <col min="13336" max="13336" width="11.140625" style="160" customWidth="1"/>
    <col min="13337" max="13337" width="8.85546875" style="160" customWidth="1"/>
    <col min="13338" max="13338" width="13.85546875" style="160" customWidth="1"/>
    <col min="13339" max="13339" width="38.85546875" style="160" customWidth="1"/>
    <col min="13340" max="13341" width="4.85546875" style="160" customWidth="1"/>
    <col min="13342" max="13342" width="11.85546875" style="160" customWidth="1"/>
    <col min="13343" max="13343" width="9.140625" style="160" customWidth="1"/>
    <col min="13344" max="13344" width="13.42578125" style="160" customWidth="1"/>
    <col min="13345" max="13345" width="15.28515625" style="160" customWidth="1"/>
    <col min="13346" max="13346" width="15.42578125" style="160" customWidth="1"/>
    <col min="13347" max="13348" width="14.42578125" style="160" customWidth="1"/>
    <col min="13349" max="13349" width="7.140625" style="160" customWidth="1"/>
    <col min="13350" max="13352" width="15.140625" style="160" customWidth="1"/>
    <col min="13353" max="13353" width="6.7109375" style="160" customWidth="1"/>
    <col min="13354" max="13354" width="16" style="160" customWidth="1"/>
    <col min="13355" max="13355" width="14.85546875" style="160" customWidth="1"/>
    <col min="13356" max="13356" width="12.85546875" style="160" customWidth="1"/>
    <col min="13357" max="13357" width="4.85546875" style="160" customWidth="1"/>
    <col min="13358" max="13358" width="14.140625" style="160" customWidth="1"/>
    <col min="13359" max="13359" width="13.85546875" style="160" customWidth="1"/>
    <col min="13360" max="13360" width="14.140625" style="160" customWidth="1"/>
    <col min="13361" max="13361" width="8.5703125" style="160" bestFit="1" customWidth="1"/>
    <col min="13362" max="13362" width="12.85546875" style="160" customWidth="1"/>
    <col min="13363" max="13363" width="14" style="160" customWidth="1"/>
    <col min="13364" max="13364" width="13.140625" style="160" customWidth="1"/>
    <col min="13365" max="13365" width="8.5703125" style="160" bestFit="1" customWidth="1"/>
    <col min="13366" max="13366" width="15" style="160" customWidth="1"/>
    <col min="13367" max="13367" width="14.7109375" style="160" customWidth="1"/>
    <col min="13368" max="13368" width="15" style="160" customWidth="1"/>
    <col min="13369" max="13369" width="59.7109375" style="160" customWidth="1"/>
    <col min="13370" max="13370" width="81.7109375" style="160" bestFit="1" customWidth="1"/>
    <col min="13371" max="13371" width="19.42578125" style="160" customWidth="1"/>
    <col min="13372" max="13372" width="14.5703125" style="160" customWidth="1"/>
    <col min="13373" max="13373" width="12.28515625" style="160" customWidth="1"/>
    <col min="13374" max="13374" width="14.5703125" style="160" customWidth="1"/>
    <col min="13375" max="13375" width="11.7109375" style="160" customWidth="1"/>
    <col min="13376" max="13376" width="14" style="160" customWidth="1"/>
    <col min="13377" max="13377" width="20.5703125" style="160" customWidth="1"/>
    <col min="13378" max="13378" width="11.7109375" style="160" customWidth="1"/>
    <col min="13379" max="13379" width="10.85546875" style="160" customWidth="1"/>
    <col min="13380" max="13581" width="9.140625" style="160"/>
    <col min="13582" max="13582" width="7.42578125" style="160" customWidth="1"/>
    <col min="13583" max="13583" width="20.7109375" style="160" customWidth="1"/>
    <col min="13584" max="13584" width="44.28515625" style="160" customWidth="1"/>
    <col min="13585" max="13585" width="48.85546875" style="160" customWidth="1"/>
    <col min="13586" max="13586" width="8.5703125" style="160" customWidth="1"/>
    <col min="13587" max="13588" width="5.28515625" style="160" customWidth="1"/>
    <col min="13589" max="13589" width="7" style="160" customWidth="1"/>
    <col min="13590" max="13590" width="12.28515625" style="160" customWidth="1"/>
    <col min="13591" max="13591" width="10.7109375" style="160" customWidth="1"/>
    <col min="13592" max="13592" width="11.140625" style="160" customWidth="1"/>
    <col min="13593" max="13593" width="8.85546875" style="160" customWidth="1"/>
    <col min="13594" max="13594" width="13.85546875" style="160" customWidth="1"/>
    <col min="13595" max="13595" width="38.85546875" style="160" customWidth="1"/>
    <col min="13596" max="13597" width="4.85546875" style="160" customWidth="1"/>
    <col min="13598" max="13598" width="11.85546875" style="160" customWidth="1"/>
    <col min="13599" max="13599" width="9.140625" style="160" customWidth="1"/>
    <col min="13600" max="13600" width="13.42578125" style="160" customWidth="1"/>
    <col min="13601" max="13601" width="15.28515625" style="160" customWidth="1"/>
    <col min="13602" max="13602" width="15.42578125" style="160" customWidth="1"/>
    <col min="13603" max="13604" width="14.42578125" style="160" customWidth="1"/>
    <col min="13605" max="13605" width="7.140625" style="160" customWidth="1"/>
    <col min="13606" max="13608" width="15.140625" style="160" customWidth="1"/>
    <col min="13609" max="13609" width="6.7109375" style="160" customWidth="1"/>
    <col min="13610" max="13610" width="16" style="160" customWidth="1"/>
    <col min="13611" max="13611" width="14.85546875" style="160" customWidth="1"/>
    <col min="13612" max="13612" width="12.85546875" style="160" customWidth="1"/>
    <col min="13613" max="13613" width="4.85546875" style="160" customWidth="1"/>
    <col min="13614" max="13614" width="14.140625" style="160" customWidth="1"/>
    <col min="13615" max="13615" width="13.85546875" style="160" customWidth="1"/>
    <col min="13616" max="13616" width="14.140625" style="160" customWidth="1"/>
    <col min="13617" max="13617" width="8.5703125" style="160" bestFit="1" customWidth="1"/>
    <col min="13618" max="13618" width="12.85546875" style="160" customWidth="1"/>
    <col min="13619" max="13619" width="14" style="160" customWidth="1"/>
    <col min="13620" max="13620" width="13.140625" style="160" customWidth="1"/>
    <col min="13621" max="13621" width="8.5703125" style="160" bestFit="1" customWidth="1"/>
    <col min="13622" max="13622" width="15" style="160" customWidth="1"/>
    <col min="13623" max="13623" width="14.7109375" style="160" customWidth="1"/>
    <col min="13624" max="13624" width="15" style="160" customWidth="1"/>
    <col min="13625" max="13625" width="59.7109375" style="160" customWidth="1"/>
    <col min="13626" max="13626" width="81.7109375" style="160" bestFit="1" customWidth="1"/>
    <col min="13627" max="13627" width="19.42578125" style="160" customWidth="1"/>
    <col min="13628" max="13628" width="14.5703125" style="160" customWidth="1"/>
    <col min="13629" max="13629" width="12.28515625" style="160" customWidth="1"/>
    <col min="13630" max="13630" width="14.5703125" style="160" customWidth="1"/>
    <col min="13631" max="13631" width="11.7109375" style="160" customWidth="1"/>
    <col min="13632" max="13632" width="14" style="160" customWidth="1"/>
    <col min="13633" max="13633" width="20.5703125" style="160" customWidth="1"/>
    <col min="13634" max="13634" width="11.7109375" style="160" customWidth="1"/>
    <col min="13635" max="13635" width="10.85546875" style="160" customWidth="1"/>
    <col min="13636" max="13837" width="9.140625" style="160"/>
    <col min="13838" max="13838" width="7.42578125" style="160" customWidth="1"/>
    <col min="13839" max="13839" width="20.7109375" style="160" customWidth="1"/>
    <col min="13840" max="13840" width="44.28515625" style="160" customWidth="1"/>
    <col min="13841" max="13841" width="48.85546875" style="160" customWidth="1"/>
    <col min="13842" max="13842" width="8.5703125" style="160" customWidth="1"/>
    <col min="13843" max="13844" width="5.28515625" style="160" customWidth="1"/>
    <col min="13845" max="13845" width="7" style="160" customWidth="1"/>
    <col min="13846" max="13846" width="12.28515625" style="160" customWidth="1"/>
    <col min="13847" max="13847" width="10.7109375" style="160" customWidth="1"/>
    <col min="13848" max="13848" width="11.140625" style="160" customWidth="1"/>
    <col min="13849" max="13849" width="8.85546875" style="160" customWidth="1"/>
    <col min="13850" max="13850" width="13.85546875" style="160" customWidth="1"/>
    <col min="13851" max="13851" width="38.85546875" style="160" customWidth="1"/>
    <col min="13852" max="13853" width="4.85546875" style="160" customWidth="1"/>
    <col min="13854" max="13854" width="11.85546875" style="160" customWidth="1"/>
    <col min="13855" max="13855" width="9.140625" style="160" customWidth="1"/>
    <col min="13856" max="13856" width="13.42578125" style="160" customWidth="1"/>
    <col min="13857" max="13857" width="15.28515625" style="160" customWidth="1"/>
    <col min="13858" max="13858" width="15.42578125" style="160" customWidth="1"/>
    <col min="13859" max="13860" width="14.42578125" style="160" customWidth="1"/>
    <col min="13861" max="13861" width="7.140625" style="160" customWidth="1"/>
    <col min="13862" max="13864" width="15.140625" style="160" customWidth="1"/>
    <col min="13865" max="13865" width="6.7109375" style="160" customWidth="1"/>
    <col min="13866" max="13866" width="16" style="160" customWidth="1"/>
    <col min="13867" max="13867" width="14.85546875" style="160" customWidth="1"/>
    <col min="13868" max="13868" width="12.85546875" style="160" customWidth="1"/>
    <col min="13869" max="13869" width="4.85546875" style="160" customWidth="1"/>
    <col min="13870" max="13870" width="14.140625" style="160" customWidth="1"/>
    <col min="13871" max="13871" width="13.85546875" style="160" customWidth="1"/>
    <col min="13872" max="13872" width="14.140625" style="160" customWidth="1"/>
    <col min="13873" max="13873" width="8.5703125" style="160" bestFit="1" customWidth="1"/>
    <col min="13874" max="13874" width="12.85546875" style="160" customWidth="1"/>
    <col min="13875" max="13875" width="14" style="160" customWidth="1"/>
    <col min="13876" max="13876" width="13.140625" style="160" customWidth="1"/>
    <col min="13877" max="13877" width="8.5703125" style="160" bestFit="1" customWidth="1"/>
    <col min="13878" max="13878" width="15" style="160" customWidth="1"/>
    <col min="13879" max="13879" width="14.7109375" style="160" customWidth="1"/>
    <col min="13880" max="13880" width="15" style="160" customWidth="1"/>
    <col min="13881" max="13881" width="59.7109375" style="160" customWidth="1"/>
    <col min="13882" max="13882" width="81.7109375" style="160" bestFit="1" customWidth="1"/>
    <col min="13883" max="13883" width="19.42578125" style="160" customWidth="1"/>
    <col min="13884" max="13884" width="14.5703125" style="160" customWidth="1"/>
    <col min="13885" max="13885" width="12.28515625" style="160" customWidth="1"/>
    <col min="13886" max="13886" width="14.5703125" style="160" customWidth="1"/>
    <col min="13887" max="13887" width="11.7109375" style="160" customWidth="1"/>
    <col min="13888" max="13888" width="14" style="160" customWidth="1"/>
    <col min="13889" max="13889" width="20.5703125" style="160" customWidth="1"/>
    <col min="13890" max="13890" width="11.7109375" style="160" customWidth="1"/>
    <col min="13891" max="13891" width="10.85546875" style="160" customWidth="1"/>
    <col min="13892" max="14093" width="9.140625" style="160"/>
    <col min="14094" max="14094" width="7.42578125" style="160" customWidth="1"/>
    <col min="14095" max="14095" width="20.7109375" style="160" customWidth="1"/>
    <col min="14096" max="14096" width="44.28515625" style="160" customWidth="1"/>
    <col min="14097" max="14097" width="48.85546875" style="160" customWidth="1"/>
    <col min="14098" max="14098" width="8.5703125" style="160" customWidth="1"/>
    <col min="14099" max="14100" width="5.28515625" style="160" customWidth="1"/>
    <col min="14101" max="14101" width="7" style="160" customWidth="1"/>
    <col min="14102" max="14102" width="12.28515625" style="160" customWidth="1"/>
    <col min="14103" max="14103" width="10.7109375" style="160" customWidth="1"/>
    <col min="14104" max="14104" width="11.140625" style="160" customWidth="1"/>
    <col min="14105" max="14105" width="8.85546875" style="160" customWidth="1"/>
    <col min="14106" max="14106" width="13.85546875" style="160" customWidth="1"/>
    <col min="14107" max="14107" width="38.85546875" style="160" customWidth="1"/>
    <col min="14108" max="14109" width="4.85546875" style="160" customWidth="1"/>
    <col min="14110" max="14110" width="11.85546875" style="160" customWidth="1"/>
    <col min="14111" max="14111" width="9.140625" style="160" customWidth="1"/>
    <col min="14112" max="14112" width="13.42578125" style="160" customWidth="1"/>
    <col min="14113" max="14113" width="15.28515625" style="160" customWidth="1"/>
    <col min="14114" max="14114" width="15.42578125" style="160" customWidth="1"/>
    <col min="14115" max="14116" width="14.42578125" style="160" customWidth="1"/>
    <col min="14117" max="14117" width="7.140625" style="160" customWidth="1"/>
    <col min="14118" max="14120" width="15.140625" style="160" customWidth="1"/>
    <col min="14121" max="14121" width="6.7109375" style="160" customWidth="1"/>
    <col min="14122" max="14122" width="16" style="160" customWidth="1"/>
    <col min="14123" max="14123" width="14.85546875" style="160" customWidth="1"/>
    <col min="14124" max="14124" width="12.85546875" style="160" customWidth="1"/>
    <col min="14125" max="14125" width="4.85546875" style="160" customWidth="1"/>
    <col min="14126" max="14126" width="14.140625" style="160" customWidth="1"/>
    <col min="14127" max="14127" width="13.85546875" style="160" customWidth="1"/>
    <col min="14128" max="14128" width="14.140625" style="160" customWidth="1"/>
    <col min="14129" max="14129" width="8.5703125" style="160" bestFit="1" customWidth="1"/>
    <col min="14130" max="14130" width="12.85546875" style="160" customWidth="1"/>
    <col min="14131" max="14131" width="14" style="160" customWidth="1"/>
    <col min="14132" max="14132" width="13.140625" style="160" customWidth="1"/>
    <col min="14133" max="14133" width="8.5703125" style="160" bestFit="1" customWidth="1"/>
    <col min="14134" max="14134" width="15" style="160" customWidth="1"/>
    <col min="14135" max="14135" width="14.7109375" style="160" customWidth="1"/>
    <col min="14136" max="14136" width="15" style="160" customWidth="1"/>
    <col min="14137" max="14137" width="59.7109375" style="160" customWidth="1"/>
    <col min="14138" max="14138" width="81.7109375" style="160" bestFit="1" customWidth="1"/>
    <col min="14139" max="14139" width="19.42578125" style="160" customWidth="1"/>
    <col min="14140" max="14140" width="14.5703125" style="160" customWidth="1"/>
    <col min="14141" max="14141" width="12.28515625" style="160" customWidth="1"/>
    <col min="14142" max="14142" width="14.5703125" style="160" customWidth="1"/>
    <col min="14143" max="14143" width="11.7109375" style="160" customWidth="1"/>
    <col min="14144" max="14144" width="14" style="160" customWidth="1"/>
    <col min="14145" max="14145" width="20.5703125" style="160" customWidth="1"/>
    <col min="14146" max="14146" width="11.7109375" style="160" customWidth="1"/>
    <col min="14147" max="14147" width="10.85546875" style="160" customWidth="1"/>
    <col min="14148" max="14349" width="9.140625" style="160"/>
    <col min="14350" max="14350" width="7.42578125" style="160" customWidth="1"/>
    <col min="14351" max="14351" width="20.7109375" style="160" customWidth="1"/>
    <col min="14352" max="14352" width="44.28515625" style="160" customWidth="1"/>
    <col min="14353" max="14353" width="48.85546875" style="160" customWidth="1"/>
    <col min="14354" max="14354" width="8.5703125" style="160" customWidth="1"/>
    <col min="14355" max="14356" width="5.28515625" style="160" customWidth="1"/>
    <col min="14357" max="14357" width="7" style="160" customWidth="1"/>
    <col min="14358" max="14358" width="12.28515625" style="160" customWidth="1"/>
    <col min="14359" max="14359" width="10.7109375" style="160" customWidth="1"/>
    <col min="14360" max="14360" width="11.140625" style="160" customWidth="1"/>
    <col min="14361" max="14361" width="8.85546875" style="160" customWidth="1"/>
    <col min="14362" max="14362" width="13.85546875" style="160" customWidth="1"/>
    <col min="14363" max="14363" width="38.85546875" style="160" customWidth="1"/>
    <col min="14364" max="14365" width="4.85546875" style="160" customWidth="1"/>
    <col min="14366" max="14366" width="11.85546875" style="160" customWidth="1"/>
    <col min="14367" max="14367" width="9.140625" style="160" customWidth="1"/>
    <col min="14368" max="14368" width="13.42578125" style="160" customWidth="1"/>
    <col min="14369" max="14369" width="15.28515625" style="160" customWidth="1"/>
    <col min="14370" max="14370" width="15.42578125" style="160" customWidth="1"/>
    <col min="14371" max="14372" width="14.42578125" style="160" customWidth="1"/>
    <col min="14373" max="14373" width="7.140625" style="160" customWidth="1"/>
    <col min="14374" max="14376" width="15.140625" style="160" customWidth="1"/>
    <col min="14377" max="14377" width="6.7109375" style="160" customWidth="1"/>
    <col min="14378" max="14378" width="16" style="160" customWidth="1"/>
    <col min="14379" max="14379" width="14.85546875" style="160" customWidth="1"/>
    <col min="14380" max="14380" width="12.85546875" style="160" customWidth="1"/>
    <col min="14381" max="14381" width="4.85546875" style="160" customWidth="1"/>
    <col min="14382" max="14382" width="14.140625" style="160" customWidth="1"/>
    <col min="14383" max="14383" width="13.85546875" style="160" customWidth="1"/>
    <col min="14384" max="14384" width="14.140625" style="160" customWidth="1"/>
    <col min="14385" max="14385" width="8.5703125" style="160" bestFit="1" customWidth="1"/>
    <col min="14386" max="14386" width="12.85546875" style="160" customWidth="1"/>
    <col min="14387" max="14387" width="14" style="160" customWidth="1"/>
    <col min="14388" max="14388" width="13.140625" style="160" customWidth="1"/>
    <col min="14389" max="14389" width="8.5703125" style="160" bestFit="1" customWidth="1"/>
    <col min="14390" max="14390" width="15" style="160" customWidth="1"/>
    <col min="14391" max="14391" width="14.7109375" style="160" customWidth="1"/>
    <col min="14392" max="14392" width="15" style="160" customWidth="1"/>
    <col min="14393" max="14393" width="59.7109375" style="160" customWidth="1"/>
    <col min="14394" max="14394" width="81.7109375" style="160" bestFit="1" customWidth="1"/>
    <col min="14395" max="14395" width="19.42578125" style="160" customWidth="1"/>
    <col min="14396" max="14396" width="14.5703125" style="160" customWidth="1"/>
    <col min="14397" max="14397" width="12.28515625" style="160" customWidth="1"/>
    <col min="14398" max="14398" width="14.5703125" style="160" customWidth="1"/>
    <col min="14399" max="14399" width="11.7109375" style="160" customWidth="1"/>
    <col min="14400" max="14400" width="14" style="160" customWidth="1"/>
    <col min="14401" max="14401" width="20.5703125" style="160" customWidth="1"/>
    <col min="14402" max="14402" width="11.7109375" style="160" customWidth="1"/>
    <col min="14403" max="14403" width="10.85546875" style="160" customWidth="1"/>
    <col min="14404" max="14605" width="9.140625" style="160"/>
    <col min="14606" max="14606" width="7.42578125" style="160" customWidth="1"/>
    <col min="14607" max="14607" width="20.7109375" style="160" customWidth="1"/>
    <col min="14608" max="14608" width="44.28515625" style="160" customWidth="1"/>
    <col min="14609" max="14609" width="48.85546875" style="160" customWidth="1"/>
    <col min="14610" max="14610" width="8.5703125" style="160" customWidth="1"/>
    <col min="14611" max="14612" width="5.28515625" style="160" customWidth="1"/>
    <col min="14613" max="14613" width="7" style="160" customWidth="1"/>
    <col min="14614" max="14614" width="12.28515625" style="160" customWidth="1"/>
    <col min="14615" max="14615" width="10.7109375" style="160" customWidth="1"/>
    <col min="14616" max="14616" width="11.140625" style="160" customWidth="1"/>
    <col min="14617" max="14617" width="8.85546875" style="160" customWidth="1"/>
    <col min="14618" max="14618" width="13.85546875" style="160" customWidth="1"/>
    <col min="14619" max="14619" width="38.85546875" style="160" customWidth="1"/>
    <col min="14620" max="14621" width="4.85546875" style="160" customWidth="1"/>
    <col min="14622" max="14622" width="11.85546875" style="160" customWidth="1"/>
    <col min="14623" max="14623" width="9.140625" style="160" customWidth="1"/>
    <col min="14624" max="14624" width="13.42578125" style="160" customWidth="1"/>
    <col min="14625" max="14625" width="15.28515625" style="160" customWidth="1"/>
    <col min="14626" max="14626" width="15.42578125" style="160" customWidth="1"/>
    <col min="14627" max="14628" width="14.42578125" style="160" customWidth="1"/>
    <col min="14629" max="14629" width="7.140625" style="160" customWidth="1"/>
    <col min="14630" max="14632" width="15.140625" style="160" customWidth="1"/>
    <col min="14633" max="14633" width="6.7109375" style="160" customWidth="1"/>
    <col min="14634" max="14634" width="16" style="160" customWidth="1"/>
    <col min="14635" max="14635" width="14.85546875" style="160" customWidth="1"/>
    <col min="14636" max="14636" width="12.85546875" style="160" customWidth="1"/>
    <col min="14637" max="14637" width="4.85546875" style="160" customWidth="1"/>
    <col min="14638" max="14638" width="14.140625" style="160" customWidth="1"/>
    <col min="14639" max="14639" width="13.85546875" style="160" customWidth="1"/>
    <col min="14640" max="14640" width="14.140625" style="160" customWidth="1"/>
    <col min="14641" max="14641" width="8.5703125" style="160" bestFit="1" customWidth="1"/>
    <col min="14642" max="14642" width="12.85546875" style="160" customWidth="1"/>
    <col min="14643" max="14643" width="14" style="160" customWidth="1"/>
    <col min="14644" max="14644" width="13.140625" style="160" customWidth="1"/>
    <col min="14645" max="14645" width="8.5703125" style="160" bestFit="1" customWidth="1"/>
    <col min="14646" max="14646" width="15" style="160" customWidth="1"/>
    <col min="14647" max="14647" width="14.7109375" style="160" customWidth="1"/>
    <col min="14648" max="14648" width="15" style="160" customWidth="1"/>
    <col min="14649" max="14649" width="59.7109375" style="160" customWidth="1"/>
    <col min="14650" max="14650" width="81.7109375" style="160" bestFit="1" customWidth="1"/>
    <col min="14651" max="14651" width="19.42578125" style="160" customWidth="1"/>
    <col min="14652" max="14652" width="14.5703125" style="160" customWidth="1"/>
    <col min="14653" max="14653" width="12.28515625" style="160" customWidth="1"/>
    <col min="14654" max="14654" width="14.5703125" style="160" customWidth="1"/>
    <col min="14655" max="14655" width="11.7109375" style="160" customWidth="1"/>
    <col min="14656" max="14656" width="14" style="160" customWidth="1"/>
    <col min="14657" max="14657" width="20.5703125" style="160" customWidth="1"/>
    <col min="14658" max="14658" width="11.7109375" style="160" customWidth="1"/>
    <col min="14659" max="14659" width="10.85546875" style="160" customWidth="1"/>
    <col min="14660" max="14861" width="9.140625" style="160"/>
    <col min="14862" max="14862" width="7.42578125" style="160" customWidth="1"/>
    <col min="14863" max="14863" width="20.7109375" style="160" customWidth="1"/>
    <col min="14864" max="14864" width="44.28515625" style="160" customWidth="1"/>
    <col min="14865" max="14865" width="48.85546875" style="160" customWidth="1"/>
    <col min="14866" max="14866" width="8.5703125" style="160" customWidth="1"/>
    <col min="14867" max="14868" width="5.28515625" style="160" customWidth="1"/>
    <col min="14869" max="14869" width="7" style="160" customWidth="1"/>
    <col min="14870" max="14870" width="12.28515625" style="160" customWidth="1"/>
    <col min="14871" max="14871" width="10.7109375" style="160" customWidth="1"/>
    <col min="14872" max="14872" width="11.140625" style="160" customWidth="1"/>
    <col min="14873" max="14873" width="8.85546875" style="160" customWidth="1"/>
    <col min="14874" max="14874" width="13.85546875" style="160" customWidth="1"/>
    <col min="14875" max="14875" width="38.85546875" style="160" customWidth="1"/>
    <col min="14876" max="14877" width="4.85546875" style="160" customWidth="1"/>
    <col min="14878" max="14878" width="11.85546875" style="160" customWidth="1"/>
    <col min="14879" max="14879" width="9.140625" style="160" customWidth="1"/>
    <col min="14880" max="14880" width="13.42578125" style="160" customWidth="1"/>
    <col min="14881" max="14881" width="15.28515625" style="160" customWidth="1"/>
    <col min="14882" max="14882" width="15.42578125" style="160" customWidth="1"/>
    <col min="14883" max="14884" width="14.42578125" style="160" customWidth="1"/>
    <col min="14885" max="14885" width="7.140625" style="160" customWidth="1"/>
    <col min="14886" max="14888" width="15.140625" style="160" customWidth="1"/>
    <col min="14889" max="14889" width="6.7109375" style="160" customWidth="1"/>
    <col min="14890" max="14890" width="16" style="160" customWidth="1"/>
    <col min="14891" max="14891" width="14.85546875" style="160" customWidth="1"/>
    <col min="14892" max="14892" width="12.85546875" style="160" customWidth="1"/>
    <col min="14893" max="14893" width="4.85546875" style="160" customWidth="1"/>
    <col min="14894" max="14894" width="14.140625" style="160" customWidth="1"/>
    <col min="14895" max="14895" width="13.85546875" style="160" customWidth="1"/>
    <col min="14896" max="14896" width="14.140625" style="160" customWidth="1"/>
    <col min="14897" max="14897" width="8.5703125" style="160" bestFit="1" customWidth="1"/>
    <col min="14898" max="14898" width="12.85546875" style="160" customWidth="1"/>
    <col min="14899" max="14899" width="14" style="160" customWidth="1"/>
    <col min="14900" max="14900" width="13.140625" style="160" customWidth="1"/>
    <col min="14901" max="14901" width="8.5703125" style="160" bestFit="1" customWidth="1"/>
    <col min="14902" max="14902" width="15" style="160" customWidth="1"/>
    <col min="14903" max="14903" width="14.7109375" style="160" customWidth="1"/>
    <col min="14904" max="14904" width="15" style="160" customWidth="1"/>
    <col min="14905" max="14905" width="59.7109375" style="160" customWidth="1"/>
    <col min="14906" max="14906" width="81.7109375" style="160" bestFit="1" customWidth="1"/>
    <col min="14907" max="14907" width="19.42578125" style="160" customWidth="1"/>
    <col min="14908" max="14908" width="14.5703125" style="160" customWidth="1"/>
    <col min="14909" max="14909" width="12.28515625" style="160" customWidth="1"/>
    <col min="14910" max="14910" width="14.5703125" style="160" customWidth="1"/>
    <col min="14911" max="14911" width="11.7109375" style="160" customWidth="1"/>
    <col min="14912" max="14912" width="14" style="160" customWidth="1"/>
    <col min="14913" max="14913" width="20.5703125" style="160" customWidth="1"/>
    <col min="14914" max="14914" width="11.7109375" style="160" customWidth="1"/>
    <col min="14915" max="14915" width="10.85546875" style="160" customWidth="1"/>
    <col min="14916" max="15117" width="9.140625" style="160"/>
    <col min="15118" max="15118" width="7.42578125" style="160" customWidth="1"/>
    <col min="15119" max="15119" width="20.7109375" style="160" customWidth="1"/>
    <col min="15120" max="15120" width="44.28515625" style="160" customWidth="1"/>
    <col min="15121" max="15121" width="48.85546875" style="160" customWidth="1"/>
    <col min="15122" max="15122" width="8.5703125" style="160" customWidth="1"/>
    <col min="15123" max="15124" width="5.28515625" style="160" customWidth="1"/>
    <col min="15125" max="15125" width="7" style="160" customWidth="1"/>
    <col min="15126" max="15126" width="12.28515625" style="160" customWidth="1"/>
    <col min="15127" max="15127" width="10.7109375" style="160" customWidth="1"/>
    <col min="15128" max="15128" width="11.140625" style="160" customWidth="1"/>
    <col min="15129" max="15129" width="8.85546875" style="160" customWidth="1"/>
    <col min="15130" max="15130" width="13.85546875" style="160" customWidth="1"/>
    <col min="15131" max="15131" width="38.85546875" style="160" customWidth="1"/>
    <col min="15132" max="15133" width="4.85546875" style="160" customWidth="1"/>
    <col min="15134" max="15134" width="11.85546875" style="160" customWidth="1"/>
    <col min="15135" max="15135" width="9.140625" style="160" customWidth="1"/>
    <col min="15136" max="15136" width="13.42578125" style="160" customWidth="1"/>
    <col min="15137" max="15137" width="15.28515625" style="160" customWidth="1"/>
    <col min="15138" max="15138" width="15.42578125" style="160" customWidth="1"/>
    <col min="15139" max="15140" width="14.42578125" style="160" customWidth="1"/>
    <col min="15141" max="15141" width="7.140625" style="160" customWidth="1"/>
    <col min="15142" max="15144" width="15.140625" style="160" customWidth="1"/>
    <col min="15145" max="15145" width="6.7109375" style="160" customWidth="1"/>
    <col min="15146" max="15146" width="16" style="160" customWidth="1"/>
    <col min="15147" max="15147" width="14.85546875" style="160" customWidth="1"/>
    <col min="15148" max="15148" width="12.85546875" style="160" customWidth="1"/>
    <col min="15149" max="15149" width="4.85546875" style="160" customWidth="1"/>
    <col min="15150" max="15150" width="14.140625" style="160" customWidth="1"/>
    <col min="15151" max="15151" width="13.85546875" style="160" customWidth="1"/>
    <col min="15152" max="15152" width="14.140625" style="160" customWidth="1"/>
    <col min="15153" max="15153" width="8.5703125" style="160" bestFit="1" customWidth="1"/>
    <col min="15154" max="15154" width="12.85546875" style="160" customWidth="1"/>
    <col min="15155" max="15155" width="14" style="160" customWidth="1"/>
    <col min="15156" max="15156" width="13.140625" style="160" customWidth="1"/>
    <col min="15157" max="15157" width="8.5703125" style="160" bestFit="1" customWidth="1"/>
    <col min="15158" max="15158" width="15" style="160" customWidth="1"/>
    <col min="15159" max="15159" width="14.7109375" style="160" customWidth="1"/>
    <col min="15160" max="15160" width="15" style="160" customWidth="1"/>
    <col min="15161" max="15161" width="59.7109375" style="160" customWidth="1"/>
    <col min="15162" max="15162" width="81.7109375" style="160" bestFit="1" customWidth="1"/>
    <col min="15163" max="15163" width="19.42578125" style="160" customWidth="1"/>
    <col min="15164" max="15164" width="14.5703125" style="160" customWidth="1"/>
    <col min="15165" max="15165" width="12.28515625" style="160" customWidth="1"/>
    <col min="15166" max="15166" width="14.5703125" style="160" customWidth="1"/>
    <col min="15167" max="15167" width="11.7109375" style="160" customWidth="1"/>
    <col min="15168" max="15168" width="14" style="160" customWidth="1"/>
    <col min="15169" max="15169" width="20.5703125" style="160" customWidth="1"/>
    <col min="15170" max="15170" width="11.7109375" style="160" customWidth="1"/>
    <col min="15171" max="15171" width="10.85546875" style="160" customWidth="1"/>
    <col min="15172" max="15373" width="9.140625" style="160"/>
    <col min="15374" max="15374" width="7.42578125" style="160" customWidth="1"/>
    <col min="15375" max="15375" width="20.7109375" style="160" customWidth="1"/>
    <col min="15376" max="15376" width="44.28515625" style="160" customWidth="1"/>
    <col min="15377" max="15377" width="48.85546875" style="160" customWidth="1"/>
    <col min="15378" max="15378" width="8.5703125" style="160" customWidth="1"/>
    <col min="15379" max="15380" width="5.28515625" style="160" customWidth="1"/>
    <col min="15381" max="15381" width="7" style="160" customWidth="1"/>
    <col min="15382" max="15382" width="12.28515625" style="160" customWidth="1"/>
    <col min="15383" max="15383" width="10.7109375" style="160" customWidth="1"/>
    <col min="15384" max="15384" width="11.140625" style="160" customWidth="1"/>
    <col min="15385" max="15385" width="8.85546875" style="160" customWidth="1"/>
    <col min="15386" max="15386" width="13.85546875" style="160" customWidth="1"/>
    <col min="15387" max="15387" width="38.85546875" style="160" customWidth="1"/>
    <col min="15388" max="15389" width="4.85546875" style="160" customWidth="1"/>
    <col min="15390" max="15390" width="11.85546875" style="160" customWidth="1"/>
    <col min="15391" max="15391" width="9.140625" style="160" customWidth="1"/>
    <col min="15392" max="15392" width="13.42578125" style="160" customWidth="1"/>
    <col min="15393" max="15393" width="15.28515625" style="160" customWidth="1"/>
    <col min="15394" max="15394" width="15.42578125" style="160" customWidth="1"/>
    <col min="15395" max="15396" width="14.42578125" style="160" customWidth="1"/>
    <col min="15397" max="15397" width="7.140625" style="160" customWidth="1"/>
    <col min="15398" max="15400" width="15.140625" style="160" customWidth="1"/>
    <col min="15401" max="15401" width="6.7109375" style="160" customWidth="1"/>
    <col min="15402" max="15402" width="16" style="160" customWidth="1"/>
    <col min="15403" max="15403" width="14.85546875" style="160" customWidth="1"/>
    <col min="15404" max="15404" width="12.85546875" style="160" customWidth="1"/>
    <col min="15405" max="15405" width="4.85546875" style="160" customWidth="1"/>
    <col min="15406" max="15406" width="14.140625" style="160" customWidth="1"/>
    <col min="15407" max="15407" width="13.85546875" style="160" customWidth="1"/>
    <col min="15408" max="15408" width="14.140625" style="160" customWidth="1"/>
    <col min="15409" max="15409" width="8.5703125" style="160" bestFit="1" customWidth="1"/>
    <col min="15410" max="15410" width="12.85546875" style="160" customWidth="1"/>
    <col min="15411" max="15411" width="14" style="160" customWidth="1"/>
    <col min="15412" max="15412" width="13.140625" style="160" customWidth="1"/>
    <col min="15413" max="15413" width="8.5703125" style="160" bestFit="1" customWidth="1"/>
    <col min="15414" max="15414" width="15" style="160" customWidth="1"/>
    <col min="15415" max="15415" width="14.7109375" style="160" customWidth="1"/>
    <col min="15416" max="15416" width="15" style="160" customWidth="1"/>
    <col min="15417" max="15417" width="59.7109375" style="160" customWidth="1"/>
    <col min="15418" max="15418" width="81.7109375" style="160" bestFit="1" customWidth="1"/>
    <col min="15419" max="15419" width="19.42578125" style="160" customWidth="1"/>
    <col min="15420" max="15420" width="14.5703125" style="160" customWidth="1"/>
    <col min="15421" max="15421" width="12.28515625" style="160" customWidth="1"/>
    <col min="15422" max="15422" width="14.5703125" style="160" customWidth="1"/>
    <col min="15423" max="15423" width="11.7109375" style="160" customWidth="1"/>
    <col min="15424" max="15424" width="14" style="160" customWidth="1"/>
    <col min="15425" max="15425" width="20.5703125" style="160" customWidth="1"/>
    <col min="15426" max="15426" width="11.7109375" style="160" customWidth="1"/>
    <col min="15427" max="15427" width="10.85546875" style="160" customWidth="1"/>
    <col min="15428" max="15629" width="9.140625" style="160"/>
    <col min="15630" max="15630" width="7.42578125" style="160" customWidth="1"/>
    <col min="15631" max="15631" width="20.7109375" style="160" customWidth="1"/>
    <col min="15632" max="15632" width="44.28515625" style="160" customWidth="1"/>
    <col min="15633" max="15633" width="48.85546875" style="160" customWidth="1"/>
    <col min="15634" max="15634" width="8.5703125" style="160" customWidth="1"/>
    <col min="15635" max="15636" width="5.28515625" style="160" customWidth="1"/>
    <col min="15637" max="15637" width="7" style="160" customWidth="1"/>
    <col min="15638" max="15638" width="12.28515625" style="160" customWidth="1"/>
    <col min="15639" max="15639" width="10.7109375" style="160" customWidth="1"/>
    <col min="15640" max="15640" width="11.140625" style="160" customWidth="1"/>
    <col min="15641" max="15641" width="8.85546875" style="160" customWidth="1"/>
    <col min="15642" max="15642" width="13.85546875" style="160" customWidth="1"/>
    <col min="15643" max="15643" width="38.85546875" style="160" customWidth="1"/>
    <col min="15644" max="15645" width="4.85546875" style="160" customWidth="1"/>
    <col min="15646" max="15646" width="11.85546875" style="160" customWidth="1"/>
    <col min="15647" max="15647" width="9.140625" style="160" customWidth="1"/>
    <col min="15648" max="15648" width="13.42578125" style="160" customWidth="1"/>
    <col min="15649" max="15649" width="15.28515625" style="160" customWidth="1"/>
    <col min="15650" max="15650" width="15.42578125" style="160" customWidth="1"/>
    <col min="15651" max="15652" width="14.42578125" style="160" customWidth="1"/>
    <col min="15653" max="15653" width="7.140625" style="160" customWidth="1"/>
    <col min="15654" max="15656" width="15.140625" style="160" customWidth="1"/>
    <col min="15657" max="15657" width="6.7109375" style="160" customWidth="1"/>
    <col min="15658" max="15658" width="16" style="160" customWidth="1"/>
    <col min="15659" max="15659" width="14.85546875" style="160" customWidth="1"/>
    <col min="15660" max="15660" width="12.85546875" style="160" customWidth="1"/>
    <col min="15661" max="15661" width="4.85546875" style="160" customWidth="1"/>
    <col min="15662" max="15662" width="14.140625" style="160" customWidth="1"/>
    <col min="15663" max="15663" width="13.85546875" style="160" customWidth="1"/>
    <col min="15664" max="15664" width="14.140625" style="160" customWidth="1"/>
    <col min="15665" max="15665" width="8.5703125" style="160" bestFit="1" customWidth="1"/>
    <col min="15666" max="15666" width="12.85546875" style="160" customWidth="1"/>
    <col min="15667" max="15667" width="14" style="160" customWidth="1"/>
    <col min="15668" max="15668" width="13.140625" style="160" customWidth="1"/>
    <col min="15669" max="15669" width="8.5703125" style="160" bestFit="1" customWidth="1"/>
    <col min="15670" max="15670" width="15" style="160" customWidth="1"/>
    <col min="15671" max="15671" width="14.7109375" style="160" customWidth="1"/>
    <col min="15672" max="15672" width="15" style="160" customWidth="1"/>
    <col min="15673" max="15673" width="59.7109375" style="160" customWidth="1"/>
    <col min="15674" max="15674" width="81.7109375" style="160" bestFit="1" customWidth="1"/>
    <col min="15675" max="15675" width="19.42578125" style="160" customWidth="1"/>
    <col min="15676" max="15676" width="14.5703125" style="160" customWidth="1"/>
    <col min="15677" max="15677" width="12.28515625" style="160" customWidth="1"/>
    <col min="15678" max="15678" width="14.5703125" style="160" customWidth="1"/>
    <col min="15679" max="15679" width="11.7109375" style="160" customWidth="1"/>
    <col min="15680" max="15680" width="14" style="160" customWidth="1"/>
    <col min="15681" max="15681" width="20.5703125" style="160" customWidth="1"/>
    <col min="15682" max="15682" width="11.7109375" style="160" customWidth="1"/>
    <col min="15683" max="15683" width="10.85546875" style="160" customWidth="1"/>
    <col min="15684" max="15885" width="9.140625" style="160"/>
    <col min="15886" max="15886" width="7.42578125" style="160" customWidth="1"/>
    <col min="15887" max="15887" width="20.7109375" style="160" customWidth="1"/>
    <col min="15888" max="15888" width="44.28515625" style="160" customWidth="1"/>
    <col min="15889" max="15889" width="48.85546875" style="160" customWidth="1"/>
    <col min="15890" max="15890" width="8.5703125" style="160" customWidth="1"/>
    <col min="15891" max="15892" width="5.28515625" style="160" customWidth="1"/>
    <col min="15893" max="15893" width="7" style="160" customWidth="1"/>
    <col min="15894" max="15894" width="12.28515625" style="160" customWidth="1"/>
    <col min="15895" max="15895" width="10.7109375" style="160" customWidth="1"/>
    <col min="15896" max="15896" width="11.140625" style="160" customWidth="1"/>
    <col min="15897" max="15897" width="8.85546875" style="160" customWidth="1"/>
    <col min="15898" max="15898" width="13.85546875" style="160" customWidth="1"/>
    <col min="15899" max="15899" width="38.85546875" style="160" customWidth="1"/>
    <col min="15900" max="15901" width="4.85546875" style="160" customWidth="1"/>
    <col min="15902" max="15902" width="11.85546875" style="160" customWidth="1"/>
    <col min="15903" max="15903" width="9.140625" style="160" customWidth="1"/>
    <col min="15904" max="15904" width="13.42578125" style="160" customWidth="1"/>
    <col min="15905" max="15905" width="15.28515625" style="160" customWidth="1"/>
    <col min="15906" max="15906" width="15.42578125" style="160" customWidth="1"/>
    <col min="15907" max="15908" width="14.42578125" style="160" customWidth="1"/>
    <col min="15909" max="15909" width="7.140625" style="160" customWidth="1"/>
    <col min="15910" max="15912" width="15.140625" style="160" customWidth="1"/>
    <col min="15913" max="15913" width="6.7109375" style="160" customWidth="1"/>
    <col min="15914" max="15914" width="16" style="160" customWidth="1"/>
    <col min="15915" max="15915" width="14.85546875" style="160" customWidth="1"/>
    <col min="15916" max="15916" width="12.85546875" style="160" customWidth="1"/>
    <col min="15917" max="15917" width="4.85546875" style="160" customWidth="1"/>
    <col min="15918" max="15918" width="14.140625" style="160" customWidth="1"/>
    <col min="15919" max="15919" width="13.85546875" style="160" customWidth="1"/>
    <col min="15920" max="15920" width="14.140625" style="160" customWidth="1"/>
    <col min="15921" max="15921" width="8.5703125" style="160" bestFit="1" customWidth="1"/>
    <col min="15922" max="15922" width="12.85546875" style="160" customWidth="1"/>
    <col min="15923" max="15923" width="14" style="160" customWidth="1"/>
    <col min="15924" max="15924" width="13.140625" style="160" customWidth="1"/>
    <col min="15925" max="15925" width="8.5703125" style="160" bestFit="1" customWidth="1"/>
    <col min="15926" max="15926" width="15" style="160" customWidth="1"/>
    <col min="15927" max="15927" width="14.7109375" style="160" customWidth="1"/>
    <col min="15928" max="15928" width="15" style="160" customWidth="1"/>
    <col min="15929" max="15929" width="59.7109375" style="160" customWidth="1"/>
    <col min="15930" max="15930" width="81.7109375" style="160" bestFit="1" customWidth="1"/>
    <col min="15931" max="15931" width="19.42578125" style="160" customWidth="1"/>
    <col min="15932" max="15932" width="14.5703125" style="160" customWidth="1"/>
    <col min="15933" max="15933" width="12.28515625" style="160" customWidth="1"/>
    <col min="15934" max="15934" width="14.5703125" style="160" customWidth="1"/>
    <col min="15935" max="15935" width="11.7109375" style="160" customWidth="1"/>
    <col min="15936" max="15936" width="14" style="160" customWidth="1"/>
    <col min="15937" max="15937" width="20.5703125" style="160" customWidth="1"/>
    <col min="15938" max="15938" width="11.7109375" style="160" customWidth="1"/>
    <col min="15939" max="15939" width="10.85546875" style="160" customWidth="1"/>
    <col min="15940" max="16141" width="9.140625" style="160"/>
    <col min="16142" max="16142" width="7.42578125" style="160" customWidth="1"/>
    <col min="16143" max="16143" width="20.7109375" style="160" customWidth="1"/>
    <col min="16144" max="16144" width="44.28515625" style="160" customWidth="1"/>
    <col min="16145" max="16145" width="48.85546875" style="160" customWidth="1"/>
    <col min="16146" max="16146" width="8.5703125" style="160" customWidth="1"/>
    <col min="16147" max="16148" width="5.28515625" style="160" customWidth="1"/>
    <col min="16149" max="16149" width="7" style="160" customWidth="1"/>
    <col min="16150" max="16150" width="12.28515625" style="160" customWidth="1"/>
    <col min="16151" max="16151" width="10.7109375" style="160" customWidth="1"/>
    <col min="16152" max="16152" width="11.140625" style="160" customWidth="1"/>
    <col min="16153" max="16153" width="8.85546875" style="160" customWidth="1"/>
    <col min="16154" max="16154" width="13.85546875" style="160" customWidth="1"/>
    <col min="16155" max="16155" width="38.85546875" style="160" customWidth="1"/>
    <col min="16156" max="16157" width="4.85546875" style="160" customWidth="1"/>
    <col min="16158" max="16158" width="11.85546875" style="160" customWidth="1"/>
    <col min="16159" max="16159" width="9.140625" style="160" customWidth="1"/>
    <col min="16160" max="16160" width="13.42578125" style="160" customWidth="1"/>
    <col min="16161" max="16161" width="15.28515625" style="160" customWidth="1"/>
    <col min="16162" max="16162" width="15.42578125" style="160" customWidth="1"/>
    <col min="16163" max="16164" width="14.42578125" style="160" customWidth="1"/>
    <col min="16165" max="16165" width="7.140625" style="160" customWidth="1"/>
    <col min="16166" max="16168" width="15.140625" style="160" customWidth="1"/>
    <col min="16169" max="16169" width="6.7109375" style="160" customWidth="1"/>
    <col min="16170" max="16170" width="16" style="160" customWidth="1"/>
    <col min="16171" max="16171" width="14.85546875" style="160" customWidth="1"/>
    <col min="16172" max="16172" width="12.85546875" style="160" customWidth="1"/>
    <col min="16173" max="16173" width="4.85546875" style="160" customWidth="1"/>
    <col min="16174" max="16174" width="14.140625" style="160" customWidth="1"/>
    <col min="16175" max="16175" width="13.85546875" style="160" customWidth="1"/>
    <col min="16176" max="16176" width="14.140625" style="160" customWidth="1"/>
    <col min="16177" max="16177" width="8.5703125" style="160" bestFit="1" customWidth="1"/>
    <col min="16178" max="16178" width="12.85546875" style="160" customWidth="1"/>
    <col min="16179" max="16179" width="14" style="160" customWidth="1"/>
    <col min="16180" max="16180" width="13.140625" style="160" customWidth="1"/>
    <col min="16181" max="16181" width="8.5703125" style="160" bestFit="1" customWidth="1"/>
    <col min="16182" max="16182" width="15" style="160" customWidth="1"/>
    <col min="16183" max="16183" width="14.7109375" style="160" customWidth="1"/>
    <col min="16184" max="16184" width="15" style="160" customWidth="1"/>
    <col min="16185" max="16185" width="59.7109375" style="160" customWidth="1"/>
    <col min="16186" max="16186" width="81.7109375" style="160" bestFit="1" customWidth="1"/>
    <col min="16187" max="16187" width="19.42578125" style="160" customWidth="1"/>
    <col min="16188" max="16188" width="14.5703125" style="160" customWidth="1"/>
    <col min="16189" max="16189" width="12.28515625" style="160" customWidth="1"/>
    <col min="16190" max="16190" width="14.5703125" style="160" customWidth="1"/>
    <col min="16191" max="16191" width="11.7109375" style="160" customWidth="1"/>
    <col min="16192" max="16192" width="14" style="160" customWidth="1"/>
    <col min="16193" max="16193" width="20.5703125" style="160" customWidth="1"/>
    <col min="16194" max="16194" width="11.7109375" style="160" customWidth="1"/>
    <col min="16195" max="16195" width="10.85546875" style="160" customWidth="1"/>
    <col min="16196" max="16384" width="9.140625" style="160"/>
  </cols>
  <sheetData>
    <row r="1" spans="2:242" x14ac:dyDescent="0.2">
      <c r="BB1" s="163" t="s">
        <v>1</v>
      </c>
    </row>
    <row r="2" spans="2:242" x14ac:dyDescent="0.2">
      <c r="BB2" s="164" t="s">
        <v>7670</v>
      </c>
    </row>
    <row r="3" spans="2:242" x14ac:dyDescent="0.2">
      <c r="BB3" s="164" t="s">
        <v>7671</v>
      </c>
    </row>
    <row r="4" spans="2:242" s="165" customFormat="1" ht="13.15" customHeight="1" x14ac:dyDescent="0.2">
      <c r="F4" s="166"/>
      <c r="G4" s="166"/>
      <c r="H4" s="166"/>
      <c r="I4" s="166"/>
      <c r="J4" s="166"/>
      <c r="K4" s="166"/>
      <c r="L4" s="166"/>
      <c r="M4" s="166"/>
      <c r="O4" s="167" t="s">
        <v>7672</v>
      </c>
      <c r="P4" s="168"/>
      <c r="Q4" s="168"/>
      <c r="R4" s="168"/>
      <c r="S4" s="168"/>
      <c r="T4" s="168"/>
      <c r="U4" s="169"/>
      <c r="V4" s="169"/>
      <c r="W4" s="169"/>
      <c r="X4" s="169"/>
      <c r="Y4" s="169"/>
      <c r="Z4" s="170"/>
      <c r="AA4" s="170"/>
      <c r="AB4" s="171"/>
      <c r="AC4" s="169"/>
      <c r="AD4" s="169"/>
      <c r="AE4" s="169"/>
      <c r="AF4" s="169"/>
      <c r="AG4" s="169"/>
      <c r="AH4" s="169"/>
      <c r="AI4" s="169"/>
      <c r="AJ4" s="169"/>
      <c r="AK4" s="169"/>
      <c r="AL4" s="169"/>
      <c r="AM4" s="169"/>
      <c r="AN4" s="169"/>
      <c r="AO4" s="169"/>
      <c r="AP4" s="169"/>
      <c r="AQ4" s="169"/>
      <c r="AR4" s="169"/>
      <c r="AS4" s="169"/>
      <c r="AT4" s="169"/>
      <c r="AU4" s="169"/>
      <c r="AV4" s="169"/>
      <c r="AW4" s="168"/>
      <c r="AX4" s="168"/>
      <c r="AY4" s="168"/>
      <c r="AZ4" s="168"/>
      <c r="BA4" s="168"/>
      <c r="BB4" s="164" t="s">
        <v>7673</v>
      </c>
      <c r="BC4" s="168"/>
      <c r="BD4" s="168"/>
      <c r="BE4" s="172"/>
      <c r="BG4" s="166"/>
      <c r="BO4" s="173"/>
    </row>
    <row r="5" spans="2:242" s="165" customFormat="1" ht="13.15" customHeight="1" x14ac:dyDescent="0.2">
      <c r="F5" s="166"/>
      <c r="G5" s="166"/>
      <c r="H5" s="166"/>
      <c r="I5" s="166"/>
      <c r="J5" s="166"/>
      <c r="K5" s="166"/>
      <c r="L5" s="166"/>
      <c r="M5" s="166"/>
      <c r="O5" s="167"/>
      <c r="P5" s="168"/>
      <c r="Q5" s="168"/>
      <c r="R5" s="168"/>
      <c r="S5" s="168"/>
      <c r="T5" s="168"/>
      <c r="U5" s="169"/>
      <c r="V5" s="169"/>
      <c r="W5" s="169"/>
      <c r="X5" s="169"/>
      <c r="Y5" s="169"/>
      <c r="Z5" s="170"/>
      <c r="AA5" s="170"/>
      <c r="AB5" s="171"/>
      <c r="AC5" s="169"/>
      <c r="AD5" s="169"/>
      <c r="AE5" s="169"/>
      <c r="AF5" s="169"/>
      <c r="AG5" s="169"/>
      <c r="AH5" s="169"/>
      <c r="AI5" s="169"/>
      <c r="AJ5" s="169"/>
      <c r="AK5" s="169"/>
      <c r="AL5" s="169"/>
      <c r="AM5" s="169"/>
      <c r="AN5" s="169"/>
      <c r="AO5" s="169"/>
      <c r="AP5" s="169"/>
      <c r="AQ5" s="169"/>
      <c r="AR5" s="169"/>
      <c r="AS5" s="169"/>
      <c r="AT5" s="169"/>
      <c r="AU5" s="169"/>
      <c r="AV5" s="169"/>
      <c r="AW5" s="168"/>
      <c r="AX5" s="168"/>
      <c r="AY5" s="168"/>
      <c r="AZ5" s="168"/>
      <c r="BA5" s="168"/>
      <c r="BB5" s="164" t="s">
        <v>7867</v>
      </c>
      <c r="BC5" s="168"/>
      <c r="BD5" s="168"/>
      <c r="BE5" s="172"/>
      <c r="BG5" s="166"/>
      <c r="BO5" s="173"/>
    </row>
    <row r="6" spans="2:242" s="165" customFormat="1" ht="13.15" customHeight="1" thickBot="1" x14ac:dyDescent="0.3">
      <c r="F6" s="174"/>
      <c r="G6" s="174"/>
      <c r="H6" s="175"/>
      <c r="I6" s="164"/>
      <c r="J6" s="175"/>
      <c r="K6" s="175"/>
      <c r="L6" s="175"/>
      <c r="M6" s="175"/>
      <c r="N6" s="175"/>
      <c r="O6" s="175"/>
      <c r="P6" s="175"/>
      <c r="Q6" s="175"/>
      <c r="R6" s="175"/>
      <c r="S6" s="175"/>
      <c r="T6" s="175"/>
      <c r="U6" s="176"/>
      <c r="V6" s="177"/>
      <c r="W6" s="177"/>
      <c r="X6" s="177"/>
      <c r="Y6" s="177"/>
      <c r="Z6" s="177"/>
      <c r="AA6" s="177"/>
      <c r="AB6" s="177"/>
      <c r="AC6" s="177"/>
      <c r="AD6" s="177"/>
      <c r="AE6" s="177"/>
      <c r="AF6" s="177"/>
      <c r="AG6" s="177"/>
      <c r="AH6" s="177"/>
      <c r="AI6" s="177"/>
      <c r="AJ6" s="177"/>
      <c r="AK6" s="177"/>
      <c r="AL6" s="177"/>
      <c r="AM6" s="177"/>
      <c r="AN6" s="177"/>
      <c r="AO6" s="177"/>
      <c r="AP6" s="177"/>
      <c r="AQ6" s="177"/>
      <c r="AR6" s="177"/>
      <c r="AS6" s="177"/>
      <c r="AT6" s="177"/>
      <c r="AU6" s="177"/>
      <c r="AV6" s="177"/>
      <c r="AW6" s="174"/>
      <c r="AX6" s="174"/>
      <c r="AY6" s="174"/>
      <c r="AZ6" s="174"/>
      <c r="BA6" s="174"/>
      <c r="BB6" s="174"/>
      <c r="BC6" s="174"/>
      <c r="BD6" s="174"/>
      <c r="BE6" s="174"/>
      <c r="BF6" s="174"/>
      <c r="BG6" s="174"/>
      <c r="BH6" s="175"/>
      <c r="BI6" s="175"/>
      <c r="BJ6" s="175"/>
      <c r="BK6" s="175"/>
      <c r="BL6" s="175"/>
      <c r="BM6" s="175"/>
      <c r="BN6" s="175"/>
      <c r="BO6" s="174"/>
      <c r="BP6" s="175"/>
      <c r="BQ6" s="175"/>
      <c r="BR6" s="175"/>
      <c r="BS6" s="175"/>
      <c r="BT6" s="175"/>
      <c r="BU6" s="175"/>
      <c r="BV6" s="175"/>
      <c r="BW6" s="175"/>
      <c r="BX6" s="175"/>
      <c r="BY6" s="175"/>
      <c r="BZ6" s="175"/>
      <c r="CA6" s="175"/>
      <c r="CB6" s="175"/>
      <c r="CC6" s="175"/>
      <c r="CD6" s="175"/>
      <c r="CE6" s="175"/>
      <c r="CF6" s="175"/>
      <c r="CG6" s="175"/>
      <c r="CH6" s="175"/>
      <c r="CI6" s="175"/>
      <c r="CJ6" s="175"/>
      <c r="CK6" s="175"/>
      <c r="CL6" s="175"/>
      <c r="CM6" s="175"/>
      <c r="CN6" s="175"/>
      <c r="CO6" s="175"/>
      <c r="CP6" s="175"/>
      <c r="CQ6" s="175"/>
      <c r="CR6" s="175"/>
      <c r="CS6" s="175"/>
      <c r="CT6" s="175"/>
      <c r="CU6" s="175"/>
      <c r="CV6" s="175"/>
      <c r="CW6" s="175"/>
      <c r="CX6" s="175"/>
      <c r="CY6" s="175"/>
      <c r="CZ6" s="175"/>
      <c r="DA6" s="175"/>
      <c r="DB6" s="175"/>
      <c r="DC6" s="175"/>
      <c r="DD6" s="175"/>
      <c r="DE6" s="175"/>
      <c r="DF6" s="175"/>
      <c r="DG6" s="175"/>
      <c r="DH6" s="175"/>
      <c r="DI6" s="175"/>
      <c r="DJ6" s="175"/>
      <c r="DK6" s="175"/>
      <c r="DL6" s="175"/>
      <c r="DM6" s="175"/>
      <c r="DN6" s="175"/>
      <c r="DO6" s="175"/>
      <c r="DP6" s="175"/>
      <c r="DQ6" s="175"/>
      <c r="DR6" s="175"/>
      <c r="DS6" s="175"/>
      <c r="DT6" s="175"/>
      <c r="DU6" s="175"/>
      <c r="DV6" s="175"/>
      <c r="DW6" s="175"/>
      <c r="DX6" s="175"/>
      <c r="DY6" s="175"/>
      <c r="DZ6" s="175"/>
      <c r="EA6" s="175"/>
      <c r="EB6" s="175"/>
      <c r="EC6" s="175"/>
      <c r="ED6" s="175"/>
      <c r="EE6" s="175"/>
      <c r="EF6" s="175"/>
      <c r="EG6" s="175"/>
      <c r="EH6" s="175"/>
      <c r="EI6" s="175"/>
      <c r="EJ6" s="175"/>
      <c r="EK6" s="175"/>
      <c r="EL6" s="175"/>
      <c r="EM6" s="175"/>
      <c r="EN6" s="175"/>
      <c r="EO6" s="175"/>
      <c r="EP6" s="175"/>
      <c r="EQ6" s="175"/>
      <c r="ER6" s="175"/>
      <c r="ES6" s="175"/>
      <c r="ET6" s="175"/>
      <c r="EU6" s="175"/>
      <c r="EV6" s="175"/>
      <c r="EW6" s="175"/>
      <c r="EX6" s="175"/>
      <c r="EY6" s="175"/>
      <c r="EZ6" s="175"/>
      <c r="FA6" s="175"/>
      <c r="FB6" s="175"/>
      <c r="FC6" s="175"/>
      <c r="FD6" s="175"/>
      <c r="FE6" s="175"/>
      <c r="FF6" s="175"/>
      <c r="FG6" s="175"/>
      <c r="FH6" s="175"/>
      <c r="FI6" s="175"/>
      <c r="FJ6" s="175"/>
      <c r="FK6" s="175"/>
      <c r="FL6" s="175"/>
      <c r="FM6" s="175"/>
      <c r="FN6" s="175"/>
      <c r="FO6" s="175"/>
      <c r="FP6" s="175"/>
      <c r="FQ6" s="175"/>
      <c r="FR6" s="175"/>
      <c r="FS6" s="175"/>
      <c r="FT6" s="175"/>
      <c r="FU6" s="175"/>
      <c r="FV6" s="175"/>
      <c r="FW6" s="175"/>
      <c r="FX6" s="175"/>
      <c r="FY6" s="175"/>
      <c r="FZ6" s="175"/>
      <c r="GA6" s="175"/>
      <c r="GB6" s="175"/>
      <c r="GC6" s="175"/>
      <c r="GD6" s="175"/>
      <c r="GE6" s="175"/>
      <c r="GF6" s="175"/>
      <c r="GG6" s="175"/>
      <c r="GH6" s="175"/>
      <c r="GI6" s="175"/>
      <c r="GJ6" s="175"/>
      <c r="GK6" s="175"/>
      <c r="GL6" s="175"/>
      <c r="GM6" s="175"/>
      <c r="GN6" s="175"/>
      <c r="GO6" s="175"/>
      <c r="GP6" s="175"/>
      <c r="GQ6" s="175"/>
      <c r="GR6" s="175"/>
      <c r="GS6" s="175"/>
      <c r="GT6" s="175"/>
      <c r="GU6" s="175"/>
      <c r="GV6" s="175"/>
      <c r="GW6" s="175"/>
      <c r="GX6" s="175"/>
      <c r="GY6" s="175"/>
      <c r="GZ6" s="175"/>
      <c r="HA6" s="175"/>
      <c r="HB6" s="175"/>
      <c r="HC6" s="175"/>
      <c r="HD6" s="175"/>
      <c r="HE6" s="175"/>
      <c r="HF6" s="175"/>
      <c r="HG6" s="175"/>
      <c r="HH6" s="175"/>
      <c r="HI6" s="175"/>
      <c r="HJ6" s="175"/>
      <c r="HK6" s="175"/>
      <c r="HL6" s="175"/>
      <c r="HM6" s="175"/>
      <c r="HN6" s="175"/>
      <c r="HO6" s="175"/>
      <c r="HP6" s="175"/>
      <c r="HQ6" s="175"/>
      <c r="HR6" s="175"/>
      <c r="HS6" s="175"/>
      <c r="HT6" s="175"/>
      <c r="HU6" s="175"/>
      <c r="HV6" s="175"/>
      <c r="HW6" s="175"/>
      <c r="HX6" s="175"/>
      <c r="HY6" s="175"/>
      <c r="HZ6" s="175"/>
      <c r="IA6" s="175"/>
      <c r="IB6" s="175"/>
      <c r="IC6" s="175"/>
      <c r="ID6" s="175"/>
      <c r="IE6" s="175"/>
      <c r="IF6" s="175"/>
      <c r="IG6" s="175"/>
      <c r="IH6" s="175"/>
    </row>
    <row r="7" spans="2:242" s="178" customFormat="1" ht="12.75" customHeight="1" x14ac:dyDescent="0.2">
      <c r="B7" s="294" t="s">
        <v>7674</v>
      </c>
      <c r="C7" s="294" t="s">
        <v>7675</v>
      </c>
      <c r="D7" s="294" t="s">
        <v>7676</v>
      </c>
      <c r="E7" s="290" t="s">
        <v>51</v>
      </c>
      <c r="F7" s="290" t="s">
        <v>7525</v>
      </c>
      <c r="G7" s="234"/>
      <c r="H7" s="290" t="s">
        <v>7526</v>
      </c>
      <c r="I7" s="290" t="s">
        <v>7527</v>
      </c>
      <c r="J7" s="290" t="s">
        <v>57</v>
      </c>
      <c r="K7" s="290" t="s">
        <v>7528</v>
      </c>
      <c r="L7" s="290" t="s">
        <v>68</v>
      </c>
      <c r="M7" s="290" t="s">
        <v>58</v>
      </c>
      <c r="N7" s="290" t="s">
        <v>7529</v>
      </c>
      <c r="O7" s="290" t="s">
        <v>7530</v>
      </c>
      <c r="P7" s="290" t="s">
        <v>7531</v>
      </c>
      <c r="Q7" s="290" t="s">
        <v>7532</v>
      </c>
      <c r="R7" s="290" t="s">
        <v>7533</v>
      </c>
      <c r="S7" s="290" t="s">
        <v>7534</v>
      </c>
      <c r="T7" s="290" t="s">
        <v>61</v>
      </c>
      <c r="U7" s="291" t="s">
        <v>7535</v>
      </c>
      <c r="V7" s="291"/>
      <c r="W7" s="291"/>
      <c r="X7" s="291" t="s">
        <v>7536</v>
      </c>
      <c r="Y7" s="291"/>
      <c r="Z7" s="291"/>
      <c r="AA7" s="291" t="s">
        <v>7537</v>
      </c>
      <c r="AB7" s="291" t="s">
        <v>7538</v>
      </c>
      <c r="AC7" s="292" t="s">
        <v>7539</v>
      </c>
      <c r="AD7" s="293"/>
      <c r="AE7" s="293"/>
      <c r="AF7" s="293"/>
      <c r="AG7" s="291" t="s">
        <v>7540</v>
      </c>
      <c r="AH7" s="291"/>
      <c r="AI7" s="291"/>
      <c r="AJ7" s="291"/>
      <c r="AK7" s="291" t="s">
        <v>7541</v>
      </c>
      <c r="AL7" s="291"/>
      <c r="AM7" s="291"/>
      <c r="AN7" s="291"/>
      <c r="AO7" s="291" t="s">
        <v>7542</v>
      </c>
      <c r="AP7" s="291"/>
      <c r="AQ7" s="291"/>
      <c r="AR7" s="291"/>
      <c r="AS7" s="291" t="s">
        <v>7677</v>
      </c>
      <c r="AT7" s="291"/>
      <c r="AU7" s="291"/>
      <c r="AV7" s="291"/>
      <c r="AW7" s="290" t="s">
        <v>7678</v>
      </c>
      <c r="AX7" s="290"/>
      <c r="AY7" s="290"/>
      <c r="AZ7" s="290"/>
      <c r="BA7" s="290" t="s">
        <v>7543</v>
      </c>
      <c r="BB7" s="290"/>
      <c r="BC7" s="290"/>
      <c r="BD7" s="290" t="s">
        <v>7544</v>
      </c>
      <c r="BE7" s="290" t="s">
        <v>7545</v>
      </c>
      <c r="BF7" s="290"/>
      <c r="BG7" s="290" t="s">
        <v>7546</v>
      </c>
      <c r="BH7" s="290"/>
      <c r="BI7" s="290"/>
      <c r="BJ7" s="290"/>
      <c r="BK7" s="290"/>
      <c r="BL7" s="290"/>
      <c r="BM7" s="290"/>
      <c r="BN7" s="290"/>
      <c r="BO7" s="290"/>
      <c r="BP7" s="297" t="s">
        <v>70</v>
      </c>
    </row>
    <row r="8" spans="2:242" s="178" customFormat="1" ht="12.75" customHeight="1" x14ac:dyDescent="0.2">
      <c r="B8" s="295"/>
      <c r="C8" s="295"/>
      <c r="D8" s="295"/>
      <c r="E8" s="288"/>
      <c r="F8" s="288"/>
      <c r="G8" s="235"/>
      <c r="H8" s="288"/>
      <c r="I8" s="288"/>
      <c r="J8" s="288"/>
      <c r="K8" s="288"/>
      <c r="L8" s="288"/>
      <c r="M8" s="288"/>
      <c r="N8" s="288"/>
      <c r="O8" s="288"/>
      <c r="P8" s="288"/>
      <c r="Q8" s="288"/>
      <c r="R8" s="288"/>
      <c r="S8" s="288"/>
      <c r="T8" s="288"/>
      <c r="U8" s="236" t="s">
        <v>7547</v>
      </c>
      <c r="V8" s="286" t="s">
        <v>7548</v>
      </c>
      <c r="W8" s="286"/>
      <c r="X8" s="286"/>
      <c r="Y8" s="286"/>
      <c r="Z8" s="286"/>
      <c r="AA8" s="286"/>
      <c r="AB8" s="286"/>
      <c r="AC8" s="286" t="s">
        <v>64</v>
      </c>
      <c r="AD8" s="286" t="s">
        <v>65</v>
      </c>
      <c r="AE8" s="286" t="s">
        <v>7549</v>
      </c>
      <c r="AF8" s="286" t="s">
        <v>7550</v>
      </c>
      <c r="AG8" s="286" t="s">
        <v>64</v>
      </c>
      <c r="AH8" s="286" t="s">
        <v>65</v>
      </c>
      <c r="AI8" s="286" t="s">
        <v>7549</v>
      </c>
      <c r="AJ8" s="286" t="s">
        <v>7550</v>
      </c>
      <c r="AK8" s="286" t="s">
        <v>64</v>
      </c>
      <c r="AL8" s="286" t="s">
        <v>65</v>
      </c>
      <c r="AM8" s="286" t="s">
        <v>7549</v>
      </c>
      <c r="AN8" s="286" t="s">
        <v>7550</v>
      </c>
      <c r="AO8" s="286" t="s">
        <v>64</v>
      </c>
      <c r="AP8" s="286" t="s">
        <v>65</v>
      </c>
      <c r="AQ8" s="286" t="s">
        <v>7549</v>
      </c>
      <c r="AR8" s="286" t="s">
        <v>7550</v>
      </c>
      <c r="AS8" s="286" t="s">
        <v>64</v>
      </c>
      <c r="AT8" s="286" t="s">
        <v>65</v>
      </c>
      <c r="AU8" s="286" t="s">
        <v>7549</v>
      </c>
      <c r="AV8" s="286" t="s">
        <v>7550</v>
      </c>
      <c r="AW8" s="288" t="s">
        <v>64</v>
      </c>
      <c r="AX8" s="288" t="s">
        <v>65</v>
      </c>
      <c r="AY8" s="288" t="s">
        <v>7549</v>
      </c>
      <c r="AZ8" s="288" t="s">
        <v>7550</v>
      </c>
      <c r="BA8" s="288" t="s">
        <v>64</v>
      </c>
      <c r="BB8" s="288" t="s">
        <v>7549</v>
      </c>
      <c r="BC8" s="288" t="s">
        <v>7550</v>
      </c>
      <c r="BD8" s="288"/>
      <c r="BE8" s="288" t="s">
        <v>7551</v>
      </c>
      <c r="BF8" s="288" t="s">
        <v>7552</v>
      </c>
      <c r="BG8" s="288" t="s">
        <v>7553</v>
      </c>
      <c r="BH8" s="288"/>
      <c r="BI8" s="288"/>
      <c r="BJ8" s="288" t="s">
        <v>7554</v>
      </c>
      <c r="BK8" s="288"/>
      <c r="BL8" s="288"/>
      <c r="BM8" s="288" t="s">
        <v>7555</v>
      </c>
      <c r="BN8" s="288"/>
      <c r="BO8" s="288"/>
      <c r="BP8" s="298"/>
    </row>
    <row r="9" spans="2:242" s="179" customFormat="1" ht="13.5" customHeight="1" thickBot="1" x14ac:dyDescent="0.25">
      <c r="B9" s="296"/>
      <c r="C9" s="296"/>
      <c r="D9" s="296"/>
      <c r="E9" s="289"/>
      <c r="F9" s="289"/>
      <c r="G9" s="237"/>
      <c r="H9" s="289"/>
      <c r="I9" s="289"/>
      <c r="J9" s="289"/>
      <c r="K9" s="289"/>
      <c r="L9" s="289"/>
      <c r="M9" s="289"/>
      <c r="N9" s="289"/>
      <c r="O9" s="289"/>
      <c r="P9" s="289"/>
      <c r="Q9" s="289"/>
      <c r="R9" s="289"/>
      <c r="S9" s="289"/>
      <c r="T9" s="289"/>
      <c r="U9" s="238" t="s">
        <v>7556</v>
      </c>
      <c r="V9" s="238" t="s">
        <v>7557</v>
      </c>
      <c r="W9" s="238" t="s">
        <v>7556</v>
      </c>
      <c r="X9" s="238" t="s">
        <v>7558</v>
      </c>
      <c r="Y9" s="238" t="s">
        <v>7559</v>
      </c>
      <c r="Z9" s="238" t="s">
        <v>7560</v>
      </c>
      <c r="AA9" s="287"/>
      <c r="AB9" s="287"/>
      <c r="AC9" s="287"/>
      <c r="AD9" s="287"/>
      <c r="AE9" s="287"/>
      <c r="AF9" s="287"/>
      <c r="AG9" s="287"/>
      <c r="AH9" s="287"/>
      <c r="AI9" s="287"/>
      <c r="AJ9" s="287"/>
      <c r="AK9" s="287"/>
      <c r="AL9" s="287"/>
      <c r="AM9" s="287"/>
      <c r="AN9" s="287"/>
      <c r="AO9" s="287"/>
      <c r="AP9" s="287"/>
      <c r="AQ9" s="287"/>
      <c r="AR9" s="287"/>
      <c r="AS9" s="287"/>
      <c r="AT9" s="287"/>
      <c r="AU9" s="287"/>
      <c r="AV9" s="287"/>
      <c r="AW9" s="289"/>
      <c r="AX9" s="289"/>
      <c r="AY9" s="289"/>
      <c r="AZ9" s="289"/>
      <c r="BA9" s="289"/>
      <c r="BB9" s="289"/>
      <c r="BC9" s="289"/>
      <c r="BD9" s="289"/>
      <c r="BE9" s="289"/>
      <c r="BF9" s="289"/>
      <c r="BG9" s="237" t="s">
        <v>7561</v>
      </c>
      <c r="BH9" s="237" t="s">
        <v>7562</v>
      </c>
      <c r="BI9" s="237" t="s">
        <v>7563</v>
      </c>
      <c r="BJ9" s="237" t="s">
        <v>7561</v>
      </c>
      <c r="BK9" s="237" t="s">
        <v>7562</v>
      </c>
      <c r="BL9" s="237" t="s">
        <v>7563</v>
      </c>
      <c r="BM9" s="237" t="s">
        <v>7561</v>
      </c>
      <c r="BN9" s="237" t="s">
        <v>7562</v>
      </c>
      <c r="BO9" s="237" t="s">
        <v>7563</v>
      </c>
      <c r="BP9" s="299"/>
    </row>
    <row r="10" spans="2:242" s="179" customFormat="1" ht="13.5" thickBot="1" x14ac:dyDescent="0.25">
      <c r="B10" s="239" t="s">
        <v>7564</v>
      </c>
      <c r="C10" s="239" t="s">
        <v>7565</v>
      </c>
      <c r="D10" s="239" t="s">
        <v>7566</v>
      </c>
      <c r="E10" s="240" t="s">
        <v>7567</v>
      </c>
      <c r="F10" s="241" t="s">
        <v>7568</v>
      </c>
      <c r="G10" s="241"/>
      <c r="H10" s="240" t="s">
        <v>7569</v>
      </c>
      <c r="I10" s="241" t="s">
        <v>7570</v>
      </c>
      <c r="J10" s="240" t="s">
        <v>7571</v>
      </c>
      <c r="K10" s="241" t="s">
        <v>7572</v>
      </c>
      <c r="L10" s="240" t="s">
        <v>7573</v>
      </c>
      <c r="M10" s="241" t="s">
        <v>7574</v>
      </c>
      <c r="N10" s="240" t="s">
        <v>7575</v>
      </c>
      <c r="O10" s="241" t="s">
        <v>7576</v>
      </c>
      <c r="P10" s="240" t="s">
        <v>7577</v>
      </c>
      <c r="Q10" s="241" t="s">
        <v>7578</v>
      </c>
      <c r="R10" s="240" t="s">
        <v>7579</v>
      </c>
      <c r="S10" s="241" t="s">
        <v>7580</v>
      </c>
      <c r="T10" s="240" t="s">
        <v>7581</v>
      </c>
      <c r="U10" s="242" t="s">
        <v>7582</v>
      </c>
      <c r="V10" s="243" t="s">
        <v>7583</v>
      </c>
      <c r="W10" s="242" t="s">
        <v>7584</v>
      </c>
      <c r="X10" s="243" t="s">
        <v>7585</v>
      </c>
      <c r="Y10" s="242" t="s">
        <v>7586</v>
      </c>
      <c r="Z10" s="243" t="s">
        <v>7587</v>
      </c>
      <c r="AA10" s="242" t="s">
        <v>7588</v>
      </c>
      <c r="AB10" s="243" t="s">
        <v>7589</v>
      </c>
      <c r="AC10" s="242" t="s">
        <v>7590</v>
      </c>
      <c r="AD10" s="243" t="s">
        <v>7591</v>
      </c>
      <c r="AE10" s="242" t="s">
        <v>7592</v>
      </c>
      <c r="AF10" s="243" t="s">
        <v>7593</v>
      </c>
      <c r="AG10" s="242" t="s">
        <v>7594</v>
      </c>
      <c r="AH10" s="243" t="s">
        <v>7595</v>
      </c>
      <c r="AI10" s="242" t="s">
        <v>7596</v>
      </c>
      <c r="AJ10" s="243" t="s">
        <v>7597</v>
      </c>
      <c r="AK10" s="242" t="s">
        <v>7598</v>
      </c>
      <c r="AL10" s="243" t="s">
        <v>7599</v>
      </c>
      <c r="AM10" s="242" t="s">
        <v>7600</v>
      </c>
      <c r="AN10" s="243" t="s">
        <v>7601</v>
      </c>
      <c r="AO10" s="242" t="s">
        <v>7602</v>
      </c>
      <c r="AP10" s="243" t="s">
        <v>7603</v>
      </c>
      <c r="AQ10" s="242" t="s">
        <v>7604</v>
      </c>
      <c r="AR10" s="243" t="s">
        <v>7605</v>
      </c>
      <c r="AS10" s="242" t="s">
        <v>7606</v>
      </c>
      <c r="AT10" s="243" t="s">
        <v>7607</v>
      </c>
      <c r="AU10" s="242" t="s">
        <v>7608</v>
      </c>
      <c r="AV10" s="243" t="s">
        <v>7609</v>
      </c>
      <c r="AW10" s="241" t="s">
        <v>7610</v>
      </c>
      <c r="AX10" s="240" t="s">
        <v>7611</v>
      </c>
      <c r="AY10" s="241" t="s">
        <v>7612</v>
      </c>
      <c r="AZ10" s="240" t="s">
        <v>7613</v>
      </c>
      <c r="BA10" s="241" t="s">
        <v>7679</v>
      </c>
      <c r="BB10" s="240" t="s">
        <v>7680</v>
      </c>
      <c r="BC10" s="241" t="s">
        <v>7681</v>
      </c>
      <c r="BD10" s="240" t="s">
        <v>7682</v>
      </c>
      <c r="BE10" s="241" t="s">
        <v>7683</v>
      </c>
      <c r="BF10" s="240" t="s">
        <v>7684</v>
      </c>
      <c r="BG10" s="241" t="s">
        <v>7685</v>
      </c>
      <c r="BH10" s="240" t="s">
        <v>7686</v>
      </c>
      <c r="BI10" s="241" t="s">
        <v>7687</v>
      </c>
      <c r="BJ10" s="240" t="s">
        <v>7688</v>
      </c>
      <c r="BK10" s="241" t="s">
        <v>7689</v>
      </c>
      <c r="BL10" s="240" t="s">
        <v>7690</v>
      </c>
      <c r="BM10" s="241" t="s">
        <v>7691</v>
      </c>
      <c r="BN10" s="240" t="s">
        <v>7692</v>
      </c>
      <c r="BO10" s="241" t="s">
        <v>7693</v>
      </c>
      <c r="BP10" s="240" t="s">
        <v>7694</v>
      </c>
    </row>
    <row r="11" spans="2:242" x14ac:dyDescent="0.2">
      <c r="B11" s="182"/>
      <c r="C11" s="182"/>
      <c r="D11" s="182"/>
      <c r="E11" s="235" t="s">
        <v>7695</v>
      </c>
      <c r="F11" s="182"/>
      <c r="G11" s="182"/>
      <c r="H11" s="244"/>
      <c r="I11" s="244"/>
      <c r="J11" s="182"/>
      <c r="K11" s="182"/>
      <c r="L11" s="182"/>
      <c r="M11" s="182"/>
      <c r="N11" s="182"/>
      <c r="O11" s="182"/>
      <c r="P11" s="182"/>
      <c r="Q11" s="182"/>
      <c r="R11" s="182"/>
      <c r="S11" s="244"/>
      <c r="T11" s="182"/>
      <c r="U11" s="186"/>
      <c r="V11" s="186"/>
      <c r="W11" s="186"/>
      <c r="X11" s="186"/>
      <c r="Y11" s="186"/>
      <c r="Z11" s="186"/>
      <c r="AA11" s="186"/>
      <c r="AB11" s="186"/>
      <c r="AC11" s="186"/>
      <c r="AD11" s="186"/>
      <c r="AE11" s="186"/>
      <c r="AF11" s="186"/>
      <c r="AG11" s="186"/>
      <c r="AH11" s="186"/>
      <c r="AI11" s="186"/>
      <c r="AJ11" s="186"/>
      <c r="AK11" s="186"/>
      <c r="AL11" s="186"/>
      <c r="AM11" s="186"/>
      <c r="AN11" s="186"/>
      <c r="AO11" s="186"/>
      <c r="AP11" s="186"/>
      <c r="AQ11" s="186"/>
      <c r="AR11" s="186"/>
      <c r="AS11" s="186"/>
      <c r="AT11" s="186"/>
      <c r="AU11" s="186"/>
      <c r="AV11" s="186"/>
      <c r="AW11" s="182"/>
      <c r="AX11" s="182"/>
      <c r="AY11" s="182"/>
      <c r="AZ11" s="182"/>
      <c r="BA11" s="182"/>
      <c r="BB11" s="6"/>
      <c r="BC11" s="6"/>
      <c r="BD11" s="182"/>
      <c r="BE11" s="182"/>
      <c r="BF11" s="182"/>
      <c r="BG11" s="244"/>
      <c r="BH11" s="182"/>
      <c r="BI11" s="182"/>
      <c r="BJ11" s="244"/>
      <c r="BK11" s="182"/>
      <c r="BL11" s="182"/>
      <c r="BM11" s="244"/>
      <c r="BN11" s="182"/>
      <c r="BO11" s="182"/>
      <c r="BP11" s="182"/>
    </row>
    <row r="12" spans="2:242" ht="15" x14ac:dyDescent="0.2">
      <c r="B12" s="180"/>
      <c r="C12" s="180"/>
      <c r="D12" s="180"/>
      <c r="E12" s="180" t="s">
        <v>7696</v>
      </c>
      <c r="F12" s="181" t="s">
        <v>7697</v>
      </c>
      <c r="G12" s="180">
        <v>120000729</v>
      </c>
      <c r="H12" s="181" t="s">
        <v>7698</v>
      </c>
      <c r="I12" s="181" t="s">
        <v>7699</v>
      </c>
      <c r="J12" s="182" t="s">
        <v>197</v>
      </c>
      <c r="K12" s="181"/>
      <c r="L12" s="181" t="s">
        <v>748</v>
      </c>
      <c r="M12" s="181">
        <v>30</v>
      </c>
      <c r="N12" s="181" t="s">
        <v>7700</v>
      </c>
      <c r="O12" s="181" t="s">
        <v>7701</v>
      </c>
      <c r="P12" s="181" t="s">
        <v>7622</v>
      </c>
      <c r="Q12" s="181" t="s">
        <v>7621</v>
      </c>
      <c r="R12" s="181">
        <v>230000000</v>
      </c>
      <c r="S12" s="181" t="s">
        <v>107</v>
      </c>
      <c r="T12" s="181" t="s">
        <v>108</v>
      </c>
      <c r="U12" s="183"/>
      <c r="V12" s="183" t="s">
        <v>7702</v>
      </c>
      <c r="W12" s="184" t="s">
        <v>7703</v>
      </c>
      <c r="X12" s="185">
        <v>30</v>
      </c>
      <c r="Y12" s="183" t="s">
        <v>7688</v>
      </c>
      <c r="Z12" s="185">
        <v>10</v>
      </c>
      <c r="AA12" s="183" t="s">
        <v>7704</v>
      </c>
      <c r="AB12" s="183" t="s">
        <v>7624</v>
      </c>
      <c r="AC12" s="186">
        <v>56.628</v>
      </c>
      <c r="AD12" s="187">
        <v>489843</v>
      </c>
      <c r="AE12" s="187">
        <f t="shared" ref="AE12:AE17" si="0">AC12*AD12</f>
        <v>27738829.403999999</v>
      </c>
      <c r="AF12" s="187">
        <f t="shared" ref="AF12:AF17" si="1">IF(AB12="С НДС",AE12*1.12,AE12)</f>
        <v>31067488.932480004</v>
      </c>
      <c r="AG12" s="186">
        <v>350</v>
      </c>
      <c r="AH12" s="187">
        <v>489843</v>
      </c>
      <c r="AI12" s="187">
        <f t="shared" ref="AI12:AI17" si="2">AG12*AH12</f>
        <v>171445050</v>
      </c>
      <c r="AJ12" s="187">
        <f t="shared" ref="AJ12:AJ30" si="3">IF(AB12="С НДС",AI12*1.12,AI12)</f>
        <v>192018456.00000003</v>
      </c>
      <c r="AK12" s="186">
        <v>350</v>
      </c>
      <c r="AL12" s="187">
        <v>489843</v>
      </c>
      <c r="AM12" s="187">
        <f t="shared" ref="AM12:AM17" si="4">AK12*AL12</f>
        <v>171445050</v>
      </c>
      <c r="AN12" s="187">
        <f t="shared" ref="AN12:AN30" si="5">IF(AB12="С НДС",AM12*1.12,AM12)</f>
        <v>192018456.00000003</v>
      </c>
      <c r="AO12" s="183">
        <v>350</v>
      </c>
      <c r="AP12" s="187">
        <v>489843</v>
      </c>
      <c r="AQ12" s="187">
        <f t="shared" ref="AQ12:AQ17" si="6">AO12*AP12</f>
        <v>171445050</v>
      </c>
      <c r="AR12" s="187">
        <f t="shared" ref="AR12:AR17" si="7">IF(AB12="С НДС",AQ12*1.12,AQ12)</f>
        <v>192018456.00000003</v>
      </c>
      <c r="AS12" s="183">
        <v>350</v>
      </c>
      <c r="AT12" s="187">
        <v>489843</v>
      </c>
      <c r="AU12" s="187">
        <f t="shared" ref="AU12:AU17" si="8">AS12*AT12</f>
        <v>171445050</v>
      </c>
      <c r="AV12" s="187">
        <f t="shared" ref="AV12:AV17" si="9">IF(AB12="С НДС",AU12*1.12,AU12)</f>
        <v>192018456.00000003</v>
      </c>
      <c r="AW12" s="181"/>
      <c r="AX12" s="181"/>
      <c r="AY12" s="181"/>
      <c r="AZ12" s="181"/>
      <c r="BA12" s="181"/>
      <c r="BB12" s="6">
        <f>SUM(AY12,AU12,AQ12,AI12,AE12,AM12)</f>
        <v>713519029.40400004</v>
      </c>
      <c r="BC12" s="6">
        <f t="shared" ref="BC12:BC17" si="10">IF(AB12="С НДС",BB12*1.12,BB12)</f>
        <v>799141312.9324801</v>
      </c>
      <c r="BD12" s="188" t="s">
        <v>7705</v>
      </c>
      <c r="BE12" s="181" t="s">
        <v>7706</v>
      </c>
      <c r="BF12" s="181" t="s">
        <v>7706</v>
      </c>
      <c r="BG12" s="181"/>
      <c r="BH12" s="181"/>
      <c r="BI12" s="181"/>
      <c r="BJ12" s="181"/>
      <c r="BK12" s="181"/>
      <c r="BL12" s="181"/>
      <c r="BM12" s="181"/>
      <c r="BN12" s="181"/>
      <c r="BO12" s="181"/>
      <c r="BP12" s="181"/>
    </row>
    <row r="13" spans="2:242" ht="15" x14ac:dyDescent="0.2">
      <c r="B13" s="180"/>
      <c r="C13" s="180"/>
      <c r="D13" s="180"/>
      <c r="E13" s="180" t="s">
        <v>7707</v>
      </c>
      <c r="F13" s="181" t="s">
        <v>7697</v>
      </c>
      <c r="G13" s="180" t="s">
        <v>7708</v>
      </c>
      <c r="H13" s="181" t="s">
        <v>7698</v>
      </c>
      <c r="I13" s="181" t="s">
        <v>7699</v>
      </c>
      <c r="J13" s="182" t="s">
        <v>197</v>
      </c>
      <c r="K13" s="181"/>
      <c r="L13" s="181" t="s">
        <v>748</v>
      </c>
      <c r="M13" s="181">
        <v>30</v>
      </c>
      <c r="N13" s="181" t="s">
        <v>7700</v>
      </c>
      <c r="O13" s="181" t="s">
        <v>7701</v>
      </c>
      <c r="P13" s="181" t="s">
        <v>7622</v>
      </c>
      <c r="Q13" s="181" t="s">
        <v>7621</v>
      </c>
      <c r="R13" s="181">
        <v>230000000</v>
      </c>
      <c r="S13" s="181" t="s">
        <v>107</v>
      </c>
      <c r="T13" s="181" t="s">
        <v>108</v>
      </c>
      <c r="U13" s="183"/>
      <c r="V13" s="183" t="s">
        <v>7702</v>
      </c>
      <c r="W13" s="184" t="s">
        <v>7703</v>
      </c>
      <c r="X13" s="185">
        <v>30</v>
      </c>
      <c r="Y13" s="183" t="s">
        <v>7688</v>
      </c>
      <c r="Z13" s="185">
        <v>10</v>
      </c>
      <c r="AA13" s="183" t="s">
        <v>7704</v>
      </c>
      <c r="AB13" s="183" t="s">
        <v>7624</v>
      </c>
      <c r="AC13" s="186">
        <v>40</v>
      </c>
      <c r="AD13" s="187">
        <v>559546</v>
      </c>
      <c r="AE13" s="187">
        <f t="shared" si="0"/>
        <v>22381840</v>
      </c>
      <c r="AF13" s="187">
        <f t="shared" si="1"/>
        <v>25067660.800000001</v>
      </c>
      <c r="AG13" s="186">
        <v>160</v>
      </c>
      <c r="AH13" s="187">
        <v>559546</v>
      </c>
      <c r="AI13" s="187">
        <f t="shared" si="2"/>
        <v>89527360</v>
      </c>
      <c r="AJ13" s="187">
        <f t="shared" si="3"/>
        <v>100270643.2</v>
      </c>
      <c r="AK13" s="186">
        <v>160</v>
      </c>
      <c r="AL13" s="187">
        <v>559546</v>
      </c>
      <c r="AM13" s="187">
        <f t="shared" si="4"/>
        <v>89527360</v>
      </c>
      <c r="AN13" s="187">
        <f t="shared" si="5"/>
        <v>100270643.2</v>
      </c>
      <c r="AO13" s="183">
        <v>160</v>
      </c>
      <c r="AP13" s="187">
        <v>559546</v>
      </c>
      <c r="AQ13" s="187">
        <f t="shared" si="6"/>
        <v>89527360</v>
      </c>
      <c r="AR13" s="187">
        <f t="shared" si="7"/>
        <v>100270643.2</v>
      </c>
      <c r="AS13" s="183">
        <v>160</v>
      </c>
      <c r="AT13" s="187">
        <v>559546</v>
      </c>
      <c r="AU13" s="187">
        <f t="shared" si="8"/>
        <v>89527360</v>
      </c>
      <c r="AV13" s="187">
        <f t="shared" si="9"/>
        <v>100270643.2</v>
      </c>
      <c r="AW13" s="181"/>
      <c r="AX13" s="181"/>
      <c r="AY13" s="181"/>
      <c r="AZ13" s="181"/>
      <c r="BA13" s="181"/>
      <c r="BB13" s="6">
        <f t="shared" ref="BB13:BB14" si="11">SUM(AY13,AU13,AQ13,AI13,AE13,AM13)</f>
        <v>380491280</v>
      </c>
      <c r="BC13" s="6">
        <f t="shared" si="10"/>
        <v>426150233.60000002</v>
      </c>
      <c r="BD13" s="188" t="s">
        <v>7705</v>
      </c>
      <c r="BE13" s="181" t="s">
        <v>7709</v>
      </c>
      <c r="BF13" s="181" t="s">
        <v>7709</v>
      </c>
      <c r="BG13" s="181"/>
      <c r="BH13" s="181"/>
      <c r="BI13" s="181"/>
      <c r="BJ13" s="181"/>
      <c r="BK13" s="181"/>
      <c r="BL13" s="181"/>
      <c r="BM13" s="181"/>
      <c r="BN13" s="181"/>
      <c r="BO13" s="181"/>
      <c r="BP13" s="181"/>
    </row>
    <row r="14" spans="2:242" ht="15" x14ac:dyDescent="0.2">
      <c r="B14" s="180"/>
      <c r="C14" s="180"/>
      <c r="D14" s="180"/>
      <c r="E14" s="180" t="s">
        <v>7710</v>
      </c>
      <c r="F14" s="181" t="s">
        <v>7711</v>
      </c>
      <c r="G14" s="180">
        <v>120006036</v>
      </c>
      <c r="H14" s="181" t="s">
        <v>7698</v>
      </c>
      <c r="I14" s="181" t="s">
        <v>7712</v>
      </c>
      <c r="J14" s="182" t="s">
        <v>197</v>
      </c>
      <c r="K14" s="181"/>
      <c r="L14" s="181" t="s">
        <v>748</v>
      </c>
      <c r="M14" s="181">
        <v>30</v>
      </c>
      <c r="N14" s="181" t="s">
        <v>7700</v>
      </c>
      <c r="O14" s="181" t="s">
        <v>7701</v>
      </c>
      <c r="P14" s="181" t="s">
        <v>7622</v>
      </c>
      <c r="Q14" s="181" t="s">
        <v>7621</v>
      </c>
      <c r="R14" s="181">
        <v>230000000</v>
      </c>
      <c r="S14" s="181" t="s">
        <v>107</v>
      </c>
      <c r="T14" s="181" t="s">
        <v>108</v>
      </c>
      <c r="U14" s="183"/>
      <c r="V14" s="183" t="s">
        <v>7702</v>
      </c>
      <c r="W14" s="184" t="s">
        <v>7703</v>
      </c>
      <c r="X14" s="185">
        <v>30</v>
      </c>
      <c r="Y14" s="183" t="s">
        <v>7688</v>
      </c>
      <c r="Z14" s="185">
        <v>10</v>
      </c>
      <c r="AA14" s="183" t="s">
        <v>7704</v>
      </c>
      <c r="AB14" s="183" t="s">
        <v>7624</v>
      </c>
      <c r="AC14" s="186">
        <f>15+20+100</f>
        <v>135</v>
      </c>
      <c r="AD14" s="187">
        <v>392618</v>
      </c>
      <c r="AE14" s="187">
        <f t="shared" si="0"/>
        <v>53003430</v>
      </c>
      <c r="AF14" s="187">
        <f t="shared" si="1"/>
        <v>59363841.600000009</v>
      </c>
      <c r="AG14" s="186">
        <v>274</v>
      </c>
      <c r="AH14" s="187">
        <v>392618</v>
      </c>
      <c r="AI14" s="187">
        <f t="shared" si="2"/>
        <v>107577332</v>
      </c>
      <c r="AJ14" s="187">
        <f t="shared" si="3"/>
        <v>120486611.84000002</v>
      </c>
      <c r="AK14" s="186">
        <v>174</v>
      </c>
      <c r="AL14" s="187">
        <v>392618</v>
      </c>
      <c r="AM14" s="187">
        <f t="shared" si="4"/>
        <v>68315532</v>
      </c>
      <c r="AN14" s="187">
        <f t="shared" si="5"/>
        <v>76513395.840000004</v>
      </c>
      <c r="AO14" s="183">
        <v>174</v>
      </c>
      <c r="AP14" s="187">
        <v>392618</v>
      </c>
      <c r="AQ14" s="187">
        <f t="shared" si="6"/>
        <v>68315532</v>
      </c>
      <c r="AR14" s="187">
        <f t="shared" si="7"/>
        <v>76513395.840000004</v>
      </c>
      <c r="AS14" s="183">
        <v>174</v>
      </c>
      <c r="AT14" s="187">
        <v>392618</v>
      </c>
      <c r="AU14" s="187">
        <f t="shared" si="8"/>
        <v>68315532</v>
      </c>
      <c r="AV14" s="187">
        <f t="shared" si="9"/>
        <v>76513395.840000004</v>
      </c>
      <c r="AW14" s="181"/>
      <c r="AX14" s="181"/>
      <c r="AY14" s="181"/>
      <c r="AZ14" s="181"/>
      <c r="BA14" s="181"/>
      <c r="BB14" s="6">
        <f t="shared" si="11"/>
        <v>365527358</v>
      </c>
      <c r="BC14" s="6">
        <f t="shared" si="10"/>
        <v>409390640.96000004</v>
      </c>
      <c r="BD14" s="188" t="s">
        <v>7705</v>
      </c>
      <c r="BE14" s="181" t="s">
        <v>7713</v>
      </c>
      <c r="BF14" s="181" t="s">
        <v>7713</v>
      </c>
      <c r="BG14" s="181"/>
      <c r="BH14" s="181"/>
      <c r="BI14" s="181"/>
      <c r="BJ14" s="181"/>
      <c r="BK14" s="181"/>
      <c r="BL14" s="181"/>
      <c r="BM14" s="181"/>
      <c r="BN14" s="181"/>
      <c r="BO14" s="181"/>
      <c r="BP14" s="181"/>
    </row>
    <row r="15" spans="2:242" ht="15" x14ac:dyDescent="0.2">
      <c r="B15" s="180"/>
      <c r="C15" s="180"/>
      <c r="D15" s="180"/>
      <c r="E15" s="180" t="s">
        <v>7714</v>
      </c>
      <c r="F15" s="181" t="s">
        <v>7697</v>
      </c>
      <c r="G15" s="180">
        <v>120006031</v>
      </c>
      <c r="H15" s="181" t="s">
        <v>7698</v>
      </c>
      <c r="I15" s="181" t="s">
        <v>7699</v>
      </c>
      <c r="J15" s="182" t="s">
        <v>197</v>
      </c>
      <c r="K15" s="181"/>
      <c r="L15" s="181" t="s">
        <v>748</v>
      </c>
      <c r="M15" s="181">
        <v>30</v>
      </c>
      <c r="N15" s="181" t="s">
        <v>7700</v>
      </c>
      <c r="O15" s="181" t="s">
        <v>7701</v>
      </c>
      <c r="P15" s="181" t="s">
        <v>7622</v>
      </c>
      <c r="Q15" s="181" t="s">
        <v>7621</v>
      </c>
      <c r="R15" s="181">
        <v>230000000</v>
      </c>
      <c r="S15" s="181" t="s">
        <v>107</v>
      </c>
      <c r="T15" s="181" t="s">
        <v>108</v>
      </c>
      <c r="U15" s="183"/>
      <c r="V15" s="183" t="s">
        <v>7702</v>
      </c>
      <c r="W15" s="184" t="s">
        <v>7703</v>
      </c>
      <c r="X15" s="185">
        <v>30</v>
      </c>
      <c r="Y15" s="183" t="s">
        <v>7688</v>
      </c>
      <c r="Z15" s="185">
        <v>10</v>
      </c>
      <c r="AA15" s="183" t="s">
        <v>7704</v>
      </c>
      <c r="AB15" s="183" t="s">
        <v>7624</v>
      </c>
      <c r="AC15" s="186">
        <f>144.623+78.151+54.65+39.609+99.651</f>
        <v>416.68399999999997</v>
      </c>
      <c r="AD15" s="187">
        <v>388524</v>
      </c>
      <c r="AE15" s="187">
        <f t="shared" si="0"/>
        <v>161891734.41599998</v>
      </c>
      <c r="AF15" s="187">
        <f t="shared" si="1"/>
        <v>181318742.54591998</v>
      </c>
      <c r="AG15" s="186">
        <v>1300</v>
      </c>
      <c r="AH15" s="187">
        <v>388524</v>
      </c>
      <c r="AI15" s="187">
        <f t="shared" si="2"/>
        <v>505081200</v>
      </c>
      <c r="AJ15" s="187">
        <f t="shared" si="3"/>
        <v>565690944</v>
      </c>
      <c r="AK15" s="186">
        <v>800</v>
      </c>
      <c r="AL15" s="187">
        <v>388524</v>
      </c>
      <c r="AM15" s="187">
        <f t="shared" si="4"/>
        <v>310819200</v>
      </c>
      <c r="AN15" s="187">
        <f t="shared" si="5"/>
        <v>348117504.00000006</v>
      </c>
      <c r="AO15" s="183">
        <v>800</v>
      </c>
      <c r="AP15" s="187">
        <v>388524</v>
      </c>
      <c r="AQ15" s="187">
        <f t="shared" si="6"/>
        <v>310819200</v>
      </c>
      <c r="AR15" s="187">
        <f t="shared" si="7"/>
        <v>348117504.00000006</v>
      </c>
      <c r="AS15" s="183">
        <v>800</v>
      </c>
      <c r="AT15" s="187">
        <v>388524</v>
      </c>
      <c r="AU15" s="187">
        <f t="shared" si="8"/>
        <v>310819200</v>
      </c>
      <c r="AV15" s="187">
        <f t="shared" si="9"/>
        <v>348117504.00000006</v>
      </c>
      <c r="AW15" s="181"/>
      <c r="AX15" s="181"/>
      <c r="AY15" s="181"/>
      <c r="AZ15" s="181"/>
      <c r="BA15" s="181"/>
      <c r="BB15" s="6">
        <f>SUM(AY15,AU15,AQ15,AI15,AE15,AM15)</f>
        <v>1599430534.4159999</v>
      </c>
      <c r="BC15" s="6">
        <f>IF(AB15="С НДС",BB15*1.12,BB15)</f>
        <v>1791362198.5459201</v>
      </c>
      <c r="BD15" s="188" t="s">
        <v>7705</v>
      </c>
      <c r="BE15" s="181" t="s">
        <v>7715</v>
      </c>
      <c r="BF15" s="181" t="s">
        <v>7715</v>
      </c>
      <c r="BG15" s="181"/>
      <c r="BH15" s="181"/>
      <c r="BI15" s="181"/>
      <c r="BJ15" s="181"/>
      <c r="BK15" s="181"/>
      <c r="BL15" s="181"/>
      <c r="BM15" s="181"/>
      <c r="BN15" s="181"/>
      <c r="BO15" s="181"/>
      <c r="BP15" s="181"/>
    </row>
    <row r="16" spans="2:242" ht="15" x14ac:dyDescent="0.2">
      <c r="B16" s="180"/>
      <c r="C16" s="180"/>
      <c r="D16" s="180"/>
      <c r="E16" s="180" t="s">
        <v>7716</v>
      </c>
      <c r="F16" s="181" t="s">
        <v>7711</v>
      </c>
      <c r="G16" s="180">
        <v>120006039</v>
      </c>
      <c r="H16" s="181" t="s">
        <v>7698</v>
      </c>
      <c r="I16" s="181" t="s">
        <v>7712</v>
      </c>
      <c r="J16" s="182" t="s">
        <v>197</v>
      </c>
      <c r="K16" s="181"/>
      <c r="L16" s="181" t="s">
        <v>748</v>
      </c>
      <c r="M16" s="181">
        <v>30</v>
      </c>
      <c r="N16" s="181" t="s">
        <v>7700</v>
      </c>
      <c r="O16" s="181" t="s">
        <v>7701</v>
      </c>
      <c r="P16" s="181" t="s">
        <v>7622</v>
      </c>
      <c r="Q16" s="181" t="s">
        <v>7621</v>
      </c>
      <c r="R16" s="181">
        <v>230000000</v>
      </c>
      <c r="S16" s="181" t="s">
        <v>107</v>
      </c>
      <c r="T16" s="181" t="s">
        <v>108</v>
      </c>
      <c r="U16" s="183"/>
      <c r="V16" s="183" t="s">
        <v>7702</v>
      </c>
      <c r="W16" s="184" t="s">
        <v>7703</v>
      </c>
      <c r="X16" s="185">
        <v>30</v>
      </c>
      <c r="Y16" s="183" t="s">
        <v>7688</v>
      </c>
      <c r="Z16" s="185">
        <v>10</v>
      </c>
      <c r="AA16" s="183" t="s">
        <v>7704</v>
      </c>
      <c r="AB16" s="183" t="s">
        <v>7624</v>
      </c>
      <c r="AC16" s="186"/>
      <c r="AD16" s="187">
        <v>393341</v>
      </c>
      <c r="AE16" s="187">
        <f t="shared" si="0"/>
        <v>0</v>
      </c>
      <c r="AF16" s="187">
        <f t="shared" si="1"/>
        <v>0</v>
      </c>
      <c r="AG16" s="186">
        <v>20</v>
      </c>
      <c r="AH16" s="187">
        <v>393341</v>
      </c>
      <c r="AI16" s="187">
        <f t="shared" si="2"/>
        <v>7866820</v>
      </c>
      <c r="AJ16" s="187">
        <f t="shared" si="3"/>
        <v>8810838.4000000004</v>
      </c>
      <c r="AK16" s="186">
        <v>20</v>
      </c>
      <c r="AL16" s="187">
        <v>393341</v>
      </c>
      <c r="AM16" s="187">
        <f t="shared" si="4"/>
        <v>7866820</v>
      </c>
      <c r="AN16" s="187">
        <f t="shared" si="5"/>
        <v>8810838.4000000004</v>
      </c>
      <c r="AO16" s="183">
        <v>20</v>
      </c>
      <c r="AP16" s="187">
        <v>393341</v>
      </c>
      <c r="AQ16" s="187">
        <f t="shared" si="6"/>
        <v>7866820</v>
      </c>
      <c r="AR16" s="187">
        <f t="shared" si="7"/>
        <v>8810838.4000000004</v>
      </c>
      <c r="AS16" s="183">
        <v>20</v>
      </c>
      <c r="AT16" s="187">
        <v>393341</v>
      </c>
      <c r="AU16" s="187">
        <f t="shared" si="8"/>
        <v>7866820</v>
      </c>
      <c r="AV16" s="187">
        <f t="shared" si="9"/>
        <v>8810838.4000000004</v>
      </c>
      <c r="AW16" s="181"/>
      <c r="AX16" s="181"/>
      <c r="AY16" s="181"/>
      <c r="AZ16" s="181"/>
      <c r="BA16" s="181"/>
      <c r="BB16" s="6">
        <v>0</v>
      </c>
      <c r="BC16" s="6">
        <f t="shared" si="10"/>
        <v>0</v>
      </c>
      <c r="BD16" s="188" t="s">
        <v>7705</v>
      </c>
      <c r="BE16" s="181" t="s">
        <v>7717</v>
      </c>
      <c r="BF16" s="181" t="s">
        <v>7717</v>
      </c>
      <c r="BG16" s="181"/>
      <c r="BH16" s="181"/>
      <c r="BI16" s="181"/>
      <c r="BJ16" s="181"/>
      <c r="BK16" s="181"/>
      <c r="BL16" s="181"/>
      <c r="BM16" s="181"/>
      <c r="BN16" s="181"/>
      <c r="BO16" s="181"/>
      <c r="BP16" s="181" t="s">
        <v>7718</v>
      </c>
    </row>
    <row r="17" spans="2:68" ht="15" x14ac:dyDescent="0.2">
      <c r="B17" s="180"/>
      <c r="C17" s="180"/>
      <c r="D17" s="180"/>
      <c r="E17" s="180" t="s">
        <v>7719</v>
      </c>
      <c r="F17" s="181" t="s">
        <v>7697</v>
      </c>
      <c r="G17" s="180">
        <v>120008474</v>
      </c>
      <c r="H17" s="181" t="s">
        <v>7698</v>
      </c>
      <c r="I17" s="181" t="s">
        <v>7699</v>
      </c>
      <c r="J17" s="182" t="s">
        <v>197</v>
      </c>
      <c r="K17" s="181"/>
      <c r="L17" s="181" t="s">
        <v>748</v>
      </c>
      <c r="M17" s="181">
        <v>30</v>
      </c>
      <c r="N17" s="181" t="s">
        <v>7700</v>
      </c>
      <c r="O17" s="181" t="s">
        <v>7701</v>
      </c>
      <c r="P17" s="181" t="s">
        <v>7622</v>
      </c>
      <c r="Q17" s="181" t="s">
        <v>7621</v>
      </c>
      <c r="R17" s="181">
        <v>230000000</v>
      </c>
      <c r="S17" s="181" t="s">
        <v>107</v>
      </c>
      <c r="T17" s="181" t="s">
        <v>108</v>
      </c>
      <c r="U17" s="183"/>
      <c r="V17" s="183" t="s">
        <v>7702</v>
      </c>
      <c r="W17" s="184" t="s">
        <v>7703</v>
      </c>
      <c r="X17" s="185">
        <v>30</v>
      </c>
      <c r="Y17" s="183" t="s">
        <v>7688</v>
      </c>
      <c r="Z17" s="185">
        <v>10</v>
      </c>
      <c r="AA17" s="183" t="s">
        <v>7704</v>
      </c>
      <c r="AB17" s="183" t="s">
        <v>7624</v>
      </c>
      <c r="AC17" s="186"/>
      <c r="AD17" s="187">
        <v>555573</v>
      </c>
      <c r="AE17" s="187">
        <f t="shared" si="0"/>
        <v>0</v>
      </c>
      <c r="AF17" s="187">
        <f t="shared" si="1"/>
        <v>0</v>
      </c>
      <c r="AG17" s="186">
        <v>169</v>
      </c>
      <c r="AH17" s="187">
        <v>555573</v>
      </c>
      <c r="AI17" s="187">
        <f t="shared" si="2"/>
        <v>93891837</v>
      </c>
      <c r="AJ17" s="187">
        <f t="shared" si="3"/>
        <v>105158857.44000001</v>
      </c>
      <c r="AK17" s="186">
        <v>169</v>
      </c>
      <c r="AL17" s="187">
        <v>555573</v>
      </c>
      <c r="AM17" s="187">
        <f t="shared" si="4"/>
        <v>93891837</v>
      </c>
      <c r="AN17" s="187">
        <f t="shared" si="5"/>
        <v>105158857.44000001</v>
      </c>
      <c r="AO17" s="183">
        <v>169</v>
      </c>
      <c r="AP17" s="187">
        <v>555573</v>
      </c>
      <c r="AQ17" s="187">
        <f t="shared" si="6"/>
        <v>93891837</v>
      </c>
      <c r="AR17" s="187">
        <f t="shared" si="7"/>
        <v>105158857.44000001</v>
      </c>
      <c r="AS17" s="183">
        <v>169</v>
      </c>
      <c r="AT17" s="187">
        <v>555573</v>
      </c>
      <c r="AU17" s="187">
        <f t="shared" si="8"/>
        <v>93891837</v>
      </c>
      <c r="AV17" s="187">
        <f t="shared" si="9"/>
        <v>105158857.44000001</v>
      </c>
      <c r="AW17" s="181"/>
      <c r="AX17" s="181"/>
      <c r="AY17" s="181"/>
      <c r="AZ17" s="181"/>
      <c r="BA17" s="181"/>
      <c r="BB17" s="6">
        <v>0</v>
      </c>
      <c r="BC17" s="6">
        <f t="shared" si="10"/>
        <v>0</v>
      </c>
      <c r="BD17" s="188" t="s">
        <v>7705</v>
      </c>
      <c r="BE17" s="181" t="s">
        <v>7720</v>
      </c>
      <c r="BF17" s="181" t="s">
        <v>7720</v>
      </c>
      <c r="BG17" s="181"/>
      <c r="BH17" s="181"/>
      <c r="BI17" s="181"/>
      <c r="BJ17" s="181"/>
      <c r="BK17" s="181"/>
      <c r="BL17" s="181"/>
      <c r="BM17" s="181"/>
      <c r="BN17" s="181"/>
      <c r="BO17" s="181"/>
      <c r="BP17" s="181" t="s">
        <v>7718</v>
      </c>
    </row>
    <row r="18" spans="2:68" ht="15" x14ac:dyDescent="0.25">
      <c r="B18" s="189"/>
      <c r="C18" s="189"/>
      <c r="D18" s="189"/>
      <c r="E18" s="188" t="s">
        <v>221</v>
      </c>
      <c r="F18" s="188" t="s">
        <v>7721</v>
      </c>
      <c r="G18" s="190">
        <v>120002839</v>
      </c>
      <c r="H18" s="188" t="s">
        <v>7722</v>
      </c>
      <c r="I18" s="188" t="s">
        <v>7723</v>
      </c>
      <c r="J18" s="188" t="s">
        <v>197</v>
      </c>
      <c r="K18" s="188"/>
      <c r="L18" s="188" t="s">
        <v>748</v>
      </c>
      <c r="M18" s="188">
        <v>30</v>
      </c>
      <c r="N18" s="188" t="s">
        <v>7700</v>
      </c>
      <c r="O18" s="181" t="s">
        <v>7701</v>
      </c>
      <c r="P18" s="188" t="s">
        <v>7622</v>
      </c>
      <c r="Q18" s="188" t="s">
        <v>7621</v>
      </c>
      <c r="R18" s="188">
        <v>230000000</v>
      </c>
      <c r="S18" s="188" t="s">
        <v>107</v>
      </c>
      <c r="T18" s="188" t="s">
        <v>108</v>
      </c>
      <c r="U18" s="191"/>
      <c r="V18" s="191" t="s">
        <v>7702</v>
      </c>
      <c r="W18" s="191" t="s">
        <v>7724</v>
      </c>
      <c r="X18" s="185">
        <v>30</v>
      </c>
      <c r="Y18" s="183" t="s">
        <v>7688</v>
      </c>
      <c r="Z18" s="185">
        <v>10</v>
      </c>
      <c r="AA18" s="191" t="s">
        <v>7725</v>
      </c>
      <c r="AB18" s="191" t="s">
        <v>7624</v>
      </c>
      <c r="AC18" s="192">
        <f>2+1+1+2+2</f>
        <v>8</v>
      </c>
      <c r="AD18" s="193">
        <v>1457473</v>
      </c>
      <c r="AE18" s="193">
        <f>AC18*AD18</f>
        <v>11659784</v>
      </c>
      <c r="AF18" s="193">
        <f>IF(AB18="С НДС",AE18*1.12,AE18)</f>
        <v>13058958.080000002</v>
      </c>
      <c r="AG18" s="192">
        <v>20</v>
      </c>
      <c r="AH18" s="193">
        <v>1457473</v>
      </c>
      <c r="AI18" s="193">
        <f>AG18*AH18</f>
        <v>29149460</v>
      </c>
      <c r="AJ18" s="193">
        <f t="shared" si="3"/>
        <v>32647395.200000003</v>
      </c>
      <c r="AK18" s="192">
        <v>20</v>
      </c>
      <c r="AL18" s="193">
        <v>1457473</v>
      </c>
      <c r="AM18" s="193">
        <f>AK18*AL18</f>
        <v>29149460</v>
      </c>
      <c r="AN18" s="193">
        <f t="shared" si="5"/>
        <v>32647395.200000003</v>
      </c>
      <c r="AO18" s="191">
        <v>20</v>
      </c>
      <c r="AP18" s="193">
        <v>1457473</v>
      </c>
      <c r="AQ18" s="193">
        <f>AO18*AP18</f>
        <v>29149460</v>
      </c>
      <c r="AR18" s="193">
        <f>IF(AB18="С НДС",AQ18*1.12,AQ18)</f>
        <v>32647395.200000003</v>
      </c>
      <c r="AS18" s="191">
        <v>20</v>
      </c>
      <c r="AT18" s="193">
        <v>1457473</v>
      </c>
      <c r="AU18" s="193">
        <f>AS18*AT18</f>
        <v>29149460</v>
      </c>
      <c r="AV18" s="193">
        <f>IF(AB18="С НДС",AU18*1.12,AU18)</f>
        <v>32647395.200000003</v>
      </c>
      <c r="AW18" s="188"/>
      <c r="AX18" s="188"/>
      <c r="AY18" s="188"/>
      <c r="AZ18" s="188"/>
      <c r="BA18" s="188"/>
      <c r="BB18" s="194">
        <f>SUM(AY18,AU18,AQ18,AI18,AE18,AM18)</f>
        <v>128257624</v>
      </c>
      <c r="BC18" s="194">
        <f>IF(AB18="С НДС",BB18*1.12,BB18)</f>
        <v>143648538.88000003</v>
      </c>
      <c r="BD18" s="188" t="s">
        <v>7705</v>
      </c>
      <c r="BE18" s="188" t="s">
        <v>7726</v>
      </c>
      <c r="BF18" s="188" t="s">
        <v>7726</v>
      </c>
      <c r="BG18" s="188"/>
      <c r="BH18" s="188"/>
      <c r="BI18" s="188"/>
      <c r="BJ18" s="188"/>
      <c r="BK18" s="188"/>
      <c r="BL18" s="188"/>
      <c r="BM18" s="188"/>
      <c r="BN18" s="188"/>
      <c r="BO18" s="188"/>
      <c r="BP18" s="188"/>
    </row>
    <row r="19" spans="2:68" ht="15" x14ac:dyDescent="0.25">
      <c r="B19" s="189"/>
      <c r="C19" s="189"/>
      <c r="D19" s="189"/>
      <c r="E19" s="188" t="s">
        <v>213</v>
      </c>
      <c r="F19" s="188" t="s">
        <v>7721</v>
      </c>
      <c r="G19" s="190">
        <v>120003698</v>
      </c>
      <c r="H19" s="188" t="s">
        <v>7722</v>
      </c>
      <c r="I19" s="188" t="s">
        <v>7723</v>
      </c>
      <c r="J19" s="188" t="s">
        <v>197</v>
      </c>
      <c r="K19" s="188"/>
      <c r="L19" s="188" t="s">
        <v>748</v>
      </c>
      <c r="M19" s="188">
        <v>30</v>
      </c>
      <c r="N19" s="188" t="s">
        <v>7700</v>
      </c>
      <c r="O19" s="181" t="s">
        <v>7701</v>
      </c>
      <c r="P19" s="188" t="s">
        <v>7622</v>
      </c>
      <c r="Q19" s="188" t="s">
        <v>7621</v>
      </c>
      <c r="R19" s="188">
        <v>230000000</v>
      </c>
      <c r="S19" s="188" t="s">
        <v>107</v>
      </c>
      <c r="T19" s="188" t="s">
        <v>108</v>
      </c>
      <c r="U19" s="191"/>
      <c r="V19" s="191" t="s">
        <v>7702</v>
      </c>
      <c r="W19" s="191" t="s">
        <v>7724</v>
      </c>
      <c r="X19" s="185">
        <v>30</v>
      </c>
      <c r="Y19" s="183" t="s">
        <v>7688</v>
      </c>
      <c r="Z19" s="185">
        <v>10</v>
      </c>
      <c r="AA19" s="191" t="s">
        <v>7727</v>
      </c>
      <c r="AB19" s="191" t="s">
        <v>7624</v>
      </c>
      <c r="AC19" s="192">
        <f>3+4+4+1+3</f>
        <v>15</v>
      </c>
      <c r="AD19" s="193">
        <v>1200075</v>
      </c>
      <c r="AE19" s="193">
        <f t="shared" ref="AE19:AE30" si="12">AC19*AD19</f>
        <v>18001125</v>
      </c>
      <c r="AF19" s="193">
        <f t="shared" ref="AF19:AF30" si="13">IF(AB19="С НДС",AE19*1.12,AE19)</f>
        <v>20161260.000000004</v>
      </c>
      <c r="AG19" s="192">
        <v>36</v>
      </c>
      <c r="AH19" s="193">
        <v>1200075</v>
      </c>
      <c r="AI19" s="193">
        <f t="shared" ref="AI19:AI30" si="14">AG19*AH19</f>
        <v>43202700</v>
      </c>
      <c r="AJ19" s="193">
        <f t="shared" si="3"/>
        <v>48387024.000000007</v>
      </c>
      <c r="AK19" s="192">
        <v>36</v>
      </c>
      <c r="AL19" s="193">
        <v>1200075</v>
      </c>
      <c r="AM19" s="193">
        <f t="shared" ref="AM19:AM30" si="15">AK19*AL19</f>
        <v>43202700</v>
      </c>
      <c r="AN19" s="193">
        <f t="shared" si="5"/>
        <v>48387024.000000007</v>
      </c>
      <c r="AO19" s="191">
        <v>36</v>
      </c>
      <c r="AP19" s="193">
        <v>1200075</v>
      </c>
      <c r="AQ19" s="193">
        <f t="shared" ref="AQ19:AQ30" si="16">AO19*AP19</f>
        <v>43202700</v>
      </c>
      <c r="AR19" s="193">
        <f t="shared" ref="AR19:AR30" si="17">IF(AB19="С НДС",AQ19*1.12,AQ19)</f>
        <v>48387024.000000007</v>
      </c>
      <c r="AS19" s="191">
        <v>36</v>
      </c>
      <c r="AT19" s="193">
        <v>1200075</v>
      </c>
      <c r="AU19" s="193">
        <f t="shared" ref="AU19:AU30" si="18">AS19*AT19</f>
        <v>43202700</v>
      </c>
      <c r="AV19" s="193">
        <f t="shared" ref="AV19:AV30" si="19">IF(AB19="С НДС",AU19*1.12,AU19)</f>
        <v>48387024.000000007</v>
      </c>
      <c r="AW19" s="188"/>
      <c r="AX19" s="188"/>
      <c r="AY19" s="188"/>
      <c r="AZ19" s="188"/>
      <c r="BA19" s="188"/>
      <c r="BB19" s="194">
        <f t="shared" ref="BB19:BB28" si="20">SUM(AY19,AU19,AQ19,AI19,AE19,AM19)</f>
        <v>190811925</v>
      </c>
      <c r="BC19" s="194">
        <f t="shared" ref="BC19:BC28" si="21">IF(AB19="С НДС",BB19*1.12,BB19)</f>
        <v>213709356.00000003</v>
      </c>
      <c r="BD19" s="188" t="s">
        <v>7705</v>
      </c>
      <c r="BE19" s="188" t="s">
        <v>7728</v>
      </c>
      <c r="BF19" s="188" t="s">
        <v>7728</v>
      </c>
      <c r="BG19" s="188"/>
      <c r="BH19" s="188"/>
      <c r="BI19" s="188"/>
      <c r="BJ19" s="188"/>
      <c r="BK19" s="188"/>
      <c r="BL19" s="188"/>
      <c r="BM19" s="188"/>
      <c r="BN19" s="188"/>
      <c r="BO19" s="188"/>
      <c r="BP19" s="188"/>
    </row>
    <row r="20" spans="2:68" ht="15" x14ac:dyDescent="0.25">
      <c r="B20" s="189"/>
      <c r="C20" s="189"/>
      <c r="D20" s="189"/>
      <c r="E20" s="188" t="s">
        <v>210</v>
      </c>
      <c r="F20" s="188" t="s">
        <v>7721</v>
      </c>
      <c r="G20" s="190">
        <v>120003699</v>
      </c>
      <c r="H20" s="188" t="s">
        <v>7722</v>
      </c>
      <c r="I20" s="188" t="s">
        <v>7723</v>
      </c>
      <c r="J20" s="188" t="s">
        <v>197</v>
      </c>
      <c r="K20" s="188"/>
      <c r="L20" s="188" t="s">
        <v>748</v>
      </c>
      <c r="M20" s="188">
        <v>30</v>
      </c>
      <c r="N20" s="188" t="s">
        <v>7700</v>
      </c>
      <c r="O20" s="181" t="s">
        <v>7701</v>
      </c>
      <c r="P20" s="188" t="s">
        <v>7622</v>
      </c>
      <c r="Q20" s="188" t="s">
        <v>7621</v>
      </c>
      <c r="R20" s="188">
        <v>230000000</v>
      </c>
      <c r="S20" s="188" t="s">
        <v>107</v>
      </c>
      <c r="T20" s="188" t="s">
        <v>108</v>
      </c>
      <c r="U20" s="191"/>
      <c r="V20" s="191" t="s">
        <v>7702</v>
      </c>
      <c r="W20" s="191" t="s">
        <v>7724</v>
      </c>
      <c r="X20" s="185">
        <v>30</v>
      </c>
      <c r="Y20" s="183" t="s">
        <v>7688</v>
      </c>
      <c r="Z20" s="185">
        <v>10</v>
      </c>
      <c r="AA20" s="191" t="s">
        <v>7725</v>
      </c>
      <c r="AB20" s="191" t="s">
        <v>7624</v>
      </c>
      <c r="AC20" s="192">
        <f>2+7+3+6+5</f>
        <v>23</v>
      </c>
      <c r="AD20" s="193">
        <v>1309608</v>
      </c>
      <c r="AE20" s="193">
        <f t="shared" si="12"/>
        <v>30120984</v>
      </c>
      <c r="AF20" s="193">
        <f t="shared" si="13"/>
        <v>33735502.080000006</v>
      </c>
      <c r="AG20" s="192">
        <v>53</v>
      </c>
      <c r="AH20" s="193">
        <v>1309608</v>
      </c>
      <c r="AI20" s="193">
        <f t="shared" si="14"/>
        <v>69409224</v>
      </c>
      <c r="AJ20" s="193">
        <f t="shared" si="3"/>
        <v>77738330.88000001</v>
      </c>
      <c r="AK20" s="192">
        <v>53</v>
      </c>
      <c r="AL20" s="193">
        <v>1309608</v>
      </c>
      <c r="AM20" s="193">
        <f t="shared" si="15"/>
        <v>69409224</v>
      </c>
      <c r="AN20" s="193">
        <f t="shared" si="5"/>
        <v>77738330.88000001</v>
      </c>
      <c r="AO20" s="191">
        <v>53</v>
      </c>
      <c r="AP20" s="193">
        <v>1309608</v>
      </c>
      <c r="AQ20" s="193">
        <f t="shared" si="16"/>
        <v>69409224</v>
      </c>
      <c r="AR20" s="193">
        <f t="shared" si="17"/>
        <v>77738330.88000001</v>
      </c>
      <c r="AS20" s="191">
        <v>53</v>
      </c>
      <c r="AT20" s="193">
        <v>1309608</v>
      </c>
      <c r="AU20" s="193">
        <f t="shared" si="18"/>
        <v>69409224</v>
      </c>
      <c r="AV20" s="193">
        <f t="shared" si="19"/>
        <v>77738330.88000001</v>
      </c>
      <c r="AW20" s="188"/>
      <c r="AX20" s="188"/>
      <c r="AY20" s="188"/>
      <c r="AZ20" s="188"/>
      <c r="BA20" s="188"/>
      <c r="BB20" s="194">
        <f t="shared" si="20"/>
        <v>307757880</v>
      </c>
      <c r="BC20" s="194">
        <f t="shared" si="21"/>
        <v>344688825.60000002</v>
      </c>
      <c r="BD20" s="188" t="s">
        <v>7705</v>
      </c>
      <c r="BE20" s="188" t="s">
        <v>7729</v>
      </c>
      <c r="BF20" s="188" t="s">
        <v>7729</v>
      </c>
      <c r="BG20" s="188"/>
      <c r="BH20" s="188"/>
      <c r="BI20" s="188"/>
      <c r="BJ20" s="188"/>
      <c r="BK20" s="188"/>
      <c r="BL20" s="188"/>
      <c r="BM20" s="188"/>
      <c r="BN20" s="188"/>
      <c r="BO20" s="188"/>
      <c r="BP20" s="188"/>
    </row>
    <row r="21" spans="2:68" ht="15" x14ac:dyDescent="0.25">
      <c r="B21" s="189"/>
      <c r="C21" s="189"/>
      <c r="D21" s="189"/>
      <c r="E21" s="188" t="s">
        <v>192</v>
      </c>
      <c r="F21" s="188" t="s">
        <v>7721</v>
      </c>
      <c r="G21" s="190">
        <v>120003703</v>
      </c>
      <c r="H21" s="188" t="s">
        <v>7722</v>
      </c>
      <c r="I21" s="188" t="s">
        <v>7723</v>
      </c>
      <c r="J21" s="188" t="s">
        <v>197</v>
      </c>
      <c r="K21" s="188"/>
      <c r="L21" s="188" t="s">
        <v>748</v>
      </c>
      <c r="M21" s="188">
        <v>30</v>
      </c>
      <c r="N21" s="188" t="s">
        <v>7700</v>
      </c>
      <c r="O21" s="181" t="s">
        <v>7701</v>
      </c>
      <c r="P21" s="188" t="s">
        <v>7622</v>
      </c>
      <c r="Q21" s="188" t="s">
        <v>7621</v>
      </c>
      <c r="R21" s="188">
        <v>230000000</v>
      </c>
      <c r="S21" s="188" t="s">
        <v>107</v>
      </c>
      <c r="T21" s="188" t="s">
        <v>108</v>
      </c>
      <c r="U21" s="191"/>
      <c r="V21" s="191" t="s">
        <v>7702</v>
      </c>
      <c r="W21" s="191" t="s">
        <v>7724</v>
      </c>
      <c r="X21" s="185">
        <v>30</v>
      </c>
      <c r="Y21" s="183" t="s">
        <v>7688</v>
      </c>
      <c r="Z21" s="185">
        <v>10</v>
      </c>
      <c r="AA21" s="191" t="s">
        <v>7725</v>
      </c>
      <c r="AB21" s="191" t="s">
        <v>7624</v>
      </c>
      <c r="AC21" s="192">
        <v>7</v>
      </c>
      <c r="AD21" s="193">
        <v>469054</v>
      </c>
      <c r="AE21" s="193">
        <f t="shared" si="12"/>
        <v>3283378</v>
      </c>
      <c r="AF21" s="193">
        <f t="shared" si="13"/>
        <v>3677383.3600000003</v>
      </c>
      <c r="AG21" s="192">
        <v>12</v>
      </c>
      <c r="AH21" s="193">
        <v>469054</v>
      </c>
      <c r="AI21" s="193">
        <f t="shared" si="14"/>
        <v>5628648</v>
      </c>
      <c r="AJ21" s="193">
        <f t="shared" si="3"/>
        <v>6304085.7600000007</v>
      </c>
      <c r="AK21" s="192">
        <v>12</v>
      </c>
      <c r="AL21" s="193">
        <v>469054</v>
      </c>
      <c r="AM21" s="193">
        <f t="shared" si="15"/>
        <v>5628648</v>
      </c>
      <c r="AN21" s="193">
        <f t="shared" si="5"/>
        <v>6304085.7600000007</v>
      </c>
      <c r="AO21" s="191">
        <v>12</v>
      </c>
      <c r="AP21" s="193">
        <v>469054</v>
      </c>
      <c r="AQ21" s="193">
        <f t="shared" si="16"/>
        <v>5628648</v>
      </c>
      <c r="AR21" s="193">
        <f t="shared" si="17"/>
        <v>6304085.7600000007</v>
      </c>
      <c r="AS21" s="191">
        <v>12</v>
      </c>
      <c r="AT21" s="193">
        <v>469054</v>
      </c>
      <c r="AU21" s="193">
        <f t="shared" si="18"/>
        <v>5628648</v>
      </c>
      <c r="AV21" s="193">
        <f t="shared" si="19"/>
        <v>6304085.7600000007</v>
      </c>
      <c r="AW21" s="188"/>
      <c r="AX21" s="188"/>
      <c r="AY21" s="188"/>
      <c r="AZ21" s="188"/>
      <c r="BA21" s="188"/>
      <c r="BB21" s="194">
        <f t="shared" si="20"/>
        <v>25797970</v>
      </c>
      <c r="BC21" s="194">
        <f t="shared" si="21"/>
        <v>28893726.400000002</v>
      </c>
      <c r="BD21" s="188" t="s">
        <v>7705</v>
      </c>
      <c r="BE21" s="188" t="s">
        <v>7730</v>
      </c>
      <c r="BF21" s="188" t="s">
        <v>7730</v>
      </c>
      <c r="BG21" s="188"/>
      <c r="BH21" s="188"/>
      <c r="BI21" s="188"/>
      <c r="BJ21" s="188"/>
      <c r="BK21" s="188"/>
      <c r="BL21" s="188"/>
      <c r="BM21" s="188"/>
      <c r="BN21" s="188"/>
      <c r="BO21" s="188"/>
      <c r="BP21" s="188"/>
    </row>
    <row r="22" spans="2:68" ht="15" x14ac:dyDescent="0.25">
      <c r="B22" s="189"/>
      <c r="C22" s="189"/>
      <c r="D22" s="189"/>
      <c r="E22" s="188" t="s">
        <v>186</v>
      </c>
      <c r="F22" s="188" t="s">
        <v>7721</v>
      </c>
      <c r="G22" s="190">
        <v>120003704</v>
      </c>
      <c r="H22" s="188" t="s">
        <v>7722</v>
      </c>
      <c r="I22" s="188" t="s">
        <v>7723</v>
      </c>
      <c r="J22" s="188" t="s">
        <v>197</v>
      </c>
      <c r="K22" s="188"/>
      <c r="L22" s="188" t="s">
        <v>748</v>
      </c>
      <c r="M22" s="188">
        <v>30</v>
      </c>
      <c r="N22" s="188" t="s">
        <v>7700</v>
      </c>
      <c r="O22" s="181" t="s">
        <v>7701</v>
      </c>
      <c r="P22" s="188" t="s">
        <v>7622</v>
      </c>
      <c r="Q22" s="188" t="s">
        <v>7621</v>
      </c>
      <c r="R22" s="188">
        <v>230000000</v>
      </c>
      <c r="S22" s="188" t="s">
        <v>107</v>
      </c>
      <c r="T22" s="188" t="s">
        <v>108</v>
      </c>
      <c r="U22" s="191"/>
      <c r="V22" s="191" t="s">
        <v>7702</v>
      </c>
      <c r="W22" s="191" t="s">
        <v>7724</v>
      </c>
      <c r="X22" s="185">
        <v>30</v>
      </c>
      <c r="Y22" s="183" t="s">
        <v>7688</v>
      </c>
      <c r="Z22" s="185">
        <v>10</v>
      </c>
      <c r="AA22" s="191" t="s">
        <v>7725</v>
      </c>
      <c r="AB22" s="191" t="s">
        <v>7624</v>
      </c>
      <c r="AC22" s="192">
        <v>7</v>
      </c>
      <c r="AD22" s="193">
        <v>731832</v>
      </c>
      <c r="AE22" s="193">
        <f t="shared" si="12"/>
        <v>5122824</v>
      </c>
      <c r="AF22" s="193">
        <f t="shared" si="13"/>
        <v>5737562.8800000008</v>
      </c>
      <c r="AG22" s="192">
        <v>11</v>
      </c>
      <c r="AH22" s="193">
        <v>731832</v>
      </c>
      <c r="AI22" s="193">
        <f t="shared" si="14"/>
        <v>8050152</v>
      </c>
      <c r="AJ22" s="193">
        <f t="shared" si="3"/>
        <v>9016170.2400000002</v>
      </c>
      <c r="AK22" s="192">
        <v>11</v>
      </c>
      <c r="AL22" s="193">
        <v>731832</v>
      </c>
      <c r="AM22" s="193">
        <f t="shared" si="15"/>
        <v>8050152</v>
      </c>
      <c r="AN22" s="193">
        <f t="shared" si="5"/>
        <v>9016170.2400000002</v>
      </c>
      <c r="AO22" s="191">
        <v>11</v>
      </c>
      <c r="AP22" s="193">
        <v>731832</v>
      </c>
      <c r="AQ22" s="193">
        <f t="shared" si="16"/>
        <v>8050152</v>
      </c>
      <c r="AR22" s="193">
        <f t="shared" si="17"/>
        <v>9016170.2400000002</v>
      </c>
      <c r="AS22" s="191">
        <v>11</v>
      </c>
      <c r="AT22" s="193">
        <v>731832</v>
      </c>
      <c r="AU22" s="193">
        <f t="shared" si="18"/>
        <v>8050152</v>
      </c>
      <c r="AV22" s="193">
        <f t="shared" si="19"/>
        <v>9016170.2400000002</v>
      </c>
      <c r="AW22" s="188"/>
      <c r="AX22" s="188"/>
      <c r="AY22" s="188"/>
      <c r="AZ22" s="188"/>
      <c r="BA22" s="188"/>
      <c r="BB22" s="194">
        <f t="shared" si="20"/>
        <v>37323432</v>
      </c>
      <c r="BC22" s="194">
        <f t="shared" si="21"/>
        <v>41802243.840000004</v>
      </c>
      <c r="BD22" s="188" t="s">
        <v>7705</v>
      </c>
      <c r="BE22" s="188" t="s">
        <v>7731</v>
      </c>
      <c r="BF22" s="188" t="s">
        <v>7731</v>
      </c>
      <c r="BG22" s="188"/>
      <c r="BH22" s="188"/>
      <c r="BI22" s="188"/>
      <c r="BJ22" s="188"/>
      <c r="BK22" s="188"/>
      <c r="BL22" s="188"/>
      <c r="BM22" s="188"/>
      <c r="BN22" s="188"/>
      <c r="BO22" s="188"/>
      <c r="BP22" s="188"/>
    </row>
    <row r="23" spans="2:68" ht="15" x14ac:dyDescent="0.25">
      <c r="B23" s="189"/>
      <c r="C23" s="189"/>
      <c r="D23" s="189"/>
      <c r="E23" s="188" t="s">
        <v>179</v>
      </c>
      <c r="F23" s="188" t="s">
        <v>7721</v>
      </c>
      <c r="G23" s="190">
        <v>120003705</v>
      </c>
      <c r="H23" s="188" t="s">
        <v>7722</v>
      </c>
      <c r="I23" s="188" t="s">
        <v>7723</v>
      </c>
      <c r="J23" s="188" t="s">
        <v>197</v>
      </c>
      <c r="K23" s="188"/>
      <c r="L23" s="188" t="s">
        <v>748</v>
      </c>
      <c r="M23" s="188">
        <v>30</v>
      </c>
      <c r="N23" s="188" t="s">
        <v>7700</v>
      </c>
      <c r="O23" s="181" t="s">
        <v>7701</v>
      </c>
      <c r="P23" s="188" t="s">
        <v>7622</v>
      </c>
      <c r="Q23" s="188" t="s">
        <v>7621</v>
      </c>
      <c r="R23" s="188">
        <v>230000000</v>
      </c>
      <c r="S23" s="188" t="s">
        <v>107</v>
      </c>
      <c r="T23" s="188" t="s">
        <v>108</v>
      </c>
      <c r="U23" s="191"/>
      <c r="V23" s="191" t="s">
        <v>7702</v>
      </c>
      <c r="W23" s="191" t="s">
        <v>7724</v>
      </c>
      <c r="X23" s="185">
        <v>30</v>
      </c>
      <c r="Y23" s="183" t="s">
        <v>7688</v>
      </c>
      <c r="Z23" s="185">
        <v>10</v>
      </c>
      <c r="AA23" s="191" t="s">
        <v>7725</v>
      </c>
      <c r="AB23" s="191" t="s">
        <v>7624</v>
      </c>
      <c r="AC23" s="192">
        <v>17</v>
      </c>
      <c r="AD23" s="193">
        <v>799104</v>
      </c>
      <c r="AE23" s="193">
        <f t="shared" si="12"/>
        <v>13584768</v>
      </c>
      <c r="AF23" s="193">
        <f t="shared" si="13"/>
        <v>15214940.160000002</v>
      </c>
      <c r="AG23" s="192">
        <v>48</v>
      </c>
      <c r="AH23" s="193">
        <v>799104</v>
      </c>
      <c r="AI23" s="193">
        <f t="shared" si="14"/>
        <v>38356992</v>
      </c>
      <c r="AJ23" s="193">
        <f t="shared" si="3"/>
        <v>42959831.040000007</v>
      </c>
      <c r="AK23" s="192">
        <v>48</v>
      </c>
      <c r="AL23" s="193">
        <v>799104</v>
      </c>
      <c r="AM23" s="193">
        <f t="shared" si="15"/>
        <v>38356992</v>
      </c>
      <c r="AN23" s="193">
        <f t="shared" si="5"/>
        <v>42959831.040000007</v>
      </c>
      <c r="AO23" s="191">
        <v>48</v>
      </c>
      <c r="AP23" s="193">
        <v>799104</v>
      </c>
      <c r="AQ23" s="193">
        <f t="shared" si="16"/>
        <v>38356992</v>
      </c>
      <c r="AR23" s="193">
        <f t="shared" si="17"/>
        <v>42959831.040000007</v>
      </c>
      <c r="AS23" s="191">
        <v>48</v>
      </c>
      <c r="AT23" s="193">
        <v>799104</v>
      </c>
      <c r="AU23" s="193">
        <f t="shared" si="18"/>
        <v>38356992</v>
      </c>
      <c r="AV23" s="193">
        <f t="shared" si="19"/>
        <v>42959831.040000007</v>
      </c>
      <c r="AW23" s="188"/>
      <c r="AX23" s="188"/>
      <c r="AY23" s="188"/>
      <c r="AZ23" s="188"/>
      <c r="BA23" s="188"/>
      <c r="BB23" s="194">
        <f t="shared" si="20"/>
        <v>167012736</v>
      </c>
      <c r="BC23" s="194">
        <f t="shared" si="21"/>
        <v>187054264.32000002</v>
      </c>
      <c r="BD23" s="188" t="s">
        <v>7705</v>
      </c>
      <c r="BE23" s="188" t="s">
        <v>7732</v>
      </c>
      <c r="BF23" s="188" t="s">
        <v>7732</v>
      </c>
      <c r="BG23" s="188"/>
      <c r="BH23" s="188"/>
      <c r="BI23" s="188"/>
      <c r="BJ23" s="188"/>
      <c r="BK23" s="188"/>
      <c r="BL23" s="188"/>
      <c r="BM23" s="188"/>
      <c r="BN23" s="188"/>
      <c r="BO23" s="188"/>
      <c r="BP23" s="188"/>
    </row>
    <row r="24" spans="2:68" ht="15" x14ac:dyDescent="0.25">
      <c r="B24" s="189"/>
      <c r="C24" s="189"/>
      <c r="D24" s="189"/>
      <c r="E24" s="188" t="s">
        <v>173</v>
      </c>
      <c r="F24" s="188" t="s">
        <v>7721</v>
      </c>
      <c r="G24" s="190">
        <v>120003706</v>
      </c>
      <c r="H24" s="188" t="s">
        <v>7722</v>
      </c>
      <c r="I24" s="188" t="s">
        <v>7723</v>
      </c>
      <c r="J24" s="188" t="s">
        <v>197</v>
      </c>
      <c r="K24" s="188"/>
      <c r="L24" s="188" t="s">
        <v>748</v>
      </c>
      <c r="M24" s="188">
        <v>30</v>
      </c>
      <c r="N24" s="188" t="s">
        <v>7700</v>
      </c>
      <c r="O24" s="181" t="s">
        <v>7701</v>
      </c>
      <c r="P24" s="188" t="s">
        <v>7622</v>
      </c>
      <c r="Q24" s="188" t="s">
        <v>7621</v>
      </c>
      <c r="R24" s="188">
        <v>230000000</v>
      </c>
      <c r="S24" s="188" t="s">
        <v>107</v>
      </c>
      <c r="T24" s="188" t="s">
        <v>108</v>
      </c>
      <c r="U24" s="191"/>
      <c r="V24" s="191" t="s">
        <v>7702</v>
      </c>
      <c r="W24" s="191" t="s">
        <v>7724</v>
      </c>
      <c r="X24" s="185">
        <v>30</v>
      </c>
      <c r="Y24" s="183" t="s">
        <v>7688</v>
      </c>
      <c r="Z24" s="185">
        <v>10</v>
      </c>
      <c r="AA24" s="191" t="s">
        <v>7725</v>
      </c>
      <c r="AB24" s="191" t="s">
        <v>7624</v>
      </c>
      <c r="AC24" s="192">
        <v>14</v>
      </c>
      <c r="AD24" s="193">
        <v>971056</v>
      </c>
      <c r="AE24" s="193">
        <f t="shared" si="12"/>
        <v>13594784</v>
      </c>
      <c r="AF24" s="193">
        <f t="shared" si="13"/>
        <v>15226158.080000002</v>
      </c>
      <c r="AG24" s="192">
        <v>34</v>
      </c>
      <c r="AH24" s="193">
        <v>971056</v>
      </c>
      <c r="AI24" s="193">
        <f t="shared" si="14"/>
        <v>33015904</v>
      </c>
      <c r="AJ24" s="193">
        <f t="shared" si="3"/>
        <v>36977812.480000004</v>
      </c>
      <c r="AK24" s="192">
        <v>34</v>
      </c>
      <c r="AL24" s="193">
        <v>971056</v>
      </c>
      <c r="AM24" s="193">
        <f t="shared" si="15"/>
        <v>33015904</v>
      </c>
      <c r="AN24" s="193">
        <f t="shared" si="5"/>
        <v>36977812.480000004</v>
      </c>
      <c r="AO24" s="191">
        <v>34</v>
      </c>
      <c r="AP24" s="193">
        <v>971056</v>
      </c>
      <c r="AQ24" s="193">
        <f t="shared" si="16"/>
        <v>33015904</v>
      </c>
      <c r="AR24" s="193">
        <f t="shared" si="17"/>
        <v>36977812.480000004</v>
      </c>
      <c r="AS24" s="191">
        <v>34</v>
      </c>
      <c r="AT24" s="193">
        <v>971056</v>
      </c>
      <c r="AU24" s="193">
        <f t="shared" si="18"/>
        <v>33015904</v>
      </c>
      <c r="AV24" s="193">
        <f t="shared" si="19"/>
        <v>36977812.480000004</v>
      </c>
      <c r="AW24" s="188"/>
      <c r="AX24" s="188"/>
      <c r="AY24" s="188"/>
      <c r="AZ24" s="188"/>
      <c r="BA24" s="188"/>
      <c r="BB24" s="194">
        <f t="shared" si="20"/>
        <v>145658400</v>
      </c>
      <c r="BC24" s="194">
        <f t="shared" si="21"/>
        <v>163137408.00000003</v>
      </c>
      <c r="BD24" s="188" t="s">
        <v>7705</v>
      </c>
      <c r="BE24" s="188" t="s">
        <v>7733</v>
      </c>
      <c r="BF24" s="188" t="s">
        <v>7733</v>
      </c>
      <c r="BG24" s="188"/>
      <c r="BH24" s="188"/>
      <c r="BI24" s="188"/>
      <c r="BJ24" s="188"/>
      <c r="BK24" s="188"/>
      <c r="BL24" s="188"/>
      <c r="BM24" s="188"/>
      <c r="BN24" s="188"/>
      <c r="BO24" s="188"/>
      <c r="BP24" s="188"/>
    </row>
    <row r="25" spans="2:68" ht="15" x14ac:dyDescent="0.25">
      <c r="B25" s="189"/>
      <c r="C25" s="189"/>
      <c r="D25" s="189"/>
      <c r="E25" s="188" t="s">
        <v>166</v>
      </c>
      <c r="F25" s="188" t="s">
        <v>7721</v>
      </c>
      <c r="G25" s="190">
        <v>120003709</v>
      </c>
      <c r="H25" s="188" t="s">
        <v>7722</v>
      </c>
      <c r="I25" s="188" t="s">
        <v>7723</v>
      </c>
      <c r="J25" s="188" t="s">
        <v>197</v>
      </c>
      <c r="K25" s="188"/>
      <c r="L25" s="188" t="s">
        <v>748</v>
      </c>
      <c r="M25" s="188">
        <v>30</v>
      </c>
      <c r="N25" s="188" t="s">
        <v>7700</v>
      </c>
      <c r="O25" s="181" t="s">
        <v>7701</v>
      </c>
      <c r="P25" s="188" t="s">
        <v>7622</v>
      </c>
      <c r="Q25" s="188" t="s">
        <v>7621</v>
      </c>
      <c r="R25" s="188">
        <v>230000000</v>
      </c>
      <c r="S25" s="188" t="s">
        <v>107</v>
      </c>
      <c r="T25" s="188" t="s">
        <v>108</v>
      </c>
      <c r="U25" s="191"/>
      <c r="V25" s="191" t="s">
        <v>7702</v>
      </c>
      <c r="W25" s="191" t="s">
        <v>7724</v>
      </c>
      <c r="X25" s="185">
        <v>30</v>
      </c>
      <c r="Y25" s="183" t="s">
        <v>7688</v>
      </c>
      <c r="Z25" s="185">
        <v>10</v>
      </c>
      <c r="AA25" s="191" t="s">
        <v>7725</v>
      </c>
      <c r="AB25" s="191" t="s">
        <v>7624</v>
      </c>
      <c r="AC25" s="192">
        <v>13</v>
      </c>
      <c r="AD25" s="193">
        <v>1786100</v>
      </c>
      <c r="AE25" s="193">
        <f t="shared" si="12"/>
        <v>23219300</v>
      </c>
      <c r="AF25" s="193">
        <f t="shared" si="13"/>
        <v>26005616.000000004</v>
      </c>
      <c r="AG25" s="192">
        <v>36</v>
      </c>
      <c r="AH25" s="193">
        <v>1786100</v>
      </c>
      <c r="AI25" s="193">
        <f t="shared" si="14"/>
        <v>64299600</v>
      </c>
      <c r="AJ25" s="193">
        <f t="shared" si="3"/>
        <v>72015552</v>
      </c>
      <c r="AK25" s="192">
        <v>36</v>
      </c>
      <c r="AL25" s="193">
        <v>1786100</v>
      </c>
      <c r="AM25" s="193">
        <f t="shared" si="15"/>
        <v>64299600</v>
      </c>
      <c r="AN25" s="193">
        <f t="shared" si="5"/>
        <v>72015552</v>
      </c>
      <c r="AO25" s="191">
        <v>36</v>
      </c>
      <c r="AP25" s="193">
        <v>1786100</v>
      </c>
      <c r="AQ25" s="193">
        <f t="shared" si="16"/>
        <v>64299600</v>
      </c>
      <c r="AR25" s="193">
        <f t="shared" si="17"/>
        <v>72015552</v>
      </c>
      <c r="AS25" s="191">
        <v>36</v>
      </c>
      <c r="AT25" s="193">
        <v>1786100</v>
      </c>
      <c r="AU25" s="193">
        <f t="shared" si="18"/>
        <v>64299600</v>
      </c>
      <c r="AV25" s="193">
        <f t="shared" si="19"/>
        <v>72015552</v>
      </c>
      <c r="AW25" s="188"/>
      <c r="AX25" s="188"/>
      <c r="AY25" s="188"/>
      <c r="AZ25" s="188"/>
      <c r="BA25" s="188"/>
      <c r="BB25" s="194">
        <f t="shared" si="20"/>
        <v>280417700</v>
      </c>
      <c r="BC25" s="194">
        <f t="shared" si="21"/>
        <v>314067824.00000006</v>
      </c>
      <c r="BD25" s="188" t="s">
        <v>7705</v>
      </c>
      <c r="BE25" s="188" t="s">
        <v>7734</v>
      </c>
      <c r="BF25" s="188" t="s">
        <v>7734</v>
      </c>
      <c r="BG25" s="188"/>
      <c r="BH25" s="188"/>
      <c r="BI25" s="188"/>
      <c r="BJ25" s="188"/>
      <c r="BK25" s="188"/>
      <c r="BL25" s="188"/>
      <c r="BM25" s="188"/>
      <c r="BN25" s="188"/>
      <c r="BO25" s="188"/>
      <c r="BP25" s="188"/>
    </row>
    <row r="26" spans="2:68" ht="15" x14ac:dyDescent="0.25">
      <c r="B26" s="189"/>
      <c r="C26" s="189"/>
      <c r="D26" s="189"/>
      <c r="E26" s="188" t="s">
        <v>160</v>
      </c>
      <c r="F26" s="188" t="s">
        <v>7721</v>
      </c>
      <c r="G26" s="190">
        <v>120005507</v>
      </c>
      <c r="H26" s="188" t="s">
        <v>7722</v>
      </c>
      <c r="I26" s="188" t="s">
        <v>7723</v>
      </c>
      <c r="J26" s="188" t="s">
        <v>197</v>
      </c>
      <c r="K26" s="188"/>
      <c r="L26" s="188" t="s">
        <v>748</v>
      </c>
      <c r="M26" s="188">
        <v>30</v>
      </c>
      <c r="N26" s="188" t="s">
        <v>7700</v>
      </c>
      <c r="O26" s="181" t="s">
        <v>7701</v>
      </c>
      <c r="P26" s="188" t="s">
        <v>7622</v>
      </c>
      <c r="Q26" s="188" t="s">
        <v>7621</v>
      </c>
      <c r="R26" s="188">
        <v>230000000</v>
      </c>
      <c r="S26" s="188" t="s">
        <v>107</v>
      </c>
      <c r="T26" s="188" t="s">
        <v>108</v>
      </c>
      <c r="U26" s="191"/>
      <c r="V26" s="191" t="s">
        <v>7702</v>
      </c>
      <c r="W26" s="191" t="s">
        <v>7724</v>
      </c>
      <c r="X26" s="185">
        <v>30</v>
      </c>
      <c r="Y26" s="183" t="s">
        <v>7688</v>
      </c>
      <c r="Z26" s="185">
        <v>10</v>
      </c>
      <c r="AA26" s="191" t="s">
        <v>7725</v>
      </c>
      <c r="AB26" s="191" t="s">
        <v>7624</v>
      </c>
      <c r="AC26" s="195">
        <v>16</v>
      </c>
      <c r="AD26" s="193">
        <v>1713734</v>
      </c>
      <c r="AE26" s="193">
        <f t="shared" si="12"/>
        <v>27419744</v>
      </c>
      <c r="AF26" s="193">
        <f t="shared" si="13"/>
        <v>30710113.280000001</v>
      </c>
      <c r="AG26" s="192">
        <v>16</v>
      </c>
      <c r="AH26" s="193">
        <v>1713734</v>
      </c>
      <c r="AI26" s="193">
        <f t="shared" si="14"/>
        <v>27419744</v>
      </c>
      <c r="AJ26" s="193">
        <f t="shared" si="3"/>
        <v>30710113.280000001</v>
      </c>
      <c r="AK26" s="195">
        <v>33</v>
      </c>
      <c r="AL26" s="193">
        <v>1713734</v>
      </c>
      <c r="AM26" s="193">
        <f t="shared" si="15"/>
        <v>56553222</v>
      </c>
      <c r="AN26" s="193">
        <f t="shared" si="5"/>
        <v>63339608.640000008</v>
      </c>
      <c r="AO26" s="196">
        <v>33</v>
      </c>
      <c r="AP26" s="193">
        <v>1713734</v>
      </c>
      <c r="AQ26" s="193">
        <f t="shared" si="16"/>
        <v>56553222</v>
      </c>
      <c r="AR26" s="193">
        <f t="shared" si="17"/>
        <v>63339608.640000008</v>
      </c>
      <c r="AS26" s="196">
        <v>33</v>
      </c>
      <c r="AT26" s="193">
        <v>1713734</v>
      </c>
      <c r="AU26" s="193">
        <f t="shared" si="18"/>
        <v>56553222</v>
      </c>
      <c r="AV26" s="193">
        <f t="shared" si="19"/>
        <v>63339608.640000008</v>
      </c>
      <c r="AW26" s="188"/>
      <c r="AX26" s="188"/>
      <c r="AY26" s="188"/>
      <c r="AZ26" s="188"/>
      <c r="BA26" s="188"/>
      <c r="BB26" s="194">
        <f t="shared" si="20"/>
        <v>224499154</v>
      </c>
      <c r="BC26" s="194">
        <f t="shared" si="21"/>
        <v>251439052.48000002</v>
      </c>
      <c r="BD26" s="188" t="s">
        <v>7705</v>
      </c>
      <c r="BE26" s="188" t="s">
        <v>7735</v>
      </c>
      <c r="BF26" s="188" t="s">
        <v>7735</v>
      </c>
      <c r="BG26" s="188"/>
      <c r="BH26" s="188"/>
      <c r="BI26" s="188"/>
      <c r="BJ26" s="188"/>
      <c r="BK26" s="188"/>
      <c r="BL26" s="188"/>
      <c r="BM26" s="188"/>
      <c r="BN26" s="188"/>
      <c r="BO26" s="188"/>
      <c r="BP26" s="188"/>
    </row>
    <row r="27" spans="2:68" ht="15" x14ac:dyDescent="0.25">
      <c r="B27" s="189"/>
      <c r="C27" s="189"/>
      <c r="D27" s="189"/>
      <c r="E27" s="188" t="s">
        <v>153</v>
      </c>
      <c r="F27" s="188" t="s">
        <v>7721</v>
      </c>
      <c r="G27" s="190">
        <v>120007228</v>
      </c>
      <c r="H27" s="188" t="s">
        <v>7722</v>
      </c>
      <c r="I27" s="188" t="s">
        <v>7723</v>
      </c>
      <c r="J27" s="188" t="s">
        <v>197</v>
      </c>
      <c r="K27" s="188"/>
      <c r="L27" s="188" t="s">
        <v>748</v>
      </c>
      <c r="M27" s="188">
        <v>30</v>
      </c>
      <c r="N27" s="188" t="s">
        <v>7700</v>
      </c>
      <c r="O27" s="181" t="s">
        <v>7701</v>
      </c>
      <c r="P27" s="188" t="s">
        <v>7622</v>
      </c>
      <c r="Q27" s="188" t="s">
        <v>7621</v>
      </c>
      <c r="R27" s="188">
        <v>230000000</v>
      </c>
      <c r="S27" s="188" t="s">
        <v>107</v>
      </c>
      <c r="T27" s="188" t="s">
        <v>108</v>
      </c>
      <c r="U27" s="191"/>
      <c r="V27" s="191" t="s">
        <v>7702</v>
      </c>
      <c r="W27" s="191" t="s">
        <v>7724</v>
      </c>
      <c r="X27" s="185">
        <v>30</v>
      </c>
      <c r="Y27" s="183" t="s">
        <v>7688</v>
      </c>
      <c r="Z27" s="185">
        <v>10</v>
      </c>
      <c r="AA27" s="191" t="s">
        <v>7725</v>
      </c>
      <c r="AB27" s="191" t="s">
        <v>7624</v>
      </c>
      <c r="AC27" s="192">
        <v>6</v>
      </c>
      <c r="AD27" s="193">
        <v>2149107</v>
      </c>
      <c r="AE27" s="193">
        <f t="shared" si="12"/>
        <v>12894642</v>
      </c>
      <c r="AF27" s="193">
        <f t="shared" si="13"/>
        <v>14441999.040000001</v>
      </c>
      <c r="AG27" s="192">
        <v>11</v>
      </c>
      <c r="AH27" s="193">
        <v>2149107</v>
      </c>
      <c r="AI27" s="193">
        <f t="shared" si="14"/>
        <v>23640177</v>
      </c>
      <c r="AJ27" s="193">
        <f t="shared" si="3"/>
        <v>26476998.240000002</v>
      </c>
      <c r="AK27" s="192">
        <v>11</v>
      </c>
      <c r="AL27" s="193">
        <v>2149107</v>
      </c>
      <c r="AM27" s="193">
        <f t="shared" si="15"/>
        <v>23640177</v>
      </c>
      <c r="AN27" s="193">
        <f t="shared" si="5"/>
        <v>26476998.240000002</v>
      </c>
      <c r="AO27" s="191">
        <v>11</v>
      </c>
      <c r="AP27" s="193">
        <v>2149107</v>
      </c>
      <c r="AQ27" s="193">
        <f t="shared" si="16"/>
        <v>23640177</v>
      </c>
      <c r="AR27" s="193">
        <f t="shared" si="17"/>
        <v>26476998.240000002</v>
      </c>
      <c r="AS27" s="191">
        <v>11</v>
      </c>
      <c r="AT27" s="193">
        <v>2149107</v>
      </c>
      <c r="AU27" s="193">
        <f t="shared" si="18"/>
        <v>23640177</v>
      </c>
      <c r="AV27" s="193">
        <f t="shared" si="19"/>
        <v>26476998.240000002</v>
      </c>
      <c r="AW27" s="188"/>
      <c r="AX27" s="188"/>
      <c r="AY27" s="188"/>
      <c r="AZ27" s="188"/>
      <c r="BA27" s="188"/>
      <c r="BB27" s="194">
        <f t="shared" si="20"/>
        <v>107455350</v>
      </c>
      <c r="BC27" s="194">
        <f t="shared" si="21"/>
        <v>120349992.00000001</v>
      </c>
      <c r="BD27" s="188" t="s">
        <v>7705</v>
      </c>
      <c r="BE27" s="188" t="s">
        <v>7736</v>
      </c>
      <c r="BF27" s="188" t="s">
        <v>7736</v>
      </c>
      <c r="BG27" s="188"/>
      <c r="BH27" s="188"/>
      <c r="BI27" s="188"/>
      <c r="BJ27" s="188"/>
      <c r="BK27" s="188"/>
      <c r="BL27" s="188"/>
      <c r="BM27" s="188"/>
      <c r="BN27" s="188"/>
      <c r="BO27" s="188"/>
      <c r="BP27" s="188"/>
    </row>
    <row r="28" spans="2:68" ht="15" x14ac:dyDescent="0.25">
      <c r="B28" s="189"/>
      <c r="C28" s="189"/>
      <c r="D28" s="189"/>
      <c r="E28" s="188" t="s">
        <v>148</v>
      </c>
      <c r="F28" s="188" t="s">
        <v>7721</v>
      </c>
      <c r="G28" s="180">
        <v>120007227</v>
      </c>
      <c r="H28" s="188" t="s">
        <v>7722</v>
      </c>
      <c r="I28" s="188" t="s">
        <v>7723</v>
      </c>
      <c r="J28" s="188" t="s">
        <v>197</v>
      </c>
      <c r="K28" s="188"/>
      <c r="L28" s="188" t="s">
        <v>748</v>
      </c>
      <c r="M28" s="188">
        <v>30</v>
      </c>
      <c r="N28" s="188" t="s">
        <v>7700</v>
      </c>
      <c r="O28" s="181" t="s">
        <v>7701</v>
      </c>
      <c r="P28" s="188" t="s">
        <v>7622</v>
      </c>
      <c r="Q28" s="188" t="s">
        <v>7621</v>
      </c>
      <c r="R28" s="188">
        <v>230000000</v>
      </c>
      <c r="S28" s="188" t="s">
        <v>107</v>
      </c>
      <c r="T28" s="188" t="s">
        <v>108</v>
      </c>
      <c r="U28" s="191"/>
      <c r="V28" s="191" t="s">
        <v>7737</v>
      </c>
      <c r="W28" s="191" t="s">
        <v>7724</v>
      </c>
      <c r="X28" s="185">
        <v>30</v>
      </c>
      <c r="Y28" s="183" t="s">
        <v>7688</v>
      </c>
      <c r="Z28" s="185">
        <v>10</v>
      </c>
      <c r="AA28" s="191" t="s">
        <v>7725</v>
      </c>
      <c r="AB28" s="191" t="s">
        <v>7624</v>
      </c>
      <c r="AC28" s="192"/>
      <c r="AD28" s="193">
        <v>1805118</v>
      </c>
      <c r="AE28" s="193">
        <f t="shared" si="12"/>
        <v>0</v>
      </c>
      <c r="AF28" s="193">
        <f t="shared" si="13"/>
        <v>0</v>
      </c>
      <c r="AG28" s="192">
        <v>11</v>
      </c>
      <c r="AH28" s="193">
        <v>1805118</v>
      </c>
      <c r="AI28" s="193">
        <f t="shared" si="14"/>
        <v>19856298</v>
      </c>
      <c r="AJ28" s="193">
        <f t="shared" si="3"/>
        <v>22239053.760000002</v>
      </c>
      <c r="AK28" s="192">
        <v>11</v>
      </c>
      <c r="AL28" s="193">
        <v>1805118</v>
      </c>
      <c r="AM28" s="193">
        <f t="shared" si="15"/>
        <v>19856298</v>
      </c>
      <c r="AN28" s="193">
        <f t="shared" si="5"/>
        <v>22239053.760000002</v>
      </c>
      <c r="AO28" s="191">
        <v>11</v>
      </c>
      <c r="AP28" s="193">
        <v>1805118</v>
      </c>
      <c r="AQ28" s="193">
        <f t="shared" si="16"/>
        <v>19856298</v>
      </c>
      <c r="AR28" s="193">
        <f t="shared" si="17"/>
        <v>22239053.760000002</v>
      </c>
      <c r="AS28" s="191">
        <v>11</v>
      </c>
      <c r="AT28" s="193">
        <v>1805118</v>
      </c>
      <c r="AU28" s="193">
        <f t="shared" si="18"/>
        <v>19856298</v>
      </c>
      <c r="AV28" s="193">
        <f t="shared" si="19"/>
        <v>22239053.760000002</v>
      </c>
      <c r="AW28" s="188"/>
      <c r="AX28" s="188"/>
      <c r="AY28" s="188"/>
      <c r="AZ28" s="188"/>
      <c r="BA28" s="188"/>
      <c r="BB28" s="194">
        <f t="shared" si="20"/>
        <v>79425192</v>
      </c>
      <c r="BC28" s="194">
        <f t="shared" si="21"/>
        <v>88956215.040000007</v>
      </c>
      <c r="BD28" s="188" t="s">
        <v>7705</v>
      </c>
      <c r="BE28" s="188" t="s">
        <v>7738</v>
      </c>
      <c r="BF28" s="188" t="s">
        <v>7738</v>
      </c>
      <c r="BG28" s="188"/>
      <c r="BH28" s="188"/>
      <c r="BI28" s="188"/>
      <c r="BJ28" s="188"/>
      <c r="BK28" s="188"/>
      <c r="BL28" s="188"/>
      <c r="BM28" s="188"/>
      <c r="BN28" s="188"/>
      <c r="BO28" s="188"/>
      <c r="BP28" s="188"/>
    </row>
    <row r="29" spans="2:68" ht="15" x14ac:dyDescent="0.25">
      <c r="B29" s="189"/>
      <c r="C29" s="189"/>
      <c r="D29" s="189"/>
      <c r="E29" s="188" t="s">
        <v>135</v>
      </c>
      <c r="F29" s="188" t="s">
        <v>7739</v>
      </c>
      <c r="G29" s="180">
        <v>120006039</v>
      </c>
      <c r="H29" s="188" t="s">
        <v>7698</v>
      </c>
      <c r="I29" s="188" t="s">
        <v>7740</v>
      </c>
      <c r="J29" s="188" t="s">
        <v>197</v>
      </c>
      <c r="K29" s="188"/>
      <c r="L29" s="188" t="s">
        <v>748</v>
      </c>
      <c r="M29" s="188">
        <v>30</v>
      </c>
      <c r="N29" s="188" t="s">
        <v>7700</v>
      </c>
      <c r="O29" s="181" t="s">
        <v>7701</v>
      </c>
      <c r="P29" s="188" t="s">
        <v>7622</v>
      </c>
      <c r="Q29" s="188" t="s">
        <v>7621</v>
      </c>
      <c r="R29" s="188">
        <v>230000000</v>
      </c>
      <c r="S29" s="188" t="s">
        <v>107</v>
      </c>
      <c r="T29" s="188" t="s">
        <v>108</v>
      </c>
      <c r="U29" s="191"/>
      <c r="V29" s="191" t="s">
        <v>7737</v>
      </c>
      <c r="W29" s="191" t="s">
        <v>7703</v>
      </c>
      <c r="X29" s="185">
        <v>30</v>
      </c>
      <c r="Y29" s="183" t="s">
        <v>7688</v>
      </c>
      <c r="Z29" s="185">
        <v>10</v>
      </c>
      <c r="AA29" s="191" t="s">
        <v>7704</v>
      </c>
      <c r="AB29" s="191" t="s">
        <v>7624</v>
      </c>
      <c r="AC29" s="192"/>
      <c r="AD29" s="193">
        <v>393341</v>
      </c>
      <c r="AE29" s="193">
        <f t="shared" si="12"/>
        <v>0</v>
      </c>
      <c r="AF29" s="193">
        <f t="shared" si="13"/>
        <v>0</v>
      </c>
      <c r="AG29" s="192">
        <v>20</v>
      </c>
      <c r="AH29" s="193">
        <v>393341</v>
      </c>
      <c r="AI29" s="193">
        <f t="shared" si="14"/>
        <v>7866820</v>
      </c>
      <c r="AJ29" s="193">
        <f t="shared" si="3"/>
        <v>8810838.4000000004</v>
      </c>
      <c r="AK29" s="192">
        <v>20</v>
      </c>
      <c r="AL29" s="193">
        <v>393341</v>
      </c>
      <c r="AM29" s="193">
        <f t="shared" si="15"/>
        <v>7866820</v>
      </c>
      <c r="AN29" s="193">
        <f t="shared" si="5"/>
        <v>8810838.4000000004</v>
      </c>
      <c r="AO29" s="191">
        <v>20</v>
      </c>
      <c r="AP29" s="193">
        <v>393341</v>
      </c>
      <c r="AQ29" s="193">
        <f t="shared" si="16"/>
        <v>7866820</v>
      </c>
      <c r="AR29" s="193">
        <f t="shared" si="17"/>
        <v>8810838.4000000004</v>
      </c>
      <c r="AS29" s="191">
        <v>20</v>
      </c>
      <c r="AT29" s="193">
        <v>393341</v>
      </c>
      <c r="AU29" s="193">
        <f t="shared" si="18"/>
        <v>7866820</v>
      </c>
      <c r="AV29" s="193">
        <f t="shared" si="19"/>
        <v>8810838.4000000004</v>
      </c>
      <c r="AW29" s="188"/>
      <c r="AX29" s="188"/>
      <c r="AY29" s="188"/>
      <c r="AZ29" s="188"/>
      <c r="BA29" s="188"/>
      <c r="BB29" s="194">
        <f>SUM(AY29,AU29,AQ29,AI29,AE29,AM29)</f>
        <v>31467280</v>
      </c>
      <c r="BC29" s="194">
        <f>IF(AB29="С НДС",BB29*1.12,BB29)</f>
        <v>35243353.600000001</v>
      </c>
      <c r="BD29" s="188" t="s">
        <v>7705</v>
      </c>
      <c r="BE29" s="188" t="s">
        <v>7717</v>
      </c>
      <c r="BF29" s="188" t="s">
        <v>7717</v>
      </c>
      <c r="BG29" s="188"/>
      <c r="BH29" s="188"/>
      <c r="BI29" s="188"/>
      <c r="BJ29" s="188"/>
      <c r="BK29" s="188"/>
      <c r="BL29" s="188"/>
      <c r="BM29" s="188"/>
      <c r="BN29" s="188"/>
      <c r="BO29" s="188"/>
      <c r="BP29" s="188"/>
    </row>
    <row r="30" spans="2:68" ht="15" x14ac:dyDescent="0.25">
      <c r="B30" s="189"/>
      <c r="C30" s="189"/>
      <c r="D30" s="189"/>
      <c r="E30" s="188" t="s">
        <v>141</v>
      </c>
      <c r="F30" s="188" t="s">
        <v>7741</v>
      </c>
      <c r="G30" s="180">
        <v>120008474</v>
      </c>
      <c r="H30" s="188" t="s">
        <v>7698</v>
      </c>
      <c r="I30" s="188" t="s">
        <v>7742</v>
      </c>
      <c r="J30" s="188" t="s">
        <v>197</v>
      </c>
      <c r="K30" s="188"/>
      <c r="L30" s="188" t="s">
        <v>748</v>
      </c>
      <c r="M30" s="188">
        <v>30</v>
      </c>
      <c r="N30" s="188" t="s">
        <v>7700</v>
      </c>
      <c r="O30" s="181" t="s">
        <v>7701</v>
      </c>
      <c r="P30" s="188" t="s">
        <v>7622</v>
      </c>
      <c r="Q30" s="188" t="s">
        <v>7621</v>
      </c>
      <c r="R30" s="188">
        <v>230000000</v>
      </c>
      <c r="S30" s="188" t="s">
        <v>107</v>
      </c>
      <c r="T30" s="188" t="s">
        <v>108</v>
      </c>
      <c r="U30" s="191"/>
      <c r="V30" s="191" t="s">
        <v>7737</v>
      </c>
      <c r="W30" s="191" t="s">
        <v>7703</v>
      </c>
      <c r="X30" s="185">
        <v>30</v>
      </c>
      <c r="Y30" s="183" t="s">
        <v>7688</v>
      </c>
      <c r="Z30" s="185">
        <v>10</v>
      </c>
      <c r="AA30" s="191" t="s">
        <v>7704</v>
      </c>
      <c r="AB30" s="191" t="s">
        <v>7624</v>
      </c>
      <c r="AC30" s="192"/>
      <c r="AD30" s="193">
        <v>555573</v>
      </c>
      <c r="AE30" s="193">
        <f t="shared" si="12"/>
        <v>0</v>
      </c>
      <c r="AF30" s="193">
        <f t="shared" si="13"/>
        <v>0</v>
      </c>
      <c r="AG30" s="192">
        <v>169</v>
      </c>
      <c r="AH30" s="193">
        <v>555573</v>
      </c>
      <c r="AI30" s="193">
        <f t="shared" si="14"/>
        <v>93891837</v>
      </c>
      <c r="AJ30" s="193">
        <f t="shared" si="3"/>
        <v>105158857.44000001</v>
      </c>
      <c r="AK30" s="192">
        <v>169</v>
      </c>
      <c r="AL30" s="193">
        <v>555573</v>
      </c>
      <c r="AM30" s="193">
        <f t="shared" si="15"/>
        <v>93891837</v>
      </c>
      <c r="AN30" s="193">
        <f t="shared" si="5"/>
        <v>105158857.44000001</v>
      </c>
      <c r="AO30" s="191">
        <v>169</v>
      </c>
      <c r="AP30" s="193">
        <v>555573</v>
      </c>
      <c r="AQ30" s="193">
        <f t="shared" si="16"/>
        <v>93891837</v>
      </c>
      <c r="AR30" s="193">
        <f t="shared" si="17"/>
        <v>105158857.44000001</v>
      </c>
      <c r="AS30" s="191">
        <v>169</v>
      </c>
      <c r="AT30" s="193">
        <v>555573</v>
      </c>
      <c r="AU30" s="193">
        <f t="shared" si="18"/>
        <v>93891837</v>
      </c>
      <c r="AV30" s="193">
        <f t="shared" si="19"/>
        <v>105158857.44000001</v>
      </c>
      <c r="AW30" s="188"/>
      <c r="AX30" s="188"/>
      <c r="AY30" s="188"/>
      <c r="AZ30" s="188"/>
      <c r="BA30" s="188"/>
      <c r="BB30" s="194">
        <f>SUM(AY30,AU30,AQ30,AI30,AE30,AM30)</f>
        <v>375567348</v>
      </c>
      <c r="BC30" s="194">
        <f>IF(AB30="С НДС",BB30*1.12,BB30)</f>
        <v>420635429.76000005</v>
      </c>
      <c r="BD30" s="188" t="s">
        <v>7705</v>
      </c>
      <c r="BE30" s="188" t="s">
        <v>7720</v>
      </c>
      <c r="BF30" s="188" t="s">
        <v>7720</v>
      </c>
      <c r="BG30" s="188"/>
      <c r="BH30" s="188"/>
      <c r="BI30" s="188"/>
      <c r="BJ30" s="188"/>
      <c r="BK30" s="188"/>
      <c r="BL30" s="188"/>
      <c r="BM30" s="188"/>
      <c r="BN30" s="188"/>
      <c r="BO30" s="188"/>
      <c r="BP30" s="188"/>
    </row>
    <row r="31" spans="2:68" x14ac:dyDescent="0.2">
      <c r="B31" s="182"/>
      <c r="C31" s="182"/>
      <c r="D31" s="182"/>
      <c r="E31" s="235" t="s">
        <v>7743</v>
      </c>
      <c r="F31" s="182"/>
      <c r="G31" s="182"/>
      <c r="H31" s="244"/>
      <c r="I31" s="244"/>
      <c r="J31" s="182"/>
      <c r="K31" s="182"/>
      <c r="L31" s="182"/>
      <c r="M31" s="182"/>
      <c r="N31" s="182"/>
      <c r="O31" s="182"/>
      <c r="P31" s="182"/>
      <c r="Q31" s="182"/>
      <c r="R31" s="182"/>
      <c r="S31" s="244"/>
      <c r="T31" s="182"/>
      <c r="U31" s="186"/>
      <c r="V31" s="186"/>
      <c r="W31" s="186"/>
      <c r="X31" s="186"/>
      <c r="Y31" s="186"/>
      <c r="Z31" s="186"/>
      <c r="AA31" s="186"/>
      <c r="AB31" s="186"/>
      <c r="AC31" s="186"/>
      <c r="AD31" s="186"/>
      <c r="AE31" s="186"/>
      <c r="AF31" s="186"/>
      <c r="AG31" s="186"/>
      <c r="AH31" s="186"/>
      <c r="AI31" s="186"/>
      <c r="AJ31" s="186"/>
      <c r="AK31" s="186"/>
      <c r="AL31" s="186"/>
      <c r="AM31" s="186"/>
      <c r="AN31" s="186"/>
      <c r="AO31" s="186"/>
      <c r="AP31" s="186"/>
      <c r="AQ31" s="186"/>
      <c r="AR31" s="186"/>
      <c r="AS31" s="186"/>
      <c r="AT31" s="186"/>
      <c r="AU31" s="186"/>
      <c r="AV31" s="186"/>
      <c r="AW31" s="182"/>
      <c r="AX31" s="182"/>
      <c r="AY31" s="182"/>
      <c r="AZ31" s="182"/>
      <c r="BA31" s="182"/>
      <c r="BB31" s="245">
        <f>SUM(BB12:BB30)</f>
        <v>5160420192.8199997</v>
      </c>
      <c r="BC31" s="245">
        <f>SUM(BC12:BC30)</f>
        <v>5779670615.9584017</v>
      </c>
      <c r="BD31" s="182"/>
      <c r="BE31" s="182"/>
      <c r="BF31" s="182"/>
      <c r="BG31" s="244"/>
      <c r="BH31" s="182"/>
      <c r="BI31" s="182"/>
      <c r="BJ31" s="244"/>
      <c r="BK31" s="182"/>
      <c r="BL31" s="182"/>
      <c r="BM31" s="244"/>
      <c r="BN31" s="182"/>
      <c r="BO31" s="182"/>
      <c r="BP31" s="182"/>
    </row>
    <row r="32" spans="2:68" x14ac:dyDescent="0.2">
      <c r="B32" s="246"/>
      <c r="C32" s="246"/>
      <c r="D32" s="246"/>
      <c r="E32" s="247" t="s">
        <v>5944</v>
      </c>
      <c r="F32" s="246"/>
      <c r="G32" s="246"/>
      <c r="H32" s="248"/>
      <c r="I32" s="248"/>
      <c r="J32" s="246"/>
      <c r="K32" s="246"/>
      <c r="L32" s="246"/>
      <c r="M32" s="246"/>
      <c r="N32" s="246"/>
      <c r="O32" s="246"/>
      <c r="P32" s="246"/>
      <c r="Q32" s="246"/>
      <c r="R32" s="246"/>
      <c r="S32" s="248"/>
      <c r="T32" s="246"/>
      <c r="U32" s="249"/>
      <c r="V32" s="249"/>
      <c r="W32" s="249"/>
      <c r="X32" s="249"/>
      <c r="Y32" s="249"/>
      <c r="Z32" s="249"/>
      <c r="AA32" s="249"/>
      <c r="AB32" s="249"/>
      <c r="AC32" s="249"/>
      <c r="AD32" s="249"/>
      <c r="AE32" s="249"/>
      <c r="AF32" s="249"/>
      <c r="AG32" s="249"/>
      <c r="AH32" s="249"/>
      <c r="AI32" s="249"/>
      <c r="AJ32" s="249"/>
      <c r="AK32" s="249"/>
      <c r="AL32" s="249"/>
      <c r="AM32" s="249"/>
      <c r="AN32" s="249"/>
      <c r="AO32" s="249"/>
      <c r="AP32" s="249"/>
      <c r="AQ32" s="249"/>
      <c r="AR32" s="249"/>
      <c r="AS32" s="249"/>
      <c r="AT32" s="249"/>
      <c r="AU32" s="249"/>
      <c r="AV32" s="249"/>
      <c r="AW32" s="246"/>
      <c r="AX32" s="246"/>
      <c r="AY32" s="246"/>
      <c r="AZ32" s="246"/>
      <c r="BA32" s="246"/>
      <c r="BB32" s="246"/>
      <c r="BC32" s="246"/>
      <c r="BD32" s="246"/>
      <c r="BE32" s="246"/>
      <c r="BF32" s="246"/>
      <c r="BG32" s="246"/>
      <c r="BH32" s="246"/>
      <c r="BI32" s="246"/>
      <c r="BJ32" s="246"/>
      <c r="BK32" s="246"/>
      <c r="BL32" s="246"/>
      <c r="BM32" s="246"/>
      <c r="BN32" s="246"/>
      <c r="BO32" s="246"/>
      <c r="BP32" s="246"/>
    </row>
    <row r="33" spans="2:68" x14ac:dyDescent="0.2">
      <c r="B33" s="180"/>
      <c r="C33" s="180"/>
      <c r="D33" s="180"/>
      <c r="E33" s="154" t="s">
        <v>7744</v>
      </c>
      <c r="F33" s="180" t="s">
        <v>7745</v>
      </c>
      <c r="G33" s="180"/>
      <c r="H33" s="180" t="s">
        <v>7746</v>
      </c>
      <c r="I33" s="180" t="s">
        <v>7746</v>
      </c>
      <c r="J33" s="182" t="s">
        <v>105</v>
      </c>
      <c r="K33" s="182" t="s">
        <v>7617</v>
      </c>
      <c r="L33" s="197"/>
      <c r="M33" s="180">
        <v>100</v>
      </c>
      <c r="N33" s="198" t="s">
        <v>7618</v>
      </c>
      <c r="O33" s="197" t="s">
        <v>7619</v>
      </c>
      <c r="P33" s="180" t="s">
        <v>7747</v>
      </c>
      <c r="Q33" s="180" t="s">
        <v>7621</v>
      </c>
      <c r="R33" s="198" t="s">
        <v>7618</v>
      </c>
      <c r="S33" s="180" t="s">
        <v>7748</v>
      </c>
      <c r="T33" s="182"/>
      <c r="U33" s="186" t="s">
        <v>7623</v>
      </c>
      <c r="V33" s="186"/>
      <c r="W33" s="186"/>
      <c r="X33" s="186">
        <v>0</v>
      </c>
      <c r="Y33" s="186">
        <v>90</v>
      </c>
      <c r="Z33" s="186">
        <v>10</v>
      </c>
      <c r="AA33" s="186"/>
      <c r="AB33" s="186" t="s">
        <v>7624</v>
      </c>
      <c r="AC33" s="199">
        <v>1</v>
      </c>
      <c r="AD33" s="200">
        <v>50000000</v>
      </c>
      <c r="AE33" s="201">
        <v>50000000</v>
      </c>
      <c r="AF33" s="202">
        <f t="shared" ref="AF33:AF51" si="22">IF(AB33="С НДС",AE33*1.12,AE33)</f>
        <v>56000000.000000007</v>
      </c>
      <c r="AG33" s="203">
        <v>1</v>
      </c>
      <c r="AH33" s="200">
        <v>100000000</v>
      </c>
      <c r="AI33" s="201">
        <v>100000000</v>
      </c>
      <c r="AJ33" s="201">
        <f t="shared" ref="AJ33:AJ51" si="23">IF(AB33="С НДС",AI33*1.12,AI33)</f>
        <v>112000000.00000001</v>
      </c>
      <c r="AK33" s="203">
        <v>1</v>
      </c>
      <c r="AL33" s="200">
        <v>90000000</v>
      </c>
      <c r="AM33" s="201">
        <v>90000000</v>
      </c>
      <c r="AN33" s="201">
        <f>IF(AB33="С НДС",AM33*1.12,AM33)</f>
        <v>100800000.00000001</v>
      </c>
      <c r="AO33" s="201"/>
      <c r="AP33" s="201"/>
      <c r="AQ33" s="201"/>
      <c r="AR33" s="201"/>
      <c r="AS33" s="201"/>
      <c r="AT33" s="201"/>
      <c r="AU33" s="201"/>
      <c r="AV33" s="201"/>
      <c r="AW33" s="204"/>
      <c r="AX33" s="204"/>
      <c r="AY33" s="204"/>
      <c r="AZ33" s="204"/>
      <c r="BA33" s="204"/>
      <c r="BB33" s="204">
        <f t="shared" ref="BB33" si="24">SUM(AY33,AU33,AQ33,AI33,AE33,AM33)</f>
        <v>240000000</v>
      </c>
      <c r="BC33" s="205">
        <f t="shared" ref="BC33:BC41" si="25">IF(AB33="С НДС",BB33*1.12,BB33)</f>
        <v>268800000</v>
      </c>
      <c r="BD33" s="206">
        <v>120240021112</v>
      </c>
      <c r="BE33" s="180" t="s">
        <v>7749</v>
      </c>
      <c r="BF33" s="180" t="s">
        <v>7750</v>
      </c>
      <c r="BG33" s="182"/>
      <c r="BH33" s="182"/>
      <c r="BI33" s="182"/>
      <c r="BJ33" s="182"/>
      <c r="BK33" s="182"/>
      <c r="BL33" s="182"/>
      <c r="BM33" s="182"/>
      <c r="BN33" s="182"/>
      <c r="BO33" s="182"/>
      <c r="BP33" s="182"/>
    </row>
    <row r="34" spans="2:68" x14ac:dyDescent="0.2">
      <c r="B34" s="180"/>
      <c r="C34" s="180"/>
      <c r="D34" s="180"/>
      <c r="E34" s="154" t="s">
        <v>7751</v>
      </c>
      <c r="F34" s="180" t="s">
        <v>7752</v>
      </c>
      <c r="G34" s="180"/>
      <c r="H34" s="180" t="s">
        <v>7753</v>
      </c>
      <c r="I34" s="180" t="s">
        <v>7753</v>
      </c>
      <c r="J34" s="182" t="s">
        <v>197</v>
      </c>
      <c r="K34" s="182"/>
      <c r="L34" s="197"/>
      <c r="M34" s="180">
        <v>100</v>
      </c>
      <c r="N34" s="198" t="s">
        <v>7618</v>
      </c>
      <c r="O34" s="197" t="s">
        <v>7619</v>
      </c>
      <c r="P34" s="180" t="s">
        <v>7622</v>
      </c>
      <c r="Q34" s="180" t="s">
        <v>7621</v>
      </c>
      <c r="R34" s="198" t="s">
        <v>7618</v>
      </c>
      <c r="S34" s="180" t="s">
        <v>7754</v>
      </c>
      <c r="T34" s="182"/>
      <c r="U34" s="186" t="s">
        <v>7755</v>
      </c>
      <c r="V34" s="186"/>
      <c r="W34" s="186"/>
      <c r="X34" s="186">
        <v>0</v>
      </c>
      <c r="Y34" s="186">
        <v>90</v>
      </c>
      <c r="Z34" s="186">
        <v>10</v>
      </c>
      <c r="AA34" s="186"/>
      <c r="AB34" s="186" t="s">
        <v>7624</v>
      </c>
      <c r="AC34" s="199">
        <v>1</v>
      </c>
      <c r="AD34" s="200">
        <v>17250000</v>
      </c>
      <c r="AE34" s="201">
        <v>17250000</v>
      </c>
      <c r="AF34" s="202">
        <f t="shared" si="22"/>
        <v>19320000</v>
      </c>
      <c r="AG34" s="203">
        <v>1</v>
      </c>
      <c r="AH34" s="200">
        <v>17250000</v>
      </c>
      <c r="AI34" s="201">
        <v>17250000</v>
      </c>
      <c r="AJ34" s="201">
        <f t="shared" si="23"/>
        <v>19320000</v>
      </c>
      <c r="AK34" s="203"/>
      <c r="AL34" s="200"/>
      <c r="AM34" s="201"/>
      <c r="AN34" s="201"/>
      <c r="AO34" s="201"/>
      <c r="AP34" s="201"/>
      <c r="AQ34" s="201"/>
      <c r="AR34" s="201"/>
      <c r="AS34" s="201"/>
      <c r="AT34" s="201"/>
      <c r="AU34" s="201"/>
      <c r="AV34" s="201"/>
      <c r="AW34" s="204"/>
      <c r="AX34" s="204"/>
      <c r="AY34" s="204"/>
      <c r="AZ34" s="204"/>
      <c r="BA34" s="204"/>
      <c r="BB34" s="207">
        <v>0</v>
      </c>
      <c r="BC34" s="208">
        <f t="shared" si="25"/>
        <v>0</v>
      </c>
      <c r="BD34" s="206">
        <v>120240021112</v>
      </c>
      <c r="BE34" s="180" t="s">
        <v>7756</v>
      </c>
      <c r="BF34" s="180" t="s">
        <v>7757</v>
      </c>
      <c r="BG34" s="182"/>
      <c r="BH34" s="182"/>
      <c r="BI34" s="182"/>
      <c r="BJ34" s="182"/>
      <c r="BK34" s="182"/>
      <c r="BL34" s="182"/>
      <c r="BM34" s="182"/>
      <c r="BN34" s="182"/>
      <c r="BO34" s="182"/>
      <c r="BP34" s="182" t="s">
        <v>7577</v>
      </c>
    </row>
    <row r="35" spans="2:68" x14ac:dyDescent="0.2">
      <c r="B35" s="180"/>
      <c r="C35" s="180"/>
      <c r="D35" s="180"/>
      <c r="E35" s="154" t="s">
        <v>7868</v>
      </c>
      <c r="F35" s="180" t="s">
        <v>7752</v>
      </c>
      <c r="G35" s="180"/>
      <c r="H35" s="180" t="s">
        <v>7753</v>
      </c>
      <c r="I35" s="180" t="s">
        <v>7753</v>
      </c>
      <c r="J35" s="182" t="s">
        <v>197</v>
      </c>
      <c r="K35" s="182"/>
      <c r="L35" s="197"/>
      <c r="M35" s="180">
        <v>100</v>
      </c>
      <c r="N35" s="198" t="s">
        <v>7618</v>
      </c>
      <c r="O35" s="197" t="s">
        <v>7619</v>
      </c>
      <c r="P35" s="180" t="s">
        <v>7637</v>
      </c>
      <c r="Q35" s="180" t="s">
        <v>7621</v>
      </c>
      <c r="R35" s="198" t="s">
        <v>7618</v>
      </c>
      <c r="S35" s="180" t="s">
        <v>7754</v>
      </c>
      <c r="T35" s="182"/>
      <c r="U35" s="186" t="s">
        <v>7755</v>
      </c>
      <c r="V35" s="186"/>
      <c r="W35" s="186"/>
      <c r="X35" s="186">
        <v>0</v>
      </c>
      <c r="Y35" s="186">
        <v>90</v>
      </c>
      <c r="Z35" s="186">
        <v>10</v>
      </c>
      <c r="AA35" s="186"/>
      <c r="AB35" s="186" t="s">
        <v>7624</v>
      </c>
      <c r="AC35" s="199">
        <v>1</v>
      </c>
      <c r="AD35" s="200">
        <v>17250000</v>
      </c>
      <c r="AE35" s="201">
        <f t="shared" ref="AE35" si="26">AD35*AC35</f>
        <v>17250000</v>
      </c>
      <c r="AF35" s="202">
        <f t="shared" si="22"/>
        <v>19320000</v>
      </c>
      <c r="AG35" s="250">
        <v>1</v>
      </c>
      <c r="AH35" s="200">
        <v>17250000</v>
      </c>
      <c r="AI35" s="201">
        <f t="shared" ref="AI35" si="27">AH35*AG35</f>
        <v>17250000</v>
      </c>
      <c r="AJ35" s="201">
        <f t="shared" si="23"/>
        <v>19320000</v>
      </c>
      <c r="AK35" s="203"/>
      <c r="AL35" s="200"/>
      <c r="AM35" s="201"/>
      <c r="AN35" s="201"/>
      <c r="AO35" s="201"/>
      <c r="AP35" s="201"/>
      <c r="AQ35" s="201"/>
      <c r="AR35" s="201"/>
      <c r="AS35" s="201"/>
      <c r="AT35" s="201"/>
      <c r="AU35" s="201"/>
      <c r="AV35" s="201"/>
      <c r="AW35" s="204"/>
      <c r="AX35" s="204"/>
      <c r="AY35" s="204"/>
      <c r="AZ35" s="204"/>
      <c r="BA35" s="204"/>
      <c r="BB35" s="204">
        <f t="shared" ref="BB35" si="28">SUM(AY35,AU35,AQ35,AI35,AE35,AM35)</f>
        <v>34500000</v>
      </c>
      <c r="BC35" s="205">
        <f t="shared" si="25"/>
        <v>38640000</v>
      </c>
      <c r="BD35" s="206">
        <v>120240021112</v>
      </c>
      <c r="BE35" s="180" t="s">
        <v>7756</v>
      </c>
      <c r="BF35" s="180" t="s">
        <v>7757</v>
      </c>
      <c r="BG35" s="182"/>
      <c r="BH35" s="182"/>
      <c r="BI35" s="182"/>
      <c r="BJ35" s="182"/>
      <c r="BK35" s="182"/>
      <c r="BL35" s="182"/>
      <c r="BM35" s="182"/>
      <c r="BN35" s="182"/>
      <c r="BO35" s="182"/>
      <c r="BP35" s="182"/>
    </row>
    <row r="36" spans="2:68" x14ac:dyDescent="0.2">
      <c r="B36" s="180"/>
      <c r="C36" s="180"/>
      <c r="D36" s="180"/>
      <c r="E36" s="154" t="s">
        <v>7758</v>
      </c>
      <c r="F36" s="180" t="s">
        <v>7752</v>
      </c>
      <c r="G36" s="180"/>
      <c r="H36" s="180" t="s">
        <v>7753</v>
      </c>
      <c r="I36" s="180" t="s">
        <v>7753</v>
      </c>
      <c r="J36" s="182" t="s">
        <v>197</v>
      </c>
      <c r="K36" s="182"/>
      <c r="L36" s="197"/>
      <c r="M36" s="180">
        <v>100</v>
      </c>
      <c r="N36" s="198" t="s">
        <v>7618</v>
      </c>
      <c r="O36" s="197" t="s">
        <v>7619</v>
      </c>
      <c r="P36" s="180" t="s">
        <v>7622</v>
      </c>
      <c r="Q36" s="180" t="s">
        <v>7621</v>
      </c>
      <c r="R36" s="198" t="s">
        <v>7618</v>
      </c>
      <c r="S36" s="180" t="s">
        <v>7759</v>
      </c>
      <c r="T36" s="182"/>
      <c r="U36" s="186" t="s">
        <v>7755</v>
      </c>
      <c r="V36" s="186"/>
      <c r="W36" s="186"/>
      <c r="X36" s="186">
        <v>0</v>
      </c>
      <c r="Y36" s="186">
        <v>90</v>
      </c>
      <c r="Z36" s="186">
        <v>10</v>
      </c>
      <c r="AA36" s="186"/>
      <c r="AB36" s="186" t="s">
        <v>7624</v>
      </c>
      <c r="AC36" s="199">
        <v>1</v>
      </c>
      <c r="AD36" s="200">
        <v>17250000</v>
      </c>
      <c r="AE36" s="201">
        <v>17250000</v>
      </c>
      <c r="AF36" s="202">
        <f t="shared" si="22"/>
        <v>19320000</v>
      </c>
      <c r="AG36" s="203">
        <v>1</v>
      </c>
      <c r="AH36" s="200">
        <v>17250000</v>
      </c>
      <c r="AI36" s="201">
        <v>17250000</v>
      </c>
      <c r="AJ36" s="201">
        <f t="shared" si="23"/>
        <v>19320000</v>
      </c>
      <c r="AK36" s="203"/>
      <c r="AL36" s="200"/>
      <c r="AM36" s="201"/>
      <c r="AN36" s="201"/>
      <c r="AO36" s="201"/>
      <c r="AP36" s="201"/>
      <c r="AQ36" s="201"/>
      <c r="AR36" s="201"/>
      <c r="AS36" s="201"/>
      <c r="AT36" s="201"/>
      <c r="AU36" s="201"/>
      <c r="AV36" s="201"/>
      <c r="AW36" s="204"/>
      <c r="AX36" s="204"/>
      <c r="AY36" s="204"/>
      <c r="AZ36" s="204"/>
      <c r="BA36" s="204"/>
      <c r="BB36" s="207">
        <v>0</v>
      </c>
      <c r="BC36" s="208">
        <f t="shared" si="25"/>
        <v>0</v>
      </c>
      <c r="BD36" s="206">
        <v>120240021112</v>
      </c>
      <c r="BE36" s="180" t="s">
        <v>7760</v>
      </c>
      <c r="BF36" s="180" t="s">
        <v>7761</v>
      </c>
      <c r="BG36" s="182"/>
      <c r="BH36" s="182"/>
      <c r="BI36" s="182"/>
      <c r="BJ36" s="182"/>
      <c r="BK36" s="182"/>
      <c r="BL36" s="182"/>
      <c r="BM36" s="182"/>
      <c r="BN36" s="182"/>
      <c r="BO36" s="182"/>
      <c r="BP36" s="182" t="s">
        <v>7577</v>
      </c>
    </row>
    <row r="37" spans="2:68" x14ac:dyDescent="0.2">
      <c r="B37" s="180"/>
      <c r="C37" s="180"/>
      <c r="D37" s="180"/>
      <c r="E37" s="154" t="s">
        <v>7869</v>
      </c>
      <c r="F37" s="180" t="s">
        <v>7752</v>
      </c>
      <c r="G37" s="180"/>
      <c r="H37" s="180" t="s">
        <v>7753</v>
      </c>
      <c r="I37" s="180" t="s">
        <v>7753</v>
      </c>
      <c r="J37" s="182" t="s">
        <v>197</v>
      </c>
      <c r="K37" s="182"/>
      <c r="L37" s="197"/>
      <c r="M37" s="180">
        <v>100</v>
      </c>
      <c r="N37" s="198" t="s">
        <v>7618</v>
      </c>
      <c r="O37" s="197" t="s">
        <v>7619</v>
      </c>
      <c r="P37" s="180" t="s">
        <v>7637</v>
      </c>
      <c r="Q37" s="180" t="s">
        <v>7621</v>
      </c>
      <c r="R37" s="198" t="s">
        <v>7618</v>
      </c>
      <c r="S37" s="180" t="s">
        <v>7759</v>
      </c>
      <c r="T37" s="182"/>
      <c r="U37" s="186" t="s">
        <v>7755</v>
      </c>
      <c r="V37" s="186"/>
      <c r="W37" s="186"/>
      <c r="X37" s="186">
        <v>0</v>
      </c>
      <c r="Y37" s="186">
        <v>90</v>
      </c>
      <c r="Z37" s="186">
        <v>10</v>
      </c>
      <c r="AA37" s="186"/>
      <c r="AB37" s="186" t="s">
        <v>7624</v>
      </c>
      <c r="AC37" s="199">
        <v>1</v>
      </c>
      <c r="AD37" s="200">
        <v>17250000</v>
      </c>
      <c r="AE37" s="201">
        <f t="shared" ref="AE37" si="29">AD37*AC37</f>
        <v>17250000</v>
      </c>
      <c r="AF37" s="202">
        <f t="shared" si="22"/>
        <v>19320000</v>
      </c>
      <c r="AG37" s="250">
        <v>1</v>
      </c>
      <c r="AH37" s="200">
        <v>17250000</v>
      </c>
      <c r="AI37" s="201">
        <f t="shared" ref="AI37" si="30">AH37*AG37</f>
        <v>17250000</v>
      </c>
      <c r="AJ37" s="201">
        <f t="shared" si="23"/>
        <v>19320000</v>
      </c>
      <c r="AK37" s="203"/>
      <c r="AL37" s="200"/>
      <c r="AM37" s="201"/>
      <c r="AN37" s="201"/>
      <c r="AO37" s="201"/>
      <c r="AP37" s="201"/>
      <c r="AQ37" s="201"/>
      <c r="AR37" s="201"/>
      <c r="AS37" s="201"/>
      <c r="AT37" s="201"/>
      <c r="AU37" s="201"/>
      <c r="AV37" s="201"/>
      <c r="AW37" s="204"/>
      <c r="AX37" s="204"/>
      <c r="AY37" s="204"/>
      <c r="AZ37" s="204"/>
      <c r="BA37" s="204"/>
      <c r="BB37" s="204">
        <f t="shared" ref="BB37" si="31">SUM(AY37,AU37,AQ37,AI37,AE37,AM37)</f>
        <v>34500000</v>
      </c>
      <c r="BC37" s="205">
        <f t="shared" si="25"/>
        <v>38640000</v>
      </c>
      <c r="BD37" s="206">
        <v>120240021112</v>
      </c>
      <c r="BE37" s="180" t="s">
        <v>7760</v>
      </c>
      <c r="BF37" s="180" t="s">
        <v>7761</v>
      </c>
      <c r="BG37" s="182"/>
      <c r="BH37" s="182"/>
      <c r="BI37" s="182"/>
      <c r="BJ37" s="182"/>
      <c r="BK37" s="182"/>
      <c r="BL37" s="182"/>
      <c r="BM37" s="182"/>
      <c r="BN37" s="182"/>
      <c r="BO37" s="182"/>
      <c r="BP37" s="182"/>
    </row>
    <row r="38" spans="2:68" x14ac:dyDescent="0.2">
      <c r="B38" s="180"/>
      <c r="C38" s="180"/>
      <c r="D38" s="180"/>
      <c r="E38" s="154" t="s">
        <v>7762</v>
      </c>
      <c r="F38" s="180" t="s">
        <v>7752</v>
      </c>
      <c r="G38" s="180"/>
      <c r="H38" s="180" t="s">
        <v>7753</v>
      </c>
      <c r="I38" s="180" t="s">
        <v>7753</v>
      </c>
      <c r="J38" s="182" t="s">
        <v>197</v>
      </c>
      <c r="K38" s="182"/>
      <c r="L38" s="197"/>
      <c r="M38" s="180">
        <v>100</v>
      </c>
      <c r="N38" s="198" t="s">
        <v>7618</v>
      </c>
      <c r="O38" s="197" t="s">
        <v>7619</v>
      </c>
      <c r="P38" s="180" t="s">
        <v>7622</v>
      </c>
      <c r="Q38" s="180" t="s">
        <v>7621</v>
      </c>
      <c r="R38" s="198" t="s">
        <v>7618</v>
      </c>
      <c r="S38" s="180" t="s">
        <v>7759</v>
      </c>
      <c r="T38" s="182"/>
      <c r="U38" s="186" t="s">
        <v>7755</v>
      </c>
      <c r="V38" s="186"/>
      <c r="W38" s="186"/>
      <c r="X38" s="186">
        <v>0</v>
      </c>
      <c r="Y38" s="186">
        <v>90</v>
      </c>
      <c r="Z38" s="186">
        <v>10</v>
      </c>
      <c r="AA38" s="186"/>
      <c r="AB38" s="186" t="s">
        <v>7624</v>
      </c>
      <c r="AC38" s="199">
        <v>1</v>
      </c>
      <c r="AD38" s="200">
        <v>17250000</v>
      </c>
      <c r="AE38" s="201">
        <v>17250000</v>
      </c>
      <c r="AF38" s="202">
        <f t="shared" si="22"/>
        <v>19320000</v>
      </c>
      <c r="AG38" s="203">
        <v>1</v>
      </c>
      <c r="AH38" s="200">
        <v>17250000</v>
      </c>
      <c r="AI38" s="201">
        <v>17250000</v>
      </c>
      <c r="AJ38" s="201">
        <f t="shared" si="23"/>
        <v>19320000</v>
      </c>
      <c r="AK38" s="203"/>
      <c r="AL38" s="200"/>
      <c r="AM38" s="201"/>
      <c r="AN38" s="201"/>
      <c r="AO38" s="201"/>
      <c r="AP38" s="201"/>
      <c r="AQ38" s="201"/>
      <c r="AR38" s="201"/>
      <c r="AS38" s="201"/>
      <c r="AT38" s="201"/>
      <c r="AU38" s="201"/>
      <c r="AV38" s="201"/>
      <c r="AW38" s="204"/>
      <c r="AX38" s="204"/>
      <c r="AY38" s="204"/>
      <c r="AZ38" s="204"/>
      <c r="BA38" s="204"/>
      <c r="BB38" s="207">
        <v>0</v>
      </c>
      <c r="BC38" s="208">
        <f t="shared" si="25"/>
        <v>0</v>
      </c>
      <c r="BD38" s="206">
        <v>120240021112</v>
      </c>
      <c r="BE38" s="180" t="s">
        <v>7763</v>
      </c>
      <c r="BF38" s="180" t="s">
        <v>7764</v>
      </c>
      <c r="BG38" s="182"/>
      <c r="BH38" s="182"/>
      <c r="BI38" s="182"/>
      <c r="BJ38" s="182"/>
      <c r="BK38" s="182"/>
      <c r="BL38" s="182"/>
      <c r="BM38" s="182"/>
      <c r="BN38" s="182"/>
      <c r="BO38" s="182"/>
      <c r="BP38" s="182" t="s">
        <v>7577</v>
      </c>
    </row>
    <row r="39" spans="2:68" x14ac:dyDescent="0.2">
      <c r="B39" s="180"/>
      <c r="C39" s="180"/>
      <c r="D39" s="180"/>
      <c r="E39" s="154" t="s">
        <v>7870</v>
      </c>
      <c r="F39" s="180" t="s">
        <v>7752</v>
      </c>
      <c r="G39" s="180"/>
      <c r="H39" s="180" t="s">
        <v>7753</v>
      </c>
      <c r="I39" s="180" t="s">
        <v>7753</v>
      </c>
      <c r="J39" s="182" t="s">
        <v>197</v>
      </c>
      <c r="K39" s="182"/>
      <c r="L39" s="197"/>
      <c r="M39" s="180">
        <v>100</v>
      </c>
      <c r="N39" s="198" t="s">
        <v>7618</v>
      </c>
      <c r="O39" s="197" t="s">
        <v>7619</v>
      </c>
      <c r="P39" s="180" t="s">
        <v>7637</v>
      </c>
      <c r="Q39" s="180" t="s">
        <v>7621</v>
      </c>
      <c r="R39" s="198" t="s">
        <v>7618</v>
      </c>
      <c r="S39" s="180" t="s">
        <v>7759</v>
      </c>
      <c r="T39" s="182"/>
      <c r="U39" s="186" t="s">
        <v>7755</v>
      </c>
      <c r="V39" s="186"/>
      <c r="W39" s="186"/>
      <c r="X39" s="186">
        <v>0</v>
      </c>
      <c r="Y39" s="186">
        <v>90</v>
      </c>
      <c r="Z39" s="186">
        <v>10</v>
      </c>
      <c r="AA39" s="186"/>
      <c r="AB39" s="186" t="s">
        <v>7624</v>
      </c>
      <c r="AC39" s="199">
        <v>1</v>
      </c>
      <c r="AD39" s="200">
        <v>17250000</v>
      </c>
      <c r="AE39" s="201">
        <f t="shared" ref="AE39" si="32">AD39*AC39</f>
        <v>17250000</v>
      </c>
      <c r="AF39" s="202">
        <f t="shared" si="22"/>
        <v>19320000</v>
      </c>
      <c r="AG39" s="250">
        <v>1</v>
      </c>
      <c r="AH39" s="200">
        <v>17250000</v>
      </c>
      <c r="AI39" s="201">
        <f t="shared" ref="AI39" si="33">AH39*AG39</f>
        <v>17250000</v>
      </c>
      <c r="AJ39" s="201">
        <f t="shared" si="23"/>
        <v>19320000</v>
      </c>
      <c r="AK39" s="203"/>
      <c r="AL39" s="200"/>
      <c r="AM39" s="201"/>
      <c r="AN39" s="201"/>
      <c r="AO39" s="201"/>
      <c r="AP39" s="201"/>
      <c r="AQ39" s="201"/>
      <c r="AR39" s="201"/>
      <c r="AS39" s="201"/>
      <c r="AT39" s="201"/>
      <c r="AU39" s="201"/>
      <c r="AV39" s="201"/>
      <c r="AW39" s="204"/>
      <c r="AX39" s="204"/>
      <c r="AY39" s="204"/>
      <c r="AZ39" s="204"/>
      <c r="BA39" s="204"/>
      <c r="BB39" s="204">
        <f t="shared" ref="BB39" si="34">SUM(AY39,AU39,AQ39,AI39,AE39,AM39)</f>
        <v>34500000</v>
      </c>
      <c r="BC39" s="205">
        <f t="shared" si="25"/>
        <v>38640000</v>
      </c>
      <c r="BD39" s="206">
        <v>120240021112</v>
      </c>
      <c r="BE39" s="180" t="s">
        <v>7763</v>
      </c>
      <c r="BF39" s="180" t="s">
        <v>7764</v>
      </c>
      <c r="BG39" s="182"/>
      <c r="BH39" s="182"/>
      <c r="BI39" s="182"/>
      <c r="BJ39" s="182"/>
      <c r="BK39" s="182"/>
      <c r="BL39" s="182"/>
      <c r="BM39" s="182"/>
      <c r="BN39" s="182"/>
      <c r="BO39" s="182"/>
      <c r="BP39" s="182"/>
    </row>
    <row r="40" spans="2:68" x14ac:dyDescent="0.2">
      <c r="B40" s="180"/>
      <c r="C40" s="180"/>
      <c r="D40" s="180"/>
      <c r="E40" s="154" t="s">
        <v>7765</v>
      </c>
      <c r="F40" s="180" t="s">
        <v>7752</v>
      </c>
      <c r="G40" s="180"/>
      <c r="H40" s="180" t="s">
        <v>7753</v>
      </c>
      <c r="I40" s="180" t="s">
        <v>7753</v>
      </c>
      <c r="J40" s="182" t="s">
        <v>197</v>
      </c>
      <c r="K40" s="182"/>
      <c r="L40" s="197"/>
      <c r="M40" s="180">
        <v>100</v>
      </c>
      <c r="N40" s="198" t="s">
        <v>7618</v>
      </c>
      <c r="O40" s="197" t="s">
        <v>7619</v>
      </c>
      <c r="P40" s="180" t="s">
        <v>7622</v>
      </c>
      <c r="Q40" s="180" t="s">
        <v>7621</v>
      </c>
      <c r="R40" s="198" t="s">
        <v>7618</v>
      </c>
      <c r="S40" s="180" t="s">
        <v>7766</v>
      </c>
      <c r="T40" s="182"/>
      <c r="U40" s="186" t="s">
        <v>7755</v>
      </c>
      <c r="V40" s="186"/>
      <c r="W40" s="186"/>
      <c r="X40" s="186">
        <v>0</v>
      </c>
      <c r="Y40" s="186">
        <v>90</v>
      </c>
      <c r="Z40" s="186">
        <v>10</v>
      </c>
      <c r="AA40" s="186"/>
      <c r="AB40" s="186" t="s">
        <v>7624</v>
      </c>
      <c r="AC40" s="199">
        <v>1</v>
      </c>
      <c r="AD40" s="200">
        <v>17250000</v>
      </c>
      <c r="AE40" s="201">
        <v>17250000</v>
      </c>
      <c r="AF40" s="202">
        <f t="shared" si="22"/>
        <v>19320000</v>
      </c>
      <c r="AG40" s="203">
        <v>1</v>
      </c>
      <c r="AH40" s="200">
        <v>17250000</v>
      </c>
      <c r="AI40" s="201">
        <v>17250000</v>
      </c>
      <c r="AJ40" s="201">
        <f t="shared" si="23"/>
        <v>19320000</v>
      </c>
      <c r="AK40" s="203"/>
      <c r="AL40" s="200"/>
      <c r="AM40" s="201"/>
      <c r="AN40" s="201"/>
      <c r="AO40" s="201"/>
      <c r="AP40" s="201"/>
      <c r="AQ40" s="201"/>
      <c r="AR40" s="201"/>
      <c r="AS40" s="201"/>
      <c r="AT40" s="201"/>
      <c r="AU40" s="201"/>
      <c r="AV40" s="201"/>
      <c r="AW40" s="204"/>
      <c r="AX40" s="204"/>
      <c r="AY40" s="204"/>
      <c r="AZ40" s="204"/>
      <c r="BA40" s="204"/>
      <c r="BB40" s="207">
        <v>0</v>
      </c>
      <c r="BC40" s="208">
        <f t="shared" si="25"/>
        <v>0</v>
      </c>
      <c r="BD40" s="206">
        <v>120240021112</v>
      </c>
      <c r="BE40" s="180" t="s">
        <v>7767</v>
      </c>
      <c r="BF40" s="180" t="s">
        <v>7768</v>
      </c>
      <c r="BG40" s="182"/>
      <c r="BH40" s="182"/>
      <c r="BI40" s="182"/>
      <c r="BJ40" s="182"/>
      <c r="BK40" s="182"/>
      <c r="BL40" s="182"/>
      <c r="BM40" s="182"/>
      <c r="BN40" s="182"/>
      <c r="BO40" s="182"/>
      <c r="BP40" s="182" t="s">
        <v>7577</v>
      </c>
    </row>
    <row r="41" spans="2:68" x14ac:dyDescent="0.2">
      <c r="B41" s="180"/>
      <c r="C41" s="180"/>
      <c r="D41" s="180"/>
      <c r="E41" s="154" t="s">
        <v>7871</v>
      </c>
      <c r="F41" s="180" t="s">
        <v>7752</v>
      </c>
      <c r="G41" s="180"/>
      <c r="H41" s="180" t="s">
        <v>7753</v>
      </c>
      <c r="I41" s="180" t="s">
        <v>7753</v>
      </c>
      <c r="J41" s="182" t="s">
        <v>197</v>
      </c>
      <c r="K41" s="182"/>
      <c r="L41" s="197"/>
      <c r="M41" s="180">
        <v>100</v>
      </c>
      <c r="N41" s="198" t="s">
        <v>7618</v>
      </c>
      <c r="O41" s="197" t="s">
        <v>7619</v>
      </c>
      <c r="P41" s="180" t="s">
        <v>7637</v>
      </c>
      <c r="Q41" s="180" t="s">
        <v>7621</v>
      </c>
      <c r="R41" s="198" t="s">
        <v>7618</v>
      </c>
      <c r="S41" s="180" t="s">
        <v>7766</v>
      </c>
      <c r="T41" s="182"/>
      <c r="U41" s="186" t="s">
        <v>7755</v>
      </c>
      <c r="V41" s="186"/>
      <c r="W41" s="186"/>
      <c r="X41" s="186">
        <v>0</v>
      </c>
      <c r="Y41" s="186">
        <v>90</v>
      </c>
      <c r="Z41" s="186">
        <v>10</v>
      </c>
      <c r="AA41" s="186"/>
      <c r="AB41" s="186" t="s">
        <v>7624</v>
      </c>
      <c r="AC41" s="199">
        <v>1</v>
      </c>
      <c r="AD41" s="200">
        <v>17250000</v>
      </c>
      <c r="AE41" s="201">
        <f t="shared" ref="AE41" si="35">AD41*AC41</f>
        <v>17250000</v>
      </c>
      <c r="AF41" s="202">
        <f t="shared" si="22"/>
        <v>19320000</v>
      </c>
      <c r="AG41" s="250">
        <v>1</v>
      </c>
      <c r="AH41" s="200">
        <v>17250000</v>
      </c>
      <c r="AI41" s="201">
        <f t="shared" ref="AI41" si="36">AH41*AG41</f>
        <v>17250000</v>
      </c>
      <c r="AJ41" s="201">
        <f t="shared" si="23"/>
        <v>19320000</v>
      </c>
      <c r="AK41" s="203"/>
      <c r="AL41" s="200"/>
      <c r="AM41" s="201"/>
      <c r="AN41" s="201"/>
      <c r="AO41" s="201"/>
      <c r="AP41" s="201"/>
      <c r="AQ41" s="201"/>
      <c r="AR41" s="201"/>
      <c r="AS41" s="201"/>
      <c r="AT41" s="201"/>
      <c r="AU41" s="201"/>
      <c r="AV41" s="201"/>
      <c r="AW41" s="204"/>
      <c r="AX41" s="204"/>
      <c r="AY41" s="204"/>
      <c r="AZ41" s="204"/>
      <c r="BA41" s="204"/>
      <c r="BB41" s="204">
        <f t="shared" ref="BB41" si="37">SUM(AY41,AU41,AQ41,AI41,AE41,AM41)</f>
        <v>34500000</v>
      </c>
      <c r="BC41" s="205">
        <f t="shared" si="25"/>
        <v>38640000</v>
      </c>
      <c r="BD41" s="206">
        <v>120240021112</v>
      </c>
      <c r="BE41" s="180" t="s">
        <v>7767</v>
      </c>
      <c r="BF41" s="180" t="s">
        <v>7768</v>
      </c>
      <c r="BG41" s="182"/>
      <c r="BH41" s="182"/>
      <c r="BI41" s="182"/>
      <c r="BJ41" s="182"/>
      <c r="BK41" s="182"/>
      <c r="BL41" s="182"/>
      <c r="BM41" s="182"/>
      <c r="BN41" s="182"/>
      <c r="BO41" s="182"/>
      <c r="BP41" s="182"/>
    </row>
    <row r="42" spans="2:68" x14ac:dyDescent="0.2">
      <c r="B42" s="180"/>
      <c r="C42" s="180"/>
      <c r="D42" s="180"/>
      <c r="E42" s="154" t="s">
        <v>5945</v>
      </c>
      <c r="F42" s="180" t="s">
        <v>7769</v>
      </c>
      <c r="G42" s="180"/>
      <c r="H42" s="180" t="s">
        <v>7770</v>
      </c>
      <c r="I42" s="180" t="s">
        <v>7770</v>
      </c>
      <c r="J42" s="182" t="s">
        <v>197</v>
      </c>
      <c r="K42" s="182"/>
      <c r="L42" s="197"/>
      <c r="M42" s="180">
        <v>100</v>
      </c>
      <c r="N42" s="198">
        <v>230000000</v>
      </c>
      <c r="O42" s="197" t="s">
        <v>7619</v>
      </c>
      <c r="P42" s="180" t="s">
        <v>7622</v>
      </c>
      <c r="Q42" s="180" t="s">
        <v>7621</v>
      </c>
      <c r="R42" s="198">
        <v>230000000</v>
      </c>
      <c r="S42" s="180" t="s">
        <v>7496</v>
      </c>
      <c r="T42" s="182"/>
      <c r="U42" s="186"/>
      <c r="V42" s="186" t="s">
        <v>7771</v>
      </c>
      <c r="W42" s="186" t="s">
        <v>7772</v>
      </c>
      <c r="X42" s="186">
        <v>0</v>
      </c>
      <c r="Y42" s="186">
        <v>90</v>
      </c>
      <c r="Z42" s="186">
        <v>10</v>
      </c>
      <c r="AA42" s="186" t="s">
        <v>7773</v>
      </c>
      <c r="AB42" s="186" t="s">
        <v>7624</v>
      </c>
      <c r="AC42" s="199" t="s">
        <v>7564</v>
      </c>
      <c r="AD42" s="200">
        <v>358703044.18000001</v>
      </c>
      <c r="AE42" s="201">
        <f>AC42*AD42</f>
        <v>358703044.18000001</v>
      </c>
      <c r="AF42" s="202">
        <f t="shared" si="22"/>
        <v>401747409.48160005</v>
      </c>
      <c r="AG42" s="203" t="s">
        <v>7564</v>
      </c>
      <c r="AH42" s="200">
        <v>429574837.36000001</v>
      </c>
      <c r="AI42" s="201">
        <f>AG42*AH42</f>
        <v>429574837.36000001</v>
      </c>
      <c r="AJ42" s="201">
        <f t="shared" si="23"/>
        <v>481123817.84320009</v>
      </c>
      <c r="AK42" s="203" t="s">
        <v>7564</v>
      </c>
      <c r="AL42" s="200">
        <v>435536958</v>
      </c>
      <c r="AM42" s="201">
        <f>AK42*AL42</f>
        <v>435536958</v>
      </c>
      <c r="AN42" s="201">
        <f>IF(AB42="С НДС",AM42*1.12,AM42)</f>
        <v>487801392.96000004</v>
      </c>
      <c r="AO42" s="201" t="s">
        <v>7564</v>
      </c>
      <c r="AP42" s="201">
        <v>89102205.599999994</v>
      </c>
      <c r="AQ42" s="201">
        <f>AO42*AP42</f>
        <v>89102205.599999994</v>
      </c>
      <c r="AR42" s="201">
        <f>AQ42*1.12</f>
        <v>99794470.272</v>
      </c>
      <c r="AS42" s="201"/>
      <c r="AT42" s="201"/>
      <c r="AU42" s="201"/>
      <c r="AV42" s="201"/>
      <c r="AW42" s="204"/>
      <c r="AX42" s="204"/>
      <c r="AY42" s="204"/>
      <c r="AZ42" s="204"/>
      <c r="BA42" s="204"/>
      <c r="BB42" s="204">
        <f>SUM(AY42,AU42,AQ42,AI42,AE42,AM42)</f>
        <v>1312917045.1400001</v>
      </c>
      <c r="BC42" s="205">
        <f>IF(AB42="С НДС",BB42*1.12,BB42)</f>
        <v>1470467090.5568004</v>
      </c>
      <c r="BD42" s="206" t="s">
        <v>7774</v>
      </c>
      <c r="BE42" s="180" t="s">
        <v>7775</v>
      </c>
      <c r="BF42" s="180" t="s">
        <v>7776</v>
      </c>
      <c r="BG42" s="182"/>
      <c r="BH42" s="182"/>
      <c r="BI42" s="182"/>
      <c r="BJ42" s="182"/>
      <c r="BK42" s="182"/>
      <c r="BL42" s="182"/>
      <c r="BM42" s="182"/>
      <c r="BN42" s="182"/>
      <c r="BO42" s="182"/>
      <c r="BP42" s="182"/>
    </row>
    <row r="43" spans="2:68" ht="15" x14ac:dyDescent="0.2">
      <c r="B43" s="180"/>
      <c r="C43" s="180"/>
      <c r="D43" s="180"/>
      <c r="E43" s="251" t="s">
        <v>5960</v>
      </c>
      <c r="F43" s="180" t="s">
        <v>7769</v>
      </c>
      <c r="G43" s="180"/>
      <c r="H43" s="180" t="s">
        <v>7872</v>
      </c>
      <c r="I43" s="180" t="s">
        <v>7872</v>
      </c>
      <c r="J43" s="182" t="s">
        <v>197</v>
      </c>
      <c r="K43" s="182"/>
      <c r="L43" s="197"/>
      <c r="M43" s="180">
        <v>100</v>
      </c>
      <c r="N43" s="198">
        <v>230000000</v>
      </c>
      <c r="O43" s="197" t="s">
        <v>7619</v>
      </c>
      <c r="P43" s="180" t="s">
        <v>7747</v>
      </c>
      <c r="Q43" s="180" t="s">
        <v>7621</v>
      </c>
      <c r="R43" s="198">
        <v>230000000</v>
      </c>
      <c r="S43" s="180" t="s">
        <v>7496</v>
      </c>
      <c r="T43" s="182"/>
      <c r="U43" s="186"/>
      <c r="V43" s="186" t="s">
        <v>7637</v>
      </c>
      <c r="W43" s="186" t="s">
        <v>7772</v>
      </c>
      <c r="X43" s="186">
        <v>0</v>
      </c>
      <c r="Y43" s="186">
        <v>90</v>
      </c>
      <c r="Z43" s="186">
        <v>10</v>
      </c>
      <c r="AA43" s="186" t="s">
        <v>7773</v>
      </c>
      <c r="AB43" s="186" t="s">
        <v>7624</v>
      </c>
      <c r="AC43" s="199" t="s">
        <v>7564</v>
      </c>
      <c r="AD43" s="200">
        <v>320192659.89400125</v>
      </c>
      <c r="AE43" s="201">
        <f t="shared" ref="AE43:AE51" si="38">AD43*AC43</f>
        <v>320192659.89400125</v>
      </c>
      <c r="AF43" s="202">
        <f t="shared" si="22"/>
        <v>358615779.08128142</v>
      </c>
      <c r="AG43" s="250" t="s">
        <v>7564</v>
      </c>
      <c r="AH43" s="200">
        <v>429574837.36000001</v>
      </c>
      <c r="AI43" s="201">
        <f t="shared" ref="AI43:AI51" si="39">AH43*AG43</f>
        <v>429574837.36000001</v>
      </c>
      <c r="AJ43" s="201">
        <f t="shared" si="23"/>
        <v>481123817.84320009</v>
      </c>
      <c r="AK43" s="203" t="s">
        <v>7564</v>
      </c>
      <c r="AL43" s="200">
        <v>435536958</v>
      </c>
      <c r="AM43" s="201">
        <f>AK43*AL43</f>
        <v>435536958</v>
      </c>
      <c r="AN43" s="201">
        <f>AM43*1.12</f>
        <v>487801392.96000004</v>
      </c>
      <c r="AO43" s="201" t="s">
        <v>7564</v>
      </c>
      <c r="AP43" s="201">
        <v>87467960.914332896</v>
      </c>
      <c r="AQ43" s="201">
        <f>AP43*AO43</f>
        <v>87467960.914332896</v>
      </c>
      <c r="AR43" s="201">
        <f>AQ43*1.12</f>
        <v>97964116.224052846</v>
      </c>
      <c r="AS43" s="201"/>
      <c r="AT43" s="201"/>
      <c r="AU43" s="201"/>
      <c r="AV43" s="201"/>
      <c r="AW43" s="204"/>
      <c r="AX43" s="204"/>
      <c r="AY43" s="204"/>
      <c r="AZ43" s="204"/>
      <c r="BA43" s="204"/>
      <c r="BB43" s="204">
        <f t="shared" ref="BB43:BB51" si="40">SUM(AY43,AU43,AQ43,AI43,AE43,AM43)</f>
        <v>1272772416.168334</v>
      </c>
      <c r="BC43" s="205">
        <f t="shared" ref="BC43:BC51" si="41">IF(AB43="С НДС",BB43*1.12,BB43)</f>
        <v>1425505106.1085343</v>
      </c>
      <c r="BD43" s="206">
        <v>120240021112</v>
      </c>
      <c r="BE43" s="180" t="s">
        <v>7775</v>
      </c>
      <c r="BF43" s="180" t="s">
        <v>7776</v>
      </c>
      <c r="BG43" s="182"/>
      <c r="BH43" s="182"/>
      <c r="BI43" s="182"/>
      <c r="BJ43" s="182"/>
      <c r="BK43" s="182"/>
      <c r="BL43" s="182"/>
      <c r="BM43" s="182"/>
      <c r="BN43" s="182"/>
      <c r="BO43" s="182"/>
      <c r="BP43" s="182"/>
    </row>
    <row r="44" spans="2:68" ht="15" x14ac:dyDescent="0.25">
      <c r="B44" s="252"/>
      <c r="C44" s="252"/>
      <c r="D44" s="252"/>
      <c r="E44" s="251" t="s">
        <v>5987</v>
      </c>
      <c r="F44" s="180" t="s">
        <v>7873</v>
      </c>
      <c r="G44" s="180"/>
      <c r="H44" s="180" t="s">
        <v>7874</v>
      </c>
      <c r="I44" s="180" t="s">
        <v>7875</v>
      </c>
      <c r="J44" s="182" t="s">
        <v>197</v>
      </c>
      <c r="K44" s="253"/>
      <c r="L44" s="253"/>
      <c r="M44" s="253">
        <v>40</v>
      </c>
      <c r="N44" s="253">
        <v>231010000</v>
      </c>
      <c r="O44" s="253" t="s">
        <v>7876</v>
      </c>
      <c r="P44" s="254" t="s">
        <v>7747</v>
      </c>
      <c r="Q44" s="255" t="s">
        <v>7621</v>
      </c>
      <c r="R44" s="253">
        <v>230000000</v>
      </c>
      <c r="S44" s="253" t="s">
        <v>6187</v>
      </c>
      <c r="T44" s="253"/>
      <c r="U44" s="256"/>
      <c r="V44" s="256" t="s">
        <v>7637</v>
      </c>
      <c r="W44" s="256" t="s">
        <v>7755</v>
      </c>
      <c r="X44" s="256">
        <v>30</v>
      </c>
      <c r="Y44" s="256" t="s">
        <v>7688</v>
      </c>
      <c r="Z44" s="256">
        <v>10</v>
      </c>
      <c r="AA44" s="256"/>
      <c r="AB44" s="186" t="s">
        <v>7624</v>
      </c>
      <c r="AC44" s="199" t="s">
        <v>7564</v>
      </c>
      <c r="AD44" s="201">
        <v>584344230</v>
      </c>
      <c r="AE44" s="201">
        <f t="shared" si="38"/>
        <v>584344230</v>
      </c>
      <c r="AF44" s="202">
        <f t="shared" si="22"/>
        <v>654465537.60000002</v>
      </c>
      <c r="AG44" s="199" t="s">
        <v>7564</v>
      </c>
      <c r="AH44" s="201">
        <v>800000000</v>
      </c>
      <c r="AI44" s="201">
        <f t="shared" si="39"/>
        <v>800000000</v>
      </c>
      <c r="AJ44" s="201">
        <f t="shared" si="23"/>
        <v>896000000.00000012</v>
      </c>
      <c r="AK44" s="203"/>
      <c r="AL44" s="200"/>
      <c r="AM44" s="201">
        <f t="shared" ref="AM44:AM47" si="42">AK44*AL44</f>
        <v>0</v>
      </c>
      <c r="AN44" s="201">
        <f t="shared" ref="AN44:AN47" si="43">AM44*1.12</f>
        <v>0</v>
      </c>
      <c r="AO44" s="201"/>
      <c r="AP44" s="201"/>
      <c r="AQ44" s="201">
        <f t="shared" ref="AQ44:AQ47" si="44">AP44*AO44</f>
        <v>0</v>
      </c>
      <c r="AR44" s="201">
        <f t="shared" ref="AR44:AR47" si="45">AQ44*1.12</f>
        <v>0</v>
      </c>
      <c r="AS44" s="257"/>
      <c r="AT44" s="257"/>
      <c r="AU44" s="258"/>
      <c r="AV44" s="259"/>
      <c r="AW44" s="260"/>
      <c r="AX44" s="252"/>
      <c r="AY44" s="252"/>
      <c r="AZ44" s="252"/>
      <c r="BA44" s="252"/>
      <c r="BB44" s="204">
        <f t="shared" si="40"/>
        <v>1384344230</v>
      </c>
      <c r="BC44" s="205">
        <f t="shared" si="41"/>
        <v>1550465537.6000001</v>
      </c>
      <c r="BD44" s="206">
        <v>120240021112</v>
      </c>
      <c r="BE44" s="180" t="s">
        <v>7877</v>
      </c>
      <c r="BF44" s="180" t="s">
        <v>6186</v>
      </c>
      <c r="BG44" s="252"/>
      <c r="BH44" s="261"/>
      <c r="BI44" s="252"/>
      <c r="BJ44" s="252"/>
      <c r="BK44" s="261"/>
      <c r="BL44" s="252"/>
      <c r="BM44" s="252"/>
      <c r="BN44" s="261"/>
      <c r="BO44" s="252"/>
      <c r="BP44" s="252"/>
    </row>
    <row r="45" spans="2:68" ht="15" x14ac:dyDescent="0.25">
      <c r="B45" s="252"/>
      <c r="C45" s="252"/>
      <c r="D45" s="252"/>
      <c r="E45" s="251" t="s">
        <v>5976</v>
      </c>
      <c r="F45" s="180" t="s">
        <v>7878</v>
      </c>
      <c r="G45" s="180"/>
      <c r="H45" s="180" t="s">
        <v>7879</v>
      </c>
      <c r="I45" s="180" t="s">
        <v>7879</v>
      </c>
      <c r="J45" s="182" t="s">
        <v>105</v>
      </c>
      <c r="K45" s="253" t="s">
        <v>7880</v>
      </c>
      <c r="L45" s="253"/>
      <c r="M45" s="253">
        <v>90</v>
      </c>
      <c r="N45" s="253" t="s">
        <v>7618</v>
      </c>
      <c r="O45" s="253" t="s">
        <v>7619</v>
      </c>
      <c r="P45" s="254" t="s">
        <v>7747</v>
      </c>
      <c r="Q45" s="255" t="s">
        <v>7621</v>
      </c>
      <c r="R45" s="253" t="s">
        <v>7618</v>
      </c>
      <c r="S45" s="253" t="s">
        <v>7881</v>
      </c>
      <c r="T45" s="253"/>
      <c r="U45" s="256" t="s">
        <v>7772</v>
      </c>
      <c r="V45" s="256"/>
      <c r="W45" s="256"/>
      <c r="X45" s="256">
        <v>0</v>
      </c>
      <c r="Y45" s="256">
        <v>90</v>
      </c>
      <c r="Z45" s="256">
        <v>10</v>
      </c>
      <c r="AA45" s="256"/>
      <c r="AB45" s="186" t="s">
        <v>7624</v>
      </c>
      <c r="AC45" s="199" t="s">
        <v>7564</v>
      </c>
      <c r="AD45" s="201">
        <v>109010126.90000001</v>
      </c>
      <c r="AE45" s="201">
        <f t="shared" si="38"/>
        <v>109010126.90000001</v>
      </c>
      <c r="AF45" s="202">
        <f t="shared" si="22"/>
        <v>122091342.12800002</v>
      </c>
      <c r="AG45" s="199" t="s">
        <v>7564</v>
      </c>
      <c r="AH45" s="201">
        <v>104817900.31</v>
      </c>
      <c r="AI45" s="201">
        <f t="shared" si="39"/>
        <v>104817900.31</v>
      </c>
      <c r="AJ45" s="201">
        <f t="shared" si="23"/>
        <v>117396048.34720002</v>
      </c>
      <c r="AK45" s="203" t="s">
        <v>7564</v>
      </c>
      <c r="AL45" s="201">
        <v>222236958</v>
      </c>
      <c r="AM45" s="201">
        <f t="shared" si="42"/>
        <v>222236958</v>
      </c>
      <c r="AN45" s="201">
        <f t="shared" si="43"/>
        <v>248905392.96000004</v>
      </c>
      <c r="AO45" s="201" t="s">
        <v>7564</v>
      </c>
      <c r="AP45" s="201">
        <v>161973890.40000001</v>
      </c>
      <c r="AQ45" s="201">
        <f t="shared" si="44"/>
        <v>161973890.40000001</v>
      </c>
      <c r="AR45" s="201">
        <f t="shared" si="45"/>
        <v>181410757.24800003</v>
      </c>
      <c r="AS45" s="257"/>
      <c r="AT45" s="257"/>
      <c r="AU45" s="258"/>
      <c r="AV45" s="259"/>
      <c r="AW45" s="260"/>
      <c r="AX45" s="252"/>
      <c r="AY45" s="252"/>
      <c r="AZ45" s="252"/>
      <c r="BA45" s="252"/>
      <c r="BB45" s="204">
        <f t="shared" si="40"/>
        <v>598038875.61000001</v>
      </c>
      <c r="BC45" s="205">
        <f t="shared" si="41"/>
        <v>669803540.68320012</v>
      </c>
      <c r="BD45" s="206">
        <v>120240021112</v>
      </c>
      <c r="BE45" s="180" t="s">
        <v>7882</v>
      </c>
      <c r="BF45" s="180" t="s">
        <v>7883</v>
      </c>
      <c r="BG45" s="252"/>
      <c r="BH45" s="261"/>
      <c r="BI45" s="252"/>
      <c r="BJ45" s="252"/>
      <c r="BK45" s="261"/>
      <c r="BL45" s="252"/>
      <c r="BM45" s="252"/>
      <c r="BN45" s="261"/>
      <c r="BO45" s="252"/>
      <c r="BP45" s="252"/>
    </row>
    <row r="46" spans="2:68" ht="15" x14ac:dyDescent="0.25">
      <c r="B46" s="252"/>
      <c r="C46" s="252"/>
      <c r="D46" s="252"/>
      <c r="E46" s="251" t="s">
        <v>5971</v>
      </c>
      <c r="F46" s="180" t="s">
        <v>7878</v>
      </c>
      <c r="G46" s="180"/>
      <c r="H46" s="180" t="s">
        <v>7879</v>
      </c>
      <c r="I46" s="180" t="s">
        <v>7879</v>
      </c>
      <c r="J46" s="182" t="s">
        <v>105</v>
      </c>
      <c r="K46" s="253" t="s">
        <v>7880</v>
      </c>
      <c r="L46" s="253"/>
      <c r="M46" s="253">
        <v>90</v>
      </c>
      <c r="N46" s="253" t="s">
        <v>7618</v>
      </c>
      <c r="O46" s="253" t="s">
        <v>7619</v>
      </c>
      <c r="P46" s="254" t="s">
        <v>7747</v>
      </c>
      <c r="Q46" s="255" t="s">
        <v>7621</v>
      </c>
      <c r="R46" s="253" t="s">
        <v>7618</v>
      </c>
      <c r="S46" s="253" t="s">
        <v>7884</v>
      </c>
      <c r="T46" s="253"/>
      <c r="U46" s="256" t="s">
        <v>7885</v>
      </c>
      <c r="V46" s="256"/>
      <c r="W46" s="256"/>
      <c r="X46" s="256">
        <v>0</v>
      </c>
      <c r="Y46" s="256">
        <v>90</v>
      </c>
      <c r="Z46" s="256">
        <v>10</v>
      </c>
      <c r="AA46" s="256"/>
      <c r="AB46" s="186" t="s">
        <v>7624</v>
      </c>
      <c r="AC46" s="199" t="s">
        <v>7564</v>
      </c>
      <c r="AD46" s="201">
        <v>750456119.5</v>
      </c>
      <c r="AE46" s="201">
        <f t="shared" si="38"/>
        <v>750456119.5</v>
      </c>
      <c r="AF46" s="202">
        <f t="shared" si="22"/>
        <v>840510853.84000003</v>
      </c>
      <c r="AG46" s="199" t="s">
        <v>7564</v>
      </c>
      <c r="AH46" s="201">
        <v>738071894.79999995</v>
      </c>
      <c r="AI46" s="201">
        <f t="shared" si="39"/>
        <v>738071894.79999995</v>
      </c>
      <c r="AJ46" s="201">
        <f t="shared" si="23"/>
        <v>826640522.176</v>
      </c>
      <c r="AK46" s="203" t="s">
        <v>7564</v>
      </c>
      <c r="AL46" s="201">
        <v>714343524.39999998</v>
      </c>
      <c r="AM46" s="201">
        <f t="shared" si="42"/>
        <v>714343524.39999998</v>
      </c>
      <c r="AN46" s="201">
        <f t="shared" si="43"/>
        <v>800064747.32800007</v>
      </c>
      <c r="AO46" s="201" t="s">
        <v>7564</v>
      </c>
      <c r="AP46" s="201">
        <v>990759155.29999995</v>
      </c>
      <c r="AQ46" s="201">
        <f t="shared" si="44"/>
        <v>990759155.29999995</v>
      </c>
      <c r="AR46" s="201">
        <f t="shared" si="45"/>
        <v>1109650253.9360001</v>
      </c>
      <c r="AS46" s="201" t="s">
        <v>7564</v>
      </c>
      <c r="AT46" s="262">
        <v>1310986798.8</v>
      </c>
      <c r="AU46" s="262">
        <f>AT46*AS46</f>
        <v>1310986798.8</v>
      </c>
      <c r="AV46" s="263">
        <f>AU46*1.12</f>
        <v>1468305214.6560001</v>
      </c>
      <c r="AW46" s="260"/>
      <c r="AX46" s="252"/>
      <c r="AY46" s="252"/>
      <c r="AZ46" s="252"/>
      <c r="BA46" s="252"/>
      <c r="BB46" s="204">
        <f t="shared" si="40"/>
        <v>4504617492.7999992</v>
      </c>
      <c r="BC46" s="205">
        <f t="shared" si="41"/>
        <v>5045171591.9359999</v>
      </c>
      <c r="BD46" s="206">
        <v>120240021112</v>
      </c>
      <c r="BE46" s="180" t="s">
        <v>7882</v>
      </c>
      <c r="BF46" s="180" t="s">
        <v>7886</v>
      </c>
      <c r="BG46" s="252"/>
      <c r="BH46" s="261"/>
      <c r="BI46" s="252"/>
      <c r="BJ46" s="252"/>
      <c r="BK46" s="261"/>
      <c r="BL46" s="252"/>
      <c r="BM46" s="252"/>
      <c r="BN46" s="261"/>
      <c r="BO46" s="252"/>
      <c r="BP46" s="252"/>
    </row>
    <row r="47" spans="2:68" ht="15" x14ac:dyDescent="0.25">
      <c r="B47" s="252"/>
      <c r="C47" s="252"/>
      <c r="D47" s="252"/>
      <c r="E47" s="251" t="s">
        <v>5965</v>
      </c>
      <c r="F47" s="180" t="s">
        <v>7878</v>
      </c>
      <c r="G47" s="180"/>
      <c r="H47" s="180" t="s">
        <v>7879</v>
      </c>
      <c r="I47" s="180" t="s">
        <v>7879</v>
      </c>
      <c r="J47" s="182" t="s">
        <v>105</v>
      </c>
      <c r="K47" s="253" t="s">
        <v>7880</v>
      </c>
      <c r="L47" s="253"/>
      <c r="M47" s="253">
        <v>90</v>
      </c>
      <c r="N47" s="253" t="s">
        <v>7618</v>
      </c>
      <c r="O47" s="253" t="s">
        <v>7619</v>
      </c>
      <c r="P47" s="254" t="s">
        <v>7747</v>
      </c>
      <c r="Q47" s="255" t="s">
        <v>7621</v>
      </c>
      <c r="R47" s="253" t="s">
        <v>7618</v>
      </c>
      <c r="S47" s="253" t="s">
        <v>7887</v>
      </c>
      <c r="T47" s="253"/>
      <c r="U47" s="256" t="s">
        <v>7885</v>
      </c>
      <c r="V47" s="256"/>
      <c r="W47" s="256"/>
      <c r="X47" s="256">
        <v>0</v>
      </c>
      <c r="Y47" s="256">
        <v>90</v>
      </c>
      <c r="Z47" s="256">
        <v>10</v>
      </c>
      <c r="AA47" s="256"/>
      <c r="AB47" s="186" t="s">
        <v>7624</v>
      </c>
      <c r="AC47" s="199" t="s">
        <v>7564</v>
      </c>
      <c r="AD47" s="201">
        <v>591491578.29999995</v>
      </c>
      <c r="AE47" s="201">
        <f t="shared" si="38"/>
        <v>591491578.29999995</v>
      </c>
      <c r="AF47" s="202">
        <f t="shared" si="22"/>
        <v>662470567.69599998</v>
      </c>
      <c r="AG47" s="199" t="s">
        <v>7564</v>
      </c>
      <c r="AH47" s="201">
        <v>613000978.60000002</v>
      </c>
      <c r="AI47" s="201">
        <f t="shared" si="39"/>
        <v>613000978.60000002</v>
      </c>
      <c r="AJ47" s="201">
        <f t="shared" si="23"/>
        <v>686561096.03200006</v>
      </c>
      <c r="AK47" s="203" t="s">
        <v>7564</v>
      </c>
      <c r="AL47" s="201">
        <v>431707654.5</v>
      </c>
      <c r="AM47" s="201">
        <f t="shared" si="42"/>
        <v>431707654.5</v>
      </c>
      <c r="AN47" s="201">
        <f t="shared" si="43"/>
        <v>483512573.04000002</v>
      </c>
      <c r="AO47" s="201" t="s">
        <v>7564</v>
      </c>
      <c r="AP47" s="201">
        <v>562675049.70000005</v>
      </c>
      <c r="AQ47" s="201">
        <f t="shared" si="44"/>
        <v>562675049.70000005</v>
      </c>
      <c r="AR47" s="201">
        <f t="shared" si="45"/>
        <v>630196055.66400015</v>
      </c>
      <c r="AS47" s="201" t="s">
        <v>7564</v>
      </c>
      <c r="AT47" s="262">
        <v>729597221.84000003</v>
      </c>
      <c r="AU47" s="262">
        <f t="shared" ref="AU47" si="46">AT47*AS47</f>
        <v>729597221.84000003</v>
      </c>
      <c r="AV47" s="263">
        <f t="shared" ref="AV47" si="47">AU47*1.12</f>
        <v>817148888.46080017</v>
      </c>
      <c r="AW47" s="260"/>
      <c r="AX47" s="252"/>
      <c r="AY47" s="252"/>
      <c r="AZ47" s="252"/>
      <c r="BA47" s="252"/>
      <c r="BB47" s="204">
        <f t="shared" si="40"/>
        <v>2928472482.9399996</v>
      </c>
      <c r="BC47" s="205">
        <f t="shared" si="41"/>
        <v>3279889180.8927999</v>
      </c>
      <c r="BD47" s="206">
        <v>120240021112</v>
      </c>
      <c r="BE47" s="180" t="s">
        <v>7882</v>
      </c>
      <c r="BF47" s="180" t="s">
        <v>7888</v>
      </c>
      <c r="BG47" s="252"/>
      <c r="BH47" s="261"/>
      <c r="BI47" s="252"/>
      <c r="BJ47" s="252"/>
      <c r="BK47" s="261"/>
      <c r="BL47" s="252"/>
      <c r="BM47" s="252"/>
      <c r="BN47" s="261"/>
      <c r="BO47" s="252"/>
      <c r="BP47" s="252"/>
    </row>
    <row r="48" spans="2:68" ht="15" x14ac:dyDescent="0.25">
      <c r="B48" s="252"/>
      <c r="C48" s="252"/>
      <c r="D48" s="252"/>
      <c r="E48" s="251" t="s">
        <v>6029</v>
      </c>
      <c r="F48" s="180" t="s">
        <v>7889</v>
      </c>
      <c r="G48" s="180"/>
      <c r="H48" s="180" t="s">
        <v>7890</v>
      </c>
      <c r="I48" s="180" t="s">
        <v>7890</v>
      </c>
      <c r="J48" s="182" t="s">
        <v>197</v>
      </c>
      <c r="K48" s="253"/>
      <c r="L48" s="253"/>
      <c r="M48" s="253">
        <v>90</v>
      </c>
      <c r="N48" s="253" t="s">
        <v>7618</v>
      </c>
      <c r="O48" s="253" t="s">
        <v>7619</v>
      </c>
      <c r="P48" s="254" t="s">
        <v>7747</v>
      </c>
      <c r="Q48" s="255" t="s">
        <v>7621</v>
      </c>
      <c r="R48" s="253" t="s">
        <v>7618</v>
      </c>
      <c r="S48" s="253" t="s">
        <v>7881</v>
      </c>
      <c r="T48" s="253"/>
      <c r="U48" s="256" t="s">
        <v>7755</v>
      </c>
      <c r="V48" s="256"/>
      <c r="W48" s="256"/>
      <c r="X48" s="256">
        <v>0</v>
      </c>
      <c r="Y48" s="256">
        <v>90</v>
      </c>
      <c r="Z48" s="256">
        <v>10</v>
      </c>
      <c r="AA48" s="256"/>
      <c r="AB48" s="186" t="s">
        <v>7624</v>
      </c>
      <c r="AC48" s="199" t="s">
        <v>7564</v>
      </c>
      <c r="AD48" s="201">
        <v>5250000</v>
      </c>
      <c r="AE48" s="201">
        <f t="shared" si="38"/>
        <v>5250000</v>
      </c>
      <c r="AF48" s="202">
        <f t="shared" si="22"/>
        <v>5880000.0000000009</v>
      </c>
      <c r="AG48" s="199" t="s">
        <v>7564</v>
      </c>
      <c r="AH48" s="201">
        <v>5250000</v>
      </c>
      <c r="AI48" s="201">
        <f t="shared" si="39"/>
        <v>5250000</v>
      </c>
      <c r="AJ48" s="201">
        <f t="shared" si="23"/>
        <v>5880000.0000000009</v>
      </c>
      <c r="AK48" s="203"/>
      <c r="AL48" s="201"/>
      <c r="AM48" s="201"/>
      <c r="AN48" s="201"/>
      <c r="AO48" s="201"/>
      <c r="AP48" s="201"/>
      <c r="AQ48" s="201"/>
      <c r="AR48" s="201"/>
      <c r="AS48" s="257"/>
      <c r="AT48" s="257"/>
      <c r="AU48" s="262"/>
      <c r="AV48" s="263"/>
      <c r="AW48" s="260"/>
      <c r="AX48" s="252"/>
      <c r="AY48" s="252"/>
      <c r="AZ48" s="252"/>
      <c r="BA48" s="252"/>
      <c r="BB48" s="204">
        <f t="shared" si="40"/>
        <v>10500000</v>
      </c>
      <c r="BC48" s="205">
        <f t="shared" si="41"/>
        <v>11760000.000000002</v>
      </c>
      <c r="BD48" s="206">
        <v>120240021112</v>
      </c>
      <c r="BE48" s="180" t="s">
        <v>7891</v>
      </c>
      <c r="BF48" s="180" t="s">
        <v>7892</v>
      </c>
      <c r="BG48" s="252"/>
      <c r="BH48" s="261"/>
      <c r="BI48" s="252"/>
      <c r="BJ48" s="252"/>
      <c r="BK48" s="261"/>
      <c r="BL48" s="252"/>
      <c r="BM48" s="252"/>
      <c r="BN48" s="261"/>
      <c r="BO48" s="252"/>
      <c r="BP48" s="252"/>
    </row>
    <row r="49" spans="2:68" ht="15" x14ac:dyDescent="0.25">
      <c r="B49" s="252"/>
      <c r="C49" s="252"/>
      <c r="D49" s="252"/>
      <c r="E49" s="251" t="s">
        <v>6016</v>
      </c>
      <c r="F49" s="180" t="s">
        <v>7889</v>
      </c>
      <c r="G49" s="180"/>
      <c r="H49" s="180" t="s">
        <v>7890</v>
      </c>
      <c r="I49" s="180" t="s">
        <v>7890</v>
      </c>
      <c r="J49" s="182" t="s">
        <v>197</v>
      </c>
      <c r="K49" s="253"/>
      <c r="L49" s="253"/>
      <c r="M49" s="253">
        <v>90</v>
      </c>
      <c r="N49" s="253" t="s">
        <v>7618</v>
      </c>
      <c r="O49" s="253" t="s">
        <v>7619</v>
      </c>
      <c r="P49" s="254" t="s">
        <v>7747</v>
      </c>
      <c r="Q49" s="255" t="s">
        <v>7621</v>
      </c>
      <c r="R49" s="253" t="s">
        <v>7618</v>
      </c>
      <c r="S49" s="253" t="s">
        <v>7884</v>
      </c>
      <c r="T49" s="253"/>
      <c r="U49" s="256" t="s">
        <v>7755</v>
      </c>
      <c r="V49" s="256"/>
      <c r="W49" s="256"/>
      <c r="X49" s="256">
        <v>0</v>
      </c>
      <c r="Y49" s="256">
        <v>90</v>
      </c>
      <c r="Z49" s="256">
        <v>10</v>
      </c>
      <c r="AA49" s="256"/>
      <c r="AB49" s="186" t="s">
        <v>7624</v>
      </c>
      <c r="AC49" s="199" t="s">
        <v>7564</v>
      </c>
      <c r="AD49" s="201">
        <v>5250000</v>
      </c>
      <c r="AE49" s="201">
        <f t="shared" si="38"/>
        <v>5250000</v>
      </c>
      <c r="AF49" s="202">
        <f t="shared" si="22"/>
        <v>5880000.0000000009</v>
      </c>
      <c r="AG49" s="199" t="s">
        <v>7564</v>
      </c>
      <c r="AH49" s="201">
        <v>5250000</v>
      </c>
      <c r="AI49" s="201">
        <f t="shared" si="39"/>
        <v>5250000</v>
      </c>
      <c r="AJ49" s="201">
        <f t="shared" si="23"/>
        <v>5880000.0000000009</v>
      </c>
      <c r="AK49" s="203"/>
      <c r="AL49" s="200"/>
      <c r="AM49" s="201"/>
      <c r="AN49" s="201"/>
      <c r="AO49" s="201"/>
      <c r="AP49" s="201"/>
      <c r="AQ49" s="201"/>
      <c r="AR49" s="201"/>
      <c r="AS49" s="257"/>
      <c r="AT49" s="257"/>
      <c r="AU49" s="262"/>
      <c r="AV49" s="263"/>
      <c r="AW49" s="260"/>
      <c r="AX49" s="252"/>
      <c r="AY49" s="252"/>
      <c r="AZ49" s="252"/>
      <c r="BA49" s="252"/>
      <c r="BB49" s="204">
        <f t="shared" si="40"/>
        <v>10500000</v>
      </c>
      <c r="BC49" s="205">
        <f t="shared" si="41"/>
        <v>11760000.000000002</v>
      </c>
      <c r="BD49" s="206">
        <v>120240021112</v>
      </c>
      <c r="BE49" s="180" t="s">
        <v>7891</v>
      </c>
      <c r="BF49" s="180" t="s">
        <v>7893</v>
      </c>
      <c r="BG49" s="252"/>
      <c r="BH49" s="261"/>
      <c r="BI49" s="252"/>
      <c r="BJ49" s="252"/>
      <c r="BK49" s="261"/>
      <c r="BL49" s="252"/>
      <c r="BM49" s="252"/>
      <c r="BN49" s="261"/>
      <c r="BO49" s="252"/>
      <c r="BP49" s="252"/>
    </row>
    <row r="50" spans="2:68" ht="15" x14ac:dyDescent="0.25">
      <c r="B50" s="252"/>
      <c r="C50" s="252"/>
      <c r="D50" s="252"/>
      <c r="E50" s="251" t="s">
        <v>6000</v>
      </c>
      <c r="F50" s="180" t="s">
        <v>7889</v>
      </c>
      <c r="G50" s="180"/>
      <c r="H50" s="180" t="s">
        <v>7890</v>
      </c>
      <c r="I50" s="180" t="s">
        <v>7890</v>
      </c>
      <c r="J50" s="182" t="s">
        <v>197</v>
      </c>
      <c r="K50" s="253"/>
      <c r="L50" s="253"/>
      <c r="M50" s="253">
        <v>90</v>
      </c>
      <c r="N50" s="253" t="s">
        <v>7618</v>
      </c>
      <c r="O50" s="253" t="s">
        <v>7619</v>
      </c>
      <c r="P50" s="254" t="s">
        <v>7747</v>
      </c>
      <c r="Q50" s="255" t="s">
        <v>7621</v>
      </c>
      <c r="R50" s="253" t="s">
        <v>7618</v>
      </c>
      <c r="S50" s="253" t="s">
        <v>7887</v>
      </c>
      <c r="T50" s="253"/>
      <c r="U50" s="256" t="s">
        <v>7755</v>
      </c>
      <c r="V50" s="256"/>
      <c r="W50" s="256"/>
      <c r="X50" s="256">
        <v>0</v>
      </c>
      <c r="Y50" s="256">
        <v>90</v>
      </c>
      <c r="Z50" s="256">
        <v>10</v>
      </c>
      <c r="AA50" s="256"/>
      <c r="AB50" s="186" t="s">
        <v>7624</v>
      </c>
      <c r="AC50" s="199" t="s">
        <v>7564</v>
      </c>
      <c r="AD50" s="201">
        <v>5250000</v>
      </c>
      <c r="AE50" s="201">
        <f t="shared" si="38"/>
        <v>5250000</v>
      </c>
      <c r="AF50" s="202">
        <f t="shared" si="22"/>
        <v>5880000.0000000009</v>
      </c>
      <c r="AG50" s="199" t="s">
        <v>7564</v>
      </c>
      <c r="AH50" s="201">
        <v>5250000</v>
      </c>
      <c r="AI50" s="201">
        <f t="shared" si="39"/>
        <v>5250000</v>
      </c>
      <c r="AJ50" s="201">
        <f t="shared" si="23"/>
        <v>5880000.0000000009</v>
      </c>
      <c r="AK50" s="203"/>
      <c r="AL50" s="200"/>
      <c r="AM50" s="201"/>
      <c r="AN50" s="201"/>
      <c r="AO50" s="201"/>
      <c r="AP50" s="201"/>
      <c r="AQ50" s="201"/>
      <c r="AR50" s="201"/>
      <c r="AS50" s="257"/>
      <c r="AT50" s="257"/>
      <c r="AU50" s="262"/>
      <c r="AV50" s="263"/>
      <c r="AW50" s="260"/>
      <c r="AX50" s="252"/>
      <c r="AY50" s="252"/>
      <c r="AZ50" s="252"/>
      <c r="BA50" s="252"/>
      <c r="BB50" s="204">
        <f t="shared" si="40"/>
        <v>10500000</v>
      </c>
      <c r="BC50" s="205">
        <f t="shared" si="41"/>
        <v>11760000.000000002</v>
      </c>
      <c r="BD50" s="206">
        <v>120240021112</v>
      </c>
      <c r="BE50" s="180" t="s">
        <v>7891</v>
      </c>
      <c r="BF50" s="180" t="s">
        <v>7894</v>
      </c>
      <c r="BG50" s="252"/>
      <c r="BH50" s="261"/>
      <c r="BI50" s="252"/>
      <c r="BJ50" s="252"/>
      <c r="BK50" s="261"/>
      <c r="BL50" s="252"/>
      <c r="BM50" s="252"/>
      <c r="BN50" s="261"/>
      <c r="BO50" s="252"/>
      <c r="BP50" s="252"/>
    </row>
    <row r="51" spans="2:68" ht="15" x14ac:dyDescent="0.25">
      <c r="B51" s="252"/>
      <c r="C51" s="252"/>
      <c r="D51" s="252"/>
      <c r="E51" s="251" t="s">
        <v>5993</v>
      </c>
      <c r="F51" s="180" t="s">
        <v>7889</v>
      </c>
      <c r="G51" s="180"/>
      <c r="H51" s="180" t="s">
        <v>7890</v>
      </c>
      <c r="I51" s="180" t="s">
        <v>7890</v>
      </c>
      <c r="J51" s="182" t="s">
        <v>197</v>
      </c>
      <c r="K51" s="253"/>
      <c r="L51" s="253"/>
      <c r="M51" s="253">
        <v>90</v>
      </c>
      <c r="N51" s="253" t="s">
        <v>7618</v>
      </c>
      <c r="O51" s="253" t="s">
        <v>7619</v>
      </c>
      <c r="P51" s="254" t="s">
        <v>7747</v>
      </c>
      <c r="Q51" s="255" t="s">
        <v>7621</v>
      </c>
      <c r="R51" s="253" t="s">
        <v>7618</v>
      </c>
      <c r="S51" s="253" t="s">
        <v>7895</v>
      </c>
      <c r="T51" s="253"/>
      <c r="U51" s="256" t="s">
        <v>7755</v>
      </c>
      <c r="V51" s="256"/>
      <c r="W51" s="256"/>
      <c r="X51" s="256">
        <v>0</v>
      </c>
      <c r="Y51" s="256">
        <v>90</v>
      </c>
      <c r="Z51" s="256">
        <v>10</v>
      </c>
      <c r="AA51" s="256"/>
      <c r="AB51" s="186" t="s">
        <v>7624</v>
      </c>
      <c r="AC51" s="199" t="s">
        <v>7564</v>
      </c>
      <c r="AD51" s="201">
        <v>5250000</v>
      </c>
      <c r="AE51" s="201">
        <f t="shared" si="38"/>
        <v>5250000</v>
      </c>
      <c r="AF51" s="202">
        <f t="shared" si="22"/>
        <v>5880000.0000000009</v>
      </c>
      <c r="AG51" s="199" t="s">
        <v>7564</v>
      </c>
      <c r="AH51" s="201">
        <v>5250000</v>
      </c>
      <c r="AI51" s="201">
        <f t="shared" si="39"/>
        <v>5250000</v>
      </c>
      <c r="AJ51" s="201">
        <f t="shared" si="23"/>
        <v>5880000.0000000009</v>
      </c>
      <c r="AK51" s="201"/>
      <c r="AL51" s="200"/>
      <c r="AM51" s="201"/>
      <c r="AN51" s="201"/>
      <c r="AO51" s="201"/>
      <c r="AP51" s="201"/>
      <c r="AQ51" s="201"/>
      <c r="AR51" s="201"/>
      <c r="AS51" s="257"/>
      <c r="AT51" s="257"/>
      <c r="AU51" s="262"/>
      <c r="AV51" s="263"/>
      <c r="AW51" s="260"/>
      <c r="AX51" s="252"/>
      <c r="AY51" s="252"/>
      <c r="AZ51" s="252"/>
      <c r="BA51" s="252"/>
      <c r="BB51" s="204">
        <f t="shared" si="40"/>
        <v>10500000</v>
      </c>
      <c r="BC51" s="205">
        <f t="shared" si="41"/>
        <v>11760000.000000002</v>
      </c>
      <c r="BD51" s="206">
        <v>120240021112</v>
      </c>
      <c r="BE51" s="180" t="s">
        <v>7891</v>
      </c>
      <c r="BF51" s="180" t="s">
        <v>7896</v>
      </c>
      <c r="BG51" s="252"/>
      <c r="BH51" s="261"/>
      <c r="BI51" s="252"/>
      <c r="BJ51" s="252"/>
      <c r="BK51" s="261"/>
      <c r="BL51" s="252"/>
      <c r="BM51" s="252"/>
      <c r="BN51" s="261"/>
      <c r="BO51" s="252"/>
      <c r="BP51" s="252"/>
    </row>
    <row r="52" spans="2:68" x14ac:dyDescent="0.2">
      <c r="B52" s="182"/>
      <c r="C52" s="182"/>
      <c r="D52" s="182"/>
      <c r="E52" s="235" t="s">
        <v>7777</v>
      </c>
      <c r="F52" s="182"/>
      <c r="G52" s="182"/>
      <c r="H52" s="244"/>
      <c r="I52" s="244"/>
      <c r="J52" s="182"/>
      <c r="K52" s="182"/>
      <c r="L52" s="182"/>
      <c r="M52" s="182"/>
      <c r="N52" s="182"/>
      <c r="O52" s="182"/>
      <c r="P52" s="182"/>
      <c r="Q52" s="182"/>
      <c r="R52" s="182"/>
      <c r="S52" s="244"/>
      <c r="T52" s="182"/>
      <c r="U52" s="186"/>
      <c r="V52" s="186"/>
      <c r="W52" s="186"/>
      <c r="X52" s="186"/>
      <c r="Y52" s="186"/>
      <c r="Z52" s="186"/>
      <c r="AA52" s="186"/>
      <c r="AB52" s="186"/>
      <c r="AC52" s="186"/>
      <c r="AD52" s="186"/>
      <c r="AE52" s="186"/>
      <c r="AF52" s="186"/>
      <c r="AG52" s="186"/>
      <c r="AH52" s="186"/>
      <c r="AI52" s="186"/>
      <c r="AJ52" s="186"/>
      <c r="AK52" s="186"/>
      <c r="AL52" s="186"/>
      <c r="AM52" s="186"/>
      <c r="AN52" s="186"/>
      <c r="AO52" s="186"/>
      <c r="AP52" s="186"/>
      <c r="AQ52" s="186"/>
      <c r="AR52" s="186"/>
      <c r="AS52" s="186"/>
      <c r="AT52" s="186"/>
      <c r="AU52" s="186"/>
      <c r="AV52" s="186"/>
      <c r="AW52" s="182"/>
      <c r="AX52" s="182"/>
      <c r="AY52" s="182"/>
      <c r="AZ52" s="182"/>
      <c r="BA52" s="182"/>
      <c r="BB52" s="264">
        <f>SUM(BB33:BB51)</f>
        <v>12421162542.658333</v>
      </c>
      <c r="BC52" s="264">
        <f>SUM(BC33:BC51)</f>
        <v>13911702047.777334</v>
      </c>
      <c r="BD52" s="182"/>
      <c r="BE52" s="182"/>
      <c r="BF52" s="182"/>
      <c r="BG52" s="182"/>
      <c r="BH52" s="182"/>
      <c r="BI52" s="182"/>
      <c r="BJ52" s="182"/>
      <c r="BK52" s="182"/>
      <c r="BL52" s="182"/>
      <c r="BM52" s="182"/>
      <c r="BN52" s="182"/>
      <c r="BO52" s="182"/>
      <c r="BP52" s="182"/>
    </row>
    <row r="53" spans="2:68" s="179" customFormat="1" x14ac:dyDescent="0.2">
      <c r="B53" s="265"/>
      <c r="C53" s="265"/>
      <c r="D53" s="265"/>
      <c r="E53" s="235" t="s">
        <v>7614</v>
      </c>
      <c r="F53" s="265"/>
      <c r="G53" s="265"/>
      <c r="H53" s="235"/>
      <c r="I53" s="265"/>
      <c r="J53" s="235"/>
      <c r="K53" s="265"/>
      <c r="L53" s="235"/>
      <c r="M53" s="265"/>
      <c r="N53" s="235"/>
      <c r="O53" s="265"/>
      <c r="P53" s="235"/>
      <c r="Q53" s="265"/>
      <c r="R53" s="235"/>
      <c r="S53" s="265"/>
      <c r="T53" s="235"/>
      <c r="U53" s="266"/>
      <c r="V53" s="266"/>
      <c r="W53" s="266"/>
      <c r="X53" s="236"/>
      <c r="Y53" s="236"/>
      <c r="Z53" s="236"/>
      <c r="AA53" s="266"/>
      <c r="AB53" s="236"/>
      <c r="AC53" s="266"/>
      <c r="AD53" s="267"/>
      <c r="AE53" s="268"/>
      <c r="AF53" s="267"/>
      <c r="AG53" s="268"/>
      <c r="AH53" s="267"/>
      <c r="AI53" s="268"/>
      <c r="AJ53" s="267"/>
      <c r="AK53" s="268"/>
      <c r="AL53" s="267"/>
      <c r="AM53" s="268"/>
      <c r="AN53" s="267"/>
      <c r="AO53" s="268"/>
      <c r="AP53" s="267"/>
      <c r="AQ53" s="268"/>
      <c r="AR53" s="267"/>
      <c r="AS53" s="267"/>
      <c r="AT53" s="267"/>
      <c r="AU53" s="267"/>
      <c r="AV53" s="267"/>
      <c r="AW53" s="264"/>
      <c r="AX53" s="264"/>
      <c r="AY53" s="264"/>
      <c r="AZ53" s="264"/>
      <c r="BA53" s="269"/>
      <c r="BB53" s="264"/>
      <c r="BC53" s="269"/>
      <c r="BD53" s="235"/>
      <c r="BE53" s="265"/>
      <c r="BF53" s="235"/>
      <c r="BG53" s="265"/>
      <c r="BH53" s="235"/>
      <c r="BI53" s="265"/>
      <c r="BJ53" s="235"/>
      <c r="BK53" s="265"/>
      <c r="BL53" s="235"/>
      <c r="BM53" s="265"/>
      <c r="BN53" s="235"/>
      <c r="BO53" s="265"/>
      <c r="BP53" s="265"/>
    </row>
    <row r="54" spans="2:68" s="221" customFormat="1" ht="15" x14ac:dyDescent="0.25">
      <c r="B54" s="189"/>
      <c r="C54" s="189"/>
      <c r="D54" s="189"/>
      <c r="E54" s="209" t="s">
        <v>7472</v>
      </c>
      <c r="F54" s="210" t="s">
        <v>7473</v>
      </c>
      <c r="G54" s="210"/>
      <c r="H54" s="211" t="s">
        <v>6593</v>
      </c>
      <c r="I54" s="211" t="s">
        <v>6593</v>
      </c>
      <c r="J54" s="212" t="s">
        <v>197</v>
      </c>
      <c r="K54" s="212"/>
      <c r="L54" s="212"/>
      <c r="M54" s="213">
        <v>90</v>
      </c>
      <c r="N54" s="212">
        <v>230000000</v>
      </c>
      <c r="O54" s="214" t="s">
        <v>7619</v>
      </c>
      <c r="P54" s="212" t="s">
        <v>7620</v>
      </c>
      <c r="Q54" s="189" t="s">
        <v>7621</v>
      </c>
      <c r="R54" s="215">
        <v>230000000</v>
      </c>
      <c r="S54" s="216" t="s">
        <v>7358</v>
      </c>
      <c r="T54" s="212"/>
      <c r="U54" s="217" t="s">
        <v>7623</v>
      </c>
      <c r="V54" s="217"/>
      <c r="W54" s="217"/>
      <c r="X54" s="218">
        <v>0</v>
      </c>
      <c r="Y54" s="218">
        <v>100</v>
      </c>
      <c r="Z54" s="218">
        <v>0</v>
      </c>
      <c r="AA54" s="217"/>
      <c r="AB54" s="217" t="s">
        <v>7624</v>
      </c>
      <c r="AC54" s="192">
        <v>1</v>
      </c>
      <c r="AD54" s="219">
        <v>13155000</v>
      </c>
      <c r="AE54" s="219">
        <v>13155000</v>
      </c>
      <c r="AF54" s="219">
        <f>IF(AB54="С НДС",AE54*1.12,AE54)</f>
        <v>14733600.000000002</v>
      </c>
      <c r="AG54" s="192">
        <v>1</v>
      </c>
      <c r="AH54" s="219">
        <v>13155000</v>
      </c>
      <c r="AI54" s="219">
        <v>13155000</v>
      </c>
      <c r="AJ54" s="219">
        <f>IF(AB54="С НДС",AI54*1.12,AI54)</f>
        <v>14733600.000000002</v>
      </c>
      <c r="AK54" s="192">
        <v>1</v>
      </c>
      <c r="AL54" s="219">
        <v>13155000</v>
      </c>
      <c r="AM54" s="219">
        <v>13155000</v>
      </c>
      <c r="AN54" s="219">
        <f>IF(AB54="С НДС",AM54*1.12,AM54)</f>
        <v>14733600.000000002</v>
      </c>
      <c r="AO54" s="219"/>
      <c r="AP54" s="219"/>
      <c r="AQ54" s="219"/>
      <c r="AR54" s="219"/>
      <c r="AS54" s="219"/>
      <c r="AT54" s="219"/>
      <c r="AU54" s="219"/>
      <c r="AV54" s="219"/>
      <c r="AW54" s="220"/>
      <c r="AX54" s="220"/>
      <c r="AY54" s="220"/>
      <c r="AZ54" s="220"/>
      <c r="BA54" s="220"/>
      <c r="BB54" s="220">
        <v>0</v>
      </c>
      <c r="BC54" s="220">
        <f t="shared" ref="BC54:BC114" si="48">IF(AB54="С НДС",BB54*1.12,BB54)</f>
        <v>0</v>
      </c>
      <c r="BD54" s="220" t="s">
        <v>7774</v>
      </c>
      <c r="BE54" s="211" t="s">
        <v>7778</v>
      </c>
      <c r="BF54" s="216" t="s">
        <v>7357</v>
      </c>
      <c r="BG54" s="212"/>
      <c r="BH54" s="212"/>
      <c r="BI54" s="212"/>
      <c r="BJ54" s="212"/>
      <c r="BK54" s="212"/>
      <c r="BL54" s="212"/>
      <c r="BM54" s="212"/>
      <c r="BN54" s="212"/>
      <c r="BO54" s="212"/>
      <c r="BP54" s="188" t="s">
        <v>7779</v>
      </c>
    </row>
    <row r="55" spans="2:68" s="221" customFormat="1" ht="15" x14ac:dyDescent="0.25">
      <c r="B55" s="189"/>
      <c r="C55" s="189"/>
      <c r="D55" s="189"/>
      <c r="E55" s="209" t="s">
        <v>7780</v>
      </c>
      <c r="F55" s="210" t="s">
        <v>7473</v>
      </c>
      <c r="G55" s="210"/>
      <c r="H55" s="211" t="s">
        <v>6593</v>
      </c>
      <c r="I55" s="211" t="s">
        <v>6593</v>
      </c>
      <c r="J55" s="212" t="s">
        <v>197</v>
      </c>
      <c r="K55" s="212"/>
      <c r="L55" s="212"/>
      <c r="M55" s="213">
        <v>90</v>
      </c>
      <c r="N55" s="212">
        <v>230000000</v>
      </c>
      <c r="O55" s="214" t="s">
        <v>7619</v>
      </c>
      <c r="P55" s="212" t="s">
        <v>7620</v>
      </c>
      <c r="Q55" s="189" t="s">
        <v>7621</v>
      </c>
      <c r="R55" s="215">
        <v>230000000</v>
      </c>
      <c r="S55" s="216" t="s">
        <v>7358</v>
      </c>
      <c r="T55" s="212"/>
      <c r="U55" s="217" t="s">
        <v>7623</v>
      </c>
      <c r="V55" s="217"/>
      <c r="W55" s="217"/>
      <c r="X55" s="218">
        <v>0</v>
      </c>
      <c r="Y55" s="218">
        <v>100</v>
      </c>
      <c r="Z55" s="218">
        <v>0</v>
      </c>
      <c r="AA55" s="217"/>
      <c r="AB55" s="217" t="s">
        <v>7624</v>
      </c>
      <c r="AC55" s="192">
        <v>1</v>
      </c>
      <c r="AD55" s="219">
        <v>10962500</v>
      </c>
      <c r="AE55" s="219">
        <v>10962500</v>
      </c>
      <c r="AF55" s="219">
        <f>IF(AB55="С НДС",AE55*1.12,AE55)</f>
        <v>12278000.000000002</v>
      </c>
      <c r="AG55" s="192">
        <v>1</v>
      </c>
      <c r="AH55" s="219">
        <v>13155000</v>
      </c>
      <c r="AI55" s="219">
        <v>13155000</v>
      </c>
      <c r="AJ55" s="219">
        <f>IF(AB55="С НДС",AI55*1.12,AI55)</f>
        <v>14733600.000000002</v>
      </c>
      <c r="AK55" s="192">
        <v>1</v>
      </c>
      <c r="AL55" s="219">
        <v>13155000</v>
      </c>
      <c r="AM55" s="219">
        <v>13155000</v>
      </c>
      <c r="AN55" s="219">
        <f>IF(AB55="С НДС",AM55*1.12,AM55)</f>
        <v>14733600.000000002</v>
      </c>
      <c r="AO55" s="222"/>
      <c r="AP55" s="223"/>
      <c r="AQ55" s="223"/>
      <c r="AR55" s="223"/>
      <c r="AS55" s="222"/>
      <c r="AT55" s="223"/>
      <c r="AU55" s="223"/>
      <c r="AV55" s="223"/>
      <c r="AW55" s="224"/>
      <c r="AX55" s="225"/>
      <c r="AY55" s="225"/>
      <c r="AZ55" s="225"/>
      <c r="BA55" s="225"/>
      <c r="BB55" s="220">
        <v>0</v>
      </c>
      <c r="BC55" s="220">
        <f>IF(AB55="С НДС",BB55*1.12,BB55)</f>
        <v>0</v>
      </c>
      <c r="BD55" s="212" t="s">
        <v>7774</v>
      </c>
      <c r="BE55" s="211" t="s">
        <v>7778</v>
      </c>
      <c r="BF55" s="216" t="s">
        <v>7357</v>
      </c>
      <c r="BG55" s="212"/>
      <c r="BH55" s="212"/>
      <c r="BI55" s="212"/>
      <c r="BJ55" s="212"/>
      <c r="BK55" s="212"/>
      <c r="BL55" s="212"/>
      <c r="BM55" s="212"/>
      <c r="BN55" s="212"/>
      <c r="BO55" s="212"/>
      <c r="BP55" s="182" t="s">
        <v>7577</v>
      </c>
    </row>
    <row r="56" spans="2:68" s="221" customFormat="1" ht="15" x14ac:dyDescent="0.25">
      <c r="B56" s="189"/>
      <c r="C56" s="189"/>
      <c r="D56" s="189"/>
      <c r="E56" s="188" t="s">
        <v>7781</v>
      </c>
      <c r="F56" s="188" t="s">
        <v>7473</v>
      </c>
      <c r="G56" s="188"/>
      <c r="H56" s="188" t="s">
        <v>6593</v>
      </c>
      <c r="I56" s="188" t="s">
        <v>6593</v>
      </c>
      <c r="J56" s="188" t="s">
        <v>197</v>
      </c>
      <c r="K56" s="188"/>
      <c r="L56" s="188"/>
      <c r="M56" s="188">
        <v>90</v>
      </c>
      <c r="N56" s="188">
        <v>230000000</v>
      </c>
      <c r="O56" s="188" t="s">
        <v>7619</v>
      </c>
      <c r="P56" s="188" t="s">
        <v>7622</v>
      </c>
      <c r="Q56" s="188" t="s">
        <v>7621</v>
      </c>
      <c r="R56" s="188">
        <v>230000000</v>
      </c>
      <c r="S56" s="188" t="s">
        <v>7358</v>
      </c>
      <c r="T56" s="188"/>
      <c r="U56" s="191" t="s">
        <v>7623</v>
      </c>
      <c r="V56" s="191"/>
      <c r="W56" s="191"/>
      <c r="X56" s="218">
        <v>0</v>
      </c>
      <c r="Y56" s="191">
        <v>100</v>
      </c>
      <c r="Z56" s="218">
        <v>0</v>
      </c>
      <c r="AA56" s="191"/>
      <c r="AB56" s="191" t="s">
        <v>7624</v>
      </c>
      <c r="AC56" s="192">
        <v>1</v>
      </c>
      <c r="AD56" s="193">
        <v>10962500</v>
      </c>
      <c r="AE56" s="193">
        <f t="shared" ref="AE56" si="49">AD56*AC56</f>
        <v>10962500</v>
      </c>
      <c r="AF56" s="193">
        <f t="shared" ref="AF56:AF114" si="50">IF(AB56="С НДС",AE56*1.12,AE56)</f>
        <v>12278000.000000002</v>
      </c>
      <c r="AG56" s="192">
        <v>1</v>
      </c>
      <c r="AH56" s="193">
        <v>13155000</v>
      </c>
      <c r="AI56" s="193">
        <f t="shared" ref="AI56" si="51">AH56*AG56</f>
        <v>13155000</v>
      </c>
      <c r="AJ56" s="193">
        <f t="shared" ref="AJ56:AJ114" si="52">IF(AB56="С НДС",AI56*1.12,AI56)</f>
        <v>14733600.000000002</v>
      </c>
      <c r="AK56" s="192">
        <v>1</v>
      </c>
      <c r="AL56" s="193">
        <v>13155000</v>
      </c>
      <c r="AM56" s="193">
        <f t="shared" ref="AM56" si="53">AL56*AK56</f>
        <v>13155000</v>
      </c>
      <c r="AN56" s="193">
        <f t="shared" ref="AN56:AN114" si="54">IF(AB56="С НДС",AM56*1.12,AM56)</f>
        <v>14733600.000000002</v>
      </c>
      <c r="AO56" s="191"/>
      <c r="AP56" s="191"/>
      <c r="AQ56" s="191"/>
      <c r="AR56" s="191"/>
      <c r="AS56" s="191"/>
      <c r="AT56" s="191"/>
      <c r="AU56" s="191"/>
      <c r="AV56" s="191"/>
      <c r="AW56" s="188"/>
      <c r="AX56" s="188"/>
      <c r="AY56" s="188"/>
      <c r="AZ56" s="188"/>
      <c r="BA56" s="188"/>
      <c r="BB56" s="194">
        <f t="shared" ref="BB56" si="55">SUM(AY56,AU56,AQ56,AI56,AE56,AM56)</f>
        <v>37272500</v>
      </c>
      <c r="BC56" s="194">
        <f t="shared" ref="BC56" si="56">IF(AB56="С НДС",BB56*1.12,BB56)</f>
        <v>41745200.000000007</v>
      </c>
      <c r="BD56" s="188" t="s">
        <v>7774</v>
      </c>
      <c r="BE56" s="188" t="s">
        <v>7778</v>
      </c>
      <c r="BF56" s="188" t="s">
        <v>7357</v>
      </c>
      <c r="BG56" s="188"/>
      <c r="BH56" s="188"/>
      <c r="BI56" s="188"/>
      <c r="BJ56" s="188"/>
      <c r="BK56" s="188"/>
      <c r="BL56" s="188"/>
      <c r="BM56" s="188"/>
      <c r="BN56" s="188"/>
      <c r="BO56" s="188"/>
      <c r="BP56" s="188"/>
    </row>
    <row r="57" spans="2:68" s="221" customFormat="1" ht="15" x14ac:dyDescent="0.25">
      <c r="B57" s="189"/>
      <c r="C57" s="189"/>
      <c r="D57" s="189"/>
      <c r="E57" s="209" t="s">
        <v>7474</v>
      </c>
      <c r="F57" s="210" t="s">
        <v>7473</v>
      </c>
      <c r="G57" s="210"/>
      <c r="H57" s="211" t="s">
        <v>6593</v>
      </c>
      <c r="I57" s="211" t="s">
        <v>6593</v>
      </c>
      <c r="J57" s="212" t="s">
        <v>197</v>
      </c>
      <c r="K57" s="212"/>
      <c r="L57" s="212"/>
      <c r="M57" s="213">
        <v>90</v>
      </c>
      <c r="N57" s="212">
        <v>230000000</v>
      </c>
      <c r="O57" s="214" t="s">
        <v>7619</v>
      </c>
      <c r="P57" s="212" t="s">
        <v>7620</v>
      </c>
      <c r="Q57" s="189" t="s">
        <v>7621</v>
      </c>
      <c r="R57" s="215">
        <v>230000000</v>
      </c>
      <c r="S57" s="216" t="s">
        <v>7361</v>
      </c>
      <c r="T57" s="212"/>
      <c r="U57" s="217" t="s">
        <v>7623</v>
      </c>
      <c r="V57" s="217"/>
      <c r="W57" s="217"/>
      <c r="X57" s="218">
        <v>0</v>
      </c>
      <c r="Y57" s="226">
        <v>100</v>
      </c>
      <c r="Z57" s="226">
        <v>0</v>
      </c>
      <c r="AA57" s="217"/>
      <c r="AB57" s="217" t="s">
        <v>7624</v>
      </c>
      <c r="AC57" s="192">
        <v>1</v>
      </c>
      <c r="AD57" s="219">
        <v>13155000</v>
      </c>
      <c r="AE57" s="219">
        <v>13155000</v>
      </c>
      <c r="AF57" s="219">
        <f t="shared" si="50"/>
        <v>14733600.000000002</v>
      </c>
      <c r="AG57" s="192">
        <v>1</v>
      </c>
      <c r="AH57" s="219">
        <v>13155000</v>
      </c>
      <c r="AI57" s="219">
        <v>13155000</v>
      </c>
      <c r="AJ57" s="219">
        <f t="shared" si="52"/>
        <v>14733600.000000002</v>
      </c>
      <c r="AK57" s="192">
        <v>1</v>
      </c>
      <c r="AL57" s="219">
        <v>13155000</v>
      </c>
      <c r="AM57" s="219">
        <v>13155000</v>
      </c>
      <c r="AN57" s="219">
        <f t="shared" si="54"/>
        <v>14733600.000000002</v>
      </c>
      <c r="AO57" s="219"/>
      <c r="AP57" s="219"/>
      <c r="AQ57" s="219"/>
      <c r="AR57" s="219"/>
      <c r="AS57" s="219"/>
      <c r="AT57" s="219"/>
      <c r="AU57" s="219"/>
      <c r="AV57" s="219"/>
      <c r="AW57" s="220"/>
      <c r="AX57" s="220"/>
      <c r="AY57" s="220"/>
      <c r="AZ57" s="220"/>
      <c r="BA57" s="220"/>
      <c r="BB57" s="220">
        <v>0</v>
      </c>
      <c r="BC57" s="220">
        <f t="shared" si="48"/>
        <v>0</v>
      </c>
      <c r="BD57" s="220" t="s">
        <v>7774</v>
      </c>
      <c r="BE57" s="211" t="s">
        <v>7782</v>
      </c>
      <c r="BF57" s="216" t="s">
        <v>7360</v>
      </c>
      <c r="BG57" s="212"/>
      <c r="BH57" s="212"/>
      <c r="BI57" s="212"/>
      <c r="BJ57" s="212"/>
      <c r="BK57" s="212"/>
      <c r="BL57" s="212"/>
      <c r="BM57" s="212"/>
      <c r="BN57" s="212"/>
      <c r="BO57" s="212"/>
      <c r="BP57" s="188" t="s">
        <v>7779</v>
      </c>
    </row>
    <row r="58" spans="2:68" s="221" customFormat="1" ht="15" x14ac:dyDescent="0.25">
      <c r="B58" s="189"/>
      <c r="C58" s="189"/>
      <c r="D58" s="189"/>
      <c r="E58" s="209" t="s">
        <v>7783</v>
      </c>
      <c r="F58" s="210" t="s">
        <v>7473</v>
      </c>
      <c r="G58" s="210"/>
      <c r="H58" s="211" t="s">
        <v>6593</v>
      </c>
      <c r="I58" s="211" t="s">
        <v>6593</v>
      </c>
      <c r="J58" s="212" t="s">
        <v>197</v>
      </c>
      <c r="K58" s="212"/>
      <c r="L58" s="212"/>
      <c r="M58" s="213">
        <v>90</v>
      </c>
      <c r="N58" s="212">
        <v>230000000</v>
      </c>
      <c r="O58" s="214" t="s">
        <v>7619</v>
      </c>
      <c r="P58" s="212" t="s">
        <v>7620</v>
      </c>
      <c r="Q58" s="189" t="s">
        <v>7621</v>
      </c>
      <c r="R58" s="215">
        <v>230000000</v>
      </c>
      <c r="S58" s="216" t="s">
        <v>7361</v>
      </c>
      <c r="T58" s="212"/>
      <c r="U58" s="217" t="s">
        <v>7623</v>
      </c>
      <c r="V58" s="217"/>
      <c r="W58" s="217"/>
      <c r="X58" s="218">
        <v>0</v>
      </c>
      <c r="Y58" s="226">
        <v>100</v>
      </c>
      <c r="Z58" s="226">
        <v>0</v>
      </c>
      <c r="AA58" s="217"/>
      <c r="AB58" s="217" t="s">
        <v>7624</v>
      </c>
      <c r="AC58" s="192">
        <v>1</v>
      </c>
      <c r="AD58" s="219">
        <v>10962500</v>
      </c>
      <c r="AE58" s="219">
        <v>10962500</v>
      </c>
      <c r="AF58" s="219">
        <f>IF(AB58="С НДС",AE58*1.12,AE58)</f>
        <v>12278000.000000002</v>
      </c>
      <c r="AG58" s="192">
        <v>1</v>
      </c>
      <c r="AH58" s="219">
        <v>13155000</v>
      </c>
      <c r="AI58" s="219">
        <v>13155000</v>
      </c>
      <c r="AJ58" s="219">
        <f>IF(AB58="С НДС",AI58*1.12,AI58)</f>
        <v>14733600.000000002</v>
      </c>
      <c r="AK58" s="192">
        <v>1</v>
      </c>
      <c r="AL58" s="219">
        <v>13155000</v>
      </c>
      <c r="AM58" s="219">
        <v>13155000</v>
      </c>
      <c r="AN58" s="223">
        <f>IF(AB58="С НДС",AM58*1.12,AM58)</f>
        <v>14733600.000000002</v>
      </c>
      <c r="AO58" s="222"/>
      <c r="AP58" s="223"/>
      <c r="AQ58" s="223"/>
      <c r="AR58" s="223"/>
      <c r="AS58" s="222"/>
      <c r="AT58" s="223"/>
      <c r="AU58" s="223"/>
      <c r="AV58" s="223"/>
      <c r="AW58" s="224"/>
      <c r="AX58" s="225"/>
      <c r="AY58" s="225"/>
      <c r="AZ58" s="225"/>
      <c r="BA58" s="225"/>
      <c r="BB58" s="220">
        <v>0</v>
      </c>
      <c r="BC58" s="220">
        <f>IF(AB58="С НДС",BB58*1.12,BB58)</f>
        <v>0</v>
      </c>
      <c r="BD58" s="212" t="s">
        <v>7774</v>
      </c>
      <c r="BE58" s="211" t="s">
        <v>7782</v>
      </c>
      <c r="BF58" s="216" t="s">
        <v>7360</v>
      </c>
      <c r="BG58" s="212"/>
      <c r="BH58" s="212"/>
      <c r="BI58" s="212"/>
      <c r="BJ58" s="212"/>
      <c r="BK58" s="212"/>
      <c r="BL58" s="212"/>
      <c r="BM58" s="212"/>
      <c r="BN58" s="212"/>
      <c r="BO58" s="212"/>
      <c r="BP58" s="182" t="s">
        <v>7577</v>
      </c>
    </row>
    <row r="59" spans="2:68" s="221" customFormat="1" ht="15" x14ac:dyDescent="0.25">
      <c r="B59" s="189"/>
      <c r="C59" s="189"/>
      <c r="D59" s="189"/>
      <c r="E59" s="188" t="s">
        <v>7784</v>
      </c>
      <c r="F59" s="188" t="s">
        <v>7473</v>
      </c>
      <c r="G59" s="188"/>
      <c r="H59" s="188" t="s">
        <v>6593</v>
      </c>
      <c r="I59" s="188" t="s">
        <v>6593</v>
      </c>
      <c r="J59" s="188" t="s">
        <v>197</v>
      </c>
      <c r="K59" s="188"/>
      <c r="L59" s="188"/>
      <c r="M59" s="188">
        <v>90</v>
      </c>
      <c r="N59" s="188">
        <v>230000000</v>
      </c>
      <c r="O59" s="188" t="s">
        <v>7619</v>
      </c>
      <c r="P59" s="188" t="s">
        <v>7622</v>
      </c>
      <c r="Q59" s="188" t="s">
        <v>7621</v>
      </c>
      <c r="R59" s="188">
        <v>230000000</v>
      </c>
      <c r="S59" s="188" t="s">
        <v>7361</v>
      </c>
      <c r="T59" s="188"/>
      <c r="U59" s="191" t="s">
        <v>7623</v>
      </c>
      <c r="V59" s="191"/>
      <c r="W59" s="191"/>
      <c r="X59" s="218">
        <v>0</v>
      </c>
      <c r="Y59" s="191">
        <v>100</v>
      </c>
      <c r="Z59" s="218">
        <v>0</v>
      </c>
      <c r="AA59" s="191"/>
      <c r="AB59" s="191" t="s">
        <v>7624</v>
      </c>
      <c r="AC59" s="192">
        <v>1</v>
      </c>
      <c r="AD59" s="193">
        <v>10962500</v>
      </c>
      <c r="AE59" s="193">
        <f t="shared" ref="AE59" si="57">AD59*AC59</f>
        <v>10962500</v>
      </c>
      <c r="AF59" s="193">
        <f t="shared" ref="AF59" si="58">IF(AB59="С НДС",AE59*1.12,AE59)</f>
        <v>12278000.000000002</v>
      </c>
      <c r="AG59" s="192">
        <v>1</v>
      </c>
      <c r="AH59" s="193">
        <v>13155000</v>
      </c>
      <c r="AI59" s="193">
        <f t="shared" ref="AI59" si="59">AH59*AG59</f>
        <v>13155000</v>
      </c>
      <c r="AJ59" s="193">
        <f t="shared" ref="AJ59" si="60">IF(AB59="С НДС",AI59*1.12,AI59)</f>
        <v>14733600.000000002</v>
      </c>
      <c r="AK59" s="192">
        <v>1</v>
      </c>
      <c r="AL59" s="193">
        <v>13155000</v>
      </c>
      <c r="AM59" s="193">
        <f t="shared" ref="AM59" si="61">AL59*AK59</f>
        <v>13155000</v>
      </c>
      <c r="AN59" s="193">
        <f t="shared" ref="AN59" si="62">IF(AB59="С НДС",AM59*1.12,AM59)</f>
        <v>14733600.000000002</v>
      </c>
      <c r="AO59" s="191"/>
      <c r="AP59" s="191"/>
      <c r="AQ59" s="191"/>
      <c r="AR59" s="191"/>
      <c r="AS59" s="191"/>
      <c r="AT59" s="191"/>
      <c r="AU59" s="191"/>
      <c r="AV59" s="191"/>
      <c r="AW59" s="188"/>
      <c r="AX59" s="188"/>
      <c r="AY59" s="188"/>
      <c r="AZ59" s="188"/>
      <c r="BA59" s="188"/>
      <c r="BB59" s="194">
        <f t="shared" ref="BB59" si="63">SUM(AY59,AU59,AQ59,AI59,AE59,AM59)</f>
        <v>37272500</v>
      </c>
      <c r="BC59" s="194">
        <f t="shared" ref="BC59" si="64">IF(AB59="С НДС",BB59*1.12,BB59)</f>
        <v>41745200.000000007</v>
      </c>
      <c r="BD59" s="188" t="s">
        <v>7774</v>
      </c>
      <c r="BE59" s="188" t="s">
        <v>7782</v>
      </c>
      <c r="BF59" s="188" t="s">
        <v>7360</v>
      </c>
      <c r="BG59" s="188"/>
      <c r="BH59" s="188"/>
      <c r="BI59" s="188"/>
      <c r="BJ59" s="188"/>
      <c r="BK59" s="188"/>
      <c r="BL59" s="188"/>
      <c r="BM59" s="188"/>
      <c r="BN59" s="188"/>
      <c r="BO59" s="188"/>
      <c r="BP59" s="188"/>
    </row>
    <row r="60" spans="2:68" s="221" customFormat="1" ht="15" x14ac:dyDescent="0.25">
      <c r="B60" s="189"/>
      <c r="C60" s="189"/>
      <c r="D60" s="189"/>
      <c r="E60" s="209" t="s">
        <v>7475</v>
      </c>
      <c r="F60" s="210" t="s">
        <v>7473</v>
      </c>
      <c r="G60" s="210"/>
      <c r="H60" s="211" t="s">
        <v>6593</v>
      </c>
      <c r="I60" s="211" t="s">
        <v>6593</v>
      </c>
      <c r="J60" s="212" t="s">
        <v>197</v>
      </c>
      <c r="K60" s="212"/>
      <c r="L60" s="212"/>
      <c r="M60" s="213">
        <v>90</v>
      </c>
      <c r="N60" s="212">
        <v>230000000</v>
      </c>
      <c r="O60" s="214" t="s">
        <v>7619</v>
      </c>
      <c r="P60" s="212" t="s">
        <v>7620</v>
      </c>
      <c r="Q60" s="189" t="s">
        <v>7621</v>
      </c>
      <c r="R60" s="215">
        <v>230000000</v>
      </c>
      <c r="S60" s="216" t="s">
        <v>7364</v>
      </c>
      <c r="T60" s="212"/>
      <c r="U60" s="217" t="s">
        <v>7623</v>
      </c>
      <c r="V60" s="217"/>
      <c r="W60" s="217"/>
      <c r="X60" s="218">
        <v>0</v>
      </c>
      <c r="Y60" s="218">
        <v>100</v>
      </c>
      <c r="Z60" s="218">
        <v>0</v>
      </c>
      <c r="AA60" s="217"/>
      <c r="AB60" s="217" t="s">
        <v>7624</v>
      </c>
      <c r="AC60" s="192">
        <v>1</v>
      </c>
      <c r="AD60" s="219">
        <v>8845200</v>
      </c>
      <c r="AE60" s="219">
        <v>8845200</v>
      </c>
      <c r="AF60" s="219">
        <f t="shared" si="50"/>
        <v>9906624.0000000019</v>
      </c>
      <c r="AG60" s="192">
        <v>1</v>
      </c>
      <c r="AH60" s="219">
        <v>8845200</v>
      </c>
      <c r="AI60" s="219">
        <v>8845200</v>
      </c>
      <c r="AJ60" s="219">
        <f t="shared" si="52"/>
        <v>9906624.0000000019</v>
      </c>
      <c r="AK60" s="192">
        <v>1</v>
      </c>
      <c r="AL60" s="219">
        <v>8845200</v>
      </c>
      <c r="AM60" s="219">
        <v>8845200</v>
      </c>
      <c r="AN60" s="219">
        <f t="shared" si="54"/>
        <v>9906624.0000000019</v>
      </c>
      <c r="AO60" s="219"/>
      <c r="AP60" s="219"/>
      <c r="AQ60" s="219"/>
      <c r="AR60" s="219"/>
      <c r="AS60" s="219"/>
      <c r="AT60" s="219"/>
      <c r="AU60" s="219"/>
      <c r="AV60" s="219"/>
      <c r="AW60" s="220"/>
      <c r="AX60" s="220"/>
      <c r="AY60" s="220"/>
      <c r="AZ60" s="220"/>
      <c r="BA60" s="220"/>
      <c r="BB60" s="220">
        <v>0</v>
      </c>
      <c r="BC60" s="220">
        <f t="shared" si="48"/>
        <v>0</v>
      </c>
      <c r="BD60" s="220" t="s">
        <v>7774</v>
      </c>
      <c r="BE60" s="211" t="s">
        <v>7785</v>
      </c>
      <c r="BF60" s="216" t="s">
        <v>7363</v>
      </c>
      <c r="BG60" s="212"/>
      <c r="BH60" s="212"/>
      <c r="BI60" s="212"/>
      <c r="BJ60" s="212"/>
      <c r="BK60" s="212"/>
      <c r="BL60" s="212"/>
      <c r="BM60" s="212"/>
      <c r="BN60" s="212"/>
      <c r="BO60" s="212"/>
      <c r="BP60" s="188" t="s">
        <v>7779</v>
      </c>
    </row>
    <row r="61" spans="2:68" s="221" customFormat="1" ht="15" x14ac:dyDescent="0.25">
      <c r="B61" s="189"/>
      <c r="C61" s="189"/>
      <c r="D61" s="189"/>
      <c r="E61" s="209" t="s">
        <v>7786</v>
      </c>
      <c r="F61" s="210" t="s">
        <v>7473</v>
      </c>
      <c r="G61" s="210"/>
      <c r="H61" s="211" t="s">
        <v>6593</v>
      </c>
      <c r="I61" s="211" t="s">
        <v>6593</v>
      </c>
      <c r="J61" s="212" t="s">
        <v>197</v>
      </c>
      <c r="K61" s="212"/>
      <c r="L61" s="212"/>
      <c r="M61" s="213">
        <v>90</v>
      </c>
      <c r="N61" s="212">
        <v>230000000</v>
      </c>
      <c r="O61" s="214" t="s">
        <v>7619</v>
      </c>
      <c r="P61" s="212" t="s">
        <v>7620</v>
      </c>
      <c r="Q61" s="189" t="s">
        <v>7621</v>
      </c>
      <c r="R61" s="215">
        <v>230000000</v>
      </c>
      <c r="S61" s="216" t="s">
        <v>7364</v>
      </c>
      <c r="T61" s="212"/>
      <c r="U61" s="217" t="s">
        <v>7623</v>
      </c>
      <c r="V61" s="217"/>
      <c r="W61" s="217"/>
      <c r="X61" s="218">
        <v>0</v>
      </c>
      <c r="Y61" s="218">
        <v>100</v>
      </c>
      <c r="Z61" s="218">
        <v>0</v>
      </c>
      <c r="AA61" s="217"/>
      <c r="AB61" s="217" t="s">
        <v>7624</v>
      </c>
      <c r="AC61" s="192">
        <v>1</v>
      </c>
      <c r="AD61" s="219">
        <v>7371000</v>
      </c>
      <c r="AE61" s="219">
        <v>7371000</v>
      </c>
      <c r="AF61" s="219">
        <f>IF(AB61="С НДС",AE61*1.12,AE61)</f>
        <v>8255520.0000000009</v>
      </c>
      <c r="AG61" s="192">
        <v>1</v>
      </c>
      <c r="AH61" s="219">
        <v>8845200</v>
      </c>
      <c r="AI61" s="219">
        <v>8845200</v>
      </c>
      <c r="AJ61" s="219">
        <f>IF(AB61="С НДС",AI61*1.12,AI61)</f>
        <v>9906624.0000000019</v>
      </c>
      <c r="AK61" s="192">
        <v>1</v>
      </c>
      <c r="AL61" s="219">
        <v>8845200</v>
      </c>
      <c r="AM61" s="219">
        <v>8845200</v>
      </c>
      <c r="AN61" s="223">
        <f>IF(AB61="С НДС",AM61*1.12,AM61)</f>
        <v>9906624.0000000019</v>
      </c>
      <c r="AO61" s="222"/>
      <c r="AP61" s="223"/>
      <c r="AQ61" s="223"/>
      <c r="AR61" s="223"/>
      <c r="AS61" s="222"/>
      <c r="AT61" s="223"/>
      <c r="AU61" s="223"/>
      <c r="AV61" s="223"/>
      <c r="AW61" s="224"/>
      <c r="AX61" s="225"/>
      <c r="AY61" s="225"/>
      <c r="AZ61" s="225"/>
      <c r="BA61" s="225"/>
      <c r="BB61" s="220">
        <v>0</v>
      </c>
      <c r="BC61" s="220">
        <f>IF(AB61="С НДС",BB61*1.12,BB61)</f>
        <v>0</v>
      </c>
      <c r="BD61" s="212" t="s">
        <v>7774</v>
      </c>
      <c r="BE61" s="211" t="s">
        <v>7785</v>
      </c>
      <c r="BF61" s="216" t="s">
        <v>7363</v>
      </c>
      <c r="BG61" s="212"/>
      <c r="BH61" s="212"/>
      <c r="BI61" s="212"/>
      <c r="BJ61" s="212"/>
      <c r="BK61" s="212"/>
      <c r="BL61" s="212"/>
      <c r="BM61" s="212"/>
      <c r="BN61" s="212"/>
      <c r="BO61" s="212"/>
      <c r="BP61" s="182" t="s">
        <v>7577</v>
      </c>
    </row>
    <row r="62" spans="2:68" s="221" customFormat="1" ht="15" x14ac:dyDescent="0.25">
      <c r="B62" s="189"/>
      <c r="C62" s="189"/>
      <c r="D62" s="189"/>
      <c r="E62" s="188" t="s">
        <v>7787</v>
      </c>
      <c r="F62" s="188" t="s">
        <v>7473</v>
      </c>
      <c r="G62" s="188"/>
      <c r="H62" s="188" t="s">
        <v>6593</v>
      </c>
      <c r="I62" s="188" t="s">
        <v>6593</v>
      </c>
      <c r="J62" s="188" t="s">
        <v>197</v>
      </c>
      <c r="K62" s="188"/>
      <c r="L62" s="188"/>
      <c r="M62" s="188">
        <v>90</v>
      </c>
      <c r="N62" s="188">
        <v>230000000</v>
      </c>
      <c r="O62" s="188" t="s">
        <v>7619</v>
      </c>
      <c r="P62" s="188" t="s">
        <v>7622</v>
      </c>
      <c r="Q62" s="188" t="s">
        <v>7621</v>
      </c>
      <c r="R62" s="188">
        <v>230000000</v>
      </c>
      <c r="S62" s="188" t="s">
        <v>7364</v>
      </c>
      <c r="T62" s="188"/>
      <c r="U62" s="191" t="s">
        <v>7623</v>
      </c>
      <c r="V62" s="191"/>
      <c r="W62" s="191"/>
      <c r="X62" s="218">
        <v>0</v>
      </c>
      <c r="Y62" s="191">
        <v>100</v>
      </c>
      <c r="Z62" s="218">
        <v>0</v>
      </c>
      <c r="AA62" s="191"/>
      <c r="AB62" s="191" t="s">
        <v>7624</v>
      </c>
      <c r="AC62" s="192">
        <v>1</v>
      </c>
      <c r="AD62" s="193">
        <v>7371000</v>
      </c>
      <c r="AE62" s="193">
        <f t="shared" ref="AE62" si="65">AD62*AC62</f>
        <v>7371000</v>
      </c>
      <c r="AF62" s="193">
        <f t="shared" ref="AF62" si="66">IF(AB62="С НДС",AE62*1.12,AE62)</f>
        <v>8255520.0000000009</v>
      </c>
      <c r="AG62" s="192">
        <v>1</v>
      </c>
      <c r="AH62" s="193">
        <v>8845200</v>
      </c>
      <c r="AI62" s="193">
        <f t="shared" ref="AI62" si="67">AH62*AG62</f>
        <v>8845200</v>
      </c>
      <c r="AJ62" s="193">
        <f t="shared" ref="AJ62" si="68">IF(AB62="С НДС",AI62*1.12,AI62)</f>
        <v>9906624.0000000019</v>
      </c>
      <c r="AK62" s="192">
        <v>1</v>
      </c>
      <c r="AL62" s="193">
        <v>8845200</v>
      </c>
      <c r="AM62" s="193">
        <f t="shared" ref="AM62" si="69">AL62*AK62</f>
        <v>8845200</v>
      </c>
      <c r="AN62" s="193">
        <f t="shared" ref="AN62" si="70">IF(AB62="С НДС",AM62*1.12,AM62)</f>
        <v>9906624.0000000019</v>
      </c>
      <c r="AO62" s="191"/>
      <c r="AP62" s="191"/>
      <c r="AQ62" s="191"/>
      <c r="AR62" s="191"/>
      <c r="AS62" s="191"/>
      <c r="AT62" s="191"/>
      <c r="AU62" s="191"/>
      <c r="AV62" s="191"/>
      <c r="AW62" s="188"/>
      <c r="AX62" s="188"/>
      <c r="AY62" s="188"/>
      <c r="AZ62" s="188"/>
      <c r="BA62" s="188"/>
      <c r="BB62" s="194">
        <f t="shared" ref="BB62" si="71">SUM(AY62,AU62,AQ62,AI62,AE62,AM62)</f>
        <v>25061400</v>
      </c>
      <c r="BC62" s="194">
        <f t="shared" ref="BC62" si="72">IF(AB62="С НДС",BB62*1.12,BB62)</f>
        <v>28068768.000000004</v>
      </c>
      <c r="BD62" s="188" t="s">
        <v>7774</v>
      </c>
      <c r="BE62" s="188" t="s">
        <v>7785</v>
      </c>
      <c r="BF62" s="188" t="s">
        <v>7363</v>
      </c>
      <c r="BG62" s="188"/>
      <c r="BH62" s="188"/>
      <c r="BI62" s="188"/>
      <c r="BJ62" s="188"/>
      <c r="BK62" s="188"/>
      <c r="BL62" s="188"/>
      <c r="BM62" s="188"/>
      <c r="BN62" s="188"/>
      <c r="BO62" s="188"/>
      <c r="BP62" s="188"/>
    </row>
    <row r="63" spans="2:68" s="221" customFormat="1" ht="15" x14ac:dyDescent="0.25">
      <c r="B63" s="189"/>
      <c r="C63" s="189"/>
      <c r="D63" s="189"/>
      <c r="E63" s="209" t="s">
        <v>7476</v>
      </c>
      <c r="F63" s="210" t="s">
        <v>7473</v>
      </c>
      <c r="G63" s="210"/>
      <c r="H63" s="211" t="s">
        <v>6593</v>
      </c>
      <c r="I63" s="211" t="s">
        <v>6593</v>
      </c>
      <c r="J63" s="212" t="s">
        <v>197</v>
      </c>
      <c r="K63" s="212"/>
      <c r="L63" s="212"/>
      <c r="M63" s="213">
        <v>90</v>
      </c>
      <c r="N63" s="212">
        <v>230000000</v>
      </c>
      <c r="O63" s="214" t="s">
        <v>7619</v>
      </c>
      <c r="P63" s="212" t="s">
        <v>7620</v>
      </c>
      <c r="Q63" s="189" t="s">
        <v>7621</v>
      </c>
      <c r="R63" s="215">
        <v>230000000</v>
      </c>
      <c r="S63" s="216" t="s">
        <v>7367</v>
      </c>
      <c r="T63" s="212"/>
      <c r="U63" s="217" t="s">
        <v>7623</v>
      </c>
      <c r="V63" s="217"/>
      <c r="W63" s="217"/>
      <c r="X63" s="218">
        <v>0</v>
      </c>
      <c r="Y63" s="218">
        <v>100</v>
      </c>
      <c r="Z63" s="218">
        <v>0</v>
      </c>
      <c r="AA63" s="217"/>
      <c r="AB63" s="217" t="s">
        <v>7624</v>
      </c>
      <c r="AC63" s="192">
        <v>1</v>
      </c>
      <c r="AD63" s="219">
        <v>11957400</v>
      </c>
      <c r="AE63" s="219">
        <v>11957400</v>
      </c>
      <c r="AF63" s="219">
        <f t="shared" si="50"/>
        <v>13392288.000000002</v>
      </c>
      <c r="AG63" s="192">
        <v>1</v>
      </c>
      <c r="AH63" s="219">
        <v>11957400</v>
      </c>
      <c r="AI63" s="219">
        <v>11957400</v>
      </c>
      <c r="AJ63" s="219">
        <f t="shared" si="52"/>
        <v>13392288.000000002</v>
      </c>
      <c r="AK63" s="192">
        <v>1</v>
      </c>
      <c r="AL63" s="219">
        <v>11957400</v>
      </c>
      <c r="AM63" s="219">
        <v>11957400</v>
      </c>
      <c r="AN63" s="219">
        <f t="shared" si="54"/>
        <v>13392288.000000002</v>
      </c>
      <c r="AO63" s="219"/>
      <c r="AP63" s="219"/>
      <c r="AQ63" s="219"/>
      <c r="AR63" s="219"/>
      <c r="AS63" s="219"/>
      <c r="AT63" s="219"/>
      <c r="AU63" s="219"/>
      <c r="AV63" s="219"/>
      <c r="AW63" s="220"/>
      <c r="AX63" s="220"/>
      <c r="AY63" s="220"/>
      <c r="AZ63" s="220"/>
      <c r="BA63" s="220"/>
      <c r="BB63" s="220">
        <v>0</v>
      </c>
      <c r="BC63" s="220">
        <f t="shared" si="48"/>
        <v>0</v>
      </c>
      <c r="BD63" s="220" t="s">
        <v>7774</v>
      </c>
      <c r="BE63" s="211" t="s">
        <v>7788</v>
      </c>
      <c r="BF63" s="216" t="s">
        <v>7366</v>
      </c>
      <c r="BG63" s="212"/>
      <c r="BH63" s="212"/>
      <c r="BI63" s="212"/>
      <c r="BJ63" s="212"/>
      <c r="BK63" s="212"/>
      <c r="BL63" s="212"/>
      <c r="BM63" s="212"/>
      <c r="BN63" s="212"/>
      <c r="BO63" s="212"/>
      <c r="BP63" s="188" t="s">
        <v>7779</v>
      </c>
    </row>
    <row r="64" spans="2:68" s="221" customFormat="1" ht="15" x14ac:dyDescent="0.25">
      <c r="B64" s="189"/>
      <c r="C64" s="189"/>
      <c r="D64" s="189"/>
      <c r="E64" s="209" t="s">
        <v>7789</v>
      </c>
      <c r="F64" s="210" t="s">
        <v>7473</v>
      </c>
      <c r="G64" s="210"/>
      <c r="H64" s="211" t="s">
        <v>6593</v>
      </c>
      <c r="I64" s="211" t="s">
        <v>6593</v>
      </c>
      <c r="J64" s="212" t="s">
        <v>197</v>
      </c>
      <c r="K64" s="212"/>
      <c r="L64" s="212"/>
      <c r="M64" s="213">
        <v>90</v>
      </c>
      <c r="N64" s="212">
        <v>230000000</v>
      </c>
      <c r="O64" s="214" t="s">
        <v>7619</v>
      </c>
      <c r="P64" s="212" t="s">
        <v>7620</v>
      </c>
      <c r="Q64" s="189" t="s">
        <v>7621</v>
      </c>
      <c r="R64" s="215">
        <v>230000000</v>
      </c>
      <c r="S64" s="216" t="s">
        <v>7367</v>
      </c>
      <c r="T64" s="212"/>
      <c r="U64" s="217" t="s">
        <v>7623</v>
      </c>
      <c r="V64" s="217"/>
      <c r="W64" s="217"/>
      <c r="X64" s="218">
        <v>0</v>
      </c>
      <c r="Y64" s="218">
        <v>100</v>
      </c>
      <c r="Z64" s="218">
        <v>0</v>
      </c>
      <c r="AA64" s="217"/>
      <c r="AB64" s="217" t="s">
        <v>7624</v>
      </c>
      <c r="AC64" s="192">
        <v>1</v>
      </c>
      <c r="AD64" s="219">
        <v>9964500</v>
      </c>
      <c r="AE64" s="219">
        <v>9964500</v>
      </c>
      <c r="AF64" s="219">
        <f>IF(AB64="С НДС",AE64*1.12,AE64)</f>
        <v>11160240.000000002</v>
      </c>
      <c r="AG64" s="192">
        <v>1</v>
      </c>
      <c r="AH64" s="219">
        <v>11957400</v>
      </c>
      <c r="AI64" s="219">
        <v>11957400</v>
      </c>
      <c r="AJ64" s="219">
        <f>IF(AB64="С НДС",AI64*1.12,AI64)</f>
        <v>13392288.000000002</v>
      </c>
      <c r="AK64" s="192">
        <v>1</v>
      </c>
      <c r="AL64" s="219">
        <v>11957400</v>
      </c>
      <c r="AM64" s="219">
        <v>11957400</v>
      </c>
      <c r="AN64" s="223">
        <f>IF(AB64="С НДС",AM64*1.12,AM64)</f>
        <v>13392288.000000002</v>
      </c>
      <c r="AO64" s="222"/>
      <c r="AP64" s="223"/>
      <c r="AQ64" s="223"/>
      <c r="AR64" s="223"/>
      <c r="AS64" s="222"/>
      <c r="AT64" s="223"/>
      <c r="AU64" s="223"/>
      <c r="AV64" s="223"/>
      <c r="AW64" s="224"/>
      <c r="AX64" s="225"/>
      <c r="AY64" s="225"/>
      <c r="AZ64" s="225"/>
      <c r="BA64" s="225"/>
      <c r="BB64" s="220">
        <v>0</v>
      </c>
      <c r="BC64" s="220">
        <f>IF(AB64="С НДС",BB64*1.12,BB64)</f>
        <v>0</v>
      </c>
      <c r="BD64" s="212" t="s">
        <v>7774</v>
      </c>
      <c r="BE64" s="211" t="s">
        <v>7788</v>
      </c>
      <c r="BF64" s="216" t="s">
        <v>7366</v>
      </c>
      <c r="BG64" s="212"/>
      <c r="BH64" s="212"/>
      <c r="BI64" s="212"/>
      <c r="BJ64" s="212"/>
      <c r="BK64" s="212"/>
      <c r="BL64" s="212"/>
      <c r="BM64" s="212"/>
      <c r="BN64" s="212"/>
      <c r="BO64" s="212"/>
      <c r="BP64" s="182" t="s">
        <v>7577</v>
      </c>
    </row>
    <row r="65" spans="2:68" s="221" customFormat="1" ht="15" x14ac:dyDescent="0.25">
      <c r="B65" s="189"/>
      <c r="C65" s="189"/>
      <c r="D65" s="189"/>
      <c r="E65" s="188" t="s">
        <v>7790</v>
      </c>
      <c r="F65" s="188" t="s">
        <v>7473</v>
      </c>
      <c r="G65" s="188"/>
      <c r="H65" s="188" t="s">
        <v>6593</v>
      </c>
      <c r="I65" s="188" t="s">
        <v>6593</v>
      </c>
      <c r="J65" s="188" t="s">
        <v>197</v>
      </c>
      <c r="K65" s="188"/>
      <c r="L65" s="188"/>
      <c r="M65" s="188">
        <v>90</v>
      </c>
      <c r="N65" s="188">
        <v>230000000</v>
      </c>
      <c r="O65" s="188" t="s">
        <v>7619</v>
      </c>
      <c r="P65" s="188" t="s">
        <v>7622</v>
      </c>
      <c r="Q65" s="188" t="s">
        <v>7621</v>
      </c>
      <c r="R65" s="188">
        <v>230000000</v>
      </c>
      <c r="S65" s="188" t="s">
        <v>7367</v>
      </c>
      <c r="T65" s="188"/>
      <c r="U65" s="191" t="s">
        <v>7623</v>
      </c>
      <c r="V65" s="191"/>
      <c r="W65" s="191"/>
      <c r="X65" s="218">
        <v>0</v>
      </c>
      <c r="Y65" s="191">
        <v>100</v>
      </c>
      <c r="Z65" s="218">
        <v>0</v>
      </c>
      <c r="AA65" s="191"/>
      <c r="AB65" s="191" t="s">
        <v>7624</v>
      </c>
      <c r="AC65" s="192">
        <v>1</v>
      </c>
      <c r="AD65" s="193">
        <v>9964500</v>
      </c>
      <c r="AE65" s="193">
        <f t="shared" ref="AE65" si="73">AD65*AC65</f>
        <v>9964500</v>
      </c>
      <c r="AF65" s="193">
        <f t="shared" ref="AF65" si="74">IF(AB65="С НДС",AE65*1.12,AE65)</f>
        <v>11160240.000000002</v>
      </c>
      <c r="AG65" s="192">
        <v>1</v>
      </c>
      <c r="AH65" s="193">
        <v>11957400</v>
      </c>
      <c r="AI65" s="193">
        <f t="shared" ref="AI65" si="75">AH65*AG65</f>
        <v>11957400</v>
      </c>
      <c r="AJ65" s="193">
        <f t="shared" ref="AJ65" si="76">IF(AB65="С НДС",AI65*1.12,AI65)</f>
        <v>13392288.000000002</v>
      </c>
      <c r="AK65" s="192">
        <v>1</v>
      </c>
      <c r="AL65" s="193">
        <v>11957400</v>
      </c>
      <c r="AM65" s="193">
        <f t="shared" ref="AM65" si="77">AL65*AK65</f>
        <v>11957400</v>
      </c>
      <c r="AN65" s="193">
        <f t="shared" ref="AN65" si="78">IF(AB65="С НДС",AM65*1.12,AM65)</f>
        <v>13392288.000000002</v>
      </c>
      <c r="AO65" s="191"/>
      <c r="AP65" s="191"/>
      <c r="AQ65" s="191"/>
      <c r="AR65" s="191"/>
      <c r="AS65" s="191"/>
      <c r="AT65" s="191"/>
      <c r="AU65" s="191"/>
      <c r="AV65" s="191"/>
      <c r="AW65" s="188"/>
      <c r="AX65" s="188"/>
      <c r="AY65" s="188"/>
      <c r="AZ65" s="188"/>
      <c r="BA65" s="188"/>
      <c r="BB65" s="194">
        <f t="shared" ref="BB65" si="79">SUM(AY65,AU65,AQ65,AI65,AE65,AM65)</f>
        <v>33879300</v>
      </c>
      <c r="BC65" s="194">
        <f t="shared" ref="BC65" si="80">IF(AB65="С НДС",BB65*1.12,BB65)</f>
        <v>37944816</v>
      </c>
      <c r="BD65" s="188" t="s">
        <v>7774</v>
      </c>
      <c r="BE65" s="188" t="s">
        <v>7788</v>
      </c>
      <c r="BF65" s="188" t="s">
        <v>7366</v>
      </c>
      <c r="BG65" s="188"/>
      <c r="BH65" s="188"/>
      <c r="BI65" s="188"/>
      <c r="BJ65" s="188"/>
      <c r="BK65" s="188"/>
      <c r="BL65" s="188"/>
      <c r="BM65" s="188"/>
      <c r="BN65" s="188"/>
      <c r="BO65" s="188"/>
      <c r="BP65" s="188"/>
    </row>
    <row r="66" spans="2:68" s="221" customFormat="1" ht="15" x14ac:dyDescent="0.25">
      <c r="B66" s="189"/>
      <c r="C66" s="189"/>
      <c r="D66" s="189"/>
      <c r="E66" s="209" t="s">
        <v>7477</v>
      </c>
      <c r="F66" s="210" t="s">
        <v>7473</v>
      </c>
      <c r="G66" s="210"/>
      <c r="H66" s="211" t="s">
        <v>6593</v>
      </c>
      <c r="I66" s="211" t="s">
        <v>6593</v>
      </c>
      <c r="J66" s="212" t="s">
        <v>197</v>
      </c>
      <c r="K66" s="212"/>
      <c r="L66" s="210"/>
      <c r="M66" s="213">
        <v>90</v>
      </c>
      <c r="N66" s="210">
        <v>230000000</v>
      </c>
      <c r="O66" s="214" t="s">
        <v>7619</v>
      </c>
      <c r="P66" s="212" t="s">
        <v>7620</v>
      </c>
      <c r="Q66" s="189" t="s">
        <v>7621</v>
      </c>
      <c r="R66" s="215">
        <v>230000000</v>
      </c>
      <c r="S66" s="216" t="s">
        <v>7358</v>
      </c>
      <c r="T66" s="212"/>
      <c r="U66" s="217" t="s">
        <v>7623</v>
      </c>
      <c r="V66" s="217"/>
      <c r="W66" s="217"/>
      <c r="X66" s="218">
        <v>0</v>
      </c>
      <c r="Y66" s="218">
        <v>100</v>
      </c>
      <c r="Z66" s="218">
        <v>0</v>
      </c>
      <c r="AA66" s="227"/>
      <c r="AB66" s="217" t="s">
        <v>7624</v>
      </c>
      <c r="AC66" s="192">
        <v>1</v>
      </c>
      <c r="AD66" s="219">
        <v>11302200</v>
      </c>
      <c r="AE66" s="219">
        <v>11302200</v>
      </c>
      <c r="AF66" s="219">
        <f t="shared" si="50"/>
        <v>12658464.000000002</v>
      </c>
      <c r="AG66" s="192">
        <v>1</v>
      </c>
      <c r="AH66" s="219">
        <v>11302200</v>
      </c>
      <c r="AI66" s="219">
        <v>11302200</v>
      </c>
      <c r="AJ66" s="219">
        <f t="shared" si="52"/>
        <v>12658464.000000002</v>
      </c>
      <c r="AK66" s="192">
        <v>1</v>
      </c>
      <c r="AL66" s="219">
        <v>11302200</v>
      </c>
      <c r="AM66" s="219">
        <v>11302200</v>
      </c>
      <c r="AN66" s="219">
        <f t="shared" si="54"/>
        <v>12658464.000000002</v>
      </c>
      <c r="AO66" s="219"/>
      <c r="AP66" s="219"/>
      <c r="AQ66" s="219"/>
      <c r="AR66" s="219"/>
      <c r="AS66" s="219"/>
      <c r="AT66" s="219"/>
      <c r="AU66" s="219"/>
      <c r="AV66" s="219"/>
      <c r="AW66" s="220"/>
      <c r="AX66" s="220"/>
      <c r="AY66" s="220"/>
      <c r="AZ66" s="220"/>
      <c r="BA66" s="220"/>
      <c r="BB66" s="220">
        <v>0</v>
      </c>
      <c r="BC66" s="220">
        <f t="shared" si="48"/>
        <v>0</v>
      </c>
      <c r="BD66" s="220" t="s">
        <v>7774</v>
      </c>
      <c r="BE66" s="211" t="s">
        <v>7791</v>
      </c>
      <c r="BF66" s="216" t="s">
        <v>7369</v>
      </c>
      <c r="BG66" s="212"/>
      <c r="BH66" s="212"/>
      <c r="BI66" s="212"/>
      <c r="BJ66" s="212"/>
      <c r="BK66" s="212"/>
      <c r="BL66" s="212"/>
      <c r="BM66" s="212"/>
      <c r="BN66" s="212"/>
      <c r="BO66" s="212"/>
      <c r="BP66" s="188" t="s">
        <v>7779</v>
      </c>
    </row>
    <row r="67" spans="2:68" s="221" customFormat="1" ht="15" x14ac:dyDescent="0.25">
      <c r="B67" s="189"/>
      <c r="C67" s="189"/>
      <c r="D67" s="189"/>
      <c r="E67" s="209" t="s">
        <v>7792</v>
      </c>
      <c r="F67" s="210" t="s">
        <v>7473</v>
      </c>
      <c r="G67" s="210"/>
      <c r="H67" s="211" t="s">
        <v>6593</v>
      </c>
      <c r="I67" s="211" t="s">
        <v>6593</v>
      </c>
      <c r="J67" s="212" t="s">
        <v>197</v>
      </c>
      <c r="K67" s="212"/>
      <c r="L67" s="210"/>
      <c r="M67" s="213">
        <v>90</v>
      </c>
      <c r="N67" s="210">
        <v>230000000</v>
      </c>
      <c r="O67" s="214" t="s">
        <v>7619</v>
      </c>
      <c r="P67" s="212" t="s">
        <v>7620</v>
      </c>
      <c r="Q67" s="189" t="s">
        <v>7621</v>
      </c>
      <c r="R67" s="215">
        <v>230000000</v>
      </c>
      <c r="S67" s="216" t="s">
        <v>7358</v>
      </c>
      <c r="T67" s="212"/>
      <c r="U67" s="217" t="s">
        <v>7623</v>
      </c>
      <c r="V67" s="217"/>
      <c r="W67" s="217"/>
      <c r="X67" s="218">
        <v>0</v>
      </c>
      <c r="Y67" s="218">
        <v>100</v>
      </c>
      <c r="Z67" s="218">
        <v>0</v>
      </c>
      <c r="AA67" s="227"/>
      <c r="AB67" s="217" t="s">
        <v>7624</v>
      </c>
      <c r="AC67" s="192">
        <v>1</v>
      </c>
      <c r="AD67" s="219">
        <v>9418500</v>
      </c>
      <c r="AE67" s="219">
        <v>9418500</v>
      </c>
      <c r="AF67" s="219">
        <f>IF(AB67="С НДС",AE67*1.12,AE67)</f>
        <v>10548720.000000002</v>
      </c>
      <c r="AG67" s="192">
        <v>1</v>
      </c>
      <c r="AH67" s="219">
        <v>11302200</v>
      </c>
      <c r="AI67" s="219">
        <v>11302200</v>
      </c>
      <c r="AJ67" s="219">
        <f>IF(AB67="С НДС",AI67*1.12,AI67)</f>
        <v>12658464.000000002</v>
      </c>
      <c r="AK67" s="192">
        <v>1</v>
      </c>
      <c r="AL67" s="219">
        <v>11302200</v>
      </c>
      <c r="AM67" s="219">
        <v>11302200</v>
      </c>
      <c r="AN67" s="223">
        <f>IF(AB67="С НДС",AM67*1.12,AM67)</f>
        <v>12658464.000000002</v>
      </c>
      <c r="AO67" s="222"/>
      <c r="AP67" s="223"/>
      <c r="AQ67" s="223"/>
      <c r="AR67" s="223"/>
      <c r="AS67" s="222"/>
      <c r="AT67" s="223"/>
      <c r="AU67" s="223"/>
      <c r="AV67" s="223"/>
      <c r="AW67" s="224"/>
      <c r="AX67" s="225"/>
      <c r="AY67" s="225"/>
      <c r="AZ67" s="225"/>
      <c r="BA67" s="212"/>
      <c r="BB67" s="220">
        <v>0</v>
      </c>
      <c r="BC67" s="220">
        <f>IF(AB67="С НДС",BB67*1.12,BB67)</f>
        <v>0</v>
      </c>
      <c r="BD67" s="212" t="s">
        <v>7774</v>
      </c>
      <c r="BE67" s="211" t="s">
        <v>7791</v>
      </c>
      <c r="BF67" s="216" t="s">
        <v>7369</v>
      </c>
      <c r="BG67" s="212"/>
      <c r="BH67" s="212"/>
      <c r="BI67" s="212"/>
      <c r="BJ67" s="212"/>
      <c r="BK67" s="212"/>
      <c r="BL67" s="212"/>
      <c r="BM67" s="212"/>
      <c r="BN67" s="212"/>
      <c r="BO67" s="212"/>
      <c r="BP67" s="182" t="s">
        <v>7577</v>
      </c>
    </row>
    <row r="68" spans="2:68" s="221" customFormat="1" ht="15" x14ac:dyDescent="0.25">
      <c r="B68" s="189"/>
      <c r="C68" s="189"/>
      <c r="D68" s="189"/>
      <c r="E68" s="188" t="s">
        <v>7793</v>
      </c>
      <c r="F68" s="188" t="s">
        <v>7473</v>
      </c>
      <c r="G68" s="188"/>
      <c r="H68" s="188" t="s">
        <v>6593</v>
      </c>
      <c r="I68" s="188" t="s">
        <v>6593</v>
      </c>
      <c r="J68" s="188" t="s">
        <v>197</v>
      </c>
      <c r="K68" s="188"/>
      <c r="L68" s="188"/>
      <c r="M68" s="188">
        <v>90</v>
      </c>
      <c r="N68" s="188">
        <v>230000000</v>
      </c>
      <c r="O68" s="188" t="s">
        <v>7619</v>
      </c>
      <c r="P68" s="188" t="s">
        <v>7622</v>
      </c>
      <c r="Q68" s="188" t="s">
        <v>7621</v>
      </c>
      <c r="R68" s="188">
        <v>230000000</v>
      </c>
      <c r="S68" s="188" t="s">
        <v>7358</v>
      </c>
      <c r="T68" s="188"/>
      <c r="U68" s="191" t="s">
        <v>7623</v>
      </c>
      <c r="V68" s="191"/>
      <c r="W68" s="191"/>
      <c r="X68" s="218">
        <v>0</v>
      </c>
      <c r="Y68" s="191">
        <v>100</v>
      </c>
      <c r="Z68" s="218">
        <v>0</v>
      </c>
      <c r="AA68" s="191"/>
      <c r="AB68" s="191" t="s">
        <v>7624</v>
      </c>
      <c r="AC68" s="192">
        <v>1</v>
      </c>
      <c r="AD68" s="193">
        <v>9418500</v>
      </c>
      <c r="AE68" s="193">
        <f t="shared" ref="AE68" si="81">AD68*AC68</f>
        <v>9418500</v>
      </c>
      <c r="AF68" s="193">
        <f t="shared" ref="AF68" si="82">IF(AB68="С НДС",AE68*1.12,AE68)</f>
        <v>10548720.000000002</v>
      </c>
      <c r="AG68" s="192">
        <v>1</v>
      </c>
      <c r="AH68" s="193">
        <v>11302200</v>
      </c>
      <c r="AI68" s="193">
        <f t="shared" ref="AI68" si="83">AH68*AG68</f>
        <v>11302200</v>
      </c>
      <c r="AJ68" s="193">
        <f t="shared" ref="AJ68" si="84">IF(AB68="С НДС",AI68*1.12,AI68)</f>
        <v>12658464.000000002</v>
      </c>
      <c r="AK68" s="192">
        <v>1</v>
      </c>
      <c r="AL68" s="193">
        <v>11302200</v>
      </c>
      <c r="AM68" s="193">
        <f t="shared" ref="AM68" si="85">AL68*AK68</f>
        <v>11302200</v>
      </c>
      <c r="AN68" s="193">
        <f t="shared" ref="AN68" si="86">IF(AB68="С НДС",AM68*1.12,AM68)</f>
        <v>12658464.000000002</v>
      </c>
      <c r="AO68" s="191"/>
      <c r="AP68" s="191"/>
      <c r="AQ68" s="191"/>
      <c r="AR68" s="191"/>
      <c r="AS68" s="191"/>
      <c r="AT68" s="191"/>
      <c r="AU68" s="191"/>
      <c r="AV68" s="191"/>
      <c r="AW68" s="188"/>
      <c r="AX68" s="188"/>
      <c r="AY68" s="188"/>
      <c r="AZ68" s="188"/>
      <c r="BA68" s="188"/>
      <c r="BB68" s="194">
        <f t="shared" ref="BB68" si="87">SUM(AY68,AU68,AQ68,AI68,AE68,AM68)</f>
        <v>32022900</v>
      </c>
      <c r="BC68" s="194">
        <f t="shared" ref="BC68" si="88">IF(AB68="С НДС",BB68*1.12,BB68)</f>
        <v>35865648</v>
      </c>
      <c r="BD68" s="188" t="s">
        <v>7774</v>
      </c>
      <c r="BE68" s="188" t="s">
        <v>7791</v>
      </c>
      <c r="BF68" s="188" t="s">
        <v>7369</v>
      </c>
      <c r="BG68" s="188"/>
      <c r="BH68" s="188"/>
      <c r="BI68" s="188"/>
      <c r="BJ68" s="188"/>
      <c r="BK68" s="188"/>
      <c r="BL68" s="188"/>
      <c r="BM68" s="188"/>
      <c r="BN68" s="188"/>
      <c r="BO68" s="188"/>
      <c r="BP68" s="188"/>
    </row>
    <row r="69" spans="2:68" s="221" customFormat="1" ht="15" x14ac:dyDescent="0.25">
      <c r="B69" s="189"/>
      <c r="C69" s="189"/>
      <c r="D69" s="189"/>
      <c r="E69" s="209" t="s">
        <v>7478</v>
      </c>
      <c r="F69" s="210" t="s">
        <v>7473</v>
      </c>
      <c r="G69" s="210"/>
      <c r="H69" s="211" t="s">
        <v>6593</v>
      </c>
      <c r="I69" s="211" t="s">
        <v>6593</v>
      </c>
      <c r="J69" s="212" t="s">
        <v>197</v>
      </c>
      <c r="K69" s="212"/>
      <c r="L69" s="210"/>
      <c r="M69" s="213">
        <v>90</v>
      </c>
      <c r="N69" s="210">
        <v>230000000</v>
      </c>
      <c r="O69" s="214" t="s">
        <v>7619</v>
      </c>
      <c r="P69" s="212" t="s">
        <v>7620</v>
      </c>
      <c r="Q69" s="189" t="s">
        <v>7621</v>
      </c>
      <c r="R69" s="215">
        <v>230000000</v>
      </c>
      <c r="S69" s="216" t="s">
        <v>7361</v>
      </c>
      <c r="T69" s="212"/>
      <c r="U69" s="217" t="s">
        <v>7623</v>
      </c>
      <c r="V69" s="217"/>
      <c r="W69" s="217"/>
      <c r="X69" s="218">
        <v>0</v>
      </c>
      <c r="Y69" s="218">
        <v>100</v>
      </c>
      <c r="Z69" s="218">
        <v>0</v>
      </c>
      <c r="AA69" s="227"/>
      <c r="AB69" s="217" t="s">
        <v>7624</v>
      </c>
      <c r="AC69" s="192">
        <v>1</v>
      </c>
      <c r="AD69" s="219">
        <v>9336600</v>
      </c>
      <c r="AE69" s="219">
        <v>9336600</v>
      </c>
      <c r="AF69" s="219">
        <f t="shared" si="50"/>
        <v>10456992.000000002</v>
      </c>
      <c r="AG69" s="192">
        <v>1</v>
      </c>
      <c r="AH69" s="219">
        <v>9336600</v>
      </c>
      <c r="AI69" s="219">
        <v>9336600</v>
      </c>
      <c r="AJ69" s="219">
        <f t="shared" si="52"/>
        <v>10456992.000000002</v>
      </c>
      <c r="AK69" s="192">
        <v>1</v>
      </c>
      <c r="AL69" s="219">
        <v>9336600</v>
      </c>
      <c r="AM69" s="219">
        <v>9336600</v>
      </c>
      <c r="AN69" s="219">
        <f t="shared" si="54"/>
        <v>10456992.000000002</v>
      </c>
      <c r="AO69" s="219"/>
      <c r="AP69" s="219"/>
      <c r="AQ69" s="219"/>
      <c r="AR69" s="219"/>
      <c r="AS69" s="219"/>
      <c r="AT69" s="219"/>
      <c r="AU69" s="219"/>
      <c r="AV69" s="219"/>
      <c r="AW69" s="220"/>
      <c r="AX69" s="220"/>
      <c r="AY69" s="220"/>
      <c r="AZ69" s="220"/>
      <c r="BA69" s="220"/>
      <c r="BB69" s="220">
        <v>0</v>
      </c>
      <c r="BC69" s="220">
        <f t="shared" si="48"/>
        <v>0</v>
      </c>
      <c r="BD69" s="220" t="s">
        <v>7774</v>
      </c>
      <c r="BE69" s="211" t="s">
        <v>7794</v>
      </c>
      <c r="BF69" s="216" t="s">
        <v>7371</v>
      </c>
      <c r="BG69" s="212"/>
      <c r="BH69" s="212"/>
      <c r="BI69" s="212"/>
      <c r="BJ69" s="212"/>
      <c r="BK69" s="212"/>
      <c r="BL69" s="212"/>
      <c r="BM69" s="212"/>
      <c r="BN69" s="212"/>
      <c r="BO69" s="212"/>
      <c r="BP69" s="188" t="s">
        <v>7779</v>
      </c>
    </row>
    <row r="70" spans="2:68" s="221" customFormat="1" ht="15" x14ac:dyDescent="0.25">
      <c r="B70" s="189"/>
      <c r="C70" s="189"/>
      <c r="D70" s="189"/>
      <c r="E70" s="209" t="s">
        <v>7795</v>
      </c>
      <c r="F70" s="210" t="s">
        <v>7473</v>
      </c>
      <c r="G70" s="210"/>
      <c r="H70" s="211" t="s">
        <v>6593</v>
      </c>
      <c r="I70" s="211" t="s">
        <v>6593</v>
      </c>
      <c r="J70" s="212" t="s">
        <v>197</v>
      </c>
      <c r="K70" s="212"/>
      <c r="L70" s="210"/>
      <c r="M70" s="213">
        <v>90</v>
      </c>
      <c r="N70" s="210">
        <v>230000000</v>
      </c>
      <c r="O70" s="214" t="s">
        <v>7619</v>
      </c>
      <c r="P70" s="212" t="s">
        <v>7620</v>
      </c>
      <c r="Q70" s="189" t="s">
        <v>7621</v>
      </c>
      <c r="R70" s="215">
        <v>230000000</v>
      </c>
      <c r="S70" s="216" t="s">
        <v>7361</v>
      </c>
      <c r="T70" s="212"/>
      <c r="U70" s="217" t="s">
        <v>7623</v>
      </c>
      <c r="V70" s="217"/>
      <c r="W70" s="217"/>
      <c r="X70" s="218">
        <v>0</v>
      </c>
      <c r="Y70" s="218">
        <v>100</v>
      </c>
      <c r="Z70" s="218">
        <v>0</v>
      </c>
      <c r="AA70" s="227"/>
      <c r="AB70" s="217" t="s">
        <v>7624</v>
      </c>
      <c r="AC70" s="192">
        <v>1</v>
      </c>
      <c r="AD70" s="219">
        <v>7780500</v>
      </c>
      <c r="AE70" s="219">
        <v>7780500</v>
      </c>
      <c r="AF70" s="219">
        <f>IF(AB70="С НДС",AE70*1.12,AE70)</f>
        <v>8714160</v>
      </c>
      <c r="AG70" s="192">
        <v>1</v>
      </c>
      <c r="AH70" s="219">
        <v>9336600</v>
      </c>
      <c r="AI70" s="219">
        <v>9336600</v>
      </c>
      <c r="AJ70" s="219">
        <f>IF(AB70="С НДС",AI70*1.12,AI70)</f>
        <v>10456992.000000002</v>
      </c>
      <c r="AK70" s="192">
        <v>1</v>
      </c>
      <c r="AL70" s="219">
        <v>9336600</v>
      </c>
      <c r="AM70" s="219">
        <v>9336600</v>
      </c>
      <c r="AN70" s="223">
        <f>IF(AB70="С НДС",AM70*1.12,AM70)</f>
        <v>10456992.000000002</v>
      </c>
      <c r="AO70" s="222"/>
      <c r="AP70" s="223"/>
      <c r="AQ70" s="223"/>
      <c r="AR70" s="223"/>
      <c r="AS70" s="222"/>
      <c r="AT70" s="223"/>
      <c r="AU70" s="223"/>
      <c r="AV70" s="223"/>
      <c r="AW70" s="224"/>
      <c r="AX70" s="225"/>
      <c r="AY70" s="225"/>
      <c r="AZ70" s="225"/>
      <c r="BA70" s="212"/>
      <c r="BB70" s="220">
        <v>0</v>
      </c>
      <c r="BC70" s="220">
        <f>IF(AB70="С НДС",BB70*1.12,BB70)</f>
        <v>0</v>
      </c>
      <c r="BD70" s="212" t="s">
        <v>7774</v>
      </c>
      <c r="BE70" s="211" t="s">
        <v>7794</v>
      </c>
      <c r="BF70" s="216" t="s">
        <v>7371</v>
      </c>
      <c r="BG70" s="212"/>
      <c r="BH70" s="212"/>
      <c r="BI70" s="212"/>
      <c r="BJ70" s="212"/>
      <c r="BK70" s="212"/>
      <c r="BL70" s="212"/>
      <c r="BM70" s="212"/>
      <c r="BN70" s="212"/>
      <c r="BO70" s="212"/>
      <c r="BP70" s="182" t="s">
        <v>7577</v>
      </c>
    </row>
    <row r="71" spans="2:68" s="221" customFormat="1" ht="15" x14ac:dyDescent="0.25">
      <c r="B71" s="189"/>
      <c r="C71" s="189"/>
      <c r="D71" s="189"/>
      <c r="E71" s="188" t="s">
        <v>7796</v>
      </c>
      <c r="F71" s="188" t="s">
        <v>7473</v>
      </c>
      <c r="G71" s="188"/>
      <c r="H71" s="188" t="s">
        <v>6593</v>
      </c>
      <c r="I71" s="188" t="s">
        <v>6593</v>
      </c>
      <c r="J71" s="188" t="s">
        <v>197</v>
      </c>
      <c r="K71" s="188"/>
      <c r="L71" s="188"/>
      <c r="M71" s="188">
        <v>90</v>
      </c>
      <c r="N71" s="188">
        <v>230000000</v>
      </c>
      <c r="O71" s="188" t="s">
        <v>7619</v>
      </c>
      <c r="P71" s="188" t="s">
        <v>7622</v>
      </c>
      <c r="Q71" s="188" t="s">
        <v>7621</v>
      </c>
      <c r="R71" s="188">
        <v>230000000</v>
      </c>
      <c r="S71" s="188" t="s">
        <v>7361</v>
      </c>
      <c r="T71" s="188"/>
      <c r="U71" s="191" t="s">
        <v>7623</v>
      </c>
      <c r="V71" s="191"/>
      <c r="W71" s="191"/>
      <c r="X71" s="218">
        <v>0</v>
      </c>
      <c r="Y71" s="191">
        <v>100</v>
      </c>
      <c r="Z71" s="218">
        <v>0</v>
      </c>
      <c r="AA71" s="191"/>
      <c r="AB71" s="191" t="s">
        <v>7624</v>
      </c>
      <c r="AC71" s="192">
        <v>1</v>
      </c>
      <c r="AD71" s="193">
        <v>7780500</v>
      </c>
      <c r="AE71" s="193">
        <f t="shared" ref="AE71" si="89">AD71*AC71</f>
        <v>7780500</v>
      </c>
      <c r="AF71" s="193">
        <f t="shared" ref="AF71" si="90">IF(AB71="С НДС",AE71*1.12,AE71)</f>
        <v>8714160</v>
      </c>
      <c r="AG71" s="192">
        <v>1</v>
      </c>
      <c r="AH71" s="193">
        <v>9336600</v>
      </c>
      <c r="AI71" s="193">
        <f t="shared" ref="AI71" si="91">AH71*AG71</f>
        <v>9336600</v>
      </c>
      <c r="AJ71" s="193">
        <f t="shared" ref="AJ71" si="92">IF(AB71="С НДС",AI71*1.12,AI71)</f>
        <v>10456992.000000002</v>
      </c>
      <c r="AK71" s="192">
        <v>1</v>
      </c>
      <c r="AL71" s="193">
        <v>9336600</v>
      </c>
      <c r="AM71" s="193">
        <f t="shared" ref="AM71" si="93">AL71*AK71</f>
        <v>9336600</v>
      </c>
      <c r="AN71" s="193">
        <f t="shared" ref="AN71" si="94">IF(AB71="С НДС",AM71*1.12,AM71)</f>
        <v>10456992.000000002</v>
      </c>
      <c r="AO71" s="191"/>
      <c r="AP71" s="191"/>
      <c r="AQ71" s="191"/>
      <c r="AR71" s="191"/>
      <c r="AS71" s="191"/>
      <c r="AT71" s="191"/>
      <c r="AU71" s="191"/>
      <c r="AV71" s="191"/>
      <c r="AW71" s="188"/>
      <c r="AX71" s="188"/>
      <c r="AY71" s="188"/>
      <c r="AZ71" s="188"/>
      <c r="BA71" s="188"/>
      <c r="BB71" s="194">
        <f t="shared" ref="BB71" si="95">SUM(AY71,AU71,AQ71,AI71,AE71,AM71)</f>
        <v>26453700</v>
      </c>
      <c r="BC71" s="194">
        <f t="shared" ref="BC71" si="96">IF(AB71="С НДС",BB71*1.12,BB71)</f>
        <v>29628144.000000004</v>
      </c>
      <c r="BD71" s="188" t="s">
        <v>7774</v>
      </c>
      <c r="BE71" s="188" t="s">
        <v>7794</v>
      </c>
      <c r="BF71" s="188" t="s">
        <v>7371</v>
      </c>
      <c r="BG71" s="188"/>
      <c r="BH71" s="188"/>
      <c r="BI71" s="188"/>
      <c r="BJ71" s="188"/>
      <c r="BK71" s="188"/>
      <c r="BL71" s="188"/>
      <c r="BM71" s="188"/>
      <c r="BN71" s="188"/>
      <c r="BO71" s="188"/>
      <c r="BP71" s="188"/>
    </row>
    <row r="72" spans="2:68" s="221" customFormat="1" ht="15" x14ac:dyDescent="0.25">
      <c r="B72" s="189"/>
      <c r="C72" s="189"/>
      <c r="D72" s="189"/>
      <c r="E72" s="188" t="s">
        <v>7386</v>
      </c>
      <c r="F72" s="188" t="s">
        <v>6838</v>
      </c>
      <c r="G72" s="188"/>
      <c r="H72" s="188" t="s">
        <v>7352</v>
      </c>
      <c r="I72" s="188" t="s">
        <v>7352</v>
      </c>
      <c r="J72" s="188" t="s">
        <v>197</v>
      </c>
      <c r="K72" s="188"/>
      <c r="L72" s="188"/>
      <c r="M72" s="188">
        <v>100</v>
      </c>
      <c r="N72" s="188" t="s">
        <v>7618</v>
      </c>
      <c r="O72" s="188" t="s">
        <v>7619</v>
      </c>
      <c r="P72" s="188" t="s">
        <v>7620</v>
      </c>
      <c r="Q72" s="188" t="s">
        <v>7621</v>
      </c>
      <c r="R72" s="188" t="s">
        <v>7618</v>
      </c>
      <c r="S72" s="188" t="s">
        <v>5952</v>
      </c>
      <c r="T72" s="188"/>
      <c r="U72" s="191" t="s">
        <v>7623</v>
      </c>
      <c r="V72" s="191"/>
      <c r="W72" s="191"/>
      <c r="X72" s="218">
        <v>0</v>
      </c>
      <c r="Y72" s="191">
        <v>100</v>
      </c>
      <c r="Z72" s="218">
        <v>0</v>
      </c>
      <c r="AA72" s="191"/>
      <c r="AB72" s="191" t="s">
        <v>7624</v>
      </c>
      <c r="AC72" s="192">
        <v>1</v>
      </c>
      <c r="AD72" s="193">
        <v>11980800</v>
      </c>
      <c r="AE72" s="193">
        <v>11980800</v>
      </c>
      <c r="AF72" s="193">
        <f t="shared" si="50"/>
        <v>13418496.000000002</v>
      </c>
      <c r="AG72" s="192">
        <v>1</v>
      </c>
      <c r="AH72" s="193">
        <v>12460032</v>
      </c>
      <c r="AI72" s="193">
        <v>12460032</v>
      </c>
      <c r="AJ72" s="193">
        <f t="shared" si="52"/>
        <v>13955235.840000002</v>
      </c>
      <c r="AK72" s="192">
        <v>1</v>
      </c>
      <c r="AL72" s="193">
        <v>12958433.280000001</v>
      </c>
      <c r="AM72" s="193">
        <v>12958433.280000001</v>
      </c>
      <c r="AN72" s="193">
        <f t="shared" si="54"/>
        <v>14513445.273600003</v>
      </c>
      <c r="AO72" s="228"/>
      <c r="AP72" s="228"/>
      <c r="AQ72" s="228"/>
      <c r="AR72" s="228"/>
      <c r="AS72" s="228"/>
      <c r="AT72" s="228"/>
      <c r="AU72" s="228"/>
      <c r="AV72" s="228"/>
      <c r="AW72" s="229"/>
      <c r="AX72" s="229"/>
      <c r="AY72" s="229"/>
      <c r="AZ72" s="229"/>
      <c r="BA72" s="229"/>
      <c r="BB72" s="220">
        <v>0</v>
      </c>
      <c r="BC72" s="194">
        <f t="shared" si="48"/>
        <v>0</v>
      </c>
      <c r="BD72" s="229" t="s">
        <v>7774</v>
      </c>
      <c r="BE72" s="188" t="s">
        <v>7797</v>
      </c>
      <c r="BF72" s="188" t="s">
        <v>6498</v>
      </c>
      <c r="BG72" s="188"/>
      <c r="BH72" s="188"/>
      <c r="BI72" s="188"/>
      <c r="BJ72" s="188"/>
      <c r="BK72" s="188"/>
      <c r="BL72" s="188"/>
      <c r="BM72" s="188"/>
      <c r="BN72" s="188"/>
      <c r="BO72" s="188"/>
      <c r="BP72" s="188" t="s">
        <v>7798</v>
      </c>
    </row>
    <row r="73" spans="2:68" s="221" customFormat="1" ht="15" x14ac:dyDescent="0.25">
      <c r="B73" s="189"/>
      <c r="C73" s="189"/>
      <c r="D73" s="189"/>
      <c r="E73" s="188" t="s">
        <v>7487</v>
      </c>
      <c r="F73" s="188" t="s">
        <v>7488</v>
      </c>
      <c r="G73" s="188"/>
      <c r="H73" s="188" t="s">
        <v>7352</v>
      </c>
      <c r="I73" s="188" t="s">
        <v>7352</v>
      </c>
      <c r="J73" s="188" t="s">
        <v>197</v>
      </c>
      <c r="K73" s="188"/>
      <c r="L73" s="188"/>
      <c r="M73" s="188">
        <v>100</v>
      </c>
      <c r="N73" s="188" t="s">
        <v>7618</v>
      </c>
      <c r="O73" s="188" t="s">
        <v>7619</v>
      </c>
      <c r="P73" s="188" t="s">
        <v>7620</v>
      </c>
      <c r="Q73" s="188" t="s">
        <v>7621</v>
      </c>
      <c r="R73" s="188" t="s">
        <v>7618</v>
      </c>
      <c r="S73" s="188" t="s">
        <v>5952</v>
      </c>
      <c r="T73" s="188"/>
      <c r="U73" s="191" t="s">
        <v>7623</v>
      </c>
      <c r="V73" s="191"/>
      <c r="W73" s="191"/>
      <c r="X73" s="218">
        <v>0</v>
      </c>
      <c r="Y73" s="191">
        <v>100</v>
      </c>
      <c r="Z73" s="218">
        <v>0</v>
      </c>
      <c r="AA73" s="191"/>
      <c r="AB73" s="191" t="s">
        <v>7624</v>
      </c>
      <c r="AC73" s="192">
        <v>1</v>
      </c>
      <c r="AD73" s="193">
        <v>9984000</v>
      </c>
      <c r="AE73" s="193">
        <v>9984000</v>
      </c>
      <c r="AF73" s="193">
        <f>IF(AB73="С НДС",AE73*1.12,AE73)</f>
        <v>11182080.000000002</v>
      </c>
      <c r="AG73" s="192">
        <v>1</v>
      </c>
      <c r="AH73" s="193">
        <v>12460032</v>
      </c>
      <c r="AI73" s="193">
        <v>12460032</v>
      </c>
      <c r="AJ73" s="193">
        <f>IF(AB73="С НДС",AI73*1.12,AI73)</f>
        <v>13955235.840000002</v>
      </c>
      <c r="AK73" s="192">
        <v>1</v>
      </c>
      <c r="AL73" s="193">
        <v>12958433.280000001</v>
      </c>
      <c r="AM73" s="193">
        <v>12958433.280000001</v>
      </c>
      <c r="AN73" s="193">
        <f>IF(AB73="С НДС",AM73*1.12,AM73)</f>
        <v>14513445.273600003</v>
      </c>
      <c r="AO73" s="191"/>
      <c r="AP73" s="191"/>
      <c r="AQ73" s="191"/>
      <c r="AR73" s="191"/>
      <c r="AS73" s="191"/>
      <c r="AT73" s="191"/>
      <c r="AU73" s="191"/>
      <c r="AV73" s="191"/>
      <c r="AW73" s="188"/>
      <c r="AX73" s="188"/>
      <c r="AY73" s="188"/>
      <c r="AZ73" s="188"/>
      <c r="BA73" s="188"/>
      <c r="BB73" s="194">
        <v>0</v>
      </c>
      <c r="BC73" s="194">
        <f>IF(AB73="С НДС",BB73*1.12,BB73)</f>
        <v>0</v>
      </c>
      <c r="BD73" s="188" t="s">
        <v>7774</v>
      </c>
      <c r="BE73" s="188" t="s">
        <v>7797</v>
      </c>
      <c r="BF73" s="188" t="s">
        <v>6498</v>
      </c>
      <c r="BG73" s="188"/>
      <c r="BH73" s="188"/>
      <c r="BI73" s="188"/>
      <c r="BJ73" s="188"/>
      <c r="BK73" s="188"/>
      <c r="BL73" s="188"/>
      <c r="BM73" s="188"/>
      <c r="BN73" s="188"/>
      <c r="BO73" s="188"/>
      <c r="BP73" s="182" t="s">
        <v>7577</v>
      </c>
    </row>
    <row r="74" spans="2:68" s="221" customFormat="1" ht="15" x14ac:dyDescent="0.25">
      <c r="B74" s="189"/>
      <c r="C74" s="189"/>
      <c r="D74" s="189"/>
      <c r="E74" s="188" t="s">
        <v>7799</v>
      </c>
      <c r="F74" s="188" t="s">
        <v>7488</v>
      </c>
      <c r="G74" s="188"/>
      <c r="H74" s="188" t="s">
        <v>7352</v>
      </c>
      <c r="I74" s="188" t="s">
        <v>7352</v>
      </c>
      <c r="J74" s="188" t="s">
        <v>197</v>
      </c>
      <c r="K74" s="188"/>
      <c r="L74" s="188"/>
      <c r="M74" s="188">
        <v>100</v>
      </c>
      <c r="N74" s="188" t="s">
        <v>7618</v>
      </c>
      <c r="O74" s="188" t="s">
        <v>7619</v>
      </c>
      <c r="P74" s="188" t="s">
        <v>7622</v>
      </c>
      <c r="Q74" s="188" t="s">
        <v>7621</v>
      </c>
      <c r="R74" s="188" t="s">
        <v>7618</v>
      </c>
      <c r="S74" s="188" t="s">
        <v>5952</v>
      </c>
      <c r="T74" s="188"/>
      <c r="U74" s="191" t="s">
        <v>7623</v>
      </c>
      <c r="V74" s="191"/>
      <c r="W74" s="191"/>
      <c r="X74" s="218">
        <v>0</v>
      </c>
      <c r="Y74" s="191">
        <v>100</v>
      </c>
      <c r="Z74" s="218">
        <v>0</v>
      </c>
      <c r="AA74" s="191"/>
      <c r="AB74" s="191" t="s">
        <v>7624</v>
      </c>
      <c r="AC74" s="192">
        <v>1</v>
      </c>
      <c r="AD74" s="193">
        <v>9984000</v>
      </c>
      <c r="AE74" s="193">
        <f>AD74*AC74</f>
        <v>9984000</v>
      </c>
      <c r="AF74" s="193">
        <f>IF(AB74="С НДС",AE74*1.12,AE74)</f>
        <v>11182080.000000002</v>
      </c>
      <c r="AG74" s="192">
        <v>1</v>
      </c>
      <c r="AH74" s="193">
        <v>12460032</v>
      </c>
      <c r="AI74" s="193">
        <f>AH74*AG74</f>
        <v>12460032</v>
      </c>
      <c r="AJ74" s="193">
        <f>IF(AB74="С НДС",AI74*1.12,AI74)</f>
        <v>13955235.840000002</v>
      </c>
      <c r="AK74" s="192">
        <v>1</v>
      </c>
      <c r="AL74" s="193">
        <v>12958433.280000001</v>
      </c>
      <c r="AM74" s="193">
        <f>AL74*AK74</f>
        <v>12958433.280000001</v>
      </c>
      <c r="AN74" s="193">
        <f>IF(AB74="С НДС",AM74*1.12,AM74)</f>
        <v>14513445.273600003</v>
      </c>
      <c r="AO74" s="191"/>
      <c r="AP74" s="191"/>
      <c r="AQ74" s="191"/>
      <c r="AR74" s="191"/>
      <c r="AS74" s="191"/>
      <c r="AT74" s="191"/>
      <c r="AU74" s="191"/>
      <c r="AV74" s="191"/>
      <c r="AW74" s="188"/>
      <c r="AX74" s="188"/>
      <c r="AY74" s="188"/>
      <c r="AZ74" s="188"/>
      <c r="BA74" s="188"/>
      <c r="BB74" s="194">
        <f>SUM(AY74,AU74,AQ74,AI74,AE74,AM74)</f>
        <v>35402465.280000001</v>
      </c>
      <c r="BC74" s="194">
        <f>IF(AB74="С НДС",BB74*1.12,BB74)</f>
        <v>39650761.113600008</v>
      </c>
      <c r="BD74" s="188" t="s">
        <v>7774</v>
      </c>
      <c r="BE74" s="188" t="s">
        <v>7797</v>
      </c>
      <c r="BF74" s="188" t="s">
        <v>6498</v>
      </c>
      <c r="BG74" s="188"/>
      <c r="BH74" s="188"/>
      <c r="BI74" s="188"/>
      <c r="BJ74" s="188"/>
      <c r="BK74" s="188"/>
      <c r="BL74" s="188"/>
      <c r="BM74" s="188"/>
      <c r="BN74" s="188"/>
      <c r="BO74" s="188"/>
      <c r="BP74" s="188"/>
    </row>
    <row r="75" spans="2:68" s="221" customFormat="1" ht="15" x14ac:dyDescent="0.25">
      <c r="B75" s="189"/>
      <c r="C75" s="189"/>
      <c r="D75" s="189"/>
      <c r="E75" s="188" t="s">
        <v>7387</v>
      </c>
      <c r="F75" s="188" t="s">
        <v>7388</v>
      </c>
      <c r="G75" s="188"/>
      <c r="H75" s="188" t="s">
        <v>6512</v>
      </c>
      <c r="I75" s="188" t="s">
        <v>6513</v>
      </c>
      <c r="J75" s="188" t="s">
        <v>197</v>
      </c>
      <c r="K75" s="188"/>
      <c r="L75" s="188"/>
      <c r="M75" s="188">
        <v>20</v>
      </c>
      <c r="N75" s="188" t="s">
        <v>7618</v>
      </c>
      <c r="O75" s="188" t="s">
        <v>7619</v>
      </c>
      <c r="P75" s="188" t="s">
        <v>7620</v>
      </c>
      <c r="Q75" s="188" t="s">
        <v>7621</v>
      </c>
      <c r="R75" s="188" t="s">
        <v>7618</v>
      </c>
      <c r="S75" s="188" t="s">
        <v>7491</v>
      </c>
      <c r="T75" s="188"/>
      <c r="U75" s="191" t="s">
        <v>7623</v>
      </c>
      <c r="V75" s="191"/>
      <c r="W75" s="191"/>
      <c r="X75" s="218">
        <v>0</v>
      </c>
      <c r="Y75" s="191">
        <v>100</v>
      </c>
      <c r="Z75" s="218">
        <v>0</v>
      </c>
      <c r="AA75" s="191"/>
      <c r="AB75" s="191" t="s">
        <v>7624</v>
      </c>
      <c r="AC75" s="192">
        <v>1</v>
      </c>
      <c r="AD75" s="193">
        <v>9503930</v>
      </c>
      <c r="AE75" s="193">
        <v>9503930</v>
      </c>
      <c r="AF75" s="193">
        <f t="shared" si="50"/>
        <v>10644401.600000001</v>
      </c>
      <c r="AG75" s="192">
        <v>1</v>
      </c>
      <c r="AH75" s="193">
        <v>9884087.2000000011</v>
      </c>
      <c r="AI75" s="193">
        <v>9884087.2000000011</v>
      </c>
      <c r="AJ75" s="193">
        <f t="shared" si="52"/>
        <v>11070177.664000003</v>
      </c>
      <c r="AK75" s="192">
        <v>1</v>
      </c>
      <c r="AL75" s="193">
        <v>10279450.689999999</v>
      </c>
      <c r="AM75" s="193">
        <v>10279450.689999999</v>
      </c>
      <c r="AN75" s="193">
        <f t="shared" si="54"/>
        <v>11512984.7728</v>
      </c>
      <c r="AO75" s="228"/>
      <c r="AP75" s="228"/>
      <c r="AQ75" s="228"/>
      <c r="AR75" s="228"/>
      <c r="AS75" s="228"/>
      <c r="AT75" s="228"/>
      <c r="AU75" s="228"/>
      <c r="AV75" s="228"/>
      <c r="AW75" s="229"/>
      <c r="AX75" s="229"/>
      <c r="AY75" s="229"/>
      <c r="AZ75" s="229"/>
      <c r="BA75" s="229"/>
      <c r="BB75" s="220">
        <v>0</v>
      </c>
      <c r="BC75" s="194">
        <f t="shared" si="48"/>
        <v>0</v>
      </c>
      <c r="BD75" s="229" t="s">
        <v>7774</v>
      </c>
      <c r="BE75" s="188" t="s">
        <v>7800</v>
      </c>
      <c r="BF75" s="188" t="s">
        <v>7801</v>
      </c>
      <c r="BG75" s="188"/>
      <c r="BH75" s="188"/>
      <c r="BI75" s="188"/>
      <c r="BJ75" s="188"/>
      <c r="BK75" s="188"/>
      <c r="BL75" s="188"/>
      <c r="BM75" s="188"/>
      <c r="BN75" s="188"/>
      <c r="BO75" s="188"/>
      <c r="BP75" s="188" t="s">
        <v>7798</v>
      </c>
    </row>
    <row r="76" spans="2:68" s="221" customFormat="1" ht="15" x14ac:dyDescent="0.25">
      <c r="B76" s="189"/>
      <c r="C76" s="189"/>
      <c r="D76" s="189"/>
      <c r="E76" s="188" t="s">
        <v>7489</v>
      </c>
      <c r="F76" s="188" t="s">
        <v>7490</v>
      </c>
      <c r="G76" s="188"/>
      <c r="H76" s="188" t="s">
        <v>6512</v>
      </c>
      <c r="I76" s="188" t="s">
        <v>6513</v>
      </c>
      <c r="J76" s="188" t="s">
        <v>197</v>
      </c>
      <c r="K76" s="188"/>
      <c r="L76" s="188"/>
      <c r="M76" s="188">
        <v>20</v>
      </c>
      <c r="N76" s="188" t="s">
        <v>7618</v>
      </c>
      <c r="O76" s="188" t="s">
        <v>7619</v>
      </c>
      <c r="P76" s="188" t="s">
        <v>7620</v>
      </c>
      <c r="Q76" s="188" t="s">
        <v>7621</v>
      </c>
      <c r="R76" s="188" t="s">
        <v>7618</v>
      </c>
      <c r="S76" s="188" t="s">
        <v>7491</v>
      </c>
      <c r="T76" s="188"/>
      <c r="U76" s="191" t="s">
        <v>7623</v>
      </c>
      <c r="V76" s="191"/>
      <c r="W76" s="191"/>
      <c r="X76" s="218">
        <v>0</v>
      </c>
      <c r="Y76" s="191">
        <v>100</v>
      </c>
      <c r="Z76" s="218">
        <v>0</v>
      </c>
      <c r="AA76" s="191"/>
      <c r="AB76" s="191" t="s">
        <v>7624</v>
      </c>
      <c r="AC76" s="192">
        <v>1</v>
      </c>
      <c r="AD76" s="193">
        <v>7919941.6699999999</v>
      </c>
      <c r="AE76" s="193">
        <v>7919941.6699999999</v>
      </c>
      <c r="AF76" s="193">
        <f>IF(AB76="С НДС",AE76*1.12,AE76)</f>
        <v>8870334.6704000011</v>
      </c>
      <c r="AG76" s="192">
        <v>1</v>
      </c>
      <c r="AH76" s="193">
        <v>9884087.2000000011</v>
      </c>
      <c r="AI76" s="193">
        <v>9884087.2000000011</v>
      </c>
      <c r="AJ76" s="193">
        <f>IF(AB76="С НДС",AI76*1.12,AI76)</f>
        <v>11070177.664000003</v>
      </c>
      <c r="AK76" s="192">
        <v>1</v>
      </c>
      <c r="AL76" s="193">
        <v>10279450.689999999</v>
      </c>
      <c r="AM76" s="193">
        <v>10279450.689999999</v>
      </c>
      <c r="AN76" s="193">
        <f>IF(AB76="С НДС",AM76*1.12,AM76)</f>
        <v>11512984.7728</v>
      </c>
      <c r="AO76" s="191"/>
      <c r="AP76" s="191"/>
      <c r="AQ76" s="191"/>
      <c r="AR76" s="191"/>
      <c r="AS76" s="191"/>
      <c r="AT76" s="191"/>
      <c r="AU76" s="191"/>
      <c r="AV76" s="191"/>
      <c r="AW76" s="188"/>
      <c r="AX76" s="188"/>
      <c r="AY76" s="188"/>
      <c r="AZ76" s="188"/>
      <c r="BA76" s="188"/>
      <c r="BB76" s="194">
        <v>0</v>
      </c>
      <c r="BC76" s="194">
        <f>IF(AB76="С НДС",BB76*1.12,BB76)</f>
        <v>0</v>
      </c>
      <c r="BD76" s="188" t="s">
        <v>7774</v>
      </c>
      <c r="BE76" s="188" t="s">
        <v>7800</v>
      </c>
      <c r="BF76" s="188" t="s">
        <v>7801</v>
      </c>
      <c r="BG76" s="188"/>
      <c r="BH76" s="188"/>
      <c r="BI76" s="188"/>
      <c r="BJ76" s="188"/>
      <c r="BK76" s="188"/>
      <c r="BL76" s="188"/>
      <c r="BM76" s="188"/>
      <c r="BN76" s="188"/>
      <c r="BO76" s="188"/>
      <c r="BP76" s="182" t="s">
        <v>7577</v>
      </c>
    </row>
    <row r="77" spans="2:68" s="221" customFormat="1" ht="15" x14ac:dyDescent="0.25">
      <c r="B77" s="189"/>
      <c r="C77" s="189"/>
      <c r="D77" s="189"/>
      <c r="E77" s="188" t="s">
        <v>7802</v>
      </c>
      <c r="F77" s="188" t="s">
        <v>7490</v>
      </c>
      <c r="G77" s="188"/>
      <c r="H77" s="188" t="s">
        <v>6512</v>
      </c>
      <c r="I77" s="188" t="s">
        <v>6513</v>
      </c>
      <c r="J77" s="188" t="s">
        <v>197</v>
      </c>
      <c r="K77" s="188"/>
      <c r="L77" s="188"/>
      <c r="M77" s="188">
        <v>20</v>
      </c>
      <c r="N77" s="188" t="s">
        <v>7618</v>
      </c>
      <c r="O77" s="188" t="s">
        <v>7619</v>
      </c>
      <c r="P77" s="188" t="s">
        <v>7622</v>
      </c>
      <c r="Q77" s="188" t="s">
        <v>7621</v>
      </c>
      <c r="R77" s="188" t="s">
        <v>7618</v>
      </c>
      <c r="S77" s="188" t="s">
        <v>7491</v>
      </c>
      <c r="T77" s="188"/>
      <c r="U77" s="191" t="s">
        <v>7623</v>
      </c>
      <c r="V77" s="191"/>
      <c r="W77" s="191"/>
      <c r="X77" s="218">
        <v>0</v>
      </c>
      <c r="Y77" s="191">
        <v>100</v>
      </c>
      <c r="Z77" s="218">
        <v>0</v>
      </c>
      <c r="AA77" s="191"/>
      <c r="AB77" s="191" t="s">
        <v>7624</v>
      </c>
      <c r="AC77" s="192">
        <v>1</v>
      </c>
      <c r="AD77" s="193">
        <v>7919941.6699999999</v>
      </c>
      <c r="AE77" s="193">
        <f t="shared" ref="AE77" si="97">AD77*AC77</f>
        <v>7919941.6699999999</v>
      </c>
      <c r="AF77" s="193">
        <f t="shared" ref="AF77" si="98">IF(AB77="С НДС",AE77*1.12,AE77)</f>
        <v>8870334.6704000011</v>
      </c>
      <c r="AG77" s="192">
        <v>1</v>
      </c>
      <c r="AH77" s="193">
        <v>9884087.2000000011</v>
      </c>
      <c r="AI77" s="193">
        <f t="shared" ref="AI77" si="99">AH77*AG77</f>
        <v>9884087.2000000011</v>
      </c>
      <c r="AJ77" s="193">
        <f t="shared" ref="AJ77" si="100">IF(AB77="С НДС",AI77*1.12,AI77)</f>
        <v>11070177.664000003</v>
      </c>
      <c r="AK77" s="192">
        <v>1</v>
      </c>
      <c r="AL77" s="193">
        <v>10279450.689999999</v>
      </c>
      <c r="AM77" s="193">
        <f t="shared" ref="AM77" si="101">AL77*AK77</f>
        <v>10279450.689999999</v>
      </c>
      <c r="AN77" s="193">
        <f t="shared" ref="AN77" si="102">IF(AB77="С НДС",AM77*1.12,AM77)</f>
        <v>11512984.7728</v>
      </c>
      <c r="AO77" s="191"/>
      <c r="AP77" s="191"/>
      <c r="AQ77" s="191"/>
      <c r="AR77" s="191"/>
      <c r="AS77" s="191"/>
      <c r="AT77" s="191"/>
      <c r="AU77" s="191"/>
      <c r="AV77" s="191"/>
      <c r="AW77" s="188"/>
      <c r="AX77" s="188"/>
      <c r="AY77" s="188"/>
      <c r="AZ77" s="188"/>
      <c r="BA77" s="188"/>
      <c r="BB77" s="194">
        <f t="shared" ref="BB77" si="103">SUM(AY77,AU77,AQ77,AI77,AE77,AM77)</f>
        <v>28083479.560000002</v>
      </c>
      <c r="BC77" s="194">
        <f t="shared" ref="BC77" si="104">IF(AB77="С НДС",BB77*1.12,BB77)</f>
        <v>31453497.107200004</v>
      </c>
      <c r="BD77" s="188" t="s">
        <v>7774</v>
      </c>
      <c r="BE77" s="188" t="s">
        <v>7800</v>
      </c>
      <c r="BF77" s="188" t="s">
        <v>7801</v>
      </c>
      <c r="BG77" s="188"/>
      <c r="BH77" s="188"/>
      <c r="BI77" s="188"/>
      <c r="BJ77" s="188"/>
      <c r="BK77" s="188"/>
      <c r="BL77" s="188"/>
      <c r="BM77" s="188"/>
      <c r="BN77" s="188"/>
      <c r="BO77" s="188"/>
      <c r="BP77" s="188"/>
    </row>
    <row r="78" spans="2:68" s="221" customFormat="1" ht="15" x14ac:dyDescent="0.25">
      <c r="B78" s="189"/>
      <c r="C78" s="189"/>
      <c r="D78" s="189"/>
      <c r="E78" s="188" t="s">
        <v>7390</v>
      </c>
      <c r="F78" s="188" t="s">
        <v>7388</v>
      </c>
      <c r="G78" s="188"/>
      <c r="H78" s="188" t="s">
        <v>6512</v>
      </c>
      <c r="I78" s="188" t="s">
        <v>6513</v>
      </c>
      <c r="J78" s="188" t="s">
        <v>197</v>
      </c>
      <c r="K78" s="188"/>
      <c r="L78" s="188"/>
      <c r="M78" s="188">
        <v>20</v>
      </c>
      <c r="N78" s="188" t="s">
        <v>7618</v>
      </c>
      <c r="O78" s="188" t="s">
        <v>7619</v>
      </c>
      <c r="P78" s="188" t="s">
        <v>7620</v>
      </c>
      <c r="Q78" s="188" t="s">
        <v>7621</v>
      </c>
      <c r="R78" s="188" t="s">
        <v>7618</v>
      </c>
      <c r="S78" s="188" t="s">
        <v>5964</v>
      </c>
      <c r="T78" s="188"/>
      <c r="U78" s="191" t="s">
        <v>7623</v>
      </c>
      <c r="V78" s="191"/>
      <c r="W78" s="191"/>
      <c r="X78" s="218">
        <v>0</v>
      </c>
      <c r="Y78" s="191">
        <v>100</v>
      </c>
      <c r="Z78" s="218">
        <v>0</v>
      </c>
      <c r="AA78" s="191"/>
      <c r="AB78" s="191" t="s">
        <v>7624</v>
      </c>
      <c r="AC78" s="192">
        <v>1</v>
      </c>
      <c r="AD78" s="193">
        <v>9448860</v>
      </c>
      <c r="AE78" s="193">
        <v>9448860</v>
      </c>
      <c r="AF78" s="193">
        <f t="shared" si="50"/>
        <v>10582723.200000001</v>
      </c>
      <c r="AG78" s="192">
        <v>1</v>
      </c>
      <c r="AH78" s="193">
        <v>9826814.4000000004</v>
      </c>
      <c r="AI78" s="193">
        <v>9826814.4000000004</v>
      </c>
      <c r="AJ78" s="193">
        <f t="shared" si="52"/>
        <v>11006032.128000002</v>
      </c>
      <c r="AK78" s="192">
        <v>1</v>
      </c>
      <c r="AL78" s="193">
        <v>10219886.98</v>
      </c>
      <c r="AM78" s="193">
        <v>10219886.98</v>
      </c>
      <c r="AN78" s="193">
        <f t="shared" si="54"/>
        <v>11446273.417600002</v>
      </c>
      <c r="AO78" s="228"/>
      <c r="AP78" s="228"/>
      <c r="AQ78" s="228"/>
      <c r="AR78" s="228"/>
      <c r="AS78" s="228"/>
      <c r="AT78" s="228"/>
      <c r="AU78" s="228"/>
      <c r="AV78" s="228"/>
      <c r="AW78" s="229"/>
      <c r="AX78" s="229"/>
      <c r="AY78" s="229"/>
      <c r="AZ78" s="229"/>
      <c r="BA78" s="229"/>
      <c r="BB78" s="220">
        <v>0</v>
      </c>
      <c r="BC78" s="194">
        <f t="shared" si="48"/>
        <v>0</v>
      </c>
      <c r="BD78" s="229" t="s">
        <v>7774</v>
      </c>
      <c r="BE78" s="188" t="s">
        <v>7803</v>
      </c>
      <c r="BF78" s="188" t="s">
        <v>7804</v>
      </c>
      <c r="BG78" s="188"/>
      <c r="BH78" s="188"/>
      <c r="BI78" s="188"/>
      <c r="BJ78" s="188"/>
      <c r="BK78" s="188"/>
      <c r="BL78" s="188"/>
      <c r="BM78" s="188"/>
      <c r="BN78" s="188"/>
      <c r="BO78" s="188"/>
      <c r="BP78" s="188" t="s">
        <v>7798</v>
      </c>
    </row>
    <row r="79" spans="2:68" s="221" customFormat="1" ht="15" x14ac:dyDescent="0.25">
      <c r="B79" s="189"/>
      <c r="C79" s="189"/>
      <c r="D79" s="189"/>
      <c r="E79" s="188" t="s">
        <v>7492</v>
      </c>
      <c r="F79" s="188" t="s">
        <v>7490</v>
      </c>
      <c r="G79" s="188"/>
      <c r="H79" s="188" t="s">
        <v>6512</v>
      </c>
      <c r="I79" s="188" t="s">
        <v>6513</v>
      </c>
      <c r="J79" s="188" t="s">
        <v>197</v>
      </c>
      <c r="K79" s="188"/>
      <c r="L79" s="188"/>
      <c r="M79" s="188">
        <v>20</v>
      </c>
      <c r="N79" s="188" t="s">
        <v>7618</v>
      </c>
      <c r="O79" s="188" t="s">
        <v>7619</v>
      </c>
      <c r="P79" s="188" t="s">
        <v>7620</v>
      </c>
      <c r="Q79" s="188" t="s">
        <v>7621</v>
      </c>
      <c r="R79" s="188" t="s">
        <v>7618</v>
      </c>
      <c r="S79" s="188" t="s">
        <v>5964</v>
      </c>
      <c r="T79" s="188"/>
      <c r="U79" s="191" t="s">
        <v>7623</v>
      </c>
      <c r="V79" s="191"/>
      <c r="W79" s="191"/>
      <c r="X79" s="218">
        <v>0</v>
      </c>
      <c r="Y79" s="191">
        <v>100</v>
      </c>
      <c r="Z79" s="218">
        <v>0</v>
      </c>
      <c r="AA79" s="191"/>
      <c r="AB79" s="191" t="s">
        <v>7624</v>
      </c>
      <c r="AC79" s="192">
        <v>1</v>
      </c>
      <c r="AD79" s="193">
        <v>7874050</v>
      </c>
      <c r="AE79" s="193">
        <v>7874050</v>
      </c>
      <c r="AF79" s="193">
        <f>IF(AB79="С НДС",AE79*1.12,AE79)</f>
        <v>8818936</v>
      </c>
      <c r="AG79" s="192">
        <v>1</v>
      </c>
      <c r="AH79" s="193">
        <v>9826814.4000000004</v>
      </c>
      <c r="AI79" s="193">
        <v>9826814.4000000004</v>
      </c>
      <c r="AJ79" s="193">
        <f>IF(AB79="С НДС",AI79*1.12,AI79)</f>
        <v>11006032.128000002</v>
      </c>
      <c r="AK79" s="192">
        <v>1</v>
      </c>
      <c r="AL79" s="193">
        <v>10219886.98</v>
      </c>
      <c r="AM79" s="193">
        <v>10219886.98</v>
      </c>
      <c r="AN79" s="193">
        <f>IF(AB79="С НДС",AM79*1.12,AM79)</f>
        <v>11446273.417600002</v>
      </c>
      <c r="AO79" s="191"/>
      <c r="AP79" s="191"/>
      <c r="AQ79" s="191"/>
      <c r="AR79" s="191"/>
      <c r="AS79" s="191"/>
      <c r="AT79" s="191"/>
      <c r="AU79" s="191"/>
      <c r="AV79" s="191"/>
      <c r="AW79" s="188"/>
      <c r="AX79" s="188"/>
      <c r="AY79" s="188"/>
      <c r="AZ79" s="188"/>
      <c r="BA79" s="188"/>
      <c r="BB79" s="194">
        <v>0</v>
      </c>
      <c r="BC79" s="194">
        <f>IF(AB79="С НДС",BB79*1.12,BB79)</f>
        <v>0</v>
      </c>
      <c r="BD79" s="188" t="s">
        <v>7774</v>
      </c>
      <c r="BE79" s="188" t="s">
        <v>7803</v>
      </c>
      <c r="BF79" s="188" t="s">
        <v>7804</v>
      </c>
      <c r="BG79" s="188"/>
      <c r="BH79" s="188"/>
      <c r="BI79" s="188"/>
      <c r="BJ79" s="188"/>
      <c r="BK79" s="188"/>
      <c r="BL79" s="188"/>
      <c r="BM79" s="188"/>
      <c r="BN79" s="188"/>
      <c r="BO79" s="188"/>
      <c r="BP79" s="182" t="s">
        <v>7577</v>
      </c>
    </row>
    <row r="80" spans="2:68" s="221" customFormat="1" ht="15" x14ac:dyDescent="0.25">
      <c r="B80" s="189"/>
      <c r="C80" s="189"/>
      <c r="D80" s="189"/>
      <c r="E80" s="188" t="s">
        <v>7805</v>
      </c>
      <c r="F80" s="188" t="s">
        <v>7490</v>
      </c>
      <c r="G80" s="188"/>
      <c r="H80" s="188" t="s">
        <v>6512</v>
      </c>
      <c r="I80" s="188" t="s">
        <v>6513</v>
      </c>
      <c r="J80" s="188" t="s">
        <v>197</v>
      </c>
      <c r="K80" s="188"/>
      <c r="L80" s="188"/>
      <c r="M80" s="188">
        <v>20</v>
      </c>
      <c r="N80" s="188" t="s">
        <v>7618</v>
      </c>
      <c r="O80" s="188" t="s">
        <v>7619</v>
      </c>
      <c r="P80" s="188" t="s">
        <v>7622</v>
      </c>
      <c r="Q80" s="188" t="s">
        <v>7621</v>
      </c>
      <c r="R80" s="188" t="s">
        <v>7618</v>
      </c>
      <c r="S80" s="188" t="s">
        <v>5964</v>
      </c>
      <c r="T80" s="188"/>
      <c r="U80" s="191" t="s">
        <v>7623</v>
      </c>
      <c r="V80" s="191"/>
      <c r="W80" s="191"/>
      <c r="X80" s="218">
        <v>0</v>
      </c>
      <c r="Y80" s="191">
        <v>100</v>
      </c>
      <c r="Z80" s="218">
        <v>0</v>
      </c>
      <c r="AA80" s="191"/>
      <c r="AB80" s="191" t="s">
        <v>7624</v>
      </c>
      <c r="AC80" s="192">
        <v>1</v>
      </c>
      <c r="AD80" s="193">
        <v>7874050</v>
      </c>
      <c r="AE80" s="193">
        <f t="shared" ref="AE80" si="105">AD80*AC80</f>
        <v>7874050</v>
      </c>
      <c r="AF80" s="193">
        <f t="shared" ref="AF80" si="106">IF(AB80="С НДС",AE80*1.12,AE80)</f>
        <v>8818936</v>
      </c>
      <c r="AG80" s="192">
        <v>1</v>
      </c>
      <c r="AH80" s="193">
        <v>9826814.4000000004</v>
      </c>
      <c r="AI80" s="193">
        <f t="shared" ref="AI80" si="107">AH80*AG80</f>
        <v>9826814.4000000004</v>
      </c>
      <c r="AJ80" s="193">
        <f t="shared" ref="AJ80" si="108">IF(AB80="С НДС",AI80*1.12,AI80)</f>
        <v>11006032.128000002</v>
      </c>
      <c r="AK80" s="192">
        <v>1</v>
      </c>
      <c r="AL80" s="193">
        <v>10219886.98</v>
      </c>
      <c r="AM80" s="193">
        <f t="shared" ref="AM80" si="109">AL80*AK80</f>
        <v>10219886.98</v>
      </c>
      <c r="AN80" s="193">
        <f t="shared" ref="AN80" si="110">IF(AB80="С НДС",AM80*1.12,AM80)</f>
        <v>11446273.417600002</v>
      </c>
      <c r="AO80" s="191"/>
      <c r="AP80" s="191"/>
      <c r="AQ80" s="191"/>
      <c r="AR80" s="191"/>
      <c r="AS80" s="191"/>
      <c r="AT80" s="191"/>
      <c r="AU80" s="191"/>
      <c r="AV80" s="191"/>
      <c r="AW80" s="188"/>
      <c r="AX80" s="188"/>
      <c r="AY80" s="188"/>
      <c r="AZ80" s="188"/>
      <c r="BA80" s="188"/>
      <c r="BB80" s="194">
        <f t="shared" ref="BB80" si="111">SUM(AY80,AU80,AQ80,AI80,AE80,AM80)</f>
        <v>27920751.379999999</v>
      </c>
      <c r="BC80" s="194">
        <f t="shared" ref="BC80" si="112">IF(AB80="С НДС",BB80*1.12,BB80)</f>
        <v>31271241.545600001</v>
      </c>
      <c r="BD80" s="188" t="s">
        <v>7774</v>
      </c>
      <c r="BE80" s="188" t="s">
        <v>7803</v>
      </c>
      <c r="BF80" s="188" t="s">
        <v>7804</v>
      </c>
      <c r="BG80" s="188"/>
      <c r="BH80" s="188"/>
      <c r="BI80" s="188"/>
      <c r="BJ80" s="188"/>
      <c r="BK80" s="188"/>
      <c r="BL80" s="188"/>
      <c r="BM80" s="188"/>
      <c r="BN80" s="188"/>
      <c r="BO80" s="188"/>
      <c r="BP80" s="188"/>
    </row>
    <row r="81" spans="2:68" s="221" customFormat="1" ht="15" x14ac:dyDescent="0.25">
      <c r="B81" s="189"/>
      <c r="C81" s="189"/>
      <c r="D81" s="189"/>
      <c r="E81" s="188" t="s">
        <v>7392</v>
      </c>
      <c r="F81" s="188" t="s">
        <v>7388</v>
      </c>
      <c r="G81" s="188"/>
      <c r="H81" s="188" t="s">
        <v>6512</v>
      </c>
      <c r="I81" s="188" t="s">
        <v>6513</v>
      </c>
      <c r="J81" s="188" t="s">
        <v>197</v>
      </c>
      <c r="K81" s="188"/>
      <c r="L81" s="188"/>
      <c r="M81" s="188">
        <v>20</v>
      </c>
      <c r="N81" s="188" t="s">
        <v>7618</v>
      </c>
      <c r="O81" s="188" t="s">
        <v>7619</v>
      </c>
      <c r="P81" s="188" t="s">
        <v>7620</v>
      </c>
      <c r="Q81" s="188" t="s">
        <v>7621</v>
      </c>
      <c r="R81" s="188" t="s">
        <v>7618</v>
      </c>
      <c r="S81" s="188" t="s">
        <v>7494</v>
      </c>
      <c r="T81" s="188"/>
      <c r="U81" s="191" t="s">
        <v>7623</v>
      </c>
      <c r="V81" s="191"/>
      <c r="W81" s="191"/>
      <c r="X81" s="218">
        <v>0</v>
      </c>
      <c r="Y81" s="191">
        <v>100</v>
      </c>
      <c r="Z81" s="218">
        <v>0</v>
      </c>
      <c r="AA81" s="191"/>
      <c r="AB81" s="191" t="s">
        <v>7624</v>
      </c>
      <c r="AC81" s="192">
        <v>1</v>
      </c>
      <c r="AD81" s="193">
        <v>6749180</v>
      </c>
      <c r="AE81" s="193">
        <v>6749180</v>
      </c>
      <c r="AF81" s="193">
        <f t="shared" si="50"/>
        <v>7559081.6000000006</v>
      </c>
      <c r="AG81" s="192">
        <v>1</v>
      </c>
      <c r="AH81" s="193">
        <v>7019147.2000000002</v>
      </c>
      <c r="AI81" s="193">
        <v>7019147.2000000002</v>
      </c>
      <c r="AJ81" s="193">
        <f t="shared" si="52"/>
        <v>7861444.864000001</v>
      </c>
      <c r="AK81" s="192">
        <v>1</v>
      </c>
      <c r="AL81" s="193">
        <v>7299913.0899999999</v>
      </c>
      <c r="AM81" s="193">
        <v>7299913.0899999999</v>
      </c>
      <c r="AN81" s="193">
        <f t="shared" si="54"/>
        <v>8175902.6608000007</v>
      </c>
      <c r="AO81" s="228"/>
      <c r="AP81" s="228"/>
      <c r="AQ81" s="228"/>
      <c r="AR81" s="228"/>
      <c r="AS81" s="228"/>
      <c r="AT81" s="228"/>
      <c r="AU81" s="228"/>
      <c r="AV81" s="228"/>
      <c r="AW81" s="229"/>
      <c r="AX81" s="229"/>
      <c r="AY81" s="229"/>
      <c r="AZ81" s="229"/>
      <c r="BA81" s="229"/>
      <c r="BB81" s="220">
        <v>0</v>
      </c>
      <c r="BC81" s="194">
        <f t="shared" si="48"/>
        <v>0</v>
      </c>
      <c r="BD81" s="229" t="s">
        <v>7774</v>
      </c>
      <c r="BE81" s="188" t="s">
        <v>7806</v>
      </c>
      <c r="BF81" s="188" t="s">
        <v>7807</v>
      </c>
      <c r="BG81" s="188"/>
      <c r="BH81" s="188"/>
      <c r="BI81" s="188"/>
      <c r="BJ81" s="188"/>
      <c r="BK81" s="188"/>
      <c r="BL81" s="188"/>
      <c r="BM81" s="188"/>
      <c r="BN81" s="188"/>
      <c r="BO81" s="188"/>
      <c r="BP81" s="188" t="s">
        <v>7798</v>
      </c>
    </row>
    <row r="82" spans="2:68" s="221" customFormat="1" ht="15" x14ac:dyDescent="0.25">
      <c r="B82" s="189"/>
      <c r="C82" s="189"/>
      <c r="D82" s="189"/>
      <c r="E82" s="188" t="s">
        <v>7493</v>
      </c>
      <c r="F82" s="188" t="s">
        <v>7490</v>
      </c>
      <c r="G82" s="188"/>
      <c r="H82" s="188" t="s">
        <v>6512</v>
      </c>
      <c r="I82" s="188" t="s">
        <v>6513</v>
      </c>
      <c r="J82" s="188" t="s">
        <v>197</v>
      </c>
      <c r="K82" s="188"/>
      <c r="L82" s="188"/>
      <c r="M82" s="188">
        <v>20</v>
      </c>
      <c r="N82" s="188" t="s">
        <v>7618</v>
      </c>
      <c r="O82" s="188" t="s">
        <v>7619</v>
      </c>
      <c r="P82" s="188" t="s">
        <v>7620</v>
      </c>
      <c r="Q82" s="188" t="s">
        <v>7621</v>
      </c>
      <c r="R82" s="188" t="s">
        <v>7618</v>
      </c>
      <c r="S82" s="188" t="s">
        <v>7494</v>
      </c>
      <c r="T82" s="188"/>
      <c r="U82" s="191" t="s">
        <v>7623</v>
      </c>
      <c r="V82" s="191"/>
      <c r="W82" s="191"/>
      <c r="X82" s="218">
        <v>0</v>
      </c>
      <c r="Y82" s="191">
        <v>100</v>
      </c>
      <c r="Z82" s="218">
        <v>0</v>
      </c>
      <c r="AA82" s="191"/>
      <c r="AB82" s="191" t="s">
        <v>7624</v>
      </c>
      <c r="AC82" s="192">
        <v>1</v>
      </c>
      <c r="AD82" s="193">
        <v>5624316.6699999999</v>
      </c>
      <c r="AE82" s="193">
        <v>5624316.6699999999</v>
      </c>
      <c r="AF82" s="193">
        <f>IF(AB82="С НДС",AE82*1.12,AE82)</f>
        <v>6299234.6704000002</v>
      </c>
      <c r="AG82" s="192">
        <v>1</v>
      </c>
      <c r="AH82" s="193">
        <v>7019147.2000000002</v>
      </c>
      <c r="AI82" s="193">
        <v>7019147.2000000002</v>
      </c>
      <c r="AJ82" s="193">
        <f>IF(AB82="С НДС",AI82*1.12,AI82)</f>
        <v>7861444.864000001</v>
      </c>
      <c r="AK82" s="192">
        <v>1</v>
      </c>
      <c r="AL82" s="193">
        <v>7299913.0899999999</v>
      </c>
      <c r="AM82" s="193">
        <v>7299913.0899999999</v>
      </c>
      <c r="AN82" s="193">
        <f>IF(AB82="С НДС",AM82*1.12,AM82)</f>
        <v>8175902.6608000007</v>
      </c>
      <c r="AO82" s="191"/>
      <c r="AP82" s="191"/>
      <c r="AQ82" s="191"/>
      <c r="AR82" s="191"/>
      <c r="AS82" s="191"/>
      <c r="AT82" s="191"/>
      <c r="AU82" s="191"/>
      <c r="AV82" s="191"/>
      <c r="AW82" s="188"/>
      <c r="AX82" s="188"/>
      <c r="AY82" s="188"/>
      <c r="AZ82" s="188"/>
      <c r="BA82" s="188"/>
      <c r="BB82" s="194">
        <v>0</v>
      </c>
      <c r="BC82" s="194">
        <f>IF(AB82="С НДС",BB82*1.12,BB82)</f>
        <v>0</v>
      </c>
      <c r="BD82" s="188" t="s">
        <v>7774</v>
      </c>
      <c r="BE82" s="188" t="s">
        <v>7806</v>
      </c>
      <c r="BF82" s="188" t="s">
        <v>7807</v>
      </c>
      <c r="BG82" s="188"/>
      <c r="BH82" s="188"/>
      <c r="BI82" s="188"/>
      <c r="BJ82" s="188"/>
      <c r="BK82" s="188"/>
      <c r="BL82" s="188"/>
      <c r="BM82" s="188"/>
      <c r="BN82" s="188"/>
      <c r="BO82" s="188"/>
      <c r="BP82" s="182" t="s">
        <v>7577</v>
      </c>
    </row>
    <row r="83" spans="2:68" s="221" customFormat="1" ht="15" x14ac:dyDescent="0.25">
      <c r="B83" s="189"/>
      <c r="C83" s="189"/>
      <c r="D83" s="189"/>
      <c r="E83" s="188" t="s">
        <v>7808</v>
      </c>
      <c r="F83" s="188" t="s">
        <v>7490</v>
      </c>
      <c r="G83" s="188"/>
      <c r="H83" s="188" t="s">
        <v>6512</v>
      </c>
      <c r="I83" s="188" t="s">
        <v>6513</v>
      </c>
      <c r="J83" s="188" t="s">
        <v>197</v>
      </c>
      <c r="K83" s="188"/>
      <c r="L83" s="188"/>
      <c r="M83" s="188">
        <v>20</v>
      </c>
      <c r="N83" s="188" t="s">
        <v>7618</v>
      </c>
      <c r="O83" s="188" t="s">
        <v>7619</v>
      </c>
      <c r="P83" s="188" t="s">
        <v>7622</v>
      </c>
      <c r="Q83" s="188" t="s">
        <v>7621</v>
      </c>
      <c r="R83" s="188" t="s">
        <v>7618</v>
      </c>
      <c r="S83" s="188" t="s">
        <v>7494</v>
      </c>
      <c r="T83" s="188"/>
      <c r="U83" s="191" t="s">
        <v>7623</v>
      </c>
      <c r="V83" s="191"/>
      <c r="W83" s="191"/>
      <c r="X83" s="218">
        <v>0</v>
      </c>
      <c r="Y83" s="191">
        <v>100</v>
      </c>
      <c r="Z83" s="218">
        <v>0</v>
      </c>
      <c r="AA83" s="191"/>
      <c r="AB83" s="191" t="s">
        <v>7624</v>
      </c>
      <c r="AC83" s="192">
        <v>1</v>
      </c>
      <c r="AD83" s="193">
        <v>5624316.6699999999</v>
      </c>
      <c r="AE83" s="193">
        <f t="shared" ref="AE83" si="113">AD83*AC83</f>
        <v>5624316.6699999999</v>
      </c>
      <c r="AF83" s="193">
        <f t="shared" ref="AF83" si="114">IF(AB83="С НДС",AE83*1.12,AE83)</f>
        <v>6299234.6704000002</v>
      </c>
      <c r="AG83" s="192">
        <v>1</v>
      </c>
      <c r="AH83" s="193">
        <v>7019147.2000000002</v>
      </c>
      <c r="AI83" s="193">
        <f t="shared" ref="AI83" si="115">AH83*AG83</f>
        <v>7019147.2000000002</v>
      </c>
      <c r="AJ83" s="193">
        <f t="shared" ref="AJ83" si="116">IF(AB83="С НДС",AI83*1.12,AI83)</f>
        <v>7861444.864000001</v>
      </c>
      <c r="AK83" s="192">
        <v>1</v>
      </c>
      <c r="AL83" s="193">
        <v>7299913.0899999999</v>
      </c>
      <c r="AM83" s="193">
        <f t="shared" ref="AM83" si="117">AL83*AK83</f>
        <v>7299913.0899999999</v>
      </c>
      <c r="AN83" s="193">
        <f t="shared" ref="AN83" si="118">IF(AB83="С НДС",AM83*1.12,AM83)</f>
        <v>8175902.6608000007</v>
      </c>
      <c r="AO83" s="191"/>
      <c r="AP83" s="191"/>
      <c r="AQ83" s="191"/>
      <c r="AR83" s="191"/>
      <c r="AS83" s="191"/>
      <c r="AT83" s="191"/>
      <c r="AU83" s="191"/>
      <c r="AV83" s="191"/>
      <c r="AW83" s="188"/>
      <c r="AX83" s="188"/>
      <c r="AY83" s="188"/>
      <c r="AZ83" s="188"/>
      <c r="BA83" s="188"/>
      <c r="BB83" s="194">
        <f t="shared" ref="BB83" si="119">SUM(AY83,AU83,AQ83,AI83,AE83,AM83)</f>
        <v>19943376.960000001</v>
      </c>
      <c r="BC83" s="194">
        <f t="shared" ref="BC83" si="120">IF(AB83="С НДС",BB83*1.12,BB83)</f>
        <v>22336582.195200004</v>
      </c>
      <c r="BD83" s="188" t="s">
        <v>7774</v>
      </c>
      <c r="BE83" s="188" t="s">
        <v>7806</v>
      </c>
      <c r="BF83" s="188" t="s">
        <v>7807</v>
      </c>
      <c r="BG83" s="188"/>
      <c r="BH83" s="188"/>
      <c r="BI83" s="188"/>
      <c r="BJ83" s="188"/>
      <c r="BK83" s="188"/>
      <c r="BL83" s="188"/>
      <c r="BM83" s="188"/>
      <c r="BN83" s="188"/>
      <c r="BO83" s="188"/>
      <c r="BP83" s="188"/>
    </row>
    <row r="84" spans="2:68" s="221" customFormat="1" ht="15" x14ac:dyDescent="0.25">
      <c r="B84" s="189"/>
      <c r="C84" s="189"/>
      <c r="D84" s="189"/>
      <c r="E84" s="188" t="s">
        <v>7394</v>
      </c>
      <c r="F84" s="188" t="s">
        <v>7388</v>
      </c>
      <c r="G84" s="188"/>
      <c r="H84" s="188" t="s">
        <v>6512</v>
      </c>
      <c r="I84" s="188" t="s">
        <v>6513</v>
      </c>
      <c r="J84" s="188" t="s">
        <v>197</v>
      </c>
      <c r="K84" s="188"/>
      <c r="L84" s="188"/>
      <c r="M84" s="188">
        <v>20</v>
      </c>
      <c r="N84" s="188" t="s">
        <v>7618</v>
      </c>
      <c r="O84" s="188" t="s">
        <v>7619</v>
      </c>
      <c r="P84" s="188" t="s">
        <v>7620</v>
      </c>
      <c r="Q84" s="188" t="s">
        <v>7621</v>
      </c>
      <c r="R84" s="188" t="s">
        <v>7618</v>
      </c>
      <c r="S84" s="188" t="s">
        <v>7496</v>
      </c>
      <c r="T84" s="188"/>
      <c r="U84" s="191" t="s">
        <v>7623</v>
      </c>
      <c r="V84" s="191"/>
      <c r="W84" s="191"/>
      <c r="X84" s="218">
        <v>0</v>
      </c>
      <c r="Y84" s="191">
        <v>100</v>
      </c>
      <c r="Z84" s="218">
        <v>0</v>
      </c>
      <c r="AA84" s="191"/>
      <c r="AB84" s="191" t="s">
        <v>7624</v>
      </c>
      <c r="AC84" s="192">
        <v>1</v>
      </c>
      <c r="AD84" s="193">
        <v>9864944.7400000002</v>
      </c>
      <c r="AE84" s="193">
        <v>9864944.7400000002</v>
      </c>
      <c r="AF84" s="193">
        <f t="shared" si="50"/>
        <v>11048738.108800001</v>
      </c>
      <c r="AG84" s="192">
        <v>1</v>
      </c>
      <c r="AH84" s="193">
        <v>10259542.529999999</v>
      </c>
      <c r="AI84" s="193">
        <v>10259542.529999999</v>
      </c>
      <c r="AJ84" s="193">
        <f t="shared" si="52"/>
        <v>11490687.6336</v>
      </c>
      <c r="AK84" s="192">
        <v>1</v>
      </c>
      <c r="AL84" s="193">
        <v>10669924.23</v>
      </c>
      <c r="AM84" s="193">
        <v>10669924.23</v>
      </c>
      <c r="AN84" s="193">
        <f t="shared" si="54"/>
        <v>11950315.137600001</v>
      </c>
      <c r="AO84" s="228"/>
      <c r="AP84" s="228"/>
      <c r="AQ84" s="228"/>
      <c r="AR84" s="228"/>
      <c r="AS84" s="228"/>
      <c r="AT84" s="228"/>
      <c r="AU84" s="228"/>
      <c r="AV84" s="228"/>
      <c r="AW84" s="229"/>
      <c r="AX84" s="229"/>
      <c r="AY84" s="229"/>
      <c r="AZ84" s="229"/>
      <c r="BA84" s="229"/>
      <c r="BB84" s="220">
        <v>0</v>
      </c>
      <c r="BC84" s="194">
        <f t="shared" si="48"/>
        <v>0</v>
      </c>
      <c r="BD84" s="229" t="s">
        <v>7774</v>
      </c>
      <c r="BE84" s="188" t="s">
        <v>7809</v>
      </c>
      <c r="BF84" s="188" t="s">
        <v>7810</v>
      </c>
      <c r="BG84" s="188"/>
      <c r="BH84" s="188"/>
      <c r="BI84" s="188"/>
      <c r="BJ84" s="188"/>
      <c r="BK84" s="188"/>
      <c r="BL84" s="188"/>
      <c r="BM84" s="188"/>
      <c r="BN84" s="188"/>
      <c r="BO84" s="188"/>
      <c r="BP84" s="188" t="s">
        <v>7798</v>
      </c>
    </row>
    <row r="85" spans="2:68" s="221" customFormat="1" ht="15" x14ac:dyDescent="0.25">
      <c r="B85" s="189"/>
      <c r="C85" s="189"/>
      <c r="D85" s="189"/>
      <c r="E85" s="188" t="s">
        <v>7495</v>
      </c>
      <c r="F85" s="188" t="s">
        <v>7490</v>
      </c>
      <c r="G85" s="188"/>
      <c r="H85" s="188" t="s">
        <v>6512</v>
      </c>
      <c r="I85" s="188" t="s">
        <v>6513</v>
      </c>
      <c r="J85" s="188" t="s">
        <v>197</v>
      </c>
      <c r="K85" s="188"/>
      <c r="L85" s="188"/>
      <c r="M85" s="188">
        <v>20</v>
      </c>
      <c r="N85" s="188" t="s">
        <v>7618</v>
      </c>
      <c r="O85" s="188" t="s">
        <v>7619</v>
      </c>
      <c r="P85" s="188" t="s">
        <v>7620</v>
      </c>
      <c r="Q85" s="188" t="s">
        <v>7621</v>
      </c>
      <c r="R85" s="188" t="s">
        <v>7618</v>
      </c>
      <c r="S85" s="188" t="s">
        <v>7496</v>
      </c>
      <c r="T85" s="188"/>
      <c r="U85" s="191" t="s">
        <v>7623</v>
      </c>
      <c r="V85" s="191"/>
      <c r="W85" s="191"/>
      <c r="X85" s="218">
        <v>0</v>
      </c>
      <c r="Y85" s="191">
        <v>100</v>
      </c>
      <c r="Z85" s="218">
        <v>0</v>
      </c>
      <c r="AA85" s="191"/>
      <c r="AB85" s="191" t="s">
        <v>7624</v>
      </c>
      <c r="AC85" s="192">
        <v>1</v>
      </c>
      <c r="AD85" s="193">
        <v>8220787.2800000003</v>
      </c>
      <c r="AE85" s="193">
        <v>8220787.2800000003</v>
      </c>
      <c r="AF85" s="193">
        <f>IF(AB85="С НДС",AE85*1.12,AE85)</f>
        <v>9207281.7536000013</v>
      </c>
      <c r="AG85" s="192">
        <v>1</v>
      </c>
      <c r="AH85" s="193">
        <v>10259542.529999999</v>
      </c>
      <c r="AI85" s="193">
        <v>10259542.529999999</v>
      </c>
      <c r="AJ85" s="193">
        <f>IF(AB85="С НДС",AI85*1.12,AI85)</f>
        <v>11490687.6336</v>
      </c>
      <c r="AK85" s="192">
        <v>1</v>
      </c>
      <c r="AL85" s="193">
        <v>10669924.23</v>
      </c>
      <c r="AM85" s="193">
        <v>10669924.23</v>
      </c>
      <c r="AN85" s="193">
        <f>IF(AB85="С НДС",AM85*1.12,AM85)</f>
        <v>11950315.137600001</v>
      </c>
      <c r="AO85" s="191"/>
      <c r="AP85" s="191"/>
      <c r="AQ85" s="191"/>
      <c r="AR85" s="191"/>
      <c r="AS85" s="191"/>
      <c r="AT85" s="191"/>
      <c r="AU85" s="191"/>
      <c r="AV85" s="191"/>
      <c r="AW85" s="188"/>
      <c r="AX85" s="188"/>
      <c r="AY85" s="188"/>
      <c r="AZ85" s="188"/>
      <c r="BA85" s="188"/>
      <c r="BB85" s="194">
        <v>0</v>
      </c>
      <c r="BC85" s="194">
        <f>IF(AB85="С НДС",BB85*1.12,BB85)</f>
        <v>0</v>
      </c>
      <c r="BD85" s="188" t="s">
        <v>7774</v>
      </c>
      <c r="BE85" s="188" t="s">
        <v>7809</v>
      </c>
      <c r="BF85" s="188" t="s">
        <v>7810</v>
      </c>
      <c r="BG85" s="188"/>
      <c r="BH85" s="188"/>
      <c r="BI85" s="188"/>
      <c r="BJ85" s="188"/>
      <c r="BK85" s="188"/>
      <c r="BL85" s="188"/>
      <c r="BM85" s="188"/>
      <c r="BN85" s="188"/>
      <c r="BO85" s="188"/>
      <c r="BP85" s="182" t="s">
        <v>7577</v>
      </c>
    </row>
    <row r="86" spans="2:68" s="221" customFormat="1" ht="15" x14ac:dyDescent="0.25">
      <c r="B86" s="189"/>
      <c r="C86" s="189"/>
      <c r="D86" s="189"/>
      <c r="E86" s="188" t="s">
        <v>7811</v>
      </c>
      <c r="F86" s="188" t="s">
        <v>7490</v>
      </c>
      <c r="G86" s="188"/>
      <c r="H86" s="188" t="s">
        <v>6512</v>
      </c>
      <c r="I86" s="188" t="s">
        <v>6513</v>
      </c>
      <c r="J86" s="188" t="s">
        <v>197</v>
      </c>
      <c r="K86" s="188"/>
      <c r="L86" s="188"/>
      <c r="M86" s="188">
        <v>20</v>
      </c>
      <c r="N86" s="188" t="s">
        <v>7618</v>
      </c>
      <c r="O86" s="188" t="s">
        <v>7619</v>
      </c>
      <c r="P86" s="188" t="s">
        <v>7622</v>
      </c>
      <c r="Q86" s="188" t="s">
        <v>7621</v>
      </c>
      <c r="R86" s="188" t="s">
        <v>7618</v>
      </c>
      <c r="S86" s="188" t="s">
        <v>7496</v>
      </c>
      <c r="T86" s="188"/>
      <c r="U86" s="191" t="s">
        <v>7623</v>
      </c>
      <c r="V86" s="191"/>
      <c r="W86" s="191"/>
      <c r="X86" s="218">
        <v>0</v>
      </c>
      <c r="Y86" s="191">
        <v>100</v>
      </c>
      <c r="Z86" s="218">
        <v>0</v>
      </c>
      <c r="AA86" s="191"/>
      <c r="AB86" s="191" t="s">
        <v>7624</v>
      </c>
      <c r="AC86" s="192">
        <v>1</v>
      </c>
      <c r="AD86" s="193">
        <v>8220787.2800000003</v>
      </c>
      <c r="AE86" s="193">
        <f t="shared" ref="AE86" si="121">AD86*AC86</f>
        <v>8220787.2800000003</v>
      </c>
      <c r="AF86" s="193">
        <f t="shared" ref="AF86" si="122">IF(AB86="С НДС",AE86*1.12,AE86)</f>
        <v>9207281.7536000013</v>
      </c>
      <c r="AG86" s="192">
        <v>1</v>
      </c>
      <c r="AH86" s="193">
        <v>10259542.529999999</v>
      </c>
      <c r="AI86" s="193">
        <f t="shared" ref="AI86" si="123">AH86*AG86</f>
        <v>10259542.529999999</v>
      </c>
      <c r="AJ86" s="193">
        <f t="shared" ref="AJ86" si="124">IF(AB86="С НДС",AI86*1.12,AI86)</f>
        <v>11490687.6336</v>
      </c>
      <c r="AK86" s="192">
        <v>1</v>
      </c>
      <c r="AL86" s="193">
        <v>10669924.23</v>
      </c>
      <c r="AM86" s="193">
        <f t="shared" ref="AM86" si="125">AL86*AK86</f>
        <v>10669924.23</v>
      </c>
      <c r="AN86" s="193">
        <f t="shared" ref="AN86" si="126">IF(AB86="С НДС",AM86*1.12,AM86)</f>
        <v>11950315.137600001</v>
      </c>
      <c r="AO86" s="191"/>
      <c r="AP86" s="191"/>
      <c r="AQ86" s="191"/>
      <c r="AR86" s="191"/>
      <c r="AS86" s="191"/>
      <c r="AT86" s="191"/>
      <c r="AU86" s="191"/>
      <c r="AV86" s="191"/>
      <c r="AW86" s="188"/>
      <c r="AX86" s="188"/>
      <c r="AY86" s="188"/>
      <c r="AZ86" s="188"/>
      <c r="BA86" s="188"/>
      <c r="BB86" s="194">
        <f t="shared" ref="BB86" si="127">SUM(AY86,AU86,AQ86,AI86,AE86,AM86)</f>
        <v>29150254.039999999</v>
      </c>
      <c r="BC86" s="194">
        <f t="shared" ref="BC86" si="128">IF(AB86="С НДС",BB86*1.12,BB86)</f>
        <v>32648284.524800003</v>
      </c>
      <c r="BD86" s="188" t="s">
        <v>7774</v>
      </c>
      <c r="BE86" s="188" t="s">
        <v>7809</v>
      </c>
      <c r="BF86" s="188" t="s">
        <v>7810</v>
      </c>
      <c r="BG86" s="188"/>
      <c r="BH86" s="188"/>
      <c r="BI86" s="188"/>
      <c r="BJ86" s="188"/>
      <c r="BK86" s="188"/>
      <c r="BL86" s="188"/>
      <c r="BM86" s="188"/>
      <c r="BN86" s="188"/>
      <c r="BO86" s="188"/>
      <c r="BP86" s="188"/>
    </row>
    <row r="87" spans="2:68" s="221" customFormat="1" ht="15" x14ac:dyDescent="0.25">
      <c r="B87" s="189"/>
      <c r="C87" s="189"/>
      <c r="D87" s="189"/>
      <c r="E87" s="188" t="s">
        <v>7396</v>
      </c>
      <c r="F87" s="188" t="s">
        <v>7388</v>
      </c>
      <c r="G87" s="188"/>
      <c r="H87" s="188" t="s">
        <v>6512</v>
      </c>
      <c r="I87" s="188" t="s">
        <v>6513</v>
      </c>
      <c r="J87" s="188" t="s">
        <v>197</v>
      </c>
      <c r="K87" s="188"/>
      <c r="L87" s="188"/>
      <c r="M87" s="188">
        <v>20</v>
      </c>
      <c r="N87" s="188" t="s">
        <v>7618</v>
      </c>
      <c r="O87" s="188" t="s">
        <v>7619</v>
      </c>
      <c r="P87" s="188" t="s">
        <v>7620</v>
      </c>
      <c r="Q87" s="188" t="s">
        <v>7621</v>
      </c>
      <c r="R87" s="188" t="s">
        <v>7618</v>
      </c>
      <c r="S87" s="188" t="s">
        <v>5952</v>
      </c>
      <c r="T87" s="188"/>
      <c r="U87" s="191" t="s">
        <v>7623</v>
      </c>
      <c r="V87" s="191"/>
      <c r="W87" s="191"/>
      <c r="X87" s="218">
        <v>0</v>
      </c>
      <c r="Y87" s="191">
        <v>100</v>
      </c>
      <c r="Z87" s="218">
        <v>0</v>
      </c>
      <c r="AA87" s="191"/>
      <c r="AB87" s="191" t="s">
        <v>7624</v>
      </c>
      <c r="AC87" s="192">
        <v>1</v>
      </c>
      <c r="AD87" s="193">
        <v>5940631.7599999998</v>
      </c>
      <c r="AE87" s="193">
        <v>5940631.7599999998</v>
      </c>
      <c r="AF87" s="193">
        <f t="shared" si="50"/>
        <v>6653507.5712000001</v>
      </c>
      <c r="AG87" s="192">
        <v>1</v>
      </c>
      <c r="AH87" s="193">
        <v>6178257.0300000003</v>
      </c>
      <c r="AI87" s="193">
        <v>6178257.0300000003</v>
      </c>
      <c r="AJ87" s="193">
        <f t="shared" si="52"/>
        <v>6919647.8736000005</v>
      </c>
      <c r="AK87" s="192">
        <v>1</v>
      </c>
      <c r="AL87" s="193">
        <v>6425387.3099999996</v>
      </c>
      <c r="AM87" s="193">
        <v>6425387.3099999996</v>
      </c>
      <c r="AN87" s="193">
        <f t="shared" si="54"/>
        <v>7196433.7872000001</v>
      </c>
      <c r="AO87" s="228"/>
      <c r="AP87" s="228"/>
      <c r="AQ87" s="228"/>
      <c r="AR87" s="228"/>
      <c r="AS87" s="228"/>
      <c r="AT87" s="228"/>
      <c r="AU87" s="228"/>
      <c r="AV87" s="228"/>
      <c r="AW87" s="229"/>
      <c r="AX87" s="229"/>
      <c r="AY87" s="229"/>
      <c r="AZ87" s="229"/>
      <c r="BA87" s="229"/>
      <c r="BB87" s="220">
        <v>0</v>
      </c>
      <c r="BC87" s="194">
        <f t="shared" si="48"/>
        <v>0</v>
      </c>
      <c r="BD87" s="229" t="s">
        <v>7774</v>
      </c>
      <c r="BE87" s="188" t="s">
        <v>7812</v>
      </c>
      <c r="BF87" s="188" t="s">
        <v>7813</v>
      </c>
      <c r="BG87" s="188"/>
      <c r="BH87" s="188"/>
      <c r="BI87" s="188"/>
      <c r="BJ87" s="188"/>
      <c r="BK87" s="188"/>
      <c r="BL87" s="188"/>
      <c r="BM87" s="188"/>
      <c r="BN87" s="188"/>
      <c r="BO87" s="188"/>
      <c r="BP87" s="188" t="s">
        <v>7814</v>
      </c>
    </row>
    <row r="88" spans="2:68" s="221" customFormat="1" ht="15" x14ac:dyDescent="0.25">
      <c r="B88" s="189"/>
      <c r="C88" s="189"/>
      <c r="D88" s="189"/>
      <c r="E88" s="188" t="s">
        <v>7497</v>
      </c>
      <c r="F88" s="188" t="s">
        <v>7490</v>
      </c>
      <c r="G88" s="188"/>
      <c r="H88" s="188" t="s">
        <v>6512</v>
      </c>
      <c r="I88" s="188" t="s">
        <v>6513</v>
      </c>
      <c r="J88" s="188" t="s">
        <v>197</v>
      </c>
      <c r="K88" s="188"/>
      <c r="L88" s="188"/>
      <c r="M88" s="188">
        <v>20</v>
      </c>
      <c r="N88" s="188" t="s">
        <v>7618</v>
      </c>
      <c r="O88" s="188" t="s">
        <v>7619</v>
      </c>
      <c r="P88" s="188" t="s">
        <v>7620</v>
      </c>
      <c r="Q88" s="188" t="s">
        <v>7621</v>
      </c>
      <c r="R88" s="188" t="s">
        <v>7618</v>
      </c>
      <c r="S88" s="188" t="s">
        <v>7815</v>
      </c>
      <c r="T88" s="188"/>
      <c r="U88" s="191" t="s">
        <v>7623</v>
      </c>
      <c r="V88" s="191"/>
      <c r="W88" s="191"/>
      <c r="X88" s="218">
        <v>0</v>
      </c>
      <c r="Y88" s="191">
        <v>100</v>
      </c>
      <c r="Z88" s="218">
        <v>0</v>
      </c>
      <c r="AA88" s="191"/>
      <c r="AB88" s="191" t="s">
        <v>7624</v>
      </c>
      <c r="AC88" s="192">
        <v>1</v>
      </c>
      <c r="AD88" s="193">
        <v>4950526.47</v>
      </c>
      <c r="AE88" s="193">
        <v>4950526.47</v>
      </c>
      <c r="AF88" s="193">
        <f>IF(AB88="С НДС",AE88*1.12,AE88)</f>
        <v>5544589.6464</v>
      </c>
      <c r="AG88" s="192">
        <v>1</v>
      </c>
      <c r="AH88" s="193">
        <v>6178257.0300000003</v>
      </c>
      <c r="AI88" s="193">
        <v>6178257.0300000003</v>
      </c>
      <c r="AJ88" s="193">
        <f>IF(AB88="С НДС",AI88*1.12,AI88)</f>
        <v>6919647.8736000005</v>
      </c>
      <c r="AK88" s="192">
        <v>1</v>
      </c>
      <c r="AL88" s="193">
        <v>6425387.3099999996</v>
      </c>
      <c r="AM88" s="193">
        <v>6425387.3099999996</v>
      </c>
      <c r="AN88" s="193">
        <f>IF(AB88="С НДС",AM88*1.12,AM88)</f>
        <v>7196433.7872000001</v>
      </c>
      <c r="AO88" s="191"/>
      <c r="AP88" s="191"/>
      <c r="AQ88" s="191"/>
      <c r="AR88" s="191"/>
      <c r="AS88" s="191"/>
      <c r="AT88" s="191"/>
      <c r="AU88" s="191"/>
      <c r="AV88" s="191"/>
      <c r="AW88" s="188"/>
      <c r="AX88" s="188"/>
      <c r="AY88" s="188"/>
      <c r="AZ88" s="188"/>
      <c r="BA88" s="188"/>
      <c r="BB88" s="194">
        <v>0</v>
      </c>
      <c r="BC88" s="194">
        <f>IF(AB88="С НДС",BB88*1.12,BB88)</f>
        <v>0</v>
      </c>
      <c r="BD88" s="188" t="s">
        <v>7774</v>
      </c>
      <c r="BE88" s="188" t="s">
        <v>7812</v>
      </c>
      <c r="BF88" s="188" t="s">
        <v>7813</v>
      </c>
      <c r="BG88" s="188"/>
      <c r="BH88" s="188"/>
      <c r="BI88" s="188"/>
      <c r="BJ88" s="188"/>
      <c r="BK88" s="188"/>
      <c r="BL88" s="188"/>
      <c r="BM88" s="188"/>
      <c r="BN88" s="188"/>
      <c r="BO88" s="188"/>
      <c r="BP88" s="182" t="s">
        <v>7577</v>
      </c>
    </row>
    <row r="89" spans="2:68" s="221" customFormat="1" ht="15" x14ac:dyDescent="0.25">
      <c r="B89" s="189"/>
      <c r="C89" s="189"/>
      <c r="D89" s="189"/>
      <c r="E89" s="188" t="s">
        <v>7816</v>
      </c>
      <c r="F89" s="188" t="s">
        <v>7490</v>
      </c>
      <c r="G89" s="188"/>
      <c r="H89" s="188" t="s">
        <v>6512</v>
      </c>
      <c r="I89" s="188" t="s">
        <v>6513</v>
      </c>
      <c r="J89" s="188" t="s">
        <v>197</v>
      </c>
      <c r="K89" s="188"/>
      <c r="L89" s="188"/>
      <c r="M89" s="188">
        <v>20</v>
      </c>
      <c r="N89" s="188" t="s">
        <v>7618</v>
      </c>
      <c r="O89" s="188" t="s">
        <v>7619</v>
      </c>
      <c r="P89" s="188" t="s">
        <v>7622</v>
      </c>
      <c r="Q89" s="188" t="s">
        <v>7621</v>
      </c>
      <c r="R89" s="188" t="s">
        <v>7618</v>
      </c>
      <c r="S89" s="188" t="s">
        <v>7815</v>
      </c>
      <c r="T89" s="188"/>
      <c r="U89" s="191" t="s">
        <v>7623</v>
      </c>
      <c r="V89" s="191"/>
      <c r="W89" s="191"/>
      <c r="X89" s="218">
        <v>0</v>
      </c>
      <c r="Y89" s="191">
        <v>100</v>
      </c>
      <c r="Z89" s="218">
        <v>0</v>
      </c>
      <c r="AA89" s="191"/>
      <c r="AB89" s="191" t="s">
        <v>7624</v>
      </c>
      <c r="AC89" s="192">
        <v>1</v>
      </c>
      <c r="AD89" s="193">
        <v>4950526.47</v>
      </c>
      <c r="AE89" s="193">
        <f t="shared" ref="AE89" si="129">AD89*AC89</f>
        <v>4950526.47</v>
      </c>
      <c r="AF89" s="193">
        <f t="shared" ref="AF89" si="130">IF(AB89="С НДС",AE89*1.12,AE89)</f>
        <v>5544589.6464</v>
      </c>
      <c r="AG89" s="192">
        <v>1</v>
      </c>
      <c r="AH89" s="193">
        <v>6178257.0300000003</v>
      </c>
      <c r="AI89" s="193">
        <f t="shared" ref="AI89" si="131">AH89*AG89</f>
        <v>6178257.0300000003</v>
      </c>
      <c r="AJ89" s="193">
        <f t="shared" ref="AJ89" si="132">IF(AB89="С НДС",AI89*1.12,AI89)</f>
        <v>6919647.8736000005</v>
      </c>
      <c r="AK89" s="192">
        <v>1</v>
      </c>
      <c r="AL89" s="193">
        <v>6425387.3099999996</v>
      </c>
      <c r="AM89" s="193">
        <f t="shared" ref="AM89" si="133">AL89*AK89</f>
        <v>6425387.3099999996</v>
      </c>
      <c r="AN89" s="193">
        <f t="shared" ref="AN89" si="134">IF(AB89="С НДС",AM89*1.12,AM89)</f>
        <v>7196433.7872000001</v>
      </c>
      <c r="AO89" s="191"/>
      <c r="AP89" s="191"/>
      <c r="AQ89" s="191"/>
      <c r="AR89" s="191"/>
      <c r="AS89" s="191"/>
      <c r="AT89" s="191"/>
      <c r="AU89" s="191"/>
      <c r="AV89" s="191"/>
      <c r="AW89" s="188"/>
      <c r="AX89" s="188"/>
      <c r="AY89" s="188"/>
      <c r="AZ89" s="188"/>
      <c r="BA89" s="188"/>
      <c r="BB89" s="194">
        <f t="shared" ref="BB89" si="135">SUM(AY89,AU89,AQ89,AI89,AE89,AM89)</f>
        <v>17554170.809999999</v>
      </c>
      <c r="BC89" s="194">
        <f t="shared" ref="BC89" si="136">IF(AB89="С НДС",BB89*1.12,BB89)</f>
        <v>19660671.3072</v>
      </c>
      <c r="BD89" s="188" t="s">
        <v>7774</v>
      </c>
      <c r="BE89" s="188" t="s">
        <v>7812</v>
      </c>
      <c r="BF89" s="188" t="s">
        <v>7813</v>
      </c>
      <c r="BG89" s="188"/>
      <c r="BH89" s="188"/>
      <c r="BI89" s="188"/>
      <c r="BJ89" s="188"/>
      <c r="BK89" s="188"/>
      <c r="BL89" s="188"/>
      <c r="BM89" s="188"/>
      <c r="BN89" s="188"/>
      <c r="BO89" s="188"/>
      <c r="BP89" s="188"/>
    </row>
    <row r="90" spans="2:68" s="221" customFormat="1" ht="15" x14ac:dyDescent="0.25">
      <c r="B90" s="189"/>
      <c r="C90" s="189"/>
      <c r="D90" s="189"/>
      <c r="E90" s="188" t="s">
        <v>7398</v>
      </c>
      <c r="F90" s="188" t="s">
        <v>7388</v>
      </c>
      <c r="G90" s="188"/>
      <c r="H90" s="188" t="s">
        <v>6512</v>
      </c>
      <c r="I90" s="188" t="s">
        <v>6513</v>
      </c>
      <c r="J90" s="188" t="s">
        <v>197</v>
      </c>
      <c r="K90" s="188"/>
      <c r="L90" s="188"/>
      <c r="M90" s="188">
        <v>20</v>
      </c>
      <c r="N90" s="188" t="s">
        <v>7618</v>
      </c>
      <c r="O90" s="188" t="s">
        <v>7619</v>
      </c>
      <c r="P90" s="188" t="s">
        <v>7620</v>
      </c>
      <c r="Q90" s="188" t="s">
        <v>7621</v>
      </c>
      <c r="R90" s="188" t="s">
        <v>7618</v>
      </c>
      <c r="S90" s="188" t="s">
        <v>5952</v>
      </c>
      <c r="T90" s="188"/>
      <c r="U90" s="191" t="s">
        <v>7623</v>
      </c>
      <c r="V90" s="191"/>
      <c r="W90" s="191"/>
      <c r="X90" s="218">
        <v>0</v>
      </c>
      <c r="Y90" s="191">
        <v>100</v>
      </c>
      <c r="Z90" s="218">
        <v>0</v>
      </c>
      <c r="AA90" s="191"/>
      <c r="AB90" s="191" t="s">
        <v>7624</v>
      </c>
      <c r="AC90" s="192">
        <v>1</v>
      </c>
      <c r="AD90" s="193">
        <v>2705070</v>
      </c>
      <c r="AE90" s="193">
        <v>2705070</v>
      </c>
      <c r="AF90" s="193">
        <f t="shared" si="50"/>
        <v>3029678.4000000004</v>
      </c>
      <c r="AG90" s="192">
        <v>1</v>
      </c>
      <c r="AH90" s="193">
        <v>2813272.8000000003</v>
      </c>
      <c r="AI90" s="193">
        <v>2813272.8000000003</v>
      </c>
      <c r="AJ90" s="193">
        <f t="shared" si="52"/>
        <v>3150865.5360000008</v>
      </c>
      <c r="AK90" s="192">
        <v>1</v>
      </c>
      <c r="AL90" s="193">
        <v>2925803.71</v>
      </c>
      <c r="AM90" s="193">
        <v>2925803.71</v>
      </c>
      <c r="AN90" s="193">
        <f t="shared" si="54"/>
        <v>3276900.1552000004</v>
      </c>
      <c r="AO90" s="228"/>
      <c r="AP90" s="228"/>
      <c r="AQ90" s="228"/>
      <c r="AR90" s="228"/>
      <c r="AS90" s="228"/>
      <c r="AT90" s="228"/>
      <c r="AU90" s="228"/>
      <c r="AV90" s="228"/>
      <c r="AW90" s="229"/>
      <c r="AX90" s="229"/>
      <c r="AY90" s="229"/>
      <c r="AZ90" s="229"/>
      <c r="BA90" s="229"/>
      <c r="BB90" s="220">
        <v>0</v>
      </c>
      <c r="BC90" s="194">
        <f t="shared" si="48"/>
        <v>0</v>
      </c>
      <c r="BD90" s="229" t="s">
        <v>7774</v>
      </c>
      <c r="BE90" s="188" t="s">
        <v>7817</v>
      </c>
      <c r="BF90" s="188" t="s">
        <v>7818</v>
      </c>
      <c r="BG90" s="188"/>
      <c r="BH90" s="188"/>
      <c r="BI90" s="188"/>
      <c r="BJ90" s="188"/>
      <c r="BK90" s="188"/>
      <c r="BL90" s="188"/>
      <c r="BM90" s="188"/>
      <c r="BN90" s="188"/>
      <c r="BO90" s="188"/>
      <c r="BP90" s="188" t="s">
        <v>7814</v>
      </c>
    </row>
    <row r="91" spans="2:68" s="221" customFormat="1" ht="15" x14ac:dyDescent="0.25">
      <c r="B91" s="189"/>
      <c r="C91" s="189"/>
      <c r="D91" s="189"/>
      <c r="E91" s="188" t="s">
        <v>7498</v>
      </c>
      <c r="F91" s="188" t="s">
        <v>7490</v>
      </c>
      <c r="G91" s="188"/>
      <c r="H91" s="188" t="s">
        <v>6512</v>
      </c>
      <c r="I91" s="188" t="s">
        <v>6513</v>
      </c>
      <c r="J91" s="188" t="s">
        <v>197</v>
      </c>
      <c r="K91" s="188"/>
      <c r="L91" s="188"/>
      <c r="M91" s="188">
        <v>20</v>
      </c>
      <c r="N91" s="188" t="s">
        <v>7618</v>
      </c>
      <c r="O91" s="188" t="s">
        <v>7619</v>
      </c>
      <c r="P91" s="188" t="s">
        <v>7620</v>
      </c>
      <c r="Q91" s="188" t="s">
        <v>7621</v>
      </c>
      <c r="R91" s="188" t="s">
        <v>7618</v>
      </c>
      <c r="S91" s="188" t="s">
        <v>7815</v>
      </c>
      <c r="T91" s="188"/>
      <c r="U91" s="191" t="s">
        <v>7623</v>
      </c>
      <c r="V91" s="191"/>
      <c r="W91" s="191"/>
      <c r="X91" s="218">
        <v>0</v>
      </c>
      <c r="Y91" s="191">
        <v>100</v>
      </c>
      <c r="Z91" s="218">
        <v>0</v>
      </c>
      <c r="AA91" s="191"/>
      <c r="AB91" s="191" t="s">
        <v>7624</v>
      </c>
      <c r="AC91" s="192">
        <v>1</v>
      </c>
      <c r="AD91" s="193">
        <v>2254225</v>
      </c>
      <c r="AE91" s="193">
        <v>2254225</v>
      </c>
      <c r="AF91" s="193">
        <f>IF(AB91="С НДС",AE91*1.12,AE91)</f>
        <v>2524732.0000000005</v>
      </c>
      <c r="AG91" s="192">
        <v>1</v>
      </c>
      <c r="AH91" s="193">
        <v>2813272.8000000003</v>
      </c>
      <c r="AI91" s="193">
        <v>2813272.8000000003</v>
      </c>
      <c r="AJ91" s="193">
        <f>IF(AB91="С НДС",AI91*1.12,AI91)</f>
        <v>3150865.5360000008</v>
      </c>
      <c r="AK91" s="192">
        <v>1</v>
      </c>
      <c r="AL91" s="193">
        <v>2925803.71</v>
      </c>
      <c r="AM91" s="193">
        <v>2925803.71</v>
      </c>
      <c r="AN91" s="193">
        <f>IF(AB91="С НДС",AM91*1.12,AM91)</f>
        <v>3276900.1552000004</v>
      </c>
      <c r="AO91" s="191"/>
      <c r="AP91" s="191"/>
      <c r="AQ91" s="191"/>
      <c r="AR91" s="191"/>
      <c r="AS91" s="191"/>
      <c r="AT91" s="191"/>
      <c r="AU91" s="191"/>
      <c r="AV91" s="191"/>
      <c r="AW91" s="188"/>
      <c r="AX91" s="188"/>
      <c r="AY91" s="188"/>
      <c r="AZ91" s="188"/>
      <c r="BA91" s="188"/>
      <c r="BB91" s="194">
        <v>0</v>
      </c>
      <c r="BC91" s="194">
        <f>IF(AB91="С НДС",BB91*1.12,BB91)</f>
        <v>0</v>
      </c>
      <c r="BD91" s="188" t="s">
        <v>7774</v>
      </c>
      <c r="BE91" s="188" t="s">
        <v>7817</v>
      </c>
      <c r="BF91" s="188" t="s">
        <v>7818</v>
      </c>
      <c r="BG91" s="188"/>
      <c r="BH91" s="188"/>
      <c r="BI91" s="188"/>
      <c r="BJ91" s="188"/>
      <c r="BK91" s="188"/>
      <c r="BL91" s="188"/>
      <c r="BM91" s="188"/>
      <c r="BN91" s="188"/>
      <c r="BO91" s="188"/>
      <c r="BP91" s="182" t="s">
        <v>7577</v>
      </c>
    </row>
    <row r="92" spans="2:68" s="221" customFormat="1" ht="15" x14ac:dyDescent="0.25">
      <c r="B92" s="189"/>
      <c r="C92" s="189"/>
      <c r="D92" s="189"/>
      <c r="E92" s="188" t="s">
        <v>7819</v>
      </c>
      <c r="F92" s="188" t="s">
        <v>7490</v>
      </c>
      <c r="G92" s="188"/>
      <c r="H92" s="188" t="s">
        <v>6512</v>
      </c>
      <c r="I92" s="188" t="s">
        <v>6513</v>
      </c>
      <c r="J92" s="188" t="s">
        <v>197</v>
      </c>
      <c r="K92" s="188"/>
      <c r="L92" s="188"/>
      <c r="M92" s="188">
        <v>20</v>
      </c>
      <c r="N92" s="188" t="s">
        <v>7618</v>
      </c>
      <c r="O92" s="188" t="s">
        <v>7619</v>
      </c>
      <c r="P92" s="188" t="s">
        <v>7622</v>
      </c>
      <c r="Q92" s="188" t="s">
        <v>7621</v>
      </c>
      <c r="R92" s="188" t="s">
        <v>7618</v>
      </c>
      <c r="S92" s="188" t="s">
        <v>7815</v>
      </c>
      <c r="T92" s="188"/>
      <c r="U92" s="191" t="s">
        <v>7623</v>
      </c>
      <c r="V92" s="191"/>
      <c r="W92" s="191"/>
      <c r="X92" s="218">
        <v>0</v>
      </c>
      <c r="Y92" s="191">
        <v>100</v>
      </c>
      <c r="Z92" s="218">
        <v>0</v>
      </c>
      <c r="AA92" s="191"/>
      <c r="AB92" s="191" t="s">
        <v>7624</v>
      </c>
      <c r="AC92" s="192">
        <v>1</v>
      </c>
      <c r="AD92" s="193">
        <v>2254225</v>
      </c>
      <c r="AE92" s="193">
        <f t="shared" ref="AE92" si="137">AD92*AC92</f>
        <v>2254225</v>
      </c>
      <c r="AF92" s="193">
        <f t="shared" ref="AF92" si="138">IF(AB92="С НДС",AE92*1.12,AE92)</f>
        <v>2524732.0000000005</v>
      </c>
      <c r="AG92" s="192">
        <v>1</v>
      </c>
      <c r="AH92" s="193">
        <v>2813272.8000000003</v>
      </c>
      <c r="AI92" s="193">
        <f t="shared" ref="AI92" si="139">AH92*AG92</f>
        <v>2813272.8000000003</v>
      </c>
      <c r="AJ92" s="193">
        <f t="shared" ref="AJ92" si="140">IF(AB92="С НДС",AI92*1.12,AI92)</f>
        <v>3150865.5360000008</v>
      </c>
      <c r="AK92" s="192">
        <v>1</v>
      </c>
      <c r="AL92" s="193">
        <v>2925803.71</v>
      </c>
      <c r="AM92" s="193">
        <f t="shared" ref="AM92" si="141">AL92*AK92</f>
        <v>2925803.71</v>
      </c>
      <c r="AN92" s="193">
        <f t="shared" ref="AN92" si="142">IF(AB92="С НДС",AM92*1.12,AM92)</f>
        <v>3276900.1552000004</v>
      </c>
      <c r="AO92" s="191"/>
      <c r="AP92" s="191"/>
      <c r="AQ92" s="191"/>
      <c r="AR92" s="191"/>
      <c r="AS92" s="191"/>
      <c r="AT92" s="191"/>
      <c r="AU92" s="191"/>
      <c r="AV92" s="191"/>
      <c r="AW92" s="188"/>
      <c r="AX92" s="188"/>
      <c r="AY92" s="188"/>
      <c r="AZ92" s="188"/>
      <c r="BA92" s="188"/>
      <c r="BB92" s="194">
        <f t="shared" ref="BB92" si="143">SUM(AY92,AU92,AQ92,AI92,AE92,AM92)</f>
        <v>7993301.5100000007</v>
      </c>
      <c r="BC92" s="194">
        <f t="shared" ref="BC92" si="144">IF(AB92="С НДС",BB92*1.12,BB92)</f>
        <v>8952497.6912000012</v>
      </c>
      <c r="BD92" s="188" t="s">
        <v>7774</v>
      </c>
      <c r="BE92" s="188" t="s">
        <v>7817</v>
      </c>
      <c r="BF92" s="188" t="s">
        <v>7818</v>
      </c>
      <c r="BG92" s="188"/>
      <c r="BH92" s="188"/>
      <c r="BI92" s="188"/>
      <c r="BJ92" s="188"/>
      <c r="BK92" s="188"/>
      <c r="BL92" s="188"/>
      <c r="BM92" s="188"/>
      <c r="BN92" s="188"/>
      <c r="BO92" s="188"/>
      <c r="BP92" s="188"/>
    </row>
    <row r="93" spans="2:68" s="221" customFormat="1" ht="15" x14ac:dyDescent="0.25">
      <c r="B93" s="189"/>
      <c r="C93" s="189"/>
      <c r="D93" s="189"/>
      <c r="E93" s="188" t="s">
        <v>7400</v>
      </c>
      <c r="F93" s="188" t="s">
        <v>7388</v>
      </c>
      <c r="G93" s="188"/>
      <c r="H93" s="188" t="s">
        <v>6512</v>
      </c>
      <c r="I93" s="188" t="s">
        <v>6513</v>
      </c>
      <c r="J93" s="188" t="s">
        <v>197</v>
      </c>
      <c r="K93" s="188"/>
      <c r="L93" s="188"/>
      <c r="M93" s="188">
        <v>20</v>
      </c>
      <c r="N93" s="188" t="s">
        <v>7618</v>
      </c>
      <c r="O93" s="188" t="s">
        <v>7619</v>
      </c>
      <c r="P93" s="188" t="s">
        <v>7620</v>
      </c>
      <c r="Q93" s="188" t="s">
        <v>7621</v>
      </c>
      <c r="R93" s="188" t="s">
        <v>7618</v>
      </c>
      <c r="S93" s="188" t="s">
        <v>5952</v>
      </c>
      <c r="T93" s="188"/>
      <c r="U93" s="191" t="s">
        <v>7623</v>
      </c>
      <c r="V93" s="191"/>
      <c r="W93" s="191"/>
      <c r="X93" s="218">
        <v>0</v>
      </c>
      <c r="Y93" s="191">
        <v>100</v>
      </c>
      <c r="Z93" s="218">
        <v>0</v>
      </c>
      <c r="AA93" s="191"/>
      <c r="AB93" s="191" t="s">
        <v>7624</v>
      </c>
      <c r="AC93" s="192">
        <v>1</v>
      </c>
      <c r="AD93" s="193">
        <v>29301348</v>
      </c>
      <c r="AE93" s="193">
        <v>29301348</v>
      </c>
      <c r="AF93" s="193">
        <f t="shared" si="50"/>
        <v>32817509.760000002</v>
      </c>
      <c r="AG93" s="192">
        <v>1</v>
      </c>
      <c r="AH93" s="193">
        <v>30473401.920000002</v>
      </c>
      <c r="AI93" s="193">
        <v>30473401.920000002</v>
      </c>
      <c r="AJ93" s="193">
        <f t="shared" si="52"/>
        <v>34130210.150400005</v>
      </c>
      <c r="AK93" s="192">
        <v>1</v>
      </c>
      <c r="AL93" s="193">
        <v>31692338</v>
      </c>
      <c r="AM93" s="193">
        <v>31692338</v>
      </c>
      <c r="AN93" s="193">
        <f t="shared" si="54"/>
        <v>35495418.560000002</v>
      </c>
      <c r="AO93" s="228"/>
      <c r="AP93" s="228"/>
      <c r="AQ93" s="228"/>
      <c r="AR93" s="228"/>
      <c r="AS93" s="228"/>
      <c r="AT93" s="228"/>
      <c r="AU93" s="228"/>
      <c r="AV93" s="228"/>
      <c r="AW93" s="229"/>
      <c r="AX93" s="229"/>
      <c r="AY93" s="229"/>
      <c r="AZ93" s="229"/>
      <c r="BA93" s="229"/>
      <c r="BB93" s="220">
        <v>0</v>
      </c>
      <c r="BC93" s="194">
        <f t="shared" si="48"/>
        <v>0</v>
      </c>
      <c r="BD93" s="229" t="s">
        <v>7774</v>
      </c>
      <c r="BE93" s="188" t="s">
        <v>7820</v>
      </c>
      <c r="BF93" s="188" t="s">
        <v>7821</v>
      </c>
      <c r="BG93" s="188"/>
      <c r="BH93" s="188"/>
      <c r="BI93" s="188"/>
      <c r="BJ93" s="188"/>
      <c r="BK93" s="188"/>
      <c r="BL93" s="188"/>
      <c r="BM93" s="188"/>
      <c r="BN93" s="188"/>
      <c r="BO93" s="188"/>
      <c r="BP93" s="188" t="s">
        <v>7798</v>
      </c>
    </row>
    <row r="94" spans="2:68" s="221" customFormat="1" ht="15" x14ac:dyDescent="0.25">
      <c r="B94" s="189"/>
      <c r="C94" s="189"/>
      <c r="D94" s="189"/>
      <c r="E94" s="188" t="s">
        <v>7499</v>
      </c>
      <c r="F94" s="188" t="s">
        <v>7490</v>
      </c>
      <c r="G94" s="188"/>
      <c r="H94" s="188" t="s">
        <v>6512</v>
      </c>
      <c r="I94" s="188" t="s">
        <v>6513</v>
      </c>
      <c r="J94" s="188" t="s">
        <v>197</v>
      </c>
      <c r="K94" s="188"/>
      <c r="L94" s="188"/>
      <c r="M94" s="188">
        <v>20</v>
      </c>
      <c r="N94" s="188" t="s">
        <v>7618</v>
      </c>
      <c r="O94" s="188" t="s">
        <v>7619</v>
      </c>
      <c r="P94" s="188" t="s">
        <v>7620</v>
      </c>
      <c r="Q94" s="188" t="s">
        <v>7621</v>
      </c>
      <c r="R94" s="188" t="s">
        <v>7618</v>
      </c>
      <c r="S94" s="188" t="s">
        <v>5952</v>
      </c>
      <c r="T94" s="188"/>
      <c r="U94" s="191" t="s">
        <v>7623</v>
      </c>
      <c r="V94" s="191"/>
      <c r="W94" s="191"/>
      <c r="X94" s="218">
        <v>0</v>
      </c>
      <c r="Y94" s="191">
        <v>100</v>
      </c>
      <c r="Z94" s="218">
        <v>0</v>
      </c>
      <c r="AA94" s="191"/>
      <c r="AB94" s="191" t="s">
        <v>7624</v>
      </c>
      <c r="AC94" s="192">
        <v>1</v>
      </c>
      <c r="AD94" s="193">
        <v>24417790</v>
      </c>
      <c r="AE94" s="193">
        <v>24417790</v>
      </c>
      <c r="AF94" s="193">
        <f>IF(AB94="С НДС",AE94*1.12,AE94)</f>
        <v>27347924.800000001</v>
      </c>
      <c r="AG94" s="192">
        <v>1</v>
      </c>
      <c r="AH94" s="193">
        <v>30473401.920000002</v>
      </c>
      <c r="AI94" s="193">
        <v>30473401.920000002</v>
      </c>
      <c r="AJ94" s="193">
        <f>IF(AB94="С НДС",AI94*1.12,AI94)</f>
        <v>34130210.150400005</v>
      </c>
      <c r="AK94" s="192">
        <v>1</v>
      </c>
      <c r="AL94" s="193">
        <v>31692338</v>
      </c>
      <c r="AM94" s="193">
        <v>31692338</v>
      </c>
      <c r="AN94" s="193">
        <f>IF(AB94="С НДС",AM94*1.12,AM94)</f>
        <v>35495418.560000002</v>
      </c>
      <c r="AO94" s="191"/>
      <c r="AP94" s="191"/>
      <c r="AQ94" s="191"/>
      <c r="AR94" s="191"/>
      <c r="AS94" s="191"/>
      <c r="AT94" s="191"/>
      <c r="AU94" s="191"/>
      <c r="AV94" s="191"/>
      <c r="AW94" s="188"/>
      <c r="AX94" s="188"/>
      <c r="AY94" s="188"/>
      <c r="AZ94" s="188"/>
      <c r="BA94" s="188"/>
      <c r="BB94" s="194">
        <v>0</v>
      </c>
      <c r="BC94" s="194">
        <f>IF(AB94="С НДС",BB94*1.12,BB94)</f>
        <v>0</v>
      </c>
      <c r="BD94" s="188" t="s">
        <v>7774</v>
      </c>
      <c r="BE94" s="188" t="s">
        <v>7820</v>
      </c>
      <c r="BF94" s="188" t="s">
        <v>7821</v>
      </c>
      <c r="BG94" s="188"/>
      <c r="BH94" s="188"/>
      <c r="BI94" s="188"/>
      <c r="BJ94" s="188"/>
      <c r="BK94" s="188"/>
      <c r="BL94" s="188"/>
      <c r="BM94" s="188"/>
      <c r="BN94" s="188"/>
      <c r="BO94" s="188"/>
      <c r="BP94" s="182" t="s">
        <v>7577</v>
      </c>
    </row>
    <row r="95" spans="2:68" s="221" customFormat="1" ht="15" x14ac:dyDescent="0.25">
      <c r="B95" s="189"/>
      <c r="C95" s="189"/>
      <c r="D95" s="189"/>
      <c r="E95" s="188" t="s">
        <v>7822</v>
      </c>
      <c r="F95" s="188" t="s">
        <v>7490</v>
      </c>
      <c r="G95" s="188"/>
      <c r="H95" s="188" t="s">
        <v>6512</v>
      </c>
      <c r="I95" s="188" t="s">
        <v>6513</v>
      </c>
      <c r="J95" s="188" t="s">
        <v>197</v>
      </c>
      <c r="K95" s="188"/>
      <c r="L95" s="188"/>
      <c r="M95" s="188">
        <v>20</v>
      </c>
      <c r="N95" s="188" t="s">
        <v>7618</v>
      </c>
      <c r="O95" s="188" t="s">
        <v>7619</v>
      </c>
      <c r="P95" s="188" t="s">
        <v>7622</v>
      </c>
      <c r="Q95" s="188" t="s">
        <v>7621</v>
      </c>
      <c r="R95" s="188" t="s">
        <v>7618</v>
      </c>
      <c r="S95" s="188" t="s">
        <v>5952</v>
      </c>
      <c r="T95" s="188"/>
      <c r="U95" s="191" t="s">
        <v>7623</v>
      </c>
      <c r="V95" s="191"/>
      <c r="W95" s="191"/>
      <c r="X95" s="218">
        <v>0</v>
      </c>
      <c r="Y95" s="191">
        <v>100</v>
      </c>
      <c r="Z95" s="218">
        <v>0</v>
      </c>
      <c r="AA95" s="191"/>
      <c r="AB95" s="191" t="s">
        <v>7624</v>
      </c>
      <c r="AC95" s="192">
        <v>1</v>
      </c>
      <c r="AD95" s="193">
        <v>24417790</v>
      </c>
      <c r="AE95" s="193">
        <f t="shared" ref="AE95" si="145">AD95*AC95</f>
        <v>24417790</v>
      </c>
      <c r="AF95" s="193">
        <f t="shared" ref="AF95" si="146">IF(AB95="С НДС",AE95*1.12,AE95)</f>
        <v>27347924.800000001</v>
      </c>
      <c r="AG95" s="192">
        <v>1</v>
      </c>
      <c r="AH95" s="193">
        <v>30473401.920000002</v>
      </c>
      <c r="AI95" s="193">
        <f t="shared" ref="AI95" si="147">AH95*AG95</f>
        <v>30473401.920000002</v>
      </c>
      <c r="AJ95" s="193">
        <f t="shared" ref="AJ95" si="148">IF(AB95="С НДС",AI95*1.12,AI95)</f>
        <v>34130210.150400005</v>
      </c>
      <c r="AK95" s="192">
        <v>1</v>
      </c>
      <c r="AL95" s="193">
        <v>31692338</v>
      </c>
      <c r="AM95" s="193">
        <f t="shared" ref="AM95" si="149">AL95*AK95</f>
        <v>31692338</v>
      </c>
      <c r="AN95" s="193">
        <f t="shared" ref="AN95" si="150">IF(AB95="С НДС",AM95*1.12,AM95)</f>
        <v>35495418.560000002</v>
      </c>
      <c r="AO95" s="191"/>
      <c r="AP95" s="191"/>
      <c r="AQ95" s="191"/>
      <c r="AR95" s="191"/>
      <c r="AS95" s="191"/>
      <c r="AT95" s="191"/>
      <c r="AU95" s="191"/>
      <c r="AV95" s="191"/>
      <c r="AW95" s="188"/>
      <c r="AX95" s="188"/>
      <c r="AY95" s="188"/>
      <c r="AZ95" s="188"/>
      <c r="BA95" s="188"/>
      <c r="BB95" s="194">
        <f t="shared" ref="BB95" si="151">SUM(AY95,AU95,AQ95,AI95,AE95,AM95)</f>
        <v>86583529.920000002</v>
      </c>
      <c r="BC95" s="194">
        <f t="shared" ref="BC95" si="152">IF(AB95="С НДС",BB95*1.12,BB95)</f>
        <v>96973553.510400012</v>
      </c>
      <c r="BD95" s="188" t="s">
        <v>7774</v>
      </c>
      <c r="BE95" s="188" t="s">
        <v>7820</v>
      </c>
      <c r="BF95" s="188" t="s">
        <v>7821</v>
      </c>
      <c r="BG95" s="188"/>
      <c r="BH95" s="188"/>
      <c r="BI95" s="188"/>
      <c r="BJ95" s="188"/>
      <c r="BK95" s="188"/>
      <c r="BL95" s="188"/>
      <c r="BM95" s="188"/>
      <c r="BN95" s="188"/>
      <c r="BO95" s="188"/>
      <c r="BP95" s="188"/>
    </row>
    <row r="96" spans="2:68" s="221" customFormat="1" ht="15" x14ac:dyDescent="0.25">
      <c r="B96" s="189"/>
      <c r="C96" s="189"/>
      <c r="D96" s="189"/>
      <c r="E96" s="188" t="s">
        <v>7402</v>
      </c>
      <c r="F96" s="188" t="s">
        <v>7403</v>
      </c>
      <c r="G96" s="188"/>
      <c r="H96" s="188" t="s">
        <v>7404</v>
      </c>
      <c r="I96" s="188" t="s">
        <v>7404</v>
      </c>
      <c r="J96" s="188" t="s">
        <v>197</v>
      </c>
      <c r="K96" s="188"/>
      <c r="L96" s="188"/>
      <c r="M96" s="188">
        <v>75</v>
      </c>
      <c r="N96" s="188" t="s">
        <v>7618</v>
      </c>
      <c r="O96" s="188" t="s">
        <v>7619</v>
      </c>
      <c r="P96" s="188" t="s">
        <v>7620</v>
      </c>
      <c r="Q96" s="188" t="s">
        <v>7621</v>
      </c>
      <c r="R96" s="188" t="s">
        <v>7618</v>
      </c>
      <c r="S96" s="188" t="s">
        <v>7491</v>
      </c>
      <c r="T96" s="188"/>
      <c r="U96" s="191" t="s">
        <v>7623</v>
      </c>
      <c r="V96" s="191"/>
      <c r="W96" s="191"/>
      <c r="X96" s="218">
        <v>0</v>
      </c>
      <c r="Y96" s="191">
        <v>100</v>
      </c>
      <c r="Z96" s="218">
        <v>0</v>
      </c>
      <c r="AA96" s="191"/>
      <c r="AB96" s="191" t="s">
        <v>7624</v>
      </c>
      <c r="AC96" s="192">
        <v>1</v>
      </c>
      <c r="AD96" s="193">
        <v>17106390.239999998</v>
      </c>
      <c r="AE96" s="193">
        <v>17106390.239999998</v>
      </c>
      <c r="AF96" s="193">
        <f t="shared" si="50"/>
        <v>19159157.068799999</v>
      </c>
      <c r="AG96" s="192">
        <v>1</v>
      </c>
      <c r="AH96" s="193">
        <v>17790645.850000001</v>
      </c>
      <c r="AI96" s="193">
        <v>17790645.850000001</v>
      </c>
      <c r="AJ96" s="193">
        <f t="shared" si="52"/>
        <v>19925523.352000002</v>
      </c>
      <c r="AK96" s="192">
        <v>1</v>
      </c>
      <c r="AL96" s="193">
        <v>18502271.68</v>
      </c>
      <c r="AM96" s="193">
        <v>18502271.68</v>
      </c>
      <c r="AN96" s="193">
        <f t="shared" si="54"/>
        <v>20722544.281600002</v>
      </c>
      <c r="AO96" s="228"/>
      <c r="AP96" s="228"/>
      <c r="AQ96" s="228"/>
      <c r="AR96" s="228"/>
      <c r="AS96" s="228"/>
      <c r="AT96" s="228"/>
      <c r="AU96" s="228"/>
      <c r="AV96" s="228"/>
      <c r="AW96" s="229"/>
      <c r="AX96" s="229"/>
      <c r="AY96" s="229"/>
      <c r="AZ96" s="229"/>
      <c r="BA96" s="229"/>
      <c r="BB96" s="220">
        <v>0</v>
      </c>
      <c r="BC96" s="194">
        <f t="shared" si="48"/>
        <v>0</v>
      </c>
      <c r="BD96" s="229" t="s">
        <v>7774</v>
      </c>
      <c r="BE96" s="188" t="s">
        <v>7823</v>
      </c>
      <c r="BF96" s="188" t="s">
        <v>7824</v>
      </c>
      <c r="BG96" s="188"/>
      <c r="BH96" s="188"/>
      <c r="BI96" s="188"/>
      <c r="BJ96" s="188"/>
      <c r="BK96" s="188"/>
      <c r="BL96" s="188"/>
      <c r="BM96" s="188"/>
      <c r="BN96" s="188"/>
      <c r="BO96" s="188"/>
      <c r="BP96" s="188" t="s">
        <v>7825</v>
      </c>
    </row>
    <row r="97" spans="2:68" s="221" customFormat="1" ht="15" x14ac:dyDescent="0.25">
      <c r="B97" s="189"/>
      <c r="C97" s="189"/>
      <c r="D97" s="189"/>
      <c r="E97" s="188" t="s">
        <v>7500</v>
      </c>
      <c r="F97" s="188" t="s">
        <v>7501</v>
      </c>
      <c r="G97" s="188"/>
      <c r="H97" s="188" t="s">
        <v>7404</v>
      </c>
      <c r="I97" s="188" t="s">
        <v>7404</v>
      </c>
      <c r="J97" s="188" t="s">
        <v>197</v>
      </c>
      <c r="K97" s="188"/>
      <c r="L97" s="188"/>
      <c r="M97" s="188">
        <v>95</v>
      </c>
      <c r="N97" s="188" t="s">
        <v>7618</v>
      </c>
      <c r="O97" s="188" t="s">
        <v>7619</v>
      </c>
      <c r="P97" s="188" t="s">
        <v>7620</v>
      </c>
      <c r="Q97" s="188" t="s">
        <v>7621</v>
      </c>
      <c r="R97" s="188" t="s">
        <v>7618</v>
      </c>
      <c r="S97" s="188" t="s">
        <v>7491</v>
      </c>
      <c r="T97" s="188"/>
      <c r="U97" s="191" t="s">
        <v>7623</v>
      </c>
      <c r="V97" s="191"/>
      <c r="W97" s="191"/>
      <c r="X97" s="218">
        <v>0</v>
      </c>
      <c r="Y97" s="191">
        <v>100</v>
      </c>
      <c r="Z97" s="218">
        <v>0</v>
      </c>
      <c r="AA97" s="191"/>
      <c r="AB97" s="191" t="s">
        <v>7624</v>
      </c>
      <c r="AC97" s="192">
        <v>1</v>
      </c>
      <c r="AD97" s="193">
        <v>14255325.199999999</v>
      </c>
      <c r="AE97" s="193">
        <v>14255325.199999999</v>
      </c>
      <c r="AF97" s="193">
        <f>IF(AB97="С НДС",AE97*1.12,AE97)</f>
        <v>15965964.224000001</v>
      </c>
      <c r="AG97" s="192">
        <v>1</v>
      </c>
      <c r="AH97" s="193">
        <v>17790645.850000001</v>
      </c>
      <c r="AI97" s="193">
        <v>17790645.850000001</v>
      </c>
      <c r="AJ97" s="193">
        <f>IF(AB97="С НДС",AI97*1.12,AI97)</f>
        <v>19925523.352000002</v>
      </c>
      <c r="AK97" s="192">
        <v>1</v>
      </c>
      <c r="AL97" s="193">
        <v>18502271.68</v>
      </c>
      <c r="AM97" s="193">
        <v>18502271.68</v>
      </c>
      <c r="AN97" s="193">
        <f>IF(AB97="С НДС",AM97*1.12,AM97)</f>
        <v>20722544.281600002</v>
      </c>
      <c r="AO97" s="191"/>
      <c r="AP97" s="191"/>
      <c r="AQ97" s="191"/>
      <c r="AR97" s="191"/>
      <c r="AS97" s="191"/>
      <c r="AT97" s="191"/>
      <c r="AU97" s="191"/>
      <c r="AV97" s="191"/>
      <c r="AW97" s="188"/>
      <c r="AX97" s="188"/>
      <c r="AY97" s="188"/>
      <c r="AZ97" s="188"/>
      <c r="BA97" s="188"/>
      <c r="BB97" s="194">
        <v>0</v>
      </c>
      <c r="BC97" s="194">
        <f>IF(AB97="С НДС",BB97*1.12,BB97)</f>
        <v>0</v>
      </c>
      <c r="BD97" s="188" t="s">
        <v>7774</v>
      </c>
      <c r="BE97" s="188" t="s">
        <v>7823</v>
      </c>
      <c r="BF97" s="188" t="s">
        <v>7824</v>
      </c>
      <c r="BG97" s="188"/>
      <c r="BH97" s="188"/>
      <c r="BI97" s="188"/>
      <c r="BJ97" s="188"/>
      <c r="BK97" s="188"/>
      <c r="BL97" s="188"/>
      <c r="BM97" s="188"/>
      <c r="BN97" s="188"/>
      <c r="BO97" s="188"/>
      <c r="BP97" s="182" t="s">
        <v>7577</v>
      </c>
    </row>
    <row r="98" spans="2:68" s="221" customFormat="1" ht="15" x14ac:dyDescent="0.25">
      <c r="B98" s="189"/>
      <c r="C98" s="189"/>
      <c r="D98" s="189"/>
      <c r="E98" s="188" t="s">
        <v>7826</v>
      </c>
      <c r="F98" s="188" t="s">
        <v>7501</v>
      </c>
      <c r="G98" s="188"/>
      <c r="H98" s="188" t="s">
        <v>7404</v>
      </c>
      <c r="I98" s="188" t="s">
        <v>7404</v>
      </c>
      <c r="J98" s="188" t="s">
        <v>197</v>
      </c>
      <c r="K98" s="188"/>
      <c r="L98" s="188"/>
      <c r="M98" s="188">
        <v>95</v>
      </c>
      <c r="N98" s="188" t="s">
        <v>7618</v>
      </c>
      <c r="O98" s="188" t="s">
        <v>7619</v>
      </c>
      <c r="P98" s="188" t="s">
        <v>7622</v>
      </c>
      <c r="Q98" s="188" t="s">
        <v>7621</v>
      </c>
      <c r="R98" s="188" t="s">
        <v>7618</v>
      </c>
      <c r="S98" s="188" t="s">
        <v>7491</v>
      </c>
      <c r="T98" s="188"/>
      <c r="U98" s="191" t="s">
        <v>7623</v>
      </c>
      <c r="V98" s="191"/>
      <c r="W98" s="191"/>
      <c r="X98" s="218">
        <v>0</v>
      </c>
      <c r="Y98" s="191">
        <v>100</v>
      </c>
      <c r="Z98" s="218">
        <v>0</v>
      </c>
      <c r="AA98" s="191"/>
      <c r="AB98" s="191" t="s">
        <v>7624</v>
      </c>
      <c r="AC98" s="192">
        <v>1</v>
      </c>
      <c r="AD98" s="193">
        <v>14255325.199999999</v>
      </c>
      <c r="AE98" s="193">
        <f t="shared" ref="AE98" si="153">AD98*AC98</f>
        <v>14255325.199999999</v>
      </c>
      <c r="AF98" s="193">
        <f t="shared" ref="AF98" si="154">IF(AB98="С НДС",AE98*1.12,AE98)</f>
        <v>15965964.224000001</v>
      </c>
      <c r="AG98" s="192">
        <v>1</v>
      </c>
      <c r="AH98" s="193">
        <v>17790645.850000001</v>
      </c>
      <c r="AI98" s="193">
        <f t="shared" ref="AI98" si="155">AH98*AG98</f>
        <v>17790645.850000001</v>
      </c>
      <c r="AJ98" s="193">
        <f t="shared" ref="AJ98" si="156">IF(AB98="С НДС",AI98*1.12,AI98)</f>
        <v>19925523.352000002</v>
      </c>
      <c r="AK98" s="192">
        <v>1</v>
      </c>
      <c r="AL98" s="193">
        <v>18502271.68</v>
      </c>
      <c r="AM98" s="193">
        <f t="shared" ref="AM98" si="157">AL98*AK98</f>
        <v>18502271.68</v>
      </c>
      <c r="AN98" s="193">
        <f t="shared" ref="AN98" si="158">IF(AB98="С НДС",AM98*1.12,AM98)</f>
        <v>20722544.281600002</v>
      </c>
      <c r="AO98" s="191"/>
      <c r="AP98" s="191"/>
      <c r="AQ98" s="191"/>
      <c r="AR98" s="191"/>
      <c r="AS98" s="191"/>
      <c r="AT98" s="191"/>
      <c r="AU98" s="191"/>
      <c r="AV98" s="191"/>
      <c r="AW98" s="188"/>
      <c r="AX98" s="188"/>
      <c r="AY98" s="188"/>
      <c r="AZ98" s="188"/>
      <c r="BA98" s="188"/>
      <c r="BB98" s="194">
        <f t="shared" ref="BB98" si="159">SUM(AY98,AU98,AQ98,AI98,AE98,AM98)</f>
        <v>50548242.730000004</v>
      </c>
      <c r="BC98" s="194">
        <f>IF(AB98="С НДС",BB98*1.12,BB98)</f>
        <v>56614031.857600011</v>
      </c>
      <c r="BD98" s="188" t="s">
        <v>7774</v>
      </c>
      <c r="BE98" s="188" t="s">
        <v>7823</v>
      </c>
      <c r="BF98" s="188" t="s">
        <v>7824</v>
      </c>
      <c r="BG98" s="188"/>
      <c r="BH98" s="188"/>
      <c r="BI98" s="188"/>
      <c r="BJ98" s="188"/>
      <c r="BK98" s="188"/>
      <c r="BL98" s="188"/>
      <c r="BM98" s="188"/>
      <c r="BN98" s="188"/>
      <c r="BO98" s="188"/>
      <c r="BP98" s="188"/>
    </row>
    <row r="99" spans="2:68" s="221" customFormat="1" ht="15" x14ac:dyDescent="0.25">
      <c r="B99" s="189"/>
      <c r="C99" s="189"/>
      <c r="D99" s="189"/>
      <c r="E99" s="188" t="s">
        <v>7406</v>
      </c>
      <c r="F99" s="188" t="s">
        <v>7403</v>
      </c>
      <c r="G99" s="188"/>
      <c r="H99" s="188" t="s">
        <v>7404</v>
      </c>
      <c r="I99" s="188" t="s">
        <v>7404</v>
      </c>
      <c r="J99" s="188" t="s">
        <v>197</v>
      </c>
      <c r="K99" s="188"/>
      <c r="L99" s="188"/>
      <c r="M99" s="188">
        <v>75</v>
      </c>
      <c r="N99" s="188" t="s">
        <v>7618</v>
      </c>
      <c r="O99" s="188" t="s">
        <v>7619</v>
      </c>
      <c r="P99" s="188" t="s">
        <v>7620</v>
      </c>
      <c r="Q99" s="188" t="s">
        <v>7621</v>
      </c>
      <c r="R99" s="188" t="s">
        <v>7618</v>
      </c>
      <c r="S99" s="188" t="s">
        <v>5964</v>
      </c>
      <c r="T99" s="188"/>
      <c r="U99" s="191" t="s">
        <v>7623</v>
      </c>
      <c r="V99" s="191"/>
      <c r="W99" s="191"/>
      <c r="X99" s="218">
        <v>0</v>
      </c>
      <c r="Y99" s="191">
        <v>100</v>
      </c>
      <c r="Z99" s="218">
        <v>0</v>
      </c>
      <c r="AA99" s="191"/>
      <c r="AB99" s="191" t="s">
        <v>7624</v>
      </c>
      <c r="AC99" s="192">
        <v>1</v>
      </c>
      <c r="AD99" s="193">
        <v>31806930.719999999</v>
      </c>
      <c r="AE99" s="193">
        <v>31806930.719999999</v>
      </c>
      <c r="AF99" s="193">
        <f t="shared" si="50"/>
        <v>35623762.406400003</v>
      </c>
      <c r="AG99" s="192">
        <v>1</v>
      </c>
      <c r="AH99" s="193">
        <v>33079207.949999999</v>
      </c>
      <c r="AI99" s="193">
        <v>33079207.949999999</v>
      </c>
      <c r="AJ99" s="193">
        <f t="shared" si="52"/>
        <v>37048712.903999999</v>
      </c>
      <c r="AK99" s="192">
        <v>1</v>
      </c>
      <c r="AL99" s="193">
        <v>34402376.270000003</v>
      </c>
      <c r="AM99" s="193">
        <v>34402376.270000003</v>
      </c>
      <c r="AN99" s="193">
        <f t="shared" si="54"/>
        <v>38530661.422400005</v>
      </c>
      <c r="AO99" s="228"/>
      <c r="AP99" s="228"/>
      <c r="AQ99" s="228"/>
      <c r="AR99" s="228"/>
      <c r="AS99" s="228"/>
      <c r="AT99" s="228"/>
      <c r="AU99" s="228"/>
      <c r="AV99" s="228"/>
      <c r="AW99" s="229"/>
      <c r="AX99" s="229"/>
      <c r="AY99" s="229"/>
      <c r="AZ99" s="229"/>
      <c r="BA99" s="229"/>
      <c r="BB99" s="220">
        <v>0</v>
      </c>
      <c r="BC99" s="194">
        <f t="shared" si="48"/>
        <v>0</v>
      </c>
      <c r="BD99" s="229" t="s">
        <v>7774</v>
      </c>
      <c r="BE99" s="188" t="s">
        <v>7827</v>
      </c>
      <c r="BF99" s="188" t="s">
        <v>7828</v>
      </c>
      <c r="BG99" s="188"/>
      <c r="BH99" s="188"/>
      <c r="BI99" s="188"/>
      <c r="BJ99" s="188"/>
      <c r="BK99" s="188"/>
      <c r="BL99" s="188"/>
      <c r="BM99" s="188"/>
      <c r="BN99" s="188"/>
      <c r="BO99" s="188"/>
      <c r="BP99" s="188" t="s">
        <v>7825</v>
      </c>
    </row>
    <row r="100" spans="2:68" s="221" customFormat="1" ht="15" x14ac:dyDescent="0.25">
      <c r="B100" s="189"/>
      <c r="C100" s="189"/>
      <c r="D100" s="189"/>
      <c r="E100" s="188" t="s">
        <v>7502</v>
      </c>
      <c r="F100" s="188" t="s">
        <v>7501</v>
      </c>
      <c r="G100" s="188"/>
      <c r="H100" s="188" t="s">
        <v>7404</v>
      </c>
      <c r="I100" s="188" t="s">
        <v>7404</v>
      </c>
      <c r="J100" s="188" t="s">
        <v>197</v>
      </c>
      <c r="K100" s="188"/>
      <c r="L100" s="188"/>
      <c r="M100" s="188">
        <v>95</v>
      </c>
      <c r="N100" s="188" t="s">
        <v>7618</v>
      </c>
      <c r="O100" s="188" t="s">
        <v>7619</v>
      </c>
      <c r="P100" s="188" t="s">
        <v>7620</v>
      </c>
      <c r="Q100" s="188" t="s">
        <v>7621</v>
      </c>
      <c r="R100" s="188" t="s">
        <v>7618</v>
      </c>
      <c r="S100" s="188" t="s">
        <v>5964</v>
      </c>
      <c r="T100" s="188"/>
      <c r="U100" s="191" t="s">
        <v>7623</v>
      </c>
      <c r="V100" s="191"/>
      <c r="W100" s="191"/>
      <c r="X100" s="218">
        <v>0</v>
      </c>
      <c r="Y100" s="191">
        <v>100</v>
      </c>
      <c r="Z100" s="218">
        <v>0</v>
      </c>
      <c r="AA100" s="191"/>
      <c r="AB100" s="191" t="s">
        <v>7624</v>
      </c>
      <c r="AC100" s="192">
        <v>1</v>
      </c>
      <c r="AD100" s="193">
        <v>26505775.599999998</v>
      </c>
      <c r="AE100" s="193">
        <v>26505775.599999998</v>
      </c>
      <c r="AF100" s="193">
        <f>IF(AB100="С НДС",AE100*1.12,AE100)</f>
        <v>29686468.672000002</v>
      </c>
      <c r="AG100" s="192">
        <v>1</v>
      </c>
      <c r="AH100" s="193">
        <v>33079207.949999999</v>
      </c>
      <c r="AI100" s="193">
        <v>33079207.949999999</v>
      </c>
      <c r="AJ100" s="193">
        <f>IF(AB100="С НДС",AI100*1.12,AI100)</f>
        <v>37048712.903999999</v>
      </c>
      <c r="AK100" s="192">
        <v>1</v>
      </c>
      <c r="AL100" s="193">
        <v>34402376.270000003</v>
      </c>
      <c r="AM100" s="193">
        <v>34402376.270000003</v>
      </c>
      <c r="AN100" s="193">
        <f>IF(AB100="С НДС",AM100*1.12,AM100)</f>
        <v>38530661.422400005</v>
      </c>
      <c r="AO100" s="191"/>
      <c r="AP100" s="191"/>
      <c r="AQ100" s="191"/>
      <c r="AR100" s="191"/>
      <c r="AS100" s="191"/>
      <c r="AT100" s="191"/>
      <c r="AU100" s="191"/>
      <c r="AV100" s="191"/>
      <c r="AW100" s="188"/>
      <c r="AX100" s="188"/>
      <c r="AY100" s="188"/>
      <c r="AZ100" s="188"/>
      <c r="BA100" s="188"/>
      <c r="BB100" s="194">
        <v>0</v>
      </c>
      <c r="BC100" s="194">
        <f>IF(AB100="С НДС",BB100*1.12,BB100)</f>
        <v>0</v>
      </c>
      <c r="BD100" s="188" t="s">
        <v>7774</v>
      </c>
      <c r="BE100" s="188" t="s">
        <v>7827</v>
      </c>
      <c r="BF100" s="188" t="s">
        <v>7828</v>
      </c>
      <c r="BG100" s="188"/>
      <c r="BH100" s="188"/>
      <c r="BI100" s="188"/>
      <c r="BJ100" s="188"/>
      <c r="BK100" s="188"/>
      <c r="BL100" s="188"/>
      <c r="BM100" s="188"/>
      <c r="BN100" s="188"/>
      <c r="BO100" s="188"/>
      <c r="BP100" s="182" t="s">
        <v>7577</v>
      </c>
    </row>
    <row r="101" spans="2:68" s="221" customFormat="1" ht="15" x14ac:dyDescent="0.25">
      <c r="B101" s="189"/>
      <c r="C101" s="189"/>
      <c r="D101" s="189"/>
      <c r="E101" s="188" t="s">
        <v>7829</v>
      </c>
      <c r="F101" s="188" t="s">
        <v>7501</v>
      </c>
      <c r="G101" s="188"/>
      <c r="H101" s="188" t="s">
        <v>7404</v>
      </c>
      <c r="I101" s="188" t="s">
        <v>7404</v>
      </c>
      <c r="J101" s="188" t="s">
        <v>197</v>
      </c>
      <c r="K101" s="188"/>
      <c r="L101" s="188"/>
      <c r="M101" s="188">
        <v>95</v>
      </c>
      <c r="N101" s="188" t="s">
        <v>7618</v>
      </c>
      <c r="O101" s="188" t="s">
        <v>7619</v>
      </c>
      <c r="P101" s="188" t="s">
        <v>7622</v>
      </c>
      <c r="Q101" s="188" t="s">
        <v>7621</v>
      </c>
      <c r="R101" s="188" t="s">
        <v>7618</v>
      </c>
      <c r="S101" s="188" t="s">
        <v>5964</v>
      </c>
      <c r="T101" s="188"/>
      <c r="U101" s="191" t="s">
        <v>7623</v>
      </c>
      <c r="V101" s="191"/>
      <c r="W101" s="191"/>
      <c r="X101" s="218">
        <v>0</v>
      </c>
      <c r="Y101" s="191">
        <v>100</v>
      </c>
      <c r="Z101" s="218">
        <v>0</v>
      </c>
      <c r="AA101" s="191"/>
      <c r="AB101" s="191" t="s">
        <v>7624</v>
      </c>
      <c r="AC101" s="192">
        <v>1</v>
      </c>
      <c r="AD101" s="193">
        <v>26505775.599999998</v>
      </c>
      <c r="AE101" s="193">
        <f t="shared" ref="AE101" si="160">AD101*AC101</f>
        <v>26505775.599999998</v>
      </c>
      <c r="AF101" s="193">
        <f t="shared" ref="AF101" si="161">IF(AB101="С НДС",AE101*1.12,AE101)</f>
        <v>29686468.672000002</v>
      </c>
      <c r="AG101" s="192">
        <v>1</v>
      </c>
      <c r="AH101" s="193">
        <v>33079207.949999999</v>
      </c>
      <c r="AI101" s="193">
        <f t="shared" ref="AI101" si="162">AH101*AG101</f>
        <v>33079207.949999999</v>
      </c>
      <c r="AJ101" s="193">
        <f t="shared" ref="AJ101" si="163">IF(AB101="С НДС",AI101*1.12,AI101)</f>
        <v>37048712.903999999</v>
      </c>
      <c r="AK101" s="192">
        <v>1</v>
      </c>
      <c r="AL101" s="193">
        <v>34402376.270000003</v>
      </c>
      <c r="AM101" s="193">
        <f t="shared" ref="AM101" si="164">AL101*AK101</f>
        <v>34402376.270000003</v>
      </c>
      <c r="AN101" s="193">
        <f t="shared" ref="AN101" si="165">IF(AB101="С НДС",AM101*1.12,AM101)</f>
        <v>38530661.422400005</v>
      </c>
      <c r="AO101" s="191"/>
      <c r="AP101" s="191"/>
      <c r="AQ101" s="191"/>
      <c r="AR101" s="191"/>
      <c r="AS101" s="191"/>
      <c r="AT101" s="191"/>
      <c r="AU101" s="191"/>
      <c r="AV101" s="191"/>
      <c r="AW101" s="188"/>
      <c r="AX101" s="188"/>
      <c r="AY101" s="188"/>
      <c r="AZ101" s="188"/>
      <c r="BA101" s="188"/>
      <c r="BB101" s="194">
        <f t="shared" ref="BB101" si="166">SUM(AY101,AU101,AQ101,AI101,AE101,AM101)</f>
        <v>93987359.819999993</v>
      </c>
      <c r="BC101" s="194">
        <f t="shared" ref="BC101" si="167">IF(AB101="С НДС",BB101*1.12,BB101)</f>
        <v>105265842.9984</v>
      </c>
      <c r="BD101" s="188" t="s">
        <v>7774</v>
      </c>
      <c r="BE101" s="188" t="s">
        <v>7827</v>
      </c>
      <c r="BF101" s="188" t="s">
        <v>7828</v>
      </c>
      <c r="BG101" s="188"/>
      <c r="BH101" s="188"/>
      <c r="BI101" s="188"/>
      <c r="BJ101" s="188"/>
      <c r="BK101" s="188"/>
      <c r="BL101" s="188"/>
      <c r="BM101" s="188"/>
      <c r="BN101" s="188"/>
      <c r="BO101" s="188"/>
      <c r="BP101" s="188"/>
    </row>
    <row r="102" spans="2:68" s="221" customFormat="1" ht="15" x14ac:dyDescent="0.25">
      <c r="B102" s="189"/>
      <c r="C102" s="189"/>
      <c r="D102" s="189"/>
      <c r="E102" s="188" t="s">
        <v>7408</v>
      </c>
      <c r="F102" s="188" t="s">
        <v>7403</v>
      </c>
      <c r="G102" s="188"/>
      <c r="H102" s="188" t="s">
        <v>7404</v>
      </c>
      <c r="I102" s="188" t="s">
        <v>7404</v>
      </c>
      <c r="J102" s="188" t="s">
        <v>197</v>
      </c>
      <c r="K102" s="188"/>
      <c r="L102" s="188"/>
      <c r="M102" s="188">
        <v>75</v>
      </c>
      <c r="N102" s="188" t="s">
        <v>7618</v>
      </c>
      <c r="O102" s="188" t="s">
        <v>7619</v>
      </c>
      <c r="P102" s="188" t="s">
        <v>7620</v>
      </c>
      <c r="Q102" s="188" t="s">
        <v>7621</v>
      </c>
      <c r="R102" s="188" t="s">
        <v>7618</v>
      </c>
      <c r="S102" s="188" t="s">
        <v>7494</v>
      </c>
      <c r="T102" s="188"/>
      <c r="U102" s="191" t="s">
        <v>7623</v>
      </c>
      <c r="V102" s="191"/>
      <c r="W102" s="191"/>
      <c r="X102" s="218">
        <v>0</v>
      </c>
      <c r="Y102" s="191">
        <v>100</v>
      </c>
      <c r="Z102" s="218">
        <v>0</v>
      </c>
      <c r="AA102" s="191"/>
      <c r="AB102" s="191" t="s">
        <v>7624</v>
      </c>
      <c r="AC102" s="192">
        <v>1</v>
      </c>
      <c r="AD102" s="193">
        <v>14862414.959999999</v>
      </c>
      <c r="AE102" s="193">
        <v>14862414.959999999</v>
      </c>
      <c r="AF102" s="193">
        <f t="shared" si="50"/>
        <v>16645904.7552</v>
      </c>
      <c r="AG102" s="192">
        <v>1</v>
      </c>
      <c r="AH102" s="193">
        <v>15456911.560000001</v>
      </c>
      <c r="AI102" s="193">
        <v>15456911.560000001</v>
      </c>
      <c r="AJ102" s="193">
        <f t="shared" si="52"/>
        <v>17311740.947200004</v>
      </c>
      <c r="AK102" s="192">
        <v>1</v>
      </c>
      <c r="AL102" s="193">
        <v>16075188.02</v>
      </c>
      <c r="AM102" s="193">
        <v>16075188.02</v>
      </c>
      <c r="AN102" s="193">
        <f t="shared" si="54"/>
        <v>18004210.582400002</v>
      </c>
      <c r="AO102" s="228"/>
      <c r="AP102" s="228"/>
      <c r="AQ102" s="228"/>
      <c r="AR102" s="228"/>
      <c r="AS102" s="228"/>
      <c r="AT102" s="228"/>
      <c r="AU102" s="228"/>
      <c r="AV102" s="228"/>
      <c r="AW102" s="229"/>
      <c r="AX102" s="229"/>
      <c r="AY102" s="229"/>
      <c r="AZ102" s="229"/>
      <c r="BA102" s="229"/>
      <c r="BB102" s="220">
        <v>0</v>
      </c>
      <c r="BC102" s="194">
        <f t="shared" si="48"/>
        <v>0</v>
      </c>
      <c r="BD102" s="229" t="s">
        <v>7774</v>
      </c>
      <c r="BE102" s="188" t="s">
        <v>7830</v>
      </c>
      <c r="BF102" s="188" t="s">
        <v>7831</v>
      </c>
      <c r="BG102" s="188"/>
      <c r="BH102" s="188"/>
      <c r="BI102" s="188"/>
      <c r="BJ102" s="188"/>
      <c r="BK102" s="188"/>
      <c r="BL102" s="188"/>
      <c r="BM102" s="188"/>
      <c r="BN102" s="188"/>
      <c r="BO102" s="188"/>
      <c r="BP102" s="188" t="s">
        <v>7825</v>
      </c>
    </row>
    <row r="103" spans="2:68" s="221" customFormat="1" ht="15" x14ac:dyDescent="0.25">
      <c r="B103" s="189"/>
      <c r="C103" s="189"/>
      <c r="D103" s="189"/>
      <c r="E103" s="188" t="s">
        <v>7503</v>
      </c>
      <c r="F103" s="188" t="s">
        <v>7501</v>
      </c>
      <c r="G103" s="188"/>
      <c r="H103" s="188" t="s">
        <v>7404</v>
      </c>
      <c r="I103" s="188" t="s">
        <v>7404</v>
      </c>
      <c r="J103" s="188" t="s">
        <v>197</v>
      </c>
      <c r="K103" s="188"/>
      <c r="L103" s="188"/>
      <c r="M103" s="188">
        <v>95</v>
      </c>
      <c r="N103" s="188" t="s">
        <v>7618</v>
      </c>
      <c r="O103" s="188" t="s">
        <v>7619</v>
      </c>
      <c r="P103" s="188" t="s">
        <v>7620</v>
      </c>
      <c r="Q103" s="188" t="s">
        <v>7621</v>
      </c>
      <c r="R103" s="188" t="s">
        <v>7618</v>
      </c>
      <c r="S103" s="188" t="s">
        <v>7494</v>
      </c>
      <c r="T103" s="188"/>
      <c r="U103" s="191" t="s">
        <v>7623</v>
      </c>
      <c r="V103" s="191"/>
      <c r="W103" s="191"/>
      <c r="X103" s="218">
        <v>0</v>
      </c>
      <c r="Y103" s="191">
        <v>100</v>
      </c>
      <c r="Z103" s="218">
        <v>0</v>
      </c>
      <c r="AA103" s="191"/>
      <c r="AB103" s="191" t="s">
        <v>7624</v>
      </c>
      <c r="AC103" s="192">
        <v>1</v>
      </c>
      <c r="AD103" s="193">
        <v>12385345.799999999</v>
      </c>
      <c r="AE103" s="193">
        <v>12385345.799999999</v>
      </c>
      <c r="AF103" s="193">
        <f>IF(AB103="С НДС",AE103*1.12,AE103)</f>
        <v>13871587.296</v>
      </c>
      <c r="AG103" s="192">
        <v>1</v>
      </c>
      <c r="AH103" s="193">
        <v>15456911.560000001</v>
      </c>
      <c r="AI103" s="193">
        <v>15456911.560000001</v>
      </c>
      <c r="AJ103" s="193">
        <f>IF(AB103="С НДС",AI103*1.12,AI103)</f>
        <v>17311740.947200004</v>
      </c>
      <c r="AK103" s="192">
        <v>1</v>
      </c>
      <c r="AL103" s="193">
        <v>16075188.02</v>
      </c>
      <c r="AM103" s="193">
        <v>16075188.02</v>
      </c>
      <c r="AN103" s="193">
        <f>IF(AB103="С НДС",AM103*1.12,AM103)</f>
        <v>18004210.582400002</v>
      </c>
      <c r="AO103" s="191"/>
      <c r="AP103" s="191"/>
      <c r="AQ103" s="191"/>
      <c r="AR103" s="191"/>
      <c r="AS103" s="191"/>
      <c r="AT103" s="191"/>
      <c r="AU103" s="191"/>
      <c r="AV103" s="191"/>
      <c r="AW103" s="188"/>
      <c r="AX103" s="188"/>
      <c r="AY103" s="188"/>
      <c r="AZ103" s="188"/>
      <c r="BA103" s="188"/>
      <c r="BB103" s="194">
        <v>0</v>
      </c>
      <c r="BC103" s="194">
        <f>IF(AB103="С НДС",BB103*1.12,BB103)</f>
        <v>0</v>
      </c>
      <c r="BD103" s="188" t="s">
        <v>7774</v>
      </c>
      <c r="BE103" s="188" t="s">
        <v>7830</v>
      </c>
      <c r="BF103" s="188" t="s">
        <v>7831</v>
      </c>
      <c r="BG103" s="188"/>
      <c r="BH103" s="188"/>
      <c r="BI103" s="188"/>
      <c r="BJ103" s="188"/>
      <c r="BK103" s="188"/>
      <c r="BL103" s="188"/>
      <c r="BM103" s="188"/>
      <c r="BN103" s="188"/>
      <c r="BO103" s="188"/>
      <c r="BP103" s="182" t="s">
        <v>7577</v>
      </c>
    </row>
    <row r="104" spans="2:68" s="221" customFormat="1" ht="15" x14ac:dyDescent="0.25">
      <c r="B104" s="189"/>
      <c r="C104" s="189"/>
      <c r="D104" s="189"/>
      <c r="E104" s="188" t="s">
        <v>7832</v>
      </c>
      <c r="F104" s="188" t="s">
        <v>7501</v>
      </c>
      <c r="G104" s="188"/>
      <c r="H104" s="188" t="s">
        <v>7404</v>
      </c>
      <c r="I104" s="188" t="s">
        <v>7404</v>
      </c>
      <c r="J104" s="188" t="s">
        <v>197</v>
      </c>
      <c r="K104" s="188"/>
      <c r="L104" s="188"/>
      <c r="M104" s="188">
        <v>95</v>
      </c>
      <c r="N104" s="188" t="s">
        <v>7618</v>
      </c>
      <c r="O104" s="188" t="s">
        <v>7619</v>
      </c>
      <c r="P104" s="188" t="s">
        <v>7622</v>
      </c>
      <c r="Q104" s="188" t="s">
        <v>7621</v>
      </c>
      <c r="R104" s="188" t="s">
        <v>7618</v>
      </c>
      <c r="S104" s="188" t="s">
        <v>7494</v>
      </c>
      <c r="T104" s="188"/>
      <c r="U104" s="191" t="s">
        <v>7623</v>
      </c>
      <c r="V104" s="191"/>
      <c r="W104" s="191"/>
      <c r="X104" s="218">
        <v>0</v>
      </c>
      <c r="Y104" s="191">
        <v>100</v>
      </c>
      <c r="Z104" s="218">
        <v>0</v>
      </c>
      <c r="AA104" s="191"/>
      <c r="AB104" s="191" t="s">
        <v>7624</v>
      </c>
      <c r="AC104" s="192">
        <v>1</v>
      </c>
      <c r="AD104" s="193">
        <v>12385345.799999999</v>
      </c>
      <c r="AE104" s="193">
        <f t="shared" ref="AE104" si="168">AD104*AC104</f>
        <v>12385345.799999999</v>
      </c>
      <c r="AF104" s="193">
        <f t="shared" ref="AF104" si="169">IF(AB104="С НДС",AE104*1.12,AE104)</f>
        <v>13871587.296</v>
      </c>
      <c r="AG104" s="192">
        <v>1</v>
      </c>
      <c r="AH104" s="193">
        <v>15456911.560000001</v>
      </c>
      <c r="AI104" s="193">
        <f t="shared" ref="AI104" si="170">AH104*AG104</f>
        <v>15456911.560000001</v>
      </c>
      <c r="AJ104" s="193">
        <f t="shared" ref="AJ104" si="171">IF(AB104="С НДС",AI104*1.12,AI104)</f>
        <v>17311740.947200004</v>
      </c>
      <c r="AK104" s="192">
        <v>1</v>
      </c>
      <c r="AL104" s="193">
        <v>16075188.02</v>
      </c>
      <c r="AM104" s="193">
        <f t="shared" ref="AM104" si="172">AL104*AK104</f>
        <v>16075188.02</v>
      </c>
      <c r="AN104" s="193">
        <f t="shared" ref="AN104" si="173">IF(AB104="С НДС",AM104*1.12,AM104)</f>
        <v>18004210.582400002</v>
      </c>
      <c r="AO104" s="191"/>
      <c r="AP104" s="191"/>
      <c r="AQ104" s="191"/>
      <c r="AR104" s="191"/>
      <c r="AS104" s="191"/>
      <c r="AT104" s="191"/>
      <c r="AU104" s="191"/>
      <c r="AV104" s="191"/>
      <c r="AW104" s="188"/>
      <c r="AX104" s="188"/>
      <c r="AY104" s="188"/>
      <c r="AZ104" s="188"/>
      <c r="BA104" s="188"/>
      <c r="BB104" s="194">
        <f t="shared" ref="BB104" si="174">SUM(AY104,AU104,AQ104,AI104,AE104,AM104)</f>
        <v>43917445.379999995</v>
      </c>
      <c r="BC104" s="194">
        <f t="shared" ref="BC104" si="175">IF(AB104="С НДС",BB104*1.12,BB104)</f>
        <v>49187538.825599998</v>
      </c>
      <c r="BD104" s="188" t="s">
        <v>7774</v>
      </c>
      <c r="BE104" s="188" t="s">
        <v>7830</v>
      </c>
      <c r="BF104" s="188" t="s">
        <v>7831</v>
      </c>
      <c r="BG104" s="188"/>
      <c r="BH104" s="188"/>
      <c r="BI104" s="188"/>
      <c r="BJ104" s="188"/>
      <c r="BK104" s="188"/>
      <c r="BL104" s="188"/>
      <c r="BM104" s="188"/>
      <c r="BN104" s="188"/>
      <c r="BO104" s="188"/>
      <c r="BP104" s="188"/>
    </row>
    <row r="105" spans="2:68" s="221" customFormat="1" ht="15" x14ac:dyDescent="0.25">
      <c r="B105" s="189"/>
      <c r="C105" s="189"/>
      <c r="D105" s="189"/>
      <c r="E105" s="188" t="s">
        <v>7410</v>
      </c>
      <c r="F105" s="188" t="s">
        <v>7403</v>
      </c>
      <c r="G105" s="188"/>
      <c r="H105" s="188" t="s">
        <v>7404</v>
      </c>
      <c r="I105" s="188" t="s">
        <v>7404</v>
      </c>
      <c r="J105" s="188" t="s">
        <v>197</v>
      </c>
      <c r="K105" s="188"/>
      <c r="L105" s="188"/>
      <c r="M105" s="188">
        <v>75</v>
      </c>
      <c r="N105" s="188" t="s">
        <v>7618</v>
      </c>
      <c r="O105" s="188" t="s">
        <v>7619</v>
      </c>
      <c r="P105" s="188" t="s">
        <v>7620</v>
      </c>
      <c r="Q105" s="188" t="s">
        <v>7621</v>
      </c>
      <c r="R105" s="188" t="s">
        <v>7618</v>
      </c>
      <c r="S105" s="188" t="s">
        <v>7496</v>
      </c>
      <c r="T105" s="188"/>
      <c r="U105" s="191" t="s">
        <v>7623</v>
      </c>
      <c r="V105" s="191"/>
      <c r="W105" s="191"/>
      <c r="X105" s="218">
        <v>0</v>
      </c>
      <c r="Y105" s="191">
        <v>100</v>
      </c>
      <c r="Z105" s="218">
        <v>0</v>
      </c>
      <c r="AA105" s="191"/>
      <c r="AB105" s="191" t="s">
        <v>7624</v>
      </c>
      <c r="AC105" s="192">
        <v>1</v>
      </c>
      <c r="AD105" s="193">
        <v>17557182.239999998</v>
      </c>
      <c r="AE105" s="193">
        <v>17557182.239999998</v>
      </c>
      <c r="AF105" s="193">
        <f t="shared" si="50"/>
        <v>19664044.108800001</v>
      </c>
      <c r="AG105" s="192">
        <v>1</v>
      </c>
      <c r="AH105" s="193">
        <v>18259469.530000001</v>
      </c>
      <c r="AI105" s="193">
        <v>18259469.530000001</v>
      </c>
      <c r="AJ105" s="193">
        <f t="shared" si="52"/>
        <v>20450605.873600002</v>
      </c>
      <c r="AK105" s="192">
        <v>1</v>
      </c>
      <c r="AL105" s="193">
        <v>18989848.309999999</v>
      </c>
      <c r="AM105" s="193">
        <v>18989848.309999999</v>
      </c>
      <c r="AN105" s="193">
        <f t="shared" si="54"/>
        <v>21268630.1072</v>
      </c>
      <c r="AO105" s="228"/>
      <c r="AP105" s="228"/>
      <c r="AQ105" s="228"/>
      <c r="AR105" s="228"/>
      <c r="AS105" s="228"/>
      <c r="AT105" s="228"/>
      <c r="AU105" s="228"/>
      <c r="AV105" s="228"/>
      <c r="AW105" s="229"/>
      <c r="AX105" s="229"/>
      <c r="AY105" s="229"/>
      <c r="AZ105" s="229"/>
      <c r="BA105" s="229"/>
      <c r="BB105" s="220">
        <v>0</v>
      </c>
      <c r="BC105" s="194">
        <f t="shared" si="48"/>
        <v>0</v>
      </c>
      <c r="BD105" s="229" t="s">
        <v>7774</v>
      </c>
      <c r="BE105" s="188" t="s">
        <v>7833</v>
      </c>
      <c r="BF105" s="188" t="s">
        <v>7834</v>
      </c>
      <c r="BG105" s="188"/>
      <c r="BH105" s="188"/>
      <c r="BI105" s="188"/>
      <c r="BJ105" s="188"/>
      <c r="BK105" s="188"/>
      <c r="BL105" s="188"/>
      <c r="BM105" s="188"/>
      <c r="BN105" s="188"/>
      <c r="BO105" s="188"/>
      <c r="BP105" s="188" t="s">
        <v>7825</v>
      </c>
    </row>
    <row r="106" spans="2:68" s="221" customFormat="1" ht="15" x14ac:dyDescent="0.25">
      <c r="B106" s="189"/>
      <c r="C106" s="189"/>
      <c r="D106" s="189"/>
      <c r="E106" s="188" t="s">
        <v>7504</v>
      </c>
      <c r="F106" s="188" t="s">
        <v>7501</v>
      </c>
      <c r="G106" s="188"/>
      <c r="H106" s="188" t="s">
        <v>7404</v>
      </c>
      <c r="I106" s="188" t="s">
        <v>7404</v>
      </c>
      <c r="J106" s="188" t="s">
        <v>197</v>
      </c>
      <c r="K106" s="188"/>
      <c r="L106" s="188"/>
      <c r="M106" s="188">
        <v>95</v>
      </c>
      <c r="N106" s="188" t="s">
        <v>7618</v>
      </c>
      <c r="O106" s="188" t="s">
        <v>7619</v>
      </c>
      <c r="P106" s="188" t="s">
        <v>7620</v>
      </c>
      <c r="Q106" s="188" t="s">
        <v>7621</v>
      </c>
      <c r="R106" s="188" t="s">
        <v>7618</v>
      </c>
      <c r="S106" s="188" t="s">
        <v>7496</v>
      </c>
      <c r="T106" s="188"/>
      <c r="U106" s="191" t="s">
        <v>7623</v>
      </c>
      <c r="V106" s="191"/>
      <c r="W106" s="191"/>
      <c r="X106" s="218">
        <v>0</v>
      </c>
      <c r="Y106" s="191">
        <v>100</v>
      </c>
      <c r="Z106" s="218">
        <v>0</v>
      </c>
      <c r="AA106" s="191"/>
      <c r="AB106" s="191" t="s">
        <v>7624</v>
      </c>
      <c r="AC106" s="192">
        <v>1</v>
      </c>
      <c r="AD106" s="193">
        <v>14630985.199999999</v>
      </c>
      <c r="AE106" s="193">
        <v>14630985.199999999</v>
      </c>
      <c r="AF106" s="193">
        <f>IF(AB106="С НДС",AE106*1.12,AE106)</f>
        <v>16386703.424000001</v>
      </c>
      <c r="AG106" s="192">
        <v>1</v>
      </c>
      <c r="AH106" s="193">
        <v>18259469.530000001</v>
      </c>
      <c r="AI106" s="193">
        <v>18259469.530000001</v>
      </c>
      <c r="AJ106" s="193">
        <f>IF(AB106="С НДС",AI106*1.12,AI106)</f>
        <v>20450605.873600002</v>
      </c>
      <c r="AK106" s="192">
        <v>1</v>
      </c>
      <c r="AL106" s="193">
        <v>18989848.309999999</v>
      </c>
      <c r="AM106" s="193">
        <v>18989848.309999999</v>
      </c>
      <c r="AN106" s="193">
        <f>IF(AB106="С НДС",AM106*1.12,AM106)</f>
        <v>21268630.1072</v>
      </c>
      <c r="AO106" s="191"/>
      <c r="AP106" s="191"/>
      <c r="AQ106" s="191"/>
      <c r="AR106" s="191"/>
      <c r="AS106" s="191"/>
      <c r="AT106" s="191"/>
      <c r="AU106" s="191"/>
      <c r="AV106" s="191"/>
      <c r="AW106" s="188"/>
      <c r="AX106" s="188"/>
      <c r="AY106" s="188"/>
      <c r="AZ106" s="188"/>
      <c r="BA106" s="188"/>
      <c r="BB106" s="194">
        <v>0</v>
      </c>
      <c r="BC106" s="194">
        <f>IF(AB106="С НДС",BB106*1.12,BB106)</f>
        <v>0</v>
      </c>
      <c r="BD106" s="188" t="s">
        <v>7774</v>
      </c>
      <c r="BE106" s="188" t="s">
        <v>7833</v>
      </c>
      <c r="BF106" s="188" t="s">
        <v>7834</v>
      </c>
      <c r="BG106" s="188"/>
      <c r="BH106" s="188"/>
      <c r="BI106" s="188"/>
      <c r="BJ106" s="188"/>
      <c r="BK106" s="188"/>
      <c r="BL106" s="188"/>
      <c r="BM106" s="188"/>
      <c r="BN106" s="188"/>
      <c r="BO106" s="188"/>
      <c r="BP106" s="182" t="s">
        <v>7577</v>
      </c>
    </row>
    <row r="107" spans="2:68" s="221" customFormat="1" ht="15" x14ac:dyDescent="0.25">
      <c r="B107" s="189"/>
      <c r="C107" s="189"/>
      <c r="D107" s="189"/>
      <c r="E107" s="188" t="s">
        <v>7835</v>
      </c>
      <c r="F107" s="188" t="s">
        <v>7501</v>
      </c>
      <c r="G107" s="188"/>
      <c r="H107" s="188" t="s">
        <v>7404</v>
      </c>
      <c r="I107" s="188" t="s">
        <v>7404</v>
      </c>
      <c r="J107" s="188" t="s">
        <v>197</v>
      </c>
      <c r="K107" s="188"/>
      <c r="L107" s="188"/>
      <c r="M107" s="188">
        <v>95</v>
      </c>
      <c r="N107" s="188" t="s">
        <v>7618</v>
      </c>
      <c r="O107" s="188" t="s">
        <v>7619</v>
      </c>
      <c r="P107" s="188" t="s">
        <v>7622</v>
      </c>
      <c r="Q107" s="188" t="s">
        <v>7621</v>
      </c>
      <c r="R107" s="188" t="s">
        <v>7618</v>
      </c>
      <c r="S107" s="188" t="s">
        <v>7496</v>
      </c>
      <c r="T107" s="188"/>
      <c r="U107" s="191" t="s">
        <v>7623</v>
      </c>
      <c r="V107" s="191"/>
      <c r="W107" s="191"/>
      <c r="X107" s="218">
        <v>0</v>
      </c>
      <c r="Y107" s="191">
        <v>100</v>
      </c>
      <c r="Z107" s="218">
        <v>0</v>
      </c>
      <c r="AA107" s="191"/>
      <c r="AB107" s="191" t="s">
        <v>7624</v>
      </c>
      <c r="AC107" s="192">
        <v>1</v>
      </c>
      <c r="AD107" s="193">
        <v>14630985.199999999</v>
      </c>
      <c r="AE107" s="193">
        <f t="shared" ref="AE107" si="176">AD107*AC107</f>
        <v>14630985.199999999</v>
      </c>
      <c r="AF107" s="193">
        <f t="shared" ref="AF107" si="177">IF(AB107="С НДС",AE107*1.12,AE107)</f>
        <v>16386703.424000001</v>
      </c>
      <c r="AG107" s="192">
        <v>1</v>
      </c>
      <c r="AH107" s="193">
        <v>18259469.530000001</v>
      </c>
      <c r="AI107" s="193">
        <f t="shared" ref="AI107" si="178">AH107*AG107</f>
        <v>18259469.530000001</v>
      </c>
      <c r="AJ107" s="193">
        <f t="shared" ref="AJ107" si="179">IF(AB107="С НДС",AI107*1.12,AI107)</f>
        <v>20450605.873600002</v>
      </c>
      <c r="AK107" s="192">
        <v>1</v>
      </c>
      <c r="AL107" s="193">
        <v>18989848.309999999</v>
      </c>
      <c r="AM107" s="193">
        <f t="shared" ref="AM107" si="180">AL107*AK107</f>
        <v>18989848.309999999</v>
      </c>
      <c r="AN107" s="193">
        <f t="shared" ref="AN107" si="181">IF(AB107="С НДС",AM107*1.12,AM107)</f>
        <v>21268630.1072</v>
      </c>
      <c r="AO107" s="191"/>
      <c r="AP107" s="191"/>
      <c r="AQ107" s="191"/>
      <c r="AR107" s="191"/>
      <c r="AS107" s="191"/>
      <c r="AT107" s="191"/>
      <c r="AU107" s="191"/>
      <c r="AV107" s="191"/>
      <c r="AW107" s="188"/>
      <c r="AX107" s="188"/>
      <c r="AY107" s="188"/>
      <c r="AZ107" s="188"/>
      <c r="BA107" s="188"/>
      <c r="BB107" s="194">
        <f t="shared" ref="BB107" si="182">SUM(AY107,AU107,AQ107,AI107,AE107,AM107)</f>
        <v>51880303.039999999</v>
      </c>
      <c r="BC107" s="194">
        <f t="shared" ref="BC107" si="183">IF(AB107="С НДС",BB107*1.12,BB107)</f>
        <v>58105939.404800005</v>
      </c>
      <c r="BD107" s="188" t="s">
        <v>7774</v>
      </c>
      <c r="BE107" s="188" t="s">
        <v>7833</v>
      </c>
      <c r="BF107" s="188" t="s">
        <v>7834</v>
      </c>
      <c r="BG107" s="188"/>
      <c r="BH107" s="188"/>
      <c r="BI107" s="188"/>
      <c r="BJ107" s="188"/>
      <c r="BK107" s="188"/>
      <c r="BL107" s="188"/>
      <c r="BM107" s="188"/>
      <c r="BN107" s="188"/>
      <c r="BO107" s="188"/>
      <c r="BP107" s="188"/>
    </row>
    <row r="108" spans="2:68" s="221" customFormat="1" ht="15" x14ac:dyDescent="0.25">
      <c r="B108" s="189"/>
      <c r="C108" s="189"/>
      <c r="D108" s="189"/>
      <c r="E108" s="188" t="s">
        <v>7412</v>
      </c>
      <c r="F108" s="188" t="s">
        <v>7403</v>
      </c>
      <c r="G108" s="188"/>
      <c r="H108" s="188" t="s">
        <v>7404</v>
      </c>
      <c r="I108" s="188" t="s">
        <v>7404</v>
      </c>
      <c r="J108" s="188" t="s">
        <v>197</v>
      </c>
      <c r="K108" s="188"/>
      <c r="L108" s="188"/>
      <c r="M108" s="188">
        <v>75</v>
      </c>
      <c r="N108" s="188" t="s">
        <v>7618</v>
      </c>
      <c r="O108" s="188" t="s">
        <v>7619</v>
      </c>
      <c r="P108" s="188" t="s">
        <v>7620</v>
      </c>
      <c r="Q108" s="188" t="s">
        <v>7621</v>
      </c>
      <c r="R108" s="188" t="s">
        <v>7618</v>
      </c>
      <c r="S108" s="188" t="s">
        <v>5952</v>
      </c>
      <c r="T108" s="188"/>
      <c r="U108" s="191" t="s">
        <v>7623</v>
      </c>
      <c r="V108" s="191"/>
      <c r="W108" s="191"/>
      <c r="X108" s="218">
        <v>0</v>
      </c>
      <c r="Y108" s="191">
        <v>100</v>
      </c>
      <c r="Z108" s="218">
        <v>0</v>
      </c>
      <c r="AA108" s="191"/>
      <c r="AB108" s="191" t="s">
        <v>7624</v>
      </c>
      <c r="AC108" s="192">
        <v>1</v>
      </c>
      <c r="AD108" s="193">
        <v>6972995.2799999993</v>
      </c>
      <c r="AE108" s="193">
        <v>6972995.2799999993</v>
      </c>
      <c r="AF108" s="193">
        <f t="shared" si="50"/>
        <v>7809754.7136000004</v>
      </c>
      <c r="AG108" s="192">
        <v>1</v>
      </c>
      <c r="AH108" s="193">
        <v>7251915.0899999999</v>
      </c>
      <c r="AI108" s="193">
        <v>7251915.0899999999</v>
      </c>
      <c r="AJ108" s="193">
        <f t="shared" si="52"/>
        <v>8122144.9008000009</v>
      </c>
      <c r="AK108" s="192">
        <v>1</v>
      </c>
      <c r="AL108" s="193">
        <v>7541991.6900000004</v>
      </c>
      <c r="AM108" s="193">
        <v>7541991.6900000004</v>
      </c>
      <c r="AN108" s="193">
        <f t="shared" si="54"/>
        <v>8447030.6928000022</v>
      </c>
      <c r="AO108" s="228"/>
      <c r="AP108" s="228"/>
      <c r="AQ108" s="228"/>
      <c r="AR108" s="228"/>
      <c r="AS108" s="228"/>
      <c r="AT108" s="228"/>
      <c r="AU108" s="228"/>
      <c r="AV108" s="228"/>
      <c r="AW108" s="229"/>
      <c r="AX108" s="229"/>
      <c r="AY108" s="229"/>
      <c r="AZ108" s="229"/>
      <c r="BA108" s="229"/>
      <c r="BB108" s="220">
        <v>0</v>
      </c>
      <c r="BC108" s="194">
        <f t="shared" si="48"/>
        <v>0</v>
      </c>
      <c r="BD108" s="229" t="s">
        <v>7774</v>
      </c>
      <c r="BE108" s="188" t="s">
        <v>7836</v>
      </c>
      <c r="BF108" s="188" t="s">
        <v>7837</v>
      </c>
      <c r="BG108" s="188"/>
      <c r="BH108" s="188"/>
      <c r="BI108" s="188"/>
      <c r="BJ108" s="188"/>
      <c r="BK108" s="188"/>
      <c r="BL108" s="188"/>
      <c r="BM108" s="188"/>
      <c r="BN108" s="188"/>
      <c r="BO108" s="188"/>
      <c r="BP108" s="188" t="s">
        <v>7838</v>
      </c>
    </row>
    <row r="109" spans="2:68" s="221" customFormat="1" ht="15" x14ac:dyDescent="0.25">
      <c r="B109" s="189"/>
      <c r="C109" s="189"/>
      <c r="D109" s="189"/>
      <c r="E109" s="188" t="s">
        <v>7505</v>
      </c>
      <c r="F109" s="188" t="s">
        <v>7501</v>
      </c>
      <c r="G109" s="188"/>
      <c r="H109" s="188" t="s">
        <v>7404</v>
      </c>
      <c r="I109" s="188" t="s">
        <v>7404</v>
      </c>
      <c r="J109" s="188" t="s">
        <v>197</v>
      </c>
      <c r="K109" s="188"/>
      <c r="L109" s="188"/>
      <c r="M109" s="188">
        <v>95</v>
      </c>
      <c r="N109" s="188" t="s">
        <v>7618</v>
      </c>
      <c r="O109" s="188" t="s">
        <v>7619</v>
      </c>
      <c r="P109" s="188" t="s">
        <v>7620</v>
      </c>
      <c r="Q109" s="188" t="s">
        <v>7621</v>
      </c>
      <c r="R109" s="188" t="s">
        <v>7618</v>
      </c>
      <c r="S109" s="188" t="s">
        <v>7815</v>
      </c>
      <c r="T109" s="188"/>
      <c r="U109" s="191" t="s">
        <v>7623</v>
      </c>
      <c r="V109" s="191"/>
      <c r="W109" s="191"/>
      <c r="X109" s="218">
        <v>0</v>
      </c>
      <c r="Y109" s="191">
        <v>100</v>
      </c>
      <c r="Z109" s="218">
        <v>0</v>
      </c>
      <c r="AA109" s="191"/>
      <c r="AB109" s="191" t="s">
        <v>7624</v>
      </c>
      <c r="AC109" s="192">
        <v>1</v>
      </c>
      <c r="AD109" s="193">
        <v>5810829.3999999994</v>
      </c>
      <c r="AE109" s="193">
        <v>5810829.3999999994</v>
      </c>
      <c r="AF109" s="193">
        <f>IF(AB109="С НДС",AE109*1.12,AE109)</f>
        <v>6508128.9280000003</v>
      </c>
      <c r="AG109" s="192">
        <v>1</v>
      </c>
      <c r="AH109" s="193">
        <v>7251915.0899999999</v>
      </c>
      <c r="AI109" s="193">
        <v>7251915.0899999999</v>
      </c>
      <c r="AJ109" s="193">
        <f>IF(AB109="С НДС",AI109*1.12,AI109)</f>
        <v>8122144.9008000009</v>
      </c>
      <c r="AK109" s="192">
        <v>1</v>
      </c>
      <c r="AL109" s="193">
        <v>7541991.6900000004</v>
      </c>
      <c r="AM109" s="193">
        <v>7541991.6900000004</v>
      </c>
      <c r="AN109" s="193">
        <f>IF(AB109="С НДС",AM109*1.12,AM109)</f>
        <v>8447030.6928000022</v>
      </c>
      <c r="AO109" s="191"/>
      <c r="AP109" s="191"/>
      <c r="AQ109" s="191"/>
      <c r="AR109" s="191"/>
      <c r="AS109" s="191"/>
      <c r="AT109" s="191"/>
      <c r="AU109" s="191"/>
      <c r="AV109" s="191"/>
      <c r="AW109" s="188"/>
      <c r="AX109" s="188"/>
      <c r="AY109" s="188"/>
      <c r="AZ109" s="188"/>
      <c r="BA109" s="188"/>
      <c r="BB109" s="194">
        <v>0</v>
      </c>
      <c r="BC109" s="194">
        <f>IF(AB109="С НДС",BB109*1.12,BB109)</f>
        <v>0</v>
      </c>
      <c r="BD109" s="188" t="s">
        <v>7774</v>
      </c>
      <c r="BE109" s="188" t="s">
        <v>7836</v>
      </c>
      <c r="BF109" s="188" t="s">
        <v>7837</v>
      </c>
      <c r="BG109" s="188"/>
      <c r="BH109" s="188"/>
      <c r="BI109" s="188"/>
      <c r="BJ109" s="188"/>
      <c r="BK109" s="188"/>
      <c r="BL109" s="188"/>
      <c r="BM109" s="188"/>
      <c r="BN109" s="188"/>
      <c r="BO109" s="188"/>
      <c r="BP109" s="182" t="s">
        <v>7577</v>
      </c>
    </row>
    <row r="110" spans="2:68" s="221" customFormat="1" ht="15" x14ac:dyDescent="0.25">
      <c r="B110" s="189"/>
      <c r="C110" s="189"/>
      <c r="D110" s="189"/>
      <c r="E110" s="188" t="s">
        <v>7839</v>
      </c>
      <c r="F110" s="188" t="s">
        <v>7501</v>
      </c>
      <c r="G110" s="188"/>
      <c r="H110" s="188" t="s">
        <v>7404</v>
      </c>
      <c r="I110" s="188" t="s">
        <v>7404</v>
      </c>
      <c r="J110" s="188" t="s">
        <v>197</v>
      </c>
      <c r="K110" s="188"/>
      <c r="L110" s="188"/>
      <c r="M110" s="188">
        <v>95</v>
      </c>
      <c r="N110" s="188" t="s">
        <v>7618</v>
      </c>
      <c r="O110" s="188" t="s">
        <v>7619</v>
      </c>
      <c r="P110" s="188" t="s">
        <v>7622</v>
      </c>
      <c r="Q110" s="188" t="s">
        <v>7621</v>
      </c>
      <c r="R110" s="188" t="s">
        <v>7618</v>
      </c>
      <c r="S110" s="188" t="s">
        <v>7815</v>
      </c>
      <c r="T110" s="188"/>
      <c r="U110" s="191" t="s">
        <v>7623</v>
      </c>
      <c r="V110" s="191"/>
      <c r="W110" s="191"/>
      <c r="X110" s="218">
        <v>0</v>
      </c>
      <c r="Y110" s="191">
        <v>100</v>
      </c>
      <c r="Z110" s="218">
        <v>0</v>
      </c>
      <c r="AA110" s="191"/>
      <c r="AB110" s="191" t="s">
        <v>7624</v>
      </c>
      <c r="AC110" s="192">
        <v>1</v>
      </c>
      <c r="AD110" s="193">
        <v>5810829.3999999994</v>
      </c>
      <c r="AE110" s="193">
        <f t="shared" ref="AE110" si="184">AD110*AC110</f>
        <v>5810829.3999999994</v>
      </c>
      <c r="AF110" s="193">
        <f t="shared" ref="AF110" si="185">IF(AB110="С НДС",AE110*1.12,AE110)</f>
        <v>6508128.9280000003</v>
      </c>
      <c r="AG110" s="192">
        <v>1</v>
      </c>
      <c r="AH110" s="193">
        <v>7251915.0899999999</v>
      </c>
      <c r="AI110" s="193">
        <f t="shared" ref="AI110" si="186">AH110*AG110</f>
        <v>7251915.0899999999</v>
      </c>
      <c r="AJ110" s="193">
        <f t="shared" ref="AJ110" si="187">IF(AB110="С НДС",AI110*1.12,AI110)</f>
        <v>8122144.9008000009</v>
      </c>
      <c r="AK110" s="192">
        <v>1</v>
      </c>
      <c r="AL110" s="193">
        <v>7541991.6900000004</v>
      </c>
      <c r="AM110" s="193">
        <f t="shared" ref="AM110" si="188">AL110*AK110</f>
        <v>7541991.6900000004</v>
      </c>
      <c r="AN110" s="193">
        <f t="shared" ref="AN110" si="189">IF(AB110="С НДС",AM110*1.12,AM110)</f>
        <v>8447030.6928000022</v>
      </c>
      <c r="AO110" s="191"/>
      <c r="AP110" s="191"/>
      <c r="AQ110" s="191"/>
      <c r="AR110" s="191"/>
      <c r="AS110" s="191"/>
      <c r="AT110" s="191"/>
      <c r="AU110" s="191"/>
      <c r="AV110" s="191"/>
      <c r="AW110" s="188"/>
      <c r="AX110" s="188"/>
      <c r="AY110" s="188"/>
      <c r="AZ110" s="188"/>
      <c r="BA110" s="188"/>
      <c r="BB110" s="194">
        <f t="shared" ref="BB110" si="190">SUM(AY110,AU110,AQ110,AI110,AE110,AM110)</f>
        <v>20604736.18</v>
      </c>
      <c r="BC110" s="194">
        <f t="shared" ref="BC110" si="191">IF(AB110="С НДС",BB110*1.12,BB110)</f>
        <v>23077304.521600001</v>
      </c>
      <c r="BD110" s="188" t="s">
        <v>7774</v>
      </c>
      <c r="BE110" s="188" t="s">
        <v>7836</v>
      </c>
      <c r="BF110" s="188" t="s">
        <v>7837</v>
      </c>
      <c r="BG110" s="188"/>
      <c r="BH110" s="188"/>
      <c r="BI110" s="188"/>
      <c r="BJ110" s="188"/>
      <c r="BK110" s="188"/>
      <c r="BL110" s="188"/>
      <c r="BM110" s="188"/>
      <c r="BN110" s="188"/>
      <c r="BO110" s="188"/>
      <c r="BP110" s="188"/>
    </row>
    <row r="111" spans="2:68" s="221" customFormat="1" ht="15" x14ac:dyDescent="0.25">
      <c r="B111" s="189"/>
      <c r="C111" s="189"/>
      <c r="D111" s="189"/>
      <c r="E111" s="188" t="s">
        <v>7414</v>
      </c>
      <c r="F111" s="188" t="s">
        <v>7403</v>
      </c>
      <c r="G111" s="188"/>
      <c r="H111" s="188" t="s">
        <v>7404</v>
      </c>
      <c r="I111" s="188" t="s">
        <v>7404</v>
      </c>
      <c r="J111" s="188" t="s">
        <v>197</v>
      </c>
      <c r="K111" s="188"/>
      <c r="L111" s="188"/>
      <c r="M111" s="188">
        <v>75</v>
      </c>
      <c r="N111" s="188" t="s">
        <v>7618</v>
      </c>
      <c r="O111" s="188" t="s">
        <v>7619</v>
      </c>
      <c r="P111" s="188" t="s">
        <v>7620</v>
      </c>
      <c r="Q111" s="188" t="s">
        <v>7621</v>
      </c>
      <c r="R111" s="188" t="s">
        <v>7618</v>
      </c>
      <c r="S111" s="188" t="s">
        <v>5952</v>
      </c>
      <c r="T111" s="188"/>
      <c r="U111" s="191" t="s">
        <v>7623</v>
      </c>
      <c r="V111" s="191"/>
      <c r="W111" s="191"/>
      <c r="X111" s="218">
        <v>0</v>
      </c>
      <c r="Y111" s="191">
        <v>100</v>
      </c>
      <c r="Z111" s="218">
        <v>0</v>
      </c>
      <c r="AA111" s="191"/>
      <c r="AB111" s="191" t="s">
        <v>7624</v>
      </c>
      <c r="AC111" s="192">
        <v>1</v>
      </c>
      <c r="AD111" s="193">
        <v>6552859.5999999996</v>
      </c>
      <c r="AE111" s="193">
        <v>6552859.5999999996</v>
      </c>
      <c r="AF111" s="193">
        <f t="shared" si="50"/>
        <v>7339202.7520000003</v>
      </c>
      <c r="AG111" s="192">
        <v>1</v>
      </c>
      <c r="AH111" s="193">
        <v>6814973.9800000004</v>
      </c>
      <c r="AI111" s="193">
        <v>6814973.9800000004</v>
      </c>
      <c r="AJ111" s="193">
        <f t="shared" si="52"/>
        <v>7632770.8576000016</v>
      </c>
      <c r="AK111" s="192">
        <v>1</v>
      </c>
      <c r="AL111" s="193">
        <v>7087572.9400000004</v>
      </c>
      <c r="AM111" s="193">
        <v>7087572.9400000004</v>
      </c>
      <c r="AN111" s="193">
        <f t="shared" si="54"/>
        <v>7938081.6928000012</v>
      </c>
      <c r="AO111" s="228"/>
      <c r="AP111" s="228"/>
      <c r="AQ111" s="228"/>
      <c r="AR111" s="228"/>
      <c r="AS111" s="228"/>
      <c r="AT111" s="228"/>
      <c r="AU111" s="228"/>
      <c r="AV111" s="228"/>
      <c r="AW111" s="229"/>
      <c r="AX111" s="229"/>
      <c r="AY111" s="229"/>
      <c r="AZ111" s="229"/>
      <c r="BA111" s="229"/>
      <c r="BB111" s="220">
        <v>0</v>
      </c>
      <c r="BC111" s="194">
        <f t="shared" si="48"/>
        <v>0</v>
      </c>
      <c r="BD111" s="229" t="s">
        <v>7774</v>
      </c>
      <c r="BE111" s="188" t="s">
        <v>7840</v>
      </c>
      <c r="BF111" s="188" t="s">
        <v>7841</v>
      </c>
      <c r="BG111" s="188"/>
      <c r="BH111" s="188"/>
      <c r="BI111" s="188"/>
      <c r="BJ111" s="188"/>
      <c r="BK111" s="188"/>
      <c r="BL111" s="188"/>
      <c r="BM111" s="188"/>
      <c r="BN111" s="188"/>
      <c r="BO111" s="188"/>
      <c r="BP111" s="188" t="s">
        <v>7838</v>
      </c>
    </row>
    <row r="112" spans="2:68" s="221" customFormat="1" ht="15" x14ac:dyDescent="0.25">
      <c r="B112" s="189"/>
      <c r="C112" s="189"/>
      <c r="D112" s="189"/>
      <c r="E112" s="188" t="s">
        <v>7506</v>
      </c>
      <c r="F112" s="188" t="s">
        <v>7501</v>
      </c>
      <c r="G112" s="188"/>
      <c r="H112" s="188" t="s">
        <v>7404</v>
      </c>
      <c r="I112" s="188" t="s">
        <v>7404</v>
      </c>
      <c r="J112" s="188" t="s">
        <v>197</v>
      </c>
      <c r="K112" s="188"/>
      <c r="L112" s="188"/>
      <c r="M112" s="188">
        <v>95</v>
      </c>
      <c r="N112" s="188" t="s">
        <v>7618</v>
      </c>
      <c r="O112" s="188" t="s">
        <v>7619</v>
      </c>
      <c r="P112" s="188" t="s">
        <v>7620</v>
      </c>
      <c r="Q112" s="188" t="s">
        <v>7621</v>
      </c>
      <c r="R112" s="188" t="s">
        <v>7618</v>
      </c>
      <c r="S112" s="188" t="s">
        <v>7815</v>
      </c>
      <c r="T112" s="188"/>
      <c r="U112" s="191" t="s">
        <v>7623</v>
      </c>
      <c r="V112" s="191"/>
      <c r="W112" s="191"/>
      <c r="X112" s="218">
        <v>0</v>
      </c>
      <c r="Y112" s="191">
        <v>100</v>
      </c>
      <c r="Z112" s="218">
        <v>0</v>
      </c>
      <c r="AA112" s="191"/>
      <c r="AB112" s="191" t="s">
        <v>7624</v>
      </c>
      <c r="AC112" s="192">
        <v>1</v>
      </c>
      <c r="AD112" s="193">
        <v>5460716.3300000001</v>
      </c>
      <c r="AE112" s="193">
        <v>5460716.3300000001</v>
      </c>
      <c r="AF112" s="193">
        <f>IF(AB112="С НДС",AE112*1.12,AE112)</f>
        <v>6116002.2896000007</v>
      </c>
      <c r="AG112" s="192">
        <v>1</v>
      </c>
      <c r="AH112" s="193">
        <v>6814973.9800000004</v>
      </c>
      <c r="AI112" s="193">
        <v>6814973.9800000004</v>
      </c>
      <c r="AJ112" s="193">
        <f>IF(AB112="С НДС",AI112*1.12,AI112)</f>
        <v>7632770.8576000016</v>
      </c>
      <c r="AK112" s="192">
        <v>1</v>
      </c>
      <c r="AL112" s="193">
        <v>7087572.9400000004</v>
      </c>
      <c r="AM112" s="193">
        <v>7087572.9400000004</v>
      </c>
      <c r="AN112" s="193">
        <f>IF(AB112="С НДС",AM112*1.12,AM112)</f>
        <v>7938081.6928000012</v>
      </c>
      <c r="AO112" s="191"/>
      <c r="AP112" s="191"/>
      <c r="AQ112" s="191"/>
      <c r="AR112" s="191"/>
      <c r="AS112" s="191"/>
      <c r="AT112" s="191"/>
      <c r="AU112" s="191"/>
      <c r="AV112" s="191"/>
      <c r="AW112" s="188"/>
      <c r="AX112" s="188"/>
      <c r="AY112" s="188"/>
      <c r="AZ112" s="188"/>
      <c r="BA112" s="188"/>
      <c r="BB112" s="194">
        <v>0</v>
      </c>
      <c r="BC112" s="194">
        <f>IF(AB112="С НДС",BB112*1.12,BB112)</f>
        <v>0</v>
      </c>
      <c r="BD112" s="188" t="s">
        <v>7774</v>
      </c>
      <c r="BE112" s="188" t="s">
        <v>7840</v>
      </c>
      <c r="BF112" s="188" t="s">
        <v>7841</v>
      </c>
      <c r="BG112" s="188"/>
      <c r="BH112" s="188"/>
      <c r="BI112" s="188"/>
      <c r="BJ112" s="188"/>
      <c r="BK112" s="188"/>
      <c r="BL112" s="188"/>
      <c r="BM112" s="188"/>
      <c r="BN112" s="188"/>
      <c r="BO112" s="188"/>
      <c r="BP112" s="182" t="s">
        <v>7577</v>
      </c>
    </row>
    <row r="113" spans="2:68" s="221" customFormat="1" ht="15" x14ac:dyDescent="0.25">
      <c r="B113" s="189"/>
      <c r="C113" s="189"/>
      <c r="D113" s="189"/>
      <c r="E113" s="188" t="s">
        <v>7842</v>
      </c>
      <c r="F113" s="188" t="s">
        <v>7501</v>
      </c>
      <c r="G113" s="188"/>
      <c r="H113" s="188" t="s">
        <v>7404</v>
      </c>
      <c r="I113" s="188" t="s">
        <v>7404</v>
      </c>
      <c r="J113" s="188" t="s">
        <v>197</v>
      </c>
      <c r="K113" s="188"/>
      <c r="L113" s="188"/>
      <c r="M113" s="188">
        <v>95</v>
      </c>
      <c r="N113" s="188" t="s">
        <v>7618</v>
      </c>
      <c r="O113" s="188" t="s">
        <v>7619</v>
      </c>
      <c r="P113" s="188" t="s">
        <v>7622</v>
      </c>
      <c r="Q113" s="188" t="s">
        <v>7621</v>
      </c>
      <c r="R113" s="188" t="s">
        <v>7618</v>
      </c>
      <c r="S113" s="188" t="s">
        <v>7815</v>
      </c>
      <c r="T113" s="188"/>
      <c r="U113" s="191" t="s">
        <v>7623</v>
      </c>
      <c r="V113" s="191"/>
      <c r="W113" s="191"/>
      <c r="X113" s="218">
        <v>0</v>
      </c>
      <c r="Y113" s="191">
        <v>100</v>
      </c>
      <c r="Z113" s="218">
        <v>0</v>
      </c>
      <c r="AA113" s="191"/>
      <c r="AB113" s="191" t="s">
        <v>7624</v>
      </c>
      <c r="AC113" s="192">
        <v>1</v>
      </c>
      <c r="AD113" s="193">
        <v>5460716.3300000001</v>
      </c>
      <c r="AE113" s="193">
        <f t="shared" ref="AE113" si="192">AD113*AC113</f>
        <v>5460716.3300000001</v>
      </c>
      <c r="AF113" s="193">
        <f t="shared" ref="AF113" si="193">IF(AB113="С НДС",AE113*1.12,AE113)</f>
        <v>6116002.2896000007</v>
      </c>
      <c r="AG113" s="192">
        <v>1</v>
      </c>
      <c r="AH113" s="193">
        <v>6814973.9800000004</v>
      </c>
      <c r="AI113" s="193">
        <f t="shared" ref="AI113" si="194">AH113*AG113</f>
        <v>6814973.9800000004</v>
      </c>
      <c r="AJ113" s="193">
        <f t="shared" ref="AJ113" si="195">IF(AB113="С НДС",AI113*1.12,AI113)</f>
        <v>7632770.8576000016</v>
      </c>
      <c r="AK113" s="192">
        <v>1</v>
      </c>
      <c r="AL113" s="193">
        <v>7087572.9400000004</v>
      </c>
      <c r="AM113" s="193">
        <f t="shared" ref="AM113" si="196">AL113*AK113</f>
        <v>7087572.9400000004</v>
      </c>
      <c r="AN113" s="193">
        <f t="shared" ref="AN113" si="197">IF(AB113="С НДС",AM113*1.12,AM113)</f>
        <v>7938081.6928000012</v>
      </c>
      <c r="AO113" s="191"/>
      <c r="AP113" s="191"/>
      <c r="AQ113" s="191"/>
      <c r="AR113" s="191"/>
      <c r="AS113" s="191"/>
      <c r="AT113" s="191"/>
      <c r="AU113" s="191"/>
      <c r="AV113" s="191"/>
      <c r="AW113" s="188"/>
      <c r="AX113" s="188"/>
      <c r="AY113" s="188"/>
      <c r="AZ113" s="188"/>
      <c r="BA113" s="188"/>
      <c r="BB113" s="194">
        <f t="shared" ref="BB113" si="198">SUM(AY113,AU113,AQ113,AI113,AE113,AM113)</f>
        <v>19363263.25</v>
      </c>
      <c r="BC113" s="194">
        <f t="shared" ref="BC113" si="199">IF(AB113="С НДС",BB113*1.12,BB113)</f>
        <v>21686854.840000004</v>
      </c>
      <c r="BD113" s="188" t="s">
        <v>7774</v>
      </c>
      <c r="BE113" s="188" t="s">
        <v>7840</v>
      </c>
      <c r="BF113" s="188" t="s">
        <v>7841</v>
      </c>
      <c r="BG113" s="188"/>
      <c r="BH113" s="188"/>
      <c r="BI113" s="188"/>
      <c r="BJ113" s="188"/>
      <c r="BK113" s="188"/>
      <c r="BL113" s="188"/>
      <c r="BM113" s="188"/>
      <c r="BN113" s="188"/>
      <c r="BO113" s="188"/>
      <c r="BP113" s="188"/>
    </row>
    <row r="114" spans="2:68" s="221" customFormat="1" ht="15" x14ac:dyDescent="0.25">
      <c r="B114" s="189"/>
      <c r="C114" s="189"/>
      <c r="D114" s="189"/>
      <c r="E114" s="188" t="s">
        <v>7416</v>
      </c>
      <c r="F114" s="188" t="s">
        <v>7403</v>
      </c>
      <c r="G114" s="188"/>
      <c r="H114" s="188" t="s">
        <v>7404</v>
      </c>
      <c r="I114" s="188" t="s">
        <v>7404</v>
      </c>
      <c r="J114" s="188" t="s">
        <v>197</v>
      </c>
      <c r="K114" s="188"/>
      <c r="L114" s="188"/>
      <c r="M114" s="188">
        <v>75</v>
      </c>
      <c r="N114" s="188" t="s">
        <v>7618</v>
      </c>
      <c r="O114" s="188" t="s">
        <v>7619</v>
      </c>
      <c r="P114" s="188" t="s">
        <v>7620</v>
      </c>
      <c r="Q114" s="188" t="s">
        <v>7621</v>
      </c>
      <c r="R114" s="188" t="s">
        <v>7618</v>
      </c>
      <c r="S114" s="188" t="s">
        <v>5952</v>
      </c>
      <c r="T114" s="188"/>
      <c r="U114" s="191" t="s">
        <v>7623</v>
      </c>
      <c r="V114" s="191"/>
      <c r="W114" s="191"/>
      <c r="X114" s="218">
        <v>0</v>
      </c>
      <c r="Y114" s="191">
        <v>100</v>
      </c>
      <c r="Z114" s="218">
        <v>0</v>
      </c>
      <c r="AA114" s="191"/>
      <c r="AB114" s="191" t="s">
        <v>7624</v>
      </c>
      <c r="AC114" s="192">
        <v>1</v>
      </c>
      <c r="AD114" s="193">
        <v>15768095</v>
      </c>
      <c r="AE114" s="193">
        <v>15768095</v>
      </c>
      <c r="AF114" s="193">
        <f t="shared" si="50"/>
        <v>17660266.400000002</v>
      </c>
      <c r="AG114" s="192">
        <v>1</v>
      </c>
      <c r="AH114" s="193">
        <v>16398818.800000001</v>
      </c>
      <c r="AI114" s="193">
        <v>16398818.800000001</v>
      </c>
      <c r="AJ114" s="193">
        <f t="shared" si="52"/>
        <v>18366677.056000002</v>
      </c>
      <c r="AK114" s="192">
        <v>1</v>
      </c>
      <c r="AL114" s="193">
        <v>17054771.550000001</v>
      </c>
      <c r="AM114" s="193">
        <v>17054771.550000001</v>
      </c>
      <c r="AN114" s="193">
        <f t="shared" si="54"/>
        <v>19101344.136000004</v>
      </c>
      <c r="AO114" s="228"/>
      <c r="AP114" s="228"/>
      <c r="AQ114" s="228"/>
      <c r="AR114" s="228"/>
      <c r="AS114" s="228"/>
      <c r="AT114" s="228"/>
      <c r="AU114" s="228"/>
      <c r="AV114" s="228"/>
      <c r="AW114" s="229"/>
      <c r="AX114" s="229"/>
      <c r="AY114" s="229"/>
      <c r="AZ114" s="229"/>
      <c r="BA114" s="229"/>
      <c r="BB114" s="220">
        <v>0</v>
      </c>
      <c r="BC114" s="194">
        <f t="shared" si="48"/>
        <v>0</v>
      </c>
      <c r="BD114" s="229" t="s">
        <v>7774</v>
      </c>
      <c r="BE114" s="188" t="s">
        <v>7843</v>
      </c>
      <c r="BF114" s="188" t="s">
        <v>7844</v>
      </c>
      <c r="BG114" s="188"/>
      <c r="BH114" s="188"/>
      <c r="BI114" s="188"/>
      <c r="BJ114" s="188"/>
      <c r="BK114" s="188"/>
      <c r="BL114" s="188"/>
      <c r="BM114" s="188"/>
      <c r="BN114" s="188"/>
      <c r="BO114" s="188"/>
      <c r="BP114" s="188" t="s">
        <v>7825</v>
      </c>
    </row>
    <row r="115" spans="2:68" s="221" customFormat="1" ht="15" x14ac:dyDescent="0.25">
      <c r="B115" s="189"/>
      <c r="C115" s="189"/>
      <c r="D115" s="189"/>
      <c r="E115" s="188" t="s">
        <v>7507</v>
      </c>
      <c r="F115" s="188" t="s">
        <v>7501</v>
      </c>
      <c r="G115" s="188"/>
      <c r="H115" s="188" t="s">
        <v>7404</v>
      </c>
      <c r="I115" s="188" t="s">
        <v>7404</v>
      </c>
      <c r="J115" s="188" t="s">
        <v>197</v>
      </c>
      <c r="K115" s="188"/>
      <c r="L115" s="188"/>
      <c r="M115" s="188">
        <v>95</v>
      </c>
      <c r="N115" s="188" t="s">
        <v>7618</v>
      </c>
      <c r="O115" s="188" t="s">
        <v>7619</v>
      </c>
      <c r="P115" s="188" t="s">
        <v>7620</v>
      </c>
      <c r="Q115" s="188" t="s">
        <v>7621</v>
      </c>
      <c r="R115" s="188" t="s">
        <v>7618</v>
      </c>
      <c r="S115" s="188" t="s">
        <v>5952</v>
      </c>
      <c r="T115" s="188"/>
      <c r="U115" s="191" t="s">
        <v>7623</v>
      </c>
      <c r="V115" s="191"/>
      <c r="W115" s="191"/>
      <c r="X115" s="218">
        <v>0</v>
      </c>
      <c r="Y115" s="191">
        <v>100</v>
      </c>
      <c r="Z115" s="218">
        <v>0</v>
      </c>
      <c r="AA115" s="191"/>
      <c r="AB115" s="191" t="s">
        <v>7624</v>
      </c>
      <c r="AC115" s="192">
        <v>1</v>
      </c>
      <c r="AD115" s="193">
        <v>13140079.17</v>
      </c>
      <c r="AE115" s="193">
        <v>13140079.17</v>
      </c>
      <c r="AF115" s="193">
        <f>IF(AB115="С НДС",AE115*1.12,AE115)</f>
        <v>14716888.670400001</v>
      </c>
      <c r="AG115" s="192">
        <v>1</v>
      </c>
      <c r="AH115" s="193">
        <v>16398818.800000001</v>
      </c>
      <c r="AI115" s="193">
        <v>16398818.800000001</v>
      </c>
      <c r="AJ115" s="193">
        <f>IF(AB115="С НДС",AI115*1.12,AI115)</f>
        <v>18366677.056000002</v>
      </c>
      <c r="AK115" s="192">
        <v>1</v>
      </c>
      <c r="AL115" s="193">
        <v>17054771.550000001</v>
      </c>
      <c r="AM115" s="193">
        <v>17054771.550000001</v>
      </c>
      <c r="AN115" s="193">
        <f>IF(AB115="С НДС",AM115*1.12,AM115)</f>
        <v>19101344.136000004</v>
      </c>
      <c r="AO115" s="191"/>
      <c r="AP115" s="191"/>
      <c r="AQ115" s="191"/>
      <c r="AR115" s="191"/>
      <c r="AS115" s="191"/>
      <c r="AT115" s="191"/>
      <c r="AU115" s="191"/>
      <c r="AV115" s="191"/>
      <c r="AW115" s="188"/>
      <c r="AX115" s="188"/>
      <c r="AY115" s="188"/>
      <c r="AZ115" s="188"/>
      <c r="BA115" s="188"/>
      <c r="BB115" s="194">
        <v>0</v>
      </c>
      <c r="BC115" s="194">
        <f>IF(AB115="С НДС",BB115*1.12,BB115)</f>
        <v>0</v>
      </c>
      <c r="BD115" s="188" t="s">
        <v>7774</v>
      </c>
      <c r="BE115" s="188" t="s">
        <v>7843</v>
      </c>
      <c r="BF115" s="188" t="s">
        <v>7844</v>
      </c>
      <c r="BG115" s="188"/>
      <c r="BH115" s="188"/>
      <c r="BI115" s="188"/>
      <c r="BJ115" s="188"/>
      <c r="BK115" s="188"/>
      <c r="BL115" s="188"/>
      <c r="BM115" s="188"/>
      <c r="BN115" s="188"/>
      <c r="BO115" s="188"/>
      <c r="BP115" s="182" t="s">
        <v>7577</v>
      </c>
    </row>
    <row r="116" spans="2:68" s="221" customFormat="1" ht="15" x14ac:dyDescent="0.25">
      <c r="B116" s="189"/>
      <c r="C116" s="189"/>
      <c r="D116" s="189"/>
      <c r="E116" s="188" t="s">
        <v>7845</v>
      </c>
      <c r="F116" s="188" t="s">
        <v>7501</v>
      </c>
      <c r="G116" s="188"/>
      <c r="H116" s="188" t="s">
        <v>7404</v>
      </c>
      <c r="I116" s="188" t="s">
        <v>7404</v>
      </c>
      <c r="J116" s="188" t="s">
        <v>197</v>
      </c>
      <c r="K116" s="188"/>
      <c r="L116" s="188"/>
      <c r="M116" s="188">
        <v>95</v>
      </c>
      <c r="N116" s="188" t="s">
        <v>7618</v>
      </c>
      <c r="O116" s="188" t="s">
        <v>7619</v>
      </c>
      <c r="P116" s="188" t="s">
        <v>7622</v>
      </c>
      <c r="Q116" s="188" t="s">
        <v>7621</v>
      </c>
      <c r="R116" s="188" t="s">
        <v>7618</v>
      </c>
      <c r="S116" s="188" t="s">
        <v>5952</v>
      </c>
      <c r="T116" s="188"/>
      <c r="U116" s="191" t="s">
        <v>7623</v>
      </c>
      <c r="V116" s="191"/>
      <c r="W116" s="191"/>
      <c r="X116" s="218">
        <v>0</v>
      </c>
      <c r="Y116" s="191">
        <v>100</v>
      </c>
      <c r="Z116" s="218">
        <v>0</v>
      </c>
      <c r="AA116" s="191"/>
      <c r="AB116" s="191" t="s">
        <v>7624</v>
      </c>
      <c r="AC116" s="192">
        <v>1</v>
      </c>
      <c r="AD116" s="193">
        <v>13140079.17</v>
      </c>
      <c r="AE116" s="193">
        <f t="shared" ref="AE116" si="200">AD116*AC116</f>
        <v>13140079.17</v>
      </c>
      <c r="AF116" s="193">
        <f t="shared" ref="AF116:AF150" si="201">IF(AB116="С НДС",AE116*1.12,AE116)</f>
        <v>14716888.670400001</v>
      </c>
      <c r="AG116" s="192">
        <v>1</v>
      </c>
      <c r="AH116" s="193">
        <v>16398818.800000001</v>
      </c>
      <c r="AI116" s="193">
        <f t="shared" ref="AI116" si="202">AH116*AG116</f>
        <v>16398818.800000001</v>
      </c>
      <c r="AJ116" s="193">
        <f t="shared" ref="AJ116" si="203">IF(AB116="С НДС",AI116*1.12,AI116)</f>
        <v>18366677.056000002</v>
      </c>
      <c r="AK116" s="192">
        <v>1</v>
      </c>
      <c r="AL116" s="193">
        <v>17054771.550000001</v>
      </c>
      <c r="AM116" s="193">
        <f t="shared" ref="AM116" si="204">AL116*AK116</f>
        <v>17054771.550000001</v>
      </c>
      <c r="AN116" s="193">
        <f t="shared" ref="AN116" si="205">IF(AB116="С НДС",AM116*1.12,AM116)</f>
        <v>19101344.136000004</v>
      </c>
      <c r="AO116" s="191"/>
      <c r="AP116" s="191"/>
      <c r="AQ116" s="191"/>
      <c r="AR116" s="191"/>
      <c r="AS116" s="191"/>
      <c r="AT116" s="191"/>
      <c r="AU116" s="191"/>
      <c r="AV116" s="191"/>
      <c r="AW116" s="188"/>
      <c r="AX116" s="188"/>
      <c r="AY116" s="188"/>
      <c r="AZ116" s="188"/>
      <c r="BA116" s="188"/>
      <c r="BB116" s="194">
        <f t="shared" ref="BB116" si="206">SUM(AY116,AU116,AQ116,AI116,AE116,AM116)</f>
        <v>46593669.519999996</v>
      </c>
      <c r="BC116" s="194">
        <f t="shared" ref="BC116:BC150" si="207">IF(AB116="С НДС",BB116*1.12,BB116)</f>
        <v>52184909.862400003</v>
      </c>
      <c r="BD116" s="188" t="s">
        <v>7774</v>
      </c>
      <c r="BE116" s="188" t="s">
        <v>7843</v>
      </c>
      <c r="BF116" s="188" t="s">
        <v>7844</v>
      </c>
      <c r="BG116" s="188"/>
      <c r="BH116" s="188"/>
      <c r="BI116" s="188"/>
      <c r="BJ116" s="188"/>
      <c r="BK116" s="188"/>
      <c r="BL116" s="188"/>
      <c r="BM116" s="188"/>
      <c r="BN116" s="188"/>
      <c r="BO116" s="188"/>
      <c r="BP116" s="188"/>
    </row>
    <row r="117" spans="2:68" ht="15" x14ac:dyDescent="0.2">
      <c r="B117" s="180"/>
      <c r="C117" s="180"/>
      <c r="D117" s="180"/>
      <c r="E117" s="230" t="s">
        <v>7615</v>
      </c>
      <c r="F117" s="180" t="s">
        <v>7616</v>
      </c>
      <c r="G117" s="180"/>
      <c r="H117" s="180" t="s">
        <v>6276</v>
      </c>
      <c r="I117" s="180" t="s">
        <v>6276</v>
      </c>
      <c r="J117" s="182" t="s">
        <v>105</v>
      </c>
      <c r="K117" s="182" t="s">
        <v>7617</v>
      </c>
      <c r="L117" s="197"/>
      <c r="M117" s="180">
        <v>100</v>
      </c>
      <c r="N117" s="198" t="s">
        <v>7618</v>
      </c>
      <c r="O117" s="197" t="s">
        <v>7619</v>
      </c>
      <c r="P117" s="180" t="s">
        <v>7620</v>
      </c>
      <c r="Q117" s="180" t="s">
        <v>7621</v>
      </c>
      <c r="R117" s="198" t="s">
        <v>7618</v>
      </c>
      <c r="S117" s="180" t="s">
        <v>7367</v>
      </c>
      <c r="T117" s="182"/>
      <c r="U117" s="186"/>
      <c r="V117" s="186" t="s">
        <v>7622</v>
      </c>
      <c r="W117" s="186" t="s">
        <v>7623</v>
      </c>
      <c r="X117" s="218">
        <v>0</v>
      </c>
      <c r="Y117" s="191">
        <v>100</v>
      </c>
      <c r="Z117" s="218">
        <v>0</v>
      </c>
      <c r="AA117" s="186"/>
      <c r="AB117" s="186" t="s">
        <v>7624</v>
      </c>
      <c r="AC117" s="199"/>
      <c r="AD117" s="200"/>
      <c r="AE117" s="201">
        <f>(1121995.41+1395303+451944.64)+(121643.5+192335)+(121643.5+192335)</f>
        <v>3597200.0500000003</v>
      </c>
      <c r="AF117" s="202">
        <f t="shared" si="201"/>
        <v>4028864.0560000008</v>
      </c>
      <c r="AG117" s="201"/>
      <c r="AH117" s="200"/>
      <c r="AI117" s="201">
        <v>3699351.21</v>
      </c>
      <c r="AJ117" s="201">
        <f>IF(AB117="С НДС",AI117*1.12,AI117)</f>
        <v>4143273.3552000006</v>
      </c>
      <c r="AK117" s="201"/>
      <c r="AL117" s="200"/>
      <c r="AM117" s="201">
        <v>3720099.21</v>
      </c>
      <c r="AN117" s="201">
        <f>IF(AB117="С НДС",AM117*1.12,AM117)</f>
        <v>4166511.1152000003</v>
      </c>
      <c r="AO117" s="201"/>
      <c r="AP117" s="201"/>
      <c r="AQ117" s="201"/>
      <c r="AR117" s="201"/>
      <c r="AS117" s="201"/>
      <c r="AT117" s="201"/>
      <c r="AU117" s="201"/>
      <c r="AV117" s="201"/>
      <c r="AW117" s="204"/>
      <c r="AX117" s="204"/>
      <c r="AY117" s="204"/>
      <c r="AZ117" s="204"/>
      <c r="BA117" s="204"/>
      <c r="BB117" s="204">
        <f t="shared" ref="BB117:BB119" si="208">SUM(AE117,AI117,AM117,AQ117)</f>
        <v>11016650.469999999</v>
      </c>
      <c r="BC117" s="205">
        <f t="shared" si="207"/>
        <v>12338648.5264</v>
      </c>
      <c r="BD117" s="206">
        <v>120240021112</v>
      </c>
      <c r="BE117" s="180" t="s">
        <v>7625</v>
      </c>
      <c r="BF117" s="180" t="s">
        <v>7626</v>
      </c>
      <c r="BG117" s="182"/>
      <c r="BH117" s="182"/>
      <c r="BI117" s="182"/>
      <c r="BJ117" s="182"/>
      <c r="BK117" s="182"/>
      <c r="BL117" s="182"/>
      <c r="BM117" s="182"/>
      <c r="BN117" s="182"/>
      <c r="BO117" s="182"/>
      <c r="BP117" s="182"/>
    </row>
    <row r="118" spans="2:68" ht="15" x14ac:dyDescent="0.2">
      <c r="B118" s="180"/>
      <c r="C118" s="180"/>
      <c r="D118" s="180"/>
      <c r="E118" s="230" t="s">
        <v>7627</v>
      </c>
      <c r="F118" s="180" t="s">
        <v>7616</v>
      </c>
      <c r="G118" s="180"/>
      <c r="H118" s="180" t="s">
        <v>6276</v>
      </c>
      <c r="I118" s="180" t="s">
        <v>6276</v>
      </c>
      <c r="J118" s="182" t="s">
        <v>105</v>
      </c>
      <c r="K118" s="182" t="s">
        <v>7617</v>
      </c>
      <c r="L118" s="197"/>
      <c r="M118" s="180">
        <v>100</v>
      </c>
      <c r="N118" s="198" t="s">
        <v>7618</v>
      </c>
      <c r="O118" s="197" t="s">
        <v>7619</v>
      </c>
      <c r="P118" s="180" t="s">
        <v>7620</v>
      </c>
      <c r="Q118" s="180" t="s">
        <v>7621</v>
      </c>
      <c r="R118" s="198" t="s">
        <v>7618</v>
      </c>
      <c r="S118" s="180" t="s">
        <v>7364</v>
      </c>
      <c r="T118" s="182"/>
      <c r="U118" s="186"/>
      <c r="V118" s="186" t="s">
        <v>7622</v>
      </c>
      <c r="W118" s="186" t="s">
        <v>7623</v>
      </c>
      <c r="X118" s="218">
        <v>0</v>
      </c>
      <c r="Y118" s="191">
        <v>100</v>
      </c>
      <c r="Z118" s="218">
        <v>0</v>
      </c>
      <c r="AA118" s="186"/>
      <c r="AB118" s="186" t="s">
        <v>7624</v>
      </c>
      <c r="AC118" s="199"/>
      <c r="AD118" s="200"/>
      <c r="AE118" s="201">
        <v>3845469.6</v>
      </c>
      <c r="AF118" s="202">
        <f t="shared" si="201"/>
        <v>4306925.9520000005</v>
      </c>
      <c r="AG118" s="201"/>
      <c r="AH118" s="200"/>
      <c r="AI118" s="201">
        <v>3845469.6</v>
      </c>
      <c r="AJ118" s="201">
        <f t="shared" ref="AJ118:AJ150" si="209">IF(AB118="С НДС",AI118*1.12,AI118)</f>
        <v>4306925.9520000005</v>
      </c>
      <c r="AK118" s="201"/>
      <c r="AL118" s="200"/>
      <c r="AM118" s="201">
        <v>3845469.6</v>
      </c>
      <c r="AN118" s="201">
        <f t="shared" ref="AN118:AN143" si="210">IF(AB118="С НДС",AM118*1.12,AM118)</f>
        <v>4306925.9520000005</v>
      </c>
      <c r="AO118" s="201"/>
      <c r="AP118" s="201"/>
      <c r="AQ118" s="201"/>
      <c r="AR118" s="201"/>
      <c r="AS118" s="201"/>
      <c r="AT118" s="201"/>
      <c r="AU118" s="201"/>
      <c r="AV118" s="201"/>
      <c r="AW118" s="204"/>
      <c r="AX118" s="204"/>
      <c r="AY118" s="204"/>
      <c r="AZ118" s="204"/>
      <c r="BA118" s="204"/>
      <c r="BB118" s="204">
        <f t="shared" si="208"/>
        <v>11536408.800000001</v>
      </c>
      <c r="BC118" s="205">
        <f t="shared" si="207"/>
        <v>12920777.856000002</v>
      </c>
      <c r="BD118" s="206">
        <v>120240021112</v>
      </c>
      <c r="BE118" s="180" t="s">
        <v>7628</v>
      </c>
      <c r="BF118" s="180" t="s">
        <v>6281</v>
      </c>
      <c r="BG118" s="182"/>
      <c r="BH118" s="182"/>
      <c r="BI118" s="182"/>
      <c r="BJ118" s="182"/>
      <c r="BK118" s="182"/>
      <c r="BL118" s="182"/>
      <c r="BM118" s="182"/>
      <c r="BN118" s="182"/>
      <c r="BO118" s="182"/>
      <c r="BP118" s="182"/>
    </row>
    <row r="119" spans="2:68" ht="15" x14ac:dyDescent="0.2">
      <c r="B119" s="180"/>
      <c r="C119" s="180"/>
      <c r="D119" s="180"/>
      <c r="E119" s="230" t="s">
        <v>7629</v>
      </c>
      <c r="F119" s="180" t="s">
        <v>7616</v>
      </c>
      <c r="G119" s="180"/>
      <c r="H119" s="180" t="s">
        <v>6276</v>
      </c>
      <c r="I119" s="180" t="s">
        <v>6276</v>
      </c>
      <c r="J119" s="182" t="s">
        <v>105</v>
      </c>
      <c r="K119" s="182" t="s">
        <v>7617</v>
      </c>
      <c r="L119" s="197"/>
      <c r="M119" s="180">
        <v>100</v>
      </c>
      <c r="N119" s="198" t="s">
        <v>7618</v>
      </c>
      <c r="O119" s="197" t="s">
        <v>7619</v>
      </c>
      <c r="P119" s="180" t="s">
        <v>7620</v>
      </c>
      <c r="Q119" s="180" t="s">
        <v>7621</v>
      </c>
      <c r="R119" s="198" t="s">
        <v>7618</v>
      </c>
      <c r="S119" s="180" t="s">
        <v>7358</v>
      </c>
      <c r="T119" s="182"/>
      <c r="U119" s="186"/>
      <c r="V119" s="186" t="s">
        <v>7622</v>
      </c>
      <c r="W119" s="186" t="s">
        <v>7623</v>
      </c>
      <c r="X119" s="218">
        <v>0</v>
      </c>
      <c r="Y119" s="191">
        <v>100</v>
      </c>
      <c r="Z119" s="218">
        <v>0</v>
      </c>
      <c r="AA119" s="186"/>
      <c r="AB119" s="186" t="s">
        <v>7624</v>
      </c>
      <c r="AC119" s="199"/>
      <c r="AD119" s="200"/>
      <c r="AE119" s="201">
        <v>20074963.989999998</v>
      </c>
      <c r="AF119" s="202">
        <f t="shared" si="201"/>
        <v>22483959.6688</v>
      </c>
      <c r="AG119" s="201"/>
      <c r="AH119" s="200"/>
      <c r="AI119" s="201">
        <v>20074963.989999998</v>
      </c>
      <c r="AJ119" s="201">
        <f t="shared" si="209"/>
        <v>22483959.6688</v>
      </c>
      <c r="AK119" s="201"/>
      <c r="AL119" s="200"/>
      <c r="AM119" s="201">
        <v>20074963.989999998</v>
      </c>
      <c r="AN119" s="201">
        <f t="shared" si="210"/>
        <v>22483959.6688</v>
      </c>
      <c r="AO119" s="201"/>
      <c r="AP119" s="201"/>
      <c r="AQ119" s="201"/>
      <c r="AR119" s="201"/>
      <c r="AS119" s="201"/>
      <c r="AT119" s="201"/>
      <c r="AU119" s="201"/>
      <c r="AV119" s="201"/>
      <c r="AW119" s="204"/>
      <c r="AX119" s="204"/>
      <c r="AY119" s="204"/>
      <c r="AZ119" s="204"/>
      <c r="BA119" s="204"/>
      <c r="BB119" s="204">
        <f t="shared" si="208"/>
        <v>60224891.969999999</v>
      </c>
      <c r="BC119" s="205">
        <f t="shared" si="207"/>
        <v>67451879.006400004</v>
      </c>
      <c r="BD119" s="206">
        <v>120240021112</v>
      </c>
      <c r="BE119" s="180" t="s">
        <v>7630</v>
      </c>
      <c r="BF119" s="180" t="s">
        <v>7631</v>
      </c>
      <c r="BG119" s="182"/>
      <c r="BH119" s="182"/>
      <c r="BI119" s="182"/>
      <c r="BJ119" s="182"/>
      <c r="BK119" s="182"/>
      <c r="BL119" s="182"/>
      <c r="BM119" s="182"/>
      <c r="BN119" s="182"/>
      <c r="BO119" s="182"/>
      <c r="BP119" s="182"/>
    </row>
    <row r="120" spans="2:68" ht="15" x14ac:dyDescent="0.2">
      <c r="B120" s="180"/>
      <c r="C120" s="180"/>
      <c r="D120" s="180"/>
      <c r="E120" s="230" t="s">
        <v>7632</v>
      </c>
      <c r="F120" s="180" t="s">
        <v>7616</v>
      </c>
      <c r="G120" s="180"/>
      <c r="H120" s="180" t="s">
        <v>6276</v>
      </c>
      <c r="I120" s="180" t="s">
        <v>6276</v>
      </c>
      <c r="J120" s="182" t="s">
        <v>105</v>
      </c>
      <c r="K120" s="182" t="s">
        <v>7617</v>
      </c>
      <c r="L120" s="197"/>
      <c r="M120" s="180">
        <v>100</v>
      </c>
      <c r="N120" s="198" t="s">
        <v>7618</v>
      </c>
      <c r="O120" s="197" t="s">
        <v>7619</v>
      </c>
      <c r="P120" s="180" t="s">
        <v>7620</v>
      </c>
      <c r="Q120" s="180" t="s">
        <v>7621</v>
      </c>
      <c r="R120" s="198" t="s">
        <v>7618</v>
      </c>
      <c r="S120" s="180" t="s">
        <v>6526</v>
      </c>
      <c r="T120" s="182"/>
      <c r="U120" s="186"/>
      <c r="V120" s="186" t="s">
        <v>7622</v>
      </c>
      <c r="W120" s="186" t="s">
        <v>7623</v>
      </c>
      <c r="X120" s="218">
        <v>0</v>
      </c>
      <c r="Y120" s="191">
        <v>100</v>
      </c>
      <c r="Z120" s="218">
        <v>0</v>
      </c>
      <c r="AA120" s="186"/>
      <c r="AB120" s="186" t="s">
        <v>7624</v>
      </c>
      <c r="AC120" s="199"/>
      <c r="AD120" s="200"/>
      <c r="AE120" s="201">
        <f>(1094256+2280384)+17419600+(3367367.04+158360)</f>
        <v>24319967.039999999</v>
      </c>
      <c r="AF120" s="202">
        <f t="shared" si="201"/>
        <v>27238363.084800001</v>
      </c>
      <c r="AG120" s="201"/>
      <c r="AH120" s="200"/>
      <c r="AI120" s="201">
        <f>(1094256+2280384)+17419600+(3367367.04+158360)</f>
        <v>24319967.039999999</v>
      </c>
      <c r="AJ120" s="201">
        <f t="shared" si="209"/>
        <v>27238363.084800001</v>
      </c>
      <c r="AK120" s="201"/>
      <c r="AL120" s="200"/>
      <c r="AM120" s="201">
        <f>(1094256+2280384)+17419600+(3367367.04+158360)</f>
        <v>24319967.039999999</v>
      </c>
      <c r="AN120" s="201">
        <f t="shared" si="210"/>
        <v>27238363.084800001</v>
      </c>
      <c r="AO120" s="201"/>
      <c r="AP120" s="201"/>
      <c r="AQ120" s="201"/>
      <c r="AR120" s="201"/>
      <c r="AS120" s="201"/>
      <c r="AT120" s="201"/>
      <c r="AU120" s="201"/>
      <c r="AV120" s="201"/>
      <c r="AW120" s="204"/>
      <c r="AX120" s="204"/>
      <c r="AY120" s="204"/>
      <c r="AZ120" s="204"/>
      <c r="BA120" s="204"/>
      <c r="BB120" s="231">
        <v>0</v>
      </c>
      <c r="BC120" s="232">
        <f t="shared" si="207"/>
        <v>0</v>
      </c>
      <c r="BD120" s="206">
        <v>120240021112</v>
      </c>
      <c r="BE120" s="180" t="s">
        <v>7633</v>
      </c>
      <c r="BF120" s="180" t="s">
        <v>6302</v>
      </c>
      <c r="BG120" s="182"/>
      <c r="BH120" s="182"/>
      <c r="BI120" s="182"/>
      <c r="BJ120" s="182"/>
      <c r="BK120" s="182"/>
      <c r="BL120" s="182"/>
      <c r="BM120" s="182"/>
      <c r="BN120" s="182"/>
      <c r="BO120" s="182"/>
      <c r="BP120" s="182" t="s">
        <v>7577</v>
      </c>
    </row>
    <row r="121" spans="2:68" s="221" customFormat="1" ht="15" x14ac:dyDescent="0.25">
      <c r="B121" s="189"/>
      <c r="C121" s="189"/>
      <c r="D121" s="189"/>
      <c r="E121" s="188" t="s">
        <v>7846</v>
      </c>
      <c r="F121" s="188" t="s">
        <v>7616</v>
      </c>
      <c r="G121" s="188"/>
      <c r="H121" s="188" t="s">
        <v>6276</v>
      </c>
      <c r="I121" s="188" t="s">
        <v>6276</v>
      </c>
      <c r="J121" s="188" t="s">
        <v>105</v>
      </c>
      <c r="K121" s="188" t="s">
        <v>7617</v>
      </c>
      <c r="L121" s="188"/>
      <c r="M121" s="188">
        <v>100</v>
      </c>
      <c r="N121" s="188" t="s">
        <v>7618</v>
      </c>
      <c r="O121" s="188" t="s">
        <v>7619</v>
      </c>
      <c r="P121" s="188" t="s">
        <v>7622</v>
      </c>
      <c r="Q121" s="188" t="s">
        <v>7621</v>
      </c>
      <c r="R121" s="188" t="s">
        <v>7618</v>
      </c>
      <c r="S121" s="188" t="s">
        <v>6526</v>
      </c>
      <c r="T121" s="188"/>
      <c r="U121" s="191"/>
      <c r="V121" s="191" t="s">
        <v>7622</v>
      </c>
      <c r="W121" s="191" t="s">
        <v>7623</v>
      </c>
      <c r="X121" s="218">
        <v>0</v>
      </c>
      <c r="Y121" s="191">
        <v>100</v>
      </c>
      <c r="Z121" s="218">
        <v>0</v>
      </c>
      <c r="AA121" s="191"/>
      <c r="AB121" s="191" t="s">
        <v>7624</v>
      </c>
      <c r="AC121" s="192">
        <v>1</v>
      </c>
      <c r="AD121" s="193">
        <v>24319967.039999999</v>
      </c>
      <c r="AE121" s="193">
        <f t="shared" ref="AE121" si="211">AD121*AC121</f>
        <v>24319967.039999999</v>
      </c>
      <c r="AF121" s="193">
        <f t="shared" si="201"/>
        <v>27238363.084800001</v>
      </c>
      <c r="AG121" s="192">
        <v>1</v>
      </c>
      <c r="AH121" s="193">
        <v>24319967.039999999</v>
      </c>
      <c r="AI121" s="193">
        <f t="shared" ref="AI121" si="212">AH121*AG121</f>
        <v>24319967.039999999</v>
      </c>
      <c r="AJ121" s="193">
        <f t="shared" si="209"/>
        <v>27238363.084800001</v>
      </c>
      <c r="AK121" s="192">
        <v>1</v>
      </c>
      <c r="AL121" s="193">
        <v>24319967.039999999</v>
      </c>
      <c r="AM121" s="193">
        <f t="shared" ref="AM121" si="213">AL121*AK121</f>
        <v>24319967.039999999</v>
      </c>
      <c r="AN121" s="193">
        <f t="shared" si="210"/>
        <v>27238363.084800001</v>
      </c>
      <c r="AO121" s="191"/>
      <c r="AP121" s="191"/>
      <c r="AQ121" s="191"/>
      <c r="AR121" s="191"/>
      <c r="AS121" s="191"/>
      <c r="AT121" s="191"/>
      <c r="AU121" s="191"/>
      <c r="AV121" s="191"/>
      <c r="AW121" s="188"/>
      <c r="AX121" s="188"/>
      <c r="AY121" s="188"/>
      <c r="AZ121" s="188"/>
      <c r="BA121" s="188"/>
      <c r="BB121" s="233">
        <f t="shared" ref="BB121" si="214">SUM(AY121,AU121,AQ121,AI121,AE121,AM121)</f>
        <v>72959901.120000005</v>
      </c>
      <c r="BC121" s="233">
        <f t="shared" si="207"/>
        <v>81715089.254400015</v>
      </c>
      <c r="BD121" s="188" t="s">
        <v>7774</v>
      </c>
      <c r="BE121" s="188" t="s">
        <v>7633</v>
      </c>
      <c r="BF121" s="188" t="s">
        <v>6302</v>
      </c>
      <c r="BG121" s="188"/>
      <c r="BH121" s="188"/>
      <c r="BI121" s="188"/>
      <c r="BJ121" s="188"/>
      <c r="BK121" s="188"/>
      <c r="BL121" s="188"/>
      <c r="BM121" s="188"/>
      <c r="BN121" s="188"/>
      <c r="BO121" s="188"/>
      <c r="BP121" s="188"/>
    </row>
    <row r="122" spans="2:68" ht="15" x14ac:dyDescent="0.2">
      <c r="B122" s="180"/>
      <c r="C122" s="180"/>
      <c r="D122" s="180"/>
      <c r="E122" s="230" t="s">
        <v>7634</v>
      </c>
      <c r="F122" s="180" t="s">
        <v>7635</v>
      </c>
      <c r="G122" s="180"/>
      <c r="H122" s="180" t="s">
        <v>7636</v>
      </c>
      <c r="I122" s="180" t="s">
        <v>7636</v>
      </c>
      <c r="J122" s="182" t="s">
        <v>197</v>
      </c>
      <c r="K122" s="182"/>
      <c r="L122" s="197"/>
      <c r="M122" s="180">
        <v>100</v>
      </c>
      <c r="N122" s="198" t="s">
        <v>7618</v>
      </c>
      <c r="O122" s="197" t="s">
        <v>7619</v>
      </c>
      <c r="P122" s="180" t="s">
        <v>7622</v>
      </c>
      <c r="Q122" s="180" t="s">
        <v>7621</v>
      </c>
      <c r="R122" s="198" t="s">
        <v>7618</v>
      </c>
      <c r="S122" s="180" t="s">
        <v>7364</v>
      </c>
      <c r="T122" s="182"/>
      <c r="U122" s="186"/>
      <c r="V122" s="186" t="s">
        <v>7637</v>
      </c>
      <c r="W122" s="186" t="s">
        <v>7623</v>
      </c>
      <c r="X122" s="218">
        <v>0</v>
      </c>
      <c r="Y122" s="191">
        <v>100</v>
      </c>
      <c r="Z122" s="218">
        <v>0</v>
      </c>
      <c r="AA122" s="186"/>
      <c r="AB122" s="186" t="s">
        <v>7624</v>
      </c>
      <c r="AC122" s="199"/>
      <c r="AD122" s="200"/>
      <c r="AE122" s="201">
        <v>6363000</v>
      </c>
      <c r="AF122" s="202">
        <f t="shared" si="201"/>
        <v>7126560.0000000009</v>
      </c>
      <c r="AG122" s="201"/>
      <c r="AH122" s="200"/>
      <c r="AI122" s="201">
        <f>8330000+154000</f>
        <v>8484000</v>
      </c>
      <c r="AJ122" s="201">
        <f t="shared" si="209"/>
        <v>9502080</v>
      </c>
      <c r="AK122" s="201"/>
      <c r="AL122" s="200"/>
      <c r="AM122" s="201">
        <f>8330000+154000</f>
        <v>8484000</v>
      </c>
      <c r="AN122" s="201">
        <f t="shared" si="210"/>
        <v>9502080</v>
      </c>
      <c r="AO122" s="201"/>
      <c r="AP122" s="201"/>
      <c r="AQ122" s="201"/>
      <c r="AR122" s="201"/>
      <c r="AS122" s="201"/>
      <c r="AT122" s="201"/>
      <c r="AU122" s="201"/>
      <c r="AV122" s="201"/>
      <c r="AW122" s="204"/>
      <c r="AX122" s="204"/>
      <c r="AY122" s="204"/>
      <c r="AZ122" s="204"/>
      <c r="BA122" s="204"/>
      <c r="BB122" s="231">
        <v>0</v>
      </c>
      <c r="BC122" s="232">
        <f t="shared" si="207"/>
        <v>0</v>
      </c>
      <c r="BD122" s="206">
        <v>120240021112</v>
      </c>
      <c r="BE122" s="180" t="s">
        <v>7638</v>
      </c>
      <c r="BF122" s="180" t="s">
        <v>6310</v>
      </c>
      <c r="BG122" s="182"/>
      <c r="BH122" s="182"/>
      <c r="BI122" s="182"/>
      <c r="BJ122" s="182"/>
      <c r="BK122" s="182"/>
      <c r="BL122" s="182"/>
      <c r="BM122" s="182"/>
      <c r="BN122" s="182"/>
      <c r="BO122" s="182"/>
      <c r="BP122" s="182" t="s">
        <v>7847</v>
      </c>
    </row>
    <row r="123" spans="2:68" s="221" customFormat="1" ht="15" x14ac:dyDescent="0.25">
      <c r="B123" s="189"/>
      <c r="C123" s="189"/>
      <c r="D123" s="189"/>
      <c r="E123" s="188" t="s">
        <v>7848</v>
      </c>
      <c r="F123" s="188" t="s">
        <v>7635</v>
      </c>
      <c r="G123" s="188"/>
      <c r="H123" s="188" t="s">
        <v>7636</v>
      </c>
      <c r="I123" s="188" t="s">
        <v>7636</v>
      </c>
      <c r="J123" s="188" t="s">
        <v>197</v>
      </c>
      <c r="K123" s="188"/>
      <c r="L123" s="188"/>
      <c r="M123" s="188">
        <v>100</v>
      </c>
      <c r="N123" s="188" t="s">
        <v>7618</v>
      </c>
      <c r="O123" s="188" t="s">
        <v>7619</v>
      </c>
      <c r="P123" s="188" t="s">
        <v>7622</v>
      </c>
      <c r="Q123" s="188" t="s">
        <v>7621</v>
      </c>
      <c r="R123" s="188" t="s">
        <v>7618</v>
      </c>
      <c r="S123" s="188" t="s">
        <v>7364</v>
      </c>
      <c r="T123" s="188"/>
      <c r="U123" s="191"/>
      <c r="V123" s="191" t="s">
        <v>7637</v>
      </c>
      <c r="W123" s="191" t="s">
        <v>7623</v>
      </c>
      <c r="X123" s="218">
        <v>0</v>
      </c>
      <c r="Y123" s="191">
        <v>100</v>
      </c>
      <c r="Z123" s="218">
        <v>0</v>
      </c>
      <c r="AA123" s="191"/>
      <c r="AB123" s="191" t="s">
        <v>7624</v>
      </c>
      <c r="AC123" s="192">
        <v>1</v>
      </c>
      <c r="AD123" s="193">
        <v>6363000</v>
      </c>
      <c r="AE123" s="193">
        <f t="shared" ref="AE123" si="215">AD123*AC123</f>
        <v>6363000</v>
      </c>
      <c r="AF123" s="193">
        <f t="shared" si="201"/>
        <v>7126560.0000000009</v>
      </c>
      <c r="AG123" s="192">
        <v>1</v>
      </c>
      <c r="AH123" s="193">
        <f>8330000+154000</f>
        <v>8484000</v>
      </c>
      <c r="AI123" s="193">
        <f t="shared" ref="AI123" si="216">AH123*AG123</f>
        <v>8484000</v>
      </c>
      <c r="AJ123" s="193">
        <f t="shared" si="209"/>
        <v>9502080</v>
      </c>
      <c r="AK123" s="192">
        <v>1</v>
      </c>
      <c r="AL123" s="193">
        <f>8330000+154000</f>
        <v>8484000</v>
      </c>
      <c r="AM123" s="193">
        <f t="shared" ref="AM123" si="217">AL123*AK123</f>
        <v>8484000</v>
      </c>
      <c r="AN123" s="193">
        <f t="shared" si="210"/>
        <v>9502080</v>
      </c>
      <c r="AO123" s="191"/>
      <c r="AP123" s="191"/>
      <c r="AQ123" s="191"/>
      <c r="AR123" s="191"/>
      <c r="AS123" s="191"/>
      <c r="AT123" s="191"/>
      <c r="AU123" s="191"/>
      <c r="AV123" s="191"/>
      <c r="AW123" s="188"/>
      <c r="AX123" s="188"/>
      <c r="AY123" s="188"/>
      <c r="AZ123" s="188"/>
      <c r="BA123" s="188"/>
      <c r="BB123" s="233">
        <f t="shared" ref="BB123" si="218">SUM(AY123,AU123,AQ123,AI123,AE123,AM123)</f>
        <v>23331000</v>
      </c>
      <c r="BC123" s="233">
        <f t="shared" si="207"/>
        <v>26130720.000000004</v>
      </c>
      <c r="BD123" s="188" t="s">
        <v>7774</v>
      </c>
      <c r="BE123" s="188" t="s">
        <v>7638</v>
      </c>
      <c r="BF123" s="188" t="s">
        <v>7849</v>
      </c>
      <c r="BG123" s="188"/>
      <c r="BH123" s="188"/>
      <c r="BI123" s="188"/>
      <c r="BJ123" s="188"/>
      <c r="BK123" s="188"/>
      <c r="BL123" s="188"/>
      <c r="BM123" s="188"/>
      <c r="BN123" s="188"/>
      <c r="BO123" s="188"/>
      <c r="BP123" s="188"/>
    </row>
    <row r="124" spans="2:68" ht="15" x14ac:dyDescent="0.2">
      <c r="B124" s="180"/>
      <c r="C124" s="180"/>
      <c r="D124" s="180"/>
      <c r="E124" s="230" t="s">
        <v>7639</v>
      </c>
      <c r="F124" s="180" t="s">
        <v>7635</v>
      </c>
      <c r="G124" s="180"/>
      <c r="H124" s="180" t="s">
        <v>7636</v>
      </c>
      <c r="I124" s="180" t="s">
        <v>7636</v>
      </c>
      <c r="J124" s="182" t="s">
        <v>197</v>
      </c>
      <c r="K124" s="182"/>
      <c r="L124" s="197"/>
      <c r="M124" s="180">
        <v>100</v>
      </c>
      <c r="N124" s="198" t="s">
        <v>7618</v>
      </c>
      <c r="O124" s="197" t="s">
        <v>7619</v>
      </c>
      <c r="P124" s="180" t="s">
        <v>7622</v>
      </c>
      <c r="Q124" s="180" t="s">
        <v>7621</v>
      </c>
      <c r="R124" s="198" t="s">
        <v>7618</v>
      </c>
      <c r="S124" s="180" t="s">
        <v>7361</v>
      </c>
      <c r="T124" s="182"/>
      <c r="U124" s="186"/>
      <c r="V124" s="186" t="s">
        <v>7637</v>
      </c>
      <c r="W124" s="186" t="s">
        <v>7623</v>
      </c>
      <c r="X124" s="218">
        <v>0</v>
      </c>
      <c r="Y124" s="191">
        <v>100</v>
      </c>
      <c r="Z124" s="218">
        <v>0</v>
      </c>
      <c r="AA124" s="186"/>
      <c r="AB124" s="186" t="s">
        <v>7624</v>
      </c>
      <c r="AC124" s="199"/>
      <c r="AD124" s="200"/>
      <c r="AE124" s="201">
        <v>27140400</v>
      </c>
      <c r="AF124" s="202">
        <f t="shared" si="201"/>
        <v>30397248.000000004</v>
      </c>
      <c r="AG124" s="201"/>
      <c r="AH124" s="200"/>
      <c r="AI124" s="201">
        <f>35438400+748800</f>
        <v>36187200</v>
      </c>
      <c r="AJ124" s="201">
        <f t="shared" si="209"/>
        <v>40529664.000000007</v>
      </c>
      <c r="AK124" s="201"/>
      <c r="AL124" s="200"/>
      <c r="AM124" s="201">
        <f>35438400+748800</f>
        <v>36187200</v>
      </c>
      <c r="AN124" s="201">
        <f t="shared" si="210"/>
        <v>40529664.000000007</v>
      </c>
      <c r="AO124" s="201"/>
      <c r="AP124" s="201"/>
      <c r="AQ124" s="201"/>
      <c r="AR124" s="201"/>
      <c r="AS124" s="201"/>
      <c r="AT124" s="201"/>
      <c r="AU124" s="201"/>
      <c r="AV124" s="201"/>
      <c r="AW124" s="204"/>
      <c r="AX124" s="204"/>
      <c r="AY124" s="204"/>
      <c r="AZ124" s="204"/>
      <c r="BA124" s="204"/>
      <c r="BB124" s="231">
        <v>0</v>
      </c>
      <c r="BC124" s="232">
        <f t="shared" si="207"/>
        <v>0</v>
      </c>
      <c r="BD124" s="206">
        <v>120240021112</v>
      </c>
      <c r="BE124" s="180" t="s">
        <v>7640</v>
      </c>
      <c r="BF124" s="180" t="s">
        <v>6314</v>
      </c>
      <c r="BG124" s="182"/>
      <c r="BH124" s="182"/>
      <c r="BI124" s="182"/>
      <c r="BJ124" s="182"/>
      <c r="BK124" s="182"/>
      <c r="BL124" s="182"/>
      <c r="BM124" s="182"/>
      <c r="BN124" s="182"/>
      <c r="BO124" s="182"/>
      <c r="BP124" s="182" t="s">
        <v>7847</v>
      </c>
    </row>
    <row r="125" spans="2:68" s="221" customFormat="1" ht="15" x14ac:dyDescent="0.25">
      <c r="B125" s="189"/>
      <c r="C125" s="189"/>
      <c r="D125" s="189"/>
      <c r="E125" s="188" t="s">
        <v>7850</v>
      </c>
      <c r="F125" s="188" t="s">
        <v>7635</v>
      </c>
      <c r="G125" s="188"/>
      <c r="H125" s="188" t="s">
        <v>7636</v>
      </c>
      <c r="I125" s="188" t="s">
        <v>7636</v>
      </c>
      <c r="J125" s="188" t="s">
        <v>197</v>
      </c>
      <c r="K125" s="188"/>
      <c r="L125" s="188"/>
      <c r="M125" s="188">
        <v>100</v>
      </c>
      <c r="N125" s="188" t="s">
        <v>7618</v>
      </c>
      <c r="O125" s="188" t="s">
        <v>7619</v>
      </c>
      <c r="P125" s="188" t="s">
        <v>7622</v>
      </c>
      <c r="Q125" s="188" t="s">
        <v>7621</v>
      </c>
      <c r="R125" s="188" t="s">
        <v>7618</v>
      </c>
      <c r="S125" s="188" t="s">
        <v>7361</v>
      </c>
      <c r="T125" s="188"/>
      <c r="U125" s="191"/>
      <c r="V125" s="191" t="s">
        <v>7637</v>
      </c>
      <c r="W125" s="191" t="s">
        <v>7623</v>
      </c>
      <c r="X125" s="218">
        <v>0</v>
      </c>
      <c r="Y125" s="191">
        <v>100</v>
      </c>
      <c r="Z125" s="218">
        <v>0</v>
      </c>
      <c r="AA125" s="191"/>
      <c r="AB125" s="191" t="s">
        <v>7624</v>
      </c>
      <c r="AC125" s="192">
        <v>1</v>
      </c>
      <c r="AD125" s="193">
        <v>27140400</v>
      </c>
      <c r="AE125" s="193">
        <f t="shared" ref="AE125" si="219">AD125*AC125</f>
        <v>27140400</v>
      </c>
      <c r="AF125" s="193">
        <f t="shared" si="201"/>
        <v>30397248.000000004</v>
      </c>
      <c r="AG125" s="192">
        <v>1</v>
      </c>
      <c r="AH125" s="193">
        <f>35438400+748800</f>
        <v>36187200</v>
      </c>
      <c r="AI125" s="193">
        <f t="shared" ref="AI125" si="220">AH125*AG125</f>
        <v>36187200</v>
      </c>
      <c r="AJ125" s="193">
        <f t="shared" si="209"/>
        <v>40529664.000000007</v>
      </c>
      <c r="AK125" s="192">
        <v>1</v>
      </c>
      <c r="AL125" s="193">
        <f>35438400+748800</f>
        <v>36187200</v>
      </c>
      <c r="AM125" s="193">
        <f t="shared" ref="AM125" si="221">AL125*AK125</f>
        <v>36187200</v>
      </c>
      <c r="AN125" s="193">
        <f t="shared" si="210"/>
        <v>40529664.000000007</v>
      </c>
      <c r="AO125" s="191"/>
      <c r="AP125" s="191"/>
      <c r="AQ125" s="191"/>
      <c r="AR125" s="191"/>
      <c r="AS125" s="191"/>
      <c r="AT125" s="191"/>
      <c r="AU125" s="191"/>
      <c r="AV125" s="191"/>
      <c r="AW125" s="188"/>
      <c r="AX125" s="188"/>
      <c r="AY125" s="188"/>
      <c r="AZ125" s="188"/>
      <c r="BA125" s="188"/>
      <c r="BB125" s="233">
        <f>SUM(AY125,AU125,AQ125,AI125,AE125,AM125)</f>
        <v>99514800</v>
      </c>
      <c r="BC125" s="233">
        <f t="shared" si="207"/>
        <v>111456576.00000001</v>
      </c>
      <c r="BD125" s="188" t="s">
        <v>7774</v>
      </c>
      <c r="BE125" s="188" t="s">
        <v>7640</v>
      </c>
      <c r="BF125" s="188" t="s">
        <v>7851</v>
      </c>
      <c r="BG125" s="188"/>
      <c r="BH125" s="188"/>
      <c r="BI125" s="188"/>
      <c r="BJ125" s="188"/>
      <c r="BK125" s="188"/>
      <c r="BL125" s="188"/>
      <c r="BM125" s="188"/>
      <c r="BN125" s="188"/>
      <c r="BO125" s="188"/>
      <c r="BP125" s="188"/>
    </row>
    <row r="126" spans="2:68" ht="15" x14ac:dyDescent="0.2">
      <c r="B126" s="180"/>
      <c r="C126" s="180"/>
      <c r="D126" s="180"/>
      <c r="E126" s="230" t="s">
        <v>7641</v>
      </c>
      <c r="F126" s="180" t="s">
        <v>7635</v>
      </c>
      <c r="G126" s="180"/>
      <c r="H126" s="180" t="s">
        <v>7636</v>
      </c>
      <c r="I126" s="180" t="s">
        <v>7636</v>
      </c>
      <c r="J126" s="182" t="s">
        <v>197</v>
      </c>
      <c r="K126" s="182"/>
      <c r="L126" s="197"/>
      <c r="M126" s="180">
        <v>100</v>
      </c>
      <c r="N126" s="198" t="s">
        <v>7618</v>
      </c>
      <c r="O126" s="197" t="s">
        <v>7619</v>
      </c>
      <c r="P126" s="180" t="s">
        <v>7622</v>
      </c>
      <c r="Q126" s="180" t="s">
        <v>7621</v>
      </c>
      <c r="R126" s="198" t="s">
        <v>7618</v>
      </c>
      <c r="S126" s="180" t="s">
        <v>7367</v>
      </c>
      <c r="T126" s="182"/>
      <c r="U126" s="186"/>
      <c r="V126" s="186" t="s">
        <v>7637</v>
      </c>
      <c r="W126" s="186" t="s">
        <v>7623</v>
      </c>
      <c r="X126" s="218">
        <v>0</v>
      </c>
      <c r="Y126" s="191">
        <v>100</v>
      </c>
      <c r="Z126" s="218">
        <v>0</v>
      </c>
      <c r="AA126" s="186"/>
      <c r="AB126" s="186" t="s">
        <v>7624</v>
      </c>
      <c r="AC126" s="199"/>
      <c r="AD126" s="200"/>
      <c r="AE126" s="201">
        <v>12520200</v>
      </c>
      <c r="AF126" s="202">
        <f t="shared" si="201"/>
        <v>14022624.000000002</v>
      </c>
      <c r="AG126" s="201"/>
      <c r="AH126" s="200"/>
      <c r="AI126" s="201">
        <f>15142400+1114400+436800</f>
        <v>16693600</v>
      </c>
      <c r="AJ126" s="201">
        <f t="shared" si="209"/>
        <v>18696832</v>
      </c>
      <c r="AK126" s="201"/>
      <c r="AL126" s="200"/>
      <c r="AM126" s="201">
        <f>15142400+1114400+436800</f>
        <v>16693600</v>
      </c>
      <c r="AN126" s="201">
        <f t="shared" si="210"/>
        <v>18696832</v>
      </c>
      <c r="AO126" s="201"/>
      <c r="AP126" s="201"/>
      <c r="AQ126" s="201"/>
      <c r="AR126" s="201"/>
      <c r="AS126" s="201"/>
      <c r="AT126" s="201"/>
      <c r="AU126" s="201"/>
      <c r="AV126" s="201"/>
      <c r="AW126" s="204"/>
      <c r="AX126" s="204"/>
      <c r="AY126" s="204"/>
      <c r="AZ126" s="204"/>
      <c r="BA126" s="204"/>
      <c r="BB126" s="231">
        <v>0</v>
      </c>
      <c r="BC126" s="232">
        <f t="shared" si="207"/>
        <v>0</v>
      </c>
      <c r="BD126" s="206">
        <v>120240021112</v>
      </c>
      <c r="BE126" s="180" t="s">
        <v>7642</v>
      </c>
      <c r="BF126" s="180" t="s">
        <v>6318</v>
      </c>
      <c r="BG126" s="182"/>
      <c r="BH126" s="182"/>
      <c r="BI126" s="182"/>
      <c r="BJ126" s="182"/>
      <c r="BK126" s="182"/>
      <c r="BL126" s="182"/>
      <c r="BM126" s="182"/>
      <c r="BN126" s="182"/>
      <c r="BO126" s="182"/>
      <c r="BP126" s="182" t="s">
        <v>7847</v>
      </c>
    </row>
    <row r="127" spans="2:68" s="221" customFormat="1" ht="15" x14ac:dyDescent="0.25">
      <c r="B127" s="189"/>
      <c r="C127" s="189"/>
      <c r="D127" s="189"/>
      <c r="E127" s="188" t="s">
        <v>7852</v>
      </c>
      <c r="F127" s="188" t="s">
        <v>7635</v>
      </c>
      <c r="G127" s="188"/>
      <c r="H127" s="188" t="s">
        <v>7636</v>
      </c>
      <c r="I127" s="188" t="s">
        <v>7636</v>
      </c>
      <c r="J127" s="188" t="s">
        <v>197</v>
      </c>
      <c r="K127" s="188"/>
      <c r="L127" s="188"/>
      <c r="M127" s="188">
        <v>100</v>
      </c>
      <c r="N127" s="188" t="s">
        <v>7618</v>
      </c>
      <c r="O127" s="188" t="s">
        <v>7619</v>
      </c>
      <c r="P127" s="188" t="s">
        <v>7622</v>
      </c>
      <c r="Q127" s="188" t="s">
        <v>7621</v>
      </c>
      <c r="R127" s="188" t="s">
        <v>7618</v>
      </c>
      <c r="S127" s="188" t="s">
        <v>7367</v>
      </c>
      <c r="T127" s="188"/>
      <c r="U127" s="191"/>
      <c r="V127" s="191" t="s">
        <v>7637</v>
      </c>
      <c r="W127" s="191" t="s">
        <v>7623</v>
      </c>
      <c r="X127" s="218">
        <v>0</v>
      </c>
      <c r="Y127" s="191">
        <v>100</v>
      </c>
      <c r="Z127" s="218">
        <v>0</v>
      </c>
      <c r="AA127" s="191"/>
      <c r="AB127" s="191" t="s">
        <v>7624</v>
      </c>
      <c r="AC127" s="192">
        <v>1</v>
      </c>
      <c r="AD127" s="193">
        <v>12520200</v>
      </c>
      <c r="AE127" s="193">
        <f t="shared" ref="AE127" si="222">AD127*AC127</f>
        <v>12520200</v>
      </c>
      <c r="AF127" s="193">
        <f t="shared" si="201"/>
        <v>14022624.000000002</v>
      </c>
      <c r="AG127" s="192">
        <v>1</v>
      </c>
      <c r="AH127" s="193">
        <f>15142400+1114400+436800</f>
        <v>16693600</v>
      </c>
      <c r="AI127" s="193">
        <f t="shared" ref="AI127" si="223">AH127*AG127</f>
        <v>16693600</v>
      </c>
      <c r="AJ127" s="193">
        <f t="shared" si="209"/>
        <v>18696832</v>
      </c>
      <c r="AK127" s="192">
        <v>1</v>
      </c>
      <c r="AL127" s="193">
        <f>15142400+1114400+436800</f>
        <v>16693600</v>
      </c>
      <c r="AM127" s="193">
        <f t="shared" ref="AM127" si="224">AL127*AK127</f>
        <v>16693600</v>
      </c>
      <c r="AN127" s="193">
        <f t="shared" si="210"/>
        <v>18696832</v>
      </c>
      <c r="AO127" s="191"/>
      <c r="AP127" s="191"/>
      <c r="AQ127" s="191"/>
      <c r="AR127" s="191"/>
      <c r="AS127" s="191"/>
      <c r="AT127" s="191"/>
      <c r="AU127" s="191"/>
      <c r="AV127" s="191"/>
      <c r="AW127" s="188"/>
      <c r="AX127" s="188"/>
      <c r="AY127" s="188"/>
      <c r="AZ127" s="188"/>
      <c r="BA127" s="188"/>
      <c r="BB127" s="233">
        <f t="shared" ref="BB127" si="225">SUM(AY127,AU127,AQ127,AI127,AE127,AM127)</f>
        <v>45907400</v>
      </c>
      <c r="BC127" s="233">
        <f t="shared" si="207"/>
        <v>51416288.000000007</v>
      </c>
      <c r="BD127" s="188" t="s">
        <v>7774</v>
      </c>
      <c r="BE127" s="188" t="s">
        <v>7642</v>
      </c>
      <c r="BF127" s="188" t="s">
        <v>7853</v>
      </c>
      <c r="BG127" s="188"/>
      <c r="BH127" s="188"/>
      <c r="BI127" s="188"/>
      <c r="BJ127" s="188"/>
      <c r="BK127" s="188"/>
      <c r="BL127" s="188"/>
      <c r="BM127" s="188"/>
      <c r="BN127" s="188"/>
      <c r="BO127" s="188"/>
      <c r="BP127" s="188"/>
    </row>
    <row r="128" spans="2:68" ht="15" x14ac:dyDescent="0.2">
      <c r="B128" s="180"/>
      <c r="C128" s="180"/>
      <c r="D128" s="180"/>
      <c r="E128" s="230" t="s">
        <v>7643</v>
      </c>
      <c r="F128" s="180" t="s">
        <v>7635</v>
      </c>
      <c r="G128" s="180"/>
      <c r="H128" s="180" t="s">
        <v>7636</v>
      </c>
      <c r="I128" s="180" t="s">
        <v>7636</v>
      </c>
      <c r="J128" s="182" t="s">
        <v>197</v>
      </c>
      <c r="K128" s="182"/>
      <c r="L128" s="197"/>
      <c r="M128" s="180">
        <v>100</v>
      </c>
      <c r="N128" s="198" t="s">
        <v>7618</v>
      </c>
      <c r="O128" s="197" t="s">
        <v>7619</v>
      </c>
      <c r="P128" s="180" t="s">
        <v>7622</v>
      </c>
      <c r="Q128" s="180" t="s">
        <v>7621</v>
      </c>
      <c r="R128" s="198" t="s">
        <v>7618</v>
      </c>
      <c r="S128" s="180" t="s">
        <v>7358</v>
      </c>
      <c r="T128" s="182"/>
      <c r="U128" s="186"/>
      <c r="V128" s="186" t="s">
        <v>7637</v>
      </c>
      <c r="W128" s="186" t="s">
        <v>7623</v>
      </c>
      <c r="X128" s="218">
        <v>0</v>
      </c>
      <c r="Y128" s="191">
        <v>100</v>
      </c>
      <c r="Z128" s="218">
        <v>0</v>
      </c>
      <c r="AA128" s="186"/>
      <c r="AB128" s="186" t="s">
        <v>7624</v>
      </c>
      <c r="AC128" s="199"/>
      <c r="AD128" s="200"/>
      <c r="AE128" s="201">
        <v>10174125</v>
      </c>
      <c r="AF128" s="202">
        <f t="shared" si="201"/>
        <v>11395020.000000002</v>
      </c>
      <c r="AG128" s="201"/>
      <c r="AH128" s="200"/>
      <c r="AI128" s="201">
        <f>12720500+845000</f>
        <v>13565500</v>
      </c>
      <c r="AJ128" s="201">
        <f t="shared" si="209"/>
        <v>15193360.000000002</v>
      </c>
      <c r="AK128" s="201"/>
      <c r="AL128" s="200"/>
      <c r="AM128" s="201">
        <f>12720500+845000</f>
        <v>13565500</v>
      </c>
      <c r="AN128" s="201">
        <f t="shared" si="210"/>
        <v>15193360.000000002</v>
      </c>
      <c r="AO128" s="201"/>
      <c r="AP128" s="201"/>
      <c r="AQ128" s="201"/>
      <c r="AR128" s="201"/>
      <c r="AS128" s="201"/>
      <c r="AT128" s="201"/>
      <c r="AU128" s="201"/>
      <c r="AV128" s="201"/>
      <c r="AW128" s="204"/>
      <c r="AX128" s="204"/>
      <c r="AY128" s="204"/>
      <c r="AZ128" s="204"/>
      <c r="BA128" s="204"/>
      <c r="BB128" s="231">
        <v>0</v>
      </c>
      <c r="BC128" s="232">
        <f t="shared" si="207"/>
        <v>0</v>
      </c>
      <c r="BD128" s="206">
        <v>120240021112</v>
      </c>
      <c r="BE128" s="180" t="s">
        <v>7644</v>
      </c>
      <c r="BF128" s="180" t="s">
        <v>6322</v>
      </c>
      <c r="BG128" s="182"/>
      <c r="BH128" s="182"/>
      <c r="BI128" s="182"/>
      <c r="BJ128" s="182"/>
      <c r="BK128" s="182"/>
      <c r="BL128" s="182"/>
      <c r="BM128" s="182"/>
      <c r="BN128" s="182"/>
      <c r="BO128" s="182"/>
      <c r="BP128" s="182" t="s">
        <v>7847</v>
      </c>
    </row>
    <row r="129" spans="2:68" s="221" customFormat="1" ht="15" x14ac:dyDescent="0.25">
      <c r="B129" s="189"/>
      <c r="C129" s="189"/>
      <c r="D129" s="189"/>
      <c r="E129" s="188" t="s">
        <v>7854</v>
      </c>
      <c r="F129" s="188" t="s">
        <v>7635</v>
      </c>
      <c r="G129" s="188"/>
      <c r="H129" s="188" t="s">
        <v>7636</v>
      </c>
      <c r="I129" s="188" t="s">
        <v>7636</v>
      </c>
      <c r="J129" s="188" t="s">
        <v>197</v>
      </c>
      <c r="K129" s="188"/>
      <c r="L129" s="188"/>
      <c r="M129" s="188">
        <v>100</v>
      </c>
      <c r="N129" s="188" t="s">
        <v>7618</v>
      </c>
      <c r="O129" s="188" t="s">
        <v>7619</v>
      </c>
      <c r="P129" s="188" t="s">
        <v>7622</v>
      </c>
      <c r="Q129" s="188" t="s">
        <v>7621</v>
      </c>
      <c r="R129" s="188" t="s">
        <v>7618</v>
      </c>
      <c r="S129" s="188" t="s">
        <v>7358</v>
      </c>
      <c r="T129" s="188"/>
      <c r="U129" s="191"/>
      <c r="V129" s="191" t="s">
        <v>7637</v>
      </c>
      <c r="W129" s="191" t="s">
        <v>7623</v>
      </c>
      <c r="X129" s="218">
        <v>0</v>
      </c>
      <c r="Y129" s="191">
        <v>100</v>
      </c>
      <c r="Z129" s="218">
        <v>0</v>
      </c>
      <c r="AA129" s="191"/>
      <c r="AB129" s="191" t="s">
        <v>7624</v>
      </c>
      <c r="AC129" s="192">
        <v>1</v>
      </c>
      <c r="AD129" s="193">
        <v>10174125</v>
      </c>
      <c r="AE129" s="193">
        <f t="shared" ref="AE129" si="226">AD129*AC129</f>
        <v>10174125</v>
      </c>
      <c r="AF129" s="193">
        <f t="shared" si="201"/>
        <v>11395020.000000002</v>
      </c>
      <c r="AG129" s="192">
        <v>1</v>
      </c>
      <c r="AH129" s="193">
        <f>12720500+845000</f>
        <v>13565500</v>
      </c>
      <c r="AI129" s="193">
        <f t="shared" ref="AI129" si="227">AH129*AG129</f>
        <v>13565500</v>
      </c>
      <c r="AJ129" s="193">
        <f t="shared" si="209"/>
        <v>15193360.000000002</v>
      </c>
      <c r="AK129" s="192">
        <v>1</v>
      </c>
      <c r="AL129" s="193">
        <f>12720500+845000</f>
        <v>13565500</v>
      </c>
      <c r="AM129" s="193">
        <f t="shared" ref="AM129" si="228">AL129*AK129</f>
        <v>13565500</v>
      </c>
      <c r="AN129" s="193">
        <f t="shared" si="210"/>
        <v>15193360.000000002</v>
      </c>
      <c r="AO129" s="191"/>
      <c r="AP129" s="191"/>
      <c r="AQ129" s="191"/>
      <c r="AR129" s="191"/>
      <c r="AS129" s="191"/>
      <c r="AT129" s="191"/>
      <c r="AU129" s="191"/>
      <c r="AV129" s="191"/>
      <c r="AW129" s="188"/>
      <c r="AX129" s="188"/>
      <c r="AY129" s="188"/>
      <c r="AZ129" s="188"/>
      <c r="BA129" s="188"/>
      <c r="BB129" s="233">
        <f t="shared" ref="BB129" si="229">SUM(AY129,AU129,AQ129,AI129,AE129,AM129)</f>
        <v>37305125</v>
      </c>
      <c r="BC129" s="233">
        <f t="shared" si="207"/>
        <v>41781740.000000007</v>
      </c>
      <c r="BD129" s="188" t="s">
        <v>7774</v>
      </c>
      <c r="BE129" s="188" t="s">
        <v>7644</v>
      </c>
      <c r="BF129" s="188" t="s">
        <v>7855</v>
      </c>
      <c r="BG129" s="188"/>
      <c r="BH129" s="188"/>
      <c r="BI129" s="188"/>
      <c r="BJ129" s="188"/>
      <c r="BK129" s="188"/>
      <c r="BL129" s="188"/>
      <c r="BM129" s="188"/>
      <c r="BN129" s="188"/>
      <c r="BO129" s="188"/>
      <c r="BP129" s="188"/>
    </row>
    <row r="130" spans="2:68" ht="15" x14ac:dyDescent="0.2">
      <c r="B130" s="180"/>
      <c r="C130" s="180"/>
      <c r="D130" s="180"/>
      <c r="E130" s="230" t="s">
        <v>7645</v>
      </c>
      <c r="F130" s="180" t="s">
        <v>7635</v>
      </c>
      <c r="G130" s="180"/>
      <c r="H130" s="180" t="s">
        <v>7636</v>
      </c>
      <c r="I130" s="180" t="s">
        <v>7636</v>
      </c>
      <c r="J130" s="182" t="s">
        <v>197</v>
      </c>
      <c r="K130" s="182"/>
      <c r="L130" s="197"/>
      <c r="M130" s="180">
        <v>100</v>
      </c>
      <c r="N130" s="198" t="s">
        <v>7618</v>
      </c>
      <c r="O130" s="197" t="s">
        <v>7619</v>
      </c>
      <c r="P130" s="180" t="s">
        <v>7622</v>
      </c>
      <c r="Q130" s="180" t="s">
        <v>7621</v>
      </c>
      <c r="R130" s="198" t="s">
        <v>7618</v>
      </c>
      <c r="S130" s="180" t="s">
        <v>7646</v>
      </c>
      <c r="T130" s="182"/>
      <c r="U130" s="186"/>
      <c r="V130" s="186" t="s">
        <v>7637</v>
      </c>
      <c r="W130" s="186" t="s">
        <v>7623</v>
      </c>
      <c r="X130" s="218">
        <v>0</v>
      </c>
      <c r="Y130" s="191">
        <v>100</v>
      </c>
      <c r="Z130" s="218">
        <v>0</v>
      </c>
      <c r="AA130" s="186"/>
      <c r="AB130" s="186" t="s">
        <v>7624</v>
      </c>
      <c r="AC130" s="199"/>
      <c r="AD130" s="200"/>
      <c r="AE130" s="201">
        <v>4391625</v>
      </c>
      <c r="AF130" s="202">
        <f t="shared" si="201"/>
        <v>4918620.0000000009</v>
      </c>
      <c r="AG130" s="201"/>
      <c r="AH130" s="200"/>
      <c r="AI130" s="201">
        <f>2544500+1855000+1456000</f>
        <v>5855500</v>
      </c>
      <c r="AJ130" s="201">
        <f t="shared" si="209"/>
        <v>6558160.0000000009</v>
      </c>
      <c r="AK130" s="201"/>
      <c r="AL130" s="200"/>
      <c r="AM130" s="201">
        <f>2544500+1855000+1456000</f>
        <v>5855500</v>
      </c>
      <c r="AN130" s="201">
        <f t="shared" si="210"/>
        <v>6558160.0000000009</v>
      </c>
      <c r="AO130" s="201"/>
      <c r="AP130" s="201"/>
      <c r="AQ130" s="201"/>
      <c r="AR130" s="201"/>
      <c r="AS130" s="201"/>
      <c r="AT130" s="201"/>
      <c r="AU130" s="201"/>
      <c r="AV130" s="201"/>
      <c r="AW130" s="204"/>
      <c r="AX130" s="204"/>
      <c r="AY130" s="204"/>
      <c r="AZ130" s="204"/>
      <c r="BA130" s="204"/>
      <c r="BB130" s="231">
        <v>0</v>
      </c>
      <c r="BC130" s="232">
        <f t="shared" si="207"/>
        <v>0</v>
      </c>
      <c r="BD130" s="206">
        <v>120240021112</v>
      </c>
      <c r="BE130" s="180" t="s">
        <v>7647</v>
      </c>
      <c r="BF130" s="180" t="s">
        <v>6326</v>
      </c>
      <c r="BG130" s="182"/>
      <c r="BH130" s="182"/>
      <c r="BI130" s="182"/>
      <c r="BJ130" s="182"/>
      <c r="BK130" s="182"/>
      <c r="BL130" s="182"/>
      <c r="BM130" s="182"/>
      <c r="BN130" s="182"/>
      <c r="BO130" s="182"/>
      <c r="BP130" s="182" t="s">
        <v>7847</v>
      </c>
    </row>
    <row r="131" spans="2:68" s="221" customFormat="1" ht="15" x14ac:dyDescent="0.25">
      <c r="B131" s="189"/>
      <c r="C131" s="189"/>
      <c r="D131" s="189"/>
      <c r="E131" s="188" t="s">
        <v>7856</v>
      </c>
      <c r="F131" s="188" t="s">
        <v>7635</v>
      </c>
      <c r="G131" s="188"/>
      <c r="H131" s="188" t="s">
        <v>7636</v>
      </c>
      <c r="I131" s="188" t="s">
        <v>7636</v>
      </c>
      <c r="J131" s="188" t="s">
        <v>197</v>
      </c>
      <c r="K131" s="188"/>
      <c r="L131" s="188"/>
      <c r="M131" s="188">
        <v>100</v>
      </c>
      <c r="N131" s="188" t="s">
        <v>7618</v>
      </c>
      <c r="O131" s="188" t="s">
        <v>7619</v>
      </c>
      <c r="P131" s="188" t="s">
        <v>7622</v>
      </c>
      <c r="Q131" s="188" t="s">
        <v>7621</v>
      </c>
      <c r="R131" s="188" t="s">
        <v>7618</v>
      </c>
      <c r="S131" s="188" t="s">
        <v>7646</v>
      </c>
      <c r="T131" s="188"/>
      <c r="U131" s="191"/>
      <c r="V131" s="191" t="s">
        <v>7637</v>
      </c>
      <c r="W131" s="191" t="s">
        <v>7623</v>
      </c>
      <c r="X131" s="218">
        <v>0</v>
      </c>
      <c r="Y131" s="191">
        <v>100</v>
      </c>
      <c r="Z131" s="218">
        <v>0</v>
      </c>
      <c r="AA131" s="191"/>
      <c r="AB131" s="191" t="s">
        <v>7624</v>
      </c>
      <c r="AC131" s="192">
        <v>1</v>
      </c>
      <c r="AD131" s="193">
        <v>4391625</v>
      </c>
      <c r="AE131" s="193">
        <f t="shared" ref="AE131" si="230">AD131*AC131</f>
        <v>4391625</v>
      </c>
      <c r="AF131" s="193">
        <f t="shared" si="201"/>
        <v>4918620.0000000009</v>
      </c>
      <c r="AG131" s="192">
        <v>1</v>
      </c>
      <c r="AH131" s="193">
        <f>2544500+1855000+1456000</f>
        <v>5855500</v>
      </c>
      <c r="AI131" s="193">
        <f t="shared" ref="AI131" si="231">AH131*AG131</f>
        <v>5855500</v>
      </c>
      <c r="AJ131" s="193">
        <f t="shared" si="209"/>
        <v>6558160.0000000009</v>
      </c>
      <c r="AK131" s="192">
        <v>1</v>
      </c>
      <c r="AL131" s="193">
        <f>2544500+1855000+1456000</f>
        <v>5855500</v>
      </c>
      <c r="AM131" s="193">
        <f t="shared" ref="AM131" si="232">AL131*AK131</f>
        <v>5855500</v>
      </c>
      <c r="AN131" s="193">
        <f t="shared" si="210"/>
        <v>6558160.0000000009</v>
      </c>
      <c r="AO131" s="191"/>
      <c r="AP131" s="191"/>
      <c r="AQ131" s="191"/>
      <c r="AR131" s="191"/>
      <c r="AS131" s="191"/>
      <c r="AT131" s="191"/>
      <c r="AU131" s="191"/>
      <c r="AV131" s="191"/>
      <c r="AW131" s="188"/>
      <c r="AX131" s="188"/>
      <c r="AY131" s="188"/>
      <c r="AZ131" s="188"/>
      <c r="BA131" s="188"/>
      <c r="BB131" s="233">
        <f t="shared" ref="BB131" si="233">SUM(AY131,AU131,AQ131,AI131,AE131,AM131)</f>
        <v>16102625</v>
      </c>
      <c r="BC131" s="233">
        <f t="shared" si="207"/>
        <v>18034940</v>
      </c>
      <c r="BD131" s="188" t="s">
        <v>7774</v>
      </c>
      <c r="BE131" s="188" t="s">
        <v>7647</v>
      </c>
      <c r="BF131" s="188" t="s">
        <v>7857</v>
      </c>
      <c r="BG131" s="188"/>
      <c r="BH131" s="188"/>
      <c r="BI131" s="188"/>
      <c r="BJ131" s="188"/>
      <c r="BK131" s="188"/>
      <c r="BL131" s="188"/>
      <c r="BM131" s="188"/>
      <c r="BN131" s="188"/>
      <c r="BO131" s="188"/>
      <c r="BP131" s="188"/>
    </row>
    <row r="132" spans="2:68" ht="15" x14ac:dyDescent="0.2">
      <c r="B132" s="180"/>
      <c r="C132" s="180"/>
      <c r="D132" s="180"/>
      <c r="E132" s="230" t="s">
        <v>7648</v>
      </c>
      <c r="F132" s="180" t="s">
        <v>7649</v>
      </c>
      <c r="G132" s="180"/>
      <c r="H132" s="180" t="s">
        <v>7650</v>
      </c>
      <c r="I132" s="180" t="s">
        <v>7650</v>
      </c>
      <c r="J132" s="182" t="s">
        <v>197</v>
      </c>
      <c r="K132" s="182"/>
      <c r="L132" s="197"/>
      <c r="M132" s="180">
        <v>80</v>
      </c>
      <c r="N132" s="198" t="s">
        <v>7618</v>
      </c>
      <c r="O132" s="197" t="s">
        <v>7619</v>
      </c>
      <c r="P132" s="180" t="s">
        <v>7620</v>
      </c>
      <c r="Q132" s="180" t="s">
        <v>7621</v>
      </c>
      <c r="R132" s="198" t="s">
        <v>7618</v>
      </c>
      <c r="S132" s="180" t="s">
        <v>7361</v>
      </c>
      <c r="T132" s="182"/>
      <c r="U132" s="186"/>
      <c r="V132" s="186" t="s">
        <v>7637</v>
      </c>
      <c r="W132" s="186" t="s">
        <v>7623</v>
      </c>
      <c r="X132" s="218">
        <v>0</v>
      </c>
      <c r="Y132" s="191">
        <v>100</v>
      </c>
      <c r="Z132" s="218">
        <v>0</v>
      </c>
      <c r="AA132" s="186"/>
      <c r="AB132" s="186" t="s">
        <v>7624</v>
      </c>
      <c r="AC132" s="199"/>
      <c r="AD132" s="200"/>
      <c r="AE132" s="201">
        <v>12182040</v>
      </c>
      <c r="AF132" s="202">
        <f t="shared" si="201"/>
        <v>13643884.800000001</v>
      </c>
      <c r="AG132" s="201"/>
      <c r="AH132" s="200"/>
      <c r="AI132" s="201">
        <f>15756000+1341600</f>
        <v>17097600</v>
      </c>
      <c r="AJ132" s="201">
        <f t="shared" si="209"/>
        <v>19149312</v>
      </c>
      <c r="AK132" s="201"/>
      <c r="AL132" s="200"/>
      <c r="AM132" s="201">
        <f>15756000+1341600</f>
        <v>17097600</v>
      </c>
      <c r="AN132" s="201">
        <f t="shared" si="210"/>
        <v>19149312</v>
      </c>
      <c r="AO132" s="201"/>
      <c r="AP132" s="201"/>
      <c r="AQ132" s="201"/>
      <c r="AR132" s="201"/>
      <c r="AS132" s="201"/>
      <c r="AT132" s="201"/>
      <c r="AU132" s="201"/>
      <c r="AV132" s="201"/>
      <c r="AW132" s="204"/>
      <c r="AX132" s="204"/>
      <c r="AY132" s="204"/>
      <c r="AZ132" s="204"/>
      <c r="BA132" s="204"/>
      <c r="BB132" s="231">
        <v>0</v>
      </c>
      <c r="BC132" s="232">
        <f t="shared" si="207"/>
        <v>0</v>
      </c>
      <c r="BD132" s="206">
        <v>120240021112</v>
      </c>
      <c r="BE132" s="180" t="s">
        <v>7651</v>
      </c>
      <c r="BF132" s="180" t="s">
        <v>6689</v>
      </c>
      <c r="BG132" s="182"/>
      <c r="BH132" s="182"/>
      <c r="BI132" s="182"/>
      <c r="BJ132" s="182"/>
      <c r="BK132" s="182"/>
      <c r="BL132" s="182"/>
      <c r="BM132" s="182"/>
      <c r="BN132" s="182"/>
      <c r="BO132" s="182"/>
      <c r="BP132" s="182" t="s">
        <v>7577</v>
      </c>
    </row>
    <row r="133" spans="2:68" s="221" customFormat="1" ht="15" x14ac:dyDescent="0.25">
      <c r="B133" s="189"/>
      <c r="C133" s="189"/>
      <c r="D133" s="189"/>
      <c r="E133" s="188" t="s">
        <v>7858</v>
      </c>
      <c r="F133" s="188" t="s">
        <v>7649</v>
      </c>
      <c r="G133" s="188"/>
      <c r="H133" s="188" t="s">
        <v>7650</v>
      </c>
      <c r="I133" s="188" t="s">
        <v>7650</v>
      </c>
      <c r="J133" s="188" t="s">
        <v>197</v>
      </c>
      <c r="K133" s="188"/>
      <c r="L133" s="188"/>
      <c r="M133" s="188">
        <v>80</v>
      </c>
      <c r="N133" s="188" t="s">
        <v>7618</v>
      </c>
      <c r="O133" s="188" t="s">
        <v>7619</v>
      </c>
      <c r="P133" s="188" t="s">
        <v>7622</v>
      </c>
      <c r="Q133" s="188" t="s">
        <v>7621</v>
      </c>
      <c r="R133" s="188" t="s">
        <v>7618</v>
      </c>
      <c r="S133" s="188" t="s">
        <v>7361</v>
      </c>
      <c r="T133" s="188"/>
      <c r="U133" s="191"/>
      <c r="V133" s="191" t="s">
        <v>7637</v>
      </c>
      <c r="W133" s="191" t="s">
        <v>7623</v>
      </c>
      <c r="X133" s="218">
        <v>0</v>
      </c>
      <c r="Y133" s="191">
        <v>100</v>
      </c>
      <c r="Z133" s="218">
        <v>0</v>
      </c>
      <c r="AA133" s="191"/>
      <c r="AB133" s="191" t="s">
        <v>7624</v>
      </c>
      <c r="AC133" s="192">
        <v>1</v>
      </c>
      <c r="AD133" s="193">
        <v>12182040</v>
      </c>
      <c r="AE133" s="193">
        <f t="shared" ref="AE133" si="234">AD133*AC133</f>
        <v>12182040</v>
      </c>
      <c r="AF133" s="193">
        <f t="shared" si="201"/>
        <v>13643884.800000001</v>
      </c>
      <c r="AG133" s="192">
        <v>1</v>
      </c>
      <c r="AH133" s="193">
        <v>17097600</v>
      </c>
      <c r="AI133" s="193">
        <f t="shared" ref="AI133" si="235">AH133*AG133</f>
        <v>17097600</v>
      </c>
      <c r="AJ133" s="193">
        <f t="shared" si="209"/>
        <v>19149312</v>
      </c>
      <c r="AK133" s="192">
        <v>1</v>
      </c>
      <c r="AL133" s="193">
        <v>17097600</v>
      </c>
      <c r="AM133" s="193">
        <f t="shared" ref="AM133" si="236">AL133*AK133</f>
        <v>17097600</v>
      </c>
      <c r="AN133" s="193">
        <f t="shared" si="210"/>
        <v>19149312</v>
      </c>
      <c r="AO133" s="191"/>
      <c r="AP133" s="191"/>
      <c r="AQ133" s="191"/>
      <c r="AR133" s="191"/>
      <c r="AS133" s="191"/>
      <c r="AT133" s="191"/>
      <c r="AU133" s="191"/>
      <c r="AV133" s="191"/>
      <c r="AW133" s="188"/>
      <c r="AX133" s="188"/>
      <c r="AY133" s="188"/>
      <c r="AZ133" s="188"/>
      <c r="BA133" s="188"/>
      <c r="BB133" s="233">
        <f t="shared" ref="BB133" si="237">SUM(AY133,AU133,AQ133,AI133,AE133,AM133)</f>
        <v>46377240</v>
      </c>
      <c r="BC133" s="233">
        <f t="shared" si="207"/>
        <v>51942508.800000004</v>
      </c>
      <c r="BD133" s="188" t="s">
        <v>7774</v>
      </c>
      <c r="BE133" s="188" t="s">
        <v>7651</v>
      </c>
      <c r="BF133" s="188" t="s">
        <v>6689</v>
      </c>
      <c r="BG133" s="188"/>
      <c r="BH133" s="188"/>
      <c r="BI133" s="188"/>
      <c r="BJ133" s="188"/>
      <c r="BK133" s="188"/>
      <c r="BL133" s="188"/>
      <c r="BM133" s="188"/>
      <c r="BN133" s="188"/>
      <c r="BO133" s="188"/>
      <c r="BP133" s="188"/>
    </row>
    <row r="134" spans="2:68" ht="15" x14ac:dyDescent="0.2">
      <c r="B134" s="180"/>
      <c r="C134" s="180"/>
      <c r="D134" s="180"/>
      <c r="E134" s="230" t="s">
        <v>7652</v>
      </c>
      <c r="F134" s="180" t="s">
        <v>7649</v>
      </c>
      <c r="G134" s="180"/>
      <c r="H134" s="180" t="s">
        <v>7650</v>
      </c>
      <c r="I134" s="180" t="s">
        <v>7650</v>
      </c>
      <c r="J134" s="182" t="s">
        <v>197</v>
      </c>
      <c r="K134" s="182"/>
      <c r="L134" s="197"/>
      <c r="M134" s="180">
        <v>80</v>
      </c>
      <c r="N134" s="198" t="s">
        <v>7618</v>
      </c>
      <c r="O134" s="197" t="s">
        <v>7619</v>
      </c>
      <c r="P134" s="180" t="s">
        <v>7620</v>
      </c>
      <c r="Q134" s="180" t="s">
        <v>7621</v>
      </c>
      <c r="R134" s="198" t="s">
        <v>7618</v>
      </c>
      <c r="S134" s="180" t="s">
        <v>7358</v>
      </c>
      <c r="T134" s="182"/>
      <c r="U134" s="186"/>
      <c r="V134" s="186" t="s">
        <v>7637</v>
      </c>
      <c r="W134" s="186" t="s">
        <v>7623</v>
      </c>
      <c r="X134" s="218">
        <v>0</v>
      </c>
      <c r="Y134" s="191">
        <v>100</v>
      </c>
      <c r="Z134" s="218">
        <v>0</v>
      </c>
      <c r="AA134" s="186"/>
      <c r="AB134" s="186" t="s">
        <v>7624</v>
      </c>
      <c r="AC134" s="199"/>
      <c r="AD134" s="200"/>
      <c r="AE134" s="201">
        <v>10570365</v>
      </c>
      <c r="AF134" s="202">
        <f t="shared" si="201"/>
        <v>11838808.800000001</v>
      </c>
      <c r="AG134" s="201"/>
      <c r="AH134" s="200"/>
      <c r="AI134" s="201">
        <f>13665600+1170000</f>
        <v>14835600</v>
      </c>
      <c r="AJ134" s="201">
        <f t="shared" si="209"/>
        <v>16615872.000000002</v>
      </c>
      <c r="AK134" s="201"/>
      <c r="AL134" s="200"/>
      <c r="AM134" s="201">
        <f>13665600+1170000</f>
        <v>14835600</v>
      </c>
      <c r="AN134" s="201">
        <f t="shared" si="210"/>
        <v>16615872.000000002</v>
      </c>
      <c r="AO134" s="201"/>
      <c r="AP134" s="201"/>
      <c r="AQ134" s="201"/>
      <c r="AR134" s="201"/>
      <c r="AS134" s="201"/>
      <c r="AT134" s="201"/>
      <c r="AU134" s="201"/>
      <c r="AV134" s="201"/>
      <c r="AW134" s="204"/>
      <c r="AX134" s="204"/>
      <c r="AY134" s="204"/>
      <c r="AZ134" s="204"/>
      <c r="BA134" s="204"/>
      <c r="BB134" s="231">
        <v>0</v>
      </c>
      <c r="BC134" s="232">
        <f t="shared" si="207"/>
        <v>0</v>
      </c>
      <c r="BD134" s="206">
        <v>120240021112</v>
      </c>
      <c r="BE134" s="180" t="s">
        <v>7653</v>
      </c>
      <c r="BF134" s="180" t="s">
        <v>6692</v>
      </c>
      <c r="BG134" s="182"/>
      <c r="BH134" s="182"/>
      <c r="BI134" s="182"/>
      <c r="BJ134" s="182"/>
      <c r="BK134" s="182"/>
      <c r="BL134" s="182"/>
      <c r="BM134" s="182"/>
      <c r="BN134" s="182"/>
      <c r="BO134" s="182"/>
      <c r="BP134" s="182" t="s">
        <v>7577</v>
      </c>
    </row>
    <row r="135" spans="2:68" s="221" customFormat="1" ht="15" x14ac:dyDescent="0.25">
      <c r="B135" s="189"/>
      <c r="C135" s="189"/>
      <c r="D135" s="189"/>
      <c r="E135" s="188" t="s">
        <v>7859</v>
      </c>
      <c r="F135" s="188" t="s">
        <v>7649</v>
      </c>
      <c r="G135" s="188"/>
      <c r="H135" s="188" t="s">
        <v>7650</v>
      </c>
      <c r="I135" s="188" t="s">
        <v>7650</v>
      </c>
      <c r="J135" s="188" t="s">
        <v>197</v>
      </c>
      <c r="K135" s="188"/>
      <c r="L135" s="188"/>
      <c r="M135" s="188">
        <v>80</v>
      </c>
      <c r="N135" s="188" t="s">
        <v>7618</v>
      </c>
      <c r="O135" s="188" t="s">
        <v>7619</v>
      </c>
      <c r="P135" s="188" t="s">
        <v>7622</v>
      </c>
      <c r="Q135" s="188" t="s">
        <v>7621</v>
      </c>
      <c r="R135" s="188" t="s">
        <v>7618</v>
      </c>
      <c r="S135" s="188" t="s">
        <v>7358</v>
      </c>
      <c r="T135" s="188"/>
      <c r="U135" s="191"/>
      <c r="V135" s="191" t="s">
        <v>7637</v>
      </c>
      <c r="W135" s="191" t="s">
        <v>7623</v>
      </c>
      <c r="X135" s="218">
        <v>0</v>
      </c>
      <c r="Y135" s="191">
        <v>100</v>
      </c>
      <c r="Z135" s="218">
        <v>0</v>
      </c>
      <c r="AA135" s="191"/>
      <c r="AB135" s="191" t="s">
        <v>7624</v>
      </c>
      <c r="AC135" s="192">
        <v>1</v>
      </c>
      <c r="AD135" s="193">
        <v>10570365</v>
      </c>
      <c r="AE135" s="193">
        <f t="shared" ref="AE135" si="238">AD135*AC135</f>
        <v>10570365</v>
      </c>
      <c r="AF135" s="193">
        <f t="shared" si="201"/>
        <v>11838808.800000001</v>
      </c>
      <c r="AG135" s="192">
        <v>1</v>
      </c>
      <c r="AH135" s="193">
        <v>14835600</v>
      </c>
      <c r="AI135" s="193">
        <f t="shared" ref="AI135" si="239">AH135*AG135</f>
        <v>14835600</v>
      </c>
      <c r="AJ135" s="193">
        <f t="shared" si="209"/>
        <v>16615872.000000002</v>
      </c>
      <c r="AK135" s="192">
        <v>1</v>
      </c>
      <c r="AL135" s="193">
        <v>14835600</v>
      </c>
      <c r="AM135" s="193">
        <f t="shared" ref="AM135" si="240">AL135*AK135</f>
        <v>14835600</v>
      </c>
      <c r="AN135" s="193">
        <f t="shared" si="210"/>
        <v>16615872.000000002</v>
      </c>
      <c r="AO135" s="191"/>
      <c r="AP135" s="191"/>
      <c r="AQ135" s="191"/>
      <c r="AR135" s="191"/>
      <c r="AS135" s="191"/>
      <c r="AT135" s="191"/>
      <c r="AU135" s="191"/>
      <c r="AV135" s="191"/>
      <c r="AW135" s="188"/>
      <c r="AX135" s="188"/>
      <c r="AY135" s="188"/>
      <c r="AZ135" s="188"/>
      <c r="BA135" s="188"/>
      <c r="BB135" s="233">
        <f t="shared" ref="BB135" si="241">SUM(AY135,AU135,AQ135,AI135,AE135,AM135)</f>
        <v>40241565</v>
      </c>
      <c r="BC135" s="233">
        <f t="shared" si="207"/>
        <v>45070552.800000004</v>
      </c>
      <c r="BD135" s="188" t="s">
        <v>7774</v>
      </c>
      <c r="BE135" s="188" t="s">
        <v>7653</v>
      </c>
      <c r="BF135" s="188" t="s">
        <v>6692</v>
      </c>
      <c r="BG135" s="188"/>
      <c r="BH135" s="188"/>
      <c r="BI135" s="188"/>
      <c r="BJ135" s="188"/>
      <c r="BK135" s="188"/>
      <c r="BL135" s="188"/>
      <c r="BM135" s="188"/>
      <c r="BN135" s="188"/>
      <c r="BO135" s="188"/>
      <c r="BP135" s="188"/>
    </row>
    <row r="136" spans="2:68" ht="15" x14ac:dyDescent="0.2">
      <c r="B136" s="180"/>
      <c r="C136" s="180"/>
      <c r="D136" s="180"/>
      <c r="E136" s="230" t="s">
        <v>7654</v>
      </c>
      <c r="F136" s="180" t="s">
        <v>7649</v>
      </c>
      <c r="G136" s="180"/>
      <c r="H136" s="180" t="s">
        <v>7650</v>
      </c>
      <c r="I136" s="180" t="s">
        <v>7650</v>
      </c>
      <c r="J136" s="182" t="s">
        <v>197</v>
      </c>
      <c r="K136" s="182"/>
      <c r="L136" s="197"/>
      <c r="M136" s="180">
        <v>80</v>
      </c>
      <c r="N136" s="198" t="s">
        <v>7618</v>
      </c>
      <c r="O136" s="197" t="s">
        <v>7619</v>
      </c>
      <c r="P136" s="180" t="s">
        <v>7620</v>
      </c>
      <c r="Q136" s="180" t="s">
        <v>7621</v>
      </c>
      <c r="R136" s="198" t="s">
        <v>7618</v>
      </c>
      <c r="S136" s="180" t="s">
        <v>7367</v>
      </c>
      <c r="T136" s="182"/>
      <c r="U136" s="186"/>
      <c r="V136" s="186" t="s">
        <v>7637</v>
      </c>
      <c r="W136" s="186" t="s">
        <v>7623</v>
      </c>
      <c r="X136" s="218">
        <v>0</v>
      </c>
      <c r="Y136" s="191">
        <v>100</v>
      </c>
      <c r="Z136" s="218">
        <v>0</v>
      </c>
      <c r="AA136" s="186"/>
      <c r="AB136" s="186" t="s">
        <v>7624</v>
      </c>
      <c r="AC136" s="199"/>
      <c r="AD136" s="200"/>
      <c r="AE136" s="201">
        <v>14694030</v>
      </c>
      <c r="AF136" s="202">
        <f t="shared" si="201"/>
        <v>16457313.600000001</v>
      </c>
      <c r="AG136" s="201"/>
      <c r="AH136" s="200"/>
      <c r="AI136" s="201">
        <f>18423600+1825200+374400</f>
        <v>20623200</v>
      </c>
      <c r="AJ136" s="201">
        <f t="shared" si="209"/>
        <v>23097984.000000004</v>
      </c>
      <c r="AK136" s="201"/>
      <c r="AL136" s="200"/>
      <c r="AM136" s="201">
        <f>18423600+1825200+374400</f>
        <v>20623200</v>
      </c>
      <c r="AN136" s="201">
        <f t="shared" si="210"/>
        <v>23097984.000000004</v>
      </c>
      <c r="AO136" s="201"/>
      <c r="AP136" s="201"/>
      <c r="AQ136" s="201"/>
      <c r="AR136" s="201"/>
      <c r="AS136" s="201"/>
      <c r="AT136" s="201"/>
      <c r="AU136" s="201"/>
      <c r="AV136" s="201"/>
      <c r="AW136" s="204"/>
      <c r="AX136" s="204"/>
      <c r="AY136" s="204"/>
      <c r="AZ136" s="204"/>
      <c r="BA136" s="204"/>
      <c r="BB136" s="231">
        <v>0</v>
      </c>
      <c r="BC136" s="232">
        <f t="shared" si="207"/>
        <v>0</v>
      </c>
      <c r="BD136" s="206">
        <v>120240021112</v>
      </c>
      <c r="BE136" s="180" t="s">
        <v>7655</v>
      </c>
      <c r="BF136" s="180" t="s">
        <v>6697</v>
      </c>
      <c r="BG136" s="182"/>
      <c r="BH136" s="182"/>
      <c r="BI136" s="182"/>
      <c r="BJ136" s="182"/>
      <c r="BK136" s="182"/>
      <c r="BL136" s="182"/>
      <c r="BM136" s="182"/>
      <c r="BN136" s="182"/>
      <c r="BO136" s="182"/>
      <c r="BP136" s="182" t="s">
        <v>7577</v>
      </c>
    </row>
    <row r="137" spans="2:68" s="221" customFormat="1" ht="15" x14ac:dyDescent="0.25">
      <c r="B137" s="189"/>
      <c r="C137" s="189"/>
      <c r="D137" s="189"/>
      <c r="E137" s="188" t="s">
        <v>7860</v>
      </c>
      <c r="F137" s="188" t="s">
        <v>7649</v>
      </c>
      <c r="G137" s="188"/>
      <c r="H137" s="188" t="s">
        <v>7650</v>
      </c>
      <c r="I137" s="188" t="s">
        <v>7650</v>
      </c>
      <c r="J137" s="188" t="s">
        <v>197</v>
      </c>
      <c r="K137" s="188"/>
      <c r="L137" s="188"/>
      <c r="M137" s="188">
        <v>80</v>
      </c>
      <c r="N137" s="188" t="s">
        <v>7618</v>
      </c>
      <c r="O137" s="188" t="s">
        <v>7619</v>
      </c>
      <c r="P137" s="188" t="s">
        <v>7622</v>
      </c>
      <c r="Q137" s="188" t="s">
        <v>7621</v>
      </c>
      <c r="R137" s="188" t="s">
        <v>7618</v>
      </c>
      <c r="S137" s="188" t="s">
        <v>7367</v>
      </c>
      <c r="T137" s="188"/>
      <c r="U137" s="191"/>
      <c r="V137" s="191" t="s">
        <v>7637</v>
      </c>
      <c r="W137" s="191" t="s">
        <v>7623</v>
      </c>
      <c r="X137" s="218">
        <v>0</v>
      </c>
      <c r="Y137" s="191">
        <v>100</v>
      </c>
      <c r="Z137" s="218">
        <v>0</v>
      </c>
      <c r="AA137" s="191"/>
      <c r="AB137" s="191" t="s">
        <v>7624</v>
      </c>
      <c r="AC137" s="192">
        <v>1</v>
      </c>
      <c r="AD137" s="193">
        <v>14694030</v>
      </c>
      <c r="AE137" s="193">
        <f t="shared" ref="AE137" si="242">AD137*AC137</f>
        <v>14694030</v>
      </c>
      <c r="AF137" s="193">
        <f t="shared" si="201"/>
        <v>16457313.600000001</v>
      </c>
      <c r="AG137" s="192">
        <v>1</v>
      </c>
      <c r="AH137" s="193">
        <v>20623200</v>
      </c>
      <c r="AI137" s="193">
        <f t="shared" ref="AI137" si="243">AH137*AG137</f>
        <v>20623200</v>
      </c>
      <c r="AJ137" s="193">
        <f t="shared" si="209"/>
        <v>23097984.000000004</v>
      </c>
      <c r="AK137" s="192">
        <v>1</v>
      </c>
      <c r="AL137" s="193">
        <v>20623200</v>
      </c>
      <c r="AM137" s="193">
        <f t="shared" ref="AM137" si="244">AL137*AK137</f>
        <v>20623200</v>
      </c>
      <c r="AN137" s="193">
        <f t="shared" si="210"/>
        <v>23097984.000000004</v>
      </c>
      <c r="AO137" s="191"/>
      <c r="AP137" s="191"/>
      <c r="AQ137" s="191"/>
      <c r="AR137" s="191"/>
      <c r="AS137" s="191"/>
      <c r="AT137" s="191"/>
      <c r="AU137" s="191"/>
      <c r="AV137" s="191"/>
      <c r="AW137" s="188"/>
      <c r="AX137" s="188"/>
      <c r="AY137" s="188"/>
      <c r="AZ137" s="188"/>
      <c r="BA137" s="188"/>
      <c r="BB137" s="233">
        <f t="shared" ref="BB137" si="245">SUM(AY137,AU137,AQ137,AI137,AE137,AM137)</f>
        <v>55940430</v>
      </c>
      <c r="BC137" s="233">
        <f t="shared" si="207"/>
        <v>62653281.600000009</v>
      </c>
      <c r="BD137" s="188" t="s">
        <v>7774</v>
      </c>
      <c r="BE137" s="188" t="s">
        <v>7655</v>
      </c>
      <c r="BF137" s="188" t="s">
        <v>6697</v>
      </c>
      <c r="BG137" s="188"/>
      <c r="BH137" s="188"/>
      <c r="BI137" s="188"/>
      <c r="BJ137" s="188"/>
      <c r="BK137" s="188"/>
      <c r="BL137" s="188"/>
      <c r="BM137" s="188"/>
      <c r="BN137" s="188"/>
      <c r="BO137" s="188"/>
      <c r="BP137" s="188"/>
    </row>
    <row r="138" spans="2:68" ht="15" x14ac:dyDescent="0.2">
      <c r="B138" s="180"/>
      <c r="C138" s="180"/>
      <c r="D138" s="180"/>
      <c r="E138" s="230" t="s">
        <v>7656</v>
      </c>
      <c r="F138" s="180" t="s">
        <v>7649</v>
      </c>
      <c r="G138" s="180"/>
      <c r="H138" s="180" t="s">
        <v>7650</v>
      </c>
      <c r="I138" s="180" t="s">
        <v>7650</v>
      </c>
      <c r="J138" s="182" t="s">
        <v>197</v>
      </c>
      <c r="K138" s="182"/>
      <c r="L138" s="197"/>
      <c r="M138" s="180">
        <v>80</v>
      </c>
      <c r="N138" s="198" t="s">
        <v>7618</v>
      </c>
      <c r="O138" s="197" t="s">
        <v>7619</v>
      </c>
      <c r="P138" s="180" t="s">
        <v>7620</v>
      </c>
      <c r="Q138" s="180" t="s">
        <v>7621</v>
      </c>
      <c r="R138" s="198" t="s">
        <v>7618</v>
      </c>
      <c r="S138" s="180" t="s">
        <v>7364</v>
      </c>
      <c r="T138" s="182"/>
      <c r="U138" s="186"/>
      <c r="V138" s="186" t="s">
        <v>7637</v>
      </c>
      <c r="W138" s="186" t="s">
        <v>7623</v>
      </c>
      <c r="X138" s="218">
        <v>0</v>
      </c>
      <c r="Y138" s="191">
        <v>100</v>
      </c>
      <c r="Z138" s="218">
        <v>0</v>
      </c>
      <c r="AA138" s="186"/>
      <c r="AB138" s="186" t="s">
        <v>7624</v>
      </c>
      <c r="AC138" s="199"/>
      <c r="AD138" s="200"/>
      <c r="AE138" s="201">
        <v>9725625</v>
      </c>
      <c r="AF138" s="202">
        <f t="shared" si="201"/>
        <v>10892700.000000002</v>
      </c>
      <c r="AG138" s="201"/>
      <c r="AH138" s="200"/>
      <c r="AI138" s="201">
        <f>12480000+1170000</f>
        <v>13650000</v>
      </c>
      <c r="AJ138" s="201">
        <f t="shared" si="209"/>
        <v>15288000.000000002</v>
      </c>
      <c r="AK138" s="201"/>
      <c r="AL138" s="200"/>
      <c r="AM138" s="201">
        <f>12480000+1170000</f>
        <v>13650000</v>
      </c>
      <c r="AN138" s="201">
        <f t="shared" si="210"/>
        <v>15288000.000000002</v>
      </c>
      <c r="AO138" s="201"/>
      <c r="AP138" s="201"/>
      <c r="AQ138" s="201"/>
      <c r="AR138" s="201"/>
      <c r="AS138" s="201"/>
      <c r="AT138" s="201"/>
      <c r="AU138" s="201"/>
      <c r="AV138" s="201"/>
      <c r="AW138" s="204"/>
      <c r="AX138" s="204"/>
      <c r="AY138" s="204"/>
      <c r="AZ138" s="204"/>
      <c r="BA138" s="204"/>
      <c r="BB138" s="231">
        <v>0</v>
      </c>
      <c r="BC138" s="232">
        <f t="shared" si="207"/>
        <v>0</v>
      </c>
      <c r="BD138" s="206">
        <v>120240021112</v>
      </c>
      <c r="BE138" s="180" t="s">
        <v>7657</v>
      </c>
      <c r="BF138" s="180" t="s">
        <v>6701</v>
      </c>
      <c r="BG138" s="182"/>
      <c r="BH138" s="182"/>
      <c r="BI138" s="182"/>
      <c r="BJ138" s="182"/>
      <c r="BK138" s="182"/>
      <c r="BL138" s="182"/>
      <c r="BM138" s="182"/>
      <c r="BN138" s="182"/>
      <c r="BO138" s="182"/>
      <c r="BP138" s="182" t="s">
        <v>7577</v>
      </c>
    </row>
    <row r="139" spans="2:68" s="221" customFormat="1" ht="15" x14ac:dyDescent="0.25">
      <c r="B139" s="189"/>
      <c r="C139" s="189"/>
      <c r="D139" s="189"/>
      <c r="E139" s="188" t="s">
        <v>7861</v>
      </c>
      <c r="F139" s="188" t="s">
        <v>7649</v>
      </c>
      <c r="G139" s="188"/>
      <c r="H139" s="188" t="s">
        <v>7650</v>
      </c>
      <c r="I139" s="188" t="s">
        <v>7650</v>
      </c>
      <c r="J139" s="188" t="s">
        <v>197</v>
      </c>
      <c r="K139" s="188"/>
      <c r="L139" s="188"/>
      <c r="M139" s="188">
        <v>80</v>
      </c>
      <c r="N139" s="188" t="s">
        <v>7618</v>
      </c>
      <c r="O139" s="188" t="s">
        <v>7619</v>
      </c>
      <c r="P139" s="188" t="s">
        <v>7622</v>
      </c>
      <c r="Q139" s="188" t="s">
        <v>7621</v>
      </c>
      <c r="R139" s="188" t="s">
        <v>7618</v>
      </c>
      <c r="S139" s="188" t="s">
        <v>7364</v>
      </c>
      <c r="T139" s="188"/>
      <c r="U139" s="191"/>
      <c r="V139" s="191" t="s">
        <v>7637</v>
      </c>
      <c r="W139" s="191" t="s">
        <v>7623</v>
      </c>
      <c r="X139" s="218">
        <v>0</v>
      </c>
      <c r="Y139" s="191">
        <v>100</v>
      </c>
      <c r="Z139" s="218">
        <v>0</v>
      </c>
      <c r="AA139" s="191"/>
      <c r="AB139" s="191" t="s">
        <v>7624</v>
      </c>
      <c r="AC139" s="192">
        <v>1</v>
      </c>
      <c r="AD139" s="193">
        <v>9725625</v>
      </c>
      <c r="AE139" s="193">
        <f t="shared" ref="AE139" si="246">AD139*AC139</f>
        <v>9725625</v>
      </c>
      <c r="AF139" s="193">
        <f t="shared" si="201"/>
        <v>10892700.000000002</v>
      </c>
      <c r="AG139" s="192">
        <v>1</v>
      </c>
      <c r="AH139" s="193">
        <v>13650000</v>
      </c>
      <c r="AI139" s="193">
        <f t="shared" ref="AI139" si="247">AH139*AG139</f>
        <v>13650000</v>
      </c>
      <c r="AJ139" s="193">
        <f t="shared" si="209"/>
        <v>15288000.000000002</v>
      </c>
      <c r="AK139" s="192">
        <v>1</v>
      </c>
      <c r="AL139" s="193">
        <v>13650000</v>
      </c>
      <c r="AM139" s="193">
        <f t="shared" ref="AM139" si="248">AL139*AK139</f>
        <v>13650000</v>
      </c>
      <c r="AN139" s="193">
        <f t="shared" si="210"/>
        <v>15288000.000000002</v>
      </c>
      <c r="AO139" s="191"/>
      <c r="AP139" s="191"/>
      <c r="AQ139" s="191"/>
      <c r="AR139" s="191"/>
      <c r="AS139" s="191"/>
      <c r="AT139" s="191"/>
      <c r="AU139" s="191"/>
      <c r="AV139" s="191"/>
      <c r="AW139" s="188"/>
      <c r="AX139" s="188"/>
      <c r="AY139" s="188"/>
      <c r="AZ139" s="188"/>
      <c r="BA139" s="188"/>
      <c r="BB139" s="233">
        <f t="shared" ref="BB139" si="249">SUM(AY139,AU139,AQ139,AI139,AE139,AM139)</f>
        <v>37025625</v>
      </c>
      <c r="BC139" s="233">
        <f t="shared" si="207"/>
        <v>41468700.000000007</v>
      </c>
      <c r="BD139" s="188" t="s">
        <v>7774</v>
      </c>
      <c r="BE139" s="188" t="s">
        <v>7657</v>
      </c>
      <c r="BF139" s="188" t="s">
        <v>6701</v>
      </c>
      <c r="BG139" s="188"/>
      <c r="BH139" s="188"/>
      <c r="BI139" s="188"/>
      <c r="BJ139" s="188"/>
      <c r="BK139" s="188"/>
      <c r="BL139" s="188"/>
      <c r="BM139" s="188"/>
      <c r="BN139" s="188"/>
      <c r="BO139" s="188"/>
      <c r="BP139" s="188"/>
    </row>
    <row r="140" spans="2:68" ht="15" x14ac:dyDescent="0.2">
      <c r="B140" s="180"/>
      <c r="C140" s="180"/>
      <c r="D140" s="180"/>
      <c r="E140" s="230" t="s">
        <v>7658</v>
      </c>
      <c r="F140" s="180" t="s">
        <v>7649</v>
      </c>
      <c r="G140" s="180"/>
      <c r="H140" s="180" t="s">
        <v>7650</v>
      </c>
      <c r="I140" s="180" t="s">
        <v>7650</v>
      </c>
      <c r="J140" s="182" t="s">
        <v>197</v>
      </c>
      <c r="K140" s="182"/>
      <c r="L140" s="197"/>
      <c r="M140" s="180">
        <v>80</v>
      </c>
      <c r="N140" s="198" t="s">
        <v>7618</v>
      </c>
      <c r="O140" s="197" t="s">
        <v>7619</v>
      </c>
      <c r="P140" s="180" t="s">
        <v>7620</v>
      </c>
      <c r="Q140" s="180" t="s">
        <v>7621</v>
      </c>
      <c r="R140" s="198" t="s">
        <v>7618</v>
      </c>
      <c r="S140" s="180" t="s">
        <v>7646</v>
      </c>
      <c r="T140" s="182"/>
      <c r="U140" s="186"/>
      <c r="V140" s="186" t="s">
        <v>7637</v>
      </c>
      <c r="W140" s="186" t="s">
        <v>7623</v>
      </c>
      <c r="X140" s="218">
        <v>0</v>
      </c>
      <c r="Y140" s="191">
        <v>100</v>
      </c>
      <c r="Z140" s="218">
        <v>0</v>
      </c>
      <c r="AA140" s="186"/>
      <c r="AB140" s="186" t="s">
        <v>7624</v>
      </c>
      <c r="AC140" s="199"/>
      <c r="AD140" s="200"/>
      <c r="AE140" s="201">
        <v>2289690</v>
      </c>
      <c r="AF140" s="202">
        <f t="shared" si="201"/>
        <v>2564452.8000000003</v>
      </c>
      <c r="AG140" s="201"/>
      <c r="AH140" s="200"/>
      <c r="AI140" s="201">
        <f>2152800+1060800</f>
        <v>3213600</v>
      </c>
      <c r="AJ140" s="201">
        <f t="shared" si="209"/>
        <v>3599232.0000000005</v>
      </c>
      <c r="AK140" s="201"/>
      <c r="AL140" s="200"/>
      <c r="AM140" s="201">
        <f>2152800+1060800</f>
        <v>3213600</v>
      </c>
      <c r="AN140" s="201">
        <f t="shared" si="210"/>
        <v>3599232.0000000005</v>
      </c>
      <c r="AO140" s="201"/>
      <c r="AP140" s="201"/>
      <c r="AQ140" s="201"/>
      <c r="AR140" s="201"/>
      <c r="AS140" s="201"/>
      <c r="AT140" s="201"/>
      <c r="AU140" s="201"/>
      <c r="AV140" s="201"/>
      <c r="AW140" s="204"/>
      <c r="AX140" s="204"/>
      <c r="AY140" s="204"/>
      <c r="AZ140" s="204"/>
      <c r="BA140" s="204"/>
      <c r="BB140" s="231">
        <v>0</v>
      </c>
      <c r="BC140" s="232">
        <f t="shared" si="207"/>
        <v>0</v>
      </c>
      <c r="BD140" s="206">
        <v>120240021112</v>
      </c>
      <c r="BE140" s="180" t="s">
        <v>7659</v>
      </c>
      <c r="BF140" s="180" t="s">
        <v>6704</v>
      </c>
      <c r="BG140" s="182"/>
      <c r="BH140" s="182"/>
      <c r="BI140" s="182"/>
      <c r="BJ140" s="182"/>
      <c r="BK140" s="182"/>
      <c r="BL140" s="182"/>
      <c r="BM140" s="182"/>
      <c r="BN140" s="182"/>
      <c r="BO140" s="182"/>
      <c r="BP140" s="182" t="s">
        <v>7577</v>
      </c>
    </row>
    <row r="141" spans="2:68" s="221" customFormat="1" ht="15" x14ac:dyDescent="0.25">
      <c r="B141" s="189"/>
      <c r="C141" s="189"/>
      <c r="D141" s="189"/>
      <c r="E141" s="188" t="s">
        <v>7862</v>
      </c>
      <c r="F141" s="188" t="s">
        <v>7649</v>
      </c>
      <c r="G141" s="188"/>
      <c r="H141" s="188" t="s">
        <v>7650</v>
      </c>
      <c r="I141" s="188" t="s">
        <v>7650</v>
      </c>
      <c r="J141" s="188" t="s">
        <v>197</v>
      </c>
      <c r="K141" s="188"/>
      <c r="L141" s="188"/>
      <c r="M141" s="188">
        <v>80</v>
      </c>
      <c r="N141" s="188" t="s">
        <v>7618</v>
      </c>
      <c r="O141" s="188" t="s">
        <v>7619</v>
      </c>
      <c r="P141" s="188" t="s">
        <v>7622</v>
      </c>
      <c r="Q141" s="188" t="s">
        <v>7621</v>
      </c>
      <c r="R141" s="188" t="s">
        <v>7618</v>
      </c>
      <c r="S141" s="188" t="s">
        <v>7646</v>
      </c>
      <c r="T141" s="188"/>
      <c r="U141" s="191"/>
      <c r="V141" s="191" t="s">
        <v>7637</v>
      </c>
      <c r="W141" s="191" t="s">
        <v>7623</v>
      </c>
      <c r="X141" s="218">
        <v>0</v>
      </c>
      <c r="Y141" s="191">
        <v>100</v>
      </c>
      <c r="Z141" s="218">
        <v>0</v>
      </c>
      <c r="AA141" s="191"/>
      <c r="AB141" s="191" t="s">
        <v>7624</v>
      </c>
      <c r="AC141" s="192">
        <v>1</v>
      </c>
      <c r="AD141" s="193">
        <v>2289690</v>
      </c>
      <c r="AE141" s="193">
        <f t="shared" ref="AE141" si="250">AD141*AC141</f>
        <v>2289690</v>
      </c>
      <c r="AF141" s="193">
        <f t="shared" si="201"/>
        <v>2564452.8000000003</v>
      </c>
      <c r="AG141" s="192">
        <v>1</v>
      </c>
      <c r="AH141" s="193">
        <v>3213600</v>
      </c>
      <c r="AI141" s="193">
        <f t="shared" ref="AI141" si="251">AH141*AG141</f>
        <v>3213600</v>
      </c>
      <c r="AJ141" s="193">
        <f t="shared" si="209"/>
        <v>3599232.0000000005</v>
      </c>
      <c r="AK141" s="192">
        <v>1</v>
      </c>
      <c r="AL141" s="193">
        <v>3213600</v>
      </c>
      <c r="AM141" s="193">
        <f t="shared" ref="AM141" si="252">AL141*AK141</f>
        <v>3213600</v>
      </c>
      <c r="AN141" s="193">
        <f t="shared" si="210"/>
        <v>3599232.0000000005</v>
      </c>
      <c r="AO141" s="191"/>
      <c r="AP141" s="191"/>
      <c r="AQ141" s="191"/>
      <c r="AR141" s="191"/>
      <c r="AS141" s="191"/>
      <c r="AT141" s="191"/>
      <c r="AU141" s="191"/>
      <c r="AV141" s="191"/>
      <c r="AW141" s="188"/>
      <c r="AX141" s="188"/>
      <c r="AY141" s="188"/>
      <c r="AZ141" s="188"/>
      <c r="BA141" s="188"/>
      <c r="BB141" s="233">
        <f t="shared" ref="BB141" si="253">SUM(AY141,AU141,AQ141,AI141,AE141,AM141)</f>
        <v>8716890</v>
      </c>
      <c r="BC141" s="233">
        <f t="shared" si="207"/>
        <v>9762916.8000000007</v>
      </c>
      <c r="BD141" s="188" t="s">
        <v>7774</v>
      </c>
      <c r="BE141" s="188" t="s">
        <v>7659</v>
      </c>
      <c r="BF141" s="188" t="s">
        <v>6704</v>
      </c>
      <c r="BG141" s="188"/>
      <c r="BH141" s="188"/>
      <c r="BI141" s="188"/>
      <c r="BJ141" s="188"/>
      <c r="BK141" s="188"/>
      <c r="BL141" s="188"/>
      <c r="BM141" s="188"/>
      <c r="BN141" s="188"/>
      <c r="BO141" s="188"/>
      <c r="BP141" s="188"/>
    </row>
    <row r="142" spans="2:68" ht="15" x14ac:dyDescent="0.2">
      <c r="B142" s="180"/>
      <c r="C142" s="180"/>
      <c r="D142" s="180"/>
      <c r="E142" s="230" t="s">
        <v>7660</v>
      </c>
      <c r="F142" s="180" t="s">
        <v>7661</v>
      </c>
      <c r="G142" s="180"/>
      <c r="H142" s="180" t="s">
        <v>7662</v>
      </c>
      <c r="I142" s="180" t="s">
        <v>7662</v>
      </c>
      <c r="J142" s="182" t="s">
        <v>105</v>
      </c>
      <c r="K142" s="182" t="s">
        <v>7663</v>
      </c>
      <c r="L142" s="197"/>
      <c r="M142" s="180">
        <v>100</v>
      </c>
      <c r="N142" s="198" t="s">
        <v>7618</v>
      </c>
      <c r="O142" s="197" t="s">
        <v>7619</v>
      </c>
      <c r="P142" s="180" t="s">
        <v>7620</v>
      </c>
      <c r="Q142" s="180" t="s">
        <v>7621</v>
      </c>
      <c r="R142" s="198" t="s">
        <v>7618</v>
      </c>
      <c r="S142" s="180" t="s">
        <v>6526</v>
      </c>
      <c r="T142" s="182"/>
      <c r="U142" s="186"/>
      <c r="V142" s="186" t="s">
        <v>7622</v>
      </c>
      <c r="W142" s="186" t="s">
        <v>7623</v>
      </c>
      <c r="X142" s="218">
        <v>0</v>
      </c>
      <c r="Y142" s="191">
        <v>100</v>
      </c>
      <c r="Z142" s="218">
        <v>0</v>
      </c>
      <c r="AA142" s="186"/>
      <c r="AB142" s="186" t="s">
        <v>7624</v>
      </c>
      <c r="AC142" s="199"/>
      <c r="AD142" s="200"/>
      <c r="AE142" s="201">
        <v>12084660</v>
      </c>
      <c r="AF142" s="202">
        <f t="shared" si="201"/>
        <v>13534819.200000001</v>
      </c>
      <c r="AG142" s="201"/>
      <c r="AH142" s="200"/>
      <c r="AI142" s="201">
        <v>12084660</v>
      </c>
      <c r="AJ142" s="201">
        <f t="shared" si="209"/>
        <v>13534819.200000001</v>
      </c>
      <c r="AK142" s="201"/>
      <c r="AL142" s="200"/>
      <c r="AM142" s="201">
        <v>12258540</v>
      </c>
      <c r="AN142" s="201">
        <f t="shared" si="210"/>
        <v>13729564.800000001</v>
      </c>
      <c r="AO142" s="201"/>
      <c r="AP142" s="201"/>
      <c r="AQ142" s="201"/>
      <c r="AR142" s="201"/>
      <c r="AS142" s="201"/>
      <c r="AT142" s="201"/>
      <c r="AU142" s="201"/>
      <c r="AV142" s="201"/>
      <c r="AW142" s="204"/>
      <c r="AX142" s="204"/>
      <c r="AY142" s="204"/>
      <c r="AZ142" s="204"/>
      <c r="BA142" s="204"/>
      <c r="BB142" s="231">
        <v>0</v>
      </c>
      <c r="BC142" s="232">
        <f t="shared" si="207"/>
        <v>0</v>
      </c>
      <c r="BD142" s="206">
        <v>120240021112</v>
      </c>
      <c r="BE142" s="180" t="s">
        <v>7664</v>
      </c>
      <c r="BF142" s="180" t="s">
        <v>6368</v>
      </c>
      <c r="BG142" s="182"/>
      <c r="BH142" s="182"/>
      <c r="BI142" s="182"/>
      <c r="BJ142" s="182"/>
      <c r="BK142" s="182"/>
      <c r="BL142" s="182"/>
      <c r="BM142" s="182"/>
      <c r="BN142" s="182"/>
      <c r="BO142" s="182"/>
      <c r="BP142" s="182" t="s">
        <v>7577</v>
      </c>
    </row>
    <row r="143" spans="2:68" s="221" customFormat="1" ht="15" x14ac:dyDescent="0.25">
      <c r="B143" s="189"/>
      <c r="C143" s="189"/>
      <c r="D143" s="189"/>
      <c r="E143" s="188" t="s">
        <v>7863</v>
      </c>
      <c r="F143" s="188" t="s">
        <v>7661</v>
      </c>
      <c r="G143" s="188"/>
      <c r="H143" s="188" t="s">
        <v>7662</v>
      </c>
      <c r="I143" s="188" t="s">
        <v>7662</v>
      </c>
      <c r="J143" s="188" t="s">
        <v>105</v>
      </c>
      <c r="K143" s="188" t="s">
        <v>7663</v>
      </c>
      <c r="L143" s="188"/>
      <c r="M143" s="188">
        <v>100</v>
      </c>
      <c r="N143" s="188" t="s">
        <v>7618</v>
      </c>
      <c r="O143" s="188" t="s">
        <v>7619</v>
      </c>
      <c r="P143" s="188" t="s">
        <v>7622</v>
      </c>
      <c r="Q143" s="188" t="s">
        <v>7621</v>
      </c>
      <c r="R143" s="188" t="s">
        <v>7618</v>
      </c>
      <c r="S143" s="188" t="s">
        <v>6526</v>
      </c>
      <c r="T143" s="188"/>
      <c r="U143" s="191"/>
      <c r="V143" s="191" t="s">
        <v>7622</v>
      </c>
      <c r="W143" s="191" t="s">
        <v>7623</v>
      </c>
      <c r="X143" s="218">
        <v>0</v>
      </c>
      <c r="Y143" s="191">
        <v>100</v>
      </c>
      <c r="Z143" s="218">
        <v>0</v>
      </c>
      <c r="AA143" s="191"/>
      <c r="AB143" s="191" t="s">
        <v>7624</v>
      </c>
      <c r="AC143" s="192">
        <v>1</v>
      </c>
      <c r="AD143" s="193">
        <v>12084660</v>
      </c>
      <c r="AE143" s="193">
        <f t="shared" ref="AE143:AE150" si="254">AD143*AC143</f>
        <v>12084660</v>
      </c>
      <c r="AF143" s="193">
        <f t="shared" si="201"/>
        <v>13534819.200000001</v>
      </c>
      <c r="AG143" s="192">
        <v>1</v>
      </c>
      <c r="AH143" s="193">
        <v>12084660</v>
      </c>
      <c r="AI143" s="193">
        <f t="shared" ref="AI143:AI150" si="255">AH143*AG143</f>
        <v>12084660</v>
      </c>
      <c r="AJ143" s="193">
        <f t="shared" si="209"/>
        <v>13534819.200000001</v>
      </c>
      <c r="AK143" s="192">
        <v>1</v>
      </c>
      <c r="AL143" s="193">
        <v>12258540</v>
      </c>
      <c r="AM143" s="193">
        <f t="shared" ref="AM143" si="256">AL143*AK143</f>
        <v>12258540</v>
      </c>
      <c r="AN143" s="193">
        <f t="shared" si="210"/>
        <v>13729564.800000001</v>
      </c>
      <c r="AO143" s="191"/>
      <c r="AP143" s="191"/>
      <c r="AQ143" s="191"/>
      <c r="AR143" s="191"/>
      <c r="AS143" s="191"/>
      <c r="AT143" s="191"/>
      <c r="AU143" s="191"/>
      <c r="AV143" s="191"/>
      <c r="AW143" s="188"/>
      <c r="AX143" s="188"/>
      <c r="AY143" s="188"/>
      <c r="AZ143" s="188"/>
      <c r="BA143" s="188"/>
      <c r="BB143" s="233">
        <f t="shared" ref="BB143:BB150" si="257">SUM(AY143,AU143,AQ143,AI143,AE143,AM143)</f>
        <v>36427860</v>
      </c>
      <c r="BC143" s="233">
        <f t="shared" si="207"/>
        <v>40799203.200000003</v>
      </c>
      <c r="BD143" s="188" t="s">
        <v>7774</v>
      </c>
      <c r="BE143" s="188" t="s">
        <v>7664</v>
      </c>
      <c r="BF143" s="188" t="s">
        <v>6368</v>
      </c>
      <c r="BG143" s="188"/>
      <c r="BH143" s="188"/>
      <c r="BI143" s="188"/>
      <c r="BJ143" s="188"/>
      <c r="BK143" s="188"/>
      <c r="BL143" s="188"/>
      <c r="BM143" s="188"/>
      <c r="BN143" s="188"/>
      <c r="BO143" s="188"/>
      <c r="BP143" s="188"/>
    </row>
    <row r="144" spans="2:68" s="221" customFormat="1" ht="15" x14ac:dyDescent="0.25">
      <c r="B144" s="189"/>
      <c r="C144" s="189"/>
      <c r="D144" s="189"/>
      <c r="E144" s="251" t="s">
        <v>6259</v>
      </c>
      <c r="F144" s="253" t="s">
        <v>7897</v>
      </c>
      <c r="G144" s="188"/>
      <c r="H144" s="253" t="s">
        <v>7898</v>
      </c>
      <c r="I144" s="253" t="s">
        <v>7898</v>
      </c>
      <c r="J144" s="182" t="s">
        <v>197</v>
      </c>
      <c r="K144" s="253"/>
      <c r="L144" s="253"/>
      <c r="M144" s="253">
        <v>80</v>
      </c>
      <c r="N144" s="253">
        <v>231010000</v>
      </c>
      <c r="O144" s="253" t="s">
        <v>7876</v>
      </c>
      <c r="P144" s="254" t="s">
        <v>7747</v>
      </c>
      <c r="Q144" s="253" t="s">
        <v>7621</v>
      </c>
      <c r="R144" s="253">
        <v>230000000</v>
      </c>
      <c r="S144" s="253" t="s">
        <v>6187</v>
      </c>
      <c r="T144" s="253"/>
      <c r="U144" s="256"/>
      <c r="V144" s="256" t="s">
        <v>7637</v>
      </c>
      <c r="W144" s="256" t="s">
        <v>7755</v>
      </c>
      <c r="X144" s="270">
        <v>0</v>
      </c>
      <c r="Y144" s="270">
        <v>90</v>
      </c>
      <c r="Z144" s="270">
        <v>10</v>
      </c>
      <c r="AA144" s="256"/>
      <c r="AB144" s="186" t="s">
        <v>7624</v>
      </c>
      <c r="AC144" s="199">
        <v>1</v>
      </c>
      <c r="AD144" s="201">
        <v>9147411</v>
      </c>
      <c r="AE144" s="201">
        <f t="shared" si="254"/>
        <v>9147411</v>
      </c>
      <c r="AF144" s="202">
        <f t="shared" si="201"/>
        <v>10245100.32</v>
      </c>
      <c r="AG144" s="199">
        <v>1</v>
      </c>
      <c r="AH144" s="201">
        <v>12523319</v>
      </c>
      <c r="AI144" s="201">
        <f t="shared" si="255"/>
        <v>12523319</v>
      </c>
      <c r="AJ144" s="201">
        <f t="shared" si="209"/>
        <v>14026117.280000001</v>
      </c>
      <c r="AK144" s="257"/>
      <c r="AL144" s="257"/>
      <c r="AM144" s="201"/>
      <c r="AN144" s="201"/>
      <c r="AO144" s="257"/>
      <c r="AP144" s="257"/>
      <c r="AQ144" s="201"/>
      <c r="AR144" s="201"/>
      <c r="AS144" s="257"/>
      <c r="AT144" s="257"/>
      <c r="AU144" s="262"/>
      <c r="AV144" s="263"/>
      <c r="AW144" s="271"/>
      <c r="AX144" s="252"/>
      <c r="AY144" s="252"/>
      <c r="AZ144" s="252"/>
      <c r="BA144" s="252"/>
      <c r="BB144" s="204">
        <f t="shared" si="257"/>
        <v>21670730</v>
      </c>
      <c r="BC144" s="205">
        <f t="shared" si="207"/>
        <v>24271217.600000001</v>
      </c>
      <c r="BD144" s="206">
        <v>120240021112</v>
      </c>
      <c r="BE144" s="253" t="s">
        <v>7899</v>
      </c>
      <c r="BF144" s="253" t="s">
        <v>6870</v>
      </c>
      <c r="BG144" s="194"/>
      <c r="BH144" s="188"/>
      <c r="BI144" s="188"/>
      <c r="BJ144" s="188"/>
      <c r="BK144" s="188"/>
      <c r="BL144" s="188"/>
      <c r="BM144" s="188"/>
      <c r="BN144" s="188"/>
      <c r="BO144" s="188"/>
      <c r="BP144" s="188"/>
    </row>
    <row r="145" spans="2:68" s="221" customFormat="1" ht="15" x14ac:dyDescent="0.25">
      <c r="B145" s="189"/>
      <c r="C145" s="189"/>
      <c r="D145" s="189"/>
      <c r="E145" s="251" t="s">
        <v>6256</v>
      </c>
      <c r="F145" s="253" t="s">
        <v>7897</v>
      </c>
      <c r="G145" s="188"/>
      <c r="H145" s="253" t="s">
        <v>7898</v>
      </c>
      <c r="I145" s="253" t="s">
        <v>7898</v>
      </c>
      <c r="J145" s="253" t="s">
        <v>105</v>
      </c>
      <c r="K145" s="253" t="s">
        <v>7900</v>
      </c>
      <c r="L145" s="253"/>
      <c r="M145" s="253">
        <v>80</v>
      </c>
      <c r="N145" s="253">
        <v>231010000</v>
      </c>
      <c r="O145" s="253" t="s">
        <v>7876</v>
      </c>
      <c r="P145" s="254" t="s">
        <v>7747</v>
      </c>
      <c r="Q145" s="253" t="s">
        <v>7621</v>
      </c>
      <c r="R145" s="253">
        <v>230000000</v>
      </c>
      <c r="S145" s="253" t="s">
        <v>6187</v>
      </c>
      <c r="T145" s="253"/>
      <c r="U145" s="256"/>
      <c r="V145" s="256" t="s">
        <v>7637</v>
      </c>
      <c r="W145" s="256" t="s">
        <v>7755</v>
      </c>
      <c r="X145" s="270">
        <v>0</v>
      </c>
      <c r="Y145" s="270">
        <v>90</v>
      </c>
      <c r="Z145" s="270">
        <v>10</v>
      </c>
      <c r="AA145" s="256"/>
      <c r="AB145" s="186" t="s">
        <v>7624</v>
      </c>
      <c r="AC145" s="199">
        <v>1</v>
      </c>
      <c r="AD145" s="201">
        <v>1481886</v>
      </c>
      <c r="AE145" s="201">
        <f t="shared" si="254"/>
        <v>1481886</v>
      </c>
      <c r="AF145" s="202">
        <f t="shared" si="201"/>
        <v>1659712.32</v>
      </c>
      <c r="AG145" s="199">
        <v>1</v>
      </c>
      <c r="AH145" s="201">
        <v>2028784</v>
      </c>
      <c r="AI145" s="201">
        <f t="shared" si="255"/>
        <v>2028784</v>
      </c>
      <c r="AJ145" s="201">
        <f t="shared" si="209"/>
        <v>2272238.08</v>
      </c>
      <c r="AK145" s="257"/>
      <c r="AL145" s="257"/>
      <c r="AM145" s="201"/>
      <c r="AN145" s="201"/>
      <c r="AO145" s="257"/>
      <c r="AP145" s="257"/>
      <c r="AQ145" s="201"/>
      <c r="AR145" s="201"/>
      <c r="AS145" s="257"/>
      <c r="AT145" s="257"/>
      <c r="AU145" s="262"/>
      <c r="AV145" s="263"/>
      <c r="AW145" s="271"/>
      <c r="AX145" s="252"/>
      <c r="AY145" s="252"/>
      <c r="AZ145" s="252"/>
      <c r="BA145" s="252"/>
      <c r="BB145" s="204">
        <f t="shared" si="257"/>
        <v>3510670</v>
      </c>
      <c r="BC145" s="205">
        <f t="shared" si="207"/>
        <v>3931950.4000000004</v>
      </c>
      <c r="BD145" s="206">
        <v>120240021112</v>
      </c>
      <c r="BE145" s="253" t="s">
        <v>7901</v>
      </c>
      <c r="BF145" s="253" t="s">
        <v>7902</v>
      </c>
      <c r="BG145" s="194"/>
      <c r="BH145" s="188"/>
      <c r="BI145" s="188"/>
      <c r="BJ145" s="188"/>
      <c r="BK145" s="188"/>
      <c r="BL145" s="188"/>
      <c r="BM145" s="188"/>
      <c r="BN145" s="188"/>
      <c r="BO145" s="188"/>
      <c r="BP145" s="188"/>
    </row>
    <row r="146" spans="2:68" s="221" customFormat="1" ht="15" x14ac:dyDescent="0.25">
      <c r="B146" s="180"/>
      <c r="C146" s="180"/>
      <c r="D146" s="180"/>
      <c r="E146" s="251" t="s">
        <v>6247</v>
      </c>
      <c r="F146" s="181" t="s">
        <v>7903</v>
      </c>
      <c r="G146" s="181"/>
      <c r="H146" s="181" t="s">
        <v>7337</v>
      </c>
      <c r="I146" s="181" t="s">
        <v>7337</v>
      </c>
      <c r="J146" s="181" t="s">
        <v>197</v>
      </c>
      <c r="K146" s="181"/>
      <c r="L146" s="181"/>
      <c r="M146" s="272">
        <v>90</v>
      </c>
      <c r="N146" s="273">
        <v>230000000</v>
      </c>
      <c r="O146" s="273" t="s">
        <v>7619</v>
      </c>
      <c r="P146" s="273" t="s">
        <v>7747</v>
      </c>
      <c r="Q146" s="273" t="s">
        <v>7621</v>
      </c>
      <c r="R146" s="181">
        <v>230000000</v>
      </c>
      <c r="S146" s="181" t="s">
        <v>7904</v>
      </c>
      <c r="T146" s="181"/>
      <c r="U146" s="183" t="s">
        <v>7885</v>
      </c>
      <c r="V146" s="183"/>
      <c r="W146" s="183"/>
      <c r="X146" s="185">
        <v>0</v>
      </c>
      <c r="Y146" s="183">
        <v>100</v>
      </c>
      <c r="Z146" s="185">
        <v>0</v>
      </c>
      <c r="AA146" s="183"/>
      <c r="AB146" s="183" t="s">
        <v>7624</v>
      </c>
      <c r="AC146" s="199">
        <v>1</v>
      </c>
      <c r="AD146" s="200">
        <v>45920466.189999998</v>
      </c>
      <c r="AE146" s="201">
        <f t="shared" si="254"/>
        <v>45920466.189999998</v>
      </c>
      <c r="AF146" s="202">
        <f t="shared" si="201"/>
        <v>51430922.132800005</v>
      </c>
      <c r="AG146" s="199">
        <v>1</v>
      </c>
      <c r="AH146" s="200">
        <v>59808412.759999998</v>
      </c>
      <c r="AI146" s="201">
        <f t="shared" si="255"/>
        <v>59808412.759999998</v>
      </c>
      <c r="AJ146" s="201">
        <f t="shared" si="209"/>
        <v>66985422.291200005</v>
      </c>
      <c r="AK146" s="199">
        <v>1</v>
      </c>
      <c r="AL146" s="200">
        <v>61731771.229999997</v>
      </c>
      <c r="AM146" s="201">
        <f t="shared" ref="AM146:AM150" si="258">AK146*AL146</f>
        <v>61731771.229999997</v>
      </c>
      <c r="AN146" s="201">
        <f t="shared" ref="AN146:AN150" si="259">AM146*1.12</f>
        <v>69139583.777600005</v>
      </c>
      <c r="AO146" s="199">
        <v>1</v>
      </c>
      <c r="AP146" s="274">
        <v>63847466.439999998</v>
      </c>
      <c r="AQ146" s="201">
        <f t="shared" ref="AQ146:AQ150" si="260">AP146*AO146</f>
        <v>63847466.439999998</v>
      </c>
      <c r="AR146" s="201">
        <f t="shared" ref="AR146:AR150" si="261">AQ146*1.12</f>
        <v>71509162.412799999</v>
      </c>
      <c r="AS146" s="199">
        <v>1</v>
      </c>
      <c r="AT146" s="274">
        <v>66174730.530000001</v>
      </c>
      <c r="AU146" s="262">
        <f t="shared" ref="AU146:AU150" si="262">AT146*AS146</f>
        <v>66174730.530000001</v>
      </c>
      <c r="AV146" s="263">
        <f t="shared" ref="AV146:AV150" si="263">AU146*1.12</f>
        <v>74115698.193600014</v>
      </c>
      <c r="AW146" s="275"/>
      <c r="AX146" s="252"/>
      <c r="AY146" s="252"/>
      <c r="AZ146" s="252"/>
      <c r="BA146" s="252"/>
      <c r="BB146" s="204">
        <f t="shared" si="257"/>
        <v>297482847.14999998</v>
      </c>
      <c r="BC146" s="205">
        <f t="shared" si="207"/>
        <v>333180788.80800003</v>
      </c>
      <c r="BD146" s="181" t="s">
        <v>7774</v>
      </c>
      <c r="BE146" s="181" t="s">
        <v>7905</v>
      </c>
      <c r="BF146" s="181" t="s">
        <v>7906</v>
      </c>
      <c r="BG146" s="276"/>
      <c r="BH146" s="188"/>
      <c r="BI146" s="188"/>
      <c r="BJ146" s="188"/>
      <c r="BK146" s="188"/>
      <c r="BL146" s="188"/>
      <c r="BM146" s="188"/>
      <c r="BN146" s="188"/>
      <c r="BO146" s="188"/>
      <c r="BP146" s="188"/>
    </row>
    <row r="147" spans="2:68" s="221" customFormat="1" ht="15" x14ac:dyDescent="0.25">
      <c r="B147" s="180"/>
      <c r="C147" s="180"/>
      <c r="D147" s="180"/>
      <c r="E147" s="251" t="s">
        <v>6237</v>
      </c>
      <c r="F147" s="181" t="s">
        <v>7903</v>
      </c>
      <c r="G147" s="181"/>
      <c r="H147" s="181" t="s">
        <v>7337</v>
      </c>
      <c r="I147" s="181" t="s">
        <v>7337</v>
      </c>
      <c r="J147" s="181" t="s">
        <v>197</v>
      </c>
      <c r="K147" s="181"/>
      <c r="L147" s="181"/>
      <c r="M147" s="272">
        <v>90</v>
      </c>
      <c r="N147" s="273">
        <v>230000000</v>
      </c>
      <c r="O147" s="273" t="s">
        <v>7619</v>
      </c>
      <c r="P147" s="273" t="s">
        <v>7747</v>
      </c>
      <c r="Q147" s="273" t="s">
        <v>7621</v>
      </c>
      <c r="R147" s="181">
        <v>230000000</v>
      </c>
      <c r="S147" s="181" t="s">
        <v>7907</v>
      </c>
      <c r="T147" s="181"/>
      <c r="U147" s="183" t="s">
        <v>7885</v>
      </c>
      <c r="V147" s="183"/>
      <c r="W147" s="183"/>
      <c r="X147" s="185">
        <v>0</v>
      </c>
      <c r="Y147" s="183">
        <v>100</v>
      </c>
      <c r="Z147" s="185">
        <v>0</v>
      </c>
      <c r="AA147" s="183"/>
      <c r="AB147" s="183" t="s">
        <v>7624</v>
      </c>
      <c r="AC147" s="199">
        <v>1</v>
      </c>
      <c r="AD147" s="200">
        <v>129418053.55</v>
      </c>
      <c r="AE147" s="201">
        <f t="shared" si="254"/>
        <v>129418053.55</v>
      </c>
      <c r="AF147" s="202">
        <f t="shared" si="201"/>
        <v>144948219.97600001</v>
      </c>
      <c r="AG147" s="199">
        <v>1</v>
      </c>
      <c r="AH147" s="200">
        <v>163858771.72</v>
      </c>
      <c r="AI147" s="201">
        <f t="shared" si="255"/>
        <v>163858771.72</v>
      </c>
      <c r="AJ147" s="201">
        <f t="shared" si="209"/>
        <v>183521824.32640001</v>
      </c>
      <c r="AK147" s="199">
        <v>1</v>
      </c>
      <c r="AL147" s="200">
        <v>169725881.69999999</v>
      </c>
      <c r="AM147" s="201">
        <f t="shared" si="258"/>
        <v>169725881.69999999</v>
      </c>
      <c r="AN147" s="201">
        <f t="shared" si="259"/>
        <v>190092987.50400001</v>
      </c>
      <c r="AO147" s="199">
        <v>1</v>
      </c>
      <c r="AP147" s="274">
        <v>176179705.38</v>
      </c>
      <c r="AQ147" s="201">
        <f t="shared" si="260"/>
        <v>176179705.38</v>
      </c>
      <c r="AR147" s="201">
        <f t="shared" si="261"/>
        <v>197321270.02560002</v>
      </c>
      <c r="AS147" s="199">
        <v>1</v>
      </c>
      <c r="AT147" s="274">
        <v>183278909.49000001</v>
      </c>
      <c r="AU147" s="262">
        <f t="shared" si="262"/>
        <v>183278909.49000001</v>
      </c>
      <c r="AV147" s="263">
        <f t="shared" si="263"/>
        <v>205272378.62880003</v>
      </c>
      <c r="AW147" s="275"/>
      <c r="AX147" s="252"/>
      <c r="AY147" s="252"/>
      <c r="AZ147" s="252"/>
      <c r="BA147" s="252"/>
      <c r="BB147" s="204">
        <f t="shared" si="257"/>
        <v>822461321.83999991</v>
      </c>
      <c r="BC147" s="205">
        <f t="shared" si="207"/>
        <v>921156680.46079993</v>
      </c>
      <c r="BD147" s="181" t="s">
        <v>7774</v>
      </c>
      <c r="BE147" s="181" t="s">
        <v>7908</v>
      </c>
      <c r="BF147" s="181" t="s">
        <v>7909</v>
      </c>
      <c r="BG147" s="194"/>
      <c r="BH147" s="188"/>
      <c r="BI147" s="188"/>
      <c r="BJ147" s="188"/>
      <c r="BK147" s="188"/>
      <c r="BL147" s="188"/>
      <c r="BM147" s="188"/>
      <c r="BN147" s="188"/>
      <c r="BO147" s="188"/>
      <c r="BP147" s="188"/>
    </row>
    <row r="148" spans="2:68" s="221" customFormat="1" ht="15" x14ac:dyDescent="0.25">
      <c r="B148" s="180"/>
      <c r="C148" s="180"/>
      <c r="D148" s="180"/>
      <c r="E148" s="251" t="s">
        <v>6231</v>
      </c>
      <c r="F148" s="181" t="s">
        <v>7903</v>
      </c>
      <c r="G148" s="181"/>
      <c r="H148" s="181" t="s">
        <v>7337</v>
      </c>
      <c r="I148" s="181" t="s">
        <v>7337</v>
      </c>
      <c r="J148" s="181" t="s">
        <v>197</v>
      </c>
      <c r="K148" s="181"/>
      <c r="L148" s="181"/>
      <c r="M148" s="272">
        <v>90</v>
      </c>
      <c r="N148" s="273">
        <v>230000000</v>
      </c>
      <c r="O148" s="273" t="s">
        <v>7619</v>
      </c>
      <c r="P148" s="273" t="s">
        <v>7747</v>
      </c>
      <c r="Q148" s="273" t="s">
        <v>7621</v>
      </c>
      <c r="R148" s="181">
        <v>230000000</v>
      </c>
      <c r="S148" s="181" t="s">
        <v>7910</v>
      </c>
      <c r="T148" s="181"/>
      <c r="U148" s="183" t="s">
        <v>7885</v>
      </c>
      <c r="V148" s="183"/>
      <c r="W148" s="183"/>
      <c r="X148" s="185">
        <v>0</v>
      </c>
      <c r="Y148" s="183">
        <v>100</v>
      </c>
      <c r="Z148" s="185">
        <v>0</v>
      </c>
      <c r="AA148" s="183"/>
      <c r="AB148" s="183" t="s">
        <v>7624</v>
      </c>
      <c r="AC148" s="199">
        <v>1</v>
      </c>
      <c r="AD148" s="200">
        <v>116557533.02</v>
      </c>
      <c r="AE148" s="201">
        <f t="shared" si="254"/>
        <v>116557533.02</v>
      </c>
      <c r="AF148" s="202">
        <f t="shared" si="201"/>
        <v>130544436.98240001</v>
      </c>
      <c r="AG148" s="199">
        <v>1</v>
      </c>
      <c r="AH148" s="200">
        <v>144250467.47</v>
      </c>
      <c r="AI148" s="201">
        <f t="shared" si="255"/>
        <v>144250467.47</v>
      </c>
      <c r="AJ148" s="201">
        <f t="shared" si="209"/>
        <v>161560523.56640002</v>
      </c>
      <c r="AK148" s="199">
        <v>1</v>
      </c>
      <c r="AL148" s="200">
        <v>150093305.69</v>
      </c>
      <c r="AM148" s="201">
        <f t="shared" si="258"/>
        <v>150093305.69</v>
      </c>
      <c r="AN148" s="201">
        <f t="shared" si="259"/>
        <v>168104502.37280002</v>
      </c>
      <c r="AO148" s="199">
        <v>1</v>
      </c>
      <c r="AP148" s="274">
        <v>156520430.43000001</v>
      </c>
      <c r="AQ148" s="201">
        <f t="shared" si="260"/>
        <v>156520430.43000001</v>
      </c>
      <c r="AR148" s="201">
        <f t="shared" si="261"/>
        <v>175302882.08160001</v>
      </c>
      <c r="AS148" s="199">
        <v>1</v>
      </c>
      <c r="AT148" s="274">
        <v>163590265.72</v>
      </c>
      <c r="AU148" s="262">
        <f t="shared" si="262"/>
        <v>163590265.72</v>
      </c>
      <c r="AV148" s="263">
        <f t="shared" si="263"/>
        <v>183221097.60640001</v>
      </c>
      <c r="AW148" s="275"/>
      <c r="AX148" s="252"/>
      <c r="AY148" s="252"/>
      <c r="AZ148" s="252"/>
      <c r="BA148" s="252"/>
      <c r="BB148" s="204">
        <f t="shared" si="257"/>
        <v>731012002.32999992</v>
      </c>
      <c r="BC148" s="205">
        <f t="shared" si="207"/>
        <v>818733442.60959995</v>
      </c>
      <c r="BD148" s="181" t="s">
        <v>7774</v>
      </c>
      <c r="BE148" s="181" t="s">
        <v>7911</v>
      </c>
      <c r="BF148" s="181" t="s">
        <v>7912</v>
      </c>
      <c r="BG148" s="194"/>
      <c r="BH148" s="188"/>
      <c r="BI148" s="188"/>
      <c r="BJ148" s="188"/>
      <c r="BK148" s="188"/>
      <c r="BL148" s="188"/>
      <c r="BM148" s="188"/>
      <c r="BN148" s="188"/>
      <c r="BO148" s="188"/>
      <c r="BP148" s="188"/>
    </row>
    <row r="149" spans="2:68" s="221" customFormat="1" ht="15" x14ac:dyDescent="0.25">
      <c r="B149" s="180"/>
      <c r="C149" s="180"/>
      <c r="D149" s="180"/>
      <c r="E149" s="251" t="s">
        <v>6227</v>
      </c>
      <c r="F149" s="181" t="s">
        <v>7903</v>
      </c>
      <c r="G149" s="181"/>
      <c r="H149" s="181" t="s">
        <v>7337</v>
      </c>
      <c r="I149" s="181" t="s">
        <v>7337</v>
      </c>
      <c r="J149" s="181" t="s">
        <v>197</v>
      </c>
      <c r="K149" s="181"/>
      <c r="L149" s="181"/>
      <c r="M149" s="272">
        <v>90</v>
      </c>
      <c r="N149" s="273">
        <v>230000000</v>
      </c>
      <c r="O149" s="273" t="s">
        <v>7619</v>
      </c>
      <c r="P149" s="273" t="s">
        <v>7747</v>
      </c>
      <c r="Q149" s="273" t="s">
        <v>7621</v>
      </c>
      <c r="R149" s="181">
        <v>230000000</v>
      </c>
      <c r="S149" s="181" t="s">
        <v>7913</v>
      </c>
      <c r="T149" s="181"/>
      <c r="U149" s="183" t="s">
        <v>7885</v>
      </c>
      <c r="V149" s="183"/>
      <c r="W149" s="183"/>
      <c r="X149" s="185">
        <v>0</v>
      </c>
      <c r="Y149" s="183">
        <v>100</v>
      </c>
      <c r="Z149" s="185">
        <v>0</v>
      </c>
      <c r="AA149" s="183"/>
      <c r="AB149" s="183" t="s">
        <v>7624</v>
      </c>
      <c r="AC149" s="199">
        <v>1</v>
      </c>
      <c r="AD149" s="200">
        <v>94214356.329999998</v>
      </c>
      <c r="AE149" s="201">
        <f t="shared" si="254"/>
        <v>94214356.329999998</v>
      </c>
      <c r="AF149" s="202">
        <f t="shared" si="201"/>
        <v>105520079.08960001</v>
      </c>
      <c r="AG149" s="199">
        <v>1</v>
      </c>
      <c r="AH149" s="200">
        <v>121512754.66</v>
      </c>
      <c r="AI149" s="201">
        <f t="shared" si="255"/>
        <v>121512754.66</v>
      </c>
      <c r="AJ149" s="201">
        <f t="shared" si="209"/>
        <v>136094285.21920002</v>
      </c>
      <c r="AK149" s="199">
        <v>1</v>
      </c>
      <c r="AL149" s="200">
        <v>125350961.13</v>
      </c>
      <c r="AM149" s="201">
        <f t="shared" si="258"/>
        <v>125350961.13</v>
      </c>
      <c r="AN149" s="201">
        <f t="shared" si="259"/>
        <v>140393076.46560001</v>
      </c>
      <c r="AO149" s="199">
        <v>1</v>
      </c>
      <c r="AP149" s="274">
        <v>129572990.02</v>
      </c>
      <c r="AQ149" s="201">
        <f t="shared" si="260"/>
        <v>129572990.02</v>
      </c>
      <c r="AR149" s="201">
        <f t="shared" si="261"/>
        <v>145121748.8224</v>
      </c>
      <c r="AS149" s="199">
        <v>1</v>
      </c>
      <c r="AT149" s="274">
        <v>134217220.54000001</v>
      </c>
      <c r="AU149" s="262">
        <f t="shared" si="262"/>
        <v>134217220.54000001</v>
      </c>
      <c r="AV149" s="263">
        <f t="shared" si="263"/>
        <v>150323287.00480002</v>
      </c>
      <c r="AW149" s="275"/>
      <c r="AX149" s="252"/>
      <c r="AY149" s="252"/>
      <c r="AZ149" s="252"/>
      <c r="BA149" s="252"/>
      <c r="BB149" s="204">
        <f t="shared" si="257"/>
        <v>604868282.68000007</v>
      </c>
      <c r="BC149" s="205">
        <f t="shared" si="207"/>
        <v>677452476.60160017</v>
      </c>
      <c r="BD149" s="181" t="s">
        <v>7774</v>
      </c>
      <c r="BE149" s="181" t="s">
        <v>7914</v>
      </c>
      <c r="BF149" s="181" t="s">
        <v>7915</v>
      </c>
      <c r="BG149" s="194"/>
      <c r="BH149" s="188"/>
      <c r="BI149" s="188"/>
      <c r="BJ149" s="188"/>
      <c r="BK149" s="188"/>
      <c r="BL149" s="188"/>
      <c r="BM149" s="188"/>
      <c r="BN149" s="188"/>
      <c r="BO149" s="188"/>
      <c r="BP149" s="188"/>
    </row>
    <row r="150" spans="2:68" s="221" customFormat="1" ht="15" x14ac:dyDescent="0.25">
      <c r="B150" s="180"/>
      <c r="C150" s="180"/>
      <c r="D150" s="180"/>
      <c r="E150" s="251" t="s">
        <v>6223</v>
      </c>
      <c r="F150" s="181" t="s">
        <v>7903</v>
      </c>
      <c r="G150" s="181"/>
      <c r="H150" s="181" t="s">
        <v>7337</v>
      </c>
      <c r="I150" s="181" t="s">
        <v>7337</v>
      </c>
      <c r="J150" s="181" t="s">
        <v>197</v>
      </c>
      <c r="K150" s="181"/>
      <c r="L150" s="181"/>
      <c r="M150" s="272">
        <v>90</v>
      </c>
      <c r="N150" s="273">
        <v>230000000</v>
      </c>
      <c r="O150" s="273" t="s">
        <v>7619</v>
      </c>
      <c r="P150" s="273" t="s">
        <v>7747</v>
      </c>
      <c r="Q150" s="273" t="s">
        <v>7621</v>
      </c>
      <c r="R150" s="181">
        <v>230000000</v>
      </c>
      <c r="S150" s="181" t="s">
        <v>6763</v>
      </c>
      <c r="T150" s="181"/>
      <c r="U150" s="183" t="s">
        <v>7885</v>
      </c>
      <c r="V150" s="183"/>
      <c r="W150" s="183"/>
      <c r="X150" s="185">
        <v>0</v>
      </c>
      <c r="Y150" s="183">
        <v>100</v>
      </c>
      <c r="Z150" s="185">
        <v>0</v>
      </c>
      <c r="AA150" s="183"/>
      <c r="AB150" s="183" t="s">
        <v>7624</v>
      </c>
      <c r="AC150" s="199">
        <v>1</v>
      </c>
      <c r="AD150" s="200">
        <v>89011924.239999995</v>
      </c>
      <c r="AE150" s="201">
        <f t="shared" si="254"/>
        <v>89011924.239999995</v>
      </c>
      <c r="AF150" s="202">
        <f t="shared" si="201"/>
        <v>99693355.148800001</v>
      </c>
      <c r="AG150" s="199">
        <v>1</v>
      </c>
      <c r="AH150" s="200">
        <v>111621706.25</v>
      </c>
      <c r="AI150" s="201">
        <f t="shared" si="255"/>
        <v>111621706.25</v>
      </c>
      <c r="AJ150" s="201">
        <f t="shared" si="209"/>
        <v>125016311.00000001</v>
      </c>
      <c r="AK150" s="199">
        <v>1</v>
      </c>
      <c r="AL150" s="200">
        <v>115841807.39</v>
      </c>
      <c r="AM150" s="201">
        <f t="shared" si="258"/>
        <v>115841807.39</v>
      </c>
      <c r="AN150" s="201">
        <f t="shared" si="259"/>
        <v>129742824.27680001</v>
      </c>
      <c r="AO150" s="199">
        <v>1</v>
      </c>
      <c r="AP150" s="274">
        <v>120483920.59</v>
      </c>
      <c r="AQ150" s="201">
        <f t="shared" si="260"/>
        <v>120483920.59</v>
      </c>
      <c r="AR150" s="201">
        <f t="shared" si="261"/>
        <v>134941991.06080002</v>
      </c>
      <c r="AS150" s="199">
        <v>1</v>
      </c>
      <c r="AT150" s="274">
        <v>125590243.72</v>
      </c>
      <c r="AU150" s="262">
        <f t="shared" si="262"/>
        <v>125590243.72</v>
      </c>
      <c r="AV150" s="263">
        <f t="shared" si="263"/>
        <v>140661072.9664</v>
      </c>
      <c r="AW150" s="275"/>
      <c r="AX150" s="252"/>
      <c r="AY150" s="252"/>
      <c r="AZ150" s="252"/>
      <c r="BA150" s="252"/>
      <c r="BB150" s="204">
        <f t="shared" si="257"/>
        <v>562549602.19000006</v>
      </c>
      <c r="BC150" s="205">
        <f t="shared" si="207"/>
        <v>630055554.45280015</v>
      </c>
      <c r="BD150" s="181" t="s">
        <v>7774</v>
      </c>
      <c r="BE150" s="181" t="s">
        <v>7916</v>
      </c>
      <c r="BF150" s="181" t="s">
        <v>7917</v>
      </c>
      <c r="BG150" s="194"/>
      <c r="BH150" s="188"/>
      <c r="BI150" s="188"/>
      <c r="BJ150" s="188"/>
      <c r="BK150" s="188"/>
      <c r="BL150" s="188"/>
      <c r="BM150" s="188"/>
      <c r="BN150" s="188"/>
      <c r="BO150" s="188"/>
      <c r="BP150" s="188"/>
    </row>
    <row r="151" spans="2:68" x14ac:dyDescent="0.2">
      <c r="B151" s="182"/>
      <c r="C151" s="182"/>
      <c r="D151" s="182"/>
      <c r="E151" s="277" t="s">
        <v>7864</v>
      </c>
      <c r="F151" s="182"/>
      <c r="G151" s="182"/>
      <c r="H151" s="244"/>
      <c r="I151" s="244"/>
      <c r="J151" s="182"/>
      <c r="K151" s="182"/>
      <c r="L151" s="182"/>
      <c r="M151" s="182"/>
      <c r="N151" s="182"/>
      <c r="O151" s="182"/>
      <c r="P151" s="182"/>
      <c r="Q151" s="182"/>
      <c r="R151" s="182"/>
      <c r="S151" s="244"/>
      <c r="T151" s="182"/>
      <c r="U151" s="186"/>
      <c r="V151" s="186"/>
      <c r="W151" s="186"/>
      <c r="X151" s="186"/>
      <c r="Y151" s="186"/>
      <c r="Z151" s="186"/>
      <c r="AA151" s="186"/>
      <c r="AB151" s="186"/>
      <c r="AC151" s="186"/>
      <c r="AD151" s="267"/>
      <c r="AE151" s="267"/>
      <c r="AF151" s="267"/>
      <c r="AG151" s="267"/>
      <c r="AH151" s="267"/>
      <c r="AI151" s="267"/>
      <c r="AJ151" s="267"/>
      <c r="AK151" s="267"/>
      <c r="AL151" s="267"/>
      <c r="AM151" s="267"/>
      <c r="AN151" s="267"/>
      <c r="AO151" s="267"/>
      <c r="AP151" s="267"/>
      <c r="AQ151" s="267"/>
      <c r="AR151" s="267"/>
      <c r="AS151" s="267"/>
      <c r="AT151" s="267"/>
      <c r="AU151" s="267"/>
      <c r="AV151" s="267"/>
      <c r="AW151" s="264"/>
      <c r="AX151" s="264"/>
      <c r="AY151" s="264"/>
      <c r="AZ151" s="264"/>
      <c r="BA151" s="264"/>
      <c r="BB151" s="264">
        <f>SUM(BB54:BB150)</f>
        <v>4417672517.9300003</v>
      </c>
      <c r="BC151" s="264">
        <f>SUM(BC54:BC150)</f>
        <v>4947793220.0816002</v>
      </c>
      <c r="BD151" s="182"/>
      <c r="BE151" s="182"/>
      <c r="BF151" s="182"/>
      <c r="BG151" s="244"/>
      <c r="BH151" s="182"/>
      <c r="BI151" s="182"/>
      <c r="BJ151" s="244"/>
      <c r="BK151" s="182"/>
      <c r="BL151" s="182"/>
      <c r="BM151" s="244"/>
      <c r="BN151" s="182"/>
      <c r="BO151" s="182"/>
      <c r="BP151" s="182"/>
    </row>
    <row r="152" spans="2:68" x14ac:dyDescent="0.2">
      <c r="B152" s="182"/>
      <c r="C152" s="182"/>
      <c r="D152" s="182"/>
      <c r="E152" s="277" t="s">
        <v>7865</v>
      </c>
      <c r="F152" s="182"/>
      <c r="G152" s="182"/>
      <c r="H152" s="244"/>
      <c r="I152" s="244"/>
      <c r="J152" s="182"/>
      <c r="K152" s="182"/>
      <c r="L152" s="182"/>
      <c r="M152" s="182"/>
      <c r="N152" s="182"/>
      <c r="O152" s="182"/>
      <c r="P152" s="182"/>
      <c r="Q152" s="182"/>
      <c r="R152" s="182"/>
      <c r="S152" s="244"/>
      <c r="T152" s="182"/>
      <c r="U152" s="186"/>
      <c r="V152" s="186"/>
      <c r="W152" s="186"/>
      <c r="X152" s="186"/>
      <c r="Y152" s="186"/>
      <c r="Z152" s="186"/>
      <c r="AA152" s="186"/>
      <c r="AB152" s="186"/>
      <c r="AC152" s="186"/>
      <c r="AD152" s="267"/>
      <c r="AE152" s="267"/>
      <c r="AF152" s="267"/>
      <c r="AG152" s="267"/>
      <c r="AH152" s="267"/>
      <c r="AI152" s="267"/>
      <c r="AJ152" s="267"/>
      <c r="AK152" s="267"/>
      <c r="AL152" s="267"/>
      <c r="AM152" s="267"/>
      <c r="AN152" s="267"/>
      <c r="AO152" s="267"/>
      <c r="AP152" s="267"/>
      <c r="AQ152" s="267"/>
      <c r="AR152" s="267"/>
      <c r="AS152" s="267"/>
      <c r="AT152" s="267"/>
      <c r="AU152" s="267"/>
      <c r="AV152" s="267"/>
      <c r="AW152" s="264"/>
      <c r="AX152" s="264"/>
      <c r="AY152" s="264"/>
      <c r="AZ152" s="264"/>
      <c r="BA152" s="264"/>
      <c r="BB152" s="264">
        <f>BB31+BB52+BB151</f>
        <v>21999255253.408333</v>
      </c>
      <c r="BC152" s="264">
        <f>BC31+BC52+BC151</f>
        <v>24639165883.817337</v>
      </c>
      <c r="BD152" s="182"/>
      <c r="BE152" s="182"/>
      <c r="BF152" s="182"/>
      <c r="BG152" s="244"/>
      <c r="BH152" s="182"/>
      <c r="BI152" s="182"/>
      <c r="BJ152" s="244"/>
      <c r="BK152" s="182"/>
      <c r="BL152" s="182"/>
      <c r="BM152" s="244"/>
      <c r="BN152" s="182"/>
      <c r="BO152" s="182"/>
      <c r="BP152" s="182"/>
    </row>
    <row r="153" spans="2:68" x14ac:dyDescent="0.2">
      <c r="BG153" s="161"/>
      <c r="BJ153" s="161"/>
      <c r="BM153" s="161"/>
    </row>
    <row r="154" spans="2:68" x14ac:dyDescent="0.2">
      <c r="BG154" s="161"/>
      <c r="BJ154" s="161"/>
      <c r="BM154" s="161"/>
    </row>
    <row r="155" spans="2:68" x14ac:dyDescent="0.2">
      <c r="BG155" s="161"/>
      <c r="BJ155" s="161"/>
      <c r="BM155" s="161"/>
    </row>
    <row r="156" spans="2:68" x14ac:dyDescent="0.2">
      <c r="BG156" s="161"/>
      <c r="BJ156" s="161"/>
      <c r="BM156" s="161"/>
    </row>
    <row r="157" spans="2:68" x14ac:dyDescent="0.2">
      <c r="BG157" s="161"/>
      <c r="BJ157" s="161"/>
      <c r="BM157" s="161"/>
    </row>
    <row r="158" spans="2:68" x14ac:dyDescent="0.2">
      <c r="BG158" s="161"/>
      <c r="BJ158" s="161"/>
      <c r="BM158" s="161"/>
    </row>
    <row r="159" spans="2:68" x14ac:dyDescent="0.2">
      <c r="BG159" s="161"/>
      <c r="BJ159" s="161"/>
      <c r="BM159" s="161"/>
    </row>
    <row r="160" spans="2:68" x14ac:dyDescent="0.2">
      <c r="BG160" s="161"/>
      <c r="BJ160" s="161"/>
      <c r="BM160" s="161"/>
    </row>
    <row r="161" spans="59:65" x14ac:dyDescent="0.2">
      <c r="BG161" s="161"/>
      <c r="BJ161" s="161"/>
      <c r="BM161" s="161"/>
    </row>
    <row r="162" spans="59:65" x14ac:dyDescent="0.2">
      <c r="BG162" s="161"/>
      <c r="BJ162" s="161"/>
      <c r="BM162" s="161"/>
    </row>
    <row r="163" spans="59:65" x14ac:dyDescent="0.2">
      <c r="BG163" s="161"/>
      <c r="BJ163" s="161"/>
      <c r="BM163" s="161"/>
    </row>
    <row r="164" spans="59:65" x14ac:dyDescent="0.2">
      <c r="BG164" s="161"/>
      <c r="BJ164" s="161"/>
      <c r="BM164" s="161"/>
    </row>
    <row r="165" spans="59:65" x14ac:dyDescent="0.2">
      <c r="BG165" s="161"/>
      <c r="BJ165" s="161"/>
      <c r="BM165" s="161"/>
    </row>
    <row r="166" spans="59:65" x14ac:dyDescent="0.2">
      <c r="BG166" s="161"/>
      <c r="BJ166" s="161"/>
      <c r="BM166" s="161"/>
    </row>
    <row r="167" spans="59:65" x14ac:dyDescent="0.2">
      <c r="BG167" s="161"/>
      <c r="BJ167" s="161"/>
      <c r="BM167" s="161"/>
    </row>
    <row r="168" spans="59:65" x14ac:dyDescent="0.2">
      <c r="BG168" s="161"/>
      <c r="BJ168" s="161"/>
      <c r="BM168" s="161"/>
    </row>
    <row r="169" spans="59:65" x14ac:dyDescent="0.2">
      <c r="BG169" s="161"/>
      <c r="BJ169" s="161"/>
      <c r="BM169" s="161"/>
    </row>
    <row r="170" spans="59:65" x14ac:dyDescent="0.2">
      <c r="BG170" s="161"/>
      <c r="BJ170" s="161"/>
      <c r="BM170" s="161"/>
    </row>
    <row r="171" spans="59:65" x14ac:dyDescent="0.2">
      <c r="BG171" s="161"/>
      <c r="BJ171" s="161"/>
      <c r="BM171" s="161"/>
    </row>
    <row r="172" spans="59:65" x14ac:dyDescent="0.2">
      <c r="BG172" s="161"/>
      <c r="BJ172" s="161"/>
      <c r="BM172" s="161"/>
    </row>
    <row r="173" spans="59:65" x14ac:dyDescent="0.2">
      <c r="BG173" s="161"/>
      <c r="BJ173" s="161"/>
      <c r="BM173" s="161"/>
    </row>
    <row r="174" spans="59:65" x14ac:dyDescent="0.2">
      <c r="BG174" s="161"/>
      <c r="BJ174" s="161"/>
      <c r="BM174" s="161"/>
    </row>
    <row r="175" spans="59:65" x14ac:dyDescent="0.2">
      <c r="BG175" s="161"/>
      <c r="BJ175" s="161"/>
      <c r="BM175" s="161"/>
    </row>
    <row r="176" spans="59:65" x14ac:dyDescent="0.2">
      <c r="BG176" s="161"/>
      <c r="BJ176" s="161"/>
      <c r="BM176" s="161"/>
    </row>
    <row r="177" spans="59:65" x14ac:dyDescent="0.2">
      <c r="BG177" s="161"/>
      <c r="BJ177" s="161"/>
      <c r="BM177" s="161"/>
    </row>
    <row r="178" spans="59:65" x14ac:dyDescent="0.2">
      <c r="BG178" s="161"/>
      <c r="BJ178" s="161"/>
      <c r="BM178" s="161"/>
    </row>
    <row r="179" spans="59:65" x14ac:dyDescent="0.2">
      <c r="BG179" s="161"/>
      <c r="BJ179" s="161"/>
      <c r="BM179" s="161"/>
    </row>
    <row r="180" spans="59:65" x14ac:dyDescent="0.2">
      <c r="BG180" s="161"/>
      <c r="BJ180" s="161"/>
      <c r="BM180" s="161"/>
    </row>
    <row r="181" spans="59:65" x14ac:dyDescent="0.2">
      <c r="BG181" s="161"/>
      <c r="BJ181" s="161"/>
      <c r="BM181" s="161"/>
    </row>
    <row r="182" spans="59:65" x14ac:dyDescent="0.2">
      <c r="BG182" s="161"/>
      <c r="BJ182" s="161"/>
      <c r="BM182" s="161"/>
    </row>
    <row r="183" spans="59:65" x14ac:dyDescent="0.2">
      <c r="BG183" s="161"/>
      <c r="BJ183" s="161"/>
      <c r="BM183" s="161"/>
    </row>
    <row r="184" spans="59:65" x14ac:dyDescent="0.2">
      <c r="BG184" s="161"/>
      <c r="BJ184" s="161"/>
      <c r="BM184" s="161"/>
    </row>
    <row r="185" spans="59:65" x14ac:dyDescent="0.2">
      <c r="BG185" s="161"/>
      <c r="BJ185" s="161"/>
      <c r="BM185" s="161"/>
    </row>
    <row r="186" spans="59:65" x14ac:dyDescent="0.2">
      <c r="BG186" s="161"/>
      <c r="BJ186" s="161"/>
      <c r="BM186" s="161"/>
    </row>
    <row r="187" spans="59:65" x14ac:dyDescent="0.2">
      <c r="BG187" s="161"/>
      <c r="BJ187" s="161"/>
      <c r="BM187" s="161"/>
    </row>
    <row r="188" spans="59:65" x14ac:dyDescent="0.2">
      <c r="BG188" s="161"/>
      <c r="BJ188" s="161"/>
      <c r="BM188" s="161"/>
    </row>
    <row r="189" spans="59:65" x14ac:dyDescent="0.2">
      <c r="BG189" s="161"/>
      <c r="BJ189" s="161"/>
      <c r="BM189" s="161"/>
    </row>
    <row r="190" spans="59:65" x14ac:dyDescent="0.2">
      <c r="BG190" s="161"/>
      <c r="BJ190" s="161"/>
      <c r="BM190" s="161"/>
    </row>
    <row r="191" spans="59:65" x14ac:dyDescent="0.2">
      <c r="BG191" s="161"/>
      <c r="BJ191" s="161"/>
      <c r="BM191" s="161"/>
    </row>
    <row r="192" spans="59:65" x14ac:dyDescent="0.2">
      <c r="BG192" s="161"/>
      <c r="BJ192" s="161"/>
      <c r="BM192" s="161"/>
    </row>
    <row r="193" spans="59:65" x14ac:dyDescent="0.2">
      <c r="BG193" s="161"/>
      <c r="BJ193" s="161"/>
      <c r="BM193" s="161"/>
    </row>
    <row r="194" spans="59:65" x14ac:dyDescent="0.2">
      <c r="BG194" s="161"/>
      <c r="BJ194" s="161"/>
      <c r="BM194" s="161"/>
    </row>
    <row r="195" spans="59:65" x14ac:dyDescent="0.2">
      <c r="BG195" s="161"/>
      <c r="BJ195" s="161"/>
      <c r="BM195" s="161"/>
    </row>
    <row r="196" spans="59:65" x14ac:dyDescent="0.2">
      <c r="BG196" s="161"/>
      <c r="BJ196" s="161"/>
      <c r="BM196" s="161"/>
    </row>
    <row r="197" spans="59:65" x14ac:dyDescent="0.2">
      <c r="BG197" s="161"/>
      <c r="BJ197" s="161"/>
      <c r="BM197" s="161"/>
    </row>
    <row r="198" spans="59:65" x14ac:dyDescent="0.2">
      <c r="BG198" s="161"/>
      <c r="BJ198" s="161"/>
      <c r="BM198" s="161"/>
    </row>
    <row r="199" spans="59:65" x14ac:dyDescent="0.2">
      <c r="BG199" s="161"/>
      <c r="BJ199" s="161"/>
      <c r="BM199" s="161"/>
    </row>
    <row r="200" spans="59:65" x14ac:dyDescent="0.2">
      <c r="BG200" s="161"/>
      <c r="BJ200" s="161"/>
      <c r="BM200" s="161"/>
    </row>
    <row r="201" spans="59:65" x14ac:dyDescent="0.2">
      <c r="BG201" s="161"/>
      <c r="BJ201" s="161"/>
      <c r="BM201" s="161"/>
    </row>
    <row r="202" spans="59:65" x14ac:dyDescent="0.2">
      <c r="BG202" s="161"/>
      <c r="BJ202" s="161"/>
      <c r="BM202" s="161"/>
    </row>
    <row r="203" spans="59:65" x14ac:dyDescent="0.2">
      <c r="BG203" s="161"/>
      <c r="BJ203" s="161"/>
      <c r="BM203" s="161"/>
    </row>
    <row r="204" spans="59:65" x14ac:dyDescent="0.2">
      <c r="BG204" s="161"/>
      <c r="BJ204" s="161"/>
      <c r="BM204" s="161"/>
    </row>
    <row r="205" spans="59:65" x14ac:dyDescent="0.2">
      <c r="BG205" s="161"/>
      <c r="BJ205" s="161"/>
      <c r="BM205" s="161"/>
    </row>
    <row r="206" spans="59:65" x14ac:dyDescent="0.2">
      <c r="BG206" s="161"/>
      <c r="BJ206" s="161"/>
      <c r="BM206" s="161"/>
    </row>
    <row r="207" spans="59:65" x14ac:dyDescent="0.2">
      <c r="BG207" s="161"/>
      <c r="BJ207" s="161"/>
      <c r="BM207" s="161"/>
    </row>
    <row r="208" spans="59:65" x14ac:dyDescent="0.2">
      <c r="BG208" s="161"/>
      <c r="BJ208" s="161"/>
      <c r="BM208" s="161"/>
    </row>
    <row r="209" spans="59:65" x14ac:dyDescent="0.2">
      <c r="BG209" s="161"/>
      <c r="BJ209" s="161"/>
      <c r="BM209" s="161"/>
    </row>
    <row r="210" spans="59:65" x14ac:dyDescent="0.2">
      <c r="BG210" s="161"/>
      <c r="BJ210" s="161"/>
      <c r="BM210" s="161"/>
    </row>
    <row r="211" spans="59:65" x14ac:dyDescent="0.2">
      <c r="BG211" s="161"/>
      <c r="BJ211" s="161"/>
      <c r="BM211" s="161"/>
    </row>
    <row r="212" spans="59:65" x14ac:dyDescent="0.2">
      <c r="BG212" s="161"/>
      <c r="BJ212" s="161"/>
      <c r="BM212" s="161"/>
    </row>
    <row r="213" spans="59:65" x14ac:dyDescent="0.2">
      <c r="BG213" s="161"/>
      <c r="BJ213" s="161"/>
      <c r="BM213" s="161"/>
    </row>
    <row r="214" spans="59:65" x14ac:dyDescent="0.2">
      <c r="BG214" s="161"/>
      <c r="BJ214" s="161"/>
      <c r="BM214" s="161"/>
    </row>
    <row r="215" spans="59:65" x14ac:dyDescent="0.2">
      <c r="BG215" s="161"/>
      <c r="BJ215" s="161"/>
      <c r="BM215" s="161"/>
    </row>
    <row r="216" spans="59:65" x14ac:dyDescent="0.2">
      <c r="BG216" s="161"/>
      <c r="BJ216" s="161"/>
      <c r="BM216" s="161"/>
    </row>
    <row r="217" spans="59:65" x14ac:dyDescent="0.2">
      <c r="BG217" s="161"/>
      <c r="BJ217" s="161"/>
      <c r="BM217" s="161"/>
    </row>
    <row r="218" spans="59:65" x14ac:dyDescent="0.2">
      <c r="BG218" s="161"/>
      <c r="BJ218" s="161"/>
      <c r="BM218" s="161"/>
    </row>
    <row r="219" spans="59:65" x14ac:dyDescent="0.2">
      <c r="BG219" s="161"/>
      <c r="BJ219" s="161"/>
      <c r="BM219" s="161"/>
    </row>
    <row r="220" spans="59:65" x14ac:dyDescent="0.2">
      <c r="BG220" s="161"/>
      <c r="BJ220" s="161"/>
      <c r="BM220" s="161"/>
    </row>
    <row r="221" spans="59:65" x14ac:dyDescent="0.2">
      <c r="BG221" s="161"/>
      <c r="BJ221" s="161"/>
      <c r="BM221" s="161"/>
    </row>
    <row r="222" spans="59:65" x14ac:dyDescent="0.2">
      <c r="BG222" s="161"/>
      <c r="BJ222" s="161"/>
      <c r="BM222" s="161"/>
    </row>
    <row r="223" spans="59:65" x14ac:dyDescent="0.2">
      <c r="BG223" s="161"/>
      <c r="BJ223" s="161"/>
      <c r="BM223" s="161"/>
    </row>
    <row r="224" spans="59:65" x14ac:dyDescent="0.2">
      <c r="BG224" s="161"/>
      <c r="BJ224" s="161"/>
      <c r="BM224" s="161"/>
    </row>
    <row r="225" spans="59:65" x14ac:dyDescent="0.2">
      <c r="BG225" s="161"/>
      <c r="BJ225" s="161"/>
      <c r="BM225" s="161"/>
    </row>
    <row r="226" spans="59:65" x14ac:dyDescent="0.2">
      <c r="BG226" s="161"/>
      <c r="BJ226" s="161"/>
      <c r="BM226" s="161"/>
    </row>
    <row r="227" spans="59:65" x14ac:dyDescent="0.2">
      <c r="BG227" s="161"/>
      <c r="BJ227" s="161"/>
      <c r="BM227" s="161"/>
    </row>
    <row r="228" spans="59:65" x14ac:dyDescent="0.2">
      <c r="BG228" s="161"/>
      <c r="BJ228" s="161"/>
      <c r="BM228" s="161"/>
    </row>
    <row r="229" spans="59:65" x14ac:dyDescent="0.2">
      <c r="BG229" s="161"/>
      <c r="BJ229" s="161"/>
      <c r="BM229" s="161"/>
    </row>
    <row r="230" spans="59:65" x14ac:dyDescent="0.2">
      <c r="BG230" s="161"/>
      <c r="BJ230" s="161"/>
      <c r="BM230" s="161"/>
    </row>
    <row r="231" spans="59:65" x14ac:dyDescent="0.2">
      <c r="BG231" s="161"/>
      <c r="BJ231" s="161"/>
      <c r="BM231" s="161"/>
    </row>
    <row r="232" spans="59:65" x14ac:dyDescent="0.2">
      <c r="BG232" s="161"/>
      <c r="BJ232" s="161"/>
      <c r="BM232" s="161"/>
    </row>
    <row r="233" spans="59:65" x14ac:dyDescent="0.2">
      <c r="BG233" s="161"/>
      <c r="BJ233" s="161"/>
      <c r="BM233" s="161"/>
    </row>
    <row r="234" spans="59:65" x14ac:dyDescent="0.2">
      <c r="BG234" s="161"/>
      <c r="BJ234" s="161"/>
      <c r="BM234" s="161"/>
    </row>
    <row r="235" spans="59:65" x14ac:dyDescent="0.2">
      <c r="BG235" s="161"/>
      <c r="BJ235" s="161"/>
      <c r="BM235" s="161"/>
    </row>
    <row r="236" spans="59:65" x14ac:dyDescent="0.2">
      <c r="BG236" s="161"/>
      <c r="BJ236" s="161"/>
      <c r="BM236" s="161"/>
    </row>
    <row r="237" spans="59:65" x14ac:dyDescent="0.2">
      <c r="BG237" s="161"/>
      <c r="BJ237" s="161"/>
      <c r="BM237" s="161"/>
    </row>
    <row r="238" spans="59:65" x14ac:dyDescent="0.2">
      <c r="BG238" s="161"/>
      <c r="BJ238" s="161"/>
      <c r="BM238" s="161"/>
    </row>
    <row r="239" spans="59:65" x14ac:dyDescent="0.2">
      <c r="BG239" s="161"/>
      <c r="BJ239" s="161"/>
      <c r="BM239" s="161"/>
    </row>
    <row r="240" spans="59:65" x14ac:dyDescent="0.2">
      <c r="BG240" s="161"/>
      <c r="BJ240" s="161"/>
      <c r="BM240" s="161"/>
    </row>
    <row r="241" spans="59:65" x14ac:dyDescent="0.2">
      <c r="BG241" s="161"/>
      <c r="BJ241" s="161"/>
      <c r="BM241" s="161"/>
    </row>
    <row r="242" spans="59:65" x14ac:dyDescent="0.2">
      <c r="BG242" s="161"/>
      <c r="BJ242" s="161"/>
      <c r="BM242" s="161"/>
    </row>
    <row r="243" spans="59:65" x14ac:dyDescent="0.2">
      <c r="BG243" s="161"/>
      <c r="BJ243" s="161"/>
      <c r="BM243" s="161"/>
    </row>
    <row r="244" spans="59:65" x14ac:dyDescent="0.2">
      <c r="BG244" s="161"/>
      <c r="BJ244" s="161"/>
      <c r="BM244" s="161"/>
    </row>
    <row r="245" spans="59:65" x14ac:dyDescent="0.2">
      <c r="BG245" s="161"/>
      <c r="BJ245" s="161"/>
      <c r="BM245" s="161"/>
    </row>
    <row r="246" spans="59:65" x14ac:dyDescent="0.2">
      <c r="BG246" s="161"/>
      <c r="BJ246" s="161"/>
      <c r="BM246" s="161"/>
    </row>
    <row r="247" spans="59:65" x14ac:dyDescent="0.2">
      <c r="BG247" s="161"/>
      <c r="BJ247" s="161"/>
      <c r="BM247" s="161"/>
    </row>
    <row r="248" spans="59:65" x14ac:dyDescent="0.2">
      <c r="BG248" s="161"/>
      <c r="BJ248" s="161"/>
      <c r="BM248" s="161"/>
    </row>
    <row r="249" spans="59:65" x14ac:dyDescent="0.2">
      <c r="BG249" s="161"/>
      <c r="BJ249" s="161"/>
      <c r="BM249" s="161"/>
    </row>
    <row r="250" spans="59:65" x14ac:dyDescent="0.2">
      <c r="BG250" s="161"/>
      <c r="BJ250" s="161"/>
      <c r="BM250" s="161"/>
    </row>
    <row r="251" spans="59:65" x14ac:dyDescent="0.2">
      <c r="BG251" s="161"/>
      <c r="BJ251" s="161"/>
      <c r="BM251" s="161"/>
    </row>
    <row r="252" spans="59:65" x14ac:dyDescent="0.2">
      <c r="BG252" s="161"/>
      <c r="BJ252" s="161"/>
      <c r="BM252" s="161"/>
    </row>
    <row r="253" spans="59:65" x14ac:dyDescent="0.2">
      <c r="BG253" s="161"/>
      <c r="BJ253" s="161"/>
      <c r="BM253" s="161"/>
    </row>
    <row r="254" spans="59:65" x14ac:dyDescent="0.2">
      <c r="BG254" s="161"/>
      <c r="BJ254" s="161"/>
      <c r="BM254" s="161"/>
    </row>
    <row r="255" spans="59:65" x14ac:dyDescent="0.2">
      <c r="BG255" s="161"/>
      <c r="BJ255" s="161"/>
      <c r="BM255" s="161"/>
    </row>
    <row r="256" spans="59:65" x14ac:dyDescent="0.2">
      <c r="BG256" s="161"/>
      <c r="BJ256" s="161"/>
      <c r="BM256" s="161"/>
    </row>
    <row r="257" spans="59:65" x14ac:dyDescent="0.2">
      <c r="BG257" s="161"/>
      <c r="BJ257" s="161"/>
      <c r="BM257" s="161"/>
    </row>
    <row r="258" spans="59:65" x14ac:dyDescent="0.2">
      <c r="BG258" s="161"/>
      <c r="BJ258" s="161"/>
      <c r="BM258" s="161"/>
    </row>
    <row r="259" spans="59:65" x14ac:dyDescent="0.2">
      <c r="BG259" s="161"/>
      <c r="BJ259" s="161"/>
      <c r="BM259" s="161"/>
    </row>
    <row r="260" spans="59:65" x14ac:dyDescent="0.2">
      <c r="BG260" s="161"/>
      <c r="BJ260" s="161"/>
      <c r="BM260" s="161"/>
    </row>
    <row r="261" spans="59:65" x14ac:dyDescent="0.2">
      <c r="BG261" s="161"/>
      <c r="BJ261" s="161"/>
      <c r="BM261" s="161"/>
    </row>
    <row r="262" spans="59:65" x14ac:dyDescent="0.2">
      <c r="BG262" s="161"/>
      <c r="BJ262" s="161"/>
      <c r="BM262" s="161"/>
    </row>
    <row r="263" spans="59:65" x14ac:dyDescent="0.2">
      <c r="BG263" s="161"/>
      <c r="BJ263" s="161"/>
      <c r="BM263" s="161"/>
    </row>
    <row r="264" spans="59:65" x14ac:dyDescent="0.2">
      <c r="BG264" s="161"/>
      <c r="BJ264" s="161"/>
      <c r="BM264" s="161"/>
    </row>
    <row r="265" spans="59:65" x14ac:dyDescent="0.2">
      <c r="BG265" s="161"/>
      <c r="BJ265" s="161"/>
      <c r="BM265" s="161"/>
    </row>
    <row r="266" spans="59:65" x14ac:dyDescent="0.2">
      <c r="BG266" s="161"/>
      <c r="BJ266" s="161"/>
      <c r="BM266" s="161"/>
    </row>
    <row r="267" spans="59:65" x14ac:dyDescent="0.2">
      <c r="BG267" s="161"/>
      <c r="BJ267" s="161"/>
      <c r="BM267" s="161"/>
    </row>
    <row r="268" spans="59:65" x14ac:dyDescent="0.2">
      <c r="BG268" s="161"/>
      <c r="BJ268" s="161"/>
      <c r="BM268" s="161"/>
    </row>
    <row r="269" spans="59:65" x14ac:dyDescent="0.2">
      <c r="BG269" s="161"/>
      <c r="BJ269" s="161"/>
      <c r="BM269" s="161"/>
    </row>
    <row r="270" spans="59:65" x14ac:dyDescent="0.2">
      <c r="BG270" s="161"/>
      <c r="BJ270" s="161"/>
      <c r="BM270" s="161"/>
    </row>
    <row r="271" spans="59:65" x14ac:dyDescent="0.2">
      <c r="BG271" s="161"/>
      <c r="BJ271" s="161"/>
      <c r="BM271" s="161"/>
    </row>
    <row r="272" spans="59:65" x14ac:dyDescent="0.2">
      <c r="BG272" s="161"/>
      <c r="BJ272" s="161"/>
      <c r="BM272" s="161"/>
    </row>
    <row r="273" spans="59:65" x14ac:dyDescent="0.2">
      <c r="BG273" s="161"/>
      <c r="BJ273" s="161"/>
      <c r="BM273" s="161"/>
    </row>
    <row r="274" spans="59:65" x14ac:dyDescent="0.2">
      <c r="BG274" s="161"/>
      <c r="BJ274" s="161"/>
      <c r="BM274" s="161"/>
    </row>
    <row r="275" spans="59:65" x14ac:dyDescent="0.2">
      <c r="BG275" s="161"/>
      <c r="BJ275" s="161"/>
      <c r="BM275" s="161"/>
    </row>
    <row r="276" spans="59:65" x14ac:dyDescent="0.2">
      <c r="BG276" s="161"/>
      <c r="BJ276" s="161"/>
      <c r="BM276" s="161"/>
    </row>
    <row r="277" spans="59:65" x14ac:dyDescent="0.2">
      <c r="BG277" s="161"/>
      <c r="BJ277" s="161"/>
      <c r="BM277" s="161"/>
    </row>
    <row r="278" spans="59:65" x14ac:dyDescent="0.2">
      <c r="BG278" s="161"/>
      <c r="BJ278" s="161"/>
      <c r="BM278" s="161"/>
    </row>
    <row r="279" spans="59:65" x14ac:dyDescent="0.2">
      <c r="BG279" s="161"/>
      <c r="BJ279" s="161"/>
      <c r="BM279" s="161"/>
    </row>
    <row r="280" spans="59:65" x14ac:dyDescent="0.2">
      <c r="BG280" s="161"/>
      <c r="BJ280" s="161"/>
      <c r="BM280" s="161"/>
    </row>
    <row r="281" spans="59:65" x14ac:dyDescent="0.2">
      <c r="BG281" s="161"/>
      <c r="BJ281" s="161"/>
      <c r="BM281" s="161"/>
    </row>
    <row r="282" spans="59:65" x14ac:dyDescent="0.2">
      <c r="BG282" s="161"/>
      <c r="BJ282" s="161"/>
      <c r="BM282" s="161"/>
    </row>
    <row r="283" spans="59:65" x14ac:dyDescent="0.2">
      <c r="BG283" s="161"/>
      <c r="BJ283" s="161"/>
      <c r="BM283" s="161"/>
    </row>
    <row r="284" spans="59:65" x14ac:dyDescent="0.2">
      <c r="BG284" s="161"/>
      <c r="BJ284" s="161"/>
      <c r="BM284" s="161"/>
    </row>
    <row r="285" spans="59:65" x14ac:dyDescent="0.2">
      <c r="BG285" s="161"/>
      <c r="BJ285" s="161"/>
      <c r="BM285" s="161"/>
    </row>
    <row r="286" spans="59:65" x14ac:dyDescent="0.2">
      <c r="BG286" s="161"/>
      <c r="BJ286" s="161"/>
      <c r="BM286" s="161"/>
    </row>
    <row r="287" spans="59:65" x14ac:dyDescent="0.2">
      <c r="BG287" s="161"/>
      <c r="BJ287" s="161"/>
      <c r="BM287" s="161"/>
    </row>
    <row r="288" spans="59:65" x14ac:dyDescent="0.2">
      <c r="BG288" s="161"/>
      <c r="BJ288" s="161"/>
      <c r="BM288" s="161"/>
    </row>
    <row r="289" spans="59:65" x14ac:dyDescent="0.2">
      <c r="BG289" s="161"/>
      <c r="BJ289" s="161"/>
      <c r="BM289" s="161"/>
    </row>
    <row r="290" spans="59:65" x14ac:dyDescent="0.2">
      <c r="BG290" s="161"/>
      <c r="BJ290" s="161"/>
      <c r="BM290" s="161"/>
    </row>
    <row r="291" spans="59:65" x14ac:dyDescent="0.2">
      <c r="BG291" s="161"/>
      <c r="BJ291" s="161"/>
      <c r="BM291" s="161"/>
    </row>
    <row r="292" spans="59:65" x14ac:dyDescent="0.2">
      <c r="BG292" s="161"/>
      <c r="BJ292" s="161"/>
      <c r="BM292" s="161"/>
    </row>
    <row r="293" spans="59:65" x14ac:dyDescent="0.2">
      <c r="BG293" s="161"/>
      <c r="BJ293" s="161"/>
      <c r="BM293" s="161"/>
    </row>
    <row r="294" spans="59:65" x14ac:dyDescent="0.2">
      <c r="BG294" s="161"/>
      <c r="BJ294" s="161"/>
      <c r="BM294" s="161"/>
    </row>
    <row r="295" spans="59:65" x14ac:dyDescent="0.2">
      <c r="BG295" s="161"/>
      <c r="BJ295" s="161"/>
      <c r="BM295" s="161"/>
    </row>
    <row r="296" spans="59:65" x14ac:dyDescent="0.2">
      <c r="BG296" s="161"/>
      <c r="BJ296" s="161"/>
      <c r="BM296" s="161"/>
    </row>
    <row r="297" spans="59:65" x14ac:dyDescent="0.2">
      <c r="BG297" s="161"/>
      <c r="BJ297" s="161"/>
      <c r="BM297" s="161"/>
    </row>
    <row r="298" spans="59:65" x14ac:dyDescent="0.2">
      <c r="BG298" s="161"/>
      <c r="BJ298" s="161"/>
      <c r="BM298" s="161"/>
    </row>
    <row r="299" spans="59:65" x14ac:dyDescent="0.2">
      <c r="BG299" s="161"/>
      <c r="BJ299" s="161"/>
      <c r="BM299" s="161"/>
    </row>
    <row r="300" spans="59:65" x14ac:dyDescent="0.2">
      <c r="BG300" s="161"/>
      <c r="BJ300" s="161"/>
      <c r="BM300" s="161"/>
    </row>
    <row r="301" spans="59:65" x14ac:dyDescent="0.2">
      <c r="BG301" s="161"/>
      <c r="BJ301" s="161"/>
      <c r="BM301" s="161"/>
    </row>
    <row r="302" spans="59:65" x14ac:dyDescent="0.2">
      <c r="BG302" s="161"/>
      <c r="BJ302" s="161"/>
      <c r="BM302" s="161"/>
    </row>
    <row r="303" spans="59:65" x14ac:dyDescent="0.2">
      <c r="BG303" s="161"/>
      <c r="BJ303" s="161"/>
      <c r="BM303" s="161"/>
    </row>
    <row r="304" spans="59:65" x14ac:dyDescent="0.2">
      <c r="BG304" s="161"/>
      <c r="BJ304" s="161"/>
      <c r="BM304" s="161"/>
    </row>
    <row r="305" spans="59:65" x14ac:dyDescent="0.2">
      <c r="BG305" s="161"/>
      <c r="BJ305" s="161"/>
      <c r="BM305" s="161"/>
    </row>
    <row r="306" spans="59:65" x14ac:dyDescent="0.2">
      <c r="BG306" s="161"/>
      <c r="BJ306" s="161"/>
      <c r="BM306" s="161"/>
    </row>
    <row r="307" spans="59:65" x14ac:dyDescent="0.2">
      <c r="BG307" s="161"/>
      <c r="BJ307" s="161"/>
      <c r="BM307" s="161"/>
    </row>
    <row r="308" spans="59:65" x14ac:dyDescent="0.2">
      <c r="BG308" s="161"/>
      <c r="BJ308" s="161"/>
      <c r="BM308" s="161"/>
    </row>
    <row r="309" spans="59:65" x14ac:dyDescent="0.2">
      <c r="BG309" s="161"/>
      <c r="BJ309" s="161"/>
      <c r="BM309" s="161"/>
    </row>
    <row r="310" spans="59:65" x14ac:dyDescent="0.2">
      <c r="BG310" s="161"/>
      <c r="BJ310" s="161"/>
      <c r="BM310" s="161"/>
    </row>
    <row r="311" spans="59:65" x14ac:dyDescent="0.2">
      <c r="BG311" s="161"/>
      <c r="BJ311" s="161"/>
      <c r="BM311" s="161"/>
    </row>
    <row r="312" spans="59:65" x14ac:dyDescent="0.2">
      <c r="BG312" s="161"/>
      <c r="BJ312" s="161"/>
      <c r="BM312" s="161"/>
    </row>
    <row r="313" spans="59:65" x14ac:dyDescent="0.2">
      <c r="BG313" s="161"/>
      <c r="BJ313" s="161"/>
      <c r="BM313" s="161"/>
    </row>
    <row r="314" spans="59:65" x14ac:dyDescent="0.2">
      <c r="BG314" s="161"/>
      <c r="BJ314" s="161"/>
      <c r="BM314" s="161"/>
    </row>
    <row r="315" spans="59:65" x14ac:dyDescent="0.2">
      <c r="BG315" s="161"/>
      <c r="BJ315" s="161"/>
      <c r="BM315" s="161"/>
    </row>
    <row r="316" spans="59:65" x14ac:dyDescent="0.2">
      <c r="BG316" s="161"/>
      <c r="BJ316" s="161"/>
      <c r="BM316" s="161"/>
    </row>
    <row r="317" spans="59:65" x14ac:dyDescent="0.2">
      <c r="BG317" s="161"/>
      <c r="BJ317" s="161"/>
      <c r="BM317" s="161"/>
    </row>
    <row r="318" spans="59:65" x14ac:dyDescent="0.2">
      <c r="BG318" s="161"/>
      <c r="BJ318" s="161"/>
      <c r="BM318" s="161"/>
    </row>
    <row r="319" spans="59:65" x14ac:dyDescent="0.2">
      <c r="BG319" s="161"/>
      <c r="BJ319" s="161"/>
      <c r="BM319" s="161"/>
    </row>
    <row r="320" spans="59:65" x14ac:dyDescent="0.2">
      <c r="BG320" s="161"/>
      <c r="BJ320" s="161"/>
      <c r="BM320" s="161"/>
    </row>
    <row r="321" spans="59:65" x14ac:dyDescent="0.2">
      <c r="BG321" s="161"/>
      <c r="BJ321" s="161"/>
      <c r="BM321" s="161"/>
    </row>
    <row r="322" spans="59:65" x14ac:dyDescent="0.2">
      <c r="BG322" s="161"/>
      <c r="BJ322" s="161"/>
      <c r="BM322" s="161"/>
    </row>
    <row r="323" spans="59:65" x14ac:dyDescent="0.2">
      <c r="BG323" s="161"/>
      <c r="BJ323" s="161"/>
      <c r="BM323" s="161"/>
    </row>
    <row r="324" spans="59:65" x14ac:dyDescent="0.2">
      <c r="BG324" s="161"/>
      <c r="BJ324" s="161"/>
      <c r="BM324" s="161"/>
    </row>
    <row r="325" spans="59:65" x14ac:dyDescent="0.2">
      <c r="BG325" s="161"/>
      <c r="BJ325" s="161"/>
      <c r="BM325" s="161"/>
    </row>
    <row r="326" spans="59:65" x14ac:dyDescent="0.2">
      <c r="BG326" s="161"/>
      <c r="BJ326" s="161"/>
      <c r="BM326" s="161"/>
    </row>
    <row r="327" spans="59:65" x14ac:dyDescent="0.2">
      <c r="BG327" s="161"/>
      <c r="BJ327" s="161"/>
      <c r="BM327" s="161"/>
    </row>
    <row r="328" spans="59:65" x14ac:dyDescent="0.2">
      <c r="BG328" s="161"/>
      <c r="BJ328" s="161"/>
      <c r="BM328" s="161"/>
    </row>
    <row r="329" spans="59:65" x14ac:dyDescent="0.2">
      <c r="BG329" s="161"/>
      <c r="BJ329" s="161"/>
      <c r="BM329" s="161"/>
    </row>
    <row r="330" spans="59:65" x14ac:dyDescent="0.2">
      <c r="BG330" s="161"/>
      <c r="BJ330" s="161"/>
      <c r="BM330" s="161"/>
    </row>
    <row r="331" spans="59:65" x14ac:dyDescent="0.2">
      <c r="BG331" s="161"/>
      <c r="BJ331" s="161"/>
      <c r="BM331" s="161"/>
    </row>
    <row r="332" spans="59:65" x14ac:dyDescent="0.2">
      <c r="BG332" s="161"/>
      <c r="BJ332" s="161"/>
      <c r="BM332" s="161"/>
    </row>
    <row r="333" spans="59:65" x14ac:dyDescent="0.2">
      <c r="BG333" s="161"/>
      <c r="BJ333" s="161"/>
      <c r="BM333" s="161"/>
    </row>
    <row r="334" spans="59:65" x14ac:dyDescent="0.2">
      <c r="BG334" s="161"/>
      <c r="BJ334" s="161"/>
      <c r="BM334" s="161"/>
    </row>
    <row r="335" spans="59:65" x14ac:dyDescent="0.2">
      <c r="BG335" s="161"/>
      <c r="BJ335" s="161"/>
      <c r="BM335" s="161"/>
    </row>
    <row r="336" spans="59:65" x14ac:dyDescent="0.2">
      <c r="BG336" s="161"/>
      <c r="BJ336" s="161"/>
      <c r="BM336" s="161"/>
    </row>
    <row r="337" spans="59:65" x14ac:dyDescent="0.2">
      <c r="BG337" s="161"/>
      <c r="BJ337" s="161"/>
      <c r="BM337" s="161"/>
    </row>
    <row r="338" spans="59:65" x14ac:dyDescent="0.2">
      <c r="BG338" s="161"/>
      <c r="BJ338" s="161"/>
      <c r="BM338" s="161"/>
    </row>
    <row r="339" spans="59:65" x14ac:dyDescent="0.2">
      <c r="BG339" s="161"/>
      <c r="BJ339" s="161"/>
      <c r="BM339" s="161"/>
    </row>
    <row r="340" spans="59:65" x14ac:dyDescent="0.2">
      <c r="BG340" s="161"/>
      <c r="BJ340" s="161"/>
      <c r="BM340" s="161"/>
    </row>
    <row r="341" spans="59:65" x14ac:dyDescent="0.2">
      <c r="BG341" s="161"/>
      <c r="BJ341" s="161"/>
      <c r="BM341" s="161"/>
    </row>
    <row r="342" spans="59:65" x14ac:dyDescent="0.2">
      <c r="BG342" s="161"/>
      <c r="BJ342" s="161"/>
      <c r="BM342" s="161"/>
    </row>
    <row r="343" spans="59:65" x14ac:dyDescent="0.2">
      <c r="BG343" s="161"/>
      <c r="BJ343" s="161"/>
      <c r="BM343" s="161"/>
    </row>
    <row r="344" spans="59:65" x14ac:dyDescent="0.2">
      <c r="BG344" s="161"/>
      <c r="BJ344" s="161"/>
      <c r="BM344" s="161"/>
    </row>
    <row r="345" spans="59:65" x14ac:dyDescent="0.2">
      <c r="BG345" s="161"/>
      <c r="BJ345" s="161"/>
      <c r="BM345" s="161"/>
    </row>
    <row r="346" spans="59:65" x14ac:dyDescent="0.2">
      <c r="BG346" s="161"/>
      <c r="BJ346" s="161"/>
      <c r="BM346" s="161"/>
    </row>
    <row r="347" spans="59:65" x14ac:dyDescent="0.2">
      <c r="BG347" s="161"/>
      <c r="BJ347" s="161"/>
      <c r="BM347" s="161"/>
    </row>
    <row r="348" spans="59:65" x14ac:dyDescent="0.2">
      <c r="BG348" s="161"/>
      <c r="BJ348" s="161"/>
      <c r="BM348" s="161"/>
    </row>
    <row r="349" spans="59:65" x14ac:dyDescent="0.2">
      <c r="BG349" s="161"/>
      <c r="BJ349" s="161"/>
      <c r="BM349" s="161"/>
    </row>
    <row r="350" spans="59:65" x14ac:dyDescent="0.2">
      <c r="BG350" s="161"/>
      <c r="BJ350" s="161"/>
      <c r="BM350" s="161"/>
    </row>
    <row r="351" spans="59:65" x14ac:dyDescent="0.2">
      <c r="BG351" s="161"/>
      <c r="BJ351" s="161"/>
      <c r="BM351" s="161"/>
    </row>
    <row r="352" spans="59:65" x14ac:dyDescent="0.2">
      <c r="BG352" s="161"/>
      <c r="BJ352" s="161"/>
      <c r="BM352" s="161"/>
    </row>
    <row r="353" spans="59:65" x14ac:dyDescent="0.2">
      <c r="BG353" s="161"/>
      <c r="BJ353" s="161"/>
      <c r="BM353" s="161"/>
    </row>
    <row r="354" spans="59:65" x14ac:dyDescent="0.2">
      <c r="BG354" s="161"/>
      <c r="BJ354" s="161"/>
      <c r="BM354" s="161"/>
    </row>
    <row r="355" spans="59:65" x14ac:dyDescent="0.2">
      <c r="BG355" s="161"/>
      <c r="BJ355" s="161"/>
      <c r="BM355" s="161"/>
    </row>
    <row r="356" spans="59:65" x14ac:dyDescent="0.2">
      <c r="BG356" s="161"/>
      <c r="BJ356" s="161"/>
      <c r="BM356" s="161"/>
    </row>
    <row r="357" spans="59:65" x14ac:dyDescent="0.2">
      <c r="BG357" s="161"/>
      <c r="BJ357" s="161"/>
      <c r="BM357" s="161"/>
    </row>
    <row r="358" spans="59:65" x14ac:dyDescent="0.2">
      <c r="BG358" s="161"/>
      <c r="BJ358" s="161"/>
      <c r="BM358" s="161"/>
    </row>
    <row r="359" spans="59:65" x14ac:dyDescent="0.2">
      <c r="BG359" s="161"/>
      <c r="BJ359" s="161"/>
      <c r="BM359" s="161"/>
    </row>
    <row r="360" spans="59:65" x14ac:dyDescent="0.2">
      <c r="BG360" s="161"/>
      <c r="BJ360" s="161"/>
      <c r="BM360" s="161"/>
    </row>
    <row r="361" spans="59:65" x14ac:dyDescent="0.2">
      <c r="BG361" s="161"/>
      <c r="BJ361" s="161"/>
      <c r="BM361" s="161"/>
    </row>
    <row r="362" spans="59:65" x14ac:dyDescent="0.2">
      <c r="BG362" s="161"/>
      <c r="BJ362" s="161"/>
      <c r="BM362" s="161"/>
    </row>
    <row r="363" spans="59:65" x14ac:dyDescent="0.2">
      <c r="BG363" s="161"/>
      <c r="BJ363" s="161"/>
      <c r="BM363" s="161"/>
    </row>
    <row r="364" spans="59:65" x14ac:dyDescent="0.2">
      <c r="BG364" s="161"/>
      <c r="BJ364" s="161"/>
      <c r="BM364" s="161"/>
    </row>
    <row r="365" spans="59:65" x14ac:dyDescent="0.2">
      <c r="BG365" s="161"/>
      <c r="BJ365" s="161"/>
      <c r="BM365" s="161"/>
    </row>
    <row r="366" spans="59:65" x14ac:dyDescent="0.2">
      <c r="BG366" s="161"/>
      <c r="BJ366" s="161"/>
      <c r="BM366" s="161"/>
    </row>
    <row r="367" spans="59:65" x14ac:dyDescent="0.2">
      <c r="BG367" s="161"/>
      <c r="BJ367" s="161"/>
      <c r="BM367" s="161"/>
    </row>
    <row r="368" spans="59:65" x14ac:dyDescent="0.2">
      <c r="BG368" s="161"/>
      <c r="BJ368" s="161"/>
      <c r="BM368" s="161"/>
    </row>
    <row r="369" spans="59:65" x14ac:dyDescent="0.2">
      <c r="BG369" s="161"/>
      <c r="BJ369" s="161"/>
      <c r="BM369" s="161"/>
    </row>
    <row r="370" spans="59:65" x14ac:dyDescent="0.2">
      <c r="BG370" s="161"/>
      <c r="BJ370" s="161"/>
      <c r="BM370" s="161"/>
    </row>
    <row r="371" spans="59:65" x14ac:dyDescent="0.2">
      <c r="BG371" s="161"/>
      <c r="BJ371" s="161"/>
      <c r="BM371" s="161"/>
    </row>
    <row r="372" spans="59:65" x14ac:dyDescent="0.2">
      <c r="BG372" s="161"/>
      <c r="BJ372" s="161"/>
      <c r="BM372" s="161"/>
    </row>
    <row r="373" spans="59:65" x14ac:dyDescent="0.2">
      <c r="BG373" s="161"/>
      <c r="BJ373" s="161"/>
      <c r="BM373" s="161"/>
    </row>
    <row r="374" spans="59:65" x14ac:dyDescent="0.2">
      <c r="BG374" s="161"/>
      <c r="BJ374" s="161"/>
      <c r="BM374" s="161"/>
    </row>
    <row r="375" spans="59:65" x14ac:dyDescent="0.2">
      <c r="BG375" s="161"/>
      <c r="BJ375" s="161"/>
      <c r="BM375" s="161"/>
    </row>
    <row r="376" spans="59:65" x14ac:dyDescent="0.2">
      <c r="BG376" s="161"/>
      <c r="BJ376" s="161"/>
      <c r="BM376" s="161"/>
    </row>
    <row r="377" spans="59:65" x14ac:dyDescent="0.2">
      <c r="BG377" s="161"/>
      <c r="BJ377" s="161"/>
      <c r="BM377" s="161"/>
    </row>
    <row r="378" spans="59:65" x14ac:dyDescent="0.2">
      <c r="BG378" s="161"/>
      <c r="BJ378" s="161"/>
      <c r="BM378" s="161"/>
    </row>
    <row r="379" spans="59:65" x14ac:dyDescent="0.2">
      <c r="BG379" s="161"/>
      <c r="BJ379" s="161"/>
      <c r="BM379" s="161"/>
    </row>
    <row r="380" spans="59:65" x14ac:dyDescent="0.2">
      <c r="BG380" s="161"/>
      <c r="BJ380" s="161"/>
      <c r="BM380" s="161"/>
    </row>
    <row r="381" spans="59:65" x14ac:dyDescent="0.2">
      <c r="BG381" s="161"/>
      <c r="BJ381" s="161"/>
      <c r="BM381" s="161"/>
    </row>
    <row r="382" spans="59:65" x14ac:dyDescent="0.2">
      <c r="BG382" s="161"/>
      <c r="BJ382" s="161"/>
      <c r="BM382" s="161"/>
    </row>
    <row r="383" spans="59:65" x14ac:dyDescent="0.2">
      <c r="BG383" s="161"/>
      <c r="BJ383" s="161"/>
      <c r="BM383" s="161"/>
    </row>
    <row r="384" spans="59:65" x14ac:dyDescent="0.2">
      <c r="BG384" s="161"/>
      <c r="BJ384" s="161"/>
      <c r="BM384" s="161"/>
    </row>
    <row r="385" spans="59:65" x14ac:dyDescent="0.2">
      <c r="BG385" s="161"/>
      <c r="BJ385" s="161"/>
      <c r="BM385" s="161"/>
    </row>
    <row r="386" spans="59:65" x14ac:dyDescent="0.2">
      <c r="BG386" s="161"/>
      <c r="BJ386" s="161"/>
      <c r="BM386" s="161"/>
    </row>
    <row r="387" spans="59:65" x14ac:dyDescent="0.2">
      <c r="BG387" s="161"/>
      <c r="BJ387" s="161"/>
      <c r="BM387" s="161"/>
    </row>
    <row r="388" spans="59:65" x14ac:dyDescent="0.2">
      <c r="BG388" s="161"/>
      <c r="BJ388" s="161"/>
      <c r="BM388" s="161"/>
    </row>
    <row r="389" spans="59:65" x14ac:dyDescent="0.2">
      <c r="BG389" s="161"/>
      <c r="BJ389" s="161"/>
      <c r="BM389" s="161"/>
    </row>
    <row r="390" spans="59:65" x14ac:dyDescent="0.2">
      <c r="BG390" s="161"/>
      <c r="BJ390" s="161"/>
      <c r="BM390" s="161"/>
    </row>
    <row r="391" spans="59:65" x14ac:dyDescent="0.2">
      <c r="BG391" s="161"/>
      <c r="BJ391" s="161"/>
      <c r="BM391" s="161"/>
    </row>
    <row r="392" spans="59:65" x14ac:dyDescent="0.2">
      <c r="BG392" s="161"/>
      <c r="BJ392" s="161"/>
      <c r="BM392" s="161"/>
    </row>
    <row r="393" spans="59:65" x14ac:dyDescent="0.2">
      <c r="BG393" s="161"/>
      <c r="BJ393" s="161"/>
      <c r="BM393" s="161"/>
    </row>
    <row r="394" spans="59:65" x14ac:dyDescent="0.2">
      <c r="BG394" s="161"/>
      <c r="BJ394" s="161"/>
      <c r="BM394" s="161"/>
    </row>
    <row r="395" spans="59:65" x14ac:dyDescent="0.2">
      <c r="BG395" s="161"/>
      <c r="BJ395" s="161"/>
      <c r="BM395" s="161"/>
    </row>
    <row r="396" spans="59:65" x14ac:dyDescent="0.2">
      <c r="BG396" s="161"/>
      <c r="BJ396" s="161"/>
      <c r="BM396" s="161"/>
    </row>
    <row r="397" spans="59:65" x14ac:dyDescent="0.2">
      <c r="BG397" s="161"/>
      <c r="BJ397" s="161"/>
      <c r="BM397" s="161"/>
    </row>
    <row r="398" spans="59:65" x14ac:dyDescent="0.2">
      <c r="BG398" s="161"/>
      <c r="BJ398" s="161"/>
      <c r="BM398" s="161"/>
    </row>
    <row r="399" spans="59:65" x14ac:dyDescent="0.2">
      <c r="BG399" s="161"/>
      <c r="BJ399" s="161"/>
      <c r="BM399" s="161"/>
    </row>
    <row r="400" spans="59:65" x14ac:dyDescent="0.2">
      <c r="BG400" s="161"/>
      <c r="BJ400" s="161"/>
      <c r="BM400" s="161"/>
    </row>
    <row r="401" spans="59:65" x14ac:dyDescent="0.2">
      <c r="BG401" s="161"/>
      <c r="BJ401" s="161"/>
      <c r="BM401" s="161"/>
    </row>
    <row r="402" spans="59:65" x14ac:dyDescent="0.2">
      <c r="BG402" s="161"/>
      <c r="BJ402" s="161"/>
      <c r="BM402" s="161"/>
    </row>
    <row r="403" spans="59:65" x14ac:dyDescent="0.2">
      <c r="BG403" s="161"/>
      <c r="BJ403" s="161"/>
      <c r="BM403" s="161"/>
    </row>
    <row r="404" spans="59:65" x14ac:dyDescent="0.2">
      <c r="BG404" s="161"/>
      <c r="BJ404" s="161"/>
      <c r="BM404" s="161"/>
    </row>
    <row r="405" spans="59:65" x14ac:dyDescent="0.2">
      <c r="BG405" s="161"/>
      <c r="BJ405" s="161"/>
      <c r="BM405" s="161"/>
    </row>
    <row r="406" spans="59:65" x14ac:dyDescent="0.2">
      <c r="BG406" s="161"/>
      <c r="BJ406" s="161"/>
      <c r="BM406" s="161"/>
    </row>
    <row r="407" spans="59:65" x14ac:dyDescent="0.2">
      <c r="BG407" s="161"/>
      <c r="BJ407" s="161"/>
      <c r="BM407" s="161"/>
    </row>
    <row r="408" spans="59:65" x14ac:dyDescent="0.2">
      <c r="BG408" s="161"/>
      <c r="BJ408" s="161"/>
      <c r="BM408" s="161"/>
    </row>
    <row r="409" spans="59:65" x14ac:dyDescent="0.2">
      <c r="BG409" s="161"/>
      <c r="BJ409" s="161"/>
      <c r="BM409" s="161"/>
    </row>
    <row r="410" spans="59:65" x14ac:dyDescent="0.2">
      <c r="BG410" s="161"/>
      <c r="BJ410" s="161"/>
      <c r="BM410" s="161"/>
    </row>
    <row r="411" spans="59:65" x14ac:dyDescent="0.2">
      <c r="BG411" s="161"/>
      <c r="BJ411" s="161"/>
      <c r="BM411" s="161"/>
    </row>
    <row r="412" spans="59:65" x14ac:dyDescent="0.2">
      <c r="BG412" s="161"/>
      <c r="BJ412" s="161"/>
      <c r="BM412" s="161"/>
    </row>
    <row r="413" spans="59:65" x14ac:dyDescent="0.2">
      <c r="BG413" s="161"/>
      <c r="BJ413" s="161"/>
      <c r="BM413" s="161"/>
    </row>
    <row r="414" spans="59:65" x14ac:dyDescent="0.2">
      <c r="BG414" s="161"/>
      <c r="BJ414" s="161"/>
      <c r="BM414" s="161"/>
    </row>
    <row r="415" spans="59:65" x14ac:dyDescent="0.2">
      <c r="BG415" s="161"/>
      <c r="BJ415" s="161"/>
      <c r="BM415" s="161"/>
    </row>
    <row r="416" spans="59:65" x14ac:dyDescent="0.2">
      <c r="BG416" s="161"/>
      <c r="BJ416" s="161"/>
      <c r="BM416" s="161"/>
    </row>
    <row r="417" spans="59:65" x14ac:dyDescent="0.2">
      <c r="BG417" s="161"/>
      <c r="BJ417" s="161"/>
      <c r="BM417" s="161"/>
    </row>
    <row r="418" spans="59:65" x14ac:dyDescent="0.2">
      <c r="BG418" s="161"/>
      <c r="BJ418" s="161"/>
      <c r="BM418" s="161"/>
    </row>
    <row r="419" spans="59:65" x14ac:dyDescent="0.2">
      <c r="BG419" s="161"/>
      <c r="BJ419" s="161"/>
      <c r="BM419" s="161"/>
    </row>
    <row r="420" spans="59:65" x14ac:dyDescent="0.2">
      <c r="BG420" s="161"/>
      <c r="BJ420" s="161"/>
      <c r="BM420" s="161"/>
    </row>
    <row r="421" spans="59:65" x14ac:dyDescent="0.2">
      <c r="BG421" s="161"/>
      <c r="BJ421" s="161"/>
      <c r="BM421" s="161"/>
    </row>
    <row r="422" spans="59:65" x14ac:dyDescent="0.2">
      <c r="BG422" s="161"/>
      <c r="BJ422" s="161"/>
      <c r="BM422" s="161"/>
    </row>
    <row r="423" spans="59:65" x14ac:dyDescent="0.2">
      <c r="BG423" s="161"/>
      <c r="BJ423" s="161"/>
      <c r="BM423" s="161"/>
    </row>
    <row r="424" spans="59:65" x14ac:dyDescent="0.2">
      <c r="BG424" s="161"/>
      <c r="BJ424" s="161"/>
      <c r="BM424" s="161"/>
    </row>
    <row r="425" spans="59:65" x14ac:dyDescent="0.2">
      <c r="BG425" s="161"/>
      <c r="BJ425" s="161"/>
      <c r="BM425" s="161"/>
    </row>
    <row r="426" spans="59:65" x14ac:dyDescent="0.2">
      <c r="BG426" s="161"/>
      <c r="BJ426" s="161"/>
      <c r="BM426" s="161"/>
    </row>
    <row r="427" spans="59:65" x14ac:dyDescent="0.2">
      <c r="BG427" s="161"/>
      <c r="BJ427" s="161"/>
      <c r="BM427" s="161"/>
    </row>
    <row r="428" spans="59:65" x14ac:dyDescent="0.2">
      <c r="BG428" s="161"/>
      <c r="BJ428" s="161"/>
      <c r="BM428" s="161"/>
    </row>
    <row r="429" spans="59:65" x14ac:dyDescent="0.2">
      <c r="BG429" s="161"/>
      <c r="BJ429" s="161"/>
      <c r="BM429" s="161"/>
    </row>
    <row r="430" spans="59:65" x14ac:dyDescent="0.2">
      <c r="BG430" s="161"/>
      <c r="BJ430" s="161"/>
      <c r="BM430" s="161"/>
    </row>
    <row r="431" spans="59:65" x14ac:dyDescent="0.2">
      <c r="BG431" s="161"/>
      <c r="BJ431" s="161"/>
      <c r="BM431" s="161"/>
    </row>
    <row r="432" spans="59:65" x14ac:dyDescent="0.2">
      <c r="BG432" s="161"/>
      <c r="BJ432" s="161"/>
      <c r="BM432" s="161"/>
    </row>
    <row r="433" spans="59:65" x14ac:dyDescent="0.2">
      <c r="BG433" s="161"/>
      <c r="BJ433" s="161"/>
      <c r="BM433" s="161"/>
    </row>
    <row r="434" spans="59:65" x14ac:dyDescent="0.2">
      <c r="BG434" s="161"/>
      <c r="BJ434" s="161"/>
      <c r="BM434" s="161"/>
    </row>
    <row r="435" spans="59:65" x14ac:dyDescent="0.2">
      <c r="BG435" s="161"/>
      <c r="BJ435" s="161"/>
      <c r="BM435" s="161"/>
    </row>
    <row r="436" spans="59:65" x14ac:dyDescent="0.2">
      <c r="BG436" s="161"/>
      <c r="BJ436" s="161"/>
      <c r="BM436" s="161"/>
    </row>
    <row r="437" spans="59:65" x14ac:dyDescent="0.2">
      <c r="BG437" s="161"/>
      <c r="BJ437" s="161"/>
      <c r="BM437" s="161"/>
    </row>
    <row r="438" spans="59:65" x14ac:dyDescent="0.2">
      <c r="BG438" s="161"/>
      <c r="BJ438" s="161"/>
      <c r="BM438" s="161"/>
    </row>
    <row r="439" spans="59:65" x14ac:dyDescent="0.2">
      <c r="BG439" s="161"/>
      <c r="BJ439" s="161"/>
      <c r="BM439" s="161"/>
    </row>
    <row r="440" spans="59:65" x14ac:dyDescent="0.2">
      <c r="BG440" s="161"/>
      <c r="BJ440" s="161"/>
      <c r="BM440" s="161"/>
    </row>
    <row r="441" spans="59:65" x14ac:dyDescent="0.2">
      <c r="BG441" s="161"/>
      <c r="BJ441" s="161"/>
      <c r="BM441" s="161"/>
    </row>
    <row r="442" spans="59:65" x14ac:dyDescent="0.2">
      <c r="BG442" s="161"/>
      <c r="BJ442" s="161"/>
      <c r="BM442" s="161"/>
    </row>
    <row r="443" spans="59:65" x14ac:dyDescent="0.2">
      <c r="BG443" s="161"/>
      <c r="BJ443" s="161"/>
      <c r="BM443" s="161"/>
    </row>
    <row r="444" spans="59:65" x14ac:dyDescent="0.2">
      <c r="BG444" s="161"/>
      <c r="BJ444" s="161"/>
      <c r="BM444" s="161"/>
    </row>
    <row r="445" spans="59:65" x14ac:dyDescent="0.2">
      <c r="BG445" s="161"/>
      <c r="BJ445" s="161"/>
      <c r="BM445" s="161"/>
    </row>
    <row r="446" spans="59:65" x14ac:dyDescent="0.2">
      <c r="BG446" s="161"/>
      <c r="BJ446" s="161"/>
      <c r="BM446" s="161"/>
    </row>
    <row r="447" spans="59:65" x14ac:dyDescent="0.2">
      <c r="BG447" s="161"/>
      <c r="BJ447" s="161"/>
      <c r="BM447" s="161"/>
    </row>
    <row r="448" spans="59:65" x14ac:dyDescent="0.2">
      <c r="BG448" s="161"/>
      <c r="BJ448" s="161"/>
      <c r="BM448" s="161"/>
    </row>
    <row r="449" spans="59:65" x14ac:dyDescent="0.2">
      <c r="BG449" s="161"/>
      <c r="BJ449" s="161"/>
      <c r="BM449" s="161"/>
    </row>
    <row r="450" spans="59:65" x14ac:dyDescent="0.2">
      <c r="BG450" s="161"/>
      <c r="BJ450" s="161"/>
      <c r="BM450" s="161"/>
    </row>
    <row r="451" spans="59:65" x14ac:dyDescent="0.2">
      <c r="BG451" s="161"/>
      <c r="BJ451" s="161"/>
      <c r="BM451" s="161"/>
    </row>
    <row r="452" spans="59:65" x14ac:dyDescent="0.2">
      <c r="BG452" s="161"/>
      <c r="BJ452" s="161"/>
      <c r="BM452" s="161"/>
    </row>
    <row r="453" spans="59:65" x14ac:dyDescent="0.2">
      <c r="BG453" s="161"/>
      <c r="BJ453" s="161"/>
      <c r="BM453" s="161"/>
    </row>
    <row r="454" spans="59:65" x14ac:dyDescent="0.2">
      <c r="BG454" s="161"/>
      <c r="BJ454" s="161"/>
      <c r="BM454" s="161"/>
    </row>
    <row r="455" spans="59:65" x14ac:dyDescent="0.2">
      <c r="BG455" s="161"/>
      <c r="BJ455" s="161"/>
      <c r="BM455" s="161"/>
    </row>
    <row r="456" spans="59:65" x14ac:dyDescent="0.2">
      <c r="BG456" s="161"/>
      <c r="BJ456" s="161"/>
      <c r="BM456" s="161"/>
    </row>
    <row r="457" spans="59:65" x14ac:dyDescent="0.2">
      <c r="BG457" s="161"/>
      <c r="BJ457" s="161"/>
      <c r="BM457" s="161"/>
    </row>
    <row r="458" spans="59:65" x14ac:dyDescent="0.2">
      <c r="BG458" s="161"/>
      <c r="BJ458" s="161"/>
      <c r="BM458" s="161"/>
    </row>
    <row r="459" spans="59:65" x14ac:dyDescent="0.2">
      <c r="BG459" s="161"/>
      <c r="BJ459" s="161"/>
      <c r="BM459" s="161"/>
    </row>
    <row r="460" spans="59:65" x14ac:dyDescent="0.2">
      <c r="BG460" s="161"/>
      <c r="BJ460" s="161"/>
      <c r="BM460" s="161"/>
    </row>
    <row r="461" spans="59:65" x14ac:dyDescent="0.2">
      <c r="BG461" s="161"/>
      <c r="BJ461" s="161"/>
      <c r="BM461" s="161"/>
    </row>
    <row r="462" spans="59:65" x14ac:dyDescent="0.2">
      <c r="BG462" s="161"/>
      <c r="BJ462" s="161"/>
      <c r="BM462" s="161"/>
    </row>
    <row r="463" spans="59:65" x14ac:dyDescent="0.2">
      <c r="BG463" s="161"/>
      <c r="BJ463" s="161"/>
      <c r="BM463" s="161"/>
    </row>
    <row r="464" spans="59:65" x14ac:dyDescent="0.2">
      <c r="BG464" s="161"/>
      <c r="BJ464" s="161"/>
      <c r="BM464" s="161"/>
    </row>
    <row r="465" spans="59:65" x14ac:dyDescent="0.2">
      <c r="BG465" s="161"/>
      <c r="BJ465" s="161"/>
      <c r="BM465" s="161"/>
    </row>
    <row r="466" spans="59:65" x14ac:dyDescent="0.2">
      <c r="BG466" s="161"/>
      <c r="BJ466" s="161"/>
      <c r="BM466" s="161"/>
    </row>
    <row r="467" spans="59:65" x14ac:dyDescent="0.2">
      <c r="BG467" s="161"/>
      <c r="BJ467" s="161"/>
      <c r="BM467" s="161"/>
    </row>
    <row r="468" spans="59:65" x14ac:dyDescent="0.2">
      <c r="BG468" s="161"/>
      <c r="BJ468" s="161"/>
      <c r="BM468" s="161"/>
    </row>
    <row r="469" spans="59:65" x14ac:dyDescent="0.2">
      <c r="BG469" s="161"/>
      <c r="BJ469" s="161"/>
      <c r="BM469" s="161"/>
    </row>
    <row r="470" spans="59:65" x14ac:dyDescent="0.2">
      <c r="BG470" s="161"/>
      <c r="BJ470" s="161"/>
      <c r="BM470" s="161"/>
    </row>
    <row r="471" spans="59:65" x14ac:dyDescent="0.2">
      <c r="BG471" s="161"/>
      <c r="BJ471" s="161"/>
      <c r="BM471" s="161"/>
    </row>
    <row r="472" spans="59:65" x14ac:dyDescent="0.2">
      <c r="BG472" s="161"/>
      <c r="BJ472" s="161"/>
      <c r="BM472" s="161"/>
    </row>
    <row r="473" spans="59:65" x14ac:dyDescent="0.2">
      <c r="BG473" s="161"/>
      <c r="BJ473" s="161"/>
      <c r="BM473" s="161"/>
    </row>
    <row r="474" spans="59:65" x14ac:dyDescent="0.2">
      <c r="BG474" s="161"/>
      <c r="BJ474" s="161"/>
      <c r="BM474" s="161"/>
    </row>
    <row r="475" spans="59:65" x14ac:dyDescent="0.2">
      <c r="BG475" s="161"/>
      <c r="BJ475" s="161"/>
      <c r="BM475" s="161"/>
    </row>
    <row r="476" spans="59:65" x14ac:dyDescent="0.2">
      <c r="BG476" s="161"/>
      <c r="BJ476" s="161"/>
      <c r="BM476" s="161"/>
    </row>
    <row r="477" spans="59:65" x14ac:dyDescent="0.2">
      <c r="BG477" s="161"/>
      <c r="BJ477" s="161"/>
      <c r="BM477" s="161"/>
    </row>
    <row r="478" spans="59:65" x14ac:dyDescent="0.2">
      <c r="BG478" s="161"/>
      <c r="BJ478" s="161"/>
      <c r="BM478" s="161"/>
    </row>
    <row r="479" spans="59:65" x14ac:dyDescent="0.2">
      <c r="BG479" s="161"/>
      <c r="BJ479" s="161"/>
      <c r="BM479" s="161"/>
    </row>
    <row r="480" spans="59:65" x14ac:dyDescent="0.2">
      <c r="BG480" s="161"/>
      <c r="BJ480" s="161"/>
      <c r="BM480" s="161"/>
    </row>
    <row r="481" spans="59:65" x14ac:dyDescent="0.2">
      <c r="BG481" s="161"/>
      <c r="BJ481" s="161"/>
      <c r="BM481" s="161"/>
    </row>
    <row r="482" spans="59:65" x14ac:dyDescent="0.2">
      <c r="BG482" s="161"/>
      <c r="BJ482" s="161"/>
      <c r="BM482" s="161"/>
    </row>
    <row r="483" spans="59:65" x14ac:dyDescent="0.2">
      <c r="BG483" s="161"/>
      <c r="BJ483" s="161"/>
      <c r="BM483" s="161"/>
    </row>
    <row r="484" spans="59:65" x14ac:dyDescent="0.2">
      <c r="BG484" s="161"/>
      <c r="BJ484" s="161"/>
      <c r="BM484" s="161"/>
    </row>
    <row r="485" spans="59:65" x14ac:dyDescent="0.2">
      <c r="BG485" s="161"/>
      <c r="BJ485" s="161"/>
      <c r="BM485" s="161"/>
    </row>
    <row r="486" spans="59:65" x14ac:dyDescent="0.2">
      <c r="BG486" s="161"/>
      <c r="BJ486" s="161"/>
      <c r="BM486" s="161"/>
    </row>
    <row r="487" spans="59:65" x14ac:dyDescent="0.2">
      <c r="BG487" s="161"/>
      <c r="BJ487" s="161"/>
      <c r="BM487" s="161"/>
    </row>
    <row r="488" spans="59:65" x14ac:dyDescent="0.2">
      <c r="BG488" s="161"/>
      <c r="BJ488" s="161"/>
      <c r="BM488" s="161"/>
    </row>
    <row r="489" spans="59:65" x14ac:dyDescent="0.2">
      <c r="BG489" s="161"/>
      <c r="BJ489" s="161"/>
      <c r="BM489" s="161"/>
    </row>
    <row r="490" spans="59:65" x14ac:dyDescent="0.2">
      <c r="BG490" s="161"/>
      <c r="BJ490" s="161"/>
      <c r="BM490" s="161"/>
    </row>
    <row r="491" spans="59:65" x14ac:dyDescent="0.2">
      <c r="BG491" s="161"/>
      <c r="BJ491" s="161"/>
      <c r="BM491" s="161"/>
    </row>
    <row r="492" spans="59:65" x14ac:dyDescent="0.2">
      <c r="BG492" s="161"/>
      <c r="BJ492" s="161"/>
      <c r="BM492" s="161"/>
    </row>
    <row r="493" spans="59:65" x14ac:dyDescent="0.2">
      <c r="BG493" s="161"/>
      <c r="BJ493" s="161"/>
      <c r="BM493" s="161"/>
    </row>
    <row r="494" spans="59:65" x14ac:dyDescent="0.2">
      <c r="BG494" s="161"/>
      <c r="BJ494" s="161"/>
      <c r="BM494" s="161"/>
    </row>
    <row r="495" spans="59:65" x14ac:dyDescent="0.2">
      <c r="BG495" s="161"/>
      <c r="BJ495" s="161"/>
      <c r="BM495" s="161"/>
    </row>
    <row r="496" spans="59:65" x14ac:dyDescent="0.2">
      <c r="BG496" s="161"/>
      <c r="BJ496" s="161"/>
      <c r="BM496" s="161"/>
    </row>
    <row r="497" spans="59:65" x14ac:dyDescent="0.2">
      <c r="BG497" s="161"/>
      <c r="BJ497" s="161"/>
      <c r="BM497" s="161"/>
    </row>
    <row r="498" spans="59:65" x14ac:dyDescent="0.2">
      <c r="BG498" s="161"/>
      <c r="BJ498" s="161"/>
      <c r="BM498" s="161"/>
    </row>
    <row r="499" spans="59:65" x14ac:dyDescent="0.2">
      <c r="BG499" s="161"/>
      <c r="BJ499" s="161"/>
      <c r="BM499" s="161"/>
    </row>
    <row r="500" spans="59:65" x14ac:dyDescent="0.2">
      <c r="BG500" s="161"/>
      <c r="BJ500" s="161"/>
      <c r="BM500" s="161"/>
    </row>
    <row r="501" spans="59:65" x14ac:dyDescent="0.2">
      <c r="BG501" s="161"/>
      <c r="BJ501" s="161"/>
      <c r="BM501" s="161"/>
    </row>
    <row r="502" spans="59:65" x14ac:dyDescent="0.2">
      <c r="BG502" s="161"/>
      <c r="BJ502" s="161"/>
      <c r="BM502" s="161"/>
    </row>
    <row r="503" spans="59:65" x14ac:dyDescent="0.2">
      <c r="BG503" s="161"/>
      <c r="BJ503" s="161"/>
      <c r="BM503" s="161"/>
    </row>
    <row r="504" spans="59:65" x14ac:dyDescent="0.2">
      <c r="BG504" s="161"/>
      <c r="BJ504" s="161"/>
      <c r="BM504" s="161"/>
    </row>
    <row r="505" spans="59:65" x14ac:dyDescent="0.2">
      <c r="BG505" s="161"/>
      <c r="BJ505" s="161"/>
      <c r="BM505" s="161"/>
    </row>
    <row r="506" spans="59:65" x14ac:dyDescent="0.2">
      <c r="BG506" s="161"/>
      <c r="BJ506" s="161"/>
      <c r="BM506" s="161"/>
    </row>
    <row r="507" spans="59:65" x14ac:dyDescent="0.2">
      <c r="BG507" s="161"/>
      <c r="BJ507" s="161"/>
      <c r="BM507" s="161"/>
    </row>
    <row r="508" spans="59:65" x14ac:dyDescent="0.2">
      <c r="BG508" s="161"/>
      <c r="BJ508" s="161"/>
      <c r="BM508" s="161"/>
    </row>
    <row r="509" spans="59:65" x14ac:dyDescent="0.2">
      <c r="BG509" s="161"/>
      <c r="BJ509" s="161"/>
      <c r="BM509" s="161"/>
    </row>
    <row r="510" spans="59:65" x14ac:dyDescent="0.2">
      <c r="BG510" s="161"/>
      <c r="BJ510" s="161"/>
      <c r="BM510" s="161"/>
    </row>
    <row r="511" spans="59:65" x14ac:dyDescent="0.2">
      <c r="BG511" s="161"/>
      <c r="BJ511" s="161"/>
      <c r="BM511" s="161"/>
    </row>
    <row r="512" spans="59:65" x14ac:dyDescent="0.2">
      <c r="BG512" s="161"/>
      <c r="BJ512" s="161"/>
      <c r="BM512" s="161"/>
    </row>
    <row r="513" spans="59:65" x14ac:dyDescent="0.2">
      <c r="BG513" s="161"/>
      <c r="BJ513" s="161"/>
      <c r="BM513" s="161"/>
    </row>
    <row r="514" spans="59:65" x14ac:dyDescent="0.2">
      <c r="BG514" s="161"/>
      <c r="BJ514" s="161"/>
      <c r="BM514" s="161"/>
    </row>
    <row r="515" spans="59:65" x14ac:dyDescent="0.2">
      <c r="BG515" s="161"/>
      <c r="BJ515" s="161"/>
      <c r="BM515" s="161"/>
    </row>
    <row r="516" spans="59:65" x14ac:dyDescent="0.2">
      <c r="BG516" s="161"/>
      <c r="BJ516" s="161"/>
      <c r="BM516" s="161"/>
    </row>
    <row r="517" spans="59:65" x14ac:dyDescent="0.2">
      <c r="BG517" s="161"/>
      <c r="BJ517" s="161"/>
      <c r="BM517" s="161"/>
    </row>
    <row r="518" spans="59:65" x14ac:dyDescent="0.2">
      <c r="BG518" s="161"/>
      <c r="BJ518" s="161"/>
      <c r="BM518" s="161"/>
    </row>
    <row r="519" spans="59:65" x14ac:dyDescent="0.2">
      <c r="BG519" s="161"/>
      <c r="BJ519" s="161"/>
      <c r="BM519" s="161"/>
    </row>
    <row r="520" spans="59:65" x14ac:dyDescent="0.2">
      <c r="BG520" s="161"/>
      <c r="BJ520" s="161"/>
      <c r="BM520" s="161"/>
    </row>
    <row r="521" spans="59:65" x14ac:dyDescent="0.2">
      <c r="BG521" s="161"/>
      <c r="BJ521" s="161"/>
      <c r="BM521" s="161"/>
    </row>
    <row r="522" spans="59:65" x14ac:dyDescent="0.2">
      <c r="BG522" s="161"/>
      <c r="BJ522" s="161"/>
      <c r="BM522" s="161"/>
    </row>
    <row r="523" spans="59:65" x14ac:dyDescent="0.2">
      <c r="BG523" s="161"/>
      <c r="BJ523" s="161"/>
      <c r="BM523" s="161"/>
    </row>
    <row r="524" spans="59:65" x14ac:dyDescent="0.2">
      <c r="BG524" s="161"/>
      <c r="BJ524" s="161"/>
      <c r="BM524" s="161"/>
    </row>
    <row r="525" spans="59:65" x14ac:dyDescent="0.2">
      <c r="BG525" s="161"/>
      <c r="BJ525" s="161"/>
      <c r="BM525" s="161"/>
    </row>
    <row r="526" spans="59:65" x14ac:dyDescent="0.2">
      <c r="BG526" s="161"/>
      <c r="BJ526" s="161"/>
      <c r="BM526" s="161"/>
    </row>
    <row r="527" spans="59:65" x14ac:dyDescent="0.2">
      <c r="BG527" s="161"/>
      <c r="BJ527" s="161"/>
      <c r="BM527" s="161"/>
    </row>
    <row r="528" spans="59:65" x14ac:dyDescent="0.2">
      <c r="BG528" s="161"/>
      <c r="BJ528" s="161"/>
      <c r="BM528" s="161"/>
    </row>
    <row r="529" spans="59:65" x14ac:dyDescent="0.2">
      <c r="BG529" s="161"/>
      <c r="BJ529" s="161"/>
      <c r="BM529" s="161"/>
    </row>
    <row r="530" spans="59:65" x14ac:dyDescent="0.2">
      <c r="BG530" s="161"/>
      <c r="BJ530" s="161"/>
      <c r="BM530" s="161"/>
    </row>
    <row r="531" spans="59:65" x14ac:dyDescent="0.2">
      <c r="BG531" s="161"/>
      <c r="BJ531" s="161"/>
      <c r="BM531" s="161"/>
    </row>
    <row r="532" spans="59:65" x14ac:dyDescent="0.2">
      <c r="BG532" s="161"/>
      <c r="BJ532" s="161"/>
      <c r="BM532" s="161"/>
    </row>
    <row r="533" spans="59:65" x14ac:dyDescent="0.2">
      <c r="BG533" s="161"/>
      <c r="BJ533" s="161"/>
      <c r="BM533" s="161"/>
    </row>
    <row r="534" spans="59:65" x14ac:dyDescent="0.2">
      <c r="BG534" s="161"/>
      <c r="BJ534" s="161"/>
      <c r="BM534" s="161"/>
    </row>
    <row r="535" spans="59:65" x14ac:dyDescent="0.2">
      <c r="BG535" s="161"/>
      <c r="BJ535" s="161"/>
      <c r="BM535" s="161"/>
    </row>
    <row r="536" spans="59:65" x14ac:dyDescent="0.2">
      <c r="BG536" s="161"/>
      <c r="BJ536" s="161"/>
      <c r="BM536" s="161"/>
    </row>
    <row r="537" spans="59:65" x14ac:dyDescent="0.2">
      <c r="BG537" s="161"/>
      <c r="BJ537" s="161"/>
      <c r="BM537" s="161"/>
    </row>
    <row r="538" spans="59:65" x14ac:dyDescent="0.2">
      <c r="BG538" s="161"/>
      <c r="BJ538" s="161"/>
      <c r="BM538" s="161"/>
    </row>
    <row r="539" spans="59:65" x14ac:dyDescent="0.2">
      <c r="BG539" s="161"/>
      <c r="BJ539" s="161"/>
      <c r="BM539" s="161"/>
    </row>
    <row r="540" spans="59:65" x14ac:dyDescent="0.2">
      <c r="BG540" s="161"/>
      <c r="BJ540" s="161"/>
      <c r="BM540" s="161"/>
    </row>
    <row r="541" spans="59:65" x14ac:dyDescent="0.2">
      <c r="BG541" s="161"/>
      <c r="BJ541" s="161"/>
      <c r="BM541" s="161"/>
    </row>
    <row r="542" spans="59:65" x14ac:dyDescent="0.2">
      <c r="BG542" s="161"/>
      <c r="BJ542" s="161"/>
      <c r="BM542" s="161"/>
    </row>
    <row r="543" spans="59:65" x14ac:dyDescent="0.2">
      <c r="BG543" s="161"/>
      <c r="BJ543" s="161"/>
      <c r="BM543" s="161"/>
    </row>
    <row r="544" spans="59:65" x14ac:dyDescent="0.2">
      <c r="BG544" s="161"/>
      <c r="BJ544" s="161"/>
      <c r="BM544" s="161"/>
    </row>
    <row r="545" spans="59:65" x14ac:dyDescent="0.2">
      <c r="BG545" s="161"/>
      <c r="BJ545" s="161"/>
      <c r="BM545" s="161"/>
    </row>
    <row r="546" spans="59:65" x14ac:dyDescent="0.2">
      <c r="BG546" s="161"/>
      <c r="BJ546" s="161"/>
      <c r="BM546" s="161"/>
    </row>
    <row r="547" spans="59:65" x14ac:dyDescent="0.2">
      <c r="BG547" s="161"/>
      <c r="BJ547" s="161"/>
      <c r="BM547" s="161"/>
    </row>
    <row r="548" spans="59:65" x14ac:dyDescent="0.2">
      <c r="BG548" s="161"/>
      <c r="BJ548" s="161"/>
      <c r="BM548" s="161"/>
    </row>
    <row r="549" spans="59:65" x14ac:dyDescent="0.2">
      <c r="BG549" s="161"/>
      <c r="BJ549" s="161"/>
      <c r="BM549" s="161"/>
    </row>
    <row r="550" spans="59:65" x14ac:dyDescent="0.2">
      <c r="BG550" s="161"/>
      <c r="BJ550" s="161"/>
      <c r="BM550" s="161"/>
    </row>
    <row r="551" spans="59:65" x14ac:dyDescent="0.2">
      <c r="BG551" s="161"/>
      <c r="BJ551" s="161"/>
      <c r="BM551" s="161"/>
    </row>
    <row r="552" spans="59:65" x14ac:dyDescent="0.2">
      <c r="BG552" s="161"/>
      <c r="BJ552" s="161"/>
      <c r="BM552" s="161"/>
    </row>
    <row r="553" spans="59:65" x14ac:dyDescent="0.2">
      <c r="BG553" s="161"/>
      <c r="BJ553" s="161"/>
      <c r="BM553" s="161"/>
    </row>
    <row r="554" spans="59:65" x14ac:dyDescent="0.2">
      <c r="BG554" s="161"/>
      <c r="BJ554" s="161"/>
      <c r="BM554" s="161"/>
    </row>
    <row r="555" spans="59:65" x14ac:dyDescent="0.2">
      <c r="BG555" s="161"/>
      <c r="BJ555" s="161"/>
      <c r="BM555" s="161"/>
    </row>
    <row r="556" spans="59:65" x14ac:dyDescent="0.2">
      <c r="BG556" s="161"/>
      <c r="BJ556" s="161"/>
      <c r="BM556" s="161"/>
    </row>
    <row r="557" spans="59:65" x14ac:dyDescent="0.2">
      <c r="BG557" s="161"/>
      <c r="BJ557" s="161"/>
      <c r="BM557" s="161"/>
    </row>
    <row r="558" spans="59:65" x14ac:dyDescent="0.2">
      <c r="BG558" s="161"/>
      <c r="BJ558" s="161"/>
      <c r="BM558" s="161"/>
    </row>
    <row r="559" spans="59:65" x14ac:dyDescent="0.2">
      <c r="BG559" s="161"/>
      <c r="BJ559" s="161"/>
      <c r="BM559" s="161"/>
    </row>
    <row r="560" spans="59:65" x14ac:dyDescent="0.2">
      <c r="BG560" s="161"/>
      <c r="BJ560" s="161"/>
      <c r="BM560" s="161"/>
    </row>
    <row r="561" spans="59:65" x14ac:dyDescent="0.2">
      <c r="BG561" s="161"/>
      <c r="BJ561" s="161"/>
      <c r="BM561" s="161"/>
    </row>
    <row r="562" spans="59:65" x14ac:dyDescent="0.2">
      <c r="BG562" s="161"/>
      <c r="BJ562" s="161"/>
      <c r="BM562" s="161"/>
    </row>
    <row r="563" spans="59:65" x14ac:dyDescent="0.2">
      <c r="BG563" s="161"/>
      <c r="BJ563" s="161"/>
      <c r="BM563" s="161"/>
    </row>
    <row r="564" spans="59:65" x14ac:dyDescent="0.2">
      <c r="BG564" s="161"/>
      <c r="BJ564" s="161"/>
      <c r="BM564" s="161"/>
    </row>
    <row r="565" spans="59:65" x14ac:dyDescent="0.2">
      <c r="BG565" s="161"/>
      <c r="BJ565" s="161"/>
      <c r="BM565" s="161"/>
    </row>
    <row r="566" spans="59:65" x14ac:dyDescent="0.2">
      <c r="BG566" s="161"/>
      <c r="BJ566" s="161"/>
      <c r="BM566" s="161"/>
    </row>
    <row r="567" spans="59:65" x14ac:dyDescent="0.2">
      <c r="BG567" s="161"/>
      <c r="BJ567" s="161"/>
      <c r="BM567" s="161"/>
    </row>
    <row r="568" spans="59:65" x14ac:dyDescent="0.2">
      <c r="BG568" s="161"/>
      <c r="BJ568" s="161"/>
      <c r="BM568" s="161"/>
    </row>
    <row r="569" spans="59:65" x14ac:dyDescent="0.2">
      <c r="BG569" s="161"/>
      <c r="BJ569" s="161"/>
      <c r="BM569" s="161"/>
    </row>
    <row r="570" spans="59:65" x14ac:dyDescent="0.2">
      <c r="BG570" s="161"/>
      <c r="BJ570" s="161"/>
      <c r="BM570" s="161"/>
    </row>
    <row r="571" spans="59:65" x14ac:dyDescent="0.2">
      <c r="BG571" s="161"/>
      <c r="BJ571" s="161"/>
      <c r="BM571" s="161"/>
    </row>
    <row r="572" spans="59:65" x14ac:dyDescent="0.2">
      <c r="BG572" s="161"/>
      <c r="BJ572" s="161"/>
      <c r="BM572" s="161"/>
    </row>
    <row r="573" spans="59:65" x14ac:dyDescent="0.2">
      <c r="BG573" s="161"/>
      <c r="BJ573" s="161"/>
      <c r="BM573" s="161"/>
    </row>
    <row r="574" spans="59:65" x14ac:dyDescent="0.2">
      <c r="BG574" s="161"/>
      <c r="BJ574" s="161"/>
      <c r="BM574" s="161"/>
    </row>
    <row r="575" spans="59:65" x14ac:dyDescent="0.2">
      <c r="BG575" s="161"/>
      <c r="BJ575" s="161"/>
      <c r="BM575" s="161"/>
    </row>
    <row r="576" spans="59:65" x14ac:dyDescent="0.2">
      <c r="BG576" s="161"/>
      <c r="BJ576" s="161"/>
      <c r="BM576" s="161"/>
    </row>
    <row r="577" spans="59:65" x14ac:dyDescent="0.2">
      <c r="BG577" s="161"/>
      <c r="BJ577" s="161"/>
      <c r="BM577" s="161"/>
    </row>
    <row r="578" spans="59:65" x14ac:dyDescent="0.2">
      <c r="BG578" s="161"/>
      <c r="BJ578" s="161"/>
      <c r="BM578" s="161"/>
    </row>
    <row r="579" spans="59:65" x14ac:dyDescent="0.2">
      <c r="BG579" s="161"/>
      <c r="BJ579" s="161"/>
      <c r="BM579" s="161"/>
    </row>
    <row r="580" spans="59:65" x14ac:dyDescent="0.2">
      <c r="BG580" s="161"/>
      <c r="BJ580" s="161"/>
      <c r="BM580" s="161"/>
    </row>
    <row r="581" spans="59:65" x14ac:dyDescent="0.2">
      <c r="BG581" s="161"/>
      <c r="BJ581" s="161"/>
      <c r="BM581" s="161"/>
    </row>
    <row r="582" spans="59:65" x14ac:dyDescent="0.2">
      <c r="BG582" s="161"/>
      <c r="BJ582" s="161"/>
      <c r="BM582" s="161"/>
    </row>
    <row r="583" spans="59:65" x14ac:dyDescent="0.2">
      <c r="BG583" s="161"/>
      <c r="BJ583" s="161"/>
      <c r="BM583" s="161"/>
    </row>
    <row r="584" spans="59:65" x14ac:dyDescent="0.2">
      <c r="BG584" s="161"/>
      <c r="BJ584" s="161"/>
      <c r="BM584" s="161"/>
    </row>
    <row r="585" spans="59:65" x14ac:dyDescent="0.2">
      <c r="BG585" s="161"/>
      <c r="BJ585" s="161"/>
      <c r="BM585" s="161"/>
    </row>
    <row r="586" spans="59:65" x14ac:dyDescent="0.2">
      <c r="BG586" s="161"/>
      <c r="BJ586" s="161"/>
      <c r="BM586" s="161"/>
    </row>
    <row r="587" spans="59:65" x14ac:dyDescent="0.2">
      <c r="BG587" s="161"/>
      <c r="BJ587" s="161"/>
      <c r="BM587" s="161"/>
    </row>
    <row r="588" spans="59:65" x14ac:dyDescent="0.2">
      <c r="BG588" s="161"/>
      <c r="BJ588" s="161"/>
      <c r="BM588" s="161"/>
    </row>
    <row r="589" spans="59:65" x14ac:dyDescent="0.2">
      <c r="BG589" s="161"/>
      <c r="BJ589" s="161"/>
      <c r="BM589" s="161"/>
    </row>
    <row r="590" spans="59:65" x14ac:dyDescent="0.2">
      <c r="BG590" s="161"/>
      <c r="BJ590" s="161"/>
      <c r="BM590" s="161"/>
    </row>
    <row r="591" spans="59:65" x14ac:dyDescent="0.2">
      <c r="BG591" s="161"/>
      <c r="BJ591" s="161"/>
      <c r="BM591" s="161"/>
    </row>
    <row r="592" spans="59:65" x14ac:dyDescent="0.2">
      <c r="BG592" s="161"/>
      <c r="BJ592" s="161"/>
      <c r="BM592" s="161"/>
    </row>
    <row r="593" spans="59:65" x14ac:dyDescent="0.2">
      <c r="BG593" s="161"/>
      <c r="BJ593" s="161"/>
      <c r="BM593" s="161"/>
    </row>
    <row r="594" spans="59:65" x14ac:dyDescent="0.2">
      <c r="BG594" s="161"/>
      <c r="BJ594" s="161"/>
      <c r="BM594" s="161"/>
    </row>
    <row r="595" spans="59:65" x14ac:dyDescent="0.2">
      <c r="BG595" s="161"/>
      <c r="BJ595" s="161"/>
      <c r="BM595" s="161"/>
    </row>
    <row r="596" spans="59:65" x14ac:dyDescent="0.2">
      <c r="BG596" s="161"/>
      <c r="BJ596" s="161"/>
      <c r="BM596" s="161"/>
    </row>
    <row r="597" spans="59:65" x14ac:dyDescent="0.2">
      <c r="BG597" s="161"/>
      <c r="BJ597" s="161"/>
      <c r="BM597" s="161"/>
    </row>
    <row r="598" spans="59:65" x14ac:dyDescent="0.2">
      <c r="BG598" s="161"/>
      <c r="BJ598" s="161"/>
      <c r="BM598" s="161"/>
    </row>
    <row r="599" spans="59:65" x14ac:dyDescent="0.2">
      <c r="BG599" s="161"/>
      <c r="BJ599" s="161"/>
      <c r="BM599" s="161"/>
    </row>
    <row r="600" spans="59:65" x14ac:dyDescent="0.2">
      <c r="BG600" s="161"/>
      <c r="BJ600" s="161"/>
      <c r="BM600" s="161"/>
    </row>
    <row r="601" spans="59:65" x14ac:dyDescent="0.2">
      <c r="BG601" s="161"/>
      <c r="BJ601" s="161"/>
      <c r="BM601" s="161"/>
    </row>
    <row r="602" spans="59:65" x14ac:dyDescent="0.2">
      <c r="BG602" s="161"/>
      <c r="BJ602" s="161"/>
      <c r="BM602" s="161"/>
    </row>
    <row r="603" spans="59:65" x14ac:dyDescent="0.2">
      <c r="BG603" s="161"/>
      <c r="BJ603" s="161"/>
      <c r="BM603" s="161"/>
    </row>
    <row r="604" spans="59:65" x14ac:dyDescent="0.2">
      <c r="BG604" s="161"/>
      <c r="BJ604" s="161"/>
      <c r="BM604" s="161"/>
    </row>
    <row r="605" spans="59:65" x14ac:dyDescent="0.2">
      <c r="BG605" s="161"/>
      <c r="BJ605" s="161"/>
      <c r="BM605" s="161"/>
    </row>
    <row r="606" spans="59:65" x14ac:dyDescent="0.2">
      <c r="BG606" s="161"/>
      <c r="BJ606" s="161"/>
      <c r="BM606" s="161"/>
    </row>
    <row r="607" spans="59:65" x14ac:dyDescent="0.2">
      <c r="BG607" s="161"/>
      <c r="BJ607" s="161"/>
      <c r="BM607" s="161"/>
    </row>
    <row r="608" spans="59:65" x14ac:dyDescent="0.2">
      <c r="BG608" s="161"/>
      <c r="BJ608" s="161"/>
      <c r="BM608" s="161"/>
    </row>
    <row r="609" spans="59:65" x14ac:dyDescent="0.2">
      <c r="BG609" s="161"/>
      <c r="BJ609" s="161"/>
      <c r="BM609" s="161"/>
    </row>
    <row r="610" spans="59:65" x14ac:dyDescent="0.2">
      <c r="BG610" s="161"/>
      <c r="BJ610" s="161"/>
      <c r="BM610" s="161"/>
    </row>
    <row r="611" spans="59:65" x14ac:dyDescent="0.2">
      <c r="BG611" s="161"/>
      <c r="BJ611" s="161"/>
      <c r="BM611" s="161"/>
    </row>
    <row r="612" spans="59:65" x14ac:dyDescent="0.2">
      <c r="BG612" s="161"/>
      <c r="BJ612" s="161"/>
      <c r="BM612" s="161"/>
    </row>
    <row r="613" spans="59:65" x14ac:dyDescent="0.2">
      <c r="BG613" s="161"/>
      <c r="BJ613" s="161"/>
      <c r="BM613" s="161"/>
    </row>
    <row r="614" spans="59:65" x14ac:dyDescent="0.2">
      <c r="BG614" s="161"/>
      <c r="BJ614" s="161"/>
      <c r="BM614" s="161"/>
    </row>
    <row r="615" spans="59:65" x14ac:dyDescent="0.2">
      <c r="BG615" s="161"/>
      <c r="BJ615" s="161"/>
      <c r="BM615" s="161"/>
    </row>
    <row r="616" spans="59:65" x14ac:dyDescent="0.2">
      <c r="BG616" s="161"/>
      <c r="BJ616" s="161"/>
      <c r="BM616" s="161"/>
    </row>
    <row r="617" spans="59:65" x14ac:dyDescent="0.2">
      <c r="BG617" s="161"/>
      <c r="BJ617" s="161"/>
      <c r="BM617" s="161"/>
    </row>
    <row r="618" spans="59:65" x14ac:dyDescent="0.2">
      <c r="BG618" s="161"/>
      <c r="BJ618" s="161"/>
      <c r="BM618" s="161"/>
    </row>
    <row r="619" spans="59:65" x14ac:dyDescent="0.2">
      <c r="BG619" s="161"/>
      <c r="BJ619" s="161"/>
      <c r="BM619" s="161"/>
    </row>
    <row r="620" spans="59:65" x14ac:dyDescent="0.2">
      <c r="BG620" s="161"/>
      <c r="BJ620" s="161"/>
      <c r="BM620" s="161"/>
    </row>
    <row r="621" spans="59:65" x14ac:dyDescent="0.2">
      <c r="BG621" s="161"/>
      <c r="BJ621" s="161"/>
      <c r="BM621" s="161"/>
    </row>
    <row r="622" spans="59:65" x14ac:dyDescent="0.2">
      <c r="BG622" s="161"/>
      <c r="BJ622" s="161"/>
      <c r="BM622" s="161"/>
    </row>
    <row r="623" spans="59:65" x14ac:dyDescent="0.2">
      <c r="BG623" s="161"/>
      <c r="BJ623" s="161"/>
      <c r="BM623" s="161"/>
    </row>
    <row r="624" spans="59:65" x14ac:dyDescent="0.2">
      <c r="BG624" s="161"/>
      <c r="BJ624" s="161"/>
      <c r="BM624" s="161"/>
    </row>
    <row r="625" spans="59:65" x14ac:dyDescent="0.2">
      <c r="BG625" s="161"/>
      <c r="BJ625" s="161"/>
      <c r="BM625" s="161"/>
    </row>
    <row r="626" spans="59:65" x14ac:dyDescent="0.2">
      <c r="BG626" s="161"/>
      <c r="BJ626" s="161"/>
      <c r="BM626" s="161"/>
    </row>
    <row r="627" spans="59:65" x14ac:dyDescent="0.2">
      <c r="BG627" s="161"/>
      <c r="BJ627" s="161"/>
      <c r="BM627" s="161"/>
    </row>
    <row r="628" spans="59:65" x14ac:dyDescent="0.2">
      <c r="BG628" s="161"/>
      <c r="BJ628" s="161"/>
      <c r="BM628" s="161"/>
    </row>
    <row r="629" spans="59:65" x14ac:dyDescent="0.2">
      <c r="BG629" s="161"/>
      <c r="BJ629" s="161"/>
      <c r="BM629" s="161"/>
    </row>
    <row r="630" spans="59:65" x14ac:dyDescent="0.2">
      <c r="BG630" s="161"/>
      <c r="BJ630" s="161"/>
      <c r="BM630" s="161"/>
    </row>
    <row r="631" spans="59:65" x14ac:dyDescent="0.2">
      <c r="BG631" s="161"/>
      <c r="BJ631" s="161"/>
      <c r="BM631" s="161"/>
    </row>
    <row r="632" spans="59:65" x14ac:dyDescent="0.2">
      <c r="BG632" s="161"/>
      <c r="BJ632" s="161"/>
      <c r="BM632" s="161"/>
    </row>
    <row r="633" spans="59:65" x14ac:dyDescent="0.2">
      <c r="BG633" s="161"/>
      <c r="BJ633" s="161"/>
      <c r="BM633" s="161"/>
    </row>
    <row r="634" spans="59:65" x14ac:dyDescent="0.2">
      <c r="BG634" s="161"/>
      <c r="BJ634" s="161"/>
      <c r="BM634" s="161"/>
    </row>
    <row r="635" spans="59:65" x14ac:dyDescent="0.2">
      <c r="BG635" s="161"/>
      <c r="BJ635" s="161"/>
      <c r="BM635" s="161"/>
    </row>
    <row r="636" spans="59:65" x14ac:dyDescent="0.2">
      <c r="BG636" s="161"/>
      <c r="BJ636" s="161"/>
      <c r="BM636" s="161"/>
    </row>
    <row r="637" spans="59:65" x14ac:dyDescent="0.2">
      <c r="BG637" s="161"/>
      <c r="BJ637" s="161"/>
      <c r="BM637" s="161"/>
    </row>
    <row r="638" spans="59:65" x14ac:dyDescent="0.2">
      <c r="BG638" s="161"/>
      <c r="BJ638" s="161"/>
      <c r="BM638" s="161"/>
    </row>
    <row r="639" spans="59:65" x14ac:dyDescent="0.2">
      <c r="BG639" s="161"/>
      <c r="BJ639" s="161"/>
      <c r="BM639" s="161"/>
    </row>
    <row r="640" spans="59:65" x14ac:dyDescent="0.2">
      <c r="BG640" s="161"/>
      <c r="BJ640" s="161"/>
      <c r="BM640" s="161"/>
    </row>
    <row r="641" spans="59:65" x14ac:dyDescent="0.2">
      <c r="BG641" s="161"/>
      <c r="BJ641" s="161"/>
      <c r="BM641" s="161"/>
    </row>
    <row r="642" spans="59:65" x14ac:dyDescent="0.2">
      <c r="BG642" s="161"/>
      <c r="BJ642" s="161"/>
      <c r="BM642" s="161"/>
    </row>
    <row r="643" spans="59:65" x14ac:dyDescent="0.2">
      <c r="BG643" s="161"/>
      <c r="BJ643" s="161"/>
      <c r="BM643" s="161"/>
    </row>
    <row r="644" spans="59:65" x14ac:dyDescent="0.2">
      <c r="BG644" s="161"/>
      <c r="BJ644" s="161"/>
      <c r="BM644" s="161"/>
    </row>
    <row r="645" spans="59:65" x14ac:dyDescent="0.2">
      <c r="BG645" s="161"/>
      <c r="BJ645" s="161"/>
      <c r="BM645" s="161"/>
    </row>
    <row r="646" spans="59:65" x14ac:dyDescent="0.2">
      <c r="BG646" s="161"/>
      <c r="BJ646" s="161"/>
      <c r="BM646" s="161"/>
    </row>
    <row r="647" spans="59:65" x14ac:dyDescent="0.2">
      <c r="BG647" s="161"/>
      <c r="BJ647" s="161"/>
      <c r="BM647" s="161"/>
    </row>
    <row r="648" spans="59:65" x14ac:dyDescent="0.2">
      <c r="BG648" s="161"/>
      <c r="BJ648" s="161"/>
      <c r="BM648" s="161"/>
    </row>
    <row r="649" spans="59:65" x14ac:dyDescent="0.2">
      <c r="BG649" s="161"/>
      <c r="BJ649" s="161"/>
      <c r="BM649" s="161"/>
    </row>
    <row r="650" spans="59:65" x14ac:dyDescent="0.2">
      <c r="BG650" s="161"/>
      <c r="BJ650" s="161"/>
      <c r="BM650" s="161"/>
    </row>
    <row r="651" spans="59:65" x14ac:dyDescent="0.2">
      <c r="BG651" s="161"/>
      <c r="BJ651" s="161"/>
      <c r="BM651" s="161"/>
    </row>
    <row r="652" spans="59:65" x14ac:dyDescent="0.2">
      <c r="BG652" s="161"/>
      <c r="BJ652" s="161"/>
      <c r="BM652" s="161"/>
    </row>
    <row r="653" spans="59:65" x14ac:dyDescent="0.2">
      <c r="BG653" s="161"/>
      <c r="BJ653" s="161"/>
      <c r="BM653" s="161"/>
    </row>
    <row r="654" spans="59:65" x14ac:dyDescent="0.2">
      <c r="BG654" s="161"/>
      <c r="BJ654" s="161"/>
      <c r="BM654" s="161"/>
    </row>
    <row r="655" spans="59:65" x14ac:dyDescent="0.2">
      <c r="BG655" s="161"/>
      <c r="BJ655" s="161"/>
      <c r="BM655" s="161"/>
    </row>
    <row r="656" spans="59:65" x14ac:dyDescent="0.2">
      <c r="BG656" s="161"/>
      <c r="BJ656" s="161"/>
      <c r="BM656" s="161"/>
    </row>
    <row r="657" spans="59:65" x14ac:dyDescent="0.2">
      <c r="BG657" s="161"/>
      <c r="BJ657" s="161"/>
      <c r="BM657" s="161"/>
    </row>
    <row r="658" spans="59:65" x14ac:dyDescent="0.2">
      <c r="BG658" s="161"/>
      <c r="BJ658" s="161"/>
      <c r="BM658" s="161"/>
    </row>
    <row r="659" spans="59:65" x14ac:dyDescent="0.2">
      <c r="BG659" s="161"/>
      <c r="BJ659" s="161"/>
      <c r="BM659" s="161"/>
    </row>
    <row r="660" spans="59:65" x14ac:dyDescent="0.2">
      <c r="BG660" s="161"/>
      <c r="BJ660" s="161"/>
      <c r="BM660" s="161"/>
    </row>
    <row r="661" spans="59:65" x14ac:dyDescent="0.2">
      <c r="BG661" s="161"/>
      <c r="BJ661" s="161"/>
      <c r="BM661" s="161"/>
    </row>
    <row r="662" spans="59:65" x14ac:dyDescent="0.2">
      <c r="BG662" s="161"/>
      <c r="BJ662" s="161"/>
      <c r="BM662" s="161"/>
    </row>
    <row r="663" spans="59:65" x14ac:dyDescent="0.2">
      <c r="BG663" s="161"/>
      <c r="BJ663" s="161"/>
      <c r="BM663" s="161"/>
    </row>
    <row r="664" spans="59:65" x14ac:dyDescent="0.2">
      <c r="BG664" s="161"/>
      <c r="BJ664" s="161"/>
      <c r="BM664" s="161"/>
    </row>
    <row r="665" spans="59:65" x14ac:dyDescent="0.2">
      <c r="BG665" s="161"/>
      <c r="BJ665" s="161"/>
      <c r="BM665" s="161"/>
    </row>
    <row r="666" spans="59:65" x14ac:dyDescent="0.2">
      <c r="BG666" s="161"/>
      <c r="BJ666" s="161"/>
      <c r="BM666" s="161"/>
    </row>
    <row r="667" spans="59:65" x14ac:dyDescent="0.2">
      <c r="BG667" s="161"/>
      <c r="BJ667" s="161"/>
      <c r="BM667" s="161"/>
    </row>
    <row r="668" spans="59:65" x14ac:dyDescent="0.2">
      <c r="BG668" s="161"/>
      <c r="BJ668" s="161"/>
      <c r="BM668" s="161"/>
    </row>
    <row r="669" spans="59:65" x14ac:dyDescent="0.2">
      <c r="BG669" s="161"/>
      <c r="BJ669" s="161"/>
      <c r="BM669" s="161"/>
    </row>
    <row r="670" spans="59:65" x14ac:dyDescent="0.2">
      <c r="BG670" s="161"/>
      <c r="BJ670" s="161"/>
      <c r="BM670" s="161"/>
    </row>
    <row r="671" spans="59:65" x14ac:dyDescent="0.2">
      <c r="BG671" s="161"/>
      <c r="BJ671" s="161"/>
      <c r="BM671" s="161"/>
    </row>
    <row r="672" spans="59:65" x14ac:dyDescent="0.2">
      <c r="BG672" s="161"/>
      <c r="BJ672" s="161"/>
      <c r="BM672" s="161"/>
    </row>
    <row r="673" spans="59:65" x14ac:dyDescent="0.2">
      <c r="BG673" s="161"/>
      <c r="BJ673" s="161"/>
      <c r="BM673" s="161"/>
    </row>
    <row r="674" spans="59:65" x14ac:dyDescent="0.2">
      <c r="BG674" s="161"/>
      <c r="BJ674" s="161"/>
      <c r="BM674" s="161"/>
    </row>
    <row r="675" spans="59:65" x14ac:dyDescent="0.2">
      <c r="BG675" s="161"/>
      <c r="BJ675" s="161"/>
      <c r="BM675" s="161"/>
    </row>
    <row r="676" spans="59:65" x14ac:dyDescent="0.2">
      <c r="BG676" s="161"/>
      <c r="BJ676" s="161"/>
      <c r="BM676" s="161"/>
    </row>
    <row r="677" spans="59:65" x14ac:dyDescent="0.2">
      <c r="BG677" s="161"/>
      <c r="BJ677" s="161"/>
      <c r="BM677" s="161"/>
    </row>
    <row r="678" spans="59:65" x14ac:dyDescent="0.2">
      <c r="BG678" s="161"/>
      <c r="BJ678" s="161"/>
      <c r="BM678" s="161"/>
    </row>
    <row r="679" spans="59:65" x14ac:dyDescent="0.2">
      <c r="BG679" s="161"/>
      <c r="BJ679" s="161"/>
      <c r="BM679" s="161"/>
    </row>
    <row r="680" spans="59:65" x14ac:dyDescent="0.2">
      <c r="BG680" s="161"/>
      <c r="BJ680" s="161"/>
      <c r="BM680" s="161"/>
    </row>
    <row r="681" spans="59:65" x14ac:dyDescent="0.2">
      <c r="BG681" s="161"/>
      <c r="BJ681" s="161"/>
      <c r="BM681" s="161"/>
    </row>
    <row r="682" spans="59:65" x14ac:dyDescent="0.2">
      <c r="BG682" s="161"/>
      <c r="BJ682" s="161"/>
      <c r="BM682" s="161"/>
    </row>
    <row r="683" spans="59:65" x14ac:dyDescent="0.2">
      <c r="BG683" s="161"/>
      <c r="BJ683" s="161"/>
      <c r="BM683" s="161"/>
    </row>
    <row r="684" spans="59:65" x14ac:dyDescent="0.2">
      <c r="BG684" s="161"/>
      <c r="BJ684" s="161"/>
      <c r="BM684" s="161"/>
    </row>
    <row r="685" spans="59:65" x14ac:dyDescent="0.2">
      <c r="BG685" s="161"/>
      <c r="BJ685" s="161"/>
      <c r="BM685" s="161"/>
    </row>
    <row r="686" spans="59:65" x14ac:dyDescent="0.2">
      <c r="BG686" s="161"/>
      <c r="BJ686" s="161"/>
      <c r="BM686" s="161"/>
    </row>
    <row r="687" spans="59:65" x14ac:dyDescent="0.2">
      <c r="BG687" s="161"/>
      <c r="BJ687" s="161"/>
      <c r="BM687" s="161"/>
    </row>
    <row r="688" spans="59:65" x14ac:dyDescent="0.2">
      <c r="BG688" s="161"/>
      <c r="BJ688" s="161"/>
      <c r="BM688" s="161"/>
    </row>
    <row r="689" spans="59:65" x14ac:dyDescent="0.2">
      <c r="BG689" s="161"/>
      <c r="BJ689" s="161"/>
      <c r="BM689" s="161"/>
    </row>
    <row r="690" spans="59:65" x14ac:dyDescent="0.2">
      <c r="BG690" s="161"/>
      <c r="BJ690" s="161"/>
      <c r="BM690" s="161"/>
    </row>
    <row r="691" spans="59:65" x14ac:dyDescent="0.2">
      <c r="BG691" s="161"/>
      <c r="BJ691" s="161"/>
      <c r="BM691" s="161"/>
    </row>
    <row r="692" spans="59:65" x14ac:dyDescent="0.2">
      <c r="BG692" s="161"/>
      <c r="BJ692" s="161"/>
      <c r="BM692" s="161"/>
    </row>
    <row r="693" spans="59:65" x14ac:dyDescent="0.2">
      <c r="BG693" s="161"/>
      <c r="BJ693" s="161"/>
      <c r="BM693" s="161"/>
    </row>
    <row r="694" spans="59:65" x14ac:dyDescent="0.2">
      <c r="BG694" s="161"/>
      <c r="BJ694" s="161"/>
      <c r="BM694" s="161"/>
    </row>
    <row r="695" spans="59:65" x14ac:dyDescent="0.2">
      <c r="BG695" s="161"/>
      <c r="BJ695" s="161"/>
      <c r="BM695" s="161"/>
    </row>
    <row r="696" spans="59:65" x14ac:dyDescent="0.2">
      <c r="BG696" s="161"/>
      <c r="BJ696" s="161"/>
      <c r="BM696" s="161"/>
    </row>
    <row r="697" spans="59:65" x14ac:dyDescent="0.2">
      <c r="BG697" s="161"/>
      <c r="BJ697" s="161"/>
      <c r="BM697" s="161"/>
    </row>
    <row r="698" spans="59:65" x14ac:dyDescent="0.2">
      <c r="BG698" s="161"/>
      <c r="BJ698" s="161"/>
      <c r="BM698" s="161"/>
    </row>
    <row r="699" spans="59:65" x14ac:dyDescent="0.2">
      <c r="BG699" s="161"/>
      <c r="BJ699" s="161"/>
      <c r="BM699" s="161"/>
    </row>
    <row r="700" spans="59:65" x14ac:dyDescent="0.2">
      <c r="BG700" s="161"/>
      <c r="BJ700" s="161"/>
      <c r="BM700" s="161"/>
    </row>
    <row r="701" spans="59:65" x14ac:dyDescent="0.2">
      <c r="BG701" s="161"/>
      <c r="BJ701" s="161"/>
      <c r="BM701" s="161"/>
    </row>
    <row r="702" spans="59:65" x14ac:dyDescent="0.2">
      <c r="BG702" s="161"/>
      <c r="BJ702" s="161"/>
      <c r="BM702" s="161"/>
    </row>
    <row r="703" spans="59:65" x14ac:dyDescent="0.2">
      <c r="BG703" s="161"/>
      <c r="BJ703" s="161"/>
      <c r="BM703" s="161"/>
    </row>
    <row r="704" spans="59:65" x14ac:dyDescent="0.2">
      <c r="BG704" s="161"/>
      <c r="BJ704" s="161"/>
      <c r="BM704" s="161"/>
    </row>
    <row r="705" spans="59:65" x14ac:dyDescent="0.2">
      <c r="BG705" s="161"/>
      <c r="BJ705" s="161"/>
      <c r="BM705" s="161"/>
    </row>
    <row r="706" spans="59:65" x14ac:dyDescent="0.2">
      <c r="BG706" s="161"/>
      <c r="BJ706" s="161"/>
      <c r="BM706" s="161"/>
    </row>
    <row r="707" spans="59:65" x14ac:dyDescent="0.2">
      <c r="BG707" s="161"/>
      <c r="BJ707" s="161"/>
      <c r="BM707" s="161"/>
    </row>
    <row r="708" spans="59:65" x14ac:dyDescent="0.2">
      <c r="BG708" s="161"/>
      <c r="BJ708" s="161"/>
      <c r="BM708" s="161"/>
    </row>
    <row r="709" spans="59:65" x14ac:dyDescent="0.2">
      <c r="BG709" s="161"/>
      <c r="BJ709" s="161"/>
      <c r="BM709" s="161"/>
    </row>
    <row r="710" spans="59:65" x14ac:dyDescent="0.2">
      <c r="BG710" s="161"/>
      <c r="BJ710" s="161"/>
      <c r="BM710" s="161"/>
    </row>
    <row r="711" spans="59:65" x14ac:dyDescent="0.2">
      <c r="BG711" s="161"/>
      <c r="BJ711" s="161"/>
      <c r="BM711" s="161"/>
    </row>
    <row r="712" spans="59:65" x14ac:dyDescent="0.2">
      <c r="BG712" s="161"/>
      <c r="BJ712" s="161"/>
      <c r="BM712" s="161"/>
    </row>
    <row r="713" spans="59:65" x14ac:dyDescent="0.2">
      <c r="BG713" s="161"/>
      <c r="BJ713" s="161"/>
      <c r="BM713" s="161"/>
    </row>
    <row r="714" spans="59:65" x14ac:dyDescent="0.2">
      <c r="BG714" s="161"/>
      <c r="BJ714" s="161"/>
      <c r="BM714" s="161"/>
    </row>
    <row r="715" spans="59:65" x14ac:dyDescent="0.2">
      <c r="BG715" s="161"/>
      <c r="BJ715" s="161"/>
      <c r="BM715" s="161"/>
    </row>
    <row r="716" spans="59:65" x14ac:dyDescent="0.2">
      <c r="BG716" s="161"/>
      <c r="BJ716" s="161"/>
      <c r="BM716" s="161"/>
    </row>
    <row r="717" spans="59:65" x14ac:dyDescent="0.2">
      <c r="BG717" s="161"/>
      <c r="BJ717" s="161"/>
      <c r="BM717" s="161"/>
    </row>
    <row r="718" spans="59:65" x14ac:dyDescent="0.2">
      <c r="BG718" s="161"/>
      <c r="BJ718" s="161"/>
      <c r="BM718" s="161"/>
    </row>
    <row r="719" spans="59:65" x14ac:dyDescent="0.2">
      <c r="BG719" s="161"/>
      <c r="BJ719" s="161"/>
      <c r="BM719" s="161"/>
    </row>
    <row r="720" spans="59:65" x14ac:dyDescent="0.2">
      <c r="BG720" s="161"/>
      <c r="BJ720" s="161"/>
      <c r="BM720" s="161"/>
    </row>
    <row r="721" spans="59:65" x14ac:dyDescent="0.2">
      <c r="BG721" s="161"/>
      <c r="BJ721" s="161"/>
      <c r="BM721" s="161"/>
    </row>
    <row r="722" spans="59:65" x14ac:dyDescent="0.2">
      <c r="BG722" s="161"/>
      <c r="BJ722" s="161"/>
      <c r="BM722" s="161"/>
    </row>
    <row r="723" spans="59:65" x14ac:dyDescent="0.2">
      <c r="BG723" s="161"/>
      <c r="BJ723" s="161"/>
      <c r="BM723" s="161"/>
    </row>
    <row r="724" spans="59:65" x14ac:dyDescent="0.2">
      <c r="BG724" s="161"/>
      <c r="BJ724" s="161"/>
      <c r="BM724" s="161"/>
    </row>
    <row r="725" spans="59:65" x14ac:dyDescent="0.2">
      <c r="BG725" s="161"/>
      <c r="BJ725" s="161"/>
      <c r="BM725" s="161"/>
    </row>
    <row r="726" spans="59:65" x14ac:dyDescent="0.2">
      <c r="BG726" s="161"/>
      <c r="BJ726" s="161"/>
      <c r="BM726" s="161"/>
    </row>
    <row r="727" spans="59:65" x14ac:dyDescent="0.2">
      <c r="BG727" s="161"/>
      <c r="BJ727" s="161"/>
      <c r="BM727" s="161"/>
    </row>
    <row r="728" spans="59:65" x14ac:dyDescent="0.2">
      <c r="BG728" s="161"/>
      <c r="BJ728" s="161"/>
      <c r="BM728" s="161"/>
    </row>
    <row r="729" spans="59:65" x14ac:dyDescent="0.2">
      <c r="BG729" s="161"/>
      <c r="BJ729" s="161"/>
      <c r="BM729" s="161"/>
    </row>
    <row r="730" spans="59:65" x14ac:dyDescent="0.2">
      <c r="BG730" s="161"/>
      <c r="BJ730" s="161"/>
      <c r="BM730" s="161"/>
    </row>
    <row r="731" spans="59:65" x14ac:dyDescent="0.2">
      <c r="BG731" s="161"/>
      <c r="BJ731" s="161"/>
      <c r="BM731" s="161"/>
    </row>
    <row r="732" spans="59:65" x14ac:dyDescent="0.2">
      <c r="BG732" s="161"/>
      <c r="BJ732" s="161"/>
      <c r="BM732" s="161"/>
    </row>
    <row r="733" spans="59:65" x14ac:dyDescent="0.2">
      <c r="BG733" s="161"/>
      <c r="BJ733" s="161"/>
      <c r="BM733" s="161"/>
    </row>
    <row r="734" spans="59:65" x14ac:dyDescent="0.2">
      <c r="BG734" s="161"/>
      <c r="BJ734" s="161"/>
      <c r="BM734" s="161"/>
    </row>
    <row r="735" spans="59:65" x14ac:dyDescent="0.2">
      <c r="BG735" s="161"/>
      <c r="BJ735" s="161"/>
      <c r="BM735" s="161"/>
    </row>
    <row r="736" spans="59:65" x14ac:dyDescent="0.2">
      <c r="BG736" s="161"/>
      <c r="BJ736" s="161"/>
      <c r="BM736" s="161"/>
    </row>
    <row r="737" spans="59:65" x14ac:dyDescent="0.2">
      <c r="BG737" s="161"/>
      <c r="BJ737" s="161"/>
      <c r="BM737" s="161"/>
    </row>
    <row r="738" spans="59:65" x14ac:dyDescent="0.2">
      <c r="BG738" s="161"/>
      <c r="BJ738" s="161"/>
      <c r="BM738" s="161"/>
    </row>
    <row r="739" spans="59:65" x14ac:dyDescent="0.2">
      <c r="BG739" s="161"/>
      <c r="BJ739" s="161"/>
      <c r="BM739" s="161"/>
    </row>
    <row r="740" spans="59:65" x14ac:dyDescent="0.2">
      <c r="BG740" s="161"/>
      <c r="BJ740" s="161"/>
      <c r="BM740" s="161"/>
    </row>
    <row r="741" spans="59:65" x14ac:dyDescent="0.2">
      <c r="BG741" s="161"/>
      <c r="BJ741" s="161"/>
      <c r="BM741" s="161"/>
    </row>
    <row r="742" spans="59:65" x14ac:dyDescent="0.2">
      <c r="BG742" s="161"/>
      <c r="BJ742" s="161"/>
      <c r="BM742" s="161"/>
    </row>
    <row r="743" spans="59:65" x14ac:dyDescent="0.2">
      <c r="BG743" s="161"/>
      <c r="BJ743" s="161"/>
      <c r="BM743" s="161"/>
    </row>
    <row r="744" spans="59:65" x14ac:dyDescent="0.2">
      <c r="BG744" s="161"/>
      <c r="BJ744" s="161"/>
      <c r="BM744" s="161"/>
    </row>
    <row r="745" spans="59:65" x14ac:dyDescent="0.2">
      <c r="BG745" s="161"/>
      <c r="BJ745" s="161"/>
      <c r="BM745" s="161"/>
    </row>
    <row r="746" spans="59:65" x14ac:dyDescent="0.2">
      <c r="BG746" s="161"/>
      <c r="BJ746" s="161"/>
      <c r="BM746" s="161"/>
    </row>
    <row r="747" spans="59:65" x14ac:dyDescent="0.2">
      <c r="BG747" s="161"/>
      <c r="BJ747" s="161"/>
      <c r="BM747" s="161"/>
    </row>
    <row r="748" spans="59:65" x14ac:dyDescent="0.2">
      <c r="BG748" s="161"/>
      <c r="BJ748" s="161"/>
      <c r="BM748" s="161"/>
    </row>
    <row r="749" spans="59:65" x14ac:dyDescent="0.2">
      <c r="BG749" s="161"/>
      <c r="BJ749" s="161"/>
      <c r="BM749" s="161"/>
    </row>
    <row r="750" spans="59:65" x14ac:dyDescent="0.2">
      <c r="BG750" s="161"/>
      <c r="BJ750" s="161"/>
      <c r="BM750" s="161"/>
    </row>
    <row r="751" spans="59:65" x14ac:dyDescent="0.2">
      <c r="BG751" s="161"/>
      <c r="BJ751" s="161"/>
      <c r="BM751" s="161"/>
    </row>
    <row r="752" spans="59:65" x14ac:dyDescent="0.2">
      <c r="BG752" s="161"/>
      <c r="BJ752" s="161"/>
      <c r="BM752" s="161"/>
    </row>
    <row r="753" spans="59:65" x14ac:dyDescent="0.2">
      <c r="BG753" s="161"/>
      <c r="BJ753" s="161"/>
      <c r="BM753" s="161"/>
    </row>
    <row r="754" spans="59:65" x14ac:dyDescent="0.2">
      <c r="BG754" s="161"/>
      <c r="BJ754" s="161"/>
      <c r="BM754" s="161"/>
    </row>
    <row r="755" spans="59:65" x14ac:dyDescent="0.2">
      <c r="BG755" s="161"/>
      <c r="BJ755" s="161"/>
      <c r="BM755" s="161"/>
    </row>
    <row r="756" spans="59:65" x14ac:dyDescent="0.2">
      <c r="BG756" s="161"/>
      <c r="BJ756" s="161"/>
      <c r="BM756" s="161"/>
    </row>
    <row r="757" spans="59:65" x14ac:dyDescent="0.2">
      <c r="BG757" s="161"/>
      <c r="BJ757" s="161"/>
      <c r="BM757" s="161"/>
    </row>
    <row r="758" spans="59:65" x14ac:dyDescent="0.2">
      <c r="BG758" s="161"/>
      <c r="BJ758" s="161"/>
      <c r="BM758" s="161"/>
    </row>
    <row r="759" spans="59:65" x14ac:dyDescent="0.2">
      <c r="BG759" s="161"/>
      <c r="BJ759" s="161"/>
      <c r="BM759" s="161"/>
    </row>
    <row r="760" spans="59:65" x14ac:dyDescent="0.2">
      <c r="BG760" s="161"/>
      <c r="BJ760" s="161"/>
      <c r="BM760" s="161"/>
    </row>
    <row r="761" spans="59:65" x14ac:dyDescent="0.2">
      <c r="BG761" s="161"/>
      <c r="BJ761" s="161"/>
      <c r="BM761" s="161"/>
    </row>
    <row r="762" spans="59:65" x14ac:dyDescent="0.2">
      <c r="BG762" s="161"/>
      <c r="BJ762" s="161"/>
      <c r="BM762" s="161"/>
    </row>
    <row r="763" spans="59:65" x14ac:dyDescent="0.2">
      <c r="BG763" s="161"/>
      <c r="BJ763" s="161"/>
      <c r="BM763" s="161"/>
    </row>
    <row r="764" spans="59:65" x14ac:dyDescent="0.2">
      <c r="BG764" s="161"/>
      <c r="BJ764" s="161"/>
      <c r="BM764" s="161"/>
    </row>
    <row r="765" spans="59:65" x14ac:dyDescent="0.2">
      <c r="BG765" s="161"/>
      <c r="BJ765" s="161"/>
      <c r="BM765" s="161"/>
    </row>
    <row r="766" spans="59:65" x14ac:dyDescent="0.2">
      <c r="BG766" s="161"/>
      <c r="BJ766" s="161"/>
      <c r="BM766" s="161"/>
    </row>
    <row r="767" spans="59:65" x14ac:dyDescent="0.2">
      <c r="BG767" s="161"/>
      <c r="BJ767" s="161"/>
      <c r="BM767" s="161"/>
    </row>
    <row r="768" spans="59:65" x14ac:dyDescent="0.2">
      <c r="BG768" s="161"/>
      <c r="BJ768" s="161"/>
      <c r="BM768" s="161"/>
    </row>
    <row r="769" spans="59:65" x14ac:dyDescent="0.2">
      <c r="BG769" s="161"/>
      <c r="BJ769" s="161"/>
      <c r="BM769" s="161"/>
    </row>
    <row r="770" spans="59:65" x14ac:dyDescent="0.2">
      <c r="BG770" s="161"/>
      <c r="BJ770" s="161"/>
      <c r="BM770" s="161"/>
    </row>
    <row r="771" spans="59:65" x14ac:dyDescent="0.2">
      <c r="BG771" s="161"/>
      <c r="BJ771" s="161"/>
      <c r="BM771" s="161"/>
    </row>
    <row r="772" spans="59:65" x14ac:dyDescent="0.2">
      <c r="BG772" s="161"/>
      <c r="BJ772" s="161"/>
      <c r="BM772" s="161"/>
    </row>
    <row r="773" spans="59:65" x14ac:dyDescent="0.2">
      <c r="BG773" s="161"/>
      <c r="BJ773" s="161"/>
      <c r="BM773" s="161"/>
    </row>
    <row r="774" spans="59:65" x14ac:dyDescent="0.2">
      <c r="BG774" s="161"/>
      <c r="BJ774" s="161"/>
      <c r="BM774" s="161"/>
    </row>
    <row r="775" spans="59:65" x14ac:dyDescent="0.2">
      <c r="BG775" s="161"/>
      <c r="BJ775" s="161"/>
      <c r="BM775" s="161"/>
    </row>
    <row r="776" spans="59:65" x14ac:dyDescent="0.2">
      <c r="BG776" s="161"/>
      <c r="BJ776" s="161"/>
      <c r="BM776" s="161"/>
    </row>
    <row r="777" spans="59:65" x14ac:dyDescent="0.2">
      <c r="BG777" s="161"/>
      <c r="BJ777" s="161"/>
      <c r="BM777" s="161"/>
    </row>
    <row r="778" spans="59:65" x14ac:dyDescent="0.2">
      <c r="BG778" s="161"/>
      <c r="BJ778" s="161"/>
      <c r="BM778" s="161"/>
    </row>
    <row r="779" spans="59:65" x14ac:dyDescent="0.2">
      <c r="BG779" s="161"/>
      <c r="BJ779" s="161"/>
      <c r="BM779" s="161"/>
    </row>
    <row r="780" spans="59:65" x14ac:dyDescent="0.2">
      <c r="BG780" s="161"/>
      <c r="BJ780" s="161"/>
      <c r="BM780" s="161"/>
    </row>
    <row r="781" spans="59:65" x14ac:dyDescent="0.2">
      <c r="BG781" s="161"/>
      <c r="BJ781" s="161"/>
      <c r="BM781" s="161"/>
    </row>
    <row r="782" spans="59:65" x14ac:dyDescent="0.2">
      <c r="BG782" s="161"/>
      <c r="BJ782" s="161"/>
      <c r="BM782" s="161"/>
    </row>
    <row r="783" spans="59:65" x14ac:dyDescent="0.2">
      <c r="BG783" s="161"/>
      <c r="BJ783" s="161"/>
      <c r="BM783" s="161"/>
    </row>
    <row r="784" spans="59:65" x14ac:dyDescent="0.2">
      <c r="BG784" s="161"/>
      <c r="BJ784" s="161"/>
      <c r="BM784" s="161"/>
    </row>
    <row r="785" spans="59:65" x14ac:dyDescent="0.2">
      <c r="BG785" s="161"/>
      <c r="BJ785" s="161"/>
      <c r="BM785" s="161"/>
    </row>
    <row r="786" spans="59:65" x14ac:dyDescent="0.2">
      <c r="BG786" s="161"/>
      <c r="BJ786" s="161"/>
      <c r="BM786" s="161"/>
    </row>
    <row r="787" spans="59:65" x14ac:dyDescent="0.2">
      <c r="BG787" s="161"/>
      <c r="BJ787" s="161"/>
      <c r="BM787" s="161"/>
    </row>
    <row r="788" spans="59:65" x14ac:dyDescent="0.2">
      <c r="BG788" s="161"/>
      <c r="BJ788" s="161"/>
      <c r="BM788" s="161"/>
    </row>
    <row r="789" spans="59:65" x14ac:dyDescent="0.2">
      <c r="BG789" s="161"/>
      <c r="BJ789" s="161"/>
      <c r="BM789" s="161"/>
    </row>
    <row r="790" spans="59:65" x14ac:dyDescent="0.2">
      <c r="BG790" s="161"/>
      <c r="BJ790" s="161"/>
      <c r="BM790" s="161"/>
    </row>
    <row r="791" spans="59:65" x14ac:dyDescent="0.2">
      <c r="BG791" s="161"/>
      <c r="BJ791" s="161"/>
      <c r="BM791" s="161"/>
    </row>
    <row r="792" spans="59:65" x14ac:dyDescent="0.2">
      <c r="BG792" s="161"/>
      <c r="BJ792" s="161"/>
      <c r="BM792" s="161"/>
    </row>
    <row r="793" spans="59:65" x14ac:dyDescent="0.2">
      <c r="BG793" s="161"/>
      <c r="BJ793" s="161"/>
      <c r="BM793" s="161"/>
    </row>
    <row r="794" spans="59:65" x14ac:dyDescent="0.2">
      <c r="BG794" s="161"/>
      <c r="BJ794" s="161"/>
      <c r="BM794" s="161"/>
    </row>
    <row r="795" spans="59:65" x14ac:dyDescent="0.2">
      <c r="BG795" s="161"/>
      <c r="BJ795" s="161"/>
      <c r="BM795" s="161"/>
    </row>
    <row r="796" spans="59:65" x14ac:dyDescent="0.2">
      <c r="BG796" s="161"/>
      <c r="BJ796" s="161"/>
      <c r="BM796" s="161"/>
    </row>
    <row r="797" spans="59:65" x14ac:dyDescent="0.2">
      <c r="BG797" s="161"/>
      <c r="BJ797" s="161"/>
      <c r="BM797" s="161"/>
    </row>
    <row r="798" spans="59:65" x14ac:dyDescent="0.2">
      <c r="BG798" s="161"/>
      <c r="BJ798" s="161"/>
      <c r="BM798" s="161"/>
    </row>
    <row r="799" spans="59:65" x14ac:dyDescent="0.2">
      <c r="BG799" s="161"/>
      <c r="BJ799" s="161"/>
      <c r="BM799" s="161"/>
    </row>
    <row r="800" spans="59:65" x14ac:dyDescent="0.2">
      <c r="BG800" s="161"/>
      <c r="BJ800" s="161"/>
      <c r="BM800" s="161"/>
    </row>
    <row r="801" spans="59:65" x14ac:dyDescent="0.2">
      <c r="BG801" s="161"/>
      <c r="BJ801" s="161"/>
      <c r="BM801" s="161"/>
    </row>
    <row r="802" spans="59:65" x14ac:dyDescent="0.2">
      <c r="BG802" s="161"/>
      <c r="BJ802" s="161"/>
      <c r="BM802" s="161"/>
    </row>
    <row r="803" spans="59:65" x14ac:dyDescent="0.2">
      <c r="BG803" s="161"/>
      <c r="BJ803" s="161"/>
      <c r="BM803" s="161"/>
    </row>
    <row r="804" spans="59:65" x14ac:dyDescent="0.2">
      <c r="BG804" s="161"/>
      <c r="BJ804" s="161"/>
      <c r="BM804" s="161"/>
    </row>
    <row r="805" spans="59:65" x14ac:dyDescent="0.2">
      <c r="BG805" s="161"/>
      <c r="BJ805" s="161"/>
      <c r="BM805" s="161"/>
    </row>
    <row r="806" spans="59:65" x14ac:dyDescent="0.2">
      <c r="BG806" s="161"/>
      <c r="BJ806" s="161"/>
      <c r="BM806" s="161"/>
    </row>
    <row r="807" spans="59:65" x14ac:dyDescent="0.2">
      <c r="BG807" s="161"/>
      <c r="BJ807" s="161"/>
      <c r="BM807" s="161"/>
    </row>
    <row r="808" spans="59:65" x14ac:dyDescent="0.2">
      <c r="BG808" s="161"/>
      <c r="BJ808" s="161"/>
      <c r="BM808" s="161"/>
    </row>
    <row r="809" spans="59:65" x14ac:dyDescent="0.2">
      <c r="BG809" s="161"/>
      <c r="BJ809" s="161"/>
      <c r="BM809" s="161"/>
    </row>
    <row r="810" spans="59:65" x14ac:dyDescent="0.2">
      <c r="BG810" s="161"/>
      <c r="BJ810" s="161"/>
      <c r="BM810" s="161"/>
    </row>
    <row r="811" spans="59:65" x14ac:dyDescent="0.2">
      <c r="BG811" s="161"/>
      <c r="BJ811" s="161"/>
      <c r="BM811" s="161"/>
    </row>
    <row r="812" spans="59:65" x14ac:dyDescent="0.2">
      <c r="BG812" s="161"/>
      <c r="BJ812" s="161"/>
      <c r="BM812" s="161"/>
    </row>
    <row r="813" spans="59:65" x14ac:dyDescent="0.2">
      <c r="BG813" s="161"/>
      <c r="BJ813" s="161"/>
      <c r="BM813" s="161"/>
    </row>
    <row r="814" spans="59:65" x14ac:dyDescent="0.2">
      <c r="BG814" s="161"/>
      <c r="BJ814" s="161"/>
      <c r="BM814" s="161"/>
    </row>
    <row r="815" spans="59:65" x14ac:dyDescent="0.2">
      <c r="BG815" s="161"/>
      <c r="BJ815" s="161"/>
      <c r="BM815" s="161"/>
    </row>
    <row r="816" spans="59:65" x14ac:dyDescent="0.2">
      <c r="BG816" s="161"/>
      <c r="BJ816" s="161"/>
      <c r="BM816" s="161"/>
    </row>
    <row r="817" spans="59:65" x14ac:dyDescent="0.2">
      <c r="BG817" s="161"/>
      <c r="BJ817" s="161"/>
      <c r="BM817" s="161"/>
    </row>
    <row r="818" spans="59:65" x14ac:dyDescent="0.2">
      <c r="BG818" s="161"/>
      <c r="BJ818" s="161"/>
      <c r="BM818" s="161"/>
    </row>
    <row r="819" spans="59:65" x14ac:dyDescent="0.2">
      <c r="BG819" s="161"/>
      <c r="BJ819" s="161"/>
      <c r="BM819" s="161"/>
    </row>
    <row r="820" spans="59:65" x14ac:dyDescent="0.2">
      <c r="BG820" s="161"/>
      <c r="BJ820" s="161"/>
      <c r="BM820" s="161"/>
    </row>
    <row r="821" spans="59:65" x14ac:dyDescent="0.2">
      <c r="BG821" s="161"/>
      <c r="BJ821" s="161"/>
      <c r="BM821" s="161"/>
    </row>
    <row r="822" spans="59:65" x14ac:dyDescent="0.2">
      <c r="BG822" s="161"/>
      <c r="BJ822" s="161"/>
      <c r="BM822" s="161"/>
    </row>
    <row r="823" spans="59:65" x14ac:dyDescent="0.2">
      <c r="BG823" s="161"/>
      <c r="BJ823" s="161"/>
      <c r="BM823" s="161"/>
    </row>
    <row r="824" spans="59:65" x14ac:dyDescent="0.2">
      <c r="BG824" s="161"/>
      <c r="BJ824" s="161"/>
      <c r="BM824" s="161"/>
    </row>
    <row r="825" spans="59:65" x14ac:dyDescent="0.2">
      <c r="BG825" s="161"/>
      <c r="BJ825" s="161"/>
      <c r="BM825" s="161"/>
    </row>
    <row r="826" spans="59:65" x14ac:dyDescent="0.2">
      <c r="BG826" s="161"/>
      <c r="BJ826" s="161"/>
      <c r="BM826" s="161"/>
    </row>
    <row r="827" spans="59:65" x14ac:dyDescent="0.2">
      <c r="BG827" s="161"/>
      <c r="BJ827" s="161"/>
      <c r="BM827" s="161"/>
    </row>
    <row r="828" spans="59:65" x14ac:dyDescent="0.2">
      <c r="BG828" s="161"/>
      <c r="BJ828" s="161"/>
      <c r="BM828" s="161"/>
    </row>
    <row r="829" spans="59:65" x14ac:dyDescent="0.2">
      <c r="BG829" s="161"/>
      <c r="BJ829" s="161"/>
      <c r="BM829" s="161"/>
    </row>
    <row r="830" spans="59:65" x14ac:dyDescent="0.2">
      <c r="BG830" s="161"/>
      <c r="BJ830" s="161"/>
      <c r="BM830" s="161"/>
    </row>
    <row r="831" spans="59:65" x14ac:dyDescent="0.2">
      <c r="BG831" s="161"/>
      <c r="BJ831" s="161"/>
      <c r="BM831" s="161"/>
    </row>
    <row r="832" spans="59:65" x14ac:dyDescent="0.2">
      <c r="BG832" s="161"/>
      <c r="BJ832" s="161"/>
      <c r="BM832" s="161"/>
    </row>
    <row r="833" spans="59:65" x14ac:dyDescent="0.2">
      <c r="BG833" s="161"/>
      <c r="BJ833" s="161"/>
      <c r="BM833" s="161"/>
    </row>
    <row r="834" spans="59:65" x14ac:dyDescent="0.2">
      <c r="BG834" s="161"/>
      <c r="BJ834" s="161"/>
      <c r="BM834" s="161"/>
    </row>
    <row r="835" spans="59:65" x14ac:dyDescent="0.2">
      <c r="BG835" s="161"/>
      <c r="BJ835" s="161"/>
      <c r="BM835" s="161"/>
    </row>
    <row r="836" spans="59:65" x14ac:dyDescent="0.2">
      <c r="BG836" s="161"/>
      <c r="BJ836" s="161"/>
      <c r="BM836" s="161"/>
    </row>
    <row r="837" spans="59:65" x14ac:dyDescent="0.2">
      <c r="BG837" s="161"/>
      <c r="BJ837" s="161"/>
      <c r="BM837" s="161"/>
    </row>
    <row r="838" spans="59:65" x14ac:dyDescent="0.2">
      <c r="BG838" s="161"/>
      <c r="BJ838" s="161"/>
      <c r="BM838" s="161"/>
    </row>
    <row r="839" spans="59:65" x14ac:dyDescent="0.2">
      <c r="BG839" s="161"/>
      <c r="BJ839" s="161"/>
      <c r="BM839" s="161"/>
    </row>
    <row r="840" spans="59:65" x14ac:dyDescent="0.2">
      <c r="BG840" s="161"/>
      <c r="BJ840" s="161"/>
      <c r="BM840" s="161"/>
    </row>
    <row r="841" spans="59:65" x14ac:dyDescent="0.2">
      <c r="BG841" s="161"/>
      <c r="BJ841" s="161"/>
      <c r="BM841" s="161"/>
    </row>
    <row r="842" spans="59:65" x14ac:dyDescent="0.2">
      <c r="BG842" s="161"/>
      <c r="BJ842" s="161"/>
      <c r="BM842" s="161"/>
    </row>
    <row r="843" spans="59:65" x14ac:dyDescent="0.2">
      <c r="BG843" s="161"/>
      <c r="BJ843" s="161"/>
      <c r="BM843" s="161"/>
    </row>
    <row r="844" spans="59:65" x14ac:dyDescent="0.2">
      <c r="BG844" s="161"/>
      <c r="BJ844" s="161"/>
      <c r="BM844" s="161"/>
    </row>
    <row r="845" spans="59:65" x14ac:dyDescent="0.2">
      <c r="BG845" s="161"/>
      <c r="BJ845" s="161"/>
      <c r="BM845" s="161"/>
    </row>
    <row r="846" spans="59:65" x14ac:dyDescent="0.2">
      <c r="BG846" s="161"/>
      <c r="BJ846" s="161"/>
      <c r="BM846" s="161"/>
    </row>
    <row r="847" spans="59:65" x14ac:dyDescent="0.2">
      <c r="BG847" s="161"/>
      <c r="BJ847" s="161"/>
      <c r="BM847" s="161"/>
    </row>
    <row r="848" spans="59:65" x14ac:dyDescent="0.2">
      <c r="BG848" s="161"/>
      <c r="BJ848" s="161"/>
      <c r="BM848" s="161"/>
    </row>
    <row r="849" spans="59:65" x14ac:dyDescent="0.2">
      <c r="BG849" s="161"/>
      <c r="BJ849" s="161"/>
      <c r="BM849" s="161"/>
    </row>
    <row r="850" spans="59:65" x14ac:dyDescent="0.2">
      <c r="BG850" s="161"/>
      <c r="BJ850" s="161"/>
      <c r="BM850" s="161"/>
    </row>
    <row r="851" spans="59:65" x14ac:dyDescent="0.2">
      <c r="BG851" s="161"/>
      <c r="BJ851" s="161"/>
      <c r="BM851" s="161"/>
    </row>
    <row r="852" spans="59:65" x14ac:dyDescent="0.2">
      <c r="BG852" s="161"/>
      <c r="BJ852" s="161"/>
      <c r="BM852" s="161"/>
    </row>
    <row r="853" spans="59:65" x14ac:dyDescent="0.2">
      <c r="BG853" s="161"/>
      <c r="BJ853" s="161"/>
      <c r="BM853" s="161"/>
    </row>
    <row r="854" spans="59:65" x14ac:dyDescent="0.2">
      <c r="BG854" s="161"/>
      <c r="BJ854" s="161"/>
      <c r="BM854" s="161"/>
    </row>
    <row r="855" spans="59:65" x14ac:dyDescent="0.2">
      <c r="BG855" s="161"/>
      <c r="BJ855" s="161"/>
      <c r="BM855" s="161"/>
    </row>
    <row r="856" spans="59:65" x14ac:dyDescent="0.2">
      <c r="BG856" s="161"/>
      <c r="BJ856" s="161"/>
      <c r="BM856" s="161"/>
    </row>
    <row r="857" spans="59:65" x14ac:dyDescent="0.2">
      <c r="BG857" s="161"/>
      <c r="BJ857" s="161"/>
      <c r="BM857" s="161"/>
    </row>
    <row r="858" spans="59:65" x14ac:dyDescent="0.2">
      <c r="BG858" s="161"/>
      <c r="BJ858" s="161"/>
      <c r="BM858" s="161"/>
    </row>
    <row r="859" spans="59:65" x14ac:dyDescent="0.2">
      <c r="BG859" s="161"/>
      <c r="BJ859" s="161"/>
      <c r="BM859" s="161"/>
    </row>
    <row r="860" spans="59:65" x14ac:dyDescent="0.2">
      <c r="BG860" s="161"/>
      <c r="BJ860" s="161"/>
      <c r="BM860" s="161"/>
    </row>
    <row r="861" spans="59:65" x14ac:dyDescent="0.2">
      <c r="BG861" s="161"/>
      <c r="BJ861" s="161"/>
      <c r="BM861" s="161"/>
    </row>
    <row r="862" spans="59:65" x14ac:dyDescent="0.2">
      <c r="BG862" s="161"/>
      <c r="BJ862" s="161"/>
      <c r="BM862" s="161"/>
    </row>
    <row r="863" spans="59:65" x14ac:dyDescent="0.2">
      <c r="BG863" s="161"/>
      <c r="BJ863" s="161"/>
      <c r="BM863" s="161"/>
    </row>
    <row r="864" spans="59:65" x14ac:dyDescent="0.2">
      <c r="BG864" s="161"/>
      <c r="BJ864" s="161"/>
      <c r="BM864" s="161"/>
    </row>
    <row r="865" spans="59:65" x14ac:dyDescent="0.2">
      <c r="BG865" s="161"/>
      <c r="BJ865" s="161"/>
      <c r="BM865" s="161"/>
    </row>
    <row r="866" spans="59:65" x14ac:dyDescent="0.2">
      <c r="BG866" s="161"/>
      <c r="BJ866" s="161"/>
      <c r="BM866" s="161"/>
    </row>
    <row r="867" spans="59:65" x14ac:dyDescent="0.2">
      <c r="BG867" s="161"/>
      <c r="BJ867" s="161"/>
      <c r="BM867" s="161"/>
    </row>
    <row r="868" spans="59:65" x14ac:dyDescent="0.2">
      <c r="BG868" s="161"/>
      <c r="BJ868" s="161"/>
      <c r="BM868" s="161"/>
    </row>
    <row r="869" spans="59:65" x14ac:dyDescent="0.2">
      <c r="BG869" s="161"/>
      <c r="BJ869" s="161"/>
      <c r="BM869" s="161"/>
    </row>
    <row r="870" spans="59:65" x14ac:dyDescent="0.2">
      <c r="BG870" s="161"/>
      <c r="BJ870" s="161"/>
      <c r="BM870" s="161"/>
    </row>
    <row r="871" spans="59:65" x14ac:dyDescent="0.2">
      <c r="BG871" s="161"/>
      <c r="BJ871" s="161"/>
      <c r="BM871" s="161"/>
    </row>
    <row r="872" spans="59:65" x14ac:dyDescent="0.2">
      <c r="BG872" s="161"/>
      <c r="BJ872" s="161"/>
      <c r="BM872" s="161"/>
    </row>
    <row r="873" spans="59:65" x14ac:dyDescent="0.2">
      <c r="BM873" s="161"/>
    </row>
    <row r="874" spans="59:65" x14ac:dyDescent="0.2">
      <c r="BM874" s="161"/>
    </row>
  </sheetData>
  <protectedRanges>
    <protectedRange sqref="J122 J12:J17 J134 J136 J138 J140 J124 J126 J128 J130 J132" name="Диапазон3_74_5_1_5_2_1_1_1_1_1" securityDescriptor="O:WDG:WDD:(A;;CC;;;S-1-5-21-1281035640-548247933-376692995-11259)(A;;CC;;;S-1-5-21-1281035640-548247933-376692995-11258)(A;;CC;;;S-1-5-21-1281035640-548247933-376692995-5864)"/>
    <protectedRange sqref="BE132 BE134 BE136 BE138 BE140" name="Диапазон3_74_5_1_4_1_1_1" securityDescriptor="O:WDG:WDD:(A;;CC;;;S-1-5-21-1281035640-548247933-376692995-11259)(A;;CC;;;S-1-5-21-1281035640-548247933-376692995-11258)(A;;CC;;;S-1-5-21-1281035640-548247933-376692995-5864)"/>
    <protectedRange sqref="S16 S12:S14" name="Диапазон3_16_1_1_1_1_2_2" securityDescriptor="O:WDG:WDD:(A;;CC;;;S-1-5-21-1281035640-548247933-376692995-11259)(A;;CC;;;S-1-5-21-1281035640-548247933-376692995-11258)(A;;CC;;;S-1-5-21-1281035640-548247933-376692995-5864)"/>
    <protectedRange sqref="H15 H17" name="Диапазон3_2_2_8_3_1_1_2_2" securityDescriptor="O:WDG:WDD:(A;;CC;;;S-1-5-21-1281035640-548247933-376692995-11259)(A;;CC;;;S-1-5-21-1281035640-548247933-376692995-11258)(A;;CC;;;S-1-5-21-1281035640-548247933-376692995-5864)"/>
    <protectedRange sqref="I15 I17" name="Диапазон3_2_2_8_1_1_1_1_2_2" securityDescriptor="O:WDG:WDD:(A;;CC;;;S-1-5-21-1281035640-548247933-376692995-11259)(A;;CC;;;S-1-5-21-1281035640-548247933-376692995-11258)(A;;CC;;;S-1-5-21-1281035640-548247933-376692995-5864)"/>
    <protectedRange sqref="H18" name="Диапазон3_16_1_2_3_2_1_1" securityDescriptor="O:WDG:WDD:(A;;CC;;;S-1-5-21-1281035640-548247933-376692995-11259)(A;;CC;;;S-1-5-21-1281035640-548247933-376692995-11258)(A;;CC;;;S-1-5-21-1281035640-548247933-376692995-5864)"/>
    <protectedRange sqref="H19" name="Диапазон3_16_1_2_5_2_1_1" securityDescriptor="O:WDG:WDD:(A;;CC;;;S-1-5-21-1281035640-548247933-376692995-11259)(A;;CC;;;S-1-5-21-1281035640-548247933-376692995-11258)(A;;CC;;;S-1-5-21-1281035640-548247933-376692995-5864)"/>
    <protectedRange sqref="H20" name="Диапазон3_16_1_2_7_2_1_1" securityDescriptor="O:WDG:WDD:(A;;CC;;;S-1-5-21-1281035640-548247933-376692995-11259)(A;;CC;;;S-1-5-21-1281035640-548247933-376692995-11258)(A;;CC;;;S-1-5-21-1281035640-548247933-376692995-5864)"/>
    <protectedRange sqref="I18" name="Диапазон3_16_1_2_3_1_1_1_1" securityDescriptor="O:WDG:WDD:(A;;CC;;;S-1-5-21-1281035640-548247933-376692995-11259)(A;;CC;;;S-1-5-21-1281035640-548247933-376692995-11258)(A;;CC;;;S-1-5-21-1281035640-548247933-376692995-5864)"/>
    <protectedRange sqref="I19" name="Диапазон3_16_1_2_5_1_1_1_1" securityDescriptor="O:WDG:WDD:(A;;CC;;;S-1-5-21-1281035640-548247933-376692995-11259)(A;;CC;;;S-1-5-21-1281035640-548247933-376692995-11258)(A;;CC;;;S-1-5-21-1281035640-548247933-376692995-5864)"/>
    <protectedRange sqref="I20" name="Диапазон3_16_1_2_7_1_1_1_1" securityDescriptor="O:WDG:WDD:(A;;CC;;;S-1-5-21-1281035640-548247933-376692995-11259)(A;;CC;;;S-1-5-21-1281035640-548247933-376692995-11258)(A;;CC;;;S-1-5-21-1281035640-548247933-376692995-5864)"/>
    <protectedRange sqref="S21:S28" name="Диапазон3_16_1_1_1_1_1" securityDescriptor="O:WDG:WDD:(A;;CC;;;S-1-5-21-1281035640-548247933-376692995-11259)(A;;CC;;;S-1-5-21-1281035640-548247933-376692995-11258)(A;;CC;;;S-1-5-21-1281035640-548247933-376692995-5864)"/>
    <protectedRange sqref="S18:S20" name="Диапазон3_19_1_2_1_1_1" securityDescriptor="O:WDG:WDD:(A;;CC;;;S-1-5-21-1281035640-548247933-376692995-11259)(A;;CC;;;S-1-5-21-1281035640-548247933-376692995-11258)(A;;CC;;;S-1-5-21-1281035640-548247933-376692995-5864)"/>
    <protectedRange sqref="S29" name="Диапазон3_16_1_1_1_1_2_1_1" securityDescriptor="O:WDG:WDD:(A;;CC;;;S-1-5-21-1281035640-548247933-376692995-11259)(A;;CC;;;S-1-5-21-1281035640-548247933-376692995-11258)(A;;CC;;;S-1-5-21-1281035640-548247933-376692995-5864)"/>
    <protectedRange sqref="H30" name="Диапазон3_2_2_8_3_1_1_2_1_1" securityDescriptor="O:WDG:WDD:(A;;CC;;;S-1-5-21-1281035640-548247933-376692995-11259)(A;;CC;;;S-1-5-21-1281035640-548247933-376692995-11258)(A;;CC;;;S-1-5-21-1281035640-548247933-376692995-5864)"/>
    <protectedRange sqref="I30" name="Диапазон3_2_2_8_1_1_1_1_2_1_1" securityDescriptor="O:WDG:WDD:(A;;CC;;;S-1-5-21-1281035640-548247933-376692995-11259)(A;;CC;;;S-1-5-21-1281035640-548247933-376692995-11258)(A;;CC;;;S-1-5-21-1281035640-548247933-376692995-5864)"/>
    <protectedRange sqref="J133" name="Диапазон3_74_5_1_5_2_1_1_1_1_1_1_5" securityDescriptor="O:WDG:WDD:(A;;CC;;;S-1-5-21-1281035640-548247933-376692995-11259)(A;;CC;;;S-1-5-21-1281035640-548247933-376692995-11258)(A;;CC;;;S-1-5-21-1281035640-548247933-376692995-5864)"/>
    <protectedRange sqref="BE133" name="Диапазон3_74_5_1_4_1_1_1_1_5" securityDescriptor="O:WDG:WDD:(A;;CC;;;S-1-5-21-1281035640-548247933-376692995-11259)(A;;CC;;;S-1-5-21-1281035640-548247933-376692995-11258)(A;;CC;;;S-1-5-21-1281035640-548247933-376692995-5864)"/>
    <protectedRange sqref="J135" name="Диапазон3_74_5_1_5_2_1_1_1_1_1_1_1_2" securityDescriptor="O:WDG:WDD:(A;;CC;;;S-1-5-21-1281035640-548247933-376692995-11259)(A;;CC;;;S-1-5-21-1281035640-548247933-376692995-11258)(A;;CC;;;S-1-5-21-1281035640-548247933-376692995-5864)"/>
    <protectedRange sqref="BE135" name="Диапазон3_74_5_1_4_1_1_1_1_1_2" securityDescriptor="O:WDG:WDD:(A;;CC;;;S-1-5-21-1281035640-548247933-376692995-11259)(A;;CC;;;S-1-5-21-1281035640-548247933-376692995-11258)(A;;CC;;;S-1-5-21-1281035640-548247933-376692995-5864)"/>
    <protectedRange sqref="J137" name="Диапазон3_74_5_1_5_2_1_1_1_1_1_1_2_1" securityDescriptor="O:WDG:WDD:(A;;CC;;;S-1-5-21-1281035640-548247933-376692995-11259)(A;;CC;;;S-1-5-21-1281035640-548247933-376692995-11258)(A;;CC;;;S-1-5-21-1281035640-548247933-376692995-5864)"/>
    <protectedRange sqref="BE137" name="Диапазон3_74_5_1_4_1_1_1_1_2_1" securityDescriptor="O:WDG:WDD:(A;;CC;;;S-1-5-21-1281035640-548247933-376692995-11259)(A;;CC;;;S-1-5-21-1281035640-548247933-376692995-11258)(A;;CC;;;S-1-5-21-1281035640-548247933-376692995-5864)"/>
    <protectedRange sqref="J139" name="Диапазон3_74_5_1_5_2_1_1_1_1_1_1_3_1" securityDescriptor="O:WDG:WDD:(A;;CC;;;S-1-5-21-1281035640-548247933-376692995-11259)(A;;CC;;;S-1-5-21-1281035640-548247933-376692995-11258)(A;;CC;;;S-1-5-21-1281035640-548247933-376692995-5864)"/>
    <protectedRange sqref="BE139" name="Диапазон3_74_5_1_4_1_1_1_1_3_1" securityDescriptor="O:WDG:WDD:(A;;CC;;;S-1-5-21-1281035640-548247933-376692995-11259)(A;;CC;;;S-1-5-21-1281035640-548247933-376692995-11258)(A;;CC;;;S-1-5-21-1281035640-548247933-376692995-5864)"/>
    <protectedRange sqref="J141" name="Диапазон3_74_5_1_5_2_1_1_1_1_1_1_4_1" securityDescriptor="O:WDG:WDD:(A;;CC;;;S-1-5-21-1281035640-548247933-376692995-11259)(A;;CC;;;S-1-5-21-1281035640-548247933-376692995-11258)(A;;CC;;;S-1-5-21-1281035640-548247933-376692995-5864)"/>
    <protectedRange sqref="BE141" name="Диапазон3_74_5_1_4_1_1_1_1_4_1" securityDescriptor="O:WDG:WDD:(A;;CC;;;S-1-5-21-1281035640-548247933-376692995-11259)(A;;CC;;;S-1-5-21-1281035640-548247933-376692995-11258)(A;;CC;;;S-1-5-21-1281035640-548247933-376692995-5864)"/>
    <protectedRange sqref="J123" name="Диапазон3_74_5_1_5_2_1_1_1_1_1_2_5" securityDescriptor="O:WDG:WDD:(A;;CC;;;S-1-5-21-1281035640-548247933-376692995-11259)(A;;CC;;;S-1-5-21-1281035640-548247933-376692995-11258)(A;;CC;;;S-1-5-21-1281035640-548247933-376692995-5864)"/>
    <protectedRange sqref="J125" name="Диапазон3_74_5_1_5_2_1_1_1_1_1_2_1_1" securityDescriptor="O:WDG:WDD:(A;;CC;;;S-1-5-21-1281035640-548247933-376692995-11259)(A;;CC;;;S-1-5-21-1281035640-548247933-376692995-11258)(A;;CC;;;S-1-5-21-1281035640-548247933-376692995-5864)"/>
    <protectedRange sqref="J127" name="Диапазон3_74_5_1_5_2_1_1_1_1_1_2_2_1" securityDescriptor="O:WDG:WDD:(A;;CC;;;S-1-5-21-1281035640-548247933-376692995-11259)(A;;CC;;;S-1-5-21-1281035640-548247933-376692995-11258)(A;;CC;;;S-1-5-21-1281035640-548247933-376692995-5864)"/>
    <protectedRange sqref="J129" name="Диапазон3_74_5_1_5_2_1_1_1_1_1_2_3_1" securityDescriptor="O:WDG:WDD:(A;;CC;;;S-1-5-21-1281035640-548247933-376692995-11259)(A;;CC;;;S-1-5-21-1281035640-548247933-376692995-11258)(A;;CC;;;S-1-5-21-1281035640-548247933-376692995-5864)"/>
    <protectedRange sqref="J131" name="Диапазон3_74_5_1_5_2_1_1_1_1_1_2_4_1" securityDescriptor="O:WDG:WDD:(A;;CC;;;S-1-5-21-1281035640-548247933-376692995-11259)(A;;CC;;;S-1-5-21-1281035640-548247933-376692995-11258)(A;;CC;;;S-1-5-21-1281035640-548247933-376692995-5864)"/>
    <protectedRange sqref="K150" name="Диапазон3_74_5_1_5_2_1_1_1_1_1_2_5_1" securityDescriptor="O:WDG:WDD:(A;;CC;;;S-1-5-21-1281035640-548247933-376692995-11259)(A;;CC;;;S-1-5-21-1281035640-548247933-376692995-11258)(A;;CC;;;S-1-5-21-1281035640-548247933-376692995-5864)"/>
  </protectedRanges>
  <mergeCells count="66">
    <mergeCell ref="BG8:BI8"/>
    <mergeCell ref="BJ8:BL8"/>
    <mergeCell ref="BM8:BO8"/>
    <mergeCell ref="AZ8:AZ9"/>
    <mergeCell ref="BA8:BA9"/>
    <mergeCell ref="BB8:BB9"/>
    <mergeCell ref="BC8:BC9"/>
    <mergeCell ref="BE8:BE9"/>
    <mergeCell ref="BG7:BO7"/>
    <mergeCell ref="BP7:BP9"/>
    <mergeCell ref="V8:W8"/>
    <mergeCell ref="AC8:AC9"/>
    <mergeCell ref="AD8:AD9"/>
    <mergeCell ref="AE8:AE9"/>
    <mergeCell ref="AF8:AF9"/>
    <mergeCell ref="AG8:AG9"/>
    <mergeCell ref="AH8:AH9"/>
    <mergeCell ref="AI8:AI9"/>
    <mergeCell ref="AJ8:AJ9"/>
    <mergeCell ref="AK8:AK9"/>
    <mergeCell ref="AL8:AL9"/>
    <mergeCell ref="AM8:AM9"/>
    <mergeCell ref="AN8:AN9"/>
    <mergeCell ref="BF8:BF9"/>
    <mergeCell ref="H7:H9"/>
    <mergeCell ref="I7:I9"/>
    <mergeCell ref="J7:J9"/>
    <mergeCell ref="K7:K9"/>
    <mergeCell ref="BE7:BF7"/>
    <mergeCell ref="B7:B9"/>
    <mergeCell ref="C7:C9"/>
    <mergeCell ref="D7:D9"/>
    <mergeCell ref="E7:E9"/>
    <mergeCell ref="X7:Z8"/>
    <mergeCell ref="L7:L9"/>
    <mergeCell ref="M7:M9"/>
    <mergeCell ref="N7:N9"/>
    <mergeCell ref="O7:O9"/>
    <mergeCell ref="P7:P9"/>
    <mergeCell ref="Q7:Q9"/>
    <mergeCell ref="R7:R9"/>
    <mergeCell ref="S7:S9"/>
    <mergeCell ref="T7:T9"/>
    <mergeCell ref="U7:W7"/>
    <mergeCell ref="F7:F9"/>
    <mergeCell ref="AW7:AZ7"/>
    <mergeCell ref="BA7:BC7"/>
    <mergeCell ref="BD7:BD9"/>
    <mergeCell ref="AA7:AA9"/>
    <mergeCell ref="AB7:AB9"/>
    <mergeCell ref="AC7:AF7"/>
    <mergeCell ref="AG7:AJ7"/>
    <mergeCell ref="AK7:AN7"/>
    <mergeCell ref="AO7:AR7"/>
    <mergeCell ref="AO8:AO9"/>
    <mergeCell ref="AP8:AP9"/>
    <mergeCell ref="AQ8:AQ9"/>
    <mergeCell ref="AR8:AR9"/>
    <mergeCell ref="AS7:AV7"/>
    <mergeCell ref="AS8:AS9"/>
    <mergeCell ref="AT8:AT9"/>
    <mergeCell ref="AU8:AU9"/>
    <mergeCell ref="AV8:AV9"/>
    <mergeCell ref="AW8:AW9"/>
    <mergeCell ref="AX8:AX9"/>
    <mergeCell ref="AY8:AY9"/>
  </mergeCells>
  <conditionalFormatting sqref="K6">
    <cfRule type="duplicateValues" dxfId="1" priority="1"/>
  </conditionalFormatting>
  <conditionalFormatting sqref="BE12:BE17">
    <cfRule type="duplicateValues" dxfId="0" priority="2"/>
  </conditionalFormatting>
  <dataValidations count="12">
    <dataValidation type="list" allowBlank="1" showInputMessage="1" showErrorMessage="1" sqref="WWA983084:WWA983912 K65580:K66408 JO65580:JO66408 TK65580:TK66408 ADG65580:ADG66408 ANC65580:ANC66408 AWY65580:AWY66408 BGU65580:BGU66408 BQQ65580:BQQ66408 CAM65580:CAM66408 CKI65580:CKI66408 CUE65580:CUE66408 DEA65580:DEA66408 DNW65580:DNW66408 DXS65580:DXS66408 EHO65580:EHO66408 ERK65580:ERK66408 FBG65580:FBG66408 FLC65580:FLC66408 FUY65580:FUY66408 GEU65580:GEU66408 GOQ65580:GOQ66408 GYM65580:GYM66408 HII65580:HII66408 HSE65580:HSE66408 ICA65580:ICA66408 ILW65580:ILW66408 IVS65580:IVS66408 JFO65580:JFO66408 JPK65580:JPK66408 JZG65580:JZG66408 KJC65580:KJC66408 KSY65580:KSY66408 LCU65580:LCU66408 LMQ65580:LMQ66408 LWM65580:LWM66408 MGI65580:MGI66408 MQE65580:MQE66408 NAA65580:NAA66408 NJW65580:NJW66408 NTS65580:NTS66408 ODO65580:ODO66408 ONK65580:ONK66408 OXG65580:OXG66408 PHC65580:PHC66408 PQY65580:PQY66408 QAU65580:QAU66408 QKQ65580:QKQ66408 QUM65580:QUM66408 REI65580:REI66408 ROE65580:ROE66408 RYA65580:RYA66408 SHW65580:SHW66408 SRS65580:SRS66408 TBO65580:TBO66408 TLK65580:TLK66408 TVG65580:TVG66408 UFC65580:UFC66408 UOY65580:UOY66408 UYU65580:UYU66408 VIQ65580:VIQ66408 VSM65580:VSM66408 WCI65580:WCI66408 WME65580:WME66408 WWA65580:WWA66408 K131116:K131944 JO131116:JO131944 TK131116:TK131944 ADG131116:ADG131944 ANC131116:ANC131944 AWY131116:AWY131944 BGU131116:BGU131944 BQQ131116:BQQ131944 CAM131116:CAM131944 CKI131116:CKI131944 CUE131116:CUE131944 DEA131116:DEA131944 DNW131116:DNW131944 DXS131116:DXS131944 EHO131116:EHO131944 ERK131116:ERK131944 FBG131116:FBG131944 FLC131116:FLC131944 FUY131116:FUY131944 GEU131116:GEU131944 GOQ131116:GOQ131944 GYM131116:GYM131944 HII131116:HII131944 HSE131116:HSE131944 ICA131116:ICA131944 ILW131116:ILW131944 IVS131116:IVS131944 JFO131116:JFO131944 JPK131116:JPK131944 JZG131116:JZG131944 KJC131116:KJC131944 KSY131116:KSY131944 LCU131116:LCU131944 LMQ131116:LMQ131944 LWM131116:LWM131944 MGI131116:MGI131944 MQE131116:MQE131944 NAA131116:NAA131944 NJW131116:NJW131944 NTS131116:NTS131944 ODO131116:ODO131944 ONK131116:ONK131944 OXG131116:OXG131944 PHC131116:PHC131944 PQY131116:PQY131944 QAU131116:QAU131944 QKQ131116:QKQ131944 QUM131116:QUM131944 REI131116:REI131944 ROE131116:ROE131944 RYA131116:RYA131944 SHW131116:SHW131944 SRS131116:SRS131944 TBO131116:TBO131944 TLK131116:TLK131944 TVG131116:TVG131944 UFC131116:UFC131944 UOY131116:UOY131944 UYU131116:UYU131944 VIQ131116:VIQ131944 VSM131116:VSM131944 WCI131116:WCI131944 WME131116:WME131944 WWA131116:WWA131944 K196652:K197480 JO196652:JO197480 TK196652:TK197480 ADG196652:ADG197480 ANC196652:ANC197480 AWY196652:AWY197480 BGU196652:BGU197480 BQQ196652:BQQ197480 CAM196652:CAM197480 CKI196652:CKI197480 CUE196652:CUE197480 DEA196652:DEA197480 DNW196652:DNW197480 DXS196652:DXS197480 EHO196652:EHO197480 ERK196652:ERK197480 FBG196652:FBG197480 FLC196652:FLC197480 FUY196652:FUY197480 GEU196652:GEU197480 GOQ196652:GOQ197480 GYM196652:GYM197480 HII196652:HII197480 HSE196652:HSE197480 ICA196652:ICA197480 ILW196652:ILW197480 IVS196652:IVS197480 JFO196652:JFO197480 JPK196652:JPK197480 JZG196652:JZG197480 KJC196652:KJC197480 KSY196652:KSY197480 LCU196652:LCU197480 LMQ196652:LMQ197480 LWM196652:LWM197480 MGI196652:MGI197480 MQE196652:MQE197480 NAA196652:NAA197480 NJW196652:NJW197480 NTS196652:NTS197480 ODO196652:ODO197480 ONK196652:ONK197480 OXG196652:OXG197480 PHC196652:PHC197480 PQY196652:PQY197480 QAU196652:QAU197480 QKQ196652:QKQ197480 QUM196652:QUM197480 REI196652:REI197480 ROE196652:ROE197480 RYA196652:RYA197480 SHW196652:SHW197480 SRS196652:SRS197480 TBO196652:TBO197480 TLK196652:TLK197480 TVG196652:TVG197480 UFC196652:UFC197480 UOY196652:UOY197480 UYU196652:UYU197480 VIQ196652:VIQ197480 VSM196652:VSM197480 WCI196652:WCI197480 WME196652:WME197480 WWA196652:WWA197480 K262188:K263016 JO262188:JO263016 TK262188:TK263016 ADG262188:ADG263016 ANC262188:ANC263016 AWY262188:AWY263016 BGU262188:BGU263016 BQQ262188:BQQ263016 CAM262188:CAM263016 CKI262188:CKI263016 CUE262188:CUE263016 DEA262188:DEA263016 DNW262188:DNW263016 DXS262188:DXS263016 EHO262188:EHO263016 ERK262188:ERK263016 FBG262188:FBG263016 FLC262188:FLC263016 FUY262188:FUY263016 GEU262188:GEU263016 GOQ262188:GOQ263016 GYM262188:GYM263016 HII262188:HII263016 HSE262188:HSE263016 ICA262188:ICA263016 ILW262188:ILW263016 IVS262188:IVS263016 JFO262188:JFO263016 JPK262188:JPK263016 JZG262188:JZG263016 KJC262188:KJC263016 KSY262188:KSY263016 LCU262188:LCU263016 LMQ262188:LMQ263016 LWM262188:LWM263016 MGI262188:MGI263016 MQE262188:MQE263016 NAA262188:NAA263016 NJW262188:NJW263016 NTS262188:NTS263016 ODO262188:ODO263016 ONK262188:ONK263016 OXG262188:OXG263016 PHC262188:PHC263016 PQY262188:PQY263016 QAU262188:QAU263016 QKQ262188:QKQ263016 QUM262188:QUM263016 REI262188:REI263016 ROE262188:ROE263016 RYA262188:RYA263016 SHW262188:SHW263016 SRS262188:SRS263016 TBO262188:TBO263016 TLK262188:TLK263016 TVG262188:TVG263016 UFC262188:UFC263016 UOY262188:UOY263016 UYU262188:UYU263016 VIQ262188:VIQ263016 VSM262188:VSM263016 WCI262188:WCI263016 WME262188:WME263016 WWA262188:WWA263016 K327724:K328552 JO327724:JO328552 TK327724:TK328552 ADG327724:ADG328552 ANC327724:ANC328552 AWY327724:AWY328552 BGU327724:BGU328552 BQQ327724:BQQ328552 CAM327724:CAM328552 CKI327724:CKI328552 CUE327724:CUE328552 DEA327724:DEA328552 DNW327724:DNW328552 DXS327724:DXS328552 EHO327724:EHO328552 ERK327724:ERK328552 FBG327724:FBG328552 FLC327724:FLC328552 FUY327724:FUY328552 GEU327724:GEU328552 GOQ327724:GOQ328552 GYM327724:GYM328552 HII327724:HII328552 HSE327724:HSE328552 ICA327724:ICA328552 ILW327724:ILW328552 IVS327724:IVS328552 JFO327724:JFO328552 JPK327724:JPK328552 JZG327724:JZG328552 KJC327724:KJC328552 KSY327724:KSY328552 LCU327724:LCU328552 LMQ327724:LMQ328552 LWM327724:LWM328552 MGI327724:MGI328552 MQE327724:MQE328552 NAA327724:NAA328552 NJW327724:NJW328552 NTS327724:NTS328552 ODO327724:ODO328552 ONK327724:ONK328552 OXG327724:OXG328552 PHC327724:PHC328552 PQY327724:PQY328552 QAU327724:QAU328552 QKQ327724:QKQ328552 QUM327724:QUM328552 REI327724:REI328552 ROE327724:ROE328552 RYA327724:RYA328552 SHW327724:SHW328552 SRS327724:SRS328552 TBO327724:TBO328552 TLK327724:TLK328552 TVG327724:TVG328552 UFC327724:UFC328552 UOY327724:UOY328552 UYU327724:UYU328552 VIQ327724:VIQ328552 VSM327724:VSM328552 WCI327724:WCI328552 WME327724:WME328552 WWA327724:WWA328552 K393260:K394088 JO393260:JO394088 TK393260:TK394088 ADG393260:ADG394088 ANC393260:ANC394088 AWY393260:AWY394088 BGU393260:BGU394088 BQQ393260:BQQ394088 CAM393260:CAM394088 CKI393260:CKI394088 CUE393260:CUE394088 DEA393260:DEA394088 DNW393260:DNW394088 DXS393260:DXS394088 EHO393260:EHO394088 ERK393260:ERK394088 FBG393260:FBG394088 FLC393260:FLC394088 FUY393260:FUY394088 GEU393260:GEU394088 GOQ393260:GOQ394088 GYM393260:GYM394088 HII393260:HII394088 HSE393260:HSE394088 ICA393260:ICA394088 ILW393260:ILW394088 IVS393260:IVS394088 JFO393260:JFO394088 JPK393260:JPK394088 JZG393260:JZG394088 KJC393260:KJC394088 KSY393260:KSY394088 LCU393260:LCU394088 LMQ393260:LMQ394088 LWM393260:LWM394088 MGI393260:MGI394088 MQE393260:MQE394088 NAA393260:NAA394088 NJW393260:NJW394088 NTS393260:NTS394088 ODO393260:ODO394088 ONK393260:ONK394088 OXG393260:OXG394088 PHC393260:PHC394088 PQY393260:PQY394088 QAU393260:QAU394088 QKQ393260:QKQ394088 QUM393260:QUM394088 REI393260:REI394088 ROE393260:ROE394088 RYA393260:RYA394088 SHW393260:SHW394088 SRS393260:SRS394088 TBO393260:TBO394088 TLK393260:TLK394088 TVG393260:TVG394088 UFC393260:UFC394088 UOY393260:UOY394088 UYU393260:UYU394088 VIQ393260:VIQ394088 VSM393260:VSM394088 WCI393260:WCI394088 WME393260:WME394088 WWA393260:WWA394088 K458796:K459624 JO458796:JO459624 TK458796:TK459624 ADG458796:ADG459624 ANC458796:ANC459624 AWY458796:AWY459624 BGU458796:BGU459624 BQQ458796:BQQ459624 CAM458796:CAM459624 CKI458796:CKI459624 CUE458796:CUE459624 DEA458796:DEA459624 DNW458796:DNW459624 DXS458796:DXS459624 EHO458796:EHO459624 ERK458796:ERK459624 FBG458796:FBG459624 FLC458796:FLC459624 FUY458796:FUY459624 GEU458796:GEU459624 GOQ458796:GOQ459624 GYM458796:GYM459624 HII458796:HII459624 HSE458796:HSE459624 ICA458796:ICA459624 ILW458796:ILW459624 IVS458796:IVS459624 JFO458796:JFO459624 JPK458796:JPK459624 JZG458796:JZG459624 KJC458796:KJC459624 KSY458796:KSY459624 LCU458796:LCU459624 LMQ458796:LMQ459624 LWM458796:LWM459624 MGI458796:MGI459624 MQE458796:MQE459624 NAA458796:NAA459624 NJW458796:NJW459624 NTS458796:NTS459624 ODO458796:ODO459624 ONK458796:ONK459624 OXG458796:OXG459624 PHC458796:PHC459624 PQY458796:PQY459624 QAU458796:QAU459624 QKQ458796:QKQ459624 QUM458796:QUM459624 REI458796:REI459624 ROE458796:ROE459624 RYA458796:RYA459624 SHW458796:SHW459624 SRS458796:SRS459624 TBO458796:TBO459624 TLK458796:TLK459624 TVG458796:TVG459624 UFC458796:UFC459624 UOY458796:UOY459624 UYU458796:UYU459624 VIQ458796:VIQ459624 VSM458796:VSM459624 WCI458796:WCI459624 WME458796:WME459624 WWA458796:WWA459624 K524332:K525160 JO524332:JO525160 TK524332:TK525160 ADG524332:ADG525160 ANC524332:ANC525160 AWY524332:AWY525160 BGU524332:BGU525160 BQQ524332:BQQ525160 CAM524332:CAM525160 CKI524332:CKI525160 CUE524332:CUE525160 DEA524332:DEA525160 DNW524332:DNW525160 DXS524332:DXS525160 EHO524332:EHO525160 ERK524332:ERK525160 FBG524332:FBG525160 FLC524332:FLC525160 FUY524332:FUY525160 GEU524332:GEU525160 GOQ524332:GOQ525160 GYM524332:GYM525160 HII524332:HII525160 HSE524332:HSE525160 ICA524332:ICA525160 ILW524332:ILW525160 IVS524332:IVS525160 JFO524332:JFO525160 JPK524332:JPK525160 JZG524332:JZG525160 KJC524332:KJC525160 KSY524332:KSY525160 LCU524332:LCU525160 LMQ524332:LMQ525160 LWM524332:LWM525160 MGI524332:MGI525160 MQE524332:MQE525160 NAA524332:NAA525160 NJW524332:NJW525160 NTS524332:NTS525160 ODO524332:ODO525160 ONK524332:ONK525160 OXG524332:OXG525160 PHC524332:PHC525160 PQY524332:PQY525160 QAU524332:QAU525160 QKQ524332:QKQ525160 QUM524332:QUM525160 REI524332:REI525160 ROE524332:ROE525160 RYA524332:RYA525160 SHW524332:SHW525160 SRS524332:SRS525160 TBO524332:TBO525160 TLK524332:TLK525160 TVG524332:TVG525160 UFC524332:UFC525160 UOY524332:UOY525160 UYU524332:UYU525160 VIQ524332:VIQ525160 VSM524332:VSM525160 WCI524332:WCI525160 WME524332:WME525160 WWA524332:WWA525160 K589868:K590696 JO589868:JO590696 TK589868:TK590696 ADG589868:ADG590696 ANC589868:ANC590696 AWY589868:AWY590696 BGU589868:BGU590696 BQQ589868:BQQ590696 CAM589868:CAM590696 CKI589868:CKI590696 CUE589868:CUE590696 DEA589868:DEA590696 DNW589868:DNW590696 DXS589868:DXS590696 EHO589868:EHO590696 ERK589868:ERK590696 FBG589868:FBG590696 FLC589868:FLC590696 FUY589868:FUY590696 GEU589868:GEU590696 GOQ589868:GOQ590696 GYM589868:GYM590696 HII589868:HII590696 HSE589868:HSE590696 ICA589868:ICA590696 ILW589868:ILW590696 IVS589868:IVS590696 JFO589868:JFO590696 JPK589868:JPK590696 JZG589868:JZG590696 KJC589868:KJC590696 KSY589868:KSY590696 LCU589868:LCU590696 LMQ589868:LMQ590696 LWM589868:LWM590696 MGI589868:MGI590696 MQE589868:MQE590696 NAA589868:NAA590696 NJW589868:NJW590696 NTS589868:NTS590696 ODO589868:ODO590696 ONK589868:ONK590696 OXG589868:OXG590696 PHC589868:PHC590696 PQY589868:PQY590696 QAU589868:QAU590696 QKQ589868:QKQ590696 QUM589868:QUM590696 REI589868:REI590696 ROE589868:ROE590696 RYA589868:RYA590696 SHW589868:SHW590696 SRS589868:SRS590696 TBO589868:TBO590696 TLK589868:TLK590696 TVG589868:TVG590696 UFC589868:UFC590696 UOY589868:UOY590696 UYU589868:UYU590696 VIQ589868:VIQ590696 VSM589868:VSM590696 WCI589868:WCI590696 WME589868:WME590696 WWA589868:WWA590696 K655404:K656232 JO655404:JO656232 TK655404:TK656232 ADG655404:ADG656232 ANC655404:ANC656232 AWY655404:AWY656232 BGU655404:BGU656232 BQQ655404:BQQ656232 CAM655404:CAM656232 CKI655404:CKI656232 CUE655404:CUE656232 DEA655404:DEA656232 DNW655404:DNW656232 DXS655404:DXS656232 EHO655404:EHO656232 ERK655404:ERK656232 FBG655404:FBG656232 FLC655404:FLC656232 FUY655404:FUY656232 GEU655404:GEU656232 GOQ655404:GOQ656232 GYM655404:GYM656232 HII655404:HII656232 HSE655404:HSE656232 ICA655404:ICA656232 ILW655404:ILW656232 IVS655404:IVS656232 JFO655404:JFO656232 JPK655404:JPK656232 JZG655404:JZG656232 KJC655404:KJC656232 KSY655404:KSY656232 LCU655404:LCU656232 LMQ655404:LMQ656232 LWM655404:LWM656232 MGI655404:MGI656232 MQE655404:MQE656232 NAA655404:NAA656232 NJW655404:NJW656232 NTS655404:NTS656232 ODO655404:ODO656232 ONK655404:ONK656232 OXG655404:OXG656232 PHC655404:PHC656232 PQY655404:PQY656232 QAU655404:QAU656232 QKQ655404:QKQ656232 QUM655404:QUM656232 REI655404:REI656232 ROE655404:ROE656232 RYA655404:RYA656232 SHW655404:SHW656232 SRS655404:SRS656232 TBO655404:TBO656232 TLK655404:TLK656232 TVG655404:TVG656232 UFC655404:UFC656232 UOY655404:UOY656232 UYU655404:UYU656232 VIQ655404:VIQ656232 VSM655404:VSM656232 WCI655404:WCI656232 WME655404:WME656232 WWA655404:WWA656232 K720940:K721768 JO720940:JO721768 TK720940:TK721768 ADG720940:ADG721768 ANC720940:ANC721768 AWY720940:AWY721768 BGU720940:BGU721768 BQQ720940:BQQ721768 CAM720940:CAM721768 CKI720940:CKI721768 CUE720940:CUE721768 DEA720940:DEA721768 DNW720940:DNW721768 DXS720940:DXS721768 EHO720940:EHO721768 ERK720940:ERK721768 FBG720940:FBG721768 FLC720940:FLC721768 FUY720940:FUY721768 GEU720940:GEU721768 GOQ720940:GOQ721768 GYM720940:GYM721768 HII720940:HII721768 HSE720940:HSE721768 ICA720940:ICA721768 ILW720940:ILW721768 IVS720940:IVS721768 JFO720940:JFO721768 JPK720940:JPK721768 JZG720940:JZG721768 KJC720940:KJC721768 KSY720940:KSY721768 LCU720940:LCU721768 LMQ720940:LMQ721768 LWM720940:LWM721768 MGI720940:MGI721768 MQE720940:MQE721768 NAA720940:NAA721768 NJW720940:NJW721768 NTS720940:NTS721768 ODO720940:ODO721768 ONK720940:ONK721768 OXG720940:OXG721768 PHC720940:PHC721768 PQY720940:PQY721768 QAU720940:QAU721768 QKQ720940:QKQ721768 QUM720940:QUM721768 REI720940:REI721768 ROE720940:ROE721768 RYA720940:RYA721768 SHW720940:SHW721768 SRS720940:SRS721768 TBO720940:TBO721768 TLK720940:TLK721768 TVG720940:TVG721768 UFC720940:UFC721768 UOY720940:UOY721768 UYU720940:UYU721768 VIQ720940:VIQ721768 VSM720940:VSM721768 WCI720940:WCI721768 WME720940:WME721768 WWA720940:WWA721768 K786476:K787304 JO786476:JO787304 TK786476:TK787304 ADG786476:ADG787304 ANC786476:ANC787304 AWY786476:AWY787304 BGU786476:BGU787304 BQQ786476:BQQ787304 CAM786476:CAM787304 CKI786476:CKI787304 CUE786476:CUE787304 DEA786476:DEA787304 DNW786476:DNW787304 DXS786476:DXS787304 EHO786476:EHO787304 ERK786476:ERK787304 FBG786476:FBG787304 FLC786476:FLC787304 FUY786476:FUY787304 GEU786476:GEU787304 GOQ786476:GOQ787304 GYM786476:GYM787304 HII786476:HII787304 HSE786476:HSE787304 ICA786476:ICA787304 ILW786476:ILW787304 IVS786476:IVS787304 JFO786476:JFO787304 JPK786476:JPK787304 JZG786476:JZG787304 KJC786476:KJC787304 KSY786476:KSY787304 LCU786476:LCU787304 LMQ786476:LMQ787304 LWM786476:LWM787304 MGI786476:MGI787304 MQE786476:MQE787304 NAA786476:NAA787304 NJW786476:NJW787304 NTS786476:NTS787304 ODO786476:ODO787304 ONK786476:ONK787304 OXG786476:OXG787304 PHC786476:PHC787304 PQY786476:PQY787304 QAU786476:QAU787304 QKQ786476:QKQ787304 QUM786476:QUM787304 REI786476:REI787304 ROE786476:ROE787304 RYA786476:RYA787304 SHW786476:SHW787304 SRS786476:SRS787304 TBO786476:TBO787304 TLK786476:TLK787304 TVG786476:TVG787304 UFC786476:UFC787304 UOY786476:UOY787304 UYU786476:UYU787304 VIQ786476:VIQ787304 VSM786476:VSM787304 WCI786476:WCI787304 WME786476:WME787304 WWA786476:WWA787304 K852012:K852840 JO852012:JO852840 TK852012:TK852840 ADG852012:ADG852840 ANC852012:ANC852840 AWY852012:AWY852840 BGU852012:BGU852840 BQQ852012:BQQ852840 CAM852012:CAM852840 CKI852012:CKI852840 CUE852012:CUE852840 DEA852012:DEA852840 DNW852012:DNW852840 DXS852012:DXS852840 EHO852012:EHO852840 ERK852012:ERK852840 FBG852012:FBG852840 FLC852012:FLC852840 FUY852012:FUY852840 GEU852012:GEU852840 GOQ852012:GOQ852840 GYM852012:GYM852840 HII852012:HII852840 HSE852012:HSE852840 ICA852012:ICA852840 ILW852012:ILW852840 IVS852012:IVS852840 JFO852012:JFO852840 JPK852012:JPK852840 JZG852012:JZG852840 KJC852012:KJC852840 KSY852012:KSY852840 LCU852012:LCU852840 LMQ852012:LMQ852840 LWM852012:LWM852840 MGI852012:MGI852840 MQE852012:MQE852840 NAA852012:NAA852840 NJW852012:NJW852840 NTS852012:NTS852840 ODO852012:ODO852840 ONK852012:ONK852840 OXG852012:OXG852840 PHC852012:PHC852840 PQY852012:PQY852840 QAU852012:QAU852840 QKQ852012:QKQ852840 QUM852012:QUM852840 REI852012:REI852840 ROE852012:ROE852840 RYA852012:RYA852840 SHW852012:SHW852840 SRS852012:SRS852840 TBO852012:TBO852840 TLK852012:TLK852840 TVG852012:TVG852840 UFC852012:UFC852840 UOY852012:UOY852840 UYU852012:UYU852840 VIQ852012:VIQ852840 VSM852012:VSM852840 WCI852012:WCI852840 WME852012:WME852840 WWA852012:WWA852840 K917548:K918376 JO917548:JO918376 TK917548:TK918376 ADG917548:ADG918376 ANC917548:ANC918376 AWY917548:AWY918376 BGU917548:BGU918376 BQQ917548:BQQ918376 CAM917548:CAM918376 CKI917548:CKI918376 CUE917548:CUE918376 DEA917548:DEA918376 DNW917548:DNW918376 DXS917548:DXS918376 EHO917548:EHO918376 ERK917548:ERK918376 FBG917548:FBG918376 FLC917548:FLC918376 FUY917548:FUY918376 GEU917548:GEU918376 GOQ917548:GOQ918376 GYM917548:GYM918376 HII917548:HII918376 HSE917548:HSE918376 ICA917548:ICA918376 ILW917548:ILW918376 IVS917548:IVS918376 JFO917548:JFO918376 JPK917548:JPK918376 JZG917548:JZG918376 KJC917548:KJC918376 KSY917548:KSY918376 LCU917548:LCU918376 LMQ917548:LMQ918376 LWM917548:LWM918376 MGI917548:MGI918376 MQE917548:MQE918376 NAA917548:NAA918376 NJW917548:NJW918376 NTS917548:NTS918376 ODO917548:ODO918376 ONK917548:ONK918376 OXG917548:OXG918376 PHC917548:PHC918376 PQY917548:PQY918376 QAU917548:QAU918376 QKQ917548:QKQ918376 QUM917548:QUM918376 REI917548:REI918376 ROE917548:ROE918376 RYA917548:RYA918376 SHW917548:SHW918376 SRS917548:SRS918376 TBO917548:TBO918376 TLK917548:TLK918376 TVG917548:TVG918376 UFC917548:UFC918376 UOY917548:UOY918376 UYU917548:UYU918376 VIQ917548:VIQ918376 VSM917548:VSM918376 WCI917548:WCI918376 WME917548:WME918376 WWA917548:WWA918376 K983084:K983912 JO983084:JO983912 TK983084:TK983912 ADG983084:ADG983912 ANC983084:ANC983912 AWY983084:AWY983912 BGU983084:BGU983912 BQQ983084:BQQ983912 CAM983084:CAM983912 CKI983084:CKI983912 CUE983084:CUE983912 DEA983084:DEA983912 DNW983084:DNW983912 DXS983084:DXS983912 EHO983084:EHO983912 ERK983084:ERK983912 FBG983084:FBG983912 FLC983084:FLC983912 FUY983084:FUY983912 GEU983084:GEU983912 GOQ983084:GOQ983912 GYM983084:GYM983912 HII983084:HII983912 HSE983084:HSE983912 ICA983084:ICA983912 ILW983084:ILW983912 IVS983084:IVS983912 JFO983084:JFO983912 JPK983084:JPK983912 JZG983084:JZG983912 KJC983084:KJC983912 KSY983084:KSY983912 LCU983084:LCU983912 LMQ983084:LMQ983912 LWM983084:LWM983912 MGI983084:MGI983912 MQE983084:MQE983912 NAA983084:NAA983912 NJW983084:NJW983912 NTS983084:NTS983912 ODO983084:ODO983912 ONK983084:ONK983912 OXG983084:OXG983912 PHC983084:PHC983912 PQY983084:PQY983912 QAU983084:QAU983912 QKQ983084:QKQ983912 QUM983084:QUM983912 REI983084:REI983912 ROE983084:ROE983912 RYA983084:RYA983912 SHW983084:SHW983912 SRS983084:SRS983912 TBO983084:TBO983912 TLK983084:TLK983912 TVG983084:TVG983912 UFC983084:UFC983912 UOY983084:UOY983912 UYU983084:UYU983912 VIQ983084:VIQ983912 VSM983084:VSM983912 WCI983084:WCI983912 WME983084:WME983912 SY12:SY30 JG31 JG11 WVS11 WVS31 WLW11 WLW31 WCA11 WCA31 VSE11 VSE31 VII11 VII31 UYM11 UYM31 UOQ11 UOQ31 UEU11 UEU31 TUY11 TUY31 TLC11 TLC31 TBG11 TBG31 SRK11 SRK31 SHO11 SHO31 RXS11 RXS31 RNW11 RNW31 REA11 REA31 QUE11 QUE31 QKI11 QKI31 QAM11 QAM31 PQQ11 PQQ31 PGU11 PGU31 OWY11 OWY31 ONC11 ONC31 ODG11 ODG31 NTK11 NTK31 NJO11 NJO31 MZS11 MZS31 MPW11 MPW31 MGA11 MGA31 LWE11 LWE31 LMI11 LMI31 LCM11 LCM31 KSQ11 KSQ31 KIU11 KIU31 JYY11 JYY31 JPC11 JPC31 JFG11 JFG31 IVK11 IVK31 ILO11 ILO31 IBS11 IBS31 HRW11 HRW31 HIA11 HIA31 GYE11 GYE31 GOI11 GOI31 GEM11 GEM31 FUQ11 FUQ31 FKU11 FKU31 FAY11 FAY31 ERC11 ERC31 EHG11 EHG31 DXK11 DXK31 DNO11 DNO31 DDS11 DDS31 CTW11 CTW31 CKA11 CKA31 CAE11 CAE31 BQI11 BQI31 BGM11 BGM31 AWQ11 AWQ31 AMU11 AMU31 ACY11 ACY31 TC11 TC31 JC12:JC30 WVO12:WVO30 WLS12:WLS30 WBW12:WBW30 VSA12:VSA30 VIE12:VIE30 UYI12:UYI30 UOM12:UOM30 UEQ12:UEQ30 TUU12:TUU30 TKY12:TKY30 TBC12:TBC30 SRG12:SRG30 SHK12:SHK30 RXO12:RXO30 RNS12:RNS30 RDW12:RDW30 QUA12:QUA30 QKE12:QKE30 QAI12:QAI30 PQM12:PQM30 PGQ12:PGQ30 OWU12:OWU30 OMY12:OMY30 ODC12:ODC30 NTG12:NTG30 NJK12:NJK30 MZO12:MZO30 MPS12:MPS30 MFW12:MFW30 LWA12:LWA30 LME12:LME30 LCI12:LCI30 KSM12:KSM30 KIQ12:KIQ30 JYU12:JYU30 JOY12:JOY30 JFC12:JFC30 IVG12:IVG30 ILK12:ILK30 IBO12:IBO30 HRS12:HRS30 HHW12:HHW30 GYA12:GYA30 GOE12:GOE30 GEI12:GEI30 FUM12:FUM30 FKQ12:FKQ30 FAU12:FAU30 EQY12:EQY30 EHC12:EHC30 DXG12:DXG30 DNK12:DNK30 DDO12:DDO30 CTS12:CTS30 CJW12:CJW30 CAA12:CAA30 BQE12:BQE30 BGI12:BGI30 AWM12:AWM30 AMQ12:AMQ30 ACU12:ACU30 JG33:JG41 WVS33:WVS41 WLW33:WLW41 WCA33:WCA41 VSE33:VSE41 VII33:VII41 UYM33:UYM41 UOQ33:UOQ41 UEU33:UEU41 TUY33:TUY41 TLC33:TLC41 TBG33:TBG41 SRK33:SRK41 SHO33:SHO41 RXS33:RXS41 RNW33:RNW41 REA33:REA41 QUE33:QUE41 QKI33:QKI41 QAM33:QAM41 PQQ33:PQQ41 PGU33:PGU41 OWY33:OWY41 ONC33:ONC41 ODG33:ODG41 NTK33:NTK41 NJO33:NJO41 MZS33:MZS41 MPW33:MPW41 MGA33:MGA41 LWE33:LWE41 LMI33:LMI41 LCM33:LCM41 KSQ33:KSQ41 KIU33:KIU41 JYY33:JYY41 JPC33:JPC41 JFG33:JFG41 IVK33:IVK41 ILO33:ILO41 IBS33:IBS41 HRW33:HRW41 HIA33:HIA41 GYE33:GYE41 GOI33:GOI41 GEM33:GEM41 FUQ33:FUQ41 FKU33:FKU41 FAY33:FAY41 ERC33:ERC41 EHG33:EHG41 DXK33:DXK41 DNO33:DNO41 DDS33:DDS41 CTW33:CTW41 CKA33:CKA41 CAE33:CAE41 BQI33:BQI41 BGM33:BGM41 AWQ33:AWQ41 AMU33:AMU41 ACY33:ACY41 TC33:TC41 K11:K31 TD42:TD51 ACY54:ACY150 AWY151:AWY872 JH42:JH51 WVT42:WVT51 WLX42:WLX51 WCB42:WCB51 VSF42:VSF51 VIJ42:VIJ51 UYN42:UYN51 UOR42:UOR51 UEV42:UEV51 TUZ42:TUZ51 TLD42:TLD51 TBH42:TBH51 SRL42:SRL51 SHP42:SHP51 RXT42:RXT51 RNX42:RNX51 REB42:REB51 QUF42:QUF51 QKJ42:QKJ51 QAN42:QAN51 PQR42:PQR51 PGV42:PGV51 OWZ42:OWZ51 OND42:OND51 ODH42:ODH51 NTL42:NTL51 NJP42:NJP51 MZT42:MZT51 MPX42:MPX51 MGB42:MGB51 LWF42:LWF51 LMJ42:LMJ51 LCN42:LCN51 KSR42:KSR51 KIV42:KIV51 JYZ42:JYZ51 JPD42:JPD51 JFH42:JFH51 IVL42:IVL51 ILP42:ILP51 IBT42:IBT51 HRX42:HRX51 HIB42:HIB51 GYF42:GYF51 GOJ42:GOJ51 GEN42:GEN51 FUR42:FUR51 FKV42:FKV51 FAZ42:FAZ51 ERD42:ERD51 EHH42:EHH51 DXL42:DXL51 DNP42:DNP51 DDT42:DDT51 CTX42:CTX51 CKB42:CKB51 CAF42:CAF51 BQJ42:BQJ51 BGN42:BGN51 AWR42:AWR51 AMV42:AMV51 ACZ42:ACZ51 K54:K116 AMU54:AMU150 AWQ54:AWQ150 BGM54:BGM150 BQI54:BQI150 CAE54:CAE150 CKA54:CKA150 CTW54:CTW150 DDS54:DDS150 DNO54:DNO150 DXK54:DXK150 EHG54:EHG150 ERC54:ERC150 FAY54:FAY150 FKU54:FKU150 FUQ54:FUQ150 GEM54:GEM150 GOI54:GOI150 GYE54:GYE150 HIA54:HIA150 HRW54:HRW150 IBS54:IBS150 ILO54:ILO150 IVK54:IVK150 JFG54:JFG150 JPC54:JPC150 JYY54:JYY150 KIU54:KIU150 KSQ54:KSQ150 LCM54:LCM150 LMI54:LMI150 LWE54:LWE150 MGA54:MGA150 MPW54:MPW150 MZS54:MZS150 NJO54:NJO150 NTK54:NTK150 ODG54:ODG150 ONC54:ONC150 OWY54:OWY150 PGU54:PGU150 PQQ54:PQQ150 QAM54:QAM150 QKI54:QKI150 QUE54:QUE150 REA54:REA150 RNW54:RNW150 RXS54:RXS150 SHO54:SHO150 SRK54:SRK150 TBG54:TBG150 TLC54:TLC150 TUY54:TUY150 UEU54:UEU150 UOQ54:UOQ150 UYM54:UYM150 VII54:VII150 VSE54:VSE150 WCA54:WCA150 WLW54:WLW150 WVS54:WVS150 JG54:JG150 TC54:TC150 K45:K51 BGU151:BGU872 BQQ151:BQQ872 CAM151:CAM872 CKI151:CKI872 CUE151:CUE872 DEA151:DEA872 DNW151:DNW872 DXS151:DXS872 EHO151:EHO872 ERK151:ERK872 FBG151:FBG872 FLC151:FLC872 FUY151:FUY872 GEU151:GEU872 GOQ151:GOQ872 GYM151:GYM872 HII151:HII872 HSE151:HSE872 ICA151:ICA872 ILW151:ILW872 IVS151:IVS872 JFO151:JFO872 JPK151:JPK872 JZG151:JZG872 KJC151:KJC872 KSY151:KSY872 LCU151:LCU872 LMQ151:LMQ872 LWM151:LWM872 MGI151:MGI872 MQE151:MQE872 NAA151:NAA872 NJW151:NJW872 NTS151:NTS872 ODO151:ODO872 ONK151:ONK872 OXG151:OXG872 PHC151:PHC872 PQY151:PQY872 QAU151:QAU872 QKQ151:QKQ872 QUM151:QUM872 REI151:REI872 ROE151:ROE872 RYA151:RYA872 SHW151:SHW872 SRS151:SRS872 TBO151:TBO872 TLK151:TLK872 TVG151:TVG872 UFC151:UFC872 UOY151:UOY872 UYU151:UYU872 VIQ151:VIQ872 VSM151:VSM872 WCI151:WCI872 WME151:WME872 WWA151:WWA872 JO151:JO872 TK151:TK872 ADG151:ADG872 ANC151:ANC872 K33:K43 K142:K143 K146:K872">
      <formula1>осн</formula1>
    </dataValidation>
    <dataValidation type="list" allowBlank="1" showInputMessage="1" showErrorMessage="1" sqref="WWB983084:WWB983912 L65580:L66408 JP65580:JP66408 TL65580:TL66408 ADH65580:ADH66408 AND65580:AND66408 AWZ65580:AWZ66408 BGV65580:BGV66408 BQR65580:BQR66408 CAN65580:CAN66408 CKJ65580:CKJ66408 CUF65580:CUF66408 DEB65580:DEB66408 DNX65580:DNX66408 DXT65580:DXT66408 EHP65580:EHP66408 ERL65580:ERL66408 FBH65580:FBH66408 FLD65580:FLD66408 FUZ65580:FUZ66408 GEV65580:GEV66408 GOR65580:GOR66408 GYN65580:GYN66408 HIJ65580:HIJ66408 HSF65580:HSF66408 ICB65580:ICB66408 ILX65580:ILX66408 IVT65580:IVT66408 JFP65580:JFP66408 JPL65580:JPL66408 JZH65580:JZH66408 KJD65580:KJD66408 KSZ65580:KSZ66408 LCV65580:LCV66408 LMR65580:LMR66408 LWN65580:LWN66408 MGJ65580:MGJ66408 MQF65580:MQF66408 NAB65580:NAB66408 NJX65580:NJX66408 NTT65580:NTT66408 ODP65580:ODP66408 ONL65580:ONL66408 OXH65580:OXH66408 PHD65580:PHD66408 PQZ65580:PQZ66408 QAV65580:QAV66408 QKR65580:QKR66408 QUN65580:QUN66408 REJ65580:REJ66408 ROF65580:ROF66408 RYB65580:RYB66408 SHX65580:SHX66408 SRT65580:SRT66408 TBP65580:TBP66408 TLL65580:TLL66408 TVH65580:TVH66408 UFD65580:UFD66408 UOZ65580:UOZ66408 UYV65580:UYV66408 VIR65580:VIR66408 VSN65580:VSN66408 WCJ65580:WCJ66408 WMF65580:WMF66408 WWB65580:WWB66408 L131116:L131944 JP131116:JP131944 TL131116:TL131944 ADH131116:ADH131944 AND131116:AND131944 AWZ131116:AWZ131944 BGV131116:BGV131944 BQR131116:BQR131944 CAN131116:CAN131944 CKJ131116:CKJ131944 CUF131116:CUF131944 DEB131116:DEB131944 DNX131116:DNX131944 DXT131116:DXT131944 EHP131116:EHP131944 ERL131116:ERL131944 FBH131116:FBH131944 FLD131116:FLD131944 FUZ131116:FUZ131944 GEV131116:GEV131944 GOR131116:GOR131944 GYN131116:GYN131944 HIJ131116:HIJ131944 HSF131116:HSF131944 ICB131116:ICB131944 ILX131116:ILX131944 IVT131116:IVT131944 JFP131116:JFP131944 JPL131116:JPL131944 JZH131116:JZH131944 KJD131116:KJD131944 KSZ131116:KSZ131944 LCV131116:LCV131944 LMR131116:LMR131944 LWN131116:LWN131944 MGJ131116:MGJ131944 MQF131116:MQF131944 NAB131116:NAB131944 NJX131116:NJX131944 NTT131116:NTT131944 ODP131116:ODP131944 ONL131116:ONL131944 OXH131116:OXH131944 PHD131116:PHD131944 PQZ131116:PQZ131944 QAV131116:QAV131944 QKR131116:QKR131944 QUN131116:QUN131944 REJ131116:REJ131944 ROF131116:ROF131944 RYB131116:RYB131944 SHX131116:SHX131944 SRT131116:SRT131944 TBP131116:TBP131944 TLL131116:TLL131944 TVH131116:TVH131944 UFD131116:UFD131944 UOZ131116:UOZ131944 UYV131116:UYV131944 VIR131116:VIR131944 VSN131116:VSN131944 WCJ131116:WCJ131944 WMF131116:WMF131944 WWB131116:WWB131944 L196652:L197480 JP196652:JP197480 TL196652:TL197480 ADH196652:ADH197480 AND196652:AND197480 AWZ196652:AWZ197480 BGV196652:BGV197480 BQR196652:BQR197480 CAN196652:CAN197480 CKJ196652:CKJ197480 CUF196652:CUF197480 DEB196652:DEB197480 DNX196652:DNX197480 DXT196652:DXT197480 EHP196652:EHP197480 ERL196652:ERL197480 FBH196652:FBH197480 FLD196652:FLD197480 FUZ196652:FUZ197480 GEV196652:GEV197480 GOR196652:GOR197480 GYN196652:GYN197480 HIJ196652:HIJ197480 HSF196652:HSF197480 ICB196652:ICB197480 ILX196652:ILX197480 IVT196652:IVT197480 JFP196652:JFP197480 JPL196652:JPL197480 JZH196652:JZH197480 KJD196652:KJD197480 KSZ196652:KSZ197480 LCV196652:LCV197480 LMR196652:LMR197480 LWN196652:LWN197480 MGJ196652:MGJ197480 MQF196652:MQF197480 NAB196652:NAB197480 NJX196652:NJX197480 NTT196652:NTT197480 ODP196652:ODP197480 ONL196652:ONL197480 OXH196652:OXH197480 PHD196652:PHD197480 PQZ196652:PQZ197480 QAV196652:QAV197480 QKR196652:QKR197480 QUN196652:QUN197480 REJ196652:REJ197480 ROF196652:ROF197480 RYB196652:RYB197480 SHX196652:SHX197480 SRT196652:SRT197480 TBP196652:TBP197480 TLL196652:TLL197480 TVH196652:TVH197480 UFD196652:UFD197480 UOZ196652:UOZ197480 UYV196652:UYV197480 VIR196652:VIR197480 VSN196652:VSN197480 WCJ196652:WCJ197480 WMF196652:WMF197480 WWB196652:WWB197480 L262188:L263016 JP262188:JP263016 TL262188:TL263016 ADH262188:ADH263016 AND262188:AND263016 AWZ262188:AWZ263016 BGV262188:BGV263016 BQR262188:BQR263016 CAN262188:CAN263016 CKJ262188:CKJ263016 CUF262188:CUF263016 DEB262188:DEB263016 DNX262188:DNX263016 DXT262188:DXT263016 EHP262188:EHP263016 ERL262188:ERL263016 FBH262188:FBH263016 FLD262188:FLD263016 FUZ262188:FUZ263016 GEV262188:GEV263016 GOR262188:GOR263016 GYN262188:GYN263016 HIJ262188:HIJ263016 HSF262188:HSF263016 ICB262188:ICB263016 ILX262188:ILX263016 IVT262188:IVT263016 JFP262188:JFP263016 JPL262188:JPL263016 JZH262188:JZH263016 KJD262188:KJD263016 KSZ262188:KSZ263016 LCV262188:LCV263016 LMR262188:LMR263016 LWN262188:LWN263016 MGJ262188:MGJ263016 MQF262188:MQF263016 NAB262188:NAB263016 NJX262188:NJX263016 NTT262188:NTT263016 ODP262188:ODP263016 ONL262188:ONL263016 OXH262188:OXH263016 PHD262188:PHD263016 PQZ262188:PQZ263016 QAV262188:QAV263016 QKR262188:QKR263016 QUN262188:QUN263016 REJ262188:REJ263016 ROF262188:ROF263016 RYB262188:RYB263016 SHX262188:SHX263016 SRT262188:SRT263016 TBP262188:TBP263016 TLL262188:TLL263016 TVH262188:TVH263016 UFD262188:UFD263016 UOZ262188:UOZ263016 UYV262188:UYV263016 VIR262188:VIR263016 VSN262188:VSN263016 WCJ262188:WCJ263016 WMF262188:WMF263016 WWB262188:WWB263016 L327724:L328552 JP327724:JP328552 TL327724:TL328552 ADH327724:ADH328552 AND327724:AND328552 AWZ327724:AWZ328552 BGV327724:BGV328552 BQR327724:BQR328552 CAN327724:CAN328552 CKJ327724:CKJ328552 CUF327724:CUF328552 DEB327724:DEB328552 DNX327724:DNX328552 DXT327724:DXT328552 EHP327724:EHP328552 ERL327724:ERL328552 FBH327724:FBH328552 FLD327724:FLD328552 FUZ327724:FUZ328552 GEV327724:GEV328552 GOR327724:GOR328552 GYN327724:GYN328552 HIJ327724:HIJ328552 HSF327724:HSF328552 ICB327724:ICB328552 ILX327724:ILX328552 IVT327724:IVT328552 JFP327724:JFP328552 JPL327724:JPL328552 JZH327724:JZH328552 KJD327724:KJD328552 KSZ327724:KSZ328552 LCV327724:LCV328552 LMR327724:LMR328552 LWN327724:LWN328552 MGJ327724:MGJ328552 MQF327724:MQF328552 NAB327724:NAB328552 NJX327724:NJX328552 NTT327724:NTT328552 ODP327724:ODP328552 ONL327724:ONL328552 OXH327724:OXH328552 PHD327724:PHD328552 PQZ327724:PQZ328552 QAV327724:QAV328552 QKR327724:QKR328552 QUN327724:QUN328552 REJ327724:REJ328552 ROF327724:ROF328552 RYB327724:RYB328552 SHX327724:SHX328552 SRT327724:SRT328552 TBP327724:TBP328552 TLL327724:TLL328552 TVH327724:TVH328552 UFD327724:UFD328552 UOZ327724:UOZ328552 UYV327724:UYV328552 VIR327724:VIR328552 VSN327724:VSN328552 WCJ327724:WCJ328552 WMF327724:WMF328552 WWB327724:WWB328552 L393260:L394088 JP393260:JP394088 TL393260:TL394088 ADH393260:ADH394088 AND393260:AND394088 AWZ393260:AWZ394088 BGV393260:BGV394088 BQR393260:BQR394088 CAN393260:CAN394088 CKJ393260:CKJ394088 CUF393260:CUF394088 DEB393260:DEB394088 DNX393260:DNX394088 DXT393260:DXT394088 EHP393260:EHP394088 ERL393260:ERL394088 FBH393260:FBH394088 FLD393260:FLD394088 FUZ393260:FUZ394088 GEV393260:GEV394088 GOR393260:GOR394088 GYN393260:GYN394088 HIJ393260:HIJ394088 HSF393260:HSF394088 ICB393260:ICB394088 ILX393260:ILX394088 IVT393260:IVT394088 JFP393260:JFP394088 JPL393260:JPL394088 JZH393260:JZH394088 KJD393260:KJD394088 KSZ393260:KSZ394088 LCV393260:LCV394088 LMR393260:LMR394088 LWN393260:LWN394088 MGJ393260:MGJ394088 MQF393260:MQF394088 NAB393260:NAB394088 NJX393260:NJX394088 NTT393260:NTT394088 ODP393260:ODP394088 ONL393260:ONL394088 OXH393260:OXH394088 PHD393260:PHD394088 PQZ393260:PQZ394088 QAV393260:QAV394088 QKR393260:QKR394088 QUN393260:QUN394088 REJ393260:REJ394088 ROF393260:ROF394088 RYB393260:RYB394088 SHX393260:SHX394088 SRT393260:SRT394088 TBP393260:TBP394088 TLL393260:TLL394088 TVH393260:TVH394088 UFD393260:UFD394088 UOZ393260:UOZ394088 UYV393260:UYV394088 VIR393260:VIR394088 VSN393260:VSN394088 WCJ393260:WCJ394088 WMF393260:WMF394088 WWB393260:WWB394088 L458796:L459624 JP458796:JP459624 TL458796:TL459624 ADH458796:ADH459624 AND458796:AND459624 AWZ458796:AWZ459624 BGV458796:BGV459624 BQR458796:BQR459624 CAN458796:CAN459624 CKJ458796:CKJ459624 CUF458796:CUF459624 DEB458796:DEB459624 DNX458796:DNX459624 DXT458796:DXT459624 EHP458796:EHP459624 ERL458796:ERL459624 FBH458796:FBH459624 FLD458796:FLD459624 FUZ458796:FUZ459624 GEV458796:GEV459624 GOR458796:GOR459624 GYN458796:GYN459624 HIJ458796:HIJ459624 HSF458796:HSF459624 ICB458796:ICB459624 ILX458796:ILX459624 IVT458796:IVT459624 JFP458796:JFP459624 JPL458796:JPL459624 JZH458796:JZH459624 KJD458796:KJD459624 KSZ458796:KSZ459624 LCV458796:LCV459624 LMR458796:LMR459624 LWN458796:LWN459624 MGJ458796:MGJ459624 MQF458796:MQF459624 NAB458796:NAB459624 NJX458796:NJX459624 NTT458796:NTT459624 ODP458796:ODP459624 ONL458796:ONL459624 OXH458796:OXH459624 PHD458796:PHD459624 PQZ458796:PQZ459624 QAV458796:QAV459624 QKR458796:QKR459624 QUN458796:QUN459624 REJ458796:REJ459624 ROF458796:ROF459624 RYB458796:RYB459624 SHX458796:SHX459624 SRT458796:SRT459624 TBP458796:TBP459624 TLL458796:TLL459624 TVH458796:TVH459624 UFD458796:UFD459624 UOZ458796:UOZ459624 UYV458796:UYV459624 VIR458796:VIR459624 VSN458796:VSN459624 WCJ458796:WCJ459624 WMF458796:WMF459624 WWB458796:WWB459624 L524332:L525160 JP524332:JP525160 TL524332:TL525160 ADH524332:ADH525160 AND524332:AND525160 AWZ524332:AWZ525160 BGV524332:BGV525160 BQR524332:BQR525160 CAN524332:CAN525160 CKJ524332:CKJ525160 CUF524332:CUF525160 DEB524332:DEB525160 DNX524332:DNX525160 DXT524332:DXT525160 EHP524332:EHP525160 ERL524332:ERL525160 FBH524332:FBH525160 FLD524332:FLD525160 FUZ524332:FUZ525160 GEV524332:GEV525160 GOR524332:GOR525160 GYN524332:GYN525160 HIJ524332:HIJ525160 HSF524332:HSF525160 ICB524332:ICB525160 ILX524332:ILX525160 IVT524332:IVT525160 JFP524332:JFP525160 JPL524332:JPL525160 JZH524332:JZH525160 KJD524332:KJD525160 KSZ524332:KSZ525160 LCV524332:LCV525160 LMR524332:LMR525160 LWN524332:LWN525160 MGJ524332:MGJ525160 MQF524332:MQF525160 NAB524332:NAB525160 NJX524332:NJX525160 NTT524332:NTT525160 ODP524332:ODP525160 ONL524332:ONL525160 OXH524332:OXH525160 PHD524332:PHD525160 PQZ524332:PQZ525160 QAV524332:QAV525160 QKR524332:QKR525160 QUN524332:QUN525160 REJ524332:REJ525160 ROF524332:ROF525160 RYB524332:RYB525160 SHX524332:SHX525160 SRT524332:SRT525160 TBP524332:TBP525160 TLL524332:TLL525160 TVH524332:TVH525160 UFD524332:UFD525160 UOZ524332:UOZ525160 UYV524332:UYV525160 VIR524332:VIR525160 VSN524332:VSN525160 WCJ524332:WCJ525160 WMF524332:WMF525160 WWB524332:WWB525160 L589868:L590696 JP589868:JP590696 TL589868:TL590696 ADH589868:ADH590696 AND589868:AND590696 AWZ589868:AWZ590696 BGV589868:BGV590696 BQR589868:BQR590696 CAN589868:CAN590696 CKJ589868:CKJ590696 CUF589868:CUF590696 DEB589868:DEB590696 DNX589868:DNX590696 DXT589868:DXT590696 EHP589868:EHP590696 ERL589868:ERL590696 FBH589868:FBH590696 FLD589868:FLD590696 FUZ589868:FUZ590696 GEV589868:GEV590696 GOR589868:GOR590696 GYN589868:GYN590696 HIJ589868:HIJ590696 HSF589868:HSF590696 ICB589868:ICB590696 ILX589868:ILX590696 IVT589868:IVT590696 JFP589868:JFP590696 JPL589868:JPL590696 JZH589868:JZH590696 KJD589868:KJD590696 KSZ589868:KSZ590696 LCV589868:LCV590696 LMR589868:LMR590696 LWN589868:LWN590696 MGJ589868:MGJ590696 MQF589868:MQF590696 NAB589868:NAB590696 NJX589868:NJX590696 NTT589868:NTT590696 ODP589868:ODP590696 ONL589868:ONL590696 OXH589868:OXH590696 PHD589868:PHD590696 PQZ589868:PQZ590696 QAV589868:QAV590696 QKR589868:QKR590696 QUN589868:QUN590696 REJ589868:REJ590696 ROF589868:ROF590696 RYB589868:RYB590696 SHX589868:SHX590696 SRT589868:SRT590696 TBP589868:TBP590696 TLL589868:TLL590696 TVH589868:TVH590696 UFD589868:UFD590696 UOZ589868:UOZ590696 UYV589868:UYV590696 VIR589868:VIR590696 VSN589868:VSN590696 WCJ589868:WCJ590696 WMF589868:WMF590696 WWB589868:WWB590696 L655404:L656232 JP655404:JP656232 TL655404:TL656232 ADH655404:ADH656232 AND655404:AND656232 AWZ655404:AWZ656232 BGV655404:BGV656232 BQR655404:BQR656232 CAN655404:CAN656232 CKJ655404:CKJ656232 CUF655404:CUF656232 DEB655404:DEB656232 DNX655404:DNX656232 DXT655404:DXT656232 EHP655404:EHP656232 ERL655404:ERL656232 FBH655404:FBH656232 FLD655404:FLD656232 FUZ655404:FUZ656232 GEV655404:GEV656232 GOR655404:GOR656232 GYN655404:GYN656232 HIJ655404:HIJ656232 HSF655404:HSF656232 ICB655404:ICB656232 ILX655404:ILX656232 IVT655404:IVT656232 JFP655404:JFP656232 JPL655404:JPL656232 JZH655404:JZH656232 KJD655404:KJD656232 KSZ655404:KSZ656232 LCV655404:LCV656232 LMR655404:LMR656232 LWN655404:LWN656232 MGJ655404:MGJ656232 MQF655404:MQF656232 NAB655404:NAB656232 NJX655404:NJX656232 NTT655404:NTT656232 ODP655404:ODP656232 ONL655404:ONL656232 OXH655404:OXH656232 PHD655404:PHD656232 PQZ655404:PQZ656232 QAV655404:QAV656232 QKR655404:QKR656232 QUN655404:QUN656232 REJ655404:REJ656232 ROF655404:ROF656232 RYB655404:RYB656232 SHX655404:SHX656232 SRT655404:SRT656232 TBP655404:TBP656232 TLL655404:TLL656232 TVH655404:TVH656232 UFD655404:UFD656232 UOZ655404:UOZ656232 UYV655404:UYV656232 VIR655404:VIR656232 VSN655404:VSN656232 WCJ655404:WCJ656232 WMF655404:WMF656232 WWB655404:WWB656232 L720940:L721768 JP720940:JP721768 TL720940:TL721768 ADH720940:ADH721768 AND720940:AND721768 AWZ720940:AWZ721768 BGV720940:BGV721768 BQR720940:BQR721768 CAN720940:CAN721768 CKJ720940:CKJ721768 CUF720940:CUF721768 DEB720940:DEB721768 DNX720940:DNX721768 DXT720940:DXT721768 EHP720940:EHP721768 ERL720940:ERL721768 FBH720940:FBH721768 FLD720940:FLD721768 FUZ720940:FUZ721768 GEV720940:GEV721768 GOR720940:GOR721768 GYN720940:GYN721768 HIJ720940:HIJ721768 HSF720940:HSF721768 ICB720940:ICB721768 ILX720940:ILX721768 IVT720940:IVT721768 JFP720940:JFP721768 JPL720940:JPL721768 JZH720940:JZH721768 KJD720940:KJD721768 KSZ720940:KSZ721768 LCV720940:LCV721768 LMR720940:LMR721768 LWN720940:LWN721768 MGJ720940:MGJ721768 MQF720940:MQF721768 NAB720940:NAB721768 NJX720940:NJX721768 NTT720940:NTT721768 ODP720940:ODP721768 ONL720940:ONL721768 OXH720940:OXH721768 PHD720940:PHD721768 PQZ720940:PQZ721768 QAV720940:QAV721768 QKR720940:QKR721768 QUN720940:QUN721768 REJ720940:REJ721768 ROF720940:ROF721768 RYB720940:RYB721768 SHX720940:SHX721768 SRT720940:SRT721768 TBP720940:TBP721768 TLL720940:TLL721768 TVH720940:TVH721768 UFD720940:UFD721768 UOZ720940:UOZ721768 UYV720940:UYV721768 VIR720940:VIR721768 VSN720940:VSN721768 WCJ720940:WCJ721768 WMF720940:WMF721768 WWB720940:WWB721768 L786476:L787304 JP786476:JP787304 TL786476:TL787304 ADH786476:ADH787304 AND786476:AND787304 AWZ786476:AWZ787304 BGV786476:BGV787304 BQR786476:BQR787304 CAN786476:CAN787304 CKJ786476:CKJ787304 CUF786476:CUF787304 DEB786476:DEB787304 DNX786476:DNX787304 DXT786476:DXT787304 EHP786476:EHP787304 ERL786476:ERL787304 FBH786476:FBH787304 FLD786476:FLD787304 FUZ786476:FUZ787304 GEV786476:GEV787304 GOR786476:GOR787304 GYN786476:GYN787304 HIJ786476:HIJ787304 HSF786476:HSF787304 ICB786476:ICB787304 ILX786476:ILX787304 IVT786476:IVT787304 JFP786476:JFP787304 JPL786476:JPL787304 JZH786476:JZH787304 KJD786476:KJD787304 KSZ786476:KSZ787304 LCV786476:LCV787304 LMR786476:LMR787304 LWN786476:LWN787304 MGJ786476:MGJ787304 MQF786476:MQF787304 NAB786476:NAB787304 NJX786476:NJX787304 NTT786476:NTT787304 ODP786476:ODP787304 ONL786476:ONL787304 OXH786476:OXH787304 PHD786476:PHD787304 PQZ786476:PQZ787304 QAV786476:QAV787304 QKR786476:QKR787304 QUN786476:QUN787304 REJ786476:REJ787304 ROF786476:ROF787304 RYB786476:RYB787304 SHX786476:SHX787304 SRT786476:SRT787304 TBP786476:TBP787304 TLL786476:TLL787304 TVH786476:TVH787304 UFD786476:UFD787304 UOZ786476:UOZ787304 UYV786476:UYV787304 VIR786476:VIR787304 VSN786476:VSN787304 WCJ786476:WCJ787304 WMF786476:WMF787304 WWB786476:WWB787304 L852012:L852840 JP852012:JP852840 TL852012:TL852840 ADH852012:ADH852840 AND852012:AND852840 AWZ852012:AWZ852840 BGV852012:BGV852840 BQR852012:BQR852840 CAN852012:CAN852840 CKJ852012:CKJ852840 CUF852012:CUF852840 DEB852012:DEB852840 DNX852012:DNX852840 DXT852012:DXT852840 EHP852012:EHP852840 ERL852012:ERL852840 FBH852012:FBH852840 FLD852012:FLD852840 FUZ852012:FUZ852840 GEV852012:GEV852840 GOR852012:GOR852840 GYN852012:GYN852840 HIJ852012:HIJ852840 HSF852012:HSF852840 ICB852012:ICB852840 ILX852012:ILX852840 IVT852012:IVT852840 JFP852012:JFP852840 JPL852012:JPL852840 JZH852012:JZH852840 KJD852012:KJD852840 KSZ852012:KSZ852840 LCV852012:LCV852840 LMR852012:LMR852840 LWN852012:LWN852840 MGJ852012:MGJ852840 MQF852012:MQF852840 NAB852012:NAB852840 NJX852012:NJX852840 NTT852012:NTT852840 ODP852012:ODP852840 ONL852012:ONL852840 OXH852012:OXH852840 PHD852012:PHD852840 PQZ852012:PQZ852840 QAV852012:QAV852840 QKR852012:QKR852840 QUN852012:QUN852840 REJ852012:REJ852840 ROF852012:ROF852840 RYB852012:RYB852840 SHX852012:SHX852840 SRT852012:SRT852840 TBP852012:TBP852840 TLL852012:TLL852840 TVH852012:TVH852840 UFD852012:UFD852840 UOZ852012:UOZ852840 UYV852012:UYV852840 VIR852012:VIR852840 VSN852012:VSN852840 WCJ852012:WCJ852840 WMF852012:WMF852840 WWB852012:WWB852840 L917548:L918376 JP917548:JP918376 TL917548:TL918376 ADH917548:ADH918376 AND917548:AND918376 AWZ917548:AWZ918376 BGV917548:BGV918376 BQR917548:BQR918376 CAN917548:CAN918376 CKJ917548:CKJ918376 CUF917548:CUF918376 DEB917548:DEB918376 DNX917548:DNX918376 DXT917548:DXT918376 EHP917548:EHP918376 ERL917548:ERL918376 FBH917548:FBH918376 FLD917548:FLD918376 FUZ917548:FUZ918376 GEV917548:GEV918376 GOR917548:GOR918376 GYN917548:GYN918376 HIJ917548:HIJ918376 HSF917548:HSF918376 ICB917548:ICB918376 ILX917548:ILX918376 IVT917548:IVT918376 JFP917548:JFP918376 JPL917548:JPL918376 JZH917548:JZH918376 KJD917548:KJD918376 KSZ917548:KSZ918376 LCV917548:LCV918376 LMR917548:LMR918376 LWN917548:LWN918376 MGJ917548:MGJ918376 MQF917548:MQF918376 NAB917548:NAB918376 NJX917548:NJX918376 NTT917548:NTT918376 ODP917548:ODP918376 ONL917548:ONL918376 OXH917548:OXH918376 PHD917548:PHD918376 PQZ917548:PQZ918376 QAV917548:QAV918376 QKR917548:QKR918376 QUN917548:QUN918376 REJ917548:REJ918376 ROF917548:ROF918376 RYB917548:RYB918376 SHX917548:SHX918376 SRT917548:SRT918376 TBP917548:TBP918376 TLL917548:TLL918376 TVH917548:TVH918376 UFD917548:UFD918376 UOZ917548:UOZ918376 UYV917548:UYV918376 VIR917548:VIR918376 VSN917548:VSN918376 WCJ917548:WCJ918376 WMF917548:WMF918376 WWB917548:WWB918376 L983084:L983912 JP983084:JP983912 TL983084:TL983912 ADH983084:ADH983912 AND983084:AND983912 AWZ983084:AWZ983912 BGV983084:BGV983912 BQR983084:BQR983912 CAN983084:CAN983912 CKJ983084:CKJ983912 CUF983084:CUF983912 DEB983084:DEB983912 DNX983084:DNX983912 DXT983084:DXT983912 EHP983084:EHP983912 ERL983084:ERL983912 FBH983084:FBH983912 FLD983084:FLD983912 FUZ983084:FUZ983912 GEV983084:GEV983912 GOR983084:GOR983912 GYN983084:GYN983912 HIJ983084:HIJ983912 HSF983084:HSF983912 ICB983084:ICB983912 ILX983084:ILX983912 IVT983084:IVT983912 JFP983084:JFP983912 JPL983084:JPL983912 JZH983084:JZH983912 KJD983084:KJD983912 KSZ983084:KSZ983912 LCV983084:LCV983912 LMR983084:LMR983912 LWN983084:LWN983912 MGJ983084:MGJ983912 MQF983084:MQF983912 NAB983084:NAB983912 NJX983084:NJX983912 NTT983084:NTT983912 ODP983084:ODP983912 ONL983084:ONL983912 OXH983084:OXH983912 PHD983084:PHD983912 PQZ983084:PQZ983912 QAV983084:QAV983912 QKR983084:QKR983912 QUN983084:QUN983912 REJ983084:REJ983912 ROF983084:ROF983912 RYB983084:RYB983912 SHX983084:SHX983912 SRT983084:SRT983912 TBP983084:TBP983912 TLL983084:TLL983912 TVH983084:TVH983912 UFD983084:UFD983912 UOZ983084:UOZ983912 UYV983084:UYV983912 VIR983084:VIR983912 VSN983084:VSN983912 WCJ983084:WCJ983912 WMF983084:WMF983912 JD12:JD30 WVT31 WVT11 WLX11 WLX31 WCB11 WCB31 VSF11 VSF31 VIJ11 VIJ31 UYN11 UYN31 UOR11 UOR31 UEV11 UEV31 TUZ11 TUZ31 TLD11 TLD31 TBH11 TBH31 SRL11 SRL31 SHP11 SHP31 RXT11 RXT31 RNX11 RNX31 REB11 REB31 QUF11 QUF31 QKJ11 QKJ31 QAN11 QAN31 PQR11 PQR31 PGV11 PGV31 OWZ11 OWZ31 OND11 OND31 ODH11 ODH31 NTL11 NTL31 NJP11 NJP31 MZT11 MZT31 MPX11 MPX31 MGB11 MGB31 LWF11 LWF31 LMJ11 LMJ31 LCN11 LCN31 KSR11 KSR31 KIV11 KIV31 JYZ11 JYZ31 JPD11 JPD31 JFH11 JFH31 IVL11 IVL31 ILP11 ILP31 IBT11 IBT31 HRX11 HRX31 HIB11 HIB31 GYF11 GYF31 GOJ11 GOJ31 GEN11 GEN31 FUR11 FUR31 FKV11 FKV31 FAZ11 FAZ31 ERD11 ERD31 EHH11 EHH31 DXL11 DXL31 DNP11 DNP31 DDT11 DDT31 CTX11 CTX31 CKB11 CKB31 CAF11 CAF31 BQJ11 BQJ31 BGN11 BGN31 AWR11 AWR31 AMV11 AMV31 ACZ11 ACZ31 TD11 TD31 JH11 JH31 WVP12:WVP30 WLT12:WLT30 WBX12:WBX30 VSB12:VSB30 VIF12:VIF30 UYJ12:UYJ30 UON12:UON30 UER12:UER30 TUV12:TUV30 TKZ12:TKZ30 TBD12:TBD30 SRH12:SRH30 SHL12:SHL30 RXP12:RXP30 RNT12:RNT30 RDX12:RDX30 QUB12:QUB30 QKF12:QKF30 QAJ12:QAJ30 PQN12:PQN30 PGR12:PGR30 OWV12:OWV30 OMZ12:OMZ30 ODD12:ODD30 NTH12:NTH30 NJL12:NJL30 MZP12:MZP30 MPT12:MPT30 MFX12:MFX30 LWB12:LWB30 LMF12:LMF30 LCJ12:LCJ30 KSN12:KSN30 KIR12:KIR30 JYV12:JYV30 JOZ12:JOZ30 JFD12:JFD30 IVH12:IVH30 ILL12:ILL30 IBP12:IBP30 HRT12:HRT30 HHX12:HHX30 GYB12:GYB30 GOF12:GOF30 GEJ12:GEJ30 FUN12:FUN30 FKR12:FKR30 FAV12:FAV30 EQZ12:EQZ30 EHD12:EHD30 DXH12:DXH30 DNL12:DNL30 DDP12:DDP30 CTT12:CTT30 CJX12:CJX30 CAB12:CAB30 BQF12:BQF30 BGJ12:BGJ30 AWN12:AWN30 AMR12:AMR30 ACV12:ACV30 SZ12:SZ30 JH33:JH41 WVT33:WVT41 WLX33:WLX41 WCB33:WCB41 VSF33:VSF41 VIJ33:VIJ41 UYN33:UYN41 UOR33:UOR41 UEV33:UEV41 TUZ33:TUZ41 TLD33:TLD41 TBH33:TBH41 SRL33:SRL41 SHP33:SHP41 RXT33:RXT41 RNX33:RNX41 REB33:REB41 QUF33:QUF41 QKJ33:QKJ41 QAN33:QAN41 PQR33:PQR41 PGV33:PGV41 OWZ33:OWZ41 OND33:OND41 ODH33:ODH41 NTL33:NTL41 NJP33:NJP41 MZT33:MZT41 MPX33:MPX41 MGB33:MGB41 LWF33:LWF41 LMJ33:LMJ41 LCN33:LCN41 KSR33:KSR41 KIV33:KIV41 JYZ33:JYZ41 JPD33:JPD41 JFH33:JFH41 IVL33:IVL41 ILP33:ILP41 IBT33:IBT41 HRX33:HRX41 HIB33:HIB41 GYF33:GYF41 GOJ33:GOJ41 GEN33:GEN41 FUR33:FUR41 FKV33:FKV41 FAZ33:FAZ41 ERD33:ERD41 EHH33:EHH41 DXL33:DXL41 DNP33:DNP41 DDT33:DDT41 CTX33:CTX41 CKB33:CKB41 CAF33:CAF41 BQJ33:BQJ41 BGN33:BGN41 AWR33:AWR41 AMV33:AMV41 ACZ33:ACZ41 TD33:TD41 L11:L31 JI42:JI51 AWZ151:AWZ872 WVU42:WVU51 WLY42:WLY51 WCC42:WCC51 VSG42:VSG51 VIK42:VIK51 UYO42:UYO51 UOS42:UOS51 UEW42:UEW51 TVA42:TVA51 TLE42:TLE51 TBI42:TBI51 SRM42:SRM51 SHQ42:SHQ51 RXU42:RXU51 RNY42:RNY51 REC42:REC51 QUG42:QUG51 QKK42:QKK51 QAO42:QAO51 PQS42:PQS51 PGW42:PGW51 OXA42:OXA51 ONE42:ONE51 ODI42:ODI51 NTM42:NTM51 NJQ42:NJQ51 MZU42:MZU51 MPY42:MPY51 MGC42:MGC51 LWG42:LWG51 LMK42:LMK51 LCO42:LCO51 KSS42:KSS51 KIW42:KIW51 JZA42:JZA51 JPE42:JPE51 JFI42:JFI51 IVM42:IVM51 ILQ42:ILQ51 IBU42:IBU51 HRY42:HRY51 HIC42:HIC51 GYG42:GYG51 GOK42:GOK51 GEO42:GEO51 FUS42:FUS51 FKW42:FKW51 FBA42:FBA51 ERE42:ERE51 EHI42:EHI51 DXM42:DXM51 DNQ42:DNQ51 DDU42:DDU51 CTY42:CTY51 CKC42:CKC51 CAG42:CAG51 BQK42:BQK51 BGO42:BGO51 AWS42:AWS51 AMW42:AMW51 ADA42:ADA51 TE42:TE51 AMV54:AMV150 AWR54:AWR150 BGN54:BGN150 BQJ54:BQJ150 CAF54:CAF150 CKB54:CKB150 CTX54:CTX150 DDT54:DDT150 DNP54:DNP150 DXL54:DXL150 EHH54:EHH150 ERD54:ERD150 FAZ54:FAZ150 FKV54:FKV150 FUR54:FUR150 GEN54:GEN150 GOJ54:GOJ150 GYF54:GYF150 HIB54:HIB150 HRX54:HRX150 IBT54:IBT150 ILP54:ILP150 IVL54:IVL150 JFH54:JFH150 JPD54:JPD150 JYZ54:JYZ150 KIV54:KIV150 KSR54:KSR150 LCN54:LCN150 LMJ54:LMJ150 LWF54:LWF150 MGB54:MGB150 MPX54:MPX150 MZT54:MZT150 NJP54:NJP150 NTL54:NTL150 ODH54:ODH150 OND54:OND150 OWZ54:OWZ150 PGV54:PGV150 PQR54:PQR150 QAN54:QAN150 QKJ54:QKJ150 QUF54:QUF150 REB54:REB150 RNX54:RNX150 RXT54:RXT150 SHP54:SHP150 SRL54:SRL150 TBH54:TBH150 TLD54:TLD150 TUZ54:TUZ150 UEV54:UEV150 UOR54:UOR150 UYN54:UYN150 VIJ54:VIJ150 VSF54:VSF150 WCB54:WCB150 WLX54:WLX150 WVT54:WVT150 JH54:JH150 TD54:TD150 ACZ54:ACZ150 L45:L51 BGV151:BGV872 BQR151:BQR872 CAN151:CAN872 CKJ151:CKJ872 CUF151:CUF872 DEB151:DEB872 DNX151:DNX872 DXT151:DXT872 EHP151:EHP872 ERL151:ERL872 FBH151:FBH872 FLD151:FLD872 FUZ151:FUZ872 GEV151:GEV872 GOR151:GOR872 GYN151:GYN872 HIJ151:HIJ872 HSF151:HSF872 ICB151:ICB872 ILX151:ILX872 IVT151:IVT872 JFP151:JFP872 JPL151:JPL872 JZH151:JZH872 KJD151:KJD872 KSZ151:KSZ872 LCV151:LCV872 LMR151:LMR872 LWN151:LWN872 MGJ151:MGJ872 MQF151:MQF872 NAB151:NAB872 NJX151:NJX872 NTT151:NTT872 ODP151:ODP872 ONL151:ONL872 OXH151:OXH872 PHD151:PHD872 PQZ151:PQZ872 QAV151:QAV872 QKR151:QKR872 QUN151:QUN872 REJ151:REJ872 ROF151:ROF872 RYB151:RYB872 SHX151:SHX872 SRT151:SRT872 TBP151:TBP872 TLL151:TLL872 TVH151:TVH872 UFD151:UFD872 UOZ151:UOZ872 UYV151:UYV872 VIR151:VIR872 VSN151:VSN872 WCJ151:WCJ872 WMF151:WMF872 WWB151:WWB872 JP151:JP872 TL151:TL872 ADH151:ADH872 AND151:AND872 L33:L43 L54:L143 L146:L872">
      <formula1>Приоритет_закупок</formula1>
    </dataValidation>
    <dataValidation type="list" allowBlank="1" showInputMessage="1" showErrorMessage="1" sqref="WVZ983084:WVZ983912 J65580:J66408 JN65580:JN66408 TJ65580:TJ66408 ADF65580:ADF66408 ANB65580:ANB66408 AWX65580:AWX66408 BGT65580:BGT66408 BQP65580:BQP66408 CAL65580:CAL66408 CKH65580:CKH66408 CUD65580:CUD66408 DDZ65580:DDZ66408 DNV65580:DNV66408 DXR65580:DXR66408 EHN65580:EHN66408 ERJ65580:ERJ66408 FBF65580:FBF66408 FLB65580:FLB66408 FUX65580:FUX66408 GET65580:GET66408 GOP65580:GOP66408 GYL65580:GYL66408 HIH65580:HIH66408 HSD65580:HSD66408 IBZ65580:IBZ66408 ILV65580:ILV66408 IVR65580:IVR66408 JFN65580:JFN66408 JPJ65580:JPJ66408 JZF65580:JZF66408 KJB65580:KJB66408 KSX65580:KSX66408 LCT65580:LCT66408 LMP65580:LMP66408 LWL65580:LWL66408 MGH65580:MGH66408 MQD65580:MQD66408 MZZ65580:MZZ66408 NJV65580:NJV66408 NTR65580:NTR66408 ODN65580:ODN66408 ONJ65580:ONJ66408 OXF65580:OXF66408 PHB65580:PHB66408 PQX65580:PQX66408 QAT65580:QAT66408 QKP65580:QKP66408 QUL65580:QUL66408 REH65580:REH66408 ROD65580:ROD66408 RXZ65580:RXZ66408 SHV65580:SHV66408 SRR65580:SRR66408 TBN65580:TBN66408 TLJ65580:TLJ66408 TVF65580:TVF66408 UFB65580:UFB66408 UOX65580:UOX66408 UYT65580:UYT66408 VIP65580:VIP66408 VSL65580:VSL66408 WCH65580:WCH66408 WMD65580:WMD66408 WVZ65580:WVZ66408 J131116:J131944 JN131116:JN131944 TJ131116:TJ131944 ADF131116:ADF131944 ANB131116:ANB131944 AWX131116:AWX131944 BGT131116:BGT131944 BQP131116:BQP131944 CAL131116:CAL131944 CKH131116:CKH131944 CUD131116:CUD131944 DDZ131116:DDZ131944 DNV131116:DNV131944 DXR131116:DXR131944 EHN131116:EHN131944 ERJ131116:ERJ131944 FBF131116:FBF131944 FLB131116:FLB131944 FUX131116:FUX131944 GET131116:GET131944 GOP131116:GOP131944 GYL131116:GYL131944 HIH131116:HIH131944 HSD131116:HSD131944 IBZ131116:IBZ131944 ILV131116:ILV131944 IVR131116:IVR131944 JFN131116:JFN131944 JPJ131116:JPJ131944 JZF131116:JZF131944 KJB131116:KJB131944 KSX131116:KSX131944 LCT131116:LCT131944 LMP131116:LMP131944 LWL131116:LWL131944 MGH131116:MGH131944 MQD131116:MQD131944 MZZ131116:MZZ131944 NJV131116:NJV131944 NTR131116:NTR131944 ODN131116:ODN131944 ONJ131116:ONJ131944 OXF131116:OXF131944 PHB131116:PHB131944 PQX131116:PQX131944 QAT131116:QAT131944 QKP131116:QKP131944 QUL131116:QUL131944 REH131116:REH131944 ROD131116:ROD131944 RXZ131116:RXZ131944 SHV131116:SHV131944 SRR131116:SRR131944 TBN131116:TBN131944 TLJ131116:TLJ131944 TVF131116:TVF131944 UFB131116:UFB131944 UOX131116:UOX131944 UYT131116:UYT131944 VIP131116:VIP131944 VSL131116:VSL131944 WCH131116:WCH131944 WMD131116:WMD131944 WVZ131116:WVZ131944 J196652:J197480 JN196652:JN197480 TJ196652:TJ197480 ADF196652:ADF197480 ANB196652:ANB197480 AWX196652:AWX197480 BGT196652:BGT197480 BQP196652:BQP197480 CAL196652:CAL197480 CKH196652:CKH197480 CUD196652:CUD197480 DDZ196652:DDZ197480 DNV196652:DNV197480 DXR196652:DXR197480 EHN196652:EHN197480 ERJ196652:ERJ197480 FBF196652:FBF197480 FLB196652:FLB197480 FUX196652:FUX197480 GET196652:GET197480 GOP196652:GOP197480 GYL196652:GYL197480 HIH196652:HIH197480 HSD196652:HSD197480 IBZ196652:IBZ197480 ILV196652:ILV197480 IVR196652:IVR197480 JFN196652:JFN197480 JPJ196652:JPJ197480 JZF196652:JZF197480 KJB196652:KJB197480 KSX196652:KSX197480 LCT196652:LCT197480 LMP196652:LMP197480 LWL196652:LWL197480 MGH196652:MGH197480 MQD196652:MQD197480 MZZ196652:MZZ197480 NJV196652:NJV197480 NTR196652:NTR197480 ODN196652:ODN197480 ONJ196652:ONJ197480 OXF196652:OXF197480 PHB196652:PHB197480 PQX196652:PQX197480 QAT196652:QAT197480 QKP196652:QKP197480 QUL196652:QUL197480 REH196652:REH197480 ROD196652:ROD197480 RXZ196652:RXZ197480 SHV196652:SHV197480 SRR196652:SRR197480 TBN196652:TBN197480 TLJ196652:TLJ197480 TVF196652:TVF197480 UFB196652:UFB197480 UOX196652:UOX197480 UYT196652:UYT197480 VIP196652:VIP197480 VSL196652:VSL197480 WCH196652:WCH197480 WMD196652:WMD197480 WVZ196652:WVZ197480 J262188:J263016 JN262188:JN263016 TJ262188:TJ263016 ADF262188:ADF263016 ANB262188:ANB263016 AWX262188:AWX263016 BGT262188:BGT263016 BQP262188:BQP263016 CAL262188:CAL263016 CKH262188:CKH263016 CUD262188:CUD263016 DDZ262188:DDZ263016 DNV262188:DNV263016 DXR262188:DXR263016 EHN262188:EHN263016 ERJ262188:ERJ263016 FBF262188:FBF263016 FLB262188:FLB263016 FUX262188:FUX263016 GET262188:GET263016 GOP262188:GOP263016 GYL262188:GYL263016 HIH262188:HIH263016 HSD262188:HSD263016 IBZ262188:IBZ263016 ILV262188:ILV263016 IVR262188:IVR263016 JFN262188:JFN263016 JPJ262188:JPJ263016 JZF262188:JZF263016 KJB262188:KJB263016 KSX262188:KSX263016 LCT262188:LCT263016 LMP262188:LMP263016 LWL262188:LWL263016 MGH262188:MGH263016 MQD262188:MQD263016 MZZ262188:MZZ263016 NJV262188:NJV263016 NTR262188:NTR263016 ODN262188:ODN263016 ONJ262188:ONJ263016 OXF262188:OXF263016 PHB262188:PHB263016 PQX262188:PQX263016 QAT262188:QAT263016 QKP262188:QKP263016 QUL262188:QUL263016 REH262188:REH263016 ROD262188:ROD263016 RXZ262188:RXZ263016 SHV262188:SHV263016 SRR262188:SRR263016 TBN262188:TBN263016 TLJ262188:TLJ263016 TVF262188:TVF263016 UFB262188:UFB263016 UOX262188:UOX263016 UYT262188:UYT263016 VIP262188:VIP263016 VSL262188:VSL263016 WCH262188:WCH263016 WMD262188:WMD263016 WVZ262188:WVZ263016 J327724:J328552 JN327724:JN328552 TJ327724:TJ328552 ADF327724:ADF328552 ANB327724:ANB328552 AWX327724:AWX328552 BGT327724:BGT328552 BQP327724:BQP328552 CAL327724:CAL328552 CKH327724:CKH328552 CUD327724:CUD328552 DDZ327724:DDZ328552 DNV327724:DNV328552 DXR327724:DXR328552 EHN327724:EHN328552 ERJ327724:ERJ328552 FBF327724:FBF328552 FLB327724:FLB328552 FUX327724:FUX328552 GET327724:GET328552 GOP327724:GOP328552 GYL327724:GYL328552 HIH327724:HIH328552 HSD327724:HSD328552 IBZ327724:IBZ328552 ILV327724:ILV328552 IVR327724:IVR328552 JFN327724:JFN328552 JPJ327724:JPJ328552 JZF327724:JZF328552 KJB327724:KJB328552 KSX327724:KSX328552 LCT327724:LCT328552 LMP327724:LMP328552 LWL327724:LWL328552 MGH327724:MGH328552 MQD327724:MQD328552 MZZ327724:MZZ328552 NJV327724:NJV328552 NTR327724:NTR328552 ODN327724:ODN328552 ONJ327724:ONJ328552 OXF327724:OXF328552 PHB327724:PHB328552 PQX327724:PQX328552 QAT327724:QAT328552 QKP327724:QKP328552 QUL327724:QUL328552 REH327724:REH328552 ROD327724:ROD328552 RXZ327724:RXZ328552 SHV327724:SHV328552 SRR327724:SRR328552 TBN327724:TBN328552 TLJ327724:TLJ328552 TVF327724:TVF328552 UFB327724:UFB328552 UOX327724:UOX328552 UYT327724:UYT328552 VIP327724:VIP328552 VSL327724:VSL328552 WCH327724:WCH328552 WMD327724:WMD328552 WVZ327724:WVZ328552 J393260:J394088 JN393260:JN394088 TJ393260:TJ394088 ADF393260:ADF394088 ANB393260:ANB394088 AWX393260:AWX394088 BGT393260:BGT394088 BQP393260:BQP394088 CAL393260:CAL394088 CKH393260:CKH394088 CUD393260:CUD394088 DDZ393260:DDZ394088 DNV393260:DNV394088 DXR393260:DXR394088 EHN393260:EHN394088 ERJ393260:ERJ394088 FBF393260:FBF394088 FLB393260:FLB394088 FUX393260:FUX394088 GET393260:GET394088 GOP393260:GOP394088 GYL393260:GYL394088 HIH393260:HIH394088 HSD393260:HSD394088 IBZ393260:IBZ394088 ILV393260:ILV394088 IVR393260:IVR394088 JFN393260:JFN394088 JPJ393260:JPJ394088 JZF393260:JZF394088 KJB393260:KJB394088 KSX393260:KSX394088 LCT393260:LCT394088 LMP393260:LMP394088 LWL393260:LWL394088 MGH393260:MGH394088 MQD393260:MQD394088 MZZ393260:MZZ394088 NJV393260:NJV394088 NTR393260:NTR394088 ODN393260:ODN394088 ONJ393260:ONJ394088 OXF393260:OXF394088 PHB393260:PHB394088 PQX393260:PQX394088 QAT393260:QAT394088 QKP393260:QKP394088 QUL393260:QUL394088 REH393260:REH394088 ROD393260:ROD394088 RXZ393260:RXZ394088 SHV393260:SHV394088 SRR393260:SRR394088 TBN393260:TBN394088 TLJ393260:TLJ394088 TVF393260:TVF394088 UFB393260:UFB394088 UOX393260:UOX394088 UYT393260:UYT394088 VIP393260:VIP394088 VSL393260:VSL394088 WCH393260:WCH394088 WMD393260:WMD394088 WVZ393260:WVZ394088 J458796:J459624 JN458796:JN459624 TJ458796:TJ459624 ADF458796:ADF459624 ANB458796:ANB459624 AWX458796:AWX459624 BGT458796:BGT459624 BQP458796:BQP459624 CAL458796:CAL459624 CKH458796:CKH459624 CUD458796:CUD459624 DDZ458796:DDZ459624 DNV458796:DNV459624 DXR458796:DXR459624 EHN458796:EHN459624 ERJ458796:ERJ459624 FBF458796:FBF459624 FLB458796:FLB459624 FUX458796:FUX459624 GET458796:GET459624 GOP458796:GOP459624 GYL458796:GYL459624 HIH458796:HIH459624 HSD458796:HSD459624 IBZ458796:IBZ459624 ILV458796:ILV459624 IVR458796:IVR459624 JFN458796:JFN459624 JPJ458796:JPJ459624 JZF458796:JZF459624 KJB458796:KJB459624 KSX458796:KSX459624 LCT458796:LCT459624 LMP458796:LMP459624 LWL458796:LWL459624 MGH458796:MGH459624 MQD458796:MQD459624 MZZ458796:MZZ459624 NJV458796:NJV459624 NTR458796:NTR459624 ODN458796:ODN459624 ONJ458796:ONJ459624 OXF458796:OXF459624 PHB458796:PHB459624 PQX458796:PQX459624 QAT458796:QAT459624 QKP458796:QKP459624 QUL458796:QUL459624 REH458796:REH459624 ROD458796:ROD459624 RXZ458796:RXZ459624 SHV458796:SHV459624 SRR458796:SRR459624 TBN458796:TBN459624 TLJ458796:TLJ459624 TVF458796:TVF459624 UFB458796:UFB459624 UOX458796:UOX459624 UYT458796:UYT459624 VIP458796:VIP459624 VSL458796:VSL459624 WCH458796:WCH459624 WMD458796:WMD459624 WVZ458796:WVZ459624 J524332:J525160 JN524332:JN525160 TJ524332:TJ525160 ADF524332:ADF525160 ANB524332:ANB525160 AWX524332:AWX525160 BGT524332:BGT525160 BQP524332:BQP525160 CAL524332:CAL525160 CKH524332:CKH525160 CUD524332:CUD525160 DDZ524332:DDZ525160 DNV524332:DNV525160 DXR524332:DXR525160 EHN524332:EHN525160 ERJ524332:ERJ525160 FBF524332:FBF525160 FLB524332:FLB525160 FUX524332:FUX525160 GET524332:GET525160 GOP524332:GOP525160 GYL524332:GYL525160 HIH524332:HIH525160 HSD524332:HSD525160 IBZ524332:IBZ525160 ILV524332:ILV525160 IVR524332:IVR525160 JFN524332:JFN525160 JPJ524332:JPJ525160 JZF524332:JZF525160 KJB524332:KJB525160 KSX524332:KSX525160 LCT524332:LCT525160 LMP524332:LMP525160 LWL524332:LWL525160 MGH524332:MGH525160 MQD524332:MQD525160 MZZ524332:MZZ525160 NJV524332:NJV525160 NTR524332:NTR525160 ODN524332:ODN525160 ONJ524332:ONJ525160 OXF524332:OXF525160 PHB524332:PHB525160 PQX524332:PQX525160 QAT524332:QAT525160 QKP524332:QKP525160 QUL524332:QUL525160 REH524332:REH525160 ROD524332:ROD525160 RXZ524332:RXZ525160 SHV524332:SHV525160 SRR524332:SRR525160 TBN524332:TBN525160 TLJ524332:TLJ525160 TVF524332:TVF525160 UFB524332:UFB525160 UOX524332:UOX525160 UYT524332:UYT525160 VIP524332:VIP525160 VSL524332:VSL525160 WCH524332:WCH525160 WMD524332:WMD525160 WVZ524332:WVZ525160 J589868:J590696 JN589868:JN590696 TJ589868:TJ590696 ADF589868:ADF590696 ANB589868:ANB590696 AWX589868:AWX590696 BGT589868:BGT590696 BQP589868:BQP590696 CAL589868:CAL590696 CKH589868:CKH590696 CUD589868:CUD590696 DDZ589868:DDZ590696 DNV589868:DNV590696 DXR589868:DXR590696 EHN589868:EHN590696 ERJ589868:ERJ590696 FBF589868:FBF590696 FLB589868:FLB590696 FUX589868:FUX590696 GET589868:GET590696 GOP589868:GOP590696 GYL589868:GYL590696 HIH589868:HIH590696 HSD589868:HSD590696 IBZ589868:IBZ590696 ILV589868:ILV590696 IVR589868:IVR590696 JFN589868:JFN590696 JPJ589868:JPJ590696 JZF589868:JZF590696 KJB589868:KJB590696 KSX589868:KSX590696 LCT589868:LCT590696 LMP589868:LMP590696 LWL589868:LWL590696 MGH589868:MGH590696 MQD589868:MQD590696 MZZ589868:MZZ590696 NJV589868:NJV590696 NTR589868:NTR590696 ODN589868:ODN590696 ONJ589868:ONJ590696 OXF589868:OXF590696 PHB589868:PHB590696 PQX589868:PQX590696 QAT589868:QAT590696 QKP589868:QKP590696 QUL589868:QUL590696 REH589868:REH590696 ROD589868:ROD590696 RXZ589868:RXZ590696 SHV589868:SHV590696 SRR589868:SRR590696 TBN589868:TBN590696 TLJ589868:TLJ590696 TVF589868:TVF590696 UFB589868:UFB590696 UOX589868:UOX590696 UYT589868:UYT590696 VIP589868:VIP590696 VSL589868:VSL590696 WCH589868:WCH590696 WMD589868:WMD590696 WVZ589868:WVZ590696 J655404:J656232 JN655404:JN656232 TJ655404:TJ656232 ADF655404:ADF656232 ANB655404:ANB656232 AWX655404:AWX656232 BGT655404:BGT656232 BQP655404:BQP656232 CAL655404:CAL656232 CKH655404:CKH656232 CUD655404:CUD656232 DDZ655404:DDZ656232 DNV655404:DNV656232 DXR655404:DXR656232 EHN655404:EHN656232 ERJ655404:ERJ656232 FBF655404:FBF656232 FLB655404:FLB656232 FUX655404:FUX656232 GET655404:GET656232 GOP655404:GOP656232 GYL655404:GYL656232 HIH655404:HIH656232 HSD655404:HSD656232 IBZ655404:IBZ656232 ILV655404:ILV656232 IVR655404:IVR656232 JFN655404:JFN656232 JPJ655404:JPJ656232 JZF655404:JZF656232 KJB655404:KJB656232 KSX655404:KSX656232 LCT655404:LCT656232 LMP655404:LMP656232 LWL655404:LWL656232 MGH655404:MGH656232 MQD655404:MQD656232 MZZ655404:MZZ656232 NJV655404:NJV656232 NTR655404:NTR656232 ODN655404:ODN656232 ONJ655404:ONJ656232 OXF655404:OXF656232 PHB655404:PHB656232 PQX655404:PQX656232 QAT655404:QAT656232 QKP655404:QKP656232 QUL655404:QUL656232 REH655404:REH656232 ROD655404:ROD656232 RXZ655404:RXZ656232 SHV655404:SHV656232 SRR655404:SRR656232 TBN655404:TBN656232 TLJ655404:TLJ656232 TVF655404:TVF656232 UFB655404:UFB656232 UOX655404:UOX656232 UYT655404:UYT656232 VIP655404:VIP656232 VSL655404:VSL656232 WCH655404:WCH656232 WMD655404:WMD656232 WVZ655404:WVZ656232 J720940:J721768 JN720940:JN721768 TJ720940:TJ721768 ADF720940:ADF721768 ANB720940:ANB721768 AWX720940:AWX721768 BGT720940:BGT721768 BQP720940:BQP721768 CAL720940:CAL721768 CKH720940:CKH721768 CUD720940:CUD721768 DDZ720940:DDZ721768 DNV720940:DNV721768 DXR720940:DXR721768 EHN720940:EHN721768 ERJ720940:ERJ721768 FBF720940:FBF721768 FLB720940:FLB721768 FUX720940:FUX721768 GET720940:GET721768 GOP720940:GOP721768 GYL720940:GYL721768 HIH720940:HIH721768 HSD720940:HSD721768 IBZ720940:IBZ721768 ILV720940:ILV721768 IVR720940:IVR721768 JFN720940:JFN721768 JPJ720940:JPJ721768 JZF720940:JZF721768 KJB720940:KJB721768 KSX720940:KSX721768 LCT720940:LCT721768 LMP720940:LMP721768 LWL720940:LWL721768 MGH720940:MGH721768 MQD720940:MQD721768 MZZ720940:MZZ721768 NJV720940:NJV721768 NTR720940:NTR721768 ODN720940:ODN721768 ONJ720940:ONJ721768 OXF720940:OXF721768 PHB720940:PHB721768 PQX720940:PQX721768 QAT720940:QAT721768 QKP720940:QKP721768 QUL720940:QUL721768 REH720940:REH721768 ROD720940:ROD721768 RXZ720940:RXZ721768 SHV720940:SHV721768 SRR720940:SRR721768 TBN720940:TBN721768 TLJ720940:TLJ721768 TVF720940:TVF721768 UFB720940:UFB721768 UOX720940:UOX721768 UYT720940:UYT721768 VIP720940:VIP721768 VSL720940:VSL721768 WCH720940:WCH721768 WMD720940:WMD721768 WVZ720940:WVZ721768 J786476:J787304 JN786476:JN787304 TJ786476:TJ787304 ADF786476:ADF787304 ANB786476:ANB787304 AWX786476:AWX787304 BGT786476:BGT787304 BQP786476:BQP787304 CAL786476:CAL787304 CKH786476:CKH787304 CUD786476:CUD787304 DDZ786476:DDZ787304 DNV786476:DNV787304 DXR786476:DXR787304 EHN786476:EHN787304 ERJ786476:ERJ787304 FBF786476:FBF787304 FLB786476:FLB787304 FUX786476:FUX787304 GET786476:GET787304 GOP786476:GOP787304 GYL786476:GYL787304 HIH786476:HIH787304 HSD786476:HSD787304 IBZ786476:IBZ787304 ILV786476:ILV787304 IVR786476:IVR787304 JFN786476:JFN787304 JPJ786476:JPJ787304 JZF786476:JZF787304 KJB786476:KJB787304 KSX786476:KSX787304 LCT786476:LCT787304 LMP786476:LMP787304 LWL786476:LWL787304 MGH786476:MGH787304 MQD786476:MQD787304 MZZ786476:MZZ787304 NJV786476:NJV787304 NTR786476:NTR787304 ODN786476:ODN787304 ONJ786476:ONJ787304 OXF786476:OXF787304 PHB786476:PHB787304 PQX786476:PQX787304 QAT786476:QAT787304 QKP786476:QKP787304 QUL786476:QUL787304 REH786476:REH787304 ROD786476:ROD787304 RXZ786476:RXZ787304 SHV786476:SHV787304 SRR786476:SRR787304 TBN786476:TBN787304 TLJ786476:TLJ787304 TVF786476:TVF787304 UFB786476:UFB787304 UOX786476:UOX787304 UYT786476:UYT787304 VIP786476:VIP787304 VSL786476:VSL787304 WCH786476:WCH787304 WMD786476:WMD787304 WVZ786476:WVZ787304 J852012:J852840 JN852012:JN852840 TJ852012:TJ852840 ADF852012:ADF852840 ANB852012:ANB852840 AWX852012:AWX852840 BGT852012:BGT852840 BQP852012:BQP852840 CAL852012:CAL852840 CKH852012:CKH852840 CUD852012:CUD852840 DDZ852012:DDZ852840 DNV852012:DNV852840 DXR852012:DXR852840 EHN852012:EHN852840 ERJ852012:ERJ852840 FBF852012:FBF852840 FLB852012:FLB852840 FUX852012:FUX852840 GET852012:GET852840 GOP852012:GOP852840 GYL852012:GYL852840 HIH852012:HIH852840 HSD852012:HSD852840 IBZ852012:IBZ852840 ILV852012:ILV852840 IVR852012:IVR852840 JFN852012:JFN852840 JPJ852012:JPJ852840 JZF852012:JZF852840 KJB852012:KJB852840 KSX852012:KSX852840 LCT852012:LCT852840 LMP852012:LMP852840 LWL852012:LWL852840 MGH852012:MGH852840 MQD852012:MQD852840 MZZ852012:MZZ852840 NJV852012:NJV852840 NTR852012:NTR852840 ODN852012:ODN852840 ONJ852012:ONJ852840 OXF852012:OXF852840 PHB852012:PHB852840 PQX852012:PQX852840 QAT852012:QAT852840 QKP852012:QKP852840 QUL852012:QUL852840 REH852012:REH852840 ROD852012:ROD852840 RXZ852012:RXZ852840 SHV852012:SHV852840 SRR852012:SRR852840 TBN852012:TBN852840 TLJ852012:TLJ852840 TVF852012:TVF852840 UFB852012:UFB852840 UOX852012:UOX852840 UYT852012:UYT852840 VIP852012:VIP852840 VSL852012:VSL852840 WCH852012:WCH852840 WMD852012:WMD852840 WVZ852012:WVZ852840 J917548:J918376 JN917548:JN918376 TJ917548:TJ918376 ADF917548:ADF918376 ANB917548:ANB918376 AWX917548:AWX918376 BGT917548:BGT918376 BQP917548:BQP918376 CAL917548:CAL918376 CKH917548:CKH918376 CUD917548:CUD918376 DDZ917548:DDZ918376 DNV917548:DNV918376 DXR917548:DXR918376 EHN917548:EHN918376 ERJ917548:ERJ918376 FBF917548:FBF918376 FLB917548:FLB918376 FUX917548:FUX918376 GET917548:GET918376 GOP917548:GOP918376 GYL917548:GYL918376 HIH917548:HIH918376 HSD917548:HSD918376 IBZ917548:IBZ918376 ILV917548:ILV918376 IVR917548:IVR918376 JFN917548:JFN918376 JPJ917548:JPJ918376 JZF917548:JZF918376 KJB917548:KJB918376 KSX917548:KSX918376 LCT917548:LCT918376 LMP917548:LMP918376 LWL917548:LWL918376 MGH917548:MGH918376 MQD917548:MQD918376 MZZ917548:MZZ918376 NJV917548:NJV918376 NTR917548:NTR918376 ODN917548:ODN918376 ONJ917548:ONJ918376 OXF917548:OXF918376 PHB917548:PHB918376 PQX917548:PQX918376 QAT917548:QAT918376 QKP917548:QKP918376 QUL917548:QUL918376 REH917548:REH918376 ROD917548:ROD918376 RXZ917548:RXZ918376 SHV917548:SHV918376 SRR917548:SRR918376 TBN917548:TBN918376 TLJ917548:TLJ918376 TVF917548:TVF918376 UFB917548:UFB918376 UOX917548:UOX918376 UYT917548:UYT918376 VIP917548:VIP918376 VSL917548:VSL918376 WCH917548:WCH918376 WMD917548:WMD918376 WVZ917548:WVZ918376 J983084:J983912 JN983084:JN983912 TJ983084:TJ983912 ADF983084:ADF983912 ANB983084:ANB983912 AWX983084:AWX983912 BGT983084:BGT983912 BQP983084:BQP983912 CAL983084:CAL983912 CKH983084:CKH983912 CUD983084:CUD983912 DDZ983084:DDZ983912 DNV983084:DNV983912 DXR983084:DXR983912 EHN983084:EHN983912 ERJ983084:ERJ983912 FBF983084:FBF983912 FLB983084:FLB983912 FUX983084:FUX983912 GET983084:GET983912 GOP983084:GOP983912 GYL983084:GYL983912 HIH983084:HIH983912 HSD983084:HSD983912 IBZ983084:IBZ983912 ILV983084:ILV983912 IVR983084:IVR983912 JFN983084:JFN983912 JPJ983084:JPJ983912 JZF983084:JZF983912 KJB983084:KJB983912 KSX983084:KSX983912 LCT983084:LCT983912 LMP983084:LMP983912 LWL983084:LWL983912 MGH983084:MGH983912 MQD983084:MQD983912 MZZ983084:MZZ983912 NJV983084:NJV983912 NTR983084:NTR983912 ODN983084:ODN983912 ONJ983084:ONJ983912 OXF983084:OXF983912 PHB983084:PHB983912 PQX983084:PQX983912 QAT983084:QAT983912 QKP983084:QKP983912 QUL983084:QUL983912 REH983084:REH983912 ROD983084:ROD983912 RXZ983084:RXZ983912 SHV983084:SHV983912 SRR983084:SRR983912 TBN983084:TBN983912 TLJ983084:TLJ983912 TVF983084:TVF983912 UFB983084:UFB983912 UOX983084:UOX983912 UYT983084:UYT983912 VIP983084:VIP983912 VSL983084:VSL983912 WCH983084:WCH983912 WMD983084:WMD983912 SX12:SX30 JF31 JF11 WVR11 WVR31 WLV11 WLV31 WBZ11 WBZ31 VSD11 VSD31 VIH11 VIH31 UYL11 UYL31 UOP11 UOP31 UET11 UET31 TUX11 TUX31 TLB11 TLB31 TBF11 TBF31 SRJ11 SRJ31 SHN11 SHN31 RXR11 RXR31 RNV11 RNV31 RDZ11 RDZ31 QUD11 QUD31 QKH11 QKH31 QAL11 QAL31 PQP11 PQP31 PGT11 PGT31 OWX11 OWX31 ONB11 ONB31 ODF11 ODF31 NTJ11 NTJ31 NJN11 NJN31 MZR11 MZR31 MPV11 MPV31 MFZ11 MFZ31 LWD11 LWD31 LMH11 LMH31 LCL11 LCL31 KSP11 KSP31 KIT11 KIT31 JYX11 JYX31 JPB11 JPB31 JFF11 JFF31 IVJ11 IVJ31 ILN11 ILN31 IBR11 IBR31 HRV11 HRV31 HHZ11 HHZ31 GYD11 GYD31 GOH11 GOH31 GEL11 GEL31 FUP11 FUP31 FKT11 FKT31 FAX11 FAX31 ERB11 ERB31 EHF11 EHF31 DXJ11 DXJ31 DNN11 DNN31 DDR11 DDR31 CTV11 CTV31 CJZ11 CJZ31 CAD11 CAD31 BQH11 BQH31 BGL11 BGL31 AWP11 AWP31 AMT11 AMT31 ACX11 ACX31 TB11 TB31 JB12:JB30 WVN12:WVN30 WLR12:WLR30 WBV12:WBV30 VRZ12:VRZ30 VID12:VID30 UYH12:UYH30 UOL12:UOL30 UEP12:UEP30 TUT12:TUT30 TKX12:TKX30 TBB12:TBB30 SRF12:SRF30 SHJ12:SHJ30 RXN12:RXN30 RNR12:RNR30 RDV12:RDV30 QTZ12:QTZ30 QKD12:QKD30 QAH12:QAH30 PQL12:PQL30 PGP12:PGP30 OWT12:OWT30 OMX12:OMX30 ODB12:ODB30 NTF12:NTF30 NJJ12:NJJ30 MZN12:MZN30 MPR12:MPR30 MFV12:MFV30 LVZ12:LVZ30 LMD12:LMD30 LCH12:LCH30 KSL12:KSL30 KIP12:KIP30 JYT12:JYT30 JOX12:JOX30 JFB12:JFB30 IVF12:IVF30 ILJ12:ILJ30 IBN12:IBN30 HRR12:HRR30 HHV12:HHV30 GXZ12:GXZ30 GOD12:GOD30 GEH12:GEH30 FUL12:FUL30 FKP12:FKP30 FAT12:FAT30 EQX12:EQX30 EHB12:EHB30 DXF12:DXF30 DNJ12:DNJ30 DDN12:DDN30 CTR12:CTR30 CJV12:CJV30 BZZ12:BZZ30 BQD12:BQD30 BGH12:BGH30 AWL12:AWL30 AMP12:AMP30 ACT12:ACT30 WVR33:WVR41 WLV33:WLV41 WBZ33:WBZ41 VSD33:VSD41 VIH33:VIH41 UYL33:UYL41 UOP33:UOP41 UET33:UET41 TUX33:TUX41 TLB33:TLB41 TBF33:TBF41 SRJ33:SRJ41 SHN33:SHN41 RXR33:RXR41 RNV33:RNV41 RDZ33:RDZ41 QUD33:QUD41 QKH33:QKH41 QAL33:QAL41 PQP33:PQP41 PGT33:PGT41 OWX33:OWX41 ONB33:ONB41 ODF33:ODF41 NTJ33:NTJ41 NJN33:NJN41 MZR33:MZR41 MPV33:MPV41 MFZ33:MFZ41 LWD33:LWD41 LMH33:LMH41 LCL33:LCL41 KSP33:KSP41 KIT33:KIT41 JYX33:JYX41 JPB33:JPB41 JFF33:JFF41 IVJ33:IVJ41 ILN33:ILN41 IBR33:IBR41 HRV33:HRV41 HHZ33:HHZ41 GYD33:GYD41 GOH33:GOH41 GEL33:GEL41 FUP33:FUP41 FKT33:FKT41 FAX33:FAX41 ERB33:ERB41 EHF33:EHF41 DXJ33:DXJ41 DNN33:DNN41 DDR33:DDR41 CTV33:CTV41 CJZ33:CJZ41 CAD33:CAD41 BQH33:BQH41 BGL33:BGL41 AWP33:AWP41 AMT33:AMT41 ACX33:ACX41 TB33:TB41 AWX151:AWX872 J11:J31 TC42:TC51 JF33:JF41 JG42:JG51 WVS42:WVS51 WLW42:WLW51 WCA42:WCA51 VSE42:VSE51 VII42:VII51 UYM42:UYM51 UOQ42:UOQ51 UEU42:UEU51 TUY42:TUY51 TLC42:TLC51 TBG42:TBG51 SRK42:SRK51 SHO42:SHO51 RXS42:RXS51 RNW42:RNW51 REA42:REA51 QUE42:QUE51 QKI42:QKI51 QAM42:QAM51 PQQ42:PQQ51 PGU42:PGU51 OWY42:OWY51 ONC42:ONC51 ODG42:ODG51 NTK42:NTK51 NJO42:NJO51 MZS42:MZS51 MPW42:MPW51 MGA42:MGA51 LWE42:LWE51 LMI42:LMI51 LCM42:LCM51 KSQ42:KSQ51 KIU42:KIU51 JYY42:JYY51 JPC42:JPC51 JFG42:JFG51 IVK42:IVK51 ILO42:ILO51 IBS42:IBS51 HRW42:HRW51 HIA42:HIA51 GYE42:GYE51 GOI42:GOI51 GEM42:GEM51 FUQ42:FUQ51 FKU42:FKU51 FAY42:FAY51 ERC42:ERC51 EHG42:EHG51 DXK42:DXK51 DNO42:DNO51 DDS42:DDS51 CTW42:CTW51 CKA42:CKA51 CAE42:CAE51 BQI42:BQI51 BGM42:BGM51 AWQ42:AWQ51 AMU42:AMU51 ACY42:ACY51 J54:J116 J122:J141 ACX54:ACX150 AMT54:AMT150 AWP54:AWP150 BGL54:BGL150 BQH54:BQH150 CAD54:CAD150 CJZ54:CJZ150 CTV54:CTV150 DDR54:DDR150 DNN54:DNN150 DXJ54:DXJ150 EHF54:EHF150 ERB54:ERB150 FAX54:FAX150 FKT54:FKT150 FUP54:FUP150 GEL54:GEL150 GOH54:GOH150 GYD54:GYD150 HHZ54:HHZ150 HRV54:HRV150 IBR54:IBR150 ILN54:ILN150 IVJ54:IVJ150 JFF54:JFF150 JPB54:JPB150 JYX54:JYX150 KIT54:KIT150 KSP54:KSP150 LCL54:LCL150 LMH54:LMH150 LWD54:LWD150 MFZ54:MFZ150 MPV54:MPV150 MZR54:MZR150 NJN54:NJN150 NTJ54:NTJ150 ODF54:ODF150 ONB54:ONB150 OWX54:OWX150 PGT54:PGT150 PQP54:PQP150 QAL54:QAL150 QKH54:QKH150 QUD54:QUD150 RDZ54:RDZ150 RNV54:RNV150 RXR54:RXR150 SHN54:SHN150 SRJ54:SRJ150 TBF54:TBF150 TLB54:TLB150 TUX54:TUX150 UET54:UET150 UOP54:UOP150 UYL54:UYL150 VIH54:VIH150 VSD54:VSD150 WBZ54:WBZ150 WLV54:WLV150 WVR54:WVR150 JF54:JF150 TB54:TB150 BGT151:BGT872 BQP151:BQP872 CAL151:CAL872 CKH151:CKH872 CUD151:CUD872 DDZ151:DDZ872 DNV151:DNV872 DXR151:DXR872 EHN151:EHN872 ERJ151:ERJ872 FBF151:FBF872 FLB151:FLB872 FUX151:FUX872 GET151:GET872 GOP151:GOP872 GYL151:GYL872 HIH151:HIH872 HSD151:HSD872 IBZ151:IBZ872 ILV151:ILV872 IVR151:IVR872 JFN151:JFN872 JPJ151:JPJ872 JZF151:JZF872 KJB151:KJB872 KSX151:KSX872 LCT151:LCT872 LMP151:LMP872 LWL151:LWL872 MGH151:MGH872 MQD151:MQD872 MZZ151:MZZ872 NJV151:NJV872 NTR151:NTR872 ODN151:ODN872 ONJ151:ONJ872 OXF151:OXF872 PHB151:PHB872 PQX151:PQX872 QAT151:QAT872 QKP151:QKP872 QUL151:QUL872 REH151:REH872 ROD151:ROD872 RXZ151:RXZ872 SHV151:SHV872 SRR151:SRR872 TBN151:TBN872 TLJ151:TLJ872 TVF151:TVF872 UFB151:UFB872 UOX151:UOX872 UYT151:UYT872 VIP151:VIP872 VSL151:VSL872 WCH151:WCH872 WMD151:WMD872 WVZ151:WVZ872 JN151:JN872 TJ151:TJ872 ADF151:ADF872 ANB151:ANB872 J33:J51 J144 J146:J872">
      <formula1>Способ_закупок</formula1>
    </dataValidation>
    <dataValidation type="textLength" operator="equal" allowBlank="1" showInputMessage="1" showErrorMessage="1" error="Код КАТО должен содержать 9 символов" sqref="R65580:R66408 JV65580:JV66408 TR65580:TR66408 ADN65580:ADN66408 ANJ65580:ANJ66408 AXF65580:AXF66408 BHB65580:BHB66408 BQX65580:BQX66408 CAT65580:CAT66408 CKP65580:CKP66408 CUL65580:CUL66408 DEH65580:DEH66408 DOD65580:DOD66408 DXZ65580:DXZ66408 EHV65580:EHV66408 ERR65580:ERR66408 FBN65580:FBN66408 FLJ65580:FLJ66408 FVF65580:FVF66408 GFB65580:GFB66408 GOX65580:GOX66408 GYT65580:GYT66408 HIP65580:HIP66408 HSL65580:HSL66408 ICH65580:ICH66408 IMD65580:IMD66408 IVZ65580:IVZ66408 JFV65580:JFV66408 JPR65580:JPR66408 JZN65580:JZN66408 KJJ65580:KJJ66408 KTF65580:KTF66408 LDB65580:LDB66408 LMX65580:LMX66408 LWT65580:LWT66408 MGP65580:MGP66408 MQL65580:MQL66408 NAH65580:NAH66408 NKD65580:NKD66408 NTZ65580:NTZ66408 ODV65580:ODV66408 ONR65580:ONR66408 OXN65580:OXN66408 PHJ65580:PHJ66408 PRF65580:PRF66408 QBB65580:QBB66408 QKX65580:QKX66408 QUT65580:QUT66408 REP65580:REP66408 ROL65580:ROL66408 RYH65580:RYH66408 SID65580:SID66408 SRZ65580:SRZ66408 TBV65580:TBV66408 TLR65580:TLR66408 TVN65580:TVN66408 UFJ65580:UFJ66408 UPF65580:UPF66408 UZB65580:UZB66408 VIX65580:VIX66408 VST65580:VST66408 WCP65580:WCP66408 WML65580:WML66408 WWH65580:WWH66408 R131116:R131944 JV131116:JV131944 TR131116:TR131944 ADN131116:ADN131944 ANJ131116:ANJ131944 AXF131116:AXF131944 BHB131116:BHB131944 BQX131116:BQX131944 CAT131116:CAT131944 CKP131116:CKP131944 CUL131116:CUL131944 DEH131116:DEH131944 DOD131116:DOD131944 DXZ131116:DXZ131944 EHV131116:EHV131944 ERR131116:ERR131944 FBN131116:FBN131944 FLJ131116:FLJ131944 FVF131116:FVF131944 GFB131116:GFB131944 GOX131116:GOX131944 GYT131116:GYT131944 HIP131116:HIP131944 HSL131116:HSL131944 ICH131116:ICH131944 IMD131116:IMD131944 IVZ131116:IVZ131944 JFV131116:JFV131944 JPR131116:JPR131944 JZN131116:JZN131944 KJJ131116:KJJ131944 KTF131116:KTF131944 LDB131116:LDB131944 LMX131116:LMX131944 LWT131116:LWT131944 MGP131116:MGP131944 MQL131116:MQL131944 NAH131116:NAH131944 NKD131116:NKD131944 NTZ131116:NTZ131944 ODV131116:ODV131944 ONR131116:ONR131944 OXN131116:OXN131944 PHJ131116:PHJ131944 PRF131116:PRF131944 QBB131116:QBB131944 QKX131116:QKX131944 QUT131116:QUT131944 REP131116:REP131944 ROL131116:ROL131944 RYH131116:RYH131944 SID131116:SID131944 SRZ131116:SRZ131944 TBV131116:TBV131944 TLR131116:TLR131944 TVN131116:TVN131944 UFJ131116:UFJ131944 UPF131116:UPF131944 UZB131116:UZB131944 VIX131116:VIX131944 VST131116:VST131944 WCP131116:WCP131944 WML131116:WML131944 WWH131116:WWH131944 R196652:R197480 JV196652:JV197480 TR196652:TR197480 ADN196652:ADN197480 ANJ196652:ANJ197480 AXF196652:AXF197480 BHB196652:BHB197480 BQX196652:BQX197480 CAT196652:CAT197480 CKP196652:CKP197480 CUL196652:CUL197480 DEH196652:DEH197480 DOD196652:DOD197480 DXZ196652:DXZ197480 EHV196652:EHV197480 ERR196652:ERR197480 FBN196652:FBN197480 FLJ196652:FLJ197480 FVF196652:FVF197480 GFB196652:GFB197480 GOX196652:GOX197480 GYT196652:GYT197480 HIP196652:HIP197480 HSL196652:HSL197480 ICH196652:ICH197480 IMD196652:IMD197480 IVZ196652:IVZ197480 JFV196652:JFV197480 JPR196652:JPR197480 JZN196652:JZN197480 KJJ196652:KJJ197480 KTF196652:KTF197480 LDB196652:LDB197480 LMX196652:LMX197480 LWT196652:LWT197480 MGP196652:MGP197480 MQL196652:MQL197480 NAH196652:NAH197480 NKD196652:NKD197480 NTZ196652:NTZ197480 ODV196652:ODV197480 ONR196652:ONR197480 OXN196652:OXN197480 PHJ196652:PHJ197480 PRF196652:PRF197480 QBB196652:QBB197480 QKX196652:QKX197480 QUT196652:QUT197480 REP196652:REP197480 ROL196652:ROL197480 RYH196652:RYH197480 SID196652:SID197480 SRZ196652:SRZ197480 TBV196652:TBV197480 TLR196652:TLR197480 TVN196652:TVN197480 UFJ196652:UFJ197480 UPF196652:UPF197480 UZB196652:UZB197480 VIX196652:VIX197480 VST196652:VST197480 WCP196652:WCP197480 WML196652:WML197480 WWH196652:WWH197480 R262188:R263016 JV262188:JV263016 TR262188:TR263016 ADN262188:ADN263016 ANJ262188:ANJ263016 AXF262188:AXF263016 BHB262188:BHB263016 BQX262188:BQX263016 CAT262188:CAT263016 CKP262188:CKP263016 CUL262188:CUL263016 DEH262188:DEH263016 DOD262188:DOD263016 DXZ262188:DXZ263016 EHV262188:EHV263016 ERR262188:ERR263016 FBN262188:FBN263016 FLJ262188:FLJ263016 FVF262188:FVF263016 GFB262188:GFB263016 GOX262188:GOX263016 GYT262188:GYT263016 HIP262188:HIP263016 HSL262188:HSL263016 ICH262188:ICH263016 IMD262188:IMD263016 IVZ262188:IVZ263016 JFV262188:JFV263016 JPR262188:JPR263016 JZN262188:JZN263016 KJJ262188:KJJ263016 KTF262188:KTF263016 LDB262188:LDB263016 LMX262188:LMX263016 LWT262188:LWT263016 MGP262188:MGP263016 MQL262188:MQL263016 NAH262188:NAH263016 NKD262188:NKD263016 NTZ262188:NTZ263016 ODV262188:ODV263016 ONR262188:ONR263016 OXN262188:OXN263016 PHJ262188:PHJ263016 PRF262188:PRF263016 QBB262188:QBB263016 QKX262188:QKX263016 QUT262188:QUT263016 REP262188:REP263016 ROL262188:ROL263016 RYH262188:RYH263016 SID262188:SID263016 SRZ262188:SRZ263016 TBV262188:TBV263016 TLR262188:TLR263016 TVN262188:TVN263016 UFJ262188:UFJ263016 UPF262188:UPF263016 UZB262188:UZB263016 VIX262188:VIX263016 VST262188:VST263016 WCP262188:WCP263016 WML262188:WML263016 WWH262188:WWH263016 R327724:R328552 JV327724:JV328552 TR327724:TR328552 ADN327724:ADN328552 ANJ327724:ANJ328552 AXF327724:AXF328552 BHB327724:BHB328552 BQX327724:BQX328552 CAT327724:CAT328552 CKP327724:CKP328552 CUL327724:CUL328552 DEH327724:DEH328552 DOD327724:DOD328552 DXZ327724:DXZ328552 EHV327724:EHV328552 ERR327724:ERR328552 FBN327724:FBN328552 FLJ327724:FLJ328552 FVF327724:FVF328552 GFB327724:GFB328552 GOX327724:GOX328552 GYT327724:GYT328552 HIP327724:HIP328552 HSL327724:HSL328552 ICH327724:ICH328552 IMD327724:IMD328552 IVZ327724:IVZ328552 JFV327724:JFV328552 JPR327724:JPR328552 JZN327724:JZN328552 KJJ327724:KJJ328552 KTF327724:KTF328552 LDB327724:LDB328552 LMX327724:LMX328552 LWT327724:LWT328552 MGP327724:MGP328552 MQL327724:MQL328552 NAH327724:NAH328552 NKD327724:NKD328552 NTZ327724:NTZ328552 ODV327724:ODV328552 ONR327724:ONR328552 OXN327724:OXN328552 PHJ327724:PHJ328552 PRF327724:PRF328552 QBB327724:QBB328552 QKX327724:QKX328552 QUT327724:QUT328552 REP327724:REP328552 ROL327724:ROL328552 RYH327724:RYH328552 SID327724:SID328552 SRZ327724:SRZ328552 TBV327724:TBV328552 TLR327724:TLR328552 TVN327724:TVN328552 UFJ327724:UFJ328552 UPF327724:UPF328552 UZB327724:UZB328552 VIX327724:VIX328552 VST327724:VST328552 WCP327724:WCP328552 WML327724:WML328552 WWH327724:WWH328552 R393260:R394088 JV393260:JV394088 TR393260:TR394088 ADN393260:ADN394088 ANJ393260:ANJ394088 AXF393260:AXF394088 BHB393260:BHB394088 BQX393260:BQX394088 CAT393260:CAT394088 CKP393260:CKP394088 CUL393260:CUL394088 DEH393260:DEH394088 DOD393260:DOD394088 DXZ393260:DXZ394088 EHV393260:EHV394088 ERR393260:ERR394088 FBN393260:FBN394088 FLJ393260:FLJ394088 FVF393260:FVF394088 GFB393260:GFB394088 GOX393260:GOX394088 GYT393260:GYT394088 HIP393260:HIP394088 HSL393260:HSL394088 ICH393260:ICH394088 IMD393260:IMD394088 IVZ393260:IVZ394088 JFV393260:JFV394088 JPR393260:JPR394088 JZN393260:JZN394088 KJJ393260:KJJ394088 KTF393260:KTF394088 LDB393260:LDB394088 LMX393260:LMX394088 LWT393260:LWT394088 MGP393260:MGP394088 MQL393260:MQL394088 NAH393260:NAH394088 NKD393260:NKD394088 NTZ393260:NTZ394088 ODV393260:ODV394088 ONR393260:ONR394088 OXN393260:OXN394088 PHJ393260:PHJ394088 PRF393260:PRF394088 QBB393260:QBB394088 QKX393260:QKX394088 QUT393260:QUT394088 REP393260:REP394088 ROL393260:ROL394088 RYH393260:RYH394088 SID393260:SID394088 SRZ393260:SRZ394088 TBV393260:TBV394088 TLR393260:TLR394088 TVN393260:TVN394088 UFJ393260:UFJ394088 UPF393260:UPF394088 UZB393260:UZB394088 VIX393260:VIX394088 VST393260:VST394088 WCP393260:WCP394088 WML393260:WML394088 WWH393260:WWH394088 R458796:R459624 JV458796:JV459624 TR458796:TR459624 ADN458796:ADN459624 ANJ458796:ANJ459624 AXF458796:AXF459624 BHB458796:BHB459624 BQX458796:BQX459624 CAT458796:CAT459624 CKP458796:CKP459624 CUL458796:CUL459624 DEH458796:DEH459624 DOD458796:DOD459624 DXZ458796:DXZ459624 EHV458796:EHV459624 ERR458796:ERR459624 FBN458796:FBN459624 FLJ458796:FLJ459624 FVF458796:FVF459624 GFB458796:GFB459624 GOX458796:GOX459624 GYT458796:GYT459624 HIP458796:HIP459624 HSL458796:HSL459624 ICH458796:ICH459624 IMD458796:IMD459624 IVZ458796:IVZ459624 JFV458796:JFV459624 JPR458796:JPR459624 JZN458796:JZN459624 KJJ458796:KJJ459624 KTF458796:KTF459624 LDB458796:LDB459624 LMX458796:LMX459624 LWT458796:LWT459624 MGP458796:MGP459624 MQL458796:MQL459624 NAH458796:NAH459624 NKD458796:NKD459624 NTZ458796:NTZ459624 ODV458796:ODV459624 ONR458796:ONR459624 OXN458796:OXN459624 PHJ458796:PHJ459624 PRF458796:PRF459624 QBB458796:QBB459624 QKX458796:QKX459624 QUT458796:QUT459624 REP458796:REP459624 ROL458796:ROL459624 RYH458796:RYH459624 SID458796:SID459624 SRZ458796:SRZ459624 TBV458796:TBV459624 TLR458796:TLR459624 TVN458796:TVN459624 UFJ458796:UFJ459624 UPF458796:UPF459624 UZB458796:UZB459624 VIX458796:VIX459624 VST458796:VST459624 WCP458796:WCP459624 WML458796:WML459624 WWH458796:WWH459624 R524332:R525160 JV524332:JV525160 TR524332:TR525160 ADN524332:ADN525160 ANJ524332:ANJ525160 AXF524332:AXF525160 BHB524332:BHB525160 BQX524332:BQX525160 CAT524332:CAT525160 CKP524332:CKP525160 CUL524332:CUL525160 DEH524332:DEH525160 DOD524332:DOD525160 DXZ524332:DXZ525160 EHV524332:EHV525160 ERR524332:ERR525160 FBN524332:FBN525160 FLJ524332:FLJ525160 FVF524332:FVF525160 GFB524332:GFB525160 GOX524332:GOX525160 GYT524332:GYT525160 HIP524332:HIP525160 HSL524332:HSL525160 ICH524332:ICH525160 IMD524332:IMD525160 IVZ524332:IVZ525160 JFV524332:JFV525160 JPR524332:JPR525160 JZN524332:JZN525160 KJJ524332:KJJ525160 KTF524332:KTF525160 LDB524332:LDB525160 LMX524332:LMX525160 LWT524332:LWT525160 MGP524332:MGP525160 MQL524332:MQL525160 NAH524332:NAH525160 NKD524332:NKD525160 NTZ524332:NTZ525160 ODV524332:ODV525160 ONR524332:ONR525160 OXN524332:OXN525160 PHJ524332:PHJ525160 PRF524332:PRF525160 QBB524332:QBB525160 QKX524332:QKX525160 QUT524332:QUT525160 REP524332:REP525160 ROL524332:ROL525160 RYH524332:RYH525160 SID524332:SID525160 SRZ524332:SRZ525160 TBV524332:TBV525160 TLR524332:TLR525160 TVN524332:TVN525160 UFJ524332:UFJ525160 UPF524332:UPF525160 UZB524332:UZB525160 VIX524332:VIX525160 VST524332:VST525160 WCP524332:WCP525160 WML524332:WML525160 WWH524332:WWH525160 R589868:R590696 JV589868:JV590696 TR589868:TR590696 ADN589868:ADN590696 ANJ589868:ANJ590696 AXF589868:AXF590696 BHB589868:BHB590696 BQX589868:BQX590696 CAT589868:CAT590696 CKP589868:CKP590696 CUL589868:CUL590696 DEH589868:DEH590696 DOD589868:DOD590696 DXZ589868:DXZ590696 EHV589868:EHV590696 ERR589868:ERR590696 FBN589868:FBN590696 FLJ589868:FLJ590696 FVF589868:FVF590696 GFB589868:GFB590696 GOX589868:GOX590696 GYT589868:GYT590696 HIP589868:HIP590696 HSL589868:HSL590696 ICH589868:ICH590696 IMD589868:IMD590696 IVZ589868:IVZ590696 JFV589868:JFV590696 JPR589868:JPR590696 JZN589868:JZN590696 KJJ589868:KJJ590696 KTF589868:KTF590696 LDB589868:LDB590696 LMX589868:LMX590696 LWT589868:LWT590696 MGP589868:MGP590696 MQL589868:MQL590696 NAH589868:NAH590696 NKD589868:NKD590696 NTZ589868:NTZ590696 ODV589868:ODV590696 ONR589868:ONR590696 OXN589868:OXN590696 PHJ589868:PHJ590696 PRF589868:PRF590696 QBB589868:QBB590696 QKX589868:QKX590696 QUT589868:QUT590696 REP589868:REP590696 ROL589868:ROL590696 RYH589868:RYH590696 SID589868:SID590696 SRZ589868:SRZ590696 TBV589868:TBV590696 TLR589868:TLR590696 TVN589868:TVN590696 UFJ589868:UFJ590696 UPF589868:UPF590696 UZB589868:UZB590696 VIX589868:VIX590696 VST589868:VST590696 WCP589868:WCP590696 WML589868:WML590696 WWH589868:WWH590696 R655404:R656232 JV655404:JV656232 TR655404:TR656232 ADN655404:ADN656232 ANJ655404:ANJ656232 AXF655404:AXF656232 BHB655404:BHB656232 BQX655404:BQX656232 CAT655404:CAT656232 CKP655404:CKP656232 CUL655404:CUL656232 DEH655404:DEH656232 DOD655404:DOD656232 DXZ655404:DXZ656232 EHV655404:EHV656232 ERR655404:ERR656232 FBN655404:FBN656232 FLJ655404:FLJ656232 FVF655404:FVF656232 GFB655404:GFB656232 GOX655404:GOX656232 GYT655404:GYT656232 HIP655404:HIP656232 HSL655404:HSL656232 ICH655404:ICH656232 IMD655404:IMD656232 IVZ655404:IVZ656232 JFV655404:JFV656232 JPR655404:JPR656232 JZN655404:JZN656232 KJJ655404:KJJ656232 KTF655404:KTF656232 LDB655404:LDB656232 LMX655404:LMX656232 LWT655404:LWT656232 MGP655404:MGP656232 MQL655404:MQL656232 NAH655404:NAH656232 NKD655404:NKD656232 NTZ655404:NTZ656232 ODV655404:ODV656232 ONR655404:ONR656232 OXN655404:OXN656232 PHJ655404:PHJ656232 PRF655404:PRF656232 QBB655404:QBB656232 QKX655404:QKX656232 QUT655404:QUT656232 REP655404:REP656232 ROL655404:ROL656232 RYH655404:RYH656232 SID655404:SID656232 SRZ655404:SRZ656232 TBV655404:TBV656232 TLR655404:TLR656232 TVN655404:TVN656232 UFJ655404:UFJ656232 UPF655404:UPF656232 UZB655404:UZB656232 VIX655404:VIX656232 VST655404:VST656232 WCP655404:WCP656232 WML655404:WML656232 WWH655404:WWH656232 R720940:R721768 JV720940:JV721768 TR720940:TR721768 ADN720940:ADN721768 ANJ720940:ANJ721768 AXF720940:AXF721768 BHB720940:BHB721768 BQX720940:BQX721768 CAT720940:CAT721768 CKP720940:CKP721768 CUL720940:CUL721768 DEH720940:DEH721768 DOD720940:DOD721768 DXZ720940:DXZ721768 EHV720940:EHV721768 ERR720940:ERR721768 FBN720940:FBN721768 FLJ720940:FLJ721768 FVF720940:FVF721768 GFB720940:GFB721768 GOX720940:GOX721768 GYT720940:GYT721768 HIP720940:HIP721768 HSL720940:HSL721768 ICH720940:ICH721768 IMD720940:IMD721768 IVZ720940:IVZ721768 JFV720940:JFV721768 JPR720940:JPR721768 JZN720940:JZN721768 KJJ720940:KJJ721768 KTF720940:KTF721768 LDB720940:LDB721768 LMX720940:LMX721768 LWT720940:LWT721768 MGP720940:MGP721768 MQL720940:MQL721768 NAH720940:NAH721768 NKD720940:NKD721768 NTZ720940:NTZ721768 ODV720940:ODV721768 ONR720940:ONR721768 OXN720940:OXN721768 PHJ720940:PHJ721768 PRF720940:PRF721768 QBB720940:QBB721768 QKX720940:QKX721768 QUT720940:QUT721768 REP720940:REP721768 ROL720940:ROL721768 RYH720940:RYH721768 SID720940:SID721768 SRZ720940:SRZ721768 TBV720940:TBV721768 TLR720940:TLR721768 TVN720940:TVN721768 UFJ720940:UFJ721768 UPF720940:UPF721768 UZB720940:UZB721768 VIX720940:VIX721768 VST720940:VST721768 WCP720940:WCP721768 WML720940:WML721768 WWH720940:WWH721768 R786476:R787304 JV786476:JV787304 TR786476:TR787304 ADN786476:ADN787304 ANJ786476:ANJ787304 AXF786476:AXF787304 BHB786476:BHB787304 BQX786476:BQX787304 CAT786476:CAT787304 CKP786476:CKP787304 CUL786476:CUL787304 DEH786476:DEH787304 DOD786476:DOD787304 DXZ786476:DXZ787304 EHV786476:EHV787304 ERR786476:ERR787304 FBN786476:FBN787304 FLJ786476:FLJ787304 FVF786476:FVF787304 GFB786476:GFB787304 GOX786476:GOX787304 GYT786476:GYT787304 HIP786476:HIP787304 HSL786476:HSL787304 ICH786476:ICH787304 IMD786476:IMD787304 IVZ786476:IVZ787304 JFV786476:JFV787304 JPR786476:JPR787304 JZN786476:JZN787304 KJJ786476:KJJ787304 KTF786476:KTF787304 LDB786476:LDB787304 LMX786476:LMX787304 LWT786476:LWT787304 MGP786476:MGP787304 MQL786476:MQL787304 NAH786476:NAH787304 NKD786476:NKD787304 NTZ786476:NTZ787304 ODV786476:ODV787304 ONR786476:ONR787304 OXN786476:OXN787304 PHJ786476:PHJ787304 PRF786476:PRF787304 QBB786476:QBB787304 QKX786476:QKX787304 QUT786476:QUT787304 REP786476:REP787304 ROL786476:ROL787304 RYH786476:RYH787304 SID786476:SID787304 SRZ786476:SRZ787304 TBV786476:TBV787304 TLR786476:TLR787304 TVN786476:TVN787304 UFJ786476:UFJ787304 UPF786476:UPF787304 UZB786476:UZB787304 VIX786476:VIX787304 VST786476:VST787304 WCP786476:WCP787304 WML786476:WML787304 WWH786476:WWH787304 R852012:R852840 JV852012:JV852840 TR852012:TR852840 ADN852012:ADN852840 ANJ852012:ANJ852840 AXF852012:AXF852840 BHB852012:BHB852840 BQX852012:BQX852840 CAT852012:CAT852840 CKP852012:CKP852840 CUL852012:CUL852840 DEH852012:DEH852840 DOD852012:DOD852840 DXZ852012:DXZ852840 EHV852012:EHV852840 ERR852012:ERR852840 FBN852012:FBN852840 FLJ852012:FLJ852840 FVF852012:FVF852840 GFB852012:GFB852840 GOX852012:GOX852840 GYT852012:GYT852840 HIP852012:HIP852840 HSL852012:HSL852840 ICH852012:ICH852840 IMD852012:IMD852840 IVZ852012:IVZ852840 JFV852012:JFV852840 JPR852012:JPR852840 JZN852012:JZN852840 KJJ852012:KJJ852840 KTF852012:KTF852840 LDB852012:LDB852840 LMX852012:LMX852840 LWT852012:LWT852840 MGP852012:MGP852840 MQL852012:MQL852840 NAH852012:NAH852840 NKD852012:NKD852840 NTZ852012:NTZ852840 ODV852012:ODV852840 ONR852012:ONR852840 OXN852012:OXN852840 PHJ852012:PHJ852840 PRF852012:PRF852840 QBB852012:QBB852840 QKX852012:QKX852840 QUT852012:QUT852840 REP852012:REP852840 ROL852012:ROL852840 RYH852012:RYH852840 SID852012:SID852840 SRZ852012:SRZ852840 TBV852012:TBV852840 TLR852012:TLR852840 TVN852012:TVN852840 UFJ852012:UFJ852840 UPF852012:UPF852840 UZB852012:UZB852840 VIX852012:VIX852840 VST852012:VST852840 WCP852012:WCP852840 WML852012:WML852840 WWH852012:WWH852840 R917548:R918376 JV917548:JV918376 TR917548:TR918376 ADN917548:ADN918376 ANJ917548:ANJ918376 AXF917548:AXF918376 BHB917548:BHB918376 BQX917548:BQX918376 CAT917548:CAT918376 CKP917548:CKP918376 CUL917548:CUL918376 DEH917548:DEH918376 DOD917548:DOD918376 DXZ917548:DXZ918376 EHV917548:EHV918376 ERR917548:ERR918376 FBN917548:FBN918376 FLJ917548:FLJ918376 FVF917548:FVF918376 GFB917548:GFB918376 GOX917548:GOX918376 GYT917548:GYT918376 HIP917548:HIP918376 HSL917548:HSL918376 ICH917548:ICH918376 IMD917548:IMD918376 IVZ917548:IVZ918376 JFV917548:JFV918376 JPR917548:JPR918376 JZN917548:JZN918376 KJJ917548:KJJ918376 KTF917548:KTF918376 LDB917548:LDB918376 LMX917548:LMX918376 LWT917548:LWT918376 MGP917548:MGP918376 MQL917548:MQL918376 NAH917548:NAH918376 NKD917548:NKD918376 NTZ917548:NTZ918376 ODV917548:ODV918376 ONR917548:ONR918376 OXN917548:OXN918376 PHJ917548:PHJ918376 PRF917548:PRF918376 QBB917548:QBB918376 QKX917548:QKX918376 QUT917548:QUT918376 REP917548:REP918376 ROL917548:ROL918376 RYH917548:RYH918376 SID917548:SID918376 SRZ917548:SRZ918376 TBV917548:TBV918376 TLR917548:TLR918376 TVN917548:TVN918376 UFJ917548:UFJ918376 UPF917548:UPF918376 UZB917548:UZB918376 VIX917548:VIX918376 VST917548:VST918376 WCP917548:WCP918376 WML917548:WML918376 WWH917548:WWH918376 R983084:R983912 JV983084:JV983912 TR983084:TR983912 ADN983084:ADN983912 ANJ983084:ANJ983912 AXF983084:AXF983912 BHB983084:BHB983912 BQX983084:BQX983912 CAT983084:CAT983912 CKP983084:CKP983912 CUL983084:CUL983912 DEH983084:DEH983912 DOD983084:DOD983912 DXZ983084:DXZ983912 EHV983084:EHV983912 ERR983084:ERR983912 FBN983084:FBN983912 FLJ983084:FLJ983912 FVF983084:FVF983912 GFB983084:GFB983912 GOX983084:GOX983912 GYT983084:GYT983912 HIP983084:HIP983912 HSL983084:HSL983912 ICH983084:ICH983912 IMD983084:IMD983912 IVZ983084:IVZ983912 JFV983084:JFV983912 JPR983084:JPR983912 JZN983084:JZN983912 KJJ983084:KJJ983912 KTF983084:KTF983912 LDB983084:LDB983912 LMX983084:LMX983912 LWT983084:LWT983912 MGP983084:MGP983912 MQL983084:MQL983912 NAH983084:NAH983912 NKD983084:NKD983912 NTZ983084:NTZ983912 ODV983084:ODV983912 ONR983084:ONR983912 OXN983084:OXN983912 PHJ983084:PHJ983912 PRF983084:PRF983912 QBB983084:QBB983912 QKX983084:QKX983912 QUT983084:QUT983912 REP983084:REP983912 ROL983084:ROL983912 RYH983084:RYH983912 SID983084:SID983912 SRZ983084:SRZ983912 TBV983084:TBV983912 TLR983084:TLR983912 TVN983084:TVN983912 UFJ983084:UFJ983912 UPF983084:UPF983912 UZB983084:UZB983912 VIX983084:VIX983912 VST983084:VST983912 WCP983084:WCP983912 WML983084:WML983912 WWH983084:WWH983912 WWD983084:WWD983913 N65580:N66409 JR65580:JR66409 TN65580:TN66409 ADJ65580:ADJ66409 ANF65580:ANF66409 AXB65580:AXB66409 BGX65580:BGX66409 BQT65580:BQT66409 CAP65580:CAP66409 CKL65580:CKL66409 CUH65580:CUH66409 DED65580:DED66409 DNZ65580:DNZ66409 DXV65580:DXV66409 EHR65580:EHR66409 ERN65580:ERN66409 FBJ65580:FBJ66409 FLF65580:FLF66409 FVB65580:FVB66409 GEX65580:GEX66409 GOT65580:GOT66409 GYP65580:GYP66409 HIL65580:HIL66409 HSH65580:HSH66409 ICD65580:ICD66409 ILZ65580:ILZ66409 IVV65580:IVV66409 JFR65580:JFR66409 JPN65580:JPN66409 JZJ65580:JZJ66409 KJF65580:KJF66409 KTB65580:KTB66409 LCX65580:LCX66409 LMT65580:LMT66409 LWP65580:LWP66409 MGL65580:MGL66409 MQH65580:MQH66409 NAD65580:NAD66409 NJZ65580:NJZ66409 NTV65580:NTV66409 ODR65580:ODR66409 ONN65580:ONN66409 OXJ65580:OXJ66409 PHF65580:PHF66409 PRB65580:PRB66409 QAX65580:QAX66409 QKT65580:QKT66409 QUP65580:QUP66409 REL65580:REL66409 ROH65580:ROH66409 RYD65580:RYD66409 SHZ65580:SHZ66409 SRV65580:SRV66409 TBR65580:TBR66409 TLN65580:TLN66409 TVJ65580:TVJ66409 UFF65580:UFF66409 UPB65580:UPB66409 UYX65580:UYX66409 VIT65580:VIT66409 VSP65580:VSP66409 WCL65580:WCL66409 WMH65580:WMH66409 WWD65580:WWD66409 N131116:N131945 JR131116:JR131945 TN131116:TN131945 ADJ131116:ADJ131945 ANF131116:ANF131945 AXB131116:AXB131945 BGX131116:BGX131945 BQT131116:BQT131945 CAP131116:CAP131945 CKL131116:CKL131945 CUH131116:CUH131945 DED131116:DED131945 DNZ131116:DNZ131945 DXV131116:DXV131945 EHR131116:EHR131945 ERN131116:ERN131945 FBJ131116:FBJ131945 FLF131116:FLF131945 FVB131116:FVB131945 GEX131116:GEX131945 GOT131116:GOT131945 GYP131116:GYP131945 HIL131116:HIL131945 HSH131116:HSH131945 ICD131116:ICD131945 ILZ131116:ILZ131945 IVV131116:IVV131945 JFR131116:JFR131945 JPN131116:JPN131945 JZJ131116:JZJ131945 KJF131116:KJF131945 KTB131116:KTB131945 LCX131116:LCX131945 LMT131116:LMT131945 LWP131116:LWP131945 MGL131116:MGL131945 MQH131116:MQH131945 NAD131116:NAD131945 NJZ131116:NJZ131945 NTV131116:NTV131945 ODR131116:ODR131945 ONN131116:ONN131945 OXJ131116:OXJ131945 PHF131116:PHF131945 PRB131116:PRB131945 QAX131116:QAX131945 QKT131116:QKT131945 QUP131116:QUP131945 REL131116:REL131945 ROH131116:ROH131945 RYD131116:RYD131945 SHZ131116:SHZ131945 SRV131116:SRV131945 TBR131116:TBR131945 TLN131116:TLN131945 TVJ131116:TVJ131945 UFF131116:UFF131945 UPB131116:UPB131945 UYX131116:UYX131945 VIT131116:VIT131945 VSP131116:VSP131945 WCL131116:WCL131945 WMH131116:WMH131945 WWD131116:WWD131945 N196652:N197481 JR196652:JR197481 TN196652:TN197481 ADJ196652:ADJ197481 ANF196652:ANF197481 AXB196652:AXB197481 BGX196652:BGX197481 BQT196652:BQT197481 CAP196652:CAP197481 CKL196652:CKL197481 CUH196652:CUH197481 DED196652:DED197481 DNZ196652:DNZ197481 DXV196652:DXV197481 EHR196652:EHR197481 ERN196652:ERN197481 FBJ196652:FBJ197481 FLF196652:FLF197481 FVB196652:FVB197481 GEX196652:GEX197481 GOT196652:GOT197481 GYP196652:GYP197481 HIL196652:HIL197481 HSH196652:HSH197481 ICD196652:ICD197481 ILZ196652:ILZ197481 IVV196652:IVV197481 JFR196652:JFR197481 JPN196652:JPN197481 JZJ196652:JZJ197481 KJF196652:KJF197481 KTB196652:KTB197481 LCX196652:LCX197481 LMT196652:LMT197481 LWP196652:LWP197481 MGL196652:MGL197481 MQH196652:MQH197481 NAD196652:NAD197481 NJZ196652:NJZ197481 NTV196652:NTV197481 ODR196652:ODR197481 ONN196652:ONN197481 OXJ196652:OXJ197481 PHF196652:PHF197481 PRB196652:PRB197481 QAX196652:QAX197481 QKT196652:QKT197481 QUP196652:QUP197481 REL196652:REL197481 ROH196652:ROH197481 RYD196652:RYD197481 SHZ196652:SHZ197481 SRV196652:SRV197481 TBR196652:TBR197481 TLN196652:TLN197481 TVJ196652:TVJ197481 UFF196652:UFF197481 UPB196652:UPB197481 UYX196652:UYX197481 VIT196652:VIT197481 VSP196652:VSP197481 WCL196652:WCL197481 WMH196652:WMH197481 WWD196652:WWD197481 N262188:N263017 JR262188:JR263017 TN262188:TN263017 ADJ262188:ADJ263017 ANF262188:ANF263017 AXB262188:AXB263017 BGX262188:BGX263017 BQT262188:BQT263017 CAP262188:CAP263017 CKL262188:CKL263017 CUH262188:CUH263017 DED262188:DED263017 DNZ262188:DNZ263017 DXV262188:DXV263017 EHR262188:EHR263017 ERN262188:ERN263017 FBJ262188:FBJ263017 FLF262188:FLF263017 FVB262188:FVB263017 GEX262188:GEX263017 GOT262188:GOT263017 GYP262188:GYP263017 HIL262188:HIL263017 HSH262188:HSH263017 ICD262188:ICD263017 ILZ262188:ILZ263017 IVV262188:IVV263017 JFR262188:JFR263017 JPN262188:JPN263017 JZJ262188:JZJ263017 KJF262188:KJF263017 KTB262188:KTB263017 LCX262188:LCX263017 LMT262188:LMT263017 LWP262188:LWP263017 MGL262188:MGL263017 MQH262188:MQH263017 NAD262188:NAD263017 NJZ262188:NJZ263017 NTV262188:NTV263017 ODR262188:ODR263017 ONN262188:ONN263017 OXJ262188:OXJ263017 PHF262188:PHF263017 PRB262188:PRB263017 QAX262188:QAX263017 QKT262188:QKT263017 QUP262188:QUP263017 REL262188:REL263017 ROH262188:ROH263017 RYD262188:RYD263017 SHZ262188:SHZ263017 SRV262188:SRV263017 TBR262188:TBR263017 TLN262188:TLN263017 TVJ262188:TVJ263017 UFF262188:UFF263017 UPB262188:UPB263017 UYX262188:UYX263017 VIT262188:VIT263017 VSP262188:VSP263017 WCL262188:WCL263017 WMH262188:WMH263017 WWD262188:WWD263017 N327724:N328553 JR327724:JR328553 TN327724:TN328553 ADJ327724:ADJ328553 ANF327724:ANF328553 AXB327724:AXB328553 BGX327724:BGX328553 BQT327724:BQT328553 CAP327724:CAP328553 CKL327724:CKL328553 CUH327724:CUH328553 DED327724:DED328553 DNZ327724:DNZ328553 DXV327724:DXV328553 EHR327724:EHR328553 ERN327724:ERN328553 FBJ327724:FBJ328553 FLF327724:FLF328553 FVB327724:FVB328553 GEX327724:GEX328553 GOT327724:GOT328553 GYP327724:GYP328553 HIL327724:HIL328553 HSH327724:HSH328553 ICD327724:ICD328553 ILZ327724:ILZ328553 IVV327724:IVV328553 JFR327724:JFR328553 JPN327724:JPN328553 JZJ327724:JZJ328553 KJF327724:KJF328553 KTB327724:KTB328553 LCX327724:LCX328553 LMT327724:LMT328553 LWP327724:LWP328553 MGL327724:MGL328553 MQH327724:MQH328553 NAD327724:NAD328553 NJZ327724:NJZ328553 NTV327724:NTV328553 ODR327724:ODR328553 ONN327724:ONN328553 OXJ327724:OXJ328553 PHF327724:PHF328553 PRB327724:PRB328553 QAX327724:QAX328553 QKT327724:QKT328553 QUP327724:QUP328553 REL327724:REL328553 ROH327724:ROH328553 RYD327724:RYD328553 SHZ327724:SHZ328553 SRV327724:SRV328553 TBR327724:TBR328553 TLN327724:TLN328553 TVJ327724:TVJ328553 UFF327724:UFF328553 UPB327724:UPB328553 UYX327724:UYX328553 VIT327724:VIT328553 VSP327724:VSP328553 WCL327724:WCL328553 WMH327724:WMH328553 WWD327724:WWD328553 N393260:N394089 JR393260:JR394089 TN393260:TN394089 ADJ393260:ADJ394089 ANF393260:ANF394089 AXB393260:AXB394089 BGX393260:BGX394089 BQT393260:BQT394089 CAP393260:CAP394089 CKL393260:CKL394089 CUH393260:CUH394089 DED393260:DED394089 DNZ393260:DNZ394089 DXV393260:DXV394089 EHR393260:EHR394089 ERN393260:ERN394089 FBJ393260:FBJ394089 FLF393260:FLF394089 FVB393260:FVB394089 GEX393260:GEX394089 GOT393260:GOT394089 GYP393260:GYP394089 HIL393260:HIL394089 HSH393260:HSH394089 ICD393260:ICD394089 ILZ393260:ILZ394089 IVV393260:IVV394089 JFR393260:JFR394089 JPN393260:JPN394089 JZJ393260:JZJ394089 KJF393260:KJF394089 KTB393260:KTB394089 LCX393260:LCX394089 LMT393260:LMT394089 LWP393260:LWP394089 MGL393260:MGL394089 MQH393260:MQH394089 NAD393260:NAD394089 NJZ393260:NJZ394089 NTV393260:NTV394089 ODR393260:ODR394089 ONN393260:ONN394089 OXJ393260:OXJ394089 PHF393260:PHF394089 PRB393260:PRB394089 QAX393260:QAX394089 QKT393260:QKT394089 QUP393260:QUP394089 REL393260:REL394089 ROH393260:ROH394089 RYD393260:RYD394089 SHZ393260:SHZ394089 SRV393260:SRV394089 TBR393260:TBR394089 TLN393260:TLN394089 TVJ393260:TVJ394089 UFF393260:UFF394089 UPB393260:UPB394089 UYX393260:UYX394089 VIT393260:VIT394089 VSP393260:VSP394089 WCL393260:WCL394089 WMH393260:WMH394089 WWD393260:WWD394089 N458796:N459625 JR458796:JR459625 TN458796:TN459625 ADJ458796:ADJ459625 ANF458796:ANF459625 AXB458796:AXB459625 BGX458796:BGX459625 BQT458796:BQT459625 CAP458796:CAP459625 CKL458796:CKL459625 CUH458796:CUH459625 DED458796:DED459625 DNZ458796:DNZ459625 DXV458796:DXV459625 EHR458796:EHR459625 ERN458796:ERN459625 FBJ458796:FBJ459625 FLF458796:FLF459625 FVB458796:FVB459625 GEX458796:GEX459625 GOT458796:GOT459625 GYP458796:GYP459625 HIL458796:HIL459625 HSH458796:HSH459625 ICD458796:ICD459625 ILZ458796:ILZ459625 IVV458796:IVV459625 JFR458796:JFR459625 JPN458796:JPN459625 JZJ458796:JZJ459625 KJF458796:KJF459625 KTB458796:KTB459625 LCX458796:LCX459625 LMT458796:LMT459625 LWP458796:LWP459625 MGL458796:MGL459625 MQH458796:MQH459625 NAD458796:NAD459625 NJZ458796:NJZ459625 NTV458796:NTV459625 ODR458796:ODR459625 ONN458796:ONN459625 OXJ458796:OXJ459625 PHF458796:PHF459625 PRB458796:PRB459625 QAX458796:QAX459625 QKT458796:QKT459625 QUP458796:QUP459625 REL458796:REL459625 ROH458796:ROH459625 RYD458796:RYD459625 SHZ458796:SHZ459625 SRV458796:SRV459625 TBR458796:TBR459625 TLN458796:TLN459625 TVJ458796:TVJ459625 UFF458796:UFF459625 UPB458796:UPB459625 UYX458796:UYX459625 VIT458796:VIT459625 VSP458796:VSP459625 WCL458796:WCL459625 WMH458796:WMH459625 WWD458796:WWD459625 N524332:N525161 JR524332:JR525161 TN524332:TN525161 ADJ524332:ADJ525161 ANF524332:ANF525161 AXB524332:AXB525161 BGX524332:BGX525161 BQT524332:BQT525161 CAP524332:CAP525161 CKL524332:CKL525161 CUH524332:CUH525161 DED524332:DED525161 DNZ524332:DNZ525161 DXV524332:DXV525161 EHR524332:EHR525161 ERN524332:ERN525161 FBJ524332:FBJ525161 FLF524332:FLF525161 FVB524332:FVB525161 GEX524332:GEX525161 GOT524332:GOT525161 GYP524332:GYP525161 HIL524332:HIL525161 HSH524332:HSH525161 ICD524332:ICD525161 ILZ524332:ILZ525161 IVV524332:IVV525161 JFR524332:JFR525161 JPN524332:JPN525161 JZJ524332:JZJ525161 KJF524332:KJF525161 KTB524332:KTB525161 LCX524332:LCX525161 LMT524332:LMT525161 LWP524332:LWP525161 MGL524332:MGL525161 MQH524332:MQH525161 NAD524332:NAD525161 NJZ524332:NJZ525161 NTV524332:NTV525161 ODR524332:ODR525161 ONN524332:ONN525161 OXJ524332:OXJ525161 PHF524332:PHF525161 PRB524332:PRB525161 QAX524332:QAX525161 QKT524332:QKT525161 QUP524332:QUP525161 REL524332:REL525161 ROH524332:ROH525161 RYD524332:RYD525161 SHZ524332:SHZ525161 SRV524332:SRV525161 TBR524332:TBR525161 TLN524332:TLN525161 TVJ524332:TVJ525161 UFF524332:UFF525161 UPB524332:UPB525161 UYX524332:UYX525161 VIT524332:VIT525161 VSP524332:VSP525161 WCL524332:WCL525161 WMH524332:WMH525161 WWD524332:WWD525161 N589868:N590697 JR589868:JR590697 TN589868:TN590697 ADJ589868:ADJ590697 ANF589868:ANF590697 AXB589868:AXB590697 BGX589868:BGX590697 BQT589868:BQT590697 CAP589868:CAP590697 CKL589868:CKL590697 CUH589868:CUH590697 DED589868:DED590697 DNZ589868:DNZ590697 DXV589868:DXV590697 EHR589868:EHR590697 ERN589868:ERN590697 FBJ589868:FBJ590697 FLF589868:FLF590697 FVB589868:FVB590697 GEX589868:GEX590697 GOT589868:GOT590697 GYP589868:GYP590697 HIL589868:HIL590697 HSH589868:HSH590697 ICD589868:ICD590697 ILZ589868:ILZ590697 IVV589868:IVV590697 JFR589868:JFR590697 JPN589868:JPN590697 JZJ589868:JZJ590697 KJF589868:KJF590697 KTB589868:KTB590697 LCX589868:LCX590697 LMT589868:LMT590697 LWP589868:LWP590697 MGL589868:MGL590697 MQH589868:MQH590697 NAD589868:NAD590697 NJZ589868:NJZ590697 NTV589868:NTV590697 ODR589868:ODR590697 ONN589868:ONN590697 OXJ589868:OXJ590697 PHF589868:PHF590697 PRB589868:PRB590697 QAX589868:QAX590697 QKT589868:QKT590697 QUP589868:QUP590697 REL589868:REL590697 ROH589868:ROH590697 RYD589868:RYD590697 SHZ589868:SHZ590697 SRV589868:SRV590697 TBR589868:TBR590697 TLN589868:TLN590697 TVJ589868:TVJ590697 UFF589868:UFF590697 UPB589868:UPB590697 UYX589868:UYX590697 VIT589868:VIT590697 VSP589868:VSP590697 WCL589868:WCL590697 WMH589868:WMH590697 WWD589868:WWD590697 N655404:N656233 JR655404:JR656233 TN655404:TN656233 ADJ655404:ADJ656233 ANF655404:ANF656233 AXB655404:AXB656233 BGX655404:BGX656233 BQT655404:BQT656233 CAP655404:CAP656233 CKL655404:CKL656233 CUH655404:CUH656233 DED655404:DED656233 DNZ655404:DNZ656233 DXV655404:DXV656233 EHR655404:EHR656233 ERN655404:ERN656233 FBJ655404:FBJ656233 FLF655404:FLF656233 FVB655404:FVB656233 GEX655404:GEX656233 GOT655404:GOT656233 GYP655404:GYP656233 HIL655404:HIL656233 HSH655404:HSH656233 ICD655404:ICD656233 ILZ655404:ILZ656233 IVV655404:IVV656233 JFR655404:JFR656233 JPN655404:JPN656233 JZJ655404:JZJ656233 KJF655404:KJF656233 KTB655404:KTB656233 LCX655404:LCX656233 LMT655404:LMT656233 LWP655404:LWP656233 MGL655404:MGL656233 MQH655404:MQH656233 NAD655404:NAD656233 NJZ655404:NJZ656233 NTV655404:NTV656233 ODR655404:ODR656233 ONN655404:ONN656233 OXJ655404:OXJ656233 PHF655404:PHF656233 PRB655404:PRB656233 QAX655404:QAX656233 QKT655404:QKT656233 QUP655404:QUP656233 REL655404:REL656233 ROH655404:ROH656233 RYD655404:RYD656233 SHZ655404:SHZ656233 SRV655404:SRV656233 TBR655404:TBR656233 TLN655404:TLN656233 TVJ655404:TVJ656233 UFF655404:UFF656233 UPB655404:UPB656233 UYX655404:UYX656233 VIT655404:VIT656233 VSP655404:VSP656233 WCL655404:WCL656233 WMH655404:WMH656233 WWD655404:WWD656233 N720940:N721769 JR720940:JR721769 TN720940:TN721769 ADJ720940:ADJ721769 ANF720940:ANF721769 AXB720940:AXB721769 BGX720940:BGX721769 BQT720940:BQT721769 CAP720940:CAP721769 CKL720940:CKL721769 CUH720940:CUH721769 DED720940:DED721769 DNZ720940:DNZ721769 DXV720940:DXV721769 EHR720940:EHR721769 ERN720940:ERN721769 FBJ720940:FBJ721769 FLF720940:FLF721769 FVB720940:FVB721769 GEX720940:GEX721769 GOT720940:GOT721769 GYP720940:GYP721769 HIL720940:HIL721769 HSH720940:HSH721769 ICD720940:ICD721769 ILZ720940:ILZ721769 IVV720940:IVV721769 JFR720940:JFR721769 JPN720940:JPN721769 JZJ720940:JZJ721769 KJF720940:KJF721769 KTB720940:KTB721769 LCX720940:LCX721769 LMT720940:LMT721769 LWP720940:LWP721769 MGL720940:MGL721769 MQH720940:MQH721769 NAD720940:NAD721769 NJZ720940:NJZ721769 NTV720940:NTV721769 ODR720940:ODR721769 ONN720940:ONN721769 OXJ720940:OXJ721769 PHF720940:PHF721769 PRB720940:PRB721769 QAX720940:QAX721769 QKT720940:QKT721769 QUP720940:QUP721769 REL720940:REL721769 ROH720940:ROH721769 RYD720940:RYD721769 SHZ720940:SHZ721769 SRV720940:SRV721769 TBR720940:TBR721769 TLN720940:TLN721769 TVJ720940:TVJ721769 UFF720940:UFF721769 UPB720940:UPB721769 UYX720940:UYX721769 VIT720940:VIT721769 VSP720940:VSP721769 WCL720940:WCL721769 WMH720940:WMH721769 WWD720940:WWD721769 N786476:N787305 JR786476:JR787305 TN786476:TN787305 ADJ786476:ADJ787305 ANF786476:ANF787305 AXB786476:AXB787305 BGX786476:BGX787305 BQT786476:BQT787305 CAP786476:CAP787305 CKL786476:CKL787305 CUH786476:CUH787305 DED786476:DED787305 DNZ786476:DNZ787305 DXV786476:DXV787305 EHR786476:EHR787305 ERN786476:ERN787305 FBJ786476:FBJ787305 FLF786476:FLF787305 FVB786476:FVB787305 GEX786476:GEX787305 GOT786476:GOT787305 GYP786476:GYP787305 HIL786476:HIL787305 HSH786476:HSH787305 ICD786476:ICD787305 ILZ786476:ILZ787305 IVV786476:IVV787305 JFR786476:JFR787305 JPN786476:JPN787305 JZJ786476:JZJ787305 KJF786476:KJF787305 KTB786476:KTB787305 LCX786476:LCX787305 LMT786476:LMT787305 LWP786476:LWP787305 MGL786476:MGL787305 MQH786476:MQH787305 NAD786476:NAD787305 NJZ786476:NJZ787305 NTV786476:NTV787305 ODR786476:ODR787305 ONN786476:ONN787305 OXJ786476:OXJ787305 PHF786476:PHF787305 PRB786476:PRB787305 QAX786476:QAX787305 QKT786476:QKT787305 QUP786476:QUP787305 REL786476:REL787305 ROH786476:ROH787305 RYD786476:RYD787305 SHZ786476:SHZ787305 SRV786476:SRV787305 TBR786476:TBR787305 TLN786476:TLN787305 TVJ786476:TVJ787305 UFF786476:UFF787305 UPB786476:UPB787305 UYX786476:UYX787305 VIT786476:VIT787305 VSP786476:VSP787305 WCL786476:WCL787305 WMH786476:WMH787305 WWD786476:WWD787305 N852012:N852841 JR852012:JR852841 TN852012:TN852841 ADJ852012:ADJ852841 ANF852012:ANF852841 AXB852012:AXB852841 BGX852012:BGX852841 BQT852012:BQT852841 CAP852012:CAP852841 CKL852012:CKL852841 CUH852012:CUH852841 DED852012:DED852841 DNZ852012:DNZ852841 DXV852012:DXV852841 EHR852012:EHR852841 ERN852012:ERN852841 FBJ852012:FBJ852841 FLF852012:FLF852841 FVB852012:FVB852841 GEX852012:GEX852841 GOT852012:GOT852841 GYP852012:GYP852841 HIL852012:HIL852841 HSH852012:HSH852841 ICD852012:ICD852841 ILZ852012:ILZ852841 IVV852012:IVV852841 JFR852012:JFR852841 JPN852012:JPN852841 JZJ852012:JZJ852841 KJF852012:KJF852841 KTB852012:KTB852841 LCX852012:LCX852841 LMT852012:LMT852841 LWP852012:LWP852841 MGL852012:MGL852841 MQH852012:MQH852841 NAD852012:NAD852841 NJZ852012:NJZ852841 NTV852012:NTV852841 ODR852012:ODR852841 ONN852012:ONN852841 OXJ852012:OXJ852841 PHF852012:PHF852841 PRB852012:PRB852841 QAX852012:QAX852841 QKT852012:QKT852841 QUP852012:QUP852841 REL852012:REL852841 ROH852012:ROH852841 RYD852012:RYD852841 SHZ852012:SHZ852841 SRV852012:SRV852841 TBR852012:TBR852841 TLN852012:TLN852841 TVJ852012:TVJ852841 UFF852012:UFF852841 UPB852012:UPB852841 UYX852012:UYX852841 VIT852012:VIT852841 VSP852012:VSP852841 WCL852012:WCL852841 WMH852012:WMH852841 WWD852012:WWD852841 N917548:N918377 JR917548:JR918377 TN917548:TN918377 ADJ917548:ADJ918377 ANF917548:ANF918377 AXB917548:AXB918377 BGX917548:BGX918377 BQT917548:BQT918377 CAP917548:CAP918377 CKL917548:CKL918377 CUH917548:CUH918377 DED917548:DED918377 DNZ917548:DNZ918377 DXV917548:DXV918377 EHR917548:EHR918377 ERN917548:ERN918377 FBJ917548:FBJ918377 FLF917548:FLF918377 FVB917548:FVB918377 GEX917548:GEX918377 GOT917548:GOT918377 GYP917548:GYP918377 HIL917548:HIL918377 HSH917548:HSH918377 ICD917548:ICD918377 ILZ917548:ILZ918377 IVV917548:IVV918377 JFR917548:JFR918377 JPN917548:JPN918377 JZJ917548:JZJ918377 KJF917548:KJF918377 KTB917548:KTB918377 LCX917548:LCX918377 LMT917548:LMT918377 LWP917548:LWP918377 MGL917548:MGL918377 MQH917548:MQH918377 NAD917548:NAD918377 NJZ917548:NJZ918377 NTV917548:NTV918377 ODR917548:ODR918377 ONN917548:ONN918377 OXJ917548:OXJ918377 PHF917548:PHF918377 PRB917548:PRB918377 QAX917548:QAX918377 QKT917548:QKT918377 QUP917548:QUP918377 REL917548:REL918377 ROH917548:ROH918377 RYD917548:RYD918377 SHZ917548:SHZ918377 SRV917548:SRV918377 TBR917548:TBR918377 TLN917548:TLN918377 TVJ917548:TVJ918377 UFF917548:UFF918377 UPB917548:UPB918377 UYX917548:UYX918377 VIT917548:VIT918377 VSP917548:VSP918377 WCL917548:WCL918377 WMH917548:WMH918377 WWD917548:WWD918377 N983084:N983913 JR983084:JR983913 TN983084:TN983913 ADJ983084:ADJ983913 ANF983084:ANF983913 AXB983084:AXB983913 BGX983084:BGX983913 BQT983084:BQT983913 CAP983084:CAP983913 CKL983084:CKL983913 CUH983084:CUH983913 DED983084:DED983913 DNZ983084:DNZ983913 DXV983084:DXV983913 EHR983084:EHR983913 ERN983084:ERN983913 FBJ983084:FBJ983913 FLF983084:FLF983913 FVB983084:FVB983913 GEX983084:GEX983913 GOT983084:GOT983913 GYP983084:GYP983913 HIL983084:HIL983913 HSH983084:HSH983913 ICD983084:ICD983913 ILZ983084:ILZ983913 IVV983084:IVV983913 JFR983084:JFR983913 JPN983084:JPN983913 JZJ983084:JZJ983913 KJF983084:KJF983913 KTB983084:KTB983913 LCX983084:LCX983913 LMT983084:LMT983913 LWP983084:LWP983913 MGL983084:MGL983913 MQH983084:MQH983913 NAD983084:NAD983913 NJZ983084:NJZ983913 NTV983084:NTV983913 ODR983084:ODR983913 ONN983084:ONN983913 OXJ983084:OXJ983913 PHF983084:PHF983913 PRB983084:PRB983913 QAX983084:QAX983913 QKT983084:QKT983913 QUP983084:QUP983913 REL983084:REL983913 ROH983084:ROH983913 RYD983084:RYD983913 SHZ983084:SHZ983913 SRV983084:SRV983913 TBR983084:TBR983913 TLN983084:TLN983913 TVJ983084:TVJ983913 UFF983084:UFF983913 UPB983084:UPB983913 UYX983084:UYX983913 VIT983084:VIT983913 VSP983084:VSP983913 WCL983084:WCL983913 WMH983084:WMH983913 JF12:JF30 JN31 JN11 WVZ11 WVZ31 WMD11 WMD31 WCH11 WCH31 VSL11 VSL31 VIP11 VIP31 UYT11 UYT31 UOX11 UOX31 UFB11 UFB31 TVF11 TVF31 TLJ11 TLJ31 TBN11 TBN31 SRR11 SRR31 SHV11 SHV31 RXZ11 RXZ31 ROD11 ROD31 REH11 REH31 QUL11 QUL31 QKP11 QKP31 QAT11 QAT31 PQX11 PQX31 PHB11 PHB31 OXF11 OXF31 ONJ11 ONJ31 ODN11 ODN31 NTR11 NTR31 NJV11 NJV31 MZZ11 MZZ31 MQD11 MQD31 MGH11 MGH31 LWL11 LWL31 LMP11 LMP31 LCT11 LCT31 KSX11 KSX31 KJB11 KJB31 JZF11 JZF31 JPJ11 JPJ31 JFN11 JFN31 IVR11 IVR31 ILV11 ILV31 IBZ11 IBZ31 HSD11 HSD31 HIH11 HIH31 GYL11 GYL31 GOP11 GOP31 GET11 GET31 FUX11 FUX31 FLB11 FLB31 FBF11 FBF31 ERJ11 ERJ31 EHN11 EHN31 DXR11 DXR31 DNV11 DNV31 DDZ11 DDZ31 CUD11 CUD31 CKH11 CKH31 CAL11 CAL31 BQP11 BQP31 BGT11 BGT31 AWX11 AWX31 ANB11 ANB31 ADF11 ADF31 TJ11 TJ31 N11 N31 WVR12:WVR30 WLV12:WLV30 WBZ12:WBZ30 VSD12:VSD30 VIH12:VIH30 UYL12:UYL30 UOP12:UOP30 UET12:UET30 TUX12:TUX30 TLB12:TLB30 TBF12:TBF30 SRJ12:SRJ30 SHN12:SHN30 RXR12:RXR30 RNV12:RNV30 RDZ12:RDZ30 QUD12:QUD30 QKH12:QKH30 QAL12:QAL30 PQP12:PQP30 PGT12:PGT30 OWX12:OWX30 ONB12:ONB30 ODF12:ODF30 NTJ12:NTJ30 NJN12:NJN30 MZR12:MZR30 MPV12:MPV30 MFZ12:MFZ30 LWD12:LWD30 LMH12:LMH30 LCL12:LCL30 KSP12:KSP30 KIT12:KIT30 JYX12:JYX30 JPB12:JPB30 JFF12:JFF30 IVJ12:IVJ30 ILN12:ILN30 IBR12:IBR30 HRV12:HRV30 HHZ12:HHZ30 GYD12:GYD30 GOH12:GOH30 GEL12:GEL30 FUP12:FUP30 FKT12:FKT30 FAX12:FAX30 ERB12:ERB30 EHF12:EHF30 DXJ12:DXJ30 DNN12:DNN30 DDR12:DDR30 CTV12:CTV30 CJZ12:CJZ30 CAD12:CAD30 BQH12:BQH30 BGL12:BGL30 AWP12:AWP30 AMT12:AMT30 ACX12:ACX30 TB12:TB30 JN33:JN41 WVV33:WVV41 WLZ33:WLZ41 WCD33:WCD41 VSH33:VSH41 VIL33:VIL41 UYP33:UYP41 UOT33:UOT41 UEX33:UEX41 TVB33:TVB41 TLF33:TLF41 TBJ33:TBJ41 SRN33:SRN41 SHR33:SHR41 RXV33:RXV41 RNZ33:RNZ41 RED33:RED41 QUH33:QUH41 QKL33:QKL41 QAP33:QAP41 PQT33:PQT41 PGX33:PGX41 OXB33:OXB41 ONF33:ONF41 ODJ33:ODJ41 NTN33:NTN41 NJR33:NJR41 MZV33:MZV41 MPZ33:MPZ41 MGD33:MGD41 LWH33:LWH41 LML33:LML41 LCP33:LCP41 KST33:KST41 KIX33:KIX41 JZB33:JZB41 JPF33:JPF41 JFJ33:JFJ41 IVN33:IVN41 ILR33:ILR41 IBV33:IBV41 HRZ33:HRZ41 HID33:HID41 GYH33:GYH41 GOL33:GOL41 GEP33:GEP41 FUT33:FUT41 FKX33:FKX41 FBB33:FBB41 ERF33:ERF41 EHJ33:EHJ41 DXN33:DXN41 DNR33:DNR41 DDV33:DDV41 CTZ33:CTZ41 CKD33:CKD41 CAH33:CAH41 BQL33:BQL41 BGP33:BGP41 AWT33:AWT41 AMX33:AMX41 ADB33:ADB41 TF33:TF41 JJ33:JJ41 WVZ33:WVZ41 WMD33:WMD41 WCH33:WCH41 VSL33:VSL41 VIP33:VIP41 UYT33:UYT41 UOX33:UOX41 UFB33:UFB41 TVF33:TVF41 TLJ33:TLJ41 TBN33:TBN41 SRR33:SRR41 SHV33:SHV41 RXZ33:RXZ41 ROD33:ROD41 REH33:REH41 QUL33:QUL41 QKP33:QKP41 QAT33:QAT41 PQX33:PQX41 PHB33:PHB41 OXF33:OXF41 ONJ33:ONJ41 ODN33:ODN41 NTR33:NTR41 NJV33:NJV41 MZZ33:MZZ41 MQD33:MQD41 MGH33:MGH41 LWL33:LWL41 LMP33:LMP41 LCT33:LCT41 KSX33:KSX41 KJB33:KJB41 JZF33:JZF41 JPJ33:JPJ41 JFN33:JFN41 IVR33:IVR41 ILV33:ILV41 IBZ33:IBZ41 HSD33:HSD41 HIH33:HIH41 GYL33:GYL41 GOP33:GOP41 GET33:GET41 FUX33:FUX41 FLB33:FLB41 FBF33:FBF41 ERJ33:ERJ41 EHN33:EHN41 DXR33:DXR41 DNV33:DNV41 DDZ33:DDZ41 CUD33:CUD41 CKH33:CKH41 CAL33:CAL41 BQP33:BQP41 BGT33:BGT41 AWX33:AWX41 ANB33:ANB41 ADF33:ADF41 TJ33:TJ41 JJ11:JJ31 TK42:TK51 R11:R31 WVV11:WVV31 WLZ11:WLZ31 WCD11:WCD31 VSH11:VSH31 VIL11:VIL31 UYP11:UYP31 UOT11:UOT31 UEX11:UEX31 TVB11:TVB31 TLF11:TLF31 TBJ11:TBJ31 SRN11:SRN31 SHR11:SHR31 RXV11:RXV31 RNZ11:RNZ31 RED11:RED31 QUH11:QUH31 QKL11:QKL31 QAP11:QAP31 PQT11:PQT31 PGX11:PGX31 OXB11:OXB31 ONF11:ONF31 ODJ11:ODJ31 NTN11:NTN31 NJR11:NJR31 MZV11:MZV31 MPZ11:MPZ31 MGD11:MGD31 LWH11:LWH31 LML11:LML31 LCP11:LCP31 KST11:KST31 KIX11:KIX31 JZB11:JZB31 JPF11:JPF31 JFJ11:JFJ31 IVN11:IVN31 ILR11:ILR31 IBV11:IBV31 HRZ11:HRZ31 HID11:HID31 GYH11:GYH31 GOL11:GOL31 GEP11:GEP31 FUT11:FUT31 FKX11:FKX31 FBB11:FBB31 ERF11:ERF31 EHJ11:EHJ31 DXN11:DXN31 DNR11:DNR31 DDV11:DDV31 CTZ11:CTZ31 CKD11:CKD31 CAH11:CAH31 BQL11:BQL31 BGP11:BGP31 AWT11:AWT31 AMX11:AMX31 ADB11:ADB31 TF11:TF31 AXF151:AXF872 TG42:TG51 ADC42:ADC51 AMY42:AMY51 AWU42:AWU51 BGQ42:BGQ51 BQM42:BQM51 CAI42:CAI51 CKE42:CKE51 CUA42:CUA51 DDW42:DDW51 DNS42:DNS51 DXO42:DXO51 EHK42:EHK51 ERG42:ERG51 FBC42:FBC51 FKY42:FKY51 FUU42:FUU51 GEQ42:GEQ51 GOM42:GOM51 GYI42:GYI51 HIE42:HIE51 HSA42:HSA51 IBW42:IBW51 ILS42:ILS51 IVO42:IVO51 JFK42:JFK51 JPG42:JPG51 JZC42:JZC51 KIY42:KIY51 KSU42:KSU51 LCQ42:LCQ51 LMM42:LMM51 LWI42:LWI51 MGE42:MGE51 MQA42:MQA51 MZW42:MZW51 NJS42:NJS51 NTO42:NTO51 ODK42:ODK51 ONG42:ONG51 OXC42:OXC51 PGY42:PGY51 PQU42:PQU51 QAQ42:QAQ51 QKM42:QKM51 QUI42:QUI51 REE42:REE51 ROA42:ROA51 RXW42:RXW51 SHS42:SHS51 SRO42:SRO51 TBK42:TBK51 TLG42:TLG51 TVC42:TVC51 UEY42:UEY51 UOU42:UOU51 UYQ42:UYQ51 VIM42:VIM51 VSI42:VSI51 WCE42:WCE51 WMA42:WMA51 WVW42:WVW51 JK42:JK51 JO42:JO51 WWA42:WWA51 WME42:WME51 WCI42:WCI51 VSM42:VSM51 VIQ42:VIQ51 UYU42:UYU51 UOY42:UOY51 UFC42:UFC51 TVG42:TVG51 TLK42:TLK51 TBO42:TBO51 SRS42:SRS51 SHW42:SHW51 RYA42:RYA51 ROE42:ROE51 REI42:REI51 QUM42:QUM51 QKQ42:QKQ51 QAU42:QAU51 PQY42:PQY51 PHC42:PHC51 OXG42:OXG51 ONK42:ONK51 ODO42:ODO51 NTS42:NTS51 NJW42:NJW51 NAA42:NAA51 MQE42:MQE51 MGI42:MGI51 LWM42:LWM51 LMQ42:LMQ51 LCU42:LCU51 KSY42:KSY51 KJC42:KJC51 JZG42:JZG51 JPK42:JPK51 JFO42:JFO51 IVS42:IVS51 ILW42:ILW51 ICA42:ICA51 HSE42:HSE51 HII42:HII51 GYM42:GYM51 GOQ42:GOQ51 GEU42:GEU51 FUY42:FUY51 FLC42:FLC51 FBG42:FBG51 ERK42:ERK51 EHO42:EHO51 DXS42:DXS51 DNW42:DNW51 DEA42:DEA51 CUE42:CUE51 CKI42:CKI51 CAM42:CAM51 BQQ42:BQQ51 BGU42:BGU51 AWY42:AWY51 ANC42:ANC51 ADG42:ADG51 N54:O71 ANB54:ANB150 AWX54:AWX150 BGT54:BGT150 BQP54:BQP150 CAL54:CAL150 CKH54:CKH150 CUD54:CUD150 DDZ54:DDZ150 DNV54:DNV150 DXR54:DXR150 EHN54:EHN150 ERJ54:ERJ150 FBF54:FBF150 FLB54:FLB150 FUX54:FUX150 GET54:GET150 GOP54:GOP150 GYL54:GYL150 HIH54:HIH150 HSD54:HSD150 IBZ54:IBZ150 ILV54:ILV150 IVR54:IVR150 JFN54:JFN150 JPJ54:JPJ150 JZF54:JZF150 KJB54:KJB150 KSX54:KSX150 LCT54:LCT150 LMP54:LMP150 LWL54:LWL150 MGH54:MGH150 MQD54:MQD150 MZZ54:MZZ150 NJV54:NJV150 NTR54:NTR150 ODN54:ODN150 ONJ54:ONJ150 OXF54:OXF150 PHB54:PHB150 PQX54:PQX150 QAT54:QAT150 QKP54:QKP150 QUL54:QUL150 REH54:REH150 ROD54:ROD150 RXZ54:RXZ150 SHV54:SHV150 SRR54:SRR150 TBN54:TBN150 TLJ54:TLJ150 TVF54:TVF150 UFB54:UFB150 UOX54:UOX150 UYT54:UYT150 VIP54:VIP150 VSL54:VSL150 WCH54:WCH150 WMD54:WMD150 WVZ54:WVZ150 JJ54:JJ150 TF54:TF150 ADB54:ADB150 AMX54:AMX150 AWT54:AWT150 BGP54:BGP150 BQL54:BQL150 CAH54:CAH150 CKD54:CKD150 CTZ54:CTZ150 DDV54:DDV150 DNR54:DNR150 DXN54:DXN150 EHJ54:EHJ150 ERF54:ERF150 FBB54:FBB150 FKX54:FKX150 FUT54:FUT150 GEP54:GEP150 GOL54:GOL150 GYH54:GYH150 HID54:HID150 HRZ54:HRZ150 IBV54:IBV150 ILR54:ILR150 IVN54:IVN150 JFJ54:JFJ150 JPF54:JPF150 JZB54:JZB150 KIX54:KIX150 KST54:KST150 LCP54:LCP150 LML54:LML150 LWH54:LWH150 MGD54:MGD150 MPZ54:MPZ150 MZV54:MZV150 NJR54:NJR150 NTN54:NTN150 ODJ54:ODJ150 ONF54:ONF150 OXB54:OXB150 PGX54:PGX150 PQT54:PQT150 QAP54:QAP150 QKL54:QKL150 QUH54:QUH150 RED54:RED150 RNZ54:RNZ150 RXV54:RXV150 SHR54:SHR150 SRN54:SRN150 TBJ54:TBJ150 TLF54:TLF150 TVB54:TVB150 UEX54:UEX150 UOT54:UOT150 UYP54:UYP150 VIL54:VIL150 VSH54:VSH150 WCD54:WCD150 WLZ54:WLZ150 WVV54:WVV150 JN54:JN150 TJ54:TJ150 ADF54:ADF150 R45:R51 BHB151:BHB872 BQX151:BQX872 CAT151:CAT872 CKP151:CKP872 CUL151:CUL872 DEH151:DEH872 DOD151:DOD872 DXZ151:DXZ872 EHV151:EHV872 ERR151:ERR872 FBN151:FBN872 FLJ151:FLJ872 FVF151:FVF872 GFB151:GFB872 GOX151:GOX872 GYT151:GYT872 HIP151:HIP872 HSL151:HSL872 ICH151:ICH872 IMD151:IMD872 IVZ151:IVZ872 JFV151:JFV872 JPR151:JPR872 JZN151:JZN872 KJJ151:KJJ872 KTF151:KTF872 LDB151:LDB872 LMX151:LMX872 LWT151:LWT872 MGP151:MGP872 MQL151:MQL872 NAH151:NAH872 NKD151:NKD872 NTZ151:NTZ872 ODV151:ODV872 ONR151:ONR872 OXN151:OXN872 PHJ151:PHJ872 PRF151:PRF872 QBB151:QBB872 QKX151:QKX872 QUT151:QUT872 REP151:REP872 ROL151:ROL872 RYH151:RYH872 SID151:SID872 SRZ151:SRZ872 TBV151:TBV872 TLR151:TLR872 TVN151:TVN872 UFJ151:UFJ872 UPF151:UPF872 UZB151:UZB872 VIX151:VIX872 VST151:VST872 WCP151:WCP872 WML151:WML872 WWH151:WWH872 JR151:JR873 TN151:TN873 ADJ151:ADJ873 ANF151:ANF873 AXB151:AXB873 BGX151:BGX873 BQT151:BQT873 CAP151:CAP873 CKL151:CKL873 CUH151:CUH873 DED151:DED873 DNZ151:DNZ873 DXV151:DXV873 EHR151:EHR873 ERN151:ERN873 FBJ151:FBJ873 FLF151:FLF873 FVB151:FVB873 GEX151:GEX873 GOT151:GOT873 GYP151:GYP873 HIL151:HIL873 HSH151:HSH873 ICD151:ICD873 ILZ151:ILZ873 IVV151:IVV873 JFR151:JFR873 JPN151:JPN873 JZJ151:JZJ873 KJF151:KJF873 KTB151:KTB873 LCX151:LCX873 LMT151:LMT873 LWP151:LWP873 MGL151:MGL873 MQH151:MQH873 NAD151:NAD873 NJZ151:NJZ873 NTV151:NTV873 ODR151:ODR873 ONN151:ONN873 OXJ151:OXJ873 PHF151:PHF873 PRB151:PRB873 QAX151:QAX873 QKT151:QKT873 QUP151:QUP873 REL151:REL873 ROH151:ROH873 RYD151:RYD873 SHZ151:SHZ873 SRV151:SRV873 TBR151:TBR873 TLN151:TLN873 TVJ151:TVJ873 UFF151:UFF873 UPB151:UPB873 UYX151:UYX873 VIT151:VIT873 VSP151:VSP873 WCL151:WCL873 WMH151:WMH873 WWD151:WWD873 JV151:JV872 TR151:TR872 ADN151:ADN872 ANJ151:ANJ872 N45:N51 N33:N43 R33:R43 N72:N143 R54:R143 N146:O150 R146:R872 N151:N873">
      <formula1>9</formula1>
    </dataValidation>
    <dataValidation type="textLength" operator="equal" allowBlank="1" showInputMessage="1" showErrorMessage="1" error="БИН должен содержать 12 символов" sqref="WXL983084:WXL983912 BD65580:BD66408 KZ65580:KZ66408 UV65580:UV66408 AER65580:AER66408 AON65580:AON66408 AYJ65580:AYJ66408 BIF65580:BIF66408 BSB65580:BSB66408 CBX65580:CBX66408 CLT65580:CLT66408 CVP65580:CVP66408 DFL65580:DFL66408 DPH65580:DPH66408 DZD65580:DZD66408 EIZ65580:EIZ66408 ESV65580:ESV66408 FCR65580:FCR66408 FMN65580:FMN66408 FWJ65580:FWJ66408 GGF65580:GGF66408 GQB65580:GQB66408 GZX65580:GZX66408 HJT65580:HJT66408 HTP65580:HTP66408 IDL65580:IDL66408 INH65580:INH66408 IXD65580:IXD66408 JGZ65580:JGZ66408 JQV65580:JQV66408 KAR65580:KAR66408 KKN65580:KKN66408 KUJ65580:KUJ66408 LEF65580:LEF66408 LOB65580:LOB66408 LXX65580:LXX66408 MHT65580:MHT66408 MRP65580:MRP66408 NBL65580:NBL66408 NLH65580:NLH66408 NVD65580:NVD66408 OEZ65580:OEZ66408 OOV65580:OOV66408 OYR65580:OYR66408 PIN65580:PIN66408 PSJ65580:PSJ66408 QCF65580:QCF66408 QMB65580:QMB66408 QVX65580:QVX66408 RFT65580:RFT66408 RPP65580:RPP66408 RZL65580:RZL66408 SJH65580:SJH66408 STD65580:STD66408 TCZ65580:TCZ66408 TMV65580:TMV66408 TWR65580:TWR66408 UGN65580:UGN66408 UQJ65580:UQJ66408 VAF65580:VAF66408 VKB65580:VKB66408 VTX65580:VTX66408 WDT65580:WDT66408 WNP65580:WNP66408 WXL65580:WXL66408 BD131116:BD131944 KZ131116:KZ131944 UV131116:UV131944 AER131116:AER131944 AON131116:AON131944 AYJ131116:AYJ131944 BIF131116:BIF131944 BSB131116:BSB131944 CBX131116:CBX131944 CLT131116:CLT131944 CVP131116:CVP131944 DFL131116:DFL131944 DPH131116:DPH131944 DZD131116:DZD131944 EIZ131116:EIZ131944 ESV131116:ESV131944 FCR131116:FCR131944 FMN131116:FMN131944 FWJ131116:FWJ131944 GGF131116:GGF131944 GQB131116:GQB131944 GZX131116:GZX131944 HJT131116:HJT131944 HTP131116:HTP131944 IDL131116:IDL131944 INH131116:INH131944 IXD131116:IXD131944 JGZ131116:JGZ131944 JQV131116:JQV131944 KAR131116:KAR131944 KKN131116:KKN131944 KUJ131116:KUJ131944 LEF131116:LEF131944 LOB131116:LOB131944 LXX131116:LXX131944 MHT131116:MHT131944 MRP131116:MRP131944 NBL131116:NBL131944 NLH131116:NLH131944 NVD131116:NVD131944 OEZ131116:OEZ131944 OOV131116:OOV131944 OYR131116:OYR131944 PIN131116:PIN131944 PSJ131116:PSJ131944 QCF131116:QCF131944 QMB131116:QMB131944 QVX131116:QVX131944 RFT131116:RFT131944 RPP131116:RPP131944 RZL131116:RZL131944 SJH131116:SJH131944 STD131116:STD131944 TCZ131116:TCZ131944 TMV131116:TMV131944 TWR131116:TWR131944 UGN131116:UGN131944 UQJ131116:UQJ131944 VAF131116:VAF131944 VKB131116:VKB131944 VTX131116:VTX131944 WDT131116:WDT131944 WNP131116:WNP131944 WXL131116:WXL131944 BD196652:BD197480 KZ196652:KZ197480 UV196652:UV197480 AER196652:AER197480 AON196652:AON197480 AYJ196652:AYJ197480 BIF196652:BIF197480 BSB196652:BSB197480 CBX196652:CBX197480 CLT196652:CLT197480 CVP196652:CVP197480 DFL196652:DFL197480 DPH196652:DPH197480 DZD196652:DZD197480 EIZ196652:EIZ197480 ESV196652:ESV197480 FCR196652:FCR197480 FMN196652:FMN197480 FWJ196652:FWJ197480 GGF196652:GGF197480 GQB196652:GQB197480 GZX196652:GZX197480 HJT196652:HJT197480 HTP196652:HTP197480 IDL196652:IDL197480 INH196652:INH197480 IXD196652:IXD197480 JGZ196652:JGZ197480 JQV196652:JQV197480 KAR196652:KAR197480 KKN196652:KKN197480 KUJ196652:KUJ197480 LEF196652:LEF197480 LOB196652:LOB197480 LXX196652:LXX197480 MHT196652:MHT197480 MRP196652:MRP197480 NBL196652:NBL197480 NLH196652:NLH197480 NVD196652:NVD197480 OEZ196652:OEZ197480 OOV196652:OOV197480 OYR196652:OYR197480 PIN196652:PIN197480 PSJ196652:PSJ197480 QCF196652:QCF197480 QMB196652:QMB197480 QVX196652:QVX197480 RFT196652:RFT197480 RPP196652:RPP197480 RZL196652:RZL197480 SJH196652:SJH197480 STD196652:STD197480 TCZ196652:TCZ197480 TMV196652:TMV197480 TWR196652:TWR197480 UGN196652:UGN197480 UQJ196652:UQJ197480 VAF196652:VAF197480 VKB196652:VKB197480 VTX196652:VTX197480 WDT196652:WDT197480 WNP196652:WNP197480 WXL196652:WXL197480 BD262188:BD263016 KZ262188:KZ263016 UV262188:UV263016 AER262188:AER263016 AON262188:AON263016 AYJ262188:AYJ263016 BIF262188:BIF263016 BSB262188:BSB263016 CBX262188:CBX263016 CLT262188:CLT263016 CVP262188:CVP263016 DFL262188:DFL263016 DPH262188:DPH263016 DZD262188:DZD263016 EIZ262188:EIZ263016 ESV262188:ESV263016 FCR262188:FCR263016 FMN262188:FMN263016 FWJ262188:FWJ263016 GGF262188:GGF263016 GQB262188:GQB263016 GZX262188:GZX263016 HJT262188:HJT263016 HTP262188:HTP263016 IDL262188:IDL263016 INH262188:INH263016 IXD262188:IXD263016 JGZ262188:JGZ263016 JQV262188:JQV263016 KAR262188:KAR263016 KKN262188:KKN263016 KUJ262188:KUJ263016 LEF262188:LEF263016 LOB262188:LOB263016 LXX262188:LXX263016 MHT262188:MHT263016 MRP262188:MRP263016 NBL262188:NBL263016 NLH262188:NLH263016 NVD262188:NVD263016 OEZ262188:OEZ263016 OOV262188:OOV263016 OYR262188:OYR263016 PIN262188:PIN263016 PSJ262188:PSJ263016 QCF262188:QCF263016 QMB262188:QMB263016 QVX262188:QVX263016 RFT262188:RFT263016 RPP262188:RPP263016 RZL262188:RZL263016 SJH262188:SJH263016 STD262188:STD263016 TCZ262188:TCZ263016 TMV262188:TMV263016 TWR262188:TWR263016 UGN262188:UGN263016 UQJ262188:UQJ263016 VAF262188:VAF263016 VKB262188:VKB263016 VTX262188:VTX263016 WDT262188:WDT263016 WNP262188:WNP263016 WXL262188:WXL263016 BD327724:BD328552 KZ327724:KZ328552 UV327724:UV328552 AER327724:AER328552 AON327724:AON328552 AYJ327724:AYJ328552 BIF327724:BIF328552 BSB327724:BSB328552 CBX327724:CBX328552 CLT327724:CLT328552 CVP327724:CVP328552 DFL327724:DFL328552 DPH327724:DPH328552 DZD327724:DZD328552 EIZ327724:EIZ328552 ESV327724:ESV328552 FCR327724:FCR328552 FMN327724:FMN328552 FWJ327724:FWJ328552 GGF327724:GGF328552 GQB327724:GQB328552 GZX327724:GZX328552 HJT327724:HJT328552 HTP327724:HTP328552 IDL327724:IDL328552 INH327724:INH328552 IXD327724:IXD328552 JGZ327724:JGZ328552 JQV327724:JQV328552 KAR327724:KAR328552 KKN327724:KKN328552 KUJ327724:KUJ328552 LEF327724:LEF328552 LOB327724:LOB328552 LXX327724:LXX328552 MHT327724:MHT328552 MRP327724:MRP328552 NBL327724:NBL328552 NLH327724:NLH328552 NVD327724:NVD328552 OEZ327724:OEZ328552 OOV327724:OOV328552 OYR327724:OYR328552 PIN327724:PIN328552 PSJ327724:PSJ328552 QCF327724:QCF328552 QMB327724:QMB328552 QVX327724:QVX328552 RFT327724:RFT328552 RPP327724:RPP328552 RZL327724:RZL328552 SJH327724:SJH328552 STD327724:STD328552 TCZ327724:TCZ328552 TMV327724:TMV328552 TWR327724:TWR328552 UGN327724:UGN328552 UQJ327724:UQJ328552 VAF327724:VAF328552 VKB327724:VKB328552 VTX327724:VTX328552 WDT327724:WDT328552 WNP327724:WNP328552 WXL327724:WXL328552 BD393260:BD394088 KZ393260:KZ394088 UV393260:UV394088 AER393260:AER394088 AON393260:AON394088 AYJ393260:AYJ394088 BIF393260:BIF394088 BSB393260:BSB394088 CBX393260:CBX394088 CLT393260:CLT394088 CVP393260:CVP394088 DFL393260:DFL394088 DPH393260:DPH394088 DZD393260:DZD394088 EIZ393260:EIZ394088 ESV393260:ESV394088 FCR393260:FCR394088 FMN393260:FMN394088 FWJ393260:FWJ394088 GGF393260:GGF394088 GQB393260:GQB394088 GZX393260:GZX394088 HJT393260:HJT394088 HTP393260:HTP394088 IDL393260:IDL394088 INH393260:INH394088 IXD393260:IXD394088 JGZ393260:JGZ394088 JQV393260:JQV394088 KAR393260:KAR394088 KKN393260:KKN394088 KUJ393260:KUJ394088 LEF393260:LEF394088 LOB393260:LOB394088 LXX393260:LXX394088 MHT393260:MHT394088 MRP393260:MRP394088 NBL393260:NBL394088 NLH393260:NLH394088 NVD393260:NVD394088 OEZ393260:OEZ394088 OOV393260:OOV394088 OYR393260:OYR394088 PIN393260:PIN394088 PSJ393260:PSJ394088 QCF393260:QCF394088 QMB393260:QMB394088 QVX393260:QVX394088 RFT393260:RFT394088 RPP393260:RPP394088 RZL393260:RZL394088 SJH393260:SJH394088 STD393260:STD394088 TCZ393260:TCZ394088 TMV393260:TMV394088 TWR393260:TWR394088 UGN393260:UGN394088 UQJ393260:UQJ394088 VAF393260:VAF394088 VKB393260:VKB394088 VTX393260:VTX394088 WDT393260:WDT394088 WNP393260:WNP394088 WXL393260:WXL394088 BD458796:BD459624 KZ458796:KZ459624 UV458796:UV459624 AER458796:AER459624 AON458796:AON459624 AYJ458796:AYJ459624 BIF458796:BIF459624 BSB458796:BSB459624 CBX458796:CBX459624 CLT458796:CLT459624 CVP458796:CVP459624 DFL458796:DFL459624 DPH458796:DPH459624 DZD458796:DZD459624 EIZ458796:EIZ459624 ESV458796:ESV459624 FCR458796:FCR459624 FMN458796:FMN459624 FWJ458796:FWJ459624 GGF458796:GGF459624 GQB458796:GQB459624 GZX458796:GZX459624 HJT458796:HJT459624 HTP458796:HTP459624 IDL458796:IDL459624 INH458796:INH459624 IXD458796:IXD459624 JGZ458796:JGZ459624 JQV458796:JQV459624 KAR458796:KAR459624 KKN458796:KKN459624 KUJ458796:KUJ459624 LEF458796:LEF459624 LOB458796:LOB459624 LXX458796:LXX459624 MHT458796:MHT459624 MRP458796:MRP459624 NBL458796:NBL459624 NLH458796:NLH459624 NVD458796:NVD459624 OEZ458796:OEZ459624 OOV458796:OOV459624 OYR458796:OYR459624 PIN458796:PIN459624 PSJ458796:PSJ459624 QCF458796:QCF459624 QMB458796:QMB459624 QVX458796:QVX459624 RFT458796:RFT459624 RPP458796:RPP459624 RZL458796:RZL459624 SJH458796:SJH459624 STD458796:STD459624 TCZ458796:TCZ459624 TMV458796:TMV459624 TWR458796:TWR459624 UGN458796:UGN459624 UQJ458796:UQJ459624 VAF458796:VAF459624 VKB458796:VKB459624 VTX458796:VTX459624 WDT458796:WDT459624 WNP458796:WNP459624 WXL458796:WXL459624 BD524332:BD525160 KZ524332:KZ525160 UV524332:UV525160 AER524332:AER525160 AON524332:AON525160 AYJ524332:AYJ525160 BIF524332:BIF525160 BSB524332:BSB525160 CBX524332:CBX525160 CLT524332:CLT525160 CVP524332:CVP525160 DFL524332:DFL525160 DPH524332:DPH525160 DZD524332:DZD525160 EIZ524332:EIZ525160 ESV524332:ESV525160 FCR524332:FCR525160 FMN524332:FMN525160 FWJ524332:FWJ525160 GGF524332:GGF525160 GQB524332:GQB525160 GZX524332:GZX525160 HJT524332:HJT525160 HTP524332:HTP525160 IDL524332:IDL525160 INH524332:INH525160 IXD524332:IXD525160 JGZ524332:JGZ525160 JQV524332:JQV525160 KAR524332:KAR525160 KKN524332:KKN525160 KUJ524332:KUJ525160 LEF524332:LEF525160 LOB524332:LOB525160 LXX524332:LXX525160 MHT524332:MHT525160 MRP524332:MRP525160 NBL524332:NBL525160 NLH524332:NLH525160 NVD524332:NVD525160 OEZ524332:OEZ525160 OOV524332:OOV525160 OYR524332:OYR525160 PIN524332:PIN525160 PSJ524332:PSJ525160 QCF524332:QCF525160 QMB524332:QMB525160 QVX524332:QVX525160 RFT524332:RFT525160 RPP524332:RPP525160 RZL524332:RZL525160 SJH524332:SJH525160 STD524332:STD525160 TCZ524332:TCZ525160 TMV524332:TMV525160 TWR524332:TWR525160 UGN524332:UGN525160 UQJ524332:UQJ525160 VAF524332:VAF525160 VKB524332:VKB525160 VTX524332:VTX525160 WDT524332:WDT525160 WNP524332:WNP525160 WXL524332:WXL525160 BD589868:BD590696 KZ589868:KZ590696 UV589868:UV590696 AER589868:AER590696 AON589868:AON590696 AYJ589868:AYJ590696 BIF589868:BIF590696 BSB589868:BSB590696 CBX589868:CBX590696 CLT589868:CLT590696 CVP589868:CVP590696 DFL589868:DFL590696 DPH589868:DPH590696 DZD589868:DZD590696 EIZ589868:EIZ590696 ESV589868:ESV590696 FCR589868:FCR590696 FMN589868:FMN590696 FWJ589868:FWJ590696 GGF589868:GGF590696 GQB589868:GQB590696 GZX589868:GZX590696 HJT589868:HJT590696 HTP589868:HTP590696 IDL589868:IDL590696 INH589868:INH590696 IXD589868:IXD590696 JGZ589868:JGZ590696 JQV589868:JQV590696 KAR589868:KAR590696 KKN589868:KKN590696 KUJ589868:KUJ590696 LEF589868:LEF590696 LOB589868:LOB590696 LXX589868:LXX590696 MHT589868:MHT590696 MRP589868:MRP590696 NBL589868:NBL590696 NLH589868:NLH590696 NVD589868:NVD590696 OEZ589868:OEZ590696 OOV589868:OOV590696 OYR589868:OYR590696 PIN589868:PIN590696 PSJ589868:PSJ590696 QCF589868:QCF590696 QMB589868:QMB590696 QVX589868:QVX590696 RFT589868:RFT590696 RPP589868:RPP590696 RZL589868:RZL590696 SJH589868:SJH590696 STD589868:STD590696 TCZ589868:TCZ590696 TMV589868:TMV590696 TWR589868:TWR590696 UGN589868:UGN590696 UQJ589868:UQJ590696 VAF589868:VAF590696 VKB589868:VKB590696 VTX589868:VTX590696 WDT589868:WDT590696 WNP589868:WNP590696 WXL589868:WXL590696 BD655404:BD656232 KZ655404:KZ656232 UV655404:UV656232 AER655404:AER656232 AON655404:AON656232 AYJ655404:AYJ656232 BIF655404:BIF656232 BSB655404:BSB656232 CBX655404:CBX656232 CLT655404:CLT656232 CVP655404:CVP656232 DFL655404:DFL656232 DPH655404:DPH656232 DZD655404:DZD656232 EIZ655404:EIZ656232 ESV655404:ESV656232 FCR655404:FCR656232 FMN655404:FMN656232 FWJ655404:FWJ656232 GGF655404:GGF656232 GQB655404:GQB656232 GZX655404:GZX656232 HJT655404:HJT656232 HTP655404:HTP656232 IDL655404:IDL656232 INH655404:INH656232 IXD655404:IXD656232 JGZ655404:JGZ656232 JQV655404:JQV656232 KAR655404:KAR656232 KKN655404:KKN656232 KUJ655404:KUJ656232 LEF655404:LEF656232 LOB655404:LOB656232 LXX655404:LXX656232 MHT655404:MHT656232 MRP655404:MRP656232 NBL655404:NBL656232 NLH655404:NLH656232 NVD655404:NVD656232 OEZ655404:OEZ656232 OOV655404:OOV656232 OYR655404:OYR656232 PIN655404:PIN656232 PSJ655404:PSJ656232 QCF655404:QCF656232 QMB655404:QMB656232 QVX655404:QVX656232 RFT655404:RFT656232 RPP655404:RPP656232 RZL655404:RZL656232 SJH655404:SJH656232 STD655404:STD656232 TCZ655404:TCZ656232 TMV655404:TMV656232 TWR655404:TWR656232 UGN655404:UGN656232 UQJ655404:UQJ656232 VAF655404:VAF656232 VKB655404:VKB656232 VTX655404:VTX656232 WDT655404:WDT656232 WNP655404:WNP656232 WXL655404:WXL656232 BD720940:BD721768 KZ720940:KZ721768 UV720940:UV721768 AER720940:AER721768 AON720940:AON721768 AYJ720940:AYJ721768 BIF720940:BIF721768 BSB720940:BSB721768 CBX720940:CBX721768 CLT720940:CLT721768 CVP720940:CVP721768 DFL720940:DFL721768 DPH720940:DPH721768 DZD720940:DZD721768 EIZ720940:EIZ721768 ESV720940:ESV721768 FCR720940:FCR721768 FMN720940:FMN721768 FWJ720940:FWJ721768 GGF720940:GGF721768 GQB720940:GQB721768 GZX720940:GZX721768 HJT720940:HJT721768 HTP720940:HTP721768 IDL720940:IDL721768 INH720940:INH721768 IXD720940:IXD721768 JGZ720940:JGZ721768 JQV720940:JQV721768 KAR720940:KAR721768 KKN720940:KKN721768 KUJ720940:KUJ721768 LEF720940:LEF721768 LOB720940:LOB721768 LXX720940:LXX721768 MHT720940:MHT721768 MRP720940:MRP721768 NBL720940:NBL721768 NLH720940:NLH721768 NVD720940:NVD721768 OEZ720940:OEZ721768 OOV720940:OOV721768 OYR720940:OYR721768 PIN720940:PIN721768 PSJ720940:PSJ721768 QCF720940:QCF721768 QMB720940:QMB721768 QVX720940:QVX721768 RFT720940:RFT721768 RPP720940:RPP721768 RZL720940:RZL721768 SJH720940:SJH721768 STD720940:STD721768 TCZ720940:TCZ721768 TMV720940:TMV721768 TWR720940:TWR721768 UGN720940:UGN721768 UQJ720940:UQJ721768 VAF720940:VAF721768 VKB720940:VKB721768 VTX720940:VTX721768 WDT720940:WDT721768 WNP720940:WNP721768 WXL720940:WXL721768 BD786476:BD787304 KZ786476:KZ787304 UV786476:UV787304 AER786476:AER787304 AON786476:AON787304 AYJ786476:AYJ787304 BIF786476:BIF787304 BSB786476:BSB787304 CBX786476:CBX787304 CLT786476:CLT787304 CVP786476:CVP787304 DFL786476:DFL787304 DPH786476:DPH787304 DZD786476:DZD787304 EIZ786476:EIZ787304 ESV786476:ESV787304 FCR786476:FCR787304 FMN786476:FMN787304 FWJ786476:FWJ787304 GGF786476:GGF787304 GQB786476:GQB787304 GZX786476:GZX787304 HJT786476:HJT787304 HTP786476:HTP787304 IDL786476:IDL787304 INH786476:INH787304 IXD786476:IXD787304 JGZ786476:JGZ787304 JQV786476:JQV787304 KAR786476:KAR787304 KKN786476:KKN787304 KUJ786476:KUJ787304 LEF786476:LEF787304 LOB786476:LOB787304 LXX786476:LXX787304 MHT786476:MHT787304 MRP786476:MRP787304 NBL786476:NBL787304 NLH786476:NLH787304 NVD786476:NVD787304 OEZ786476:OEZ787304 OOV786476:OOV787304 OYR786476:OYR787304 PIN786476:PIN787304 PSJ786476:PSJ787304 QCF786476:QCF787304 QMB786476:QMB787304 QVX786476:QVX787304 RFT786476:RFT787304 RPP786476:RPP787304 RZL786476:RZL787304 SJH786476:SJH787304 STD786476:STD787304 TCZ786476:TCZ787304 TMV786476:TMV787304 TWR786476:TWR787304 UGN786476:UGN787304 UQJ786476:UQJ787304 VAF786476:VAF787304 VKB786476:VKB787304 VTX786476:VTX787304 WDT786476:WDT787304 WNP786476:WNP787304 WXL786476:WXL787304 BD852012:BD852840 KZ852012:KZ852840 UV852012:UV852840 AER852012:AER852840 AON852012:AON852840 AYJ852012:AYJ852840 BIF852012:BIF852840 BSB852012:BSB852840 CBX852012:CBX852840 CLT852012:CLT852840 CVP852012:CVP852840 DFL852012:DFL852840 DPH852012:DPH852840 DZD852012:DZD852840 EIZ852012:EIZ852840 ESV852012:ESV852840 FCR852012:FCR852840 FMN852012:FMN852840 FWJ852012:FWJ852840 GGF852012:GGF852840 GQB852012:GQB852840 GZX852012:GZX852840 HJT852012:HJT852840 HTP852012:HTP852840 IDL852012:IDL852840 INH852012:INH852840 IXD852012:IXD852840 JGZ852012:JGZ852840 JQV852012:JQV852840 KAR852012:KAR852840 KKN852012:KKN852840 KUJ852012:KUJ852840 LEF852012:LEF852840 LOB852012:LOB852840 LXX852012:LXX852840 MHT852012:MHT852840 MRP852012:MRP852840 NBL852012:NBL852840 NLH852012:NLH852840 NVD852012:NVD852840 OEZ852012:OEZ852840 OOV852012:OOV852840 OYR852012:OYR852840 PIN852012:PIN852840 PSJ852012:PSJ852840 QCF852012:QCF852840 QMB852012:QMB852840 QVX852012:QVX852840 RFT852012:RFT852840 RPP852012:RPP852840 RZL852012:RZL852840 SJH852012:SJH852840 STD852012:STD852840 TCZ852012:TCZ852840 TMV852012:TMV852840 TWR852012:TWR852840 UGN852012:UGN852840 UQJ852012:UQJ852840 VAF852012:VAF852840 VKB852012:VKB852840 VTX852012:VTX852840 WDT852012:WDT852840 WNP852012:WNP852840 WXL852012:WXL852840 BD917548:BD918376 KZ917548:KZ918376 UV917548:UV918376 AER917548:AER918376 AON917548:AON918376 AYJ917548:AYJ918376 BIF917548:BIF918376 BSB917548:BSB918376 CBX917548:CBX918376 CLT917548:CLT918376 CVP917548:CVP918376 DFL917548:DFL918376 DPH917548:DPH918376 DZD917548:DZD918376 EIZ917548:EIZ918376 ESV917548:ESV918376 FCR917548:FCR918376 FMN917548:FMN918376 FWJ917548:FWJ918376 GGF917548:GGF918376 GQB917548:GQB918376 GZX917548:GZX918376 HJT917548:HJT918376 HTP917548:HTP918376 IDL917548:IDL918376 INH917548:INH918376 IXD917548:IXD918376 JGZ917548:JGZ918376 JQV917548:JQV918376 KAR917548:KAR918376 KKN917548:KKN918376 KUJ917548:KUJ918376 LEF917548:LEF918376 LOB917548:LOB918376 LXX917548:LXX918376 MHT917548:MHT918376 MRP917548:MRP918376 NBL917548:NBL918376 NLH917548:NLH918376 NVD917548:NVD918376 OEZ917548:OEZ918376 OOV917548:OOV918376 OYR917548:OYR918376 PIN917548:PIN918376 PSJ917548:PSJ918376 QCF917548:QCF918376 QMB917548:QMB918376 QVX917548:QVX918376 RFT917548:RFT918376 RPP917548:RPP918376 RZL917548:RZL918376 SJH917548:SJH918376 STD917548:STD918376 TCZ917548:TCZ918376 TMV917548:TMV918376 TWR917548:TWR918376 UGN917548:UGN918376 UQJ917548:UQJ918376 VAF917548:VAF918376 VKB917548:VKB918376 VTX917548:VTX918376 WDT917548:WDT918376 WNP917548:WNP918376 WXL917548:WXL918376 BD983084:BD983912 KZ983084:KZ983912 UV983084:UV983912 AER983084:AER983912 AON983084:AON983912 AYJ983084:AYJ983912 BIF983084:BIF983912 BSB983084:BSB983912 CBX983084:CBX983912 CLT983084:CLT983912 CVP983084:CVP983912 DFL983084:DFL983912 DPH983084:DPH983912 DZD983084:DZD983912 EIZ983084:EIZ983912 ESV983084:ESV983912 FCR983084:FCR983912 FMN983084:FMN983912 FWJ983084:FWJ983912 GGF983084:GGF983912 GQB983084:GQB983912 GZX983084:GZX983912 HJT983084:HJT983912 HTP983084:HTP983912 IDL983084:IDL983912 INH983084:INH983912 IXD983084:IXD983912 JGZ983084:JGZ983912 JQV983084:JQV983912 KAR983084:KAR983912 KKN983084:KKN983912 KUJ983084:KUJ983912 LEF983084:LEF983912 LOB983084:LOB983912 LXX983084:LXX983912 MHT983084:MHT983912 MRP983084:MRP983912 NBL983084:NBL983912 NLH983084:NLH983912 NVD983084:NVD983912 OEZ983084:OEZ983912 OOV983084:OOV983912 OYR983084:OYR983912 PIN983084:PIN983912 PSJ983084:PSJ983912 QCF983084:QCF983912 QMB983084:QMB983912 QVX983084:QVX983912 RFT983084:RFT983912 RPP983084:RPP983912 RZL983084:RZL983912 SJH983084:SJH983912 STD983084:STD983912 TCZ983084:TCZ983912 TMV983084:TMV983912 TWR983084:TWR983912 UGN983084:UGN983912 UQJ983084:UQJ983912 VAF983084:VAF983912 VKB983084:VKB983912 VTX983084:VTX983912 WDT983084:WDT983912 WNP983084:WNP983912 UR12:UR30 KZ31 KZ11 WXL11 WXL31 WNP11 WNP31 WDT11 WDT31 VTX11 VTX31 VKB11 VKB31 VAF11 VAF31 UQJ11 UQJ31 UGN11 UGN31 TWR11 TWR31 TMV11 TMV31 TCZ11 TCZ31 STD11 STD31 SJH11 SJH31 RZL11 RZL31 RPP11 RPP31 RFT11 RFT31 QVX11 QVX31 QMB11 QMB31 QCF11 QCF31 PSJ11 PSJ31 PIN11 PIN31 OYR11 OYR31 OOV11 OOV31 OEZ11 OEZ31 NVD11 NVD31 NLH11 NLH31 NBL11 NBL31 MRP11 MRP31 MHT11 MHT31 LXX11 LXX31 LOB11 LOB31 LEF11 LEF31 KUJ11 KUJ31 KKN11 KKN31 KAR11 KAR31 JQV11 JQV31 JGZ11 JGZ31 IXD11 IXD31 INH11 INH31 IDL11 IDL31 HTP11 HTP31 HJT11 HJT31 GZX11 GZX31 GQB11 GQB31 GGF11 GGF31 FWJ11 FWJ31 FMN11 FMN31 FCR11 FCR31 ESV11 ESV31 EIZ11 EIZ31 DZD11 DZD31 DPH11 DPH31 DFL11 DFL31 CVP11 CVP31 CLT11 CLT31 CBX11 CBX31 BSB11 BSB31 BIF11 BIF31 AYJ11 AYJ31 AON11 AON31 AER11 AER31 UV11 UV31 KV12:KV30 WXH12:WXH30 WNL12:WNL30 WDP12:WDP30 VTT12:VTT30 VJX12:VJX30 VAB12:VAB30 UQF12:UQF30 UGJ12:UGJ30 TWN12:TWN30 TMR12:TMR30 TCV12:TCV30 SSZ12:SSZ30 SJD12:SJD30 RZH12:RZH30 RPL12:RPL30 RFP12:RFP30 QVT12:QVT30 QLX12:QLX30 QCB12:QCB30 PSF12:PSF30 PIJ12:PIJ30 OYN12:OYN30 OOR12:OOR30 OEV12:OEV30 NUZ12:NUZ30 NLD12:NLD30 NBH12:NBH30 MRL12:MRL30 MHP12:MHP30 LXT12:LXT30 LNX12:LNX30 LEB12:LEB30 KUF12:KUF30 KKJ12:KKJ30 KAN12:KAN30 JQR12:JQR30 JGV12:JGV30 IWZ12:IWZ30 IND12:IND30 IDH12:IDH30 HTL12:HTL30 HJP12:HJP30 GZT12:GZT30 GPX12:GPX30 GGB12:GGB30 FWF12:FWF30 FMJ12:FMJ30 FCN12:FCN30 ESR12:ESR30 EIV12:EIV30 DYZ12:DYZ30 DPD12:DPD30 DFH12:DFH30 CVL12:CVL30 CLP12:CLP30 CBT12:CBT30 BRX12:BRX30 BIB12:BIB30 AYF12:AYF30 AOJ12:AOJ30 AEN12:AEN30 CVH142 DFD142 DOZ142 DYV142 EIR142 ESN142 FCJ142 FMF142 FWB142 GFX142 GPT142 GZP142 HJL142 HTH142 IDD142 IMZ142 IWV142 JGR142 JQN142 KAJ142 KKF142 KUB142 LDX142 LNT142 LXP142 MHL142 MRH142 NBD142 NKZ142 NUV142 OER142 OON142 OYJ142 PIF142 PSB142 QBX142 QLT142 QVP142 RFL142 RPH142 RZD142 SIZ142 SSV142 TCR142 TMN142 TWJ142 UGF142 UQB142 UZX142 VJT142 VTP142 WDL142 WNH142 WXD142 KR142 UN142 AEJ142 AOF142 AYB142 BHX142 BRT142 AER33:AER41 AON33:AON41 AYJ33:AYJ41 BIF33:BIF41 BSB33:BSB41 CBX33:CBX41 CLT33:CLT41 CVP33:CVP41 DFL33:DFL41 DPH33:DPH41 DZD33:DZD41 EIZ33:EIZ41 ESV33:ESV41 FCR33:FCR41 FMN33:FMN41 FWJ33:FWJ41 GGF33:GGF41 GQB33:GQB41 GZX33:GZX41 HJT33:HJT41 HTP33:HTP41 IDL33:IDL41 INH33:INH41 IXD33:IXD41 JGZ33:JGZ41 JQV33:JQV41 KAR33:KAR41 KKN33:KKN41 KUJ33:KUJ41 LEF33:LEF41 LOB33:LOB41 LXX33:LXX41 MHT33:MHT41 MRP33:MRP41 NBL33:NBL41 NLH33:NLH41 NVD33:NVD41 OEZ33:OEZ41 OOV33:OOV41 OYR33:OYR41 PIN33:PIN41 PSJ33:PSJ41 QCF33:QCF41 QMB33:QMB41 QVX33:QVX41 RFT33:RFT41 RPP33:RPP41 RZL33:RZL41 SJH33:SJH41 STD33:STD41 TCZ33:TCZ41 TMV33:TMV41 TWR33:TWR41 UGN33:UGN41 UQJ33:UQJ41 VAF33:VAF41 VKB33:VKB41 VTX33:VTX41 WDT33:WDT41 WNP33:WNP41 WXL33:WXL41 KZ33:KZ41 BD11:BD31 UW42:UW51 UV33:UV41 LA42:LA51 WXM42:WXM51 WNQ42:WNQ51 WDU42:WDU51 VTY42:VTY51 VKC42:VKC51 VAG42:VAG51 UQK42:UQK51 UGO42:UGO51 TWS42:TWS51 TMW42:TMW51 TDA42:TDA51 STE42:STE51 SJI42:SJI51 RZM42:RZM51 RPQ42:RPQ51 RFU42:RFU51 QVY42:QVY51 QMC42:QMC51 QCG42:QCG51 PSK42:PSK51 PIO42:PIO51 OYS42:OYS51 OOW42:OOW51 OFA42:OFA51 NVE42:NVE51 NLI42:NLI51 NBM42:NBM51 MRQ42:MRQ51 MHU42:MHU51 LXY42:LXY51 LOC42:LOC51 LEG42:LEG51 KUK42:KUK51 KKO42:KKO51 KAS42:KAS51 JQW42:JQW51 JHA42:JHA51 IXE42:IXE51 INI42:INI51 IDM42:IDM51 HTQ42:HTQ51 HJU42:HJU51 GZY42:GZY51 GQC42:GQC51 GGG42:GGG51 FWK42:FWK51 FMO42:FMO51 FCS42:FCS51 ESW42:ESW51 EJA42:EJA51 DZE42:DZE51 DPI42:DPI51 DFM42:DFM51 CVQ42:CVQ51 CLU42:CLU51 CBY42:CBY51 BSC42:BSC51 BIG42:BIG51 AYK42:AYK51 AOO42:AOO51 AES42:AES51 WNP54:WNP116 WDT54:WDT116 VTX54:VTX116 VKB54:VKB116 VAF54:VAF116 UQJ54:UQJ116 UGN54:UGN116 TWR54:TWR116 TMV54:TMV116 TCZ54:TCZ116 STD54:STD116 SJH54:SJH116 RZL54:RZL116 RPP54:RPP116 RFT54:RFT116 QVX54:QVX116 QMB54:QMB116 QCF54:QCF116 PSJ54:PSJ116 PIN54:PIN116 OYR54:OYR116 OOV54:OOV116 OEZ54:OEZ116 NVD54:NVD116 NLH54:NLH116 NBL54:NBL116 MRP54:MRP116 MHT54:MHT116 LXX54:LXX116 LOB54:LOB116 LEF54:LEF116 KUJ54:KUJ116 KKN54:KKN116 KAR54:KAR116 JQV54:JQV116 JGZ54:JGZ116 IXD54:IXD116 INH54:INH116 IDL54:IDL116 HTP54:HTP116 HJT54:HJT116 GZX54:GZX116 GQB54:GQB116 GGF54:GGF116 FWJ54:FWJ116 FMN54:FMN116 FCR54:FCR116 ESV54:ESV116 EIZ54:EIZ116 DZD54:DZD116 DPH54:DPH116 DFL54:DFL116 CVP54:CVP116 CLT54:CLT116 CBX54:CBX116 BSB54:BSB116 BIF54:BIF116 AYJ54:AYJ116 AON54:AON116 AER54:AER116 UV54:UV116 KZ54:KZ116 WXL54:WXL116 UN117:UN120 KR117:KR120 WXD117:WXD120 WNH117:WNH120 WDL117:WDL120 VTP117:VTP120 VJT117:VJT120 UZX117:UZX120 UQB117:UQB120 UGF117:UGF120 TWJ117:TWJ120 TMN117:TMN120 TCR117:TCR120 SSV117:SSV120 SIZ117:SIZ120 RZD117:RZD120 RPH117:RPH120 RFL117:RFL120 QVP117:QVP120 QLT117:QLT120 QBX117:QBX120 PSB117:PSB120 PIF117:PIF120 OYJ117:OYJ120 OON117:OON120 OER117:OER120 NUV117:NUV120 NKZ117:NKZ120 NBD117:NBD120 MRH117:MRH120 MHL117:MHL120 LXP117:LXP120 LNT117:LNT120 LDX117:LDX120 KUB117:KUB120 KKF117:KKF120 KAJ117:KAJ120 JQN117:JQN120 JGR117:JGR120 IWV117:IWV120 IMZ117:IMZ120 IDD117:IDD120 HTH117:HTH120 HJL117:HJL120 GZP117:GZP120 GPT117:GPT120 GFX117:GFX120 FWB117:FWB120 FMF117:FMF120 FCJ117:FCJ120 ESN117:ESN120 EIR117:EIR120 DYV117:DYV120 DOZ117:DOZ120 DFD117:DFD120 CVH117:CVH120 CLL117:CLL120 CBP117:CBP120 BRT117:BRT120 BHX117:BHX120 AYB117:AYB120 AOF117:AOF120 AEJ117:AEJ120 AER121 UV121 KZ121 WXL121 WNP121 WDT121 VTX121 VKB121 VAF121 UQJ121 UGN121 TWR121 TMV121 TCZ121 STD121 SJH121 RZL121 RPP121 RFT121 QVX121 QMB121 QCF121 PSJ121 PIN121 OYR121 OOV121 OEZ121 NVD121 NLH121 NBL121 MRP121 MHT121 LXX121 LOB121 LEF121 KUJ121 KKN121 KAR121 JQV121 JGZ121 IXD121 INH121 IDL121 HTP121 HJT121 GZX121 GQB121 GGF121 FWJ121 FMN121 FCR121 ESV121 EIZ121 DZD121 DPH121 DFL121 CVP121 CLT121 CBX121 BSB121 BIF121 AYJ121 AON121 WDL132 VTP132 VJT132 UZX132 UQB132 UGF132 TWJ132 TMN132 TCR132 SSV132 SIZ132 RZD132 RPH132 RFL132 QVP132 QLT132 QBX132 PSB132 PIF132 OYJ132 OON132 OER132 NUV132 NKZ132 NBD132 MRH132 MHL132 LXP132 LNT132 LDX132 KUB132 KKF132 KAJ132 JQN132 JGR132 IWV132 IMZ132 IDD132 HTH132 HJL132 GZP132 GPT132 GFX132 FWB132 FMF132 FCJ132 ESN132 EIR132 DYV132 DOZ132 DFD132 CVH132 CLL132 CBP132 BRT132 BHX132 AYB132 AOF132 AEJ132 UN132 KR132 AER133 UV133 KZ133 WXL133 WNP133 WDT133 VTX133 VKB133 VAF133 UQJ133 UGN133 TWR133 TMV133 TCZ133 STD133 SJH133 RZL133 RPP133 RFT133 QVX133 QMB133 QCF133 PSJ133 PIN133 OYR133 OOV133 OEZ133 NVD133 NLH133 NBL133 MRP133 MHT133 LXX133 LOB133 LEF133 KUJ133 KKN133 KAR133 JQV133 JGZ133 IXD133 INH133 IDL133 HTP133 HJT133 GZX133 GQB133 GGF133 FWJ133 FMN133 FCR133 ESV133 EIZ133 DZD133 DPH133 DFL133 CVP133 CLT133 CBX133 BSB133 BIF133 AYJ133 AON133 AOF134 AEJ134 UN134 KR134 WXD134 WNH134 WDL134 VTP134 VJT134 UZX134 UQB134 UGF134 TWJ134 TMN134 TCR134 SSV134 SIZ134 RZD134 RPH134 RFL134 QVP134 QLT134 QBX134 PSB134 PIF134 OYJ134 OON134 OER134 NUV134 NKZ134 NBD134 MRH134 MHL134 LXP134 LNT134 LDX134 KUB134 KKF134 KAJ134 JQN134 JGR134 IWV134 IMZ134 IDD134 HTH134 HJL134 GZP134 GPT134 GFX134 FWB134 FMF134 FCJ134 ESN134 EIR134 DYV134 DOZ134 DFD134 CVH134 CLL134 CBP134 BRT134 BHX134 AYB134 AER135 UV135 KZ135 WXL135 WNP135 WDT135 VTX135 VKB135 VAF135 UQJ135 UGN135 TWR135 TMV135 TCZ135 STD135 SJH135 RZL135 RPP135 RFT135 QVX135 QMB135 QCF135 PSJ135 PIN135 OYR135 OOV135 OEZ135 NVD135 NLH135 NBL135 MRP135 MHT135 LXX135 LOB135 LEF135 KUJ135 KKN135 KAR135 JQV135 JGZ135 IXD135 INH135 IDL135 HTP135 HJT135 GZX135 GQB135 GGF135 FWJ135 FMN135 FCR135 ESV135 EIZ135 DZD135 DPH135 DFL135 CVP135 CLT135 CBX135 BSB135 BIF135 AYJ135 AON135 AYB136 AOF136 AEJ136 UN136 KR136 WXD136 WNH136 WDL136 VTP136 VJT136 UZX136 UQB136 UGF136 TWJ136 TMN136 TCR136 SSV136 SIZ136 RZD136 RPH136 RFL136 QVP136 QLT136 QBX136 PSB136 PIF136 OYJ136 OON136 OER136 NUV136 NKZ136 NBD136 MRH136 MHL136 LXP136 LNT136 LDX136 KUB136 KKF136 KAJ136 JQN136 JGR136 IWV136 IMZ136 IDD136 HTH136 HJL136 GZP136 GPT136 GFX136 FWB136 FMF136 FCJ136 ESN136 EIR136 DYV136 DOZ136 DFD136 CVH136 CLL136 CBP136 BRT136 BHX136 AER137 UV137 KZ137 WXL137 WNP137 WDT137 VTX137 VKB137 VAF137 UQJ137 UGN137 TWR137 TMV137 TCZ137 STD137 SJH137 RZL137 RPP137 RFT137 QVX137 QMB137 QCF137 PSJ137 PIN137 OYR137 OOV137 OEZ137 NVD137 NLH137 NBL137 MRP137 MHT137 LXX137 LOB137 LEF137 KUJ137 KKN137 KAR137 JQV137 JGZ137 IXD137 INH137 IDL137 HTP137 HJT137 GZX137 GQB137 GGF137 FWJ137 FMN137 FCR137 ESV137 EIZ137 DZD137 DPH137 DFL137 CVP137 CLT137 CBX137 BSB137 BIF137 AYJ137 AON137 BHX138 CBP142 AYB138 AOF138 AEJ138 UN138 KR138 WXD138 WNH138 WDL138 VTP138 VJT138 UZX138 UQB138 UGF138 TWJ138 TMN138 TCR138 SSV138 SIZ138 RZD138 RPH138 RFL138 QVP138 QLT138 QBX138 PSB138 PIF138 OYJ138 OON138 OER138 NUV138 NKZ138 NBD138 MRH138 MHL138 LXP138 LNT138 LDX138 KUB138 KKF138 KAJ138 JQN138 JGR138 IWV138 IMZ138 IDD138 HTH138 HJL138 GZP138 GPT138 GFX138 FWB138 FMF138 FCJ138 ESN138 EIR138 DYV138 DOZ138 DFD138 CVH138 CLL138 CBP138 BRT138 AER139 UV139 KZ139 WXL139 WNP139 WDT139 VTX139 VKB139 VAF139 UQJ139 UGN139 TWR139 TMV139 TCZ139 STD139 SJH139 RZL139 RPP139 RFT139 QVX139 QMB139 QCF139 PSJ139 PIN139 OYR139 OOV139 OEZ139 NVD139 NLH139 NBL139 MRP139 MHT139 LXX139 LOB139 LEF139 KUJ139 KKN139 KAR139 JQV139 JGZ139 IXD139 INH139 IDL139 HTP139 HJT139 GZX139 GQB139 GGF139 FWJ139 FMN139 FCR139 ESV139 EIZ139 DZD139 DPH139 DFL139 CVP139 CLT139 CBX139 BSB139 BIF139 AYJ139 AON139 BRT140 AER141 BHX140 AYB140 AOF140 AEJ140 UN140 KR140 WXD140 WNH140 WDL140 VTP140 VJT140 UZX140 UQB140 UGF140 TWJ140 TMN140 TCR140 SSV140 SIZ140 RZD140 RPH140 RFL140 QVP140 QLT140 QBX140 PSB140 PIF140 OYJ140 OON140 OER140 NUV140 NKZ140 NBD140 MRH140 MHL140 LXP140 LNT140 LDX140 KUB140 KKF140 KAJ140 JQN140 JGR140 IWV140 IMZ140 IDD140 HTH140 HJL140 GZP140 GPT140 GFX140 FWB140 FMF140 FCJ140 ESN140 EIR140 DYV140 DOZ140 DFD140 CVH140 CLL140 CBP140 UV141 KZ141 WXL141 WNP141 WDT141 VTX141 VKB141 VAF141 UQJ141 UGN141 TWR141 TMV141 TCZ141 STD141 SJH141 RZL141 RPP141 RFT141 QVX141 QMB141 QCF141 PSJ141 PIN141 OYR141 OOV141 OEZ141 NVD141 NLH141 NBL141 MRP141 MHT141 LXX141 LOB141 LEF141 KUJ141 KKN141 KAR141 JQV141 JGZ141 IXD141 INH141 IDL141 HTP141 HJT141 GZX141 GQB141 GGF141 FWJ141 FMN141 FCR141 ESV141 EIZ141 DZD141 DPH141 DFL141 CVP141 CLT141 CBX141 BSB141 BIF141 AYJ141 AON141 AOF122 AYB122 BHX122 BRT122 CBP122 CLL122 CVH122 DFD122 DOZ122 DYV122 EIR122 ESN122 FCJ122 FMF122 FWB122 GFX122 GPT122 GZP122 HJL122 HTH122 IDD122 IMZ122 IWV122 JGR122 JQN122 KAJ122 KKF122 KUB122 LDX122 LNT122 LXP122 MHL122 MRH122 NBD122 NKZ122 NUV122 OER122 OON122 OYJ122 PIF122 PSB122 QBX122 QLT122 QVP122 RFL122 RPH122 RZD122 SIZ122 SSV122 TCR122 TMN122 TWJ122 UGF122 UQB122 UZX122 VJT122 VTP122 WDL122 WNH122 WXD122 KR122 UN122 AEJ122 AER123 UV123 KZ123 WXL123 WNP123 WDT123 VTX123 VKB123 VAF123 UQJ123 UGN123 TWR123 TMV123 TCZ123 STD123 SJH123 RZL123 RPP123 RFT123 QVX123 QMB123 QCF123 PSJ123 PIN123 OYR123 OOV123 OEZ123 NVD123 NLH123 NBL123 MRP123 MHT123 LXX123 LOB123 LEF123 KUJ123 KKN123 KAR123 JQV123 JGZ123 IXD123 INH123 IDL123 HTP123 HJT123 GZX123 GQB123 GGF123 FWJ123 FMN123 FCR123 ESV123 EIZ123 DZD123 DPH123 DFL123 CVP123 CLT123 CBX123 BSB123 BIF123 AYJ123 AON123 AEJ124 AOF124 AYB124 BHX124 BRT124 CBP124 CLL124 CVH124 DFD124 DOZ124 DYV124 EIR124 ESN124 FCJ124 FMF124 FWB124 GFX124 GPT124 GZP124 HJL124 HTH124 IDD124 IMZ124 IWV124 JGR124 JQN124 KAJ124 KKF124 KUB124 LDX124 LNT124 LXP124 MHL124 MRH124 NBD124 NKZ124 NUV124 OER124 OON124 OYJ124 PIF124 PSB124 QBX124 QLT124 QVP124 RFL124 RPH124 RZD124 SIZ124 SSV124 TCR124 TMN124 TWJ124 UGF124 UQB124 UZX124 VJT124 VTP124 WDL124 WNH124 WXD124 KR124 UN124 AER125 UV125 KZ125 WXL125 WNP125 WDT125 VTX125 VKB125 VAF125 UQJ125 UGN125 TWR125 TMV125 TCZ125 STD125 SJH125 RZL125 RPP125 RFT125 QVX125 QMB125 QCF125 PSJ125 PIN125 OYR125 OOV125 OEZ125 NVD125 NLH125 NBL125 MRP125 MHT125 LXX125 LOB125 LEF125 KUJ125 KKN125 KAR125 JQV125 JGZ125 IXD125 INH125 IDL125 HTP125 HJT125 GZX125 GQB125 GGF125 FWJ125 FMN125 FCR125 ESV125 EIZ125 DZD125 DPH125 DFL125 CVP125 CLT125 CBX125 BSB125 BIF125 AYJ125 AON125 UN126 AEJ126 AOF126 AYB126 BHX126 BRT126 CBP126 CLL126 CVH126 DFD126 DOZ126 DYV126 EIR126 ESN126 FCJ126 FMF126 FWB126 GFX126 GPT126 GZP126 HJL126 HTH126 IDD126 IMZ126 IWV126 JGR126 JQN126 KAJ126 KKF126 KUB126 LDX126 LNT126 LXP126 MHL126 MRH126 NBD126 NKZ126 NUV126 OER126 OON126 OYJ126 PIF126 PSB126 QBX126 QLT126 QVP126 RFL126 RPH126 RZD126 SIZ126 SSV126 TCR126 TMN126 TWJ126 UGF126 UQB126 UZX126 VJT126 VTP126 WDL126 WNH126 WXD126 KR126 AER127 UV127 KZ127 WXL127 WNP127 WDT127 VTX127 VKB127 VAF127 UQJ127 UGN127 TWR127 TMV127 TCZ127 STD127 SJH127 RZL127 RPP127 RFT127 QVX127 QMB127 QCF127 PSJ127 PIN127 OYR127 OOV127 OEZ127 NVD127 NLH127 NBL127 MRP127 MHT127 LXX127 LOB127 LEF127 KUJ127 KKN127 KAR127 JQV127 JGZ127 IXD127 INH127 IDL127 HTP127 HJT127 GZX127 GQB127 GGF127 FWJ127 FMN127 FCR127 ESV127 EIZ127 DZD127 DPH127 DFL127 CVP127 CLT127 CBX127 BSB127 BIF127 AYJ127 AON127 KR128 WXD132 UN128 AEJ128 AOF128 AYB128 BHX128 BRT128 CBP128 CLL128 CVH128 DFD128 DOZ128 DYV128 EIR128 ESN128 FCJ128 FMF128 FWB128 GFX128 GPT128 GZP128 HJL128 HTH128 IDD128 IMZ128 IWV128 JGR128 JQN128 KAJ128 KKF128 KUB128 LDX128 LNT128 LXP128 MHL128 MRH128 NBD128 NKZ128 NUV128 OER128 OON128 OYJ128 PIF128 PSB128 QBX128 QLT128 QVP128 RFL128 RPH128 RZD128 SIZ128 SSV128 TCR128 TMN128 TWJ128 UGF128 UQB128 UZX128 VJT128 VTP128 WDL128 WNH128 WXD128 AER129 UV129 KZ129 WXL129 WNP129 WDT129 VTX129 VKB129 VAF129 UQJ129 UGN129 TWR129 TMV129 TCZ129 STD129 SJH129 RZL129 RPP129 RFT129 QVX129 QMB129 QCF129 PSJ129 PIN129 OYR129 OOV129 OEZ129 NVD129 NLH129 NBL129 MRP129 MHT129 LXX129 LOB129 LEF129 KUJ129 KKN129 KAR129 JQV129 JGZ129 IXD129 INH129 IDL129 HTP129 HJT129 GZX129 GQB129 GGF129 FWJ129 FMN129 FCR129 ESV129 EIZ129 DZD129 DPH129 DFL129 CVP129 CLT129 CBX129 BSB129 BIF129 AYJ129 AON129 WXD130 AER131 KR130 UN130 AEJ130 AOF130 AYB130 BHX130 BRT130 CBP130 CLL130 CVH130 DFD130 DOZ130 DYV130 EIR130 ESN130 FCJ130 FMF130 FWB130 GFX130 GPT130 GZP130 HJL130 HTH130 IDD130 IMZ130 IWV130 JGR130 JQN130 KAJ130 KKF130 KUB130 LDX130 LNT130 LXP130 MHL130 MRH130 NBD130 NKZ130 NUV130 OER130 OON130 OYJ130 PIF130 PSB130 QBX130 QLT130 QVP130 RFL130 RPH130 RZD130 SIZ130 SSV130 TCR130 TMN130 TWJ130 UGF130 UQB130 UZX130 VJT130 VTP130 WDL130 WNH130 WNH132 UV131 KZ131 WXL131 WNP131 WDT131 VTX131 VKB131 VAF131 UQJ131 UGN131 TWR131 TMV131 TCZ131 STD131 SJH131 RZL131 RPP131 RFT131 QVX131 QMB131 QCF131 PSJ131 PIN131 OYR131 OOV131 OEZ131 NVD131 NLH131 NBL131 MRP131 MHT131 LXX131 LOB131 LEF131 KUJ131 KKN131 KAR131 JQV131 JGZ131 IXD131 INH131 IDL131 HTP131 HJT131 GZX131 GQB131 GGF131 FWJ131 FMN131 FCR131 ESV131 EIZ131 DZD131 DPH131 DFL131 CVP131 CLT131 CBX131 BSB131 BIF131 AYJ131 AON131 CLL142 AV43 BD33:BD43 BD45:BD51 BD54:BD143 BH144:BH145 BD146:BD872 WNP143:WNP872 WDT143:WDT872 VTX143:VTX872 VKB143:VKB872 VAF143:VAF872 UQJ143:UQJ872 UGN143:UGN872 TWR143:TWR872 TMV143:TMV872 TCZ143:TCZ872 STD143:STD872 SJH143:SJH872 RZL143:RZL872 RPP143:RPP872 RFT143:RFT872 QVX143:QVX872 QMB143:QMB872 QCF143:QCF872 PSJ143:PSJ872 PIN143:PIN872 OYR143:OYR872 OOV143:OOV872 OEZ143:OEZ872 NVD143:NVD872 NLH143:NLH872 NBL143:NBL872 MRP143:MRP872 MHT143:MHT872 LXX143:LXX872 LOB143:LOB872 LEF143:LEF872 KUJ143:KUJ872 KKN143:KKN872 KAR143:KAR872 JQV143:JQV872 JGZ143:JGZ872 IXD143:IXD872 INH143:INH872 IDL143:IDL872 HTP143:HTP872 HJT143:HJT872 GZX143:GZX872 GQB143:GQB872 GGF143:GGF872 FWJ143:FWJ872 FMN143:FMN872 FCR143:FCR872 ESV143:ESV872 EIZ143:EIZ872 DZD143:DZD872 DPH143:DPH872 DFL143:DFL872 CVP143:CVP872 CLT143:CLT872 CBX143:CBX872 BSB143:BSB872 BIF143:BIF872 AYJ143:AYJ872 AON143:AON872 AER143:AER872 UV143:UV872 KZ143:KZ872 WXL143:WXL872">
      <formula1>12</formula1>
    </dataValidation>
    <dataValidation type="whole" allowBlank="1" showInputMessage="1" showErrorMessage="1" sqref="M65580:M66408 JQ65580:JQ66408 TM65580:TM66408 ADI65580:ADI66408 ANE65580:ANE66408 AXA65580:AXA66408 BGW65580:BGW66408 BQS65580:BQS66408 CAO65580:CAO66408 CKK65580:CKK66408 CUG65580:CUG66408 DEC65580:DEC66408 DNY65580:DNY66408 DXU65580:DXU66408 EHQ65580:EHQ66408 ERM65580:ERM66408 FBI65580:FBI66408 FLE65580:FLE66408 FVA65580:FVA66408 GEW65580:GEW66408 GOS65580:GOS66408 GYO65580:GYO66408 HIK65580:HIK66408 HSG65580:HSG66408 ICC65580:ICC66408 ILY65580:ILY66408 IVU65580:IVU66408 JFQ65580:JFQ66408 JPM65580:JPM66408 JZI65580:JZI66408 KJE65580:KJE66408 KTA65580:KTA66408 LCW65580:LCW66408 LMS65580:LMS66408 LWO65580:LWO66408 MGK65580:MGK66408 MQG65580:MQG66408 NAC65580:NAC66408 NJY65580:NJY66408 NTU65580:NTU66408 ODQ65580:ODQ66408 ONM65580:ONM66408 OXI65580:OXI66408 PHE65580:PHE66408 PRA65580:PRA66408 QAW65580:QAW66408 QKS65580:QKS66408 QUO65580:QUO66408 REK65580:REK66408 ROG65580:ROG66408 RYC65580:RYC66408 SHY65580:SHY66408 SRU65580:SRU66408 TBQ65580:TBQ66408 TLM65580:TLM66408 TVI65580:TVI66408 UFE65580:UFE66408 UPA65580:UPA66408 UYW65580:UYW66408 VIS65580:VIS66408 VSO65580:VSO66408 WCK65580:WCK66408 WMG65580:WMG66408 WWC65580:WWC66408 M131116:M131944 JQ131116:JQ131944 TM131116:TM131944 ADI131116:ADI131944 ANE131116:ANE131944 AXA131116:AXA131944 BGW131116:BGW131944 BQS131116:BQS131944 CAO131116:CAO131944 CKK131116:CKK131944 CUG131116:CUG131944 DEC131116:DEC131944 DNY131116:DNY131944 DXU131116:DXU131944 EHQ131116:EHQ131944 ERM131116:ERM131944 FBI131116:FBI131944 FLE131116:FLE131944 FVA131116:FVA131944 GEW131116:GEW131944 GOS131116:GOS131944 GYO131116:GYO131944 HIK131116:HIK131944 HSG131116:HSG131944 ICC131116:ICC131944 ILY131116:ILY131944 IVU131116:IVU131944 JFQ131116:JFQ131944 JPM131116:JPM131944 JZI131116:JZI131944 KJE131116:KJE131944 KTA131116:KTA131944 LCW131116:LCW131944 LMS131116:LMS131944 LWO131116:LWO131944 MGK131116:MGK131944 MQG131116:MQG131944 NAC131116:NAC131944 NJY131116:NJY131944 NTU131116:NTU131944 ODQ131116:ODQ131944 ONM131116:ONM131944 OXI131116:OXI131944 PHE131116:PHE131944 PRA131116:PRA131944 QAW131116:QAW131944 QKS131116:QKS131944 QUO131116:QUO131944 REK131116:REK131944 ROG131116:ROG131944 RYC131116:RYC131944 SHY131116:SHY131944 SRU131116:SRU131944 TBQ131116:TBQ131944 TLM131116:TLM131944 TVI131116:TVI131944 UFE131116:UFE131944 UPA131116:UPA131944 UYW131116:UYW131944 VIS131116:VIS131944 VSO131116:VSO131944 WCK131116:WCK131944 WMG131116:WMG131944 WWC131116:WWC131944 M196652:M197480 JQ196652:JQ197480 TM196652:TM197480 ADI196652:ADI197480 ANE196652:ANE197480 AXA196652:AXA197480 BGW196652:BGW197480 BQS196652:BQS197480 CAO196652:CAO197480 CKK196652:CKK197480 CUG196652:CUG197480 DEC196652:DEC197480 DNY196652:DNY197480 DXU196652:DXU197480 EHQ196652:EHQ197480 ERM196652:ERM197480 FBI196652:FBI197480 FLE196652:FLE197480 FVA196652:FVA197480 GEW196652:GEW197480 GOS196652:GOS197480 GYO196652:GYO197480 HIK196652:HIK197480 HSG196652:HSG197480 ICC196652:ICC197480 ILY196652:ILY197480 IVU196652:IVU197480 JFQ196652:JFQ197480 JPM196652:JPM197480 JZI196652:JZI197480 KJE196652:KJE197480 KTA196652:KTA197480 LCW196652:LCW197480 LMS196652:LMS197480 LWO196652:LWO197480 MGK196652:MGK197480 MQG196652:MQG197480 NAC196652:NAC197480 NJY196652:NJY197480 NTU196652:NTU197480 ODQ196652:ODQ197480 ONM196652:ONM197480 OXI196652:OXI197480 PHE196652:PHE197480 PRA196652:PRA197480 QAW196652:QAW197480 QKS196652:QKS197480 QUO196652:QUO197480 REK196652:REK197480 ROG196652:ROG197480 RYC196652:RYC197480 SHY196652:SHY197480 SRU196652:SRU197480 TBQ196652:TBQ197480 TLM196652:TLM197480 TVI196652:TVI197480 UFE196652:UFE197480 UPA196652:UPA197480 UYW196652:UYW197480 VIS196652:VIS197480 VSO196652:VSO197480 WCK196652:WCK197480 WMG196652:WMG197480 WWC196652:WWC197480 M262188:M263016 JQ262188:JQ263016 TM262188:TM263016 ADI262188:ADI263016 ANE262188:ANE263016 AXA262188:AXA263016 BGW262188:BGW263016 BQS262188:BQS263016 CAO262188:CAO263016 CKK262188:CKK263016 CUG262188:CUG263016 DEC262188:DEC263016 DNY262188:DNY263016 DXU262188:DXU263016 EHQ262188:EHQ263016 ERM262188:ERM263016 FBI262188:FBI263016 FLE262188:FLE263016 FVA262188:FVA263016 GEW262188:GEW263016 GOS262188:GOS263016 GYO262188:GYO263016 HIK262188:HIK263016 HSG262188:HSG263016 ICC262188:ICC263016 ILY262188:ILY263016 IVU262188:IVU263016 JFQ262188:JFQ263016 JPM262188:JPM263016 JZI262188:JZI263016 KJE262188:KJE263016 KTA262188:KTA263016 LCW262188:LCW263016 LMS262188:LMS263016 LWO262188:LWO263016 MGK262188:MGK263016 MQG262188:MQG263016 NAC262188:NAC263016 NJY262188:NJY263016 NTU262188:NTU263016 ODQ262188:ODQ263016 ONM262188:ONM263016 OXI262188:OXI263016 PHE262188:PHE263016 PRA262188:PRA263016 QAW262188:QAW263016 QKS262188:QKS263016 QUO262188:QUO263016 REK262188:REK263016 ROG262188:ROG263016 RYC262188:RYC263016 SHY262188:SHY263016 SRU262188:SRU263016 TBQ262188:TBQ263016 TLM262188:TLM263016 TVI262188:TVI263016 UFE262188:UFE263016 UPA262188:UPA263016 UYW262188:UYW263016 VIS262188:VIS263016 VSO262188:VSO263016 WCK262188:WCK263016 WMG262188:WMG263016 WWC262188:WWC263016 M327724:M328552 JQ327724:JQ328552 TM327724:TM328552 ADI327724:ADI328552 ANE327724:ANE328552 AXA327724:AXA328552 BGW327724:BGW328552 BQS327724:BQS328552 CAO327724:CAO328552 CKK327724:CKK328552 CUG327724:CUG328552 DEC327724:DEC328552 DNY327724:DNY328552 DXU327724:DXU328552 EHQ327724:EHQ328552 ERM327724:ERM328552 FBI327724:FBI328552 FLE327724:FLE328552 FVA327724:FVA328552 GEW327724:GEW328552 GOS327724:GOS328552 GYO327724:GYO328552 HIK327724:HIK328552 HSG327724:HSG328552 ICC327724:ICC328552 ILY327724:ILY328552 IVU327724:IVU328552 JFQ327724:JFQ328552 JPM327724:JPM328552 JZI327724:JZI328552 KJE327724:KJE328552 KTA327724:KTA328552 LCW327724:LCW328552 LMS327724:LMS328552 LWO327724:LWO328552 MGK327724:MGK328552 MQG327724:MQG328552 NAC327724:NAC328552 NJY327724:NJY328552 NTU327724:NTU328552 ODQ327724:ODQ328552 ONM327724:ONM328552 OXI327724:OXI328552 PHE327724:PHE328552 PRA327724:PRA328552 QAW327724:QAW328552 QKS327724:QKS328552 QUO327724:QUO328552 REK327724:REK328552 ROG327724:ROG328552 RYC327724:RYC328552 SHY327724:SHY328552 SRU327724:SRU328552 TBQ327724:TBQ328552 TLM327724:TLM328552 TVI327724:TVI328552 UFE327724:UFE328552 UPA327724:UPA328552 UYW327724:UYW328552 VIS327724:VIS328552 VSO327724:VSO328552 WCK327724:WCK328552 WMG327724:WMG328552 WWC327724:WWC328552 M393260:M394088 JQ393260:JQ394088 TM393260:TM394088 ADI393260:ADI394088 ANE393260:ANE394088 AXA393260:AXA394088 BGW393260:BGW394088 BQS393260:BQS394088 CAO393260:CAO394088 CKK393260:CKK394088 CUG393260:CUG394088 DEC393260:DEC394088 DNY393260:DNY394088 DXU393260:DXU394088 EHQ393260:EHQ394088 ERM393260:ERM394088 FBI393260:FBI394088 FLE393260:FLE394088 FVA393260:FVA394088 GEW393260:GEW394088 GOS393260:GOS394088 GYO393260:GYO394088 HIK393260:HIK394088 HSG393260:HSG394088 ICC393260:ICC394088 ILY393260:ILY394088 IVU393260:IVU394088 JFQ393260:JFQ394088 JPM393260:JPM394088 JZI393260:JZI394088 KJE393260:KJE394088 KTA393260:KTA394088 LCW393260:LCW394088 LMS393260:LMS394088 LWO393260:LWO394088 MGK393260:MGK394088 MQG393260:MQG394088 NAC393260:NAC394088 NJY393260:NJY394088 NTU393260:NTU394088 ODQ393260:ODQ394088 ONM393260:ONM394088 OXI393260:OXI394088 PHE393260:PHE394088 PRA393260:PRA394088 QAW393260:QAW394088 QKS393260:QKS394088 QUO393260:QUO394088 REK393260:REK394088 ROG393260:ROG394088 RYC393260:RYC394088 SHY393260:SHY394088 SRU393260:SRU394088 TBQ393260:TBQ394088 TLM393260:TLM394088 TVI393260:TVI394088 UFE393260:UFE394088 UPA393260:UPA394088 UYW393260:UYW394088 VIS393260:VIS394088 VSO393260:VSO394088 WCK393260:WCK394088 WMG393260:WMG394088 WWC393260:WWC394088 M458796:M459624 JQ458796:JQ459624 TM458796:TM459624 ADI458796:ADI459624 ANE458796:ANE459624 AXA458796:AXA459624 BGW458796:BGW459624 BQS458796:BQS459624 CAO458796:CAO459624 CKK458796:CKK459624 CUG458796:CUG459624 DEC458796:DEC459624 DNY458796:DNY459624 DXU458796:DXU459624 EHQ458796:EHQ459624 ERM458796:ERM459624 FBI458796:FBI459624 FLE458796:FLE459624 FVA458796:FVA459624 GEW458796:GEW459624 GOS458796:GOS459624 GYO458796:GYO459624 HIK458796:HIK459624 HSG458796:HSG459624 ICC458796:ICC459624 ILY458796:ILY459624 IVU458796:IVU459624 JFQ458796:JFQ459624 JPM458796:JPM459624 JZI458796:JZI459624 KJE458796:KJE459624 KTA458796:KTA459624 LCW458796:LCW459624 LMS458796:LMS459624 LWO458796:LWO459624 MGK458796:MGK459624 MQG458796:MQG459624 NAC458796:NAC459624 NJY458796:NJY459624 NTU458796:NTU459624 ODQ458796:ODQ459624 ONM458796:ONM459624 OXI458796:OXI459624 PHE458796:PHE459624 PRA458796:PRA459624 QAW458796:QAW459624 QKS458796:QKS459624 QUO458796:QUO459624 REK458796:REK459624 ROG458796:ROG459624 RYC458796:RYC459624 SHY458796:SHY459624 SRU458796:SRU459624 TBQ458796:TBQ459624 TLM458796:TLM459624 TVI458796:TVI459624 UFE458796:UFE459624 UPA458796:UPA459624 UYW458796:UYW459624 VIS458796:VIS459624 VSO458796:VSO459624 WCK458796:WCK459624 WMG458796:WMG459624 WWC458796:WWC459624 M524332:M525160 JQ524332:JQ525160 TM524332:TM525160 ADI524332:ADI525160 ANE524332:ANE525160 AXA524332:AXA525160 BGW524332:BGW525160 BQS524332:BQS525160 CAO524332:CAO525160 CKK524332:CKK525160 CUG524332:CUG525160 DEC524332:DEC525160 DNY524332:DNY525160 DXU524332:DXU525160 EHQ524332:EHQ525160 ERM524332:ERM525160 FBI524332:FBI525160 FLE524332:FLE525160 FVA524332:FVA525160 GEW524332:GEW525160 GOS524332:GOS525160 GYO524332:GYO525160 HIK524332:HIK525160 HSG524332:HSG525160 ICC524332:ICC525160 ILY524332:ILY525160 IVU524332:IVU525160 JFQ524332:JFQ525160 JPM524332:JPM525160 JZI524332:JZI525160 KJE524332:KJE525160 KTA524332:KTA525160 LCW524332:LCW525160 LMS524332:LMS525160 LWO524332:LWO525160 MGK524332:MGK525160 MQG524332:MQG525160 NAC524332:NAC525160 NJY524332:NJY525160 NTU524332:NTU525160 ODQ524332:ODQ525160 ONM524332:ONM525160 OXI524332:OXI525160 PHE524332:PHE525160 PRA524332:PRA525160 QAW524332:QAW525160 QKS524332:QKS525160 QUO524332:QUO525160 REK524332:REK525160 ROG524332:ROG525160 RYC524332:RYC525160 SHY524332:SHY525160 SRU524332:SRU525160 TBQ524332:TBQ525160 TLM524332:TLM525160 TVI524332:TVI525160 UFE524332:UFE525160 UPA524332:UPA525160 UYW524332:UYW525160 VIS524332:VIS525160 VSO524332:VSO525160 WCK524332:WCK525160 WMG524332:WMG525160 WWC524332:WWC525160 M589868:M590696 JQ589868:JQ590696 TM589868:TM590696 ADI589868:ADI590696 ANE589868:ANE590696 AXA589868:AXA590696 BGW589868:BGW590696 BQS589868:BQS590696 CAO589868:CAO590696 CKK589868:CKK590696 CUG589868:CUG590696 DEC589868:DEC590696 DNY589868:DNY590696 DXU589868:DXU590696 EHQ589868:EHQ590696 ERM589868:ERM590696 FBI589868:FBI590696 FLE589868:FLE590696 FVA589868:FVA590696 GEW589868:GEW590696 GOS589868:GOS590696 GYO589868:GYO590696 HIK589868:HIK590696 HSG589868:HSG590696 ICC589868:ICC590696 ILY589868:ILY590696 IVU589868:IVU590696 JFQ589868:JFQ590696 JPM589868:JPM590696 JZI589868:JZI590696 KJE589868:KJE590696 KTA589868:KTA590696 LCW589868:LCW590696 LMS589868:LMS590696 LWO589868:LWO590696 MGK589868:MGK590696 MQG589868:MQG590696 NAC589868:NAC590696 NJY589868:NJY590696 NTU589868:NTU590696 ODQ589868:ODQ590696 ONM589868:ONM590696 OXI589868:OXI590696 PHE589868:PHE590696 PRA589868:PRA590696 QAW589868:QAW590696 QKS589868:QKS590696 QUO589868:QUO590696 REK589868:REK590696 ROG589868:ROG590696 RYC589868:RYC590696 SHY589868:SHY590696 SRU589868:SRU590696 TBQ589868:TBQ590696 TLM589868:TLM590696 TVI589868:TVI590696 UFE589868:UFE590696 UPA589868:UPA590696 UYW589868:UYW590696 VIS589868:VIS590696 VSO589868:VSO590696 WCK589868:WCK590696 WMG589868:WMG590696 WWC589868:WWC590696 M655404:M656232 JQ655404:JQ656232 TM655404:TM656232 ADI655404:ADI656232 ANE655404:ANE656232 AXA655404:AXA656232 BGW655404:BGW656232 BQS655404:BQS656232 CAO655404:CAO656232 CKK655404:CKK656232 CUG655404:CUG656232 DEC655404:DEC656232 DNY655404:DNY656232 DXU655404:DXU656232 EHQ655404:EHQ656232 ERM655404:ERM656232 FBI655404:FBI656232 FLE655404:FLE656232 FVA655404:FVA656232 GEW655404:GEW656232 GOS655404:GOS656232 GYO655404:GYO656232 HIK655404:HIK656232 HSG655404:HSG656232 ICC655404:ICC656232 ILY655404:ILY656232 IVU655404:IVU656232 JFQ655404:JFQ656232 JPM655404:JPM656232 JZI655404:JZI656232 KJE655404:KJE656232 KTA655404:KTA656232 LCW655404:LCW656232 LMS655404:LMS656232 LWO655404:LWO656232 MGK655404:MGK656232 MQG655404:MQG656232 NAC655404:NAC656232 NJY655404:NJY656232 NTU655404:NTU656232 ODQ655404:ODQ656232 ONM655404:ONM656232 OXI655404:OXI656232 PHE655404:PHE656232 PRA655404:PRA656232 QAW655404:QAW656232 QKS655404:QKS656232 QUO655404:QUO656232 REK655404:REK656232 ROG655404:ROG656232 RYC655404:RYC656232 SHY655404:SHY656232 SRU655404:SRU656232 TBQ655404:TBQ656232 TLM655404:TLM656232 TVI655404:TVI656232 UFE655404:UFE656232 UPA655404:UPA656232 UYW655404:UYW656232 VIS655404:VIS656232 VSO655404:VSO656232 WCK655404:WCK656232 WMG655404:WMG656232 WWC655404:WWC656232 M720940:M721768 JQ720940:JQ721768 TM720940:TM721768 ADI720940:ADI721768 ANE720940:ANE721768 AXA720940:AXA721768 BGW720940:BGW721768 BQS720940:BQS721768 CAO720940:CAO721768 CKK720940:CKK721768 CUG720940:CUG721768 DEC720940:DEC721768 DNY720940:DNY721768 DXU720940:DXU721768 EHQ720940:EHQ721768 ERM720940:ERM721768 FBI720940:FBI721768 FLE720940:FLE721768 FVA720940:FVA721768 GEW720940:GEW721768 GOS720940:GOS721768 GYO720940:GYO721768 HIK720940:HIK721768 HSG720940:HSG721768 ICC720940:ICC721768 ILY720940:ILY721768 IVU720940:IVU721768 JFQ720940:JFQ721768 JPM720940:JPM721768 JZI720940:JZI721768 KJE720940:KJE721768 KTA720940:KTA721768 LCW720940:LCW721768 LMS720940:LMS721768 LWO720940:LWO721768 MGK720940:MGK721768 MQG720940:MQG721768 NAC720940:NAC721768 NJY720940:NJY721768 NTU720940:NTU721768 ODQ720940:ODQ721768 ONM720940:ONM721768 OXI720940:OXI721768 PHE720940:PHE721768 PRA720940:PRA721768 QAW720940:QAW721768 QKS720940:QKS721768 QUO720940:QUO721768 REK720940:REK721768 ROG720940:ROG721768 RYC720940:RYC721768 SHY720940:SHY721768 SRU720940:SRU721768 TBQ720940:TBQ721768 TLM720940:TLM721768 TVI720940:TVI721768 UFE720940:UFE721768 UPA720940:UPA721768 UYW720940:UYW721768 VIS720940:VIS721768 VSO720940:VSO721768 WCK720940:WCK721768 WMG720940:WMG721768 WWC720940:WWC721768 M786476:M787304 JQ786476:JQ787304 TM786476:TM787304 ADI786476:ADI787304 ANE786476:ANE787304 AXA786476:AXA787304 BGW786476:BGW787304 BQS786476:BQS787304 CAO786476:CAO787304 CKK786476:CKK787304 CUG786476:CUG787304 DEC786476:DEC787304 DNY786476:DNY787304 DXU786476:DXU787304 EHQ786476:EHQ787304 ERM786476:ERM787304 FBI786476:FBI787304 FLE786476:FLE787304 FVA786476:FVA787304 GEW786476:GEW787304 GOS786476:GOS787304 GYO786476:GYO787304 HIK786476:HIK787304 HSG786476:HSG787304 ICC786476:ICC787304 ILY786476:ILY787304 IVU786476:IVU787304 JFQ786476:JFQ787304 JPM786476:JPM787304 JZI786476:JZI787304 KJE786476:KJE787304 KTA786476:KTA787304 LCW786476:LCW787304 LMS786476:LMS787304 LWO786476:LWO787304 MGK786476:MGK787304 MQG786476:MQG787304 NAC786476:NAC787304 NJY786476:NJY787304 NTU786476:NTU787304 ODQ786476:ODQ787304 ONM786476:ONM787304 OXI786476:OXI787304 PHE786476:PHE787304 PRA786476:PRA787304 QAW786476:QAW787304 QKS786476:QKS787304 QUO786476:QUO787304 REK786476:REK787304 ROG786476:ROG787304 RYC786476:RYC787304 SHY786476:SHY787304 SRU786476:SRU787304 TBQ786476:TBQ787304 TLM786476:TLM787304 TVI786476:TVI787304 UFE786476:UFE787304 UPA786476:UPA787304 UYW786476:UYW787304 VIS786476:VIS787304 VSO786476:VSO787304 WCK786476:WCK787304 WMG786476:WMG787304 WWC786476:WWC787304 M852012:M852840 JQ852012:JQ852840 TM852012:TM852840 ADI852012:ADI852840 ANE852012:ANE852840 AXA852012:AXA852840 BGW852012:BGW852840 BQS852012:BQS852840 CAO852012:CAO852840 CKK852012:CKK852840 CUG852012:CUG852840 DEC852012:DEC852840 DNY852012:DNY852840 DXU852012:DXU852840 EHQ852012:EHQ852840 ERM852012:ERM852840 FBI852012:FBI852840 FLE852012:FLE852840 FVA852012:FVA852840 GEW852012:GEW852840 GOS852012:GOS852840 GYO852012:GYO852840 HIK852012:HIK852840 HSG852012:HSG852840 ICC852012:ICC852840 ILY852012:ILY852840 IVU852012:IVU852840 JFQ852012:JFQ852840 JPM852012:JPM852840 JZI852012:JZI852840 KJE852012:KJE852840 KTA852012:KTA852840 LCW852012:LCW852840 LMS852012:LMS852840 LWO852012:LWO852840 MGK852012:MGK852840 MQG852012:MQG852840 NAC852012:NAC852840 NJY852012:NJY852840 NTU852012:NTU852840 ODQ852012:ODQ852840 ONM852012:ONM852840 OXI852012:OXI852840 PHE852012:PHE852840 PRA852012:PRA852840 QAW852012:QAW852840 QKS852012:QKS852840 QUO852012:QUO852840 REK852012:REK852840 ROG852012:ROG852840 RYC852012:RYC852840 SHY852012:SHY852840 SRU852012:SRU852840 TBQ852012:TBQ852840 TLM852012:TLM852840 TVI852012:TVI852840 UFE852012:UFE852840 UPA852012:UPA852840 UYW852012:UYW852840 VIS852012:VIS852840 VSO852012:VSO852840 WCK852012:WCK852840 WMG852012:WMG852840 WWC852012:WWC852840 M917548:M918376 JQ917548:JQ918376 TM917548:TM918376 ADI917548:ADI918376 ANE917548:ANE918376 AXA917548:AXA918376 BGW917548:BGW918376 BQS917548:BQS918376 CAO917548:CAO918376 CKK917548:CKK918376 CUG917548:CUG918376 DEC917548:DEC918376 DNY917548:DNY918376 DXU917548:DXU918376 EHQ917548:EHQ918376 ERM917548:ERM918376 FBI917548:FBI918376 FLE917548:FLE918376 FVA917548:FVA918376 GEW917548:GEW918376 GOS917548:GOS918376 GYO917548:GYO918376 HIK917548:HIK918376 HSG917548:HSG918376 ICC917548:ICC918376 ILY917548:ILY918376 IVU917548:IVU918376 JFQ917548:JFQ918376 JPM917548:JPM918376 JZI917548:JZI918376 KJE917548:KJE918376 KTA917548:KTA918376 LCW917548:LCW918376 LMS917548:LMS918376 LWO917548:LWO918376 MGK917548:MGK918376 MQG917548:MQG918376 NAC917548:NAC918376 NJY917548:NJY918376 NTU917548:NTU918376 ODQ917548:ODQ918376 ONM917548:ONM918376 OXI917548:OXI918376 PHE917548:PHE918376 PRA917548:PRA918376 QAW917548:QAW918376 QKS917548:QKS918376 QUO917548:QUO918376 REK917548:REK918376 ROG917548:ROG918376 RYC917548:RYC918376 SHY917548:SHY918376 SRU917548:SRU918376 TBQ917548:TBQ918376 TLM917548:TLM918376 TVI917548:TVI918376 UFE917548:UFE918376 UPA917548:UPA918376 UYW917548:UYW918376 VIS917548:VIS918376 VSO917548:VSO918376 WCK917548:WCK918376 WMG917548:WMG918376 WWC917548:WWC918376 M983084:M983912 JQ983084:JQ983912 TM983084:TM983912 ADI983084:ADI983912 ANE983084:ANE983912 AXA983084:AXA983912 BGW983084:BGW983912 BQS983084:BQS983912 CAO983084:CAO983912 CKK983084:CKK983912 CUG983084:CUG983912 DEC983084:DEC983912 DNY983084:DNY983912 DXU983084:DXU983912 EHQ983084:EHQ983912 ERM983084:ERM983912 FBI983084:FBI983912 FLE983084:FLE983912 FVA983084:FVA983912 GEW983084:GEW983912 GOS983084:GOS983912 GYO983084:GYO983912 HIK983084:HIK983912 HSG983084:HSG983912 ICC983084:ICC983912 ILY983084:ILY983912 IVU983084:IVU983912 JFQ983084:JFQ983912 JPM983084:JPM983912 JZI983084:JZI983912 KJE983084:KJE983912 KTA983084:KTA983912 LCW983084:LCW983912 LMS983084:LMS983912 LWO983084:LWO983912 MGK983084:MGK983912 MQG983084:MQG983912 NAC983084:NAC983912 NJY983084:NJY983912 NTU983084:NTU983912 ODQ983084:ODQ983912 ONM983084:ONM983912 OXI983084:OXI983912 PHE983084:PHE983912 PRA983084:PRA983912 QAW983084:QAW983912 QKS983084:QKS983912 QUO983084:QUO983912 REK983084:REK983912 ROG983084:ROG983912 RYC983084:RYC983912 SHY983084:SHY983912 SRU983084:SRU983912 TBQ983084:TBQ983912 TLM983084:TLM983912 TVI983084:TVI983912 UFE983084:UFE983912 UPA983084:UPA983912 UYW983084:UYW983912 VIS983084:VIS983912 VSO983084:VSO983912 WCK983084:WCK983912 WMG983084:WMG983912 WWC983084:WWC983912 WWN983084:WWP983912 X65580:Z66408 KB65580:KD66408 TX65580:TZ66408 ADT65580:ADV66408 ANP65580:ANR66408 AXL65580:AXN66408 BHH65580:BHJ66408 BRD65580:BRF66408 CAZ65580:CBB66408 CKV65580:CKX66408 CUR65580:CUT66408 DEN65580:DEP66408 DOJ65580:DOL66408 DYF65580:DYH66408 EIB65580:EID66408 ERX65580:ERZ66408 FBT65580:FBV66408 FLP65580:FLR66408 FVL65580:FVN66408 GFH65580:GFJ66408 GPD65580:GPF66408 GYZ65580:GZB66408 HIV65580:HIX66408 HSR65580:HST66408 ICN65580:ICP66408 IMJ65580:IML66408 IWF65580:IWH66408 JGB65580:JGD66408 JPX65580:JPZ66408 JZT65580:JZV66408 KJP65580:KJR66408 KTL65580:KTN66408 LDH65580:LDJ66408 LND65580:LNF66408 LWZ65580:LXB66408 MGV65580:MGX66408 MQR65580:MQT66408 NAN65580:NAP66408 NKJ65580:NKL66408 NUF65580:NUH66408 OEB65580:OED66408 ONX65580:ONZ66408 OXT65580:OXV66408 PHP65580:PHR66408 PRL65580:PRN66408 QBH65580:QBJ66408 QLD65580:QLF66408 QUZ65580:QVB66408 REV65580:REX66408 ROR65580:ROT66408 RYN65580:RYP66408 SIJ65580:SIL66408 SSF65580:SSH66408 TCB65580:TCD66408 TLX65580:TLZ66408 TVT65580:TVV66408 UFP65580:UFR66408 UPL65580:UPN66408 UZH65580:UZJ66408 VJD65580:VJF66408 VSZ65580:VTB66408 WCV65580:WCX66408 WMR65580:WMT66408 WWN65580:WWP66408 X131116:Z131944 KB131116:KD131944 TX131116:TZ131944 ADT131116:ADV131944 ANP131116:ANR131944 AXL131116:AXN131944 BHH131116:BHJ131944 BRD131116:BRF131944 CAZ131116:CBB131944 CKV131116:CKX131944 CUR131116:CUT131944 DEN131116:DEP131944 DOJ131116:DOL131944 DYF131116:DYH131944 EIB131116:EID131944 ERX131116:ERZ131944 FBT131116:FBV131944 FLP131116:FLR131944 FVL131116:FVN131944 GFH131116:GFJ131944 GPD131116:GPF131944 GYZ131116:GZB131944 HIV131116:HIX131944 HSR131116:HST131944 ICN131116:ICP131944 IMJ131116:IML131944 IWF131116:IWH131944 JGB131116:JGD131944 JPX131116:JPZ131944 JZT131116:JZV131944 KJP131116:KJR131944 KTL131116:KTN131944 LDH131116:LDJ131944 LND131116:LNF131944 LWZ131116:LXB131944 MGV131116:MGX131944 MQR131116:MQT131944 NAN131116:NAP131944 NKJ131116:NKL131944 NUF131116:NUH131944 OEB131116:OED131944 ONX131116:ONZ131944 OXT131116:OXV131944 PHP131116:PHR131944 PRL131116:PRN131944 QBH131116:QBJ131944 QLD131116:QLF131944 QUZ131116:QVB131944 REV131116:REX131944 ROR131116:ROT131944 RYN131116:RYP131944 SIJ131116:SIL131944 SSF131116:SSH131944 TCB131116:TCD131944 TLX131116:TLZ131944 TVT131116:TVV131944 UFP131116:UFR131944 UPL131116:UPN131944 UZH131116:UZJ131944 VJD131116:VJF131944 VSZ131116:VTB131944 WCV131116:WCX131944 WMR131116:WMT131944 WWN131116:WWP131944 X196652:Z197480 KB196652:KD197480 TX196652:TZ197480 ADT196652:ADV197480 ANP196652:ANR197480 AXL196652:AXN197480 BHH196652:BHJ197480 BRD196652:BRF197480 CAZ196652:CBB197480 CKV196652:CKX197480 CUR196652:CUT197480 DEN196652:DEP197480 DOJ196652:DOL197480 DYF196652:DYH197480 EIB196652:EID197480 ERX196652:ERZ197480 FBT196652:FBV197480 FLP196652:FLR197480 FVL196652:FVN197480 GFH196652:GFJ197480 GPD196652:GPF197480 GYZ196652:GZB197480 HIV196652:HIX197480 HSR196652:HST197480 ICN196652:ICP197480 IMJ196652:IML197480 IWF196652:IWH197480 JGB196652:JGD197480 JPX196652:JPZ197480 JZT196652:JZV197480 KJP196652:KJR197480 KTL196652:KTN197480 LDH196652:LDJ197480 LND196652:LNF197480 LWZ196652:LXB197480 MGV196652:MGX197480 MQR196652:MQT197480 NAN196652:NAP197480 NKJ196652:NKL197480 NUF196652:NUH197480 OEB196652:OED197480 ONX196652:ONZ197480 OXT196652:OXV197480 PHP196652:PHR197480 PRL196652:PRN197480 QBH196652:QBJ197480 QLD196652:QLF197480 QUZ196652:QVB197480 REV196652:REX197480 ROR196652:ROT197480 RYN196652:RYP197480 SIJ196652:SIL197480 SSF196652:SSH197480 TCB196652:TCD197480 TLX196652:TLZ197480 TVT196652:TVV197480 UFP196652:UFR197480 UPL196652:UPN197480 UZH196652:UZJ197480 VJD196652:VJF197480 VSZ196652:VTB197480 WCV196652:WCX197480 WMR196652:WMT197480 WWN196652:WWP197480 X262188:Z263016 KB262188:KD263016 TX262188:TZ263016 ADT262188:ADV263016 ANP262188:ANR263016 AXL262188:AXN263016 BHH262188:BHJ263016 BRD262188:BRF263016 CAZ262188:CBB263016 CKV262188:CKX263016 CUR262188:CUT263016 DEN262188:DEP263016 DOJ262188:DOL263016 DYF262188:DYH263016 EIB262188:EID263016 ERX262188:ERZ263016 FBT262188:FBV263016 FLP262188:FLR263016 FVL262188:FVN263016 GFH262188:GFJ263016 GPD262188:GPF263016 GYZ262188:GZB263016 HIV262188:HIX263016 HSR262188:HST263016 ICN262188:ICP263016 IMJ262188:IML263016 IWF262188:IWH263016 JGB262188:JGD263016 JPX262188:JPZ263016 JZT262188:JZV263016 KJP262188:KJR263016 KTL262188:KTN263016 LDH262188:LDJ263016 LND262188:LNF263016 LWZ262188:LXB263016 MGV262188:MGX263016 MQR262188:MQT263016 NAN262188:NAP263016 NKJ262188:NKL263016 NUF262188:NUH263016 OEB262188:OED263016 ONX262188:ONZ263016 OXT262188:OXV263016 PHP262188:PHR263016 PRL262188:PRN263016 QBH262188:QBJ263016 QLD262188:QLF263016 QUZ262188:QVB263016 REV262188:REX263016 ROR262188:ROT263016 RYN262188:RYP263016 SIJ262188:SIL263016 SSF262188:SSH263016 TCB262188:TCD263016 TLX262188:TLZ263016 TVT262188:TVV263016 UFP262188:UFR263016 UPL262188:UPN263016 UZH262188:UZJ263016 VJD262188:VJF263016 VSZ262188:VTB263016 WCV262188:WCX263016 WMR262188:WMT263016 WWN262188:WWP263016 X327724:Z328552 KB327724:KD328552 TX327724:TZ328552 ADT327724:ADV328552 ANP327724:ANR328552 AXL327724:AXN328552 BHH327724:BHJ328552 BRD327724:BRF328552 CAZ327724:CBB328552 CKV327724:CKX328552 CUR327724:CUT328552 DEN327724:DEP328552 DOJ327724:DOL328552 DYF327724:DYH328552 EIB327724:EID328552 ERX327724:ERZ328552 FBT327724:FBV328552 FLP327724:FLR328552 FVL327724:FVN328552 GFH327724:GFJ328552 GPD327724:GPF328552 GYZ327724:GZB328552 HIV327724:HIX328552 HSR327724:HST328552 ICN327724:ICP328552 IMJ327724:IML328552 IWF327724:IWH328552 JGB327724:JGD328552 JPX327724:JPZ328552 JZT327724:JZV328552 KJP327724:KJR328552 KTL327724:KTN328552 LDH327724:LDJ328552 LND327724:LNF328552 LWZ327724:LXB328552 MGV327724:MGX328552 MQR327724:MQT328552 NAN327724:NAP328552 NKJ327724:NKL328552 NUF327724:NUH328552 OEB327724:OED328552 ONX327724:ONZ328552 OXT327724:OXV328552 PHP327724:PHR328552 PRL327724:PRN328552 QBH327724:QBJ328552 QLD327724:QLF328552 QUZ327724:QVB328552 REV327724:REX328552 ROR327724:ROT328552 RYN327724:RYP328552 SIJ327724:SIL328552 SSF327724:SSH328552 TCB327724:TCD328552 TLX327724:TLZ328552 TVT327724:TVV328552 UFP327724:UFR328552 UPL327724:UPN328552 UZH327724:UZJ328552 VJD327724:VJF328552 VSZ327724:VTB328552 WCV327724:WCX328552 WMR327724:WMT328552 WWN327724:WWP328552 X393260:Z394088 KB393260:KD394088 TX393260:TZ394088 ADT393260:ADV394088 ANP393260:ANR394088 AXL393260:AXN394088 BHH393260:BHJ394088 BRD393260:BRF394088 CAZ393260:CBB394088 CKV393260:CKX394088 CUR393260:CUT394088 DEN393260:DEP394088 DOJ393260:DOL394088 DYF393260:DYH394088 EIB393260:EID394088 ERX393260:ERZ394088 FBT393260:FBV394088 FLP393260:FLR394088 FVL393260:FVN394088 GFH393260:GFJ394088 GPD393260:GPF394088 GYZ393260:GZB394088 HIV393260:HIX394088 HSR393260:HST394088 ICN393260:ICP394088 IMJ393260:IML394088 IWF393260:IWH394088 JGB393260:JGD394088 JPX393260:JPZ394088 JZT393260:JZV394088 KJP393260:KJR394088 KTL393260:KTN394088 LDH393260:LDJ394088 LND393260:LNF394088 LWZ393260:LXB394088 MGV393260:MGX394088 MQR393260:MQT394088 NAN393260:NAP394088 NKJ393260:NKL394088 NUF393260:NUH394088 OEB393260:OED394088 ONX393260:ONZ394088 OXT393260:OXV394088 PHP393260:PHR394088 PRL393260:PRN394088 QBH393260:QBJ394088 QLD393260:QLF394088 QUZ393260:QVB394088 REV393260:REX394088 ROR393260:ROT394088 RYN393260:RYP394088 SIJ393260:SIL394088 SSF393260:SSH394088 TCB393260:TCD394088 TLX393260:TLZ394088 TVT393260:TVV394088 UFP393260:UFR394088 UPL393260:UPN394088 UZH393260:UZJ394088 VJD393260:VJF394088 VSZ393260:VTB394088 WCV393260:WCX394088 WMR393260:WMT394088 WWN393260:WWP394088 X458796:Z459624 KB458796:KD459624 TX458796:TZ459624 ADT458796:ADV459624 ANP458796:ANR459624 AXL458796:AXN459624 BHH458796:BHJ459624 BRD458796:BRF459624 CAZ458796:CBB459624 CKV458796:CKX459624 CUR458796:CUT459624 DEN458796:DEP459624 DOJ458796:DOL459624 DYF458796:DYH459624 EIB458796:EID459624 ERX458796:ERZ459624 FBT458796:FBV459624 FLP458796:FLR459624 FVL458796:FVN459624 GFH458796:GFJ459624 GPD458796:GPF459624 GYZ458796:GZB459624 HIV458796:HIX459624 HSR458796:HST459624 ICN458796:ICP459624 IMJ458796:IML459624 IWF458796:IWH459624 JGB458796:JGD459624 JPX458796:JPZ459624 JZT458796:JZV459624 KJP458796:KJR459624 KTL458796:KTN459624 LDH458796:LDJ459624 LND458796:LNF459624 LWZ458796:LXB459624 MGV458796:MGX459624 MQR458796:MQT459624 NAN458796:NAP459624 NKJ458796:NKL459624 NUF458796:NUH459624 OEB458796:OED459624 ONX458796:ONZ459624 OXT458796:OXV459624 PHP458796:PHR459624 PRL458796:PRN459624 QBH458796:QBJ459624 QLD458796:QLF459624 QUZ458796:QVB459624 REV458796:REX459624 ROR458796:ROT459624 RYN458796:RYP459624 SIJ458796:SIL459624 SSF458796:SSH459624 TCB458796:TCD459624 TLX458796:TLZ459624 TVT458796:TVV459624 UFP458796:UFR459624 UPL458796:UPN459624 UZH458796:UZJ459624 VJD458796:VJF459624 VSZ458796:VTB459624 WCV458796:WCX459624 WMR458796:WMT459624 WWN458796:WWP459624 X524332:Z525160 KB524332:KD525160 TX524332:TZ525160 ADT524332:ADV525160 ANP524332:ANR525160 AXL524332:AXN525160 BHH524332:BHJ525160 BRD524332:BRF525160 CAZ524332:CBB525160 CKV524332:CKX525160 CUR524332:CUT525160 DEN524332:DEP525160 DOJ524332:DOL525160 DYF524332:DYH525160 EIB524332:EID525160 ERX524332:ERZ525160 FBT524332:FBV525160 FLP524332:FLR525160 FVL524332:FVN525160 GFH524332:GFJ525160 GPD524332:GPF525160 GYZ524332:GZB525160 HIV524332:HIX525160 HSR524332:HST525160 ICN524332:ICP525160 IMJ524332:IML525160 IWF524332:IWH525160 JGB524332:JGD525160 JPX524332:JPZ525160 JZT524332:JZV525160 KJP524332:KJR525160 KTL524332:KTN525160 LDH524332:LDJ525160 LND524332:LNF525160 LWZ524332:LXB525160 MGV524332:MGX525160 MQR524332:MQT525160 NAN524332:NAP525160 NKJ524332:NKL525160 NUF524332:NUH525160 OEB524332:OED525160 ONX524332:ONZ525160 OXT524332:OXV525160 PHP524332:PHR525160 PRL524332:PRN525160 QBH524332:QBJ525160 QLD524332:QLF525160 QUZ524332:QVB525160 REV524332:REX525160 ROR524332:ROT525160 RYN524332:RYP525160 SIJ524332:SIL525160 SSF524332:SSH525160 TCB524332:TCD525160 TLX524332:TLZ525160 TVT524332:TVV525160 UFP524332:UFR525160 UPL524332:UPN525160 UZH524332:UZJ525160 VJD524332:VJF525160 VSZ524332:VTB525160 WCV524332:WCX525160 WMR524332:WMT525160 WWN524332:WWP525160 X589868:Z590696 KB589868:KD590696 TX589868:TZ590696 ADT589868:ADV590696 ANP589868:ANR590696 AXL589868:AXN590696 BHH589868:BHJ590696 BRD589868:BRF590696 CAZ589868:CBB590696 CKV589868:CKX590696 CUR589868:CUT590696 DEN589868:DEP590696 DOJ589868:DOL590696 DYF589868:DYH590696 EIB589868:EID590696 ERX589868:ERZ590696 FBT589868:FBV590696 FLP589868:FLR590696 FVL589868:FVN590696 GFH589868:GFJ590696 GPD589868:GPF590696 GYZ589868:GZB590696 HIV589868:HIX590696 HSR589868:HST590696 ICN589868:ICP590696 IMJ589868:IML590696 IWF589868:IWH590696 JGB589868:JGD590696 JPX589868:JPZ590696 JZT589868:JZV590696 KJP589868:KJR590696 KTL589868:KTN590696 LDH589868:LDJ590696 LND589868:LNF590696 LWZ589868:LXB590696 MGV589868:MGX590696 MQR589868:MQT590696 NAN589868:NAP590696 NKJ589868:NKL590696 NUF589868:NUH590696 OEB589868:OED590696 ONX589868:ONZ590696 OXT589868:OXV590696 PHP589868:PHR590696 PRL589868:PRN590696 QBH589868:QBJ590696 QLD589868:QLF590696 QUZ589868:QVB590696 REV589868:REX590696 ROR589868:ROT590696 RYN589868:RYP590696 SIJ589868:SIL590696 SSF589868:SSH590696 TCB589868:TCD590696 TLX589868:TLZ590696 TVT589868:TVV590696 UFP589868:UFR590696 UPL589868:UPN590696 UZH589868:UZJ590696 VJD589868:VJF590696 VSZ589868:VTB590696 WCV589868:WCX590696 WMR589868:WMT590696 WWN589868:WWP590696 X655404:Z656232 KB655404:KD656232 TX655404:TZ656232 ADT655404:ADV656232 ANP655404:ANR656232 AXL655404:AXN656232 BHH655404:BHJ656232 BRD655404:BRF656232 CAZ655404:CBB656232 CKV655404:CKX656232 CUR655404:CUT656232 DEN655404:DEP656232 DOJ655404:DOL656232 DYF655404:DYH656232 EIB655404:EID656232 ERX655404:ERZ656232 FBT655404:FBV656232 FLP655404:FLR656232 FVL655404:FVN656232 GFH655404:GFJ656232 GPD655404:GPF656232 GYZ655404:GZB656232 HIV655404:HIX656232 HSR655404:HST656232 ICN655404:ICP656232 IMJ655404:IML656232 IWF655404:IWH656232 JGB655404:JGD656232 JPX655404:JPZ656232 JZT655404:JZV656232 KJP655404:KJR656232 KTL655404:KTN656232 LDH655404:LDJ656232 LND655404:LNF656232 LWZ655404:LXB656232 MGV655404:MGX656232 MQR655404:MQT656232 NAN655404:NAP656232 NKJ655404:NKL656232 NUF655404:NUH656232 OEB655404:OED656232 ONX655404:ONZ656232 OXT655404:OXV656232 PHP655404:PHR656232 PRL655404:PRN656232 QBH655404:QBJ656232 QLD655404:QLF656232 QUZ655404:QVB656232 REV655404:REX656232 ROR655404:ROT656232 RYN655404:RYP656232 SIJ655404:SIL656232 SSF655404:SSH656232 TCB655404:TCD656232 TLX655404:TLZ656232 TVT655404:TVV656232 UFP655404:UFR656232 UPL655404:UPN656232 UZH655404:UZJ656232 VJD655404:VJF656232 VSZ655404:VTB656232 WCV655404:WCX656232 WMR655404:WMT656232 WWN655404:WWP656232 X720940:Z721768 KB720940:KD721768 TX720940:TZ721768 ADT720940:ADV721768 ANP720940:ANR721768 AXL720940:AXN721768 BHH720940:BHJ721768 BRD720940:BRF721768 CAZ720940:CBB721768 CKV720940:CKX721768 CUR720940:CUT721768 DEN720940:DEP721768 DOJ720940:DOL721768 DYF720940:DYH721768 EIB720940:EID721768 ERX720940:ERZ721768 FBT720940:FBV721768 FLP720940:FLR721768 FVL720940:FVN721768 GFH720940:GFJ721768 GPD720940:GPF721768 GYZ720940:GZB721768 HIV720940:HIX721768 HSR720940:HST721768 ICN720940:ICP721768 IMJ720940:IML721768 IWF720940:IWH721768 JGB720940:JGD721768 JPX720940:JPZ721768 JZT720940:JZV721768 KJP720940:KJR721768 KTL720940:KTN721768 LDH720940:LDJ721768 LND720940:LNF721768 LWZ720940:LXB721768 MGV720940:MGX721768 MQR720940:MQT721768 NAN720940:NAP721768 NKJ720940:NKL721768 NUF720940:NUH721768 OEB720940:OED721768 ONX720940:ONZ721768 OXT720940:OXV721768 PHP720940:PHR721768 PRL720940:PRN721768 QBH720940:QBJ721768 QLD720940:QLF721768 QUZ720940:QVB721768 REV720940:REX721768 ROR720940:ROT721768 RYN720940:RYP721768 SIJ720940:SIL721768 SSF720940:SSH721768 TCB720940:TCD721768 TLX720940:TLZ721768 TVT720940:TVV721768 UFP720940:UFR721768 UPL720940:UPN721768 UZH720940:UZJ721768 VJD720940:VJF721768 VSZ720940:VTB721768 WCV720940:WCX721768 WMR720940:WMT721768 WWN720940:WWP721768 X786476:Z787304 KB786476:KD787304 TX786476:TZ787304 ADT786476:ADV787304 ANP786476:ANR787304 AXL786476:AXN787304 BHH786476:BHJ787304 BRD786476:BRF787304 CAZ786476:CBB787304 CKV786476:CKX787304 CUR786476:CUT787304 DEN786476:DEP787304 DOJ786476:DOL787304 DYF786476:DYH787304 EIB786476:EID787304 ERX786476:ERZ787304 FBT786476:FBV787304 FLP786476:FLR787304 FVL786476:FVN787304 GFH786476:GFJ787304 GPD786476:GPF787304 GYZ786476:GZB787304 HIV786476:HIX787304 HSR786476:HST787304 ICN786476:ICP787304 IMJ786476:IML787304 IWF786476:IWH787304 JGB786476:JGD787304 JPX786476:JPZ787304 JZT786476:JZV787304 KJP786476:KJR787304 KTL786476:KTN787304 LDH786476:LDJ787304 LND786476:LNF787304 LWZ786476:LXB787304 MGV786476:MGX787304 MQR786476:MQT787304 NAN786476:NAP787304 NKJ786476:NKL787304 NUF786476:NUH787304 OEB786476:OED787304 ONX786476:ONZ787304 OXT786476:OXV787304 PHP786476:PHR787304 PRL786476:PRN787304 QBH786476:QBJ787304 QLD786476:QLF787304 QUZ786476:QVB787304 REV786476:REX787304 ROR786476:ROT787304 RYN786476:RYP787304 SIJ786476:SIL787304 SSF786476:SSH787304 TCB786476:TCD787304 TLX786476:TLZ787304 TVT786476:TVV787304 UFP786476:UFR787304 UPL786476:UPN787304 UZH786476:UZJ787304 VJD786476:VJF787304 VSZ786476:VTB787304 WCV786476:WCX787304 WMR786476:WMT787304 WWN786476:WWP787304 X852012:Z852840 KB852012:KD852840 TX852012:TZ852840 ADT852012:ADV852840 ANP852012:ANR852840 AXL852012:AXN852840 BHH852012:BHJ852840 BRD852012:BRF852840 CAZ852012:CBB852840 CKV852012:CKX852840 CUR852012:CUT852840 DEN852012:DEP852840 DOJ852012:DOL852840 DYF852012:DYH852840 EIB852012:EID852840 ERX852012:ERZ852840 FBT852012:FBV852840 FLP852012:FLR852840 FVL852012:FVN852840 GFH852012:GFJ852840 GPD852012:GPF852840 GYZ852012:GZB852840 HIV852012:HIX852840 HSR852012:HST852840 ICN852012:ICP852840 IMJ852012:IML852840 IWF852012:IWH852840 JGB852012:JGD852840 JPX852012:JPZ852840 JZT852012:JZV852840 KJP852012:KJR852840 KTL852012:KTN852840 LDH852012:LDJ852840 LND852012:LNF852840 LWZ852012:LXB852840 MGV852012:MGX852840 MQR852012:MQT852840 NAN852012:NAP852840 NKJ852012:NKL852840 NUF852012:NUH852840 OEB852012:OED852840 ONX852012:ONZ852840 OXT852012:OXV852840 PHP852012:PHR852840 PRL852012:PRN852840 QBH852012:QBJ852840 QLD852012:QLF852840 QUZ852012:QVB852840 REV852012:REX852840 ROR852012:ROT852840 RYN852012:RYP852840 SIJ852012:SIL852840 SSF852012:SSH852840 TCB852012:TCD852840 TLX852012:TLZ852840 TVT852012:TVV852840 UFP852012:UFR852840 UPL852012:UPN852840 UZH852012:UZJ852840 VJD852012:VJF852840 VSZ852012:VTB852840 WCV852012:WCX852840 WMR852012:WMT852840 WWN852012:WWP852840 X917548:Z918376 KB917548:KD918376 TX917548:TZ918376 ADT917548:ADV918376 ANP917548:ANR918376 AXL917548:AXN918376 BHH917548:BHJ918376 BRD917548:BRF918376 CAZ917548:CBB918376 CKV917548:CKX918376 CUR917548:CUT918376 DEN917548:DEP918376 DOJ917548:DOL918376 DYF917548:DYH918376 EIB917548:EID918376 ERX917548:ERZ918376 FBT917548:FBV918376 FLP917548:FLR918376 FVL917548:FVN918376 GFH917548:GFJ918376 GPD917548:GPF918376 GYZ917548:GZB918376 HIV917548:HIX918376 HSR917548:HST918376 ICN917548:ICP918376 IMJ917548:IML918376 IWF917548:IWH918376 JGB917548:JGD918376 JPX917548:JPZ918376 JZT917548:JZV918376 KJP917548:KJR918376 KTL917548:KTN918376 LDH917548:LDJ918376 LND917548:LNF918376 LWZ917548:LXB918376 MGV917548:MGX918376 MQR917548:MQT918376 NAN917548:NAP918376 NKJ917548:NKL918376 NUF917548:NUH918376 OEB917548:OED918376 ONX917548:ONZ918376 OXT917548:OXV918376 PHP917548:PHR918376 PRL917548:PRN918376 QBH917548:QBJ918376 QLD917548:QLF918376 QUZ917548:QVB918376 REV917548:REX918376 ROR917548:ROT918376 RYN917548:RYP918376 SIJ917548:SIL918376 SSF917548:SSH918376 TCB917548:TCD918376 TLX917548:TLZ918376 TVT917548:TVV918376 UFP917548:UFR918376 UPL917548:UPN918376 UZH917548:UZJ918376 VJD917548:VJF918376 VSZ917548:VTB918376 WCV917548:WCX918376 WMR917548:WMT918376 WWN917548:WWP918376 X983084:Z983912 KB983084:KD983912 TX983084:TZ983912 ADT983084:ADV983912 ANP983084:ANR983912 AXL983084:AXN983912 BHH983084:BHJ983912 BRD983084:BRF983912 CAZ983084:CBB983912 CKV983084:CKX983912 CUR983084:CUT983912 DEN983084:DEP983912 DOJ983084:DOL983912 DYF983084:DYH983912 EIB983084:EID983912 ERX983084:ERZ983912 FBT983084:FBV983912 FLP983084:FLR983912 FVL983084:FVN983912 GFH983084:GFJ983912 GPD983084:GPF983912 GYZ983084:GZB983912 HIV983084:HIX983912 HSR983084:HST983912 ICN983084:ICP983912 IMJ983084:IML983912 IWF983084:IWH983912 JGB983084:JGD983912 JPX983084:JPZ983912 JZT983084:JZV983912 KJP983084:KJR983912 KTL983084:KTN983912 LDH983084:LDJ983912 LND983084:LNF983912 LWZ983084:LXB983912 MGV983084:MGX983912 MQR983084:MQT983912 NAN983084:NAP983912 NKJ983084:NKL983912 NUF983084:NUH983912 OEB983084:OED983912 ONX983084:ONZ983912 OXT983084:OXV983912 PHP983084:PHR983912 PRL983084:PRN983912 QBH983084:QBJ983912 QLD983084:QLF983912 QUZ983084:QVB983912 REV983084:REX983912 ROR983084:ROT983912 RYN983084:RYP983912 SIJ983084:SIL983912 SSF983084:SSH983912 TCB983084:TCD983912 TLX983084:TLZ983912 TVT983084:TVV983912 UFP983084:UFR983912 UPL983084:UPN983912 UZH983084:UZJ983912 VJD983084:VJF983912 VSZ983084:VTB983912 WCV983084:WCX983912 WMR983084:WMT983912 WLY31 WLY11 WCC11 WCC31 VSG11 VSG31 VIK11 VIK31 UYO11 UYO31 UOS11 UOS31 UEW11 UEW31 TVA11 TVA31 TLE11 TLE31 TBI11 TBI31 SRM11 SRM31 SHQ11 SHQ31 RXU11 RXU31 RNY11 RNY31 REC11 REC31 QUG11 QUG31 QKK11 QKK31 QAO11 QAO31 PQS11 PQS31 PGW11 PGW31 OXA11 OXA31 ONE11 ONE31 ODI11 ODI31 NTM11 NTM31 NJQ11 NJQ31 MZU11 MZU31 MPY11 MPY31 MGC11 MGC31 LWG11 LWG31 LMK11 LMK31 LCO11 LCO31 KSS11 KSS31 KIW11 KIW31 JZA11 JZA31 JPE11 JPE31 JFI11 JFI31 IVM11 IVM31 ILQ11 ILQ31 IBU11 IBU31 HRY11 HRY31 HIC11 HIC31 GYG11 GYG31 GOK11 GOK31 GEO11 GEO31 FUS11 FUS31 FKW11 FKW31 FBA11 FBA31 ERE11 ERE31 EHI11 EHI31 DXM11 DXM31 DNQ11 DNQ31 DDU11 DDU31 CTY11 CTY31 CKC11 CKC31 CAG11 CAG31 BQK11 BQK31 BGO11 BGO31 AWS11 AWS31 AMW11 AMW31 ADA11 ADA31 TE11 TE31 JI11 JI31 WWF11:WWH11 WWF31:WWH31 WMJ11:WML11 WMJ31:WML31 WCN11:WCP11 WCN31:WCP31 VSR11:VST11 VSR31:VST31 VIV11:VIX11 VIV31:VIX31 UYZ11:UZB11 UYZ31:UZB31 UPD11:UPF11 UPD31:UPF31 UFH11:UFJ11 UFH31:UFJ31 TVL11:TVN11 TVL31:TVN31 TLP11:TLR11 TLP31:TLR31 TBT11:TBV11 TBT31:TBV31 SRX11:SRZ11 SRX31:SRZ31 SIB11:SID11 SIB31:SID31 RYF11:RYH11 RYF31:RYH31 ROJ11:ROL11 ROJ31:ROL31 REN11:REP11 REN31:REP31 QUR11:QUT11 QUR31:QUT31 QKV11:QKX11 QKV31:QKX31 QAZ11:QBB11 QAZ31:QBB31 PRD11:PRF11 PRD31:PRF31 PHH11:PHJ11 PHH31:PHJ31 OXL11:OXN11 OXL31:OXN31 ONP11:ONR11 ONP31:ONR31 ODT11:ODV11 ODT31:ODV31 NTX11:NTZ11 NTX31:NTZ31 NKB11:NKD11 NKB31:NKD31 NAF11:NAH11 NAF31:NAH31 MQJ11:MQL11 MQJ31:MQL31 MGN11:MGP11 MGN31:MGP31 LWR11:LWT11 LWR31:LWT31 LMV11:LMX11 LMV31:LMX31 LCZ11:LDB11 LCZ31:LDB31 KTD11:KTF11 KTD31:KTF31 KJH11:KJJ11 KJH31:KJJ31 JZL11:JZN11 JZL31:JZN31 JPP11:JPR11 JPP31:JPR31 JFT11:JFV11 JFT31:JFV31 IVX11:IVZ11 IVX31:IVZ31 IMB11:IMD11 IMB31:IMD31 ICF11:ICH11 ICF31:ICH31 HSJ11:HSL11 HSJ31:HSL31 HIN11:HIP11 HIN31:HIP31 GYR11:GYT11 GYR31:GYT31 GOV11:GOX11 GOV31:GOX31 GEZ11:GFB11 GEZ31:GFB31 FVD11:FVF11 FVD31:FVF31 FLH11:FLJ11 FLH31:FLJ31 FBL11:FBN11 FBL31:FBN31 ERP11:ERR11 ERP31:ERR31 EHT11:EHV11 EHT31:EHV31 DXX11:DXZ11 DXX31:DXZ31 DOB11:DOD11 DOB31:DOD31 DEF11:DEH11 DEF31:DEH31 CUJ11:CUL11 CUJ31:CUL31 CKN11:CKP11 CKN31:CKP31 CAR11:CAT11 CAR31:CAT31 BQV11:BQX11 BQV31:BQX31 BGZ11:BHB11 BGZ31:BHB31 AXD11:AXF11 AXD31:AXF31 ANH11:ANJ11 ANH31:ANJ31 ADL11:ADN11 ADL31:ADN31 TP11:TR11 TP31:TR31 JT11:JV11 JT31:JV31 WVU11 WVU31 X11:Z11 M11 X31:Z31 M31 WLU12:WLU30 WBY12:WBY30 VSC12:VSC30 VIG12:VIG30 UYK12:UYK30 UOO12:UOO30 UES12:UES30 TUW12:TUW30 TLA12:TLA30 TBE12:TBE30 SRI12:SRI30 SHM12:SHM30 RXQ12:RXQ30 RNU12:RNU30 RDY12:RDY30 QUC12:QUC30 QKG12:QKG30 QAK12:QAK30 PQO12:PQO30 PGS12:PGS30 OWW12:OWW30 ONA12:ONA30 ODE12:ODE30 NTI12:NTI30 NJM12:NJM30 MZQ12:MZQ30 MPU12:MPU30 MFY12:MFY30 LWC12:LWC30 LMG12:LMG30 LCK12:LCK30 KSO12:KSO30 KIS12:KIS30 JYW12:JYW30 JPA12:JPA30 JFE12:JFE30 IVI12:IVI30 ILM12:ILM30 IBQ12:IBQ30 HRU12:HRU30 HHY12:HHY30 GYC12:GYC30 GOG12:GOG30 GEK12:GEK30 FUO12:FUO30 FKS12:FKS30 FAW12:FAW30 ERA12:ERA30 EHE12:EHE30 DXI12:DXI30 DNM12:DNM30 DDQ12:DDQ30 CTU12:CTU30 CJY12:CJY30 CAC12:CAC30 BQG12:BQG30 BGK12:BGK30 AWO12:AWO30 AMS12:AMS30 ACW12:ACW30 TA12:TA30 JE12:JE30 WWB12:WWD30 WMF12:WMH30 WCJ12:WCL30 VSN12:VSP30 VIR12:VIT30 UYV12:UYX30 UOZ12:UPB30 UFD12:UFF30 TVH12:TVJ30 TLL12:TLN30 TBP12:TBR30 SRT12:SRV30 SHX12:SHZ30 RYB12:RYD30 ROF12:ROH30 REJ12:REL30 QUN12:QUP30 QKR12:QKT30 QAV12:QAX30 PQZ12:PRB30 PHD12:PHF30 OXH12:OXJ30 ONL12:ONN30 ODP12:ODR30 NTT12:NTV30 NJX12:NJZ30 NAB12:NAD30 MQF12:MQH30 MGJ12:MGL30 LWN12:LWP30 LMR12:LMT30 LCV12:LCX30 KSZ12:KTB30 KJD12:KJF30 JZH12:JZJ30 JPL12:JPN30 JFP12:JFR30 IVT12:IVV30 ILX12:ILZ30 ICB12:ICD30 HSF12:HSH30 HIJ12:HIL30 GYN12:GYP30 GOR12:GOT30 GEV12:GEX30 FUZ12:FVB30 FLD12:FLF30 FBH12:FBJ30 ERL12:ERN30 EHP12:EHR30 DXT12:DXV30 DNX12:DNZ30 DEB12:DED30 CUF12:CUH30 CKJ12:CKL30 CAN12:CAP30 BQR12:BQT30 BGV12:BGX30 AWZ12:AXB30 AND12:ANF30 ADH12:ADJ30 TL12:TN30 JP12:JR30 WVQ12:WVQ30 JI33:JI41 WWF33:WWH41 WMJ33:WML41 WCN33:WCP41 VSR33:VST41 VIV33:VIX41 UYZ33:UZB41 UPD33:UPF41 UFH33:UFJ41 TVL33:TVN41 TLP33:TLR41 TBT33:TBV41 SRX33:SRZ41 SIB33:SID41 RYF33:RYH41 ROJ33:ROL41 REN33:REP41 QUR33:QUT41 QKV33:QKX41 QAZ33:QBB41 PRD33:PRF41 PHH33:PHJ41 OXL33:OXN41 ONP33:ONR41 ODT33:ODV41 NTX33:NTZ41 NKB33:NKD41 NAF33:NAH41 MQJ33:MQL41 MGN33:MGP41 LWR33:LWT41 LMV33:LMX41 LCZ33:LDB41 KTD33:KTF41 KJH33:KJJ41 JZL33:JZN41 JPP33:JPR41 JFT33:JFV41 IVX33:IVZ41 IMB33:IMD41 ICF33:ICH41 HSJ33:HSL41 HIN33:HIP41 GYR33:GYT41 GOV33:GOX41 GEZ33:GFB41 FVD33:FVF41 FLH33:FLJ41 FBL33:FBN41 ERP33:ERR41 EHT33:EHV41 DXX33:DXZ41 DOB33:DOD41 DEF33:DEH41 CUJ33:CUL41 CKN33:CKP41 CAR33:CAT41 BQV33:BQX41 BGZ33:BHB41 AXD33:AXF41 ANH33:ANJ41 ADL33:ADN41 TP33:TR41 JT33:JV41 WVU33:WVU41 WLY33:WLY41 WCC33:WCC41 VSG33:VSG41 VIK33:VIK41 UYO33:UYO41 UOS33:UOS41 UEW33:UEW41 TVA33:TVA41 TLE33:TLE41 TBI33:TBI41 SRM33:SRM41 SHQ33:SHQ41 RXU33:RXU41 RNY33:RNY41 REC33:REC41 QUG33:QUG41 QKK33:QKK41 QAO33:QAO41 PQS33:PQS41 PGW33:PGW41 OXA33:OXA41 ONE33:ONE41 ODI33:ODI41 NTM33:NTM41 NJQ33:NJQ41 MZU33:MZU41 MPY33:MPY41 MGC33:MGC41 LWG33:LWG41 LMK33:LMK41 LCO33:LCO41 KSS33:KSS41 KIW33:KIW41 JZA33:JZA41 JPE33:JPE41 JFI33:JFI41 IVM33:IVM41 ILQ33:ILQ41 IBU33:IBU41 HRY33:HRY41 HIC33:HIC41 GYG33:GYG41 GOK33:GOK41 GEO33:GEO41 FUS33:FUS41 FKW33:FKW41 FBA33:FBA41 ERE33:ERE41 EHI33:EHI41 DXM33:DXM41 DNQ33:DNQ41 DDU33:DDU41 CTY33:CTY41 CKC33:CKC41 CAG33:CAG41 BQK33:BQK41 BGO33:BGO41 AWS33:AWS41 AMW33:AMW41 ADA33:ADA41 TE33:TE41 X12:X30 WLZ42:WLZ51 AXA151:AXA872 WCD42:WCD51 VSH42:VSH51 VIL42:VIL51 UYP42:UYP51 UOT42:UOT51 UEX42:UEX51 TVB42:TVB51 TLF42:TLF51 TBJ42:TBJ51 SRN42:SRN51 SHR42:SHR51 RXV42:RXV51 RNZ42:RNZ51 RED42:RED51 QUH42:QUH51 QKL42:QKL51 QAP42:QAP51 PQT42:PQT51 PGX42:PGX51 OXB42:OXB51 ONF42:ONF51 ODJ42:ODJ51 NTN42:NTN51 NJR42:NJR51 MZV42:MZV51 MPZ42:MPZ51 MGD42:MGD51 LWH42:LWH51 LML42:LML51 LCP42:LCP51 KST42:KST51 KIX42:KIX51 JZB42:JZB51 JPF42:JPF51 JFJ42:JFJ51 IVN42:IVN51 ILR42:ILR51 IBV42:IBV51 HRZ42:HRZ51 HID42:HID51 GYH42:GYH51 GOL42:GOL51 GEP42:GEP51 FUT42:FUT51 FKX42:FKX51 FBB42:FBB51 ERF42:ERF51 EHJ42:EHJ51 DXN42:DXN51 DNR42:DNR51 DDV42:DDV51 CTZ42:CTZ51 CKD42:CKD51 CAH42:CAH51 BQL42:BQL51 BGP42:BGP51 AWT42:AWT51 AMX42:AMX51 ADB42:ADB51 TF42:TF51 JJ42:JJ51 WWG42:WWI51 WMK42:WMM51 WCO42:WCQ51 VSS42:VSU51 VIW42:VIY51 UZA42:UZC51 UPE42:UPG51 UFI42:UFK51 TVM42:TVO51 TLQ42:TLS51 TBU42:TBW51 SRY42:SSA51 SIC42:SIE51 RYG42:RYI51 ROK42:ROM51 REO42:REQ51 QUS42:QUU51 QKW42:QKY51 QBA42:QBC51 PRE42:PRG51 PHI42:PHK51 OXM42:OXO51 ONQ42:ONS51 ODU42:ODW51 NTY42:NUA51 NKC42:NKE51 NAG42:NAI51 MQK42:MQM51 MGO42:MGQ51 LWS42:LWU51 LMW42:LMY51 LDA42:LDC51 KTE42:KTG51 KJI42:KJK51 JZM42:JZO51 JPQ42:JPS51 JFU42:JFW51 IVY42:IWA51 IMC42:IME51 ICG42:ICI51 HSK42:HSM51 HIO42:HIQ51 GYS42:GYU51 GOW42:GOY51 GFA42:GFC51 FVE42:FVG51 FLI42:FLK51 FBM42:FBO51 ERQ42:ERS51 EHU42:EHW51 DXY42:DYA51 DOC42:DOE51 DEG42:DEI51 CUK42:CUM51 CKO42:CKQ51 CAS42:CAU51 BQW42:BQY51 BHA42:BHC51 AXE42:AXG51 ANI42:ANK51 ADM42:ADO51 TQ42:TS51 JU42:JW51 WVV42:WVV51 M54:M116 TE54:TE150 ADA54:ADA150 AMW54:AMW150 AWS54:AWS150 BGO54:BGO150 BQK54:BQK150 CAG54:CAG150 CKC54:CKC150 CTY54:CTY150 DDU54:DDU150 DNQ54:DNQ150 DXM54:DXM150 EHI54:EHI150 ERE54:ERE150 FBA54:FBA150 FKW54:FKW150 FUS54:FUS150 GEO54:GEO150 GOK54:GOK150 GYG54:GYG150 HIC54:HIC150 HRY54:HRY150 IBU54:IBU150 ILQ54:ILQ150 IVM54:IVM150 JFI54:JFI150 JPE54:JPE150 JZA54:JZA150 KIW54:KIW150 KSS54:KSS150 LCO54:LCO150 LMK54:LMK150 LWG54:LWG150 MGC54:MGC150 MPY54:MPY150 MZU54:MZU150 NJQ54:NJQ150 NTM54:NTM150 ODI54:ODI150 ONE54:ONE150 OXA54:OXA150 PGW54:PGW150 PQS54:PQS150 QAO54:QAO150 QKK54:QKK150 QUG54:QUG150 REC54:REC150 RNY54:RNY150 RXU54:RXU150 SHQ54:SHQ150 SRM54:SRM150 TBI54:TBI150 TLE54:TLE150 TVA54:TVA150 UEW54:UEW150 UOS54:UOS150 UYO54:UYO150 VIK54:VIK150 VSG54:VSG150 WCC54:WCC150 WLY54:WLY150 WVU54:WVU150 JT54:JV150 TP54:TR150 ADL54:ADN150 ANH54:ANJ150 AXD54:AXF150 BGZ54:BHB150 BQV54:BQX150 CAR54:CAT150 CKN54:CKP150 CUJ54:CUL150 DEF54:DEH150 DOB54:DOD150 DXX54:DXZ150 EHT54:EHV150 ERP54:ERR150 FBL54:FBN150 FLH54:FLJ150 FVD54:FVF150 GEZ54:GFB150 GOV54:GOX150 GYR54:GYT150 HIN54:HIP150 HSJ54:HSL150 ICF54:ICH150 IMB54:IMD150 IVX54:IVZ150 JFT54:JFV150 JPP54:JPR150 JZL54:JZN150 KJH54:KJJ150 KTD54:KTF150 LCZ54:LDB150 LMV54:LMX150 LWR54:LWT150 MGN54:MGP150 MQJ54:MQL150 NAF54:NAH150 NKB54:NKD150 NTX54:NTZ150 ODT54:ODV150 ONP54:ONR150 OXL54:OXN150 PHH54:PHJ150 PRD54:PRF150 QAZ54:QBB150 QKV54:QKX150 QUR54:QUT150 REN54:REP150 ROJ54:ROL150 RYF54:RYH150 SIB54:SID150 SRX54:SRZ150 TBT54:TBV150 TLP54:TLR150 TVL54:TVN150 UFH54:UFJ150 UPD54:UPF150 UYZ54:UZB150 VIV54:VIX150 VSR54:VST150 WCN54:WCP150 WMJ54:WML150 WWF54:WWH150 JI54:JI150 X45:Z51 M151:M872 BGW151:BGW872 BQS151:BQS872 CAO151:CAO872 CKK151:CKK872 CUG151:CUG872 DEC151:DEC872 DNY151:DNY872 DXU151:DXU872 EHQ151:EHQ872 ERM151:ERM872 FBI151:FBI872 FLE151:FLE872 FVA151:FVA872 GEW151:GEW872 GOS151:GOS872 GYO151:GYO872 HIK151:HIK872 HSG151:HSG872 ICC151:ICC872 ILY151:ILY872 IVU151:IVU872 JFQ151:JFQ872 JPM151:JPM872 JZI151:JZI872 KJE151:KJE872 KTA151:KTA872 LCW151:LCW872 LMS151:LMS872 LWO151:LWO872 MGK151:MGK872 MQG151:MQG872 NAC151:NAC872 NJY151:NJY872 NTU151:NTU872 ODQ151:ODQ872 ONM151:ONM872 OXI151:OXI872 PHE151:PHE872 PRA151:PRA872 QAW151:QAW872 QKS151:QKS872 QUO151:QUO872 REK151:REK872 ROG151:ROG872 RYC151:RYC872 SHY151:SHY872 SRU151:SRU872 TBQ151:TBQ872 TLM151:TLM872 TVI151:TVI872 UFE151:UFE872 UPA151:UPA872 UYW151:UYW872 VIS151:VIS872 VSO151:VSO872 WCK151:WCK872 WMG151:WMG872 WWC151:WWC872 KB151:KD872 TX151:TZ872 ADT151:ADV872 ANP151:ANR872 AXL151:AXN872 BHH151:BHJ872 BRD151:BRF872 CAZ151:CBB872 CKV151:CKX872 CUR151:CUT872 DEN151:DEP872 DOJ151:DOL872 DYF151:DYH872 EIB151:EID872 ERX151:ERZ872 FBT151:FBV872 FLP151:FLR872 FVL151:FVN872 GFH151:GFJ872 GPD151:GPF872 GYZ151:GZB872 HIV151:HIX872 HSR151:HST872 ICN151:ICP872 IMJ151:IML872 IWF151:IWH872 JGB151:JGD872 JPX151:JPZ872 JZT151:JZV872 KJP151:KJR872 KTL151:KTN872 LDH151:LDJ872 LND151:LNF872 LWZ151:LXB872 MGV151:MGX872 MQR151:MQT872 NAN151:NAP872 NKJ151:NKL872 NUF151:NUH872 OEB151:OED872 ONX151:ONZ872 OXT151:OXV872 PHP151:PHR872 PRL151:PRN872 QBH151:QBJ872 QLD151:QLF872 QUZ151:QVB872 REV151:REX872 ROR151:ROT872 RYN151:RYP872 SIJ151:SIL872 SSF151:SSH872 TCB151:TCD872 TLX151:TLZ872 TVT151:TVV872 UFP151:UFR872 UPL151:UPN872 UZH151:UZJ872 VJD151:VJF872 VSZ151:VTB872 WCV151:WCX872 WMR151:WMT872 WWN151:WWP872 JQ151:JQ872 TM151:TM872 ADI151:ADI872 ANE151:ANE872 M45:M51 M33:M43 X33:Z43 X54:Z872">
      <formula1>0</formula1>
      <formula2>100</formula2>
    </dataValidation>
    <dataValidation type="list" allowBlank="1" showInputMessage="1" showErrorMessage="1" sqref="AB65580:AB65603 KF65580:KF65603 UB65580:UB65603 ADX65580:ADX65603 ANT65580:ANT65603 AXP65580:AXP65603 BHL65580:BHL65603 BRH65580:BRH65603 CBD65580:CBD65603 CKZ65580:CKZ65603 CUV65580:CUV65603 DER65580:DER65603 DON65580:DON65603 DYJ65580:DYJ65603 EIF65580:EIF65603 ESB65580:ESB65603 FBX65580:FBX65603 FLT65580:FLT65603 FVP65580:FVP65603 GFL65580:GFL65603 GPH65580:GPH65603 GZD65580:GZD65603 HIZ65580:HIZ65603 HSV65580:HSV65603 ICR65580:ICR65603 IMN65580:IMN65603 IWJ65580:IWJ65603 JGF65580:JGF65603 JQB65580:JQB65603 JZX65580:JZX65603 KJT65580:KJT65603 KTP65580:KTP65603 LDL65580:LDL65603 LNH65580:LNH65603 LXD65580:LXD65603 MGZ65580:MGZ65603 MQV65580:MQV65603 NAR65580:NAR65603 NKN65580:NKN65603 NUJ65580:NUJ65603 OEF65580:OEF65603 OOB65580:OOB65603 OXX65580:OXX65603 PHT65580:PHT65603 PRP65580:PRP65603 QBL65580:QBL65603 QLH65580:QLH65603 QVD65580:QVD65603 REZ65580:REZ65603 ROV65580:ROV65603 RYR65580:RYR65603 SIN65580:SIN65603 SSJ65580:SSJ65603 TCF65580:TCF65603 TMB65580:TMB65603 TVX65580:TVX65603 UFT65580:UFT65603 UPP65580:UPP65603 UZL65580:UZL65603 VJH65580:VJH65603 VTD65580:VTD65603 WCZ65580:WCZ65603 WMV65580:WMV65603 WWR65580:WWR65603 AB131116:AB131139 KF131116:KF131139 UB131116:UB131139 ADX131116:ADX131139 ANT131116:ANT131139 AXP131116:AXP131139 BHL131116:BHL131139 BRH131116:BRH131139 CBD131116:CBD131139 CKZ131116:CKZ131139 CUV131116:CUV131139 DER131116:DER131139 DON131116:DON131139 DYJ131116:DYJ131139 EIF131116:EIF131139 ESB131116:ESB131139 FBX131116:FBX131139 FLT131116:FLT131139 FVP131116:FVP131139 GFL131116:GFL131139 GPH131116:GPH131139 GZD131116:GZD131139 HIZ131116:HIZ131139 HSV131116:HSV131139 ICR131116:ICR131139 IMN131116:IMN131139 IWJ131116:IWJ131139 JGF131116:JGF131139 JQB131116:JQB131139 JZX131116:JZX131139 KJT131116:KJT131139 KTP131116:KTP131139 LDL131116:LDL131139 LNH131116:LNH131139 LXD131116:LXD131139 MGZ131116:MGZ131139 MQV131116:MQV131139 NAR131116:NAR131139 NKN131116:NKN131139 NUJ131116:NUJ131139 OEF131116:OEF131139 OOB131116:OOB131139 OXX131116:OXX131139 PHT131116:PHT131139 PRP131116:PRP131139 QBL131116:QBL131139 QLH131116:QLH131139 QVD131116:QVD131139 REZ131116:REZ131139 ROV131116:ROV131139 RYR131116:RYR131139 SIN131116:SIN131139 SSJ131116:SSJ131139 TCF131116:TCF131139 TMB131116:TMB131139 TVX131116:TVX131139 UFT131116:UFT131139 UPP131116:UPP131139 UZL131116:UZL131139 VJH131116:VJH131139 VTD131116:VTD131139 WCZ131116:WCZ131139 WMV131116:WMV131139 WWR131116:WWR131139 AB196652:AB196675 KF196652:KF196675 UB196652:UB196675 ADX196652:ADX196675 ANT196652:ANT196675 AXP196652:AXP196675 BHL196652:BHL196675 BRH196652:BRH196675 CBD196652:CBD196675 CKZ196652:CKZ196675 CUV196652:CUV196675 DER196652:DER196675 DON196652:DON196675 DYJ196652:DYJ196675 EIF196652:EIF196675 ESB196652:ESB196675 FBX196652:FBX196675 FLT196652:FLT196675 FVP196652:FVP196675 GFL196652:GFL196675 GPH196652:GPH196675 GZD196652:GZD196675 HIZ196652:HIZ196675 HSV196652:HSV196675 ICR196652:ICR196675 IMN196652:IMN196675 IWJ196652:IWJ196675 JGF196652:JGF196675 JQB196652:JQB196675 JZX196652:JZX196675 KJT196652:KJT196675 KTP196652:KTP196675 LDL196652:LDL196675 LNH196652:LNH196675 LXD196652:LXD196675 MGZ196652:MGZ196675 MQV196652:MQV196675 NAR196652:NAR196675 NKN196652:NKN196675 NUJ196652:NUJ196675 OEF196652:OEF196675 OOB196652:OOB196675 OXX196652:OXX196675 PHT196652:PHT196675 PRP196652:PRP196675 QBL196652:QBL196675 QLH196652:QLH196675 QVD196652:QVD196675 REZ196652:REZ196675 ROV196652:ROV196675 RYR196652:RYR196675 SIN196652:SIN196675 SSJ196652:SSJ196675 TCF196652:TCF196675 TMB196652:TMB196675 TVX196652:TVX196675 UFT196652:UFT196675 UPP196652:UPP196675 UZL196652:UZL196675 VJH196652:VJH196675 VTD196652:VTD196675 WCZ196652:WCZ196675 WMV196652:WMV196675 WWR196652:WWR196675 AB262188:AB262211 KF262188:KF262211 UB262188:UB262211 ADX262188:ADX262211 ANT262188:ANT262211 AXP262188:AXP262211 BHL262188:BHL262211 BRH262188:BRH262211 CBD262188:CBD262211 CKZ262188:CKZ262211 CUV262188:CUV262211 DER262188:DER262211 DON262188:DON262211 DYJ262188:DYJ262211 EIF262188:EIF262211 ESB262188:ESB262211 FBX262188:FBX262211 FLT262188:FLT262211 FVP262188:FVP262211 GFL262188:GFL262211 GPH262188:GPH262211 GZD262188:GZD262211 HIZ262188:HIZ262211 HSV262188:HSV262211 ICR262188:ICR262211 IMN262188:IMN262211 IWJ262188:IWJ262211 JGF262188:JGF262211 JQB262188:JQB262211 JZX262188:JZX262211 KJT262188:KJT262211 KTP262188:KTP262211 LDL262188:LDL262211 LNH262188:LNH262211 LXD262188:LXD262211 MGZ262188:MGZ262211 MQV262188:MQV262211 NAR262188:NAR262211 NKN262188:NKN262211 NUJ262188:NUJ262211 OEF262188:OEF262211 OOB262188:OOB262211 OXX262188:OXX262211 PHT262188:PHT262211 PRP262188:PRP262211 QBL262188:QBL262211 QLH262188:QLH262211 QVD262188:QVD262211 REZ262188:REZ262211 ROV262188:ROV262211 RYR262188:RYR262211 SIN262188:SIN262211 SSJ262188:SSJ262211 TCF262188:TCF262211 TMB262188:TMB262211 TVX262188:TVX262211 UFT262188:UFT262211 UPP262188:UPP262211 UZL262188:UZL262211 VJH262188:VJH262211 VTD262188:VTD262211 WCZ262188:WCZ262211 WMV262188:WMV262211 WWR262188:WWR262211 AB327724:AB327747 KF327724:KF327747 UB327724:UB327747 ADX327724:ADX327747 ANT327724:ANT327747 AXP327724:AXP327747 BHL327724:BHL327747 BRH327724:BRH327747 CBD327724:CBD327747 CKZ327724:CKZ327747 CUV327724:CUV327747 DER327724:DER327747 DON327724:DON327747 DYJ327724:DYJ327747 EIF327724:EIF327747 ESB327724:ESB327747 FBX327724:FBX327747 FLT327724:FLT327747 FVP327724:FVP327747 GFL327724:GFL327747 GPH327724:GPH327747 GZD327724:GZD327747 HIZ327724:HIZ327747 HSV327724:HSV327747 ICR327724:ICR327747 IMN327724:IMN327747 IWJ327724:IWJ327747 JGF327724:JGF327747 JQB327724:JQB327747 JZX327724:JZX327747 KJT327724:KJT327747 KTP327724:KTP327747 LDL327724:LDL327747 LNH327724:LNH327747 LXD327724:LXD327747 MGZ327724:MGZ327747 MQV327724:MQV327747 NAR327724:NAR327747 NKN327724:NKN327747 NUJ327724:NUJ327747 OEF327724:OEF327747 OOB327724:OOB327747 OXX327724:OXX327747 PHT327724:PHT327747 PRP327724:PRP327747 QBL327724:QBL327747 QLH327724:QLH327747 QVD327724:QVD327747 REZ327724:REZ327747 ROV327724:ROV327747 RYR327724:RYR327747 SIN327724:SIN327747 SSJ327724:SSJ327747 TCF327724:TCF327747 TMB327724:TMB327747 TVX327724:TVX327747 UFT327724:UFT327747 UPP327724:UPP327747 UZL327724:UZL327747 VJH327724:VJH327747 VTD327724:VTD327747 WCZ327724:WCZ327747 WMV327724:WMV327747 WWR327724:WWR327747 AB393260:AB393283 KF393260:KF393283 UB393260:UB393283 ADX393260:ADX393283 ANT393260:ANT393283 AXP393260:AXP393283 BHL393260:BHL393283 BRH393260:BRH393283 CBD393260:CBD393283 CKZ393260:CKZ393283 CUV393260:CUV393283 DER393260:DER393283 DON393260:DON393283 DYJ393260:DYJ393283 EIF393260:EIF393283 ESB393260:ESB393283 FBX393260:FBX393283 FLT393260:FLT393283 FVP393260:FVP393283 GFL393260:GFL393283 GPH393260:GPH393283 GZD393260:GZD393283 HIZ393260:HIZ393283 HSV393260:HSV393283 ICR393260:ICR393283 IMN393260:IMN393283 IWJ393260:IWJ393283 JGF393260:JGF393283 JQB393260:JQB393283 JZX393260:JZX393283 KJT393260:KJT393283 KTP393260:KTP393283 LDL393260:LDL393283 LNH393260:LNH393283 LXD393260:LXD393283 MGZ393260:MGZ393283 MQV393260:MQV393283 NAR393260:NAR393283 NKN393260:NKN393283 NUJ393260:NUJ393283 OEF393260:OEF393283 OOB393260:OOB393283 OXX393260:OXX393283 PHT393260:PHT393283 PRP393260:PRP393283 QBL393260:QBL393283 QLH393260:QLH393283 QVD393260:QVD393283 REZ393260:REZ393283 ROV393260:ROV393283 RYR393260:RYR393283 SIN393260:SIN393283 SSJ393260:SSJ393283 TCF393260:TCF393283 TMB393260:TMB393283 TVX393260:TVX393283 UFT393260:UFT393283 UPP393260:UPP393283 UZL393260:UZL393283 VJH393260:VJH393283 VTD393260:VTD393283 WCZ393260:WCZ393283 WMV393260:WMV393283 WWR393260:WWR393283 AB458796:AB458819 KF458796:KF458819 UB458796:UB458819 ADX458796:ADX458819 ANT458796:ANT458819 AXP458796:AXP458819 BHL458796:BHL458819 BRH458796:BRH458819 CBD458796:CBD458819 CKZ458796:CKZ458819 CUV458796:CUV458819 DER458796:DER458819 DON458796:DON458819 DYJ458796:DYJ458819 EIF458796:EIF458819 ESB458796:ESB458819 FBX458796:FBX458819 FLT458796:FLT458819 FVP458796:FVP458819 GFL458796:GFL458819 GPH458796:GPH458819 GZD458796:GZD458819 HIZ458796:HIZ458819 HSV458796:HSV458819 ICR458796:ICR458819 IMN458796:IMN458819 IWJ458796:IWJ458819 JGF458796:JGF458819 JQB458796:JQB458819 JZX458796:JZX458819 KJT458796:KJT458819 KTP458796:KTP458819 LDL458796:LDL458819 LNH458796:LNH458819 LXD458796:LXD458819 MGZ458796:MGZ458819 MQV458796:MQV458819 NAR458796:NAR458819 NKN458796:NKN458819 NUJ458796:NUJ458819 OEF458796:OEF458819 OOB458796:OOB458819 OXX458796:OXX458819 PHT458796:PHT458819 PRP458796:PRP458819 QBL458796:QBL458819 QLH458796:QLH458819 QVD458796:QVD458819 REZ458796:REZ458819 ROV458796:ROV458819 RYR458796:RYR458819 SIN458796:SIN458819 SSJ458796:SSJ458819 TCF458796:TCF458819 TMB458796:TMB458819 TVX458796:TVX458819 UFT458796:UFT458819 UPP458796:UPP458819 UZL458796:UZL458819 VJH458796:VJH458819 VTD458796:VTD458819 WCZ458796:WCZ458819 WMV458796:WMV458819 WWR458796:WWR458819 AB524332:AB524355 KF524332:KF524355 UB524332:UB524355 ADX524332:ADX524355 ANT524332:ANT524355 AXP524332:AXP524355 BHL524332:BHL524355 BRH524332:BRH524355 CBD524332:CBD524355 CKZ524332:CKZ524355 CUV524332:CUV524355 DER524332:DER524355 DON524332:DON524355 DYJ524332:DYJ524355 EIF524332:EIF524355 ESB524332:ESB524355 FBX524332:FBX524355 FLT524332:FLT524355 FVP524332:FVP524355 GFL524332:GFL524355 GPH524332:GPH524355 GZD524332:GZD524355 HIZ524332:HIZ524355 HSV524332:HSV524355 ICR524332:ICR524355 IMN524332:IMN524355 IWJ524332:IWJ524355 JGF524332:JGF524355 JQB524332:JQB524355 JZX524332:JZX524355 KJT524332:KJT524355 KTP524332:KTP524355 LDL524332:LDL524355 LNH524332:LNH524355 LXD524332:LXD524355 MGZ524332:MGZ524355 MQV524332:MQV524355 NAR524332:NAR524355 NKN524332:NKN524355 NUJ524332:NUJ524355 OEF524332:OEF524355 OOB524332:OOB524355 OXX524332:OXX524355 PHT524332:PHT524355 PRP524332:PRP524355 QBL524332:QBL524355 QLH524332:QLH524355 QVD524332:QVD524355 REZ524332:REZ524355 ROV524332:ROV524355 RYR524332:RYR524355 SIN524332:SIN524355 SSJ524332:SSJ524355 TCF524332:TCF524355 TMB524332:TMB524355 TVX524332:TVX524355 UFT524332:UFT524355 UPP524332:UPP524355 UZL524332:UZL524355 VJH524332:VJH524355 VTD524332:VTD524355 WCZ524332:WCZ524355 WMV524332:WMV524355 WWR524332:WWR524355 AB589868:AB589891 KF589868:KF589891 UB589868:UB589891 ADX589868:ADX589891 ANT589868:ANT589891 AXP589868:AXP589891 BHL589868:BHL589891 BRH589868:BRH589891 CBD589868:CBD589891 CKZ589868:CKZ589891 CUV589868:CUV589891 DER589868:DER589891 DON589868:DON589891 DYJ589868:DYJ589891 EIF589868:EIF589891 ESB589868:ESB589891 FBX589868:FBX589891 FLT589868:FLT589891 FVP589868:FVP589891 GFL589868:GFL589891 GPH589868:GPH589891 GZD589868:GZD589891 HIZ589868:HIZ589891 HSV589868:HSV589891 ICR589868:ICR589891 IMN589868:IMN589891 IWJ589868:IWJ589891 JGF589868:JGF589891 JQB589868:JQB589891 JZX589868:JZX589891 KJT589868:KJT589891 KTP589868:KTP589891 LDL589868:LDL589891 LNH589868:LNH589891 LXD589868:LXD589891 MGZ589868:MGZ589891 MQV589868:MQV589891 NAR589868:NAR589891 NKN589868:NKN589891 NUJ589868:NUJ589891 OEF589868:OEF589891 OOB589868:OOB589891 OXX589868:OXX589891 PHT589868:PHT589891 PRP589868:PRP589891 QBL589868:QBL589891 QLH589868:QLH589891 QVD589868:QVD589891 REZ589868:REZ589891 ROV589868:ROV589891 RYR589868:RYR589891 SIN589868:SIN589891 SSJ589868:SSJ589891 TCF589868:TCF589891 TMB589868:TMB589891 TVX589868:TVX589891 UFT589868:UFT589891 UPP589868:UPP589891 UZL589868:UZL589891 VJH589868:VJH589891 VTD589868:VTD589891 WCZ589868:WCZ589891 WMV589868:WMV589891 WWR589868:WWR589891 AB655404:AB655427 KF655404:KF655427 UB655404:UB655427 ADX655404:ADX655427 ANT655404:ANT655427 AXP655404:AXP655427 BHL655404:BHL655427 BRH655404:BRH655427 CBD655404:CBD655427 CKZ655404:CKZ655427 CUV655404:CUV655427 DER655404:DER655427 DON655404:DON655427 DYJ655404:DYJ655427 EIF655404:EIF655427 ESB655404:ESB655427 FBX655404:FBX655427 FLT655404:FLT655427 FVP655404:FVP655427 GFL655404:GFL655427 GPH655404:GPH655427 GZD655404:GZD655427 HIZ655404:HIZ655427 HSV655404:HSV655427 ICR655404:ICR655427 IMN655404:IMN655427 IWJ655404:IWJ655427 JGF655404:JGF655427 JQB655404:JQB655427 JZX655404:JZX655427 KJT655404:KJT655427 KTP655404:KTP655427 LDL655404:LDL655427 LNH655404:LNH655427 LXD655404:LXD655427 MGZ655404:MGZ655427 MQV655404:MQV655427 NAR655404:NAR655427 NKN655404:NKN655427 NUJ655404:NUJ655427 OEF655404:OEF655427 OOB655404:OOB655427 OXX655404:OXX655427 PHT655404:PHT655427 PRP655404:PRP655427 QBL655404:QBL655427 QLH655404:QLH655427 QVD655404:QVD655427 REZ655404:REZ655427 ROV655404:ROV655427 RYR655404:RYR655427 SIN655404:SIN655427 SSJ655404:SSJ655427 TCF655404:TCF655427 TMB655404:TMB655427 TVX655404:TVX655427 UFT655404:UFT655427 UPP655404:UPP655427 UZL655404:UZL655427 VJH655404:VJH655427 VTD655404:VTD655427 WCZ655404:WCZ655427 WMV655404:WMV655427 WWR655404:WWR655427 AB720940:AB720963 KF720940:KF720963 UB720940:UB720963 ADX720940:ADX720963 ANT720940:ANT720963 AXP720940:AXP720963 BHL720940:BHL720963 BRH720940:BRH720963 CBD720940:CBD720963 CKZ720940:CKZ720963 CUV720940:CUV720963 DER720940:DER720963 DON720940:DON720963 DYJ720940:DYJ720963 EIF720940:EIF720963 ESB720940:ESB720963 FBX720940:FBX720963 FLT720940:FLT720963 FVP720940:FVP720963 GFL720940:GFL720963 GPH720940:GPH720963 GZD720940:GZD720963 HIZ720940:HIZ720963 HSV720940:HSV720963 ICR720940:ICR720963 IMN720940:IMN720963 IWJ720940:IWJ720963 JGF720940:JGF720963 JQB720940:JQB720963 JZX720940:JZX720963 KJT720940:KJT720963 KTP720940:KTP720963 LDL720940:LDL720963 LNH720940:LNH720963 LXD720940:LXD720963 MGZ720940:MGZ720963 MQV720940:MQV720963 NAR720940:NAR720963 NKN720940:NKN720963 NUJ720940:NUJ720963 OEF720940:OEF720963 OOB720940:OOB720963 OXX720940:OXX720963 PHT720940:PHT720963 PRP720940:PRP720963 QBL720940:QBL720963 QLH720940:QLH720963 QVD720940:QVD720963 REZ720940:REZ720963 ROV720940:ROV720963 RYR720940:RYR720963 SIN720940:SIN720963 SSJ720940:SSJ720963 TCF720940:TCF720963 TMB720940:TMB720963 TVX720940:TVX720963 UFT720940:UFT720963 UPP720940:UPP720963 UZL720940:UZL720963 VJH720940:VJH720963 VTD720940:VTD720963 WCZ720940:WCZ720963 WMV720940:WMV720963 WWR720940:WWR720963 AB786476:AB786499 KF786476:KF786499 UB786476:UB786499 ADX786476:ADX786499 ANT786476:ANT786499 AXP786476:AXP786499 BHL786476:BHL786499 BRH786476:BRH786499 CBD786476:CBD786499 CKZ786476:CKZ786499 CUV786476:CUV786499 DER786476:DER786499 DON786476:DON786499 DYJ786476:DYJ786499 EIF786476:EIF786499 ESB786476:ESB786499 FBX786476:FBX786499 FLT786476:FLT786499 FVP786476:FVP786499 GFL786476:GFL786499 GPH786476:GPH786499 GZD786476:GZD786499 HIZ786476:HIZ786499 HSV786476:HSV786499 ICR786476:ICR786499 IMN786476:IMN786499 IWJ786476:IWJ786499 JGF786476:JGF786499 JQB786476:JQB786499 JZX786476:JZX786499 KJT786476:KJT786499 KTP786476:KTP786499 LDL786476:LDL786499 LNH786476:LNH786499 LXD786476:LXD786499 MGZ786476:MGZ786499 MQV786476:MQV786499 NAR786476:NAR786499 NKN786476:NKN786499 NUJ786476:NUJ786499 OEF786476:OEF786499 OOB786476:OOB786499 OXX786476:OXX786499 PHT786476:PHT786499 PRP786476:PRP786499 QBL786476:QBL786499 QLH786476:QLH786499 QVD786476:QVD786499 REZ786476:REZ786499 ROV786476:ROV786499 RYR786476:RYR786499 SIN786476:SIN786499 SSJ786476:SSJ786499 TCF786476:TCF786499 TMB786476:TMB786499 TVX786476:TVX786499 UFT786476:UFT786499 UPP786476:UPP786499 UZL786476:UZL786499 VJH786476:VJH786499 VTD786476:VTD786499 WCZ786476:WCZ786499 WMV786476:WMV786499 WWR786476:WWR786499 AB852012:AB852035 KF852012:KF852035 UB852012:UB852035 ADX852012:ADX852035 ANT852012:ANT852035 AXP852012:AXP852035 BHL852012:BHL852035 BRH852012:BRH852035 CBD852012:CBD852035 CKZ852012:CKZ852035 CUV852012:CUV852035 DER852012:DER852035 DON852012:DON852035 DYJ852012:DYJ852035 EIF852012:EIF852035 ESB852012:ESB852035 FBX852012:FBX852035 FLT852012:FLT852035 FVP852012:FVP852035 GFL852012:GFL852035 GPH852012:GPH852035 GZD852012:GZD852035 HIZ852012:HIZ852035 HSV852012:HSV852035 ICR852012:ICR852035 IMN852012:IMN852035 IWJ852012:IWJ852035 JGF852012:JGF852035 JQB852012:JQB852035 JZX852012:JZX852035 KJT852012:KJT852035 KTP852012:KTP852035 LDL852012:LDL852035 LNH852012:LNH852035 LXD852012:LXD852035 MGZ852012:MGZ852035 MQV852012:MQV852035 NAR852012:NAR852035 NKN852012:NKN852035 NUJ852012:NUJ852035 OEF852012:OEF852035 OOB852012:OOB852035 OXX852012:OXX852035 PHT852012:PHT852035 PRP852012:PRP852035 QBL852012:QBL852035 QLH852012:QLH852035 QVD852012:QVD852035 REZ852012:REZ852035 ROV852012:ROV852035 RYR852012:RYR852035 SIN852012:SIN852035 SSJ852012:SSJ852035 TCF852012:TCF852035 TMB852012:TMB852035 TVX852012:TVX852035 UFT852012:UFT852035 UPP852012:UPP852035 UZL852012:UZL852035 VJH852012:VJH852035 VTD852012:VTD852035 WCZ852012:WCZ852035 WMV852012:WMV852035 WWR852012:WWR852035 AB917548:AB917571 KF917548:KF917571 UB917548:UB917571 ADX917548:ADX917571 ANT917548:ANT917571 AXP917548:AXP917571 BHL917548:BHL917571 BRH917548:BRH917571 CBD917548:CBD917571 CKZ917548:CKZ917571 CUV917548:CUV917571 DER917548:DER917571 DON917548:DON917571 DYJ917548:DYJ917571 EIF917548:EIF917571 ESB917548:ESB917571 FBX917548:FBX917571 FLT917548:FLT917571 FVP917548:FVP917571 GFL917548:GFL917571 GPH917548:GPH917571 GZD917548:GZD917571 HIZ917548:HIZ917571 HSV917548:HSV917571 ICR917548:ICR917571 IMN917548:IMN917571 IWJ917548:IWJ917571 JGF917548:JGF917571 JQB917548:JQB917571 JZX917548:JZX917571 KJT917548:KJT917571 KTP917548:KTP917571 LDL917548:LDL917571 LNH917548:LNH917571 LXD917548:LXD917571 MGZ917548:MGZ917571 MQV917548:MQV917571 NAR917548:NAR917571 NKN917548:NKN917571 NUJ917548:NUJ917571 OEF917548:OEF917571 OOB917548:OOB917571 OXX917548:OXX917571 PHT917548:PHT917571 PRP917548:PRP917571 QBL917548:QBL917571 QLH917548:QLH917571 QVD917548:QVD917571 REZ917548:REZ917571 ROV917548:ROV917571 RYR917548:RYR917571 SIN917548:SIN917571 SSJ917548:SSJ917571 TCF917548:TCF917571 TMB917548:TMB917571 TVX917548:TVX917571 UFT917548:UFT917571 UPP917548:UPP917571 UZL917548:UZL917571 VJH917548:VJH917571 VTD917548:VTD917571 WCZ917548:WCZ917571 WMV917548:WMV917571 WWR917548:WWR917571 AB983084:AB983107 KF983084:KF983107 UB983084:UB983107 ADX983084:ADX983107 ANT983084:ANT983107 AXP983084:AXP983107 BHL983084:BHL983107 BRH983084:BRH983107 CBD983084:CBD983107 CKZ983084:CKZ983107 CUV983084:CUV983107 DER983084:DER983107 DON983084:DON983107 DYJ983084:DYJ983107 EIF983084:EIF983107 ESB983084:ESB983107 FBX983084:FBX983107 FLT983084:FLT983107 FVP983084:FVP983107 GFL983084:GFL983107 GPH983084:GPH983107 GZD983084:GZD983107 HIZ983084:HIZ983107 HSV983084:HSV983107 ICR983084:ICR983107 IMN983084:IMN983107 IWJ983084:IWJ983107 JGF983084:JGF983107 JQB983084:JQB983107 JZX983084:JZX983107 KJT983084:KJT983107 KTP983084:KTP983107 LDL983084:LDL983107 LNH983084:LNH983107 LXD983084:LXD983107 MGZ983084:MGZ983107 MQV983084:MQV983107 NAR983084:NAR983107 NKN983084:NKN983107 NUJ983084:NUJ983107 OEF983084:OEF983107 OOB983084:OOB983107 OXX983084:OXX983107 PHT983084:PHT983107 PRP983084:PRP983107 QBL983084:QBL983107 QLH983084:QLH983107 QVD983084:QVD983107 REZ983084:REZ983107 ROV983084:ROV983107 RYR983084:RYR983107 SIN983084:SIN983107 SSJ983084:SSJ983107 TCF983084:TCF983107 TMB983084:TMB983107 TVX983084:TVX983107 UFT983084:UFT983107 UPP983084:UPP983107 UZL983084:UZL983107 VJH983084:VJH983107 VTD983084:VTD983107 WCZ983084:WCZ983107 WMV983084:WMV983107 WWR983084:WWR983107 WWJ33:WWJ41 WMN33:WMN41 WCR33:WCR41 VSV33:VSV41 VIZ33:VIZ41 UZD33:UZD41 UPH33:UPH41 UFL33:UFL41 TVP33:TVP41 TLT33:TLT41 TBX33:TBX41 SSB33:SSB41 SIF33:SIF41 RYJ33:RYJ41 RON33:RON41 RER33:RER41 QUV33:QUV41 QKZ33:QKZ41 QBD33:QBD41 PRH33:PRH41 PHL33:PHL41 OXP33:OXP41 ONT33:ONT41 ODX33:ODX41 NUB33:NUB41 NKF33:NKF41 NAJ33:NAJ41 MQN33:MQN41 MGR33:MGR41 LWV33:LWV41 LMZ33:LMZ41 LDD33:LDD41 KTH33:KTH41 KJL33:KJL41 JZP33:JZP41 JPT33:JPT41 JFX33:JFX41 IWB33:IWB41 IMF33:IMF41 ICJ33:ICJ41 HSN33:HSN41 HIR33:HIR41 GYV33:GYV41 GOZ33:GOZ41 GFD33:GFD41 FVH33:FVH41 FLL33:FLL41 FBP33:FBP41 ERT33:ERT41 EHX33:EHX41 DYB33:DYB41 DOF33:DOF41 DEJ33:DEJ41 CUN33:CUN41 CKR33:CKR41 CAV33:CAV41 BQZ33:BQZ41 BHD33:BHD41 AXH33:AXH41 ANL33:ANL41 ADP33:ADP41 TT33:TT41 AB33:AB44 GOZ108 GYV108 HIR108 HSN108 ICJ108 IMF108 IWB108 JFX108 JPT108 JZP108 KJL108 KTH108 LDD108 LMZ108 LWV108 MGR108 MQN108 NAJ108 NKF108 NUB108 ODX108 ONT108 OXP108 PHL108 PRH108 QBD108 QKZ108 QUV108 RER108 RON108 RYJ108 SIF108 SSB108 TBX108 TLT108 TVP108 UFL108 UPH108 UZD108 VIZ108 VSV108 WCR108 WMN108 WWJ108 JX108 TT108 ADP108 ANL108 AXH108 BHD108 BQZ108 CAV108 CKR108 CUN108 DEJ108 DOF108 DYB108 EHX108 ERT108 FBP108 FLL108 FVH108 GFD108 JX54 WWJ54 WMN54 WCR54 VSV54 VIZ54 UZD54 UPH54 UFL54 TVP54 TLT54 TBX54 SSB54 SIF54 RYJ54 RON54 RER54 QUV54 QKZ54 QBD54 PRH54 PHL54 OXP54 ONT54 ODX54 NUB54 NKF54 NAJ54 MQN54 MGR54 LWV54 LMZ54 LDD54 KTH54 KJL54 JZP54 JPT54 JFX54 IWB54 IMF54 ICJ54 HSN54 HIR54 GYV54 GOZ54 GFD54 FVH54 FLL54 FBP54 ERT54 EHX54 DYB54 DOF54 DEJ54 CUN54 CKR54 CAV54 BQZ54 BHD54 AXH54 ANL54 ADP54 TT54 AB54:AB92 TT57 JX57 WWJ57 WMN57 WCR57 VSV57 VIZ57 UZD57 UPH57 UFL57 TVP57 TLT57 TBX57 SSB57 SIF57 RYJ57 RON57 RER57 QUV57 QKZ57 QBD57 PRH57 PHL57 OXP57 ONT57 ODX57 NUB57 NKF57 NAJ57 MQN57 MGR57 LWV57 LMZ57 LDD57 KTH57 KJL57 JZP57 JPT57 JFX57 IWB57 IMF57 ICJ57 HSN57 HIR57 GYV57 GOZ57 GFD57 FVH57 FLL57 FBP57 ERT57 EHX57 DYB57 DOF57 DEJ57 CUN57 CKR57 CAV57 BQZ57 BHD57 AXH57 ANL57 ADP57 ADP60 TT60 JX60 WWJ60 WMN60 WCR60 VSV60 VIZ60 UZD60 UPH60 UFL60 TVP60 TLT60 TBX60 SSB60 SIF60 RYJ60 RON60 RER60 QUV60 QKZ60 QBD60 PRH60 PHL60 OXP60 ONT60 ODX60 NUB60 NKF60 NAJ60 MQN60 MGR60 LWV60 LMZ60 LDD60 KTH60 KJL60 JZP60 JPT60 JFX60 IWB60 IMF60 ICJ60 HSN60 HIR60 GYV60 GOZ60 GFD60 FVH60 FLL60 FBP60 ERT60 EHX60 DYB60 DOF60 DEJ60 CUN60 CKR60 CAV60 BQZ60 BHD60 AXH60 ANL60 ANL63 ADP63 TT63 JX63 WWJ63 WMN63 WCR63 VSV63 VIZ63 UZD63 UPH63 UFL63 TVP63 TLT63 TBX63 SSB63 SIF63 RYJ63 RON63 RER63 QUV63 QKZ63 QBD63 PRH63 PHL63 OXP63 ONT63 ODX63 NUB63 NKF63 NAJ63 MQN63 MGR63 LWV63 LMZ63 LDD63 KTH63 KJL63 JZP63 JPT63 JFX63 IWB63 IMF63 ICJ63 HSN63 HIR63 GYV63 GOZ63 GFD63 FVH63 FLL63 FBP63 ERT63 EHX63 DYB63 DOF63 DEJ63 CUN63 CKR63 CAV63 BQZ63 BHD63 AXH63 AXH66 ANL66 ADP66 TT66 JX66 WWJ66 WMN66 WCR66 VSV66 VIZ66 UZD66 UPH66 UFL66 TVP66 TLT66 TBX66 SSB66 SIF66 RYJ66 RON66 RER66 QUV66 QKZ66 QBD66 PRH66 PHL66 OXP66 ONT66 ODX66 NUB66 NKF66 NAJ66 MQN66 MGR66 LWV66 LMZ66 LDD66 KTH66 KJL66 JZP66 JPT66 JFX66 IWB66 IMF66 ICJ66 HSN66 HIR66 GYV66 GOZ66 GFD66 FVH66 FLL66 FBP66 ERT66 EHX66 DYB66 DOF66 DEJ66 CUN66 CKR66 CAV66 BQZ66 BHD66 BHD69 AXH69 ANL69 ADP69 TT69 JX69 WWJ69 WMN69 WCR69 VSV69 VIZ69 UZD69 UPH69 UFL69 TVP69 TLT69 TBX69 SSB69 SIF69 RYJ69 RON69 RER69 QUV69 QKZ69 QBD69 PRH69 PHL69 OXP69 ONT69 ODX69 NUB69 NKF69 NAJ69 MQN69 MGR69 LWV69 LMZ69 LDD69 KTH69 KJL69 JZP69 JPT69 JFX69 IWB69 IMF69 ICJ69 HSN69 HIR69 GYV69 GOZ69 GFD69 FVH69 FLL69 FBP69 ERT69 EHX69 DYB69 DOF69 DEJ69 CUN69 CKR69 CAV69 BQZ69 BQZ72 BHD72 AXH72 ANL72 ADP72 TT72 JX72 WWJ72 WMN72 WCR72 VSV72 VIZ72 UZD72 UPH72 UFL72 TVP72 TLT72 TBX72 SSB72 SIF72 RYJ72 RON72 RER72 QUV72 QKZ72 QBD72 PRH72 PHL72 OXP72 ONT72 ODX72 NUB72 NKF72 NAJ72 MQN72 MGR72 LWV72 LMZ72 LDD72 KTH72 KJL72 JZP72 JPT72 JFX72 IWB72 IMF72 ICJ72 HSN72 HIR72 GYV72 GOZ72 GFD72 FVH72 FLL72 FBP72 ERT72 EHX72 DYB72 DOF72 DEJ72 CUN72 CKR72 CAV72 CAV75 BQZ75 BHD75 AXH75 ANL75 ADP75 TT75 JX75 WWJ75 WMN75 WCR75 VSV75 VIZ75 UZD75 UPH75 UFL75 TVP75 TLT75 TBX75 SSB75 SIF75 RYJ75 RON75 RER75 QUV75 QKZ75 QBD75 PRH75 PHL75 OXP75 ONT75 ODX75 NUB75 NKF75 NAJ75 MQN75 MGR75 LWV75 LMZ75 LDD75 KTH75 KJL75 JZP75 JPT75 JFX75 IWB75 IMF75 ICJ75 HSN75 HIR75 GYV75 GOZ75 GFD75 FVH75 FLL75 FBP75 ERT75 EHX75 DYB75 DOF75 DEJ75 CUN75 CKR75 CKR78 CAV78 BQZ78 BHD78 AXH78 ANL78 ADP78 TT78 JX78 WWJ78 WMN78 WCR78 VSV78 VIZ78 UZD78 UPH78 UFL78 TVP78 TLT78 TBX78 SSB78 SIF78 RYJ78 RON78 RER78 QUV78 QKZ78 QBD78 PRH78 PHL78 OXP78 ONT78 ODX78 NUB78 NKF78 NAJ78 MQN78 MGR78 LWV78 LMZ78 LDD78 KTH78 KJL78 JZP78 JPT78 JFX78 IWB78 IMF78 ICJ78 HSN78 HIR78 GYV78 GOZ78 GFD78 FVH78 FLL78 FBP78 ERT78 EHX78 DYB78 DOF78 DEJ78 CUN78 CUN81 CKR81 CAV81 BQZ81 BHD81 AXH81 ANL81 ADP81 TT81 JX81 WWJ81 WMN81 WCR81 VSV81 VIZ81 UZD81 UPH81 UFL81 TVP81 TLT81 TBX81 SSB81 SIF81 RYJ81 RON81 RER81 QUV81 QKZ81 QBD81 PRH81 PHL81 OXP81 ONT81 ODX81 NUB81 NKF81 NAJ81 MQN81 MGR81 LWV81 LMZ81 LDD81 KTH81 KJL81 JZP81 JPT81 JFX81 IWB81 IMF81 ICJ81 HSN81 HIR81 GYV81 GOZ81 GFD81 FVH81 FLL81 FBP81 ERT81 EHX81 DYB81 DOF81 DEJ81 DEJ84 CUN84 CKR84 CAV84 BQZ84 BHD84 AXH84 ANL84 ADP84 TT84 JX84 WWJ84 WMN84 WCR84 VSV84 VIZ84 UZD84 UPH84 UFL84 TVP84 TLT84 TBX84 SSB84 SIF84 RYJ84 RON84 RER84 QUV84 QKZ84 QBD84 PRH84 PHL84 OXP84 ONT84 ODX84 NUB84 NKF84 NAJ84 MQN84 MGR84 LWV84 LMZ84 LDD84 KTH84 KJL84 JZP84 JPT84 JFX84 IWB84 IMF84 ICJ84 HSN84 HIR84 GYV84 GOZ84 GFD84 FVH84 FLL84 FBP84 ERT84 EHX84 DYB84 DOF84 DOF87 DEJ87 CUN87 CKR87 CAV87 BQZ87 BHD87 AXH87 ANL87 ADP87 TT87 JX87 WWJ87 WMN87 WCR87 VSV87 VIZ87 UZD87 UPH87 UFL87 TVP87 TLT87 TBX87 SSB87 SIF87 RYJ87 RON87 RER87 QUV87 QKZ87 QBD87 PRH87 PHL87 OXP87 ONT87 ODX87 NUB87 NKF87 NAJ87 MQN87 MGR87 LWV87 LMZ87 LDD87 KTH87 KJL87 JZP87 JPT87 JFX87 IWB87 IMF87 ICJ87 HSN87 HIR87 GYV87 GOZ87 GFD87 FVH87 FLL87 FBP87 ERT87 EHX87 DYB87 JY42:JY51 DYB90 DOF90 DEJ90 CUN90 CKR90 CAV90 BQZ90 BHD90 AXH90 ANL90 ADP90 TT90 JX90 WWJ90 WMN90 WCR90 VSV90 VIZ90 UZD90 UPH90 UFL90 TVP90 TLT90 TBX90 SSB90 SIF90 RYJ90 RON90 RER90 QUV90 QKZ90 QBD90 PRH90 PHL90 OXP90 ONT90 ODX90 NUB90 NKF90 NAJ90 MQN90 MGR90 LWV90 LMZ90 LDD90 KTH90 KJL90 JZP90 JPT90 JFX90 IWB90 IMF90 ICJ90 HSN90 HIR90 GYV90 GOZ90 GFD90 FVH90 FLL90 FBP90 ERT90 EHX90 EHX93 DYB93 DOF93 DEJ93 CUN93 CKR93 CAV93 BQZ93 BHD93 AXH93 ANL93 ADP93 TT93 JX93 WWJ93 WMN93 WCR93 VSV93 VIZ93 UZD93 UPH93 UFL93 TVP93 TLT93 TBX93 SSB93 SIF93 RYJ93 RON93 RER93 QUV93 QKZ93 QBD93 PRH93 PHL93 OXP93 ONT93 ODX93 NUB93 NKF93 NAJ93 MQN93 MGR93 LWV93 LMZ93 LDD93 KTH93 KJL93 JZP93 JPT93 JFX93 IWB93 IMF93 ICJ93 HSN93 HIR93 GYV93 GOZ93 GFD93 FVH93 FLL93 FBP93 ERT93 ERT96 EHX96 DYB96 DOF96 DEJ96 CUN96 CKR96 CAV96 BQZ96 BHD96 AXH96 ANL96 ADP96 TT96 JX96 WWJ96 WMN96 WCR96 VSV96 VIZ96 UZD96 UPH96 UFL96 TVP96 TLT96 TBX96 SSB96 SIF96 RYJ96 RON96 RER96 QUV96 QKZ96 QBD96 PRH96 PHL96 OXP96 ONT96 ODX96 NUB96 NKF96 NAJ96 MQN96 MGR96 LWV96 LMZ96 LDD96 KTH96 KJL96 JZP96 JPT96 JFX96 IWB96 IMF96 ICJ96 HSN96 HIR96 GYV96 GOZ96 GFD96 FVH96 FLL96 FBP96 FBP99 ERT99 EHX99 DYB99 DOF99 DEJ99 CUN99 CKR99 CAV99 BQZ99 BHD99 AXH99 ANL99 ADP99 TT99 JX99 WWJ99 WMN99 WCR99 VSV99 VIZ99 UZD99 UPH99 UFL99 TVP99 TLT99 TBX99 SSB99 SIF99 RYJ99 RON99 RER99 QUV99 QKZ99 QBD99 PRH99 PHL99 OXP99 ONT99 ODX99 NUB99 NKF99 NAJ99 MQN99 MGR99 LWV99 LMZ99 LDD99 KTH99 KJL99 JZP99 JPT99 JFX99 IWB99 IMF99 ICJ99 HSN99 HIR99 GYV99 GOZ99 GFD99 FVH99 FLL99 FLL102 FBP102 ERT102 EHX102 DYB102 DOF102 DEJ102 CUN102 CKR102 CAV102 BQZ102 BHD102 AXH102 ANL102 ADP102 TT102 JX102 WWJ102 WMN102 WCR102 VSV102 VIZ102 UZD102 UPH102 UFL102 TVP102 TLT102 TBX102 SSB102 SIF102 RYJ102 RON102 RER102 QUV102 QKZ102 QBD102 PRH102 PHL102 OXP102 ONT102 ODX102 NUB102 NKF102 NAJ102 MQN102 MGR102 LWV102 LMZ102 LDD102 KTH102 KJL102 JZP102 JPT102 JFX102 IWB102 IMF102 ICJ102 HSN102 HIR102 GYV102 GOZ102 GFD102 FVH102 FVH105 FLL105 FBP105 ERT105 EHX105 DYB105 DOF105 DEJ105 CUN105 CKR105 CAV105 BQZ105 BHD105 AXH105 ANL105 ADP105 TT105 JX105 WWJ105 WMN105 WCR105 VSV105 VIZ105 UZD105 UPH105 UFL105 TVP105 TLT105 TBX105 SSB105 SIF105 RYJ105 RON105 RER105 QUV105 QKZ105 QBD105 PRH105 PHL105 OXP105 ONT105 ODX105 NUB105 NKF105 NAJ105 MQN105 MGR105 LWV105 LMZ105 LDD105 KTH105 KJL105 JZP105 JPT105 JFX105 IWB105 IMF105 ICJ105 HSN105 HIR105 GYV105 GOZ105 GFD105 JX33:JX41 TU42:TU51 ADQ42:ADQ51 ANM42:ANM51 AXI42:AXI51 BHE42:BHE51 BRA42:BRA51 CAW42:CAW51 CKS42:CKS51 CUO42:CUO51 DEK42:DEK51 DOG42:DOG51 DYC42:DYC51 EHY42:EHY51 ERU42:ERU51 FBQ42:FBQ51 FLM42:FLM51 FVI42:FVI51 GFE42:GFE51 GPA42:GPA51 GYW42:GYW51 HIS42:HIS51 HSO42:HSO51 ICK42:ICK51 IMG42:IMG51 IWC42:IWC51 JFY42:JFY51 JPU42:JPU51 JZQ42:JZQ51 KJM42:KJM51 KTI42:KTI51 LDE42:LDE51 LNA42:LNA51 LWW42:LWW51 MGS42:MGS51 MQO42:MQO51 NAK42:NAK51 NKG42:NKG51 NUC42:NUC51 ODY42:ODY51 ONU42:ONU51 OXQ42:OXQ51 PHM42:PHM51 PRI42:PRI51 QBE42:QBE51 QLA42:QLA51 QUW42:QUW51 RES42:RES51 ROO42:ROO51 RYK42:RYK51 SIG42:SIG51 SSC42:SSC51 TBY42:TBY51 TLU42:TLU51 TVQ42:TVQ51 UFM42:UFM51 UPI42:UPI51 UZE42:UZE51 VJA42:VJA51 VSW42:VSW51 WCS42:WCS51 WMO42:WMO51 WWK42:WWK51 AB117:AB150">
      <formula1>НДС</formula1>
    </dataValidation>
    <dataValidation type="list" allowBlank="1" showInputMessage="1" showErrorMessage="1" sqref="AA72:AA80 AA54:AA65 AA146:AA149">
      <formula1>ЕИ</formula1>
    </dataValidation>
    <dataValidation type="list" allowBlank="1" showInputMessage="1" showErrorMessage="1" sqref="T16 T12:T14 T18:T29 T54:T98 T146:T150">
      <formula1>Инкотермс</formula1>
    </dataValidation>
    <dataValidation type="custom" allowBlank="1" showInputMessage="1" showErrorMessage="1" sqref="BB131116:BB131139 BB65580:BB65603 BB196652:BB196675 BB983084:BB983107 BB917548:BB917571 BB852012:BB852035 BB786476:BB786499 BB720940:BB720963 BB655404:BB655427 BB589868:BB589891 BB524332:BB524355 BB458796:BB458819 BB393260:BB393283 BB327724:BB327747 BB262188:BB262211 BB117:BB120 BB132 BB134 BB136 BB138 BB140 BB122 BB124 BB126 BB128 BB130 BB142">
      <formula1>AR117*BA117</formula1>
    </dataValidation>
    <dataValidation type="custom" allowBlank="1" showInputMessage="1" sqref="AD150">
      <formula1>AB150*AC150</formula1>
    </dataValidation>
    <dataValidation type="whole" sqref="M146:M150">
      <formula1>0</formula1>
      <formula2>110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x14:formula1>
            <xm:f>атрибут</xm:f>
          </x14:formula1>
          <xm:sqref>BM65580:BM66410 LI65580:LI66410 VE65580:VE66410 AFA65580:AFA66410 AOW65580:AOW66410 AYS65580:AYS66410 BIO65580:BIO66410 BSK65580:BSK66410 CCG65580:CCG66410 CMC65580:CMC66410 CVY65580:CVY66410 DFU65580:DFU66410 DPQ65580:DPQ66410 DZM65580:DZM66410 EJI65580:EJI66410 ETE65580:ETE66410 FDA65580:FDA66410 FMW65580:FMW66410 FWS65580:FWS66410 GGO65580:GGO66410 GQK65580:GQK66410 HAG65580:HAG66410 HKC65580:HKC66410 HTY65580:HTY66410 IDU65580:IDU66410 INQ65580:INQ66410 IXM65580:IXM66410 JHI65580:JHI66410 JRE65580:JRE66410 KBA65580:KBA66410 KKW65580:KKW66410 KUS65580:KUS66410 LEO65580:LEO66410 LOK65580:LOK66410 LYG65580:LYG66410 MIC65580:MIC66410 MRY65580:MRY66410 NBU65580:NBU66410 NLQ65580:NLQ66410 NVM65580:NVM66410 OFI65580:OFI66410 OPE65580:OPE66410 OZA65580:OZA66410 PIW65580:PIW66410 PSS65580:PSS66410 QCO65580:QCO66410 QMK65580:QMK66410 QWG65580:QWG66410 RGC65580:RGC66410 RPY65580:RPY66410 RZU65580:RZU66410 SJQ65580:SJQ66410 STM65580:STM66410 TDI65580:TDI66410 TNE65580:TNE66410 TXA65580:TXA66410 UGW65580:UGW66410 UQS65580:UQS66410 VAO65580:VAO66410 VKK65580:VKK66410 VUG65580:VUG66410 WEC65580:WEC66410 WNY65580:WNY66410 WXU65580:WXU66410 BM131116:BM131946 LI131116:LI131946 VE131116:VE131946 AFA131116:AFA131946 AOW131116:AOW131946 AYS131116:AYS131946 BIO131116:BIO131946 BSK131116:BSK131946 CCG131116:CCG131946 CMC131116:CMC131946 CVY131116:CVY131946 DFU131116:DFU131946 DPQ131116:DPQ131946 DZM131116:DZM131946 EJI131116:EJI131946 ETE131116:ETE131946 FDA131116:FDA131946 FMW131116:FMW131946 FWS131116:FWS131946 GGO131116:GGO131946 GQK131116:GQK131946 HAG131116:HAG131946 HKC131116:HKC131946 HTY131116:HTY131946 IDU131116:IDU131946 INQ131116:INQ131946 IXM131116:IXM131946 JHI131116:JHI131946 JRE131116:JRE131946 KBA131116:KBA131946 KKW131116:KKW131946 KUS131116:KUS131946 LEO131116:LEO131946 LOK131116:LOK131946 LYG131116:LYG131946 MIC131116:MIC131946 MRY131116:MRY131946 NBU131116:NBU131946 NLQ131116:NLQ131946 NVM131116:NVM131946 OFI131116:OFI131946 OPE131116:OPE131946 OZA131116:OZA131946 PIW131116:PIW131946 PSS131116:PSS131946 QCO131116:QCO131946 QMK131116:QMK131946 QWG131116:QWG131946 RGC131116:RGC131946 RPY131116:RPY131946 RZU131116:RZU131946 SJQ131116:SJQ131946 STM131116:STM131946 TDI131116:TDI131946 TNE131116:TNE131946 TXA131116:TXA131946 UGW131116:UGW131946 UQS131116:UQS131946 VAO131116:VAO131946 VKK131116:VKK131946 VUG131116:VUG131946 WEC131116:WEC131946 WNY131116:WNY131946 WXU131116:WXU131946 BM196652:BM197482 LI196652:LI197482 VE196652:VE197482 AFA196652:AFA197482 AOW196652:AOW197482 AYS196652:AYS197482 BIO196652:BIO197482 BSK196652:BSK197482 CCG196652:CCG197482 CMC196652:CMC197482 CVY196652:CVY197482 DFU196652:DFU197482 DPQ196652:DPQ197482 DZM196652:DZM197482 EJI196652:EJI197482 ETE196652:ETE197482 FDA196652:FDA197482 FMW196652:FMW197482 FWS196652:FWS197482 GGO196652:GGO197482 GQK196652:GQK197482 HAG196652:HAG197482 HKC196652:HKC197482 HTY196652:HTY197482 IDU196652:IDU197482 INQ196652:INQ197482 IXM196652:IXM197482 JHI196652:JHI197482 JRE196652:JRE197482 KBA196652:KBA197482 KKW196652:KKW197482 KUS196652:KUS197482 LEO196652:LEO197482 LOK196652:LOK197482 LYG196652:LYG197482 MIC196652:MIC197482 MRY196652:MRY197482 NBU196652:NBU197482 NLQ196652:NLQ197482 NVM196652:NVM197482 OFI196652:OFI197482 OPE196652:OPE197482 OZA196652:OZA197482 PIW196652:PIW197482 PSS196652:PSS197482 QCO196652:QCO197482 QMK196652:QMK197482 QWG196652:QWG197482 RGC196652:RGC197482 RPY196652:RPY197482 RZU196652:RZU197482 SJQ196652:SJQ197482 STM196652:STM197482 TDI196652:TDI197482 TNE196652:TNE197482 TXA196652:TXA197482 UGW196652:UGW197482 UQS196652:UQS197482 VAO196652:VAO197482 VKK196652:VKK197482 VUG196652:VUG197482 WEC196652:WEC197482 WNY196652:WNY197482 WXU196652:WXU197482 BM262188:BM263018 LI262188:LI263018 VE262188:VE263018 AFA262188:AFA263018 AOW262188:AOW263018 AYS262188:AYS263018 BIO262188:BIO263018 BSK262188:BSK263018 CCG262188:CCG263018 CMC262188:CMC263018 CVY262188:CVY263018 DFU262188:DFU263018 DPQ262188:DPQ263018 DZM262188:DZM263018 EJI262188:EJI263018 ETE262188:ETE263018 FDA262188:FDA263018 FMW262188:FMW263018 FWS262188:FWS263018 GGO262188:GGO263018 GQK262188:GQK263018 HAG262188:HAG263018 HKC262188:HKC263018 HTY262188:HTY263018 IDU262188:IDU263018 INQ262188:INQ263018 IXM262188:IXM263018 JHI262188:JHI263018 JRE262188:JRE263018 KBA262188:KBA263018 KKW262188:KKW263018 KUS262188:KUS263018 LEO262188:LEO263018 LOK262188:LOK263018 LYG262188:LYG263018 MIC262188:MIC263018 MRY262188:MRY263018 NBU262188:NBU263018 NLQ262188:NLQ263018 NVM262188:NVM263018 OFI262188:OFI263018 OPE262188:OPE263018 OZA262188:OZA263018 PIW262188:PIW263018 PSS262188:PSS263018 QCO262188:QCO263018 QMK262188:QMK263018 QWG262188:QWG263018 RGC262188:RGC263018 RPY262188:RPY263018 RZU262188:RZU263018 SJQ262188:SJQ263018 STM262188:STM263018 TDI262188:TDI263018 TNE262188:TNE263018 TXA262188:TXA263018 UGW262188:UGW263018 UQS262188:UQS263018 VAO262188:VAO263018 VKK262188:VKK263018 VUG262188:VUG263018 WEC262188:WEC263018 WNY262188:WNY263018 WXU262188:WXU263018 BM327724:BM328554 LI327724:LI328554 VE327724:VE328554 AFA327724:AFA328554 AOW327724:AOW328554 AYS327724:AYS328554 BIO327724:BIO328554 BSK327724:BSK328554 CCG327724:CCG328554 CMC327724:CMC328554 CVY327724:CVY328554 DFU327724:DFU328554 DPQ327724:DPQ328554 DZM327724:DZM328554 EJI327724:EJI328554 ETE327724:ETE328554 FDA327724:FDA328554 FMW327724:FMW328554 FWS327724:FWS328554 GGO327724:GGO328554 GQK327724:GQK328554 HAG327724:HAG328554 HKC327724:HKC328554 HTY327724:HTY328554 IDU327724:IDU328554 INQ327724:INQ328554 IXM327724:IXM328554 JHI327724:JHI328554 JRE327724:JRE328554 KBA327724:KBA328554 KKW327724:KKW328554 KUS327724:KUS328554 LEO327724:LEO328554 LOK327724:LOK328554 LYG327724:LYG328554 MIC327724:MIC328554 MRY327724:MRY328554 NBU327724:NBU328554 NLQ327724:NLQ328554 NVM327724:NVM328554 OFI327724:OFI328554 OPE327724:OPE328554 OZA327724:OZA328554 PIW327724:PIW328554 PSS327724:PSS328554 QCO327724:QCO328554 QMK327724:QMK328554 QWG327724:QWG328554 RGC327724:RGC328554 RPY327724:RPY328554 RZU327724:RZU328554 SJQ327724:SJQ328554 STM327724:STM328554 TDI327724:TDI328554 TNE327724:TNE328554 TXA327724:TXA328554 UGW327724:UGW328554 UQS327724:UQS328554 VAO327724:VAO328554 VKK327724:VKK328554 VUG327724:VUG328554 WEC327724:WEC328554 WNY327724:WNY328554 WXU327724:WXU328554 BM393260:BM394090 LI393260:LI394090 VE393260:VE394090 AFA393260:AFA394090 AOW393260:AOW394090 AYS393260:AYS394090 BIO393260:BIO394090 BSK393260:BSK394090 CCG393260:CCG394090 CMC393260:CMC394090 CVY393260:CVY394090 DFU393260:DFU394090 DPQ393260:DPQ394090 DZM393260:DZM394090 EJI393260:EJI394090 ETE393260:ETE394090 FDA393260:FDA394090 FMW393260:FMW394090 FWS393260:FWS394090 GGO393260:GGO394090 GQK393260:GQK394090 HAG393260:HAG394090 HKC393260:HKC394090 HTY393260:HTY394090 IDU393260:IDU394090 INQ393260:INQ394090 IXM393260:IXM394090 JHI393260:JHI394090 JRE393260:JRE394090 KBA393260:KBA394090 KKW393260:KKW394090 KUS393260:KUS394090 LEO393260:LEO394090 LOK393260:LOK394090 LYG393260:LYG394090 MIC393260:MIC394090 MRY393260:MRY394090 NBU393260:NBU394090 NLQ393260:NLQ394090 NVM393260:NVM394090 OFI393260:OFI394090 OPE393260:OPE394090 OZA393260:OZA394090 PIW393260:PIW394090 PSS393260:PSS394090 QCO393260:QCO394090 QMK393260:QMK394090 QWG393260:QWG394090 RGC393260:RGC394090 RPY393260:RPY394090 RZU393260:RZU394090 SJQ393260:SJQ394090 STM393260:STM394090 TDI393260:TDI394090 TNE393260:TNE394090 TXA393260:TXA394090 UGW393260:UGW394090 UQS393260:UQS394090 VAO393260:VAO394090 VKK393260:VKK394090 VUG393260:VUG394090 WEC393260:WEC394090 WNY393260:WNY394090 WXU393260:WXU394090 BM458796:BM459626 LI458796:LI459626 VE458796:VE459626 AFA458796:AFA459626 AOW458796:AOW459626 AYS458796:AYS459626 BIO458796:BIO459626 BSK458796:BSK459626 CCG458796:CCG459626 CMC458796:CMC459626 CVY458796:CVY459626 DFU458796:DFU459626 DPQ458796:DPQ459626 DZM458796:DZM459626 EJI458796:EJI459626 ETE458796:ETE459626 FDA458796:FDA459626 FMW458796:FMW459626 FWS458796:FWS459626 GGO458796:GGO459626 GQK458796:GQK459626 HAG458796:HAG459626 HKC458796:HKC459626 HTY458796:HTY459626 IDU458796:IDU459626 INQ458796:INQ459626 IXM458796:IXM459626 JHI458796:JHI459626 JRE458796:JRE459626 KBA458796:KBA459626 KKW458796:KKW459626 KUS458796:KUS459626 LEO458796:LEO459626 LOK458796:LOK459626 LYG458796:LYG459626 MIC458796:MIC459626 MRY458796:MRY459626 NBU458796:NBU459626 NLQ458796:NLQ459626 NVM458796:NVM459626 OFI458796:OFI459626 OPE458796:OPE459626 OZA458796:OZA459626 PIW458796:PIW459626 PSS458796:PSS459626 QCO458796:QCO459626 QMK458796:QMK459626 QWG458796:QWG459626 RGC458796:RGC459626 RPY458796:RPY459626 RZU458796:RZU459626 SJQ458796:SJQ459626 STM458796:STM459626 TDI458796:TDI459626 TNE458796:TNE459626 TXA458796:TXA459626 UGW458796:UGW459626 UQS458796:UQS459626 VAO458796:VAO459626 VKK458796:VKK459626 VUG458796:VUG459626 WEC458796:WEC459626 WNY458796:WNY459626 WXU458796:WXU459626 BM524332:BM525162 LI524332:LI525162 VE524332:VE525162 AFA524332:AFA525162 AOW524332:AOW525162 AYS524332:AYS525162 BIO524332:BIO525162 BSK524332:BSK525162 CCG524332:CCG525162 CMC524332:CMC525162 CVY524332:CVY525162 DFU524332:DFU525162 DPQ524332:DPQ525162 DZM524332:DZM525162 EJI524332:EJI525162 ETE524332:ETE525162 FDA524332:FDA525162 FMW524332:FMW525162 FWS524332:FWS525162 GGO524332:GGO525162 GQK524332:GQK525162 HAG524332:HAG525162 HKC524332:HKC525162 HTY524332:HTY525162 IDU524332:IDU525162 INQ524332:INQ525162 IXM524332:IXM525162 JHI524332:JHI525162 JRE524332:JRE525162 KBA524332:KBA525162 KKW524332:KKW525162 KUS524332:KUS525162 LEO524332:LEO525162 LOK524332:LOK525162 LYG524332:LYG525162 MIC524332:MIC525162 MRY524332:MRY525162 NBU524332:NBU525162 NLQ524332:NLQ525162 NVM524332:NVM525162 OFI524332:OFI525162 OPE524332:OPE525162 OZA524332:OZA525162 PIW524332:PIW525162 PSS524332:PSS525162 QCO524332:QCO525162 QMK524332:QMK525162 QWG524332:QWG525162 RGC524332:RGC525162 RPY524332:RPY525162 RZU524332:RZU525162 SJQ524332:SJQ525162 STM524332:STM525162 TDI524332:TDI525162 TNE524332:TNE525162 TXA524332:TXA525162 UGW524332:UGW525162 UQS524332:UQS525162 VAO524332:VAO525162 VKK524332:VKK525162 VUG524332:VUG525162 WEC524332:WEC525162 WNY524332:WNY525162 WXU524332:WXU525162 BM589868:BM590698 LI589868:LI590698 VE589868:VE590698 AFA589868:AFA590698 AOW589868:AOW590698 AYS589868:AYS590698 BIO589868:BIO590698 BSK589868:BSK590698 CCG589868:CCG590698 CMC589868:CMC590698 CVY589868:CVY590698 DFU589868:DFU590698 DPQ589868:DPQ590698 DZM589868:DZM590698 EJI589868:EJI590698 ETE589868:ETE590698 FDA589868:FDA590698 FMW589868:FMW590698 FWS589868:FWS590698 GGO589868:GGO590698 GQK589868:GQK590698 HAG589868:HAG590698 HKC589868:HKC590698 HTY589868:HTY590698 IDU589868:IDU590698 INQ589868:INQ590698 IXM589868:IXM590698 JHI589868:JHI590698 JRE589868:JRE590698 KBA589868:KBA590698 KKW589868:KKW590698 KUS589868:KUS590698 LEO589868:LEO590698 LOK589868:LOK590698 LYG589868:LYG590698 MIC589868:MIC590698 MRY589868:MRY590698 NBU589868:NBU590698 NLQ589868:NLQ590698 NVM589868:NVM590698 OFI589868:OFI590698 OPE589868:OPE590698 OZA589868:OZA590698 PIW589868:PIW590698 PSS589868:PSS590698 QCO589868:QCO590698 QMK589868:QMK590698 QWG589868:QWG590698 RGC589868:RGC590698 RPY589868:RPY590698 RZU589868:RZU590698 SJQ589868:SJQ590698 STM589868:STM590698 TDI589868:TDI590698 TNE589868:TNE590698 TXA589868:TXA590698 UGW589868:UGW590698 UQS589868:UQS590698 VAO589868:VAO590698 VKK589868:VKK590698 VUG589868:VUG590698 WEC589868:WEC590698 WNY589868:WNY590698 WXU589868:WXU590698 BM655404:BM656234 LI655404:LI656234 VE655404:VE656234 AFA655404:AFA656234 AOW655404:AOW656234 AYS655404:AYS656234 BIO655404:BIO656234 BSK655404:BSK656234 CCG655404:CCG656234 CMC655404:CMC656234 CVY655404:CVY656234 DFU655404:DFU656234 DPQ655404:DPQ656234 DZM655404:DZM656234 EJI655404:EJI656234 ETE655404:ETE656234 FDA655404:FDA656234 FMW655404:FMW656234 FWS655404:FWS656234 GGO655404:GGO656234 GQK655404:GQK656234 HAG655404:HAG656234 HKC655404:HKC656234 HTY655404:HTY656234 IDU655404:IDU656234 INQ655404:INQ656234 IXM655404:IXM656234 JHI655404:JHI656234 JRE655404:JRE656234 KBA655404:KBA656234 KKW655404:KKW656234 KUS655404:KUS656234 LEO655404:LEO656234 LOK655404:LOK656234 LYG655404:LYG656234 MIC655404:MIC656234 MRY655404:MRY656234 NBU655404:NBU656234 NLQ655404:NLQ656234 NVM655404:NVM656234 OFI655404:OFI656234 OPE655404:OPE656234 OZA655404:OZA656234 PIW655404:PIW656234 PSS655404:PSS656234 QCO655404:QCO656234 QMK655404:QMK656234 QWG655404:QWG656234 RGC655404:RGC656234 RPY655404:RPY656234 RZU655404:RZU656234 SJQ655404:SJQ656234 STM655404:STM656234 TDI655404:TDI656234 TNE655404:TNE656234 TXA655404:TXA656234 UGW655404:UGW656234 UQS655404:UQS656234 VAO655404:VAO656234 VKK655404:VKK656234 VUG655404:VUG656234 WEC655404:WEC656234 WNY655404:WNY656234 WXU655404:WXU656234 BM720940:BM721770 LI720940:LI721770 VE720940:VE721770 AFA720940:AFA721770 AOW720940:AOW721770 AYS720940:AYS721770 BIO720940:BIO721770 BSK720940:BSK721770 CCG720940:CCG721770 CMC720940:CMC721770 CVY720940:CVY721770 DFU720940:DFU721770 DPQ720940:DPQ721770 DZM720940:DZM721770 EJI720940:EJI721770 ETE720940:ETE721770 FDA720940:FDA721770 FMW720940:FMW721770 FWS720940:FWS721770 GGO720940:GGO721770 GQK720940:GQK721770 HAG720940:HAG721770 HKC720940:HKC721770 HTY720940:HTY721770 IDU720940:IDU721770 INQ720940:INQ721770 IXM720940:IXM721770 JHI720940:JHI721770 JRE720940:JRE721770 KBA720940:KBA721770 KKW720940:KKW721770 KUS720940:KUS721770 LEO720940:LEO721770 LOK720940:LOK721770 LYG720940:LYG721770 MIC720940:MIC721770 MRY720940:MRY721770 NBU720940:NBU721770 NLQ720940:NLQ721770 NVM720940:NVM721770 OFI720940:OFI721770 OPE720940:OPE721770 OZA720940:OZA721770 PIW720940:PIW721770 PSS720940:PSS721770 QCO720940:QCO721770 QMK720940:QMK721770 QWG720940:QWG721770 RGC720940:RGC721770 RPY720940:RPY721770 RZU720940:RZU721770 SJQ720940:SJQ721770 STM720940:STM721770 TDI720940:TDI721770 TNE720940:TNE721770 TXA720940:TXA721770 UGW720940:UGW721770 UQS720940:UQS721770 VAO720940:VAO721770 VKK720940:VKK721770 VUG720940:VUG721770 WEC720940:WEC721770 WNY720940:WNY721770 WXU720940:WXU721770 BM786476:BM787306 LI786476:LI787306 VE786476:VE787306 AFA786476:AFA787306 AOW786476:AOW787306 AYS786476:AYS787306 BIO786476:BIO787306 BSK786476:BSK787306 CCG786476:CCG787306 CMC786476:CMC787306 CVY786476:CVY787306 DFU786476:DFU787306 DPQ786476:DPQ787306 DZM786476:DZM787306 EJI786476:EJI787306 ETE786476:ETE787306 FDA786476:FDA787306 FMW786476:FMW787306 FWS786476:FWS787306 GGO786476:GGO787306 GQK786476:GQK787306 HAG786476:HAG787306 HKC786476:HKC787306 HTY786476:HTY787306 IDU786476:IDU787306 INQ786476:INQ787306 IXM786476:IXM787306 JHI786476:JHI787306 JRE786476:JRE787306 KBA786476:KBA787306 KKW786476:KKW787306 KUS786476:KUS787306 LEO786476:LEO787306 LOK786476:LOK787306 LYG786476:LYG787306 MIC786476:MIC787306 MRY786476:MRY787306 NBU786476:NBU787306 NLQ786476:NLQ787306 NVM786476:NVM787306 OFI786476:OFI787306 OPE786476:OPE787306 OZA786476:OZA787306 PIW786476:PIW787306 PSS786476:PSS787306 QCO786476:QCO787306 QMK786476:QMK787306 QWG786476:QWG787306 RGC786476:RGC787306 RPY786476:RPY787306 RZU786476:RZU787306 SJQ786476:SJQ787306 STM786476:STM787306 TDI786476:TDI787306 TNE786476:TNE787306 TXA786476:TXA787306 UGW786476:UGW787306 UQS786476:UQS787306 VAO786476:VAO787306 VKK786476:VKK787306 VUG786476:VUG787306 WEC786476:WEC787306 WNY786476:WNY787306 WXU786476:WXU787306 BM852012:BM852842 LI852012:LI852842 VE852012:VE852842 AFA852012:AFA852842 AOW852012:AOW852842 AYS852012:AYS852842 BIO852012:BIO852842 BSK852012:BSK852842 CCG852012:CCG852842 CMC852012:CMC852842 CVY852012:CVY852842 DFU852012:DFU852842 DPQ852012:DPQ852842 DZM852012:DZM852842 EJI852012:EJI852842 ETE852012:ETE852842 FDA852012:FDA852842 FMW852012:FMW852842 FWS852012:FWS852842 GGO852012:GGO852842 GQK852012:GQK852842 HAG852012:HAG852842 HKC852012:HKC852842 HTY852012:HTY852842 IDU852012:IDU852842 INQ852012:INQ852842 IXM852012:IXM852842 JHI852012:JHI852842 JRE852012:JRE852842 KBA852012:KBA852842 KKW852012:KKW852842 KUS852012:KUS852842 LEO852012:LEO852842 LOK852012:LOK852842 LYG852012:LYG852842 MIC852012:MIC852842 MRY852012:MRY852842 NBU852012:NBU852842 NLQ852012:NLQ852842 NVM852012:NVM852842 OFI852012:OFI852842 OPE852012:OPE852842 OZA852012:OZA852842 PIW852012:PIW852842 PSS852012:PSS852842 QCO852012:QCO852842 QMK852012:QMK852842 QWG852012:QWG852842 RGC852012:RGC852842 RPY852012:RPY852842 RZU852012:RZU852842 SJQ852012:SJQ852842 STM852012:STM852842 TDI852012:TDI852842 TNE852012:TNE852842 TXA852012:TXA852842 UGW852012:UGW852842 UQS852012:UQS852842 VAO852012:VAO852842 VKK852012:VKK852842 VUG852012:VUG852842 WEC852012:WEC852842 WNY852012:WNY852842 WXU852012:WXU852842 BM917548:BM918378 LI917548:LI918378 VE917548:VE918378 AFA917548:AFA918378 AOW917548:AOW918378 AYS917548:AYS918378 BIO917548:BIO918378 BSK917548:BSK918378 CCG917548:CCG918378 CMC917548:CMC918378 CVY917548:CVY918378 DFU917548:DFU918378 DPQ917548:DPQ918378 DZM917548:DZM918378 EJI917548:EJI918378 ETE917548:ETE918378 FDA917548:FDA918378 FMW917548:FMW918378 FWS917548:FWS918378 GGO917548:GGO918378 GQK917548:GQK918378 HAG917548:HAG918378 HKC917548:HKC918378 HTY917548:HTY918378 IDU917548:IDU918378 INQ917548:INQ918378 IXM917548:IXM918378 JHI917548:JHI918378 JRE917548:JRE918378 KBA917548:KBA918378 KKW917548:KKW918378 KUS917548:KUS918378 LEO917548:LEO918378 LOK917548:LOK918378 LYG917548:LYG918378 MIC917548:MIC918378 MRY917548:MRY918378 NBU917548:NBU918378 NLQ917548:NLQ918378 NVM917548:NVM918378 OFI917548:OFI918378 OPE917548:OPE918378 OZA917548:OZA918378 PIW917548:PIW918378 PSS917548:PSS918378 QCO917548:QCO918378 QMK917548:QMK918378 QWG917548:QWG918378 RGC917548:RGC918378 RPY917548:RPY918378 RZU917548:RZU918378 SJQ917548:SJQ918378 STM917548:STM918378 TDI917548:TDI918378 TNE917548:TNE918378 TXA917548:TXA918378 UGW917548:UGW918378 UQS917548:UQS918378 VAO917548:VAO918378 VKK917548:VKK918378 VUG917548:VUG918378 WEC917548:WEC918378 WNY917548:WNY918378 WXU917548:WXU918378 BM983084:BM983914 LI983084:LI983914 VE983084:VE983914 AFA983084:AFA983914 AOW983084:AOW983914 AYS983084:AYS983914 BIO983084:BIO983914 BSK983084:BSK983914 CCG983084:CCG983914 CMC983084:CMC983914 CVY983084:CVY983914 DFU983084:DFU983914 DPQ983084:DPQ983914 DZM983084:DZM983914 EJI983084:EJI983914 ETE983084:ETE983914 FDA983084:FDA983914 FMW983084:FMW983914 FWS983084:FWS983914 GGO983084:GGO983914 GQK983084:GQK983914 HAG983084:HAG983914 HKC983084:HKC983914 HTY983084:HTY983914 IDU983084:IDU983914 INQ983084:INQ983914 IXM983084:IXM983914 JHI983084:JHI983914 JRE983084:JRE983914 KBA983084:KBA983914 KKW983084:KKW983914 KUS983084:KUS983914 LEO983084:LEO983914 LOK983084:LOK983914 LYG983084:LYG983914 MIC983084:MIC983914 MRY983084:MRY983914 NBU983084:NBU983914 NLQ983084:NLQ983914 NVM983084:NVM983914 OFI983084:OFI983914 OPE983084:OPE983914 OZA983084:OZA983914 PIW983084:PIW983914 PSS983084:PSS983914 QCO983084:QCO983914 QMK983084:QMK983914 QWG983084:QWG983914 RGC983084:RGC983914 RPY983084:RPY983914 RZU983084:RZU983914 SJQ983084:SJQ983914 STM983084:STM983914 TDI983084:TDI983914 TNE983084:TNE983914 TXA983084:TXA983914 UGW983084:UGW983914 UQS983084:UQS983914 VAO983084:VAO983914 VKK983084:VKK983914 VUG983084:VUG983914 WEC983084:WEC983914 WNY983084:WNY983914 WXU983084:WXU983914 BJ65580:BJ66408 LF65580:LF66408 VB65580:VB66408 AEX65580:AEX66408 AOT65580:AOT66408 AYP65580:AYP66408 BIL65580:BIL66408 BSH65580:BSH66408 CCD65580:CCD66408 CLZ65580:CLZ66408 CVV65580:CVV66408 DFR65580:DFR66408 DPN65580:DPN66408 DZJ65580:DZJ66408 EJF65580:EJF66408 ETB65580:ETB66408 FCX65580:FCX66408 FMT65580:FMT66408 FWP65580:FWP66408 GGL65580:GGL66408 GQH65580:GQH66408 HAD65580:HAD66408 HJZ65580:HJZ66408 HTV65580:HTV66408 IDR65580:IDR66408 INN65580:INN66408 IXJ65580:IXJ66408 JHF65580:JHF66408 JRB65580:JRB66408 KAX65580:KAX66408 KKT65580:KKT66408 KUP65580:KUP66408 LEL65580:LEL66408 LOH65580:LOH66408 LYD65580:LYD66408 MHZ65580:MHZ66408 MRV65580:MRV66408 NBR65580:NBR66408 NLN65580:NLN66408 NVJ65580:NVJ66408 OFF65580:OFF66408 OPB65580:OPB66408 OYX65580:OYX66408 PIT65580:PIT66408 PSP65580:PSP66408 QCL65580:QCL66408 QMH65580:QMH66408 QWD65580:QWD66408 RFZ65580:RFZ66408 RPV65580:RPV66408 RZR65580:RZR66408 SJN65580:SJN66408 STJ65580:STJ66408 TDF65580:TDF66408 TNB65580:TNB66408 TWX65580:TWX66408 UGT65580:UGT66408 UQP65580:UQP66408 VAL65580:VAL66408 VKH65580:VKH66408 VUD65580:VUD66408 WDZ65580:WDZ66408 WNV65580:WNV66408 WXR65580:WXR66408 BJ131116:BJ131944 LF131116:LF131944 VB131116:VB131944 AEX131116:AEX131944 AOT131116:AOT131944 AYP131116:AYP131944 BIL131116:BIL131944 BSH131116:BSH131944 CCD131116:CCD131944 CLZ131116:CLZ131944 CVV131116:CVV131944 DFR131116:DFR131944 DPN131116:DPN131944 DZJ131116:DZJ131944 EJF131116:EJF131944 ETB131116:ETB131944 FCX131116:FCX131944 FMT131116:FMT131944 FWP131116:FWP131944 GGL131116:GGL131944 GQH131116:GQH131944 HAD131116:HAD131944 HJZ131116:HJZ131944 HTV131116:HTV131944 IDR131116:IDR131944 INN131116:INN131944 IXJ131116:IXJ131944 JHF131116:JHF131944 JRB131116:JRB131944 KAX131116:KAX131944 KKT131116:KKT131944 KUP131116:KUP131944 LEL131116:LEL131944 LOH131116:LOH131944 LYD131116:LYD131944 MHZ131116:MHZ131944 MRV131116:MRV131944 NBR131116:NBR131944 NLN131116:NLN131944 NVJ131116:NVJ131944 OFF131116:OFF131944 OPB131116:OPB131944 OYX131116:OYX131944 PIT131116:PIT131944 PSP131116:PSP131944 QCL131116:QCL131944 QMH131116:QMH131944 QWD131116:QWD131944 RFZ131116:RFZ131944 RPV131116:RPV131944 RZR131116:RZR131944 SJN131116:SJN131944 STJ131116:STJ131944 TDF131116:TDF131944 TNB131116:TNB131944 TWX131116:TWX131944 UGT131116:UGT131944 UQP131116:UQP131944 VAL131116:VAL131944 VKH131116:VKH131944 VUD131116:VUD131944 WDZ131116:WDZ131944 WNV131116:WNV131944 WXR131116:WXR131944 BJ196652:BJ197480 LF196652:LF197480 VB196652:VB197480 AEX196652:AEX197480 AOT196652:AOT197480 AYP196652:AYP197480 BIL196652:BIL197480 BSH196652:BSH197480 CCD196652:CCD197480 CLZ196652:CLZ197480 CVV196652:CVV197480 DFR196652:DFR197480 DPN196652:DPN197480 DZJ196652:DZJ197480 EJF196652:EJF197480 ETB196652:ETB197480 FCX196652:FCX197480 FMT196652:FMT197480 FWP196652:FWP197480 GGL196652:GGL197480 GQH196652:GQH197480 HAD196652:HAD197480 HJZ196652:HJZ197480 HTV196652:HTV197480 IDR196652:IDR197480 INN196652:INN197480 IXJ196652:IXJ197480 JHF196652:JHF197480 JRB196652:JRB197480 KAX196652:KAX197480 KKT196652:KKT197480 KUP196652:KUP197480 LEL196652:LEL197480 LOH196652:LOH197480 LYD196652:LYD197480 MHZ196652:MHZ197480 MRV196652:MRV197480 NBR196652:NBR197480 NLN196652:NLN197480 NVJ196652:NVJ197480 OFF196652:OFF197480 OPB196652:OPB197480 OYX196652:OYX197480 PIT196652:PIT197480 PSP196652:PSP197480 QCL196652:QCL197480 QMH196652:QMH197480 QWD196652:QWD197480 RFZ196652:RFZ197480 RPV196652:RPV197480 RZR196652:RZR197480 SJN196652:SJN197480 STJ196652:STJ197480 TDF196652:TDF197480 TNB196652:TNB197480 TWX196652:TWX197480 UGT196652:UGT197480 UQP196652:UQP197480 VAL196652:VAL197480 VKH196652:VKH197480 VUD196652:VUD197480 WDZ196652:WDZ197480 WNV196652:WNV197480 WXR196652:WXR197480 BJ262188:BJ263016 LF262188:LF263016 VB262188:VB263016 AEX262188:AEX263016 AOT262188:AOT263016 AYP262188:AYP263016 BIL262188:BIL263016 BSH262188:BSH263016 CCD262188:CCD263016 CLZ262188:CLZ263016 CVV262188:CVV263016 DFR262188:DFR263016 DPN262188:DPN263016 DZJ262188:DZJ263016 EJF262188:EJF263016 ETB262188:ETB263016 FCX262188:FCX263016 FMT262188:FMT263016 FWP262188:FWP263016 GGL262188:GGL263016 GQH262188:GQH263016 HAD262188:HAD263016 HJZ262188:HJZ263016 HTV262188:HTV263016 IDR262188:IDR263016 INN262188:INN263016 IXJ262188:IXJ263016 JHF262188:JHF263016 JRB262188:JRB263016 KAX262188:KAX263016 KKT262188:KKT263016 KUP262188:KUP263016 LEL262188:LEL263016 LOH262188:LOH263016 LYD262188:LYD263016 MHZ262188:MHZ263016 MRV262188:MRV263016 NBR262188:NBR263016 NLN262188:NLN263016 NVJ262188:NVJ263016 OFF262188:OFF263016 OPB262188:OPB263016 OYX262188:OYX263016 PIT262188:PIT263016 PSP262188:PSP263016 QCL262188:QCL263016 QMH262188:QMH263016 QWD262188:QWD263016 RFZ262188:RFZ263016 RPV262188:RPV263016 RZR262188:RZR263016 SJN262188:SJN263016 STJ262188:STJ263016 TDF262188:TDF263016 TNB262188:TNB263016 TWX262188:TWX263016 UGT262188:UGT263016 UQP262188:UQP263016 VAL262188:VAL263016 VKH262188:VKH263016 VUD262188:VUD263016 WDZ262188:WDZ263016 WNV262188:WNV263016 WXR262188:WXR263016 BJ327724:BJ328552 LF327724:LF328552 VB327724:VB328552 AEX327724:AEX328552 AOT327724:AOT328552 AYP327724:AYP328552 BIL327724:BIL328552 BSH327724:BSH328552 CCD327724:CCD328552 CLZ327724:CLZ328552 CVV327724:CVV328552 DFR327724:DFR328552 DPN327724:DPN328552 DZJ327724:DZJ328552 EJF327724:EJF328552 ETB327724:ETB328552 FCX327724:FCX328552 FMT327724:FMT328552 FWP327724:FWP328552 GGL327724:GGL328552 GQH327724:GQH328552 HAD327724:HAD328552 HJZ327724:HJZ328552 HTV327724:HTV328552 IDR327724:IDR328552 INN327724:INN328552 IXJ327724:IXJ328552 JHF327724:JHF328552 JRB327724:JRB328552 KAX327724:KAX328552 KKT327724:KKT328552 KUP327724:KUP328552 LEL327724:LEL328552 LOH327724:LOH328552 LYD327724:LYD328552 MHZ327724:MHZ328552 MRV327724:MRV328552 NBR327724:NBR328552 NLN327724:NLN328552 NVJ327724:NVJ328552 OFF327724:OFF328552 OPB327724:OPB328552 OYX327724:OYX328552 PIT327724:PIT328552 PSP327724:PSP328552 QCL327724:QCL328552 QMH327724:QMH328552 QWD327724:QWD328552 RFZ327724:RFZ328552 RPV327724:RPV328552 RZR327724:RZR328552 SJN327724:SJN328552 STJ327724:STJ328552 TDF327724:TDF328552 TNB327724:TNB328552 TWX327724:TWX328552 UGT327724:UGT328552 UQP327724:UQP328552 VAL327724:VAL328552 VKH327724:VKH328552 VUD327724:VUD328552 WDZ327724:WDZ328552 WNV327724:WNV328552 WXR327724:WXR328552 BJ393260:BJ394088 LF393260:LF394088 VB393260:VB394088 AEX393260:AEX394088 AOT393260:AOT394088 AYP393260:AYP394088 BIL393260:BIL394088 BSH393260:BSH394088 CCD393260:CCD394088 CLZ393260:CLZ394088 CVV393260:CVV394088 DFR393260:DFR394088 DPN393260:DPN394088 DZJ393260:DZJ394088 EJF393260:EJF394088 ETB393260:ETB394088 FCX393260:FCX394088 FMT393260:FMT394088 FWP393260:FWP394088 GGL393260:GGL394088 GQH393260:GQH394088 HAD393260:HAD394088 HJZ393260:HJZ394088 HTV393260:HTV394088 IDR393260:IDR394088 INN393260:INN394088 IXJ393260:IXJ394088 JHF393260:JHF394088 JRB393260:JRB394088 KAX393260:KAX394088 KKT393260:KKT394088 KUP393260:KUP394088 LEL393260:LEL394088 LOH393260:LOH394088 LYD393260:LYD394088 MHZ393260:MHZ394088 MRV393260:MRV394088 NBR393260:NBR394088 NLN393260:NLN394088 NVJ393260:NVJ394088 OFF393260:OFF394088 OPB393260:OPB394088 OYX393260:OYX394088 PIT393260:PIT394088 PSP393260:PSP394088 QCL393260:QCL394088 QMH393260:QMH394088 QWD393260:QWD394088 RFZ393260:RFZ394088 RPV393260:RPV394088 RZR393260:RZR394088 SJN393260:SJN394088 STJ393260:STJ394088 TDF393260:TDF394088 TNB393260:TNB394088 TWX393260:TWX394088 UGT393260:UGT394088 UQP393260:UQP394088 VAL393260:VAL394088 VKH393260:VKH394088 VUD393260:VUD394088 WDZ393260:WDZ394088 WNV393260:WNV394088 WXR393260:WXR394088 BJ458796:BJ459624 LF458796:LF459624 VB458796:VB459624 AEX458796:AEX459624 AOT458796:AOT459624 AYP458796:AYP459624 BIL458796:BIL459624 BSH458796:BSH459624 CCD458796:CCD459624 CLZ458796:CLZ459624 CVV458796:CVV459624 DFR458796:DFR459624 DPN458796:DPN459624 DZJ458796:DZJ459624 EJF458796:EJF459624 ETB458796:ETB459624 FCX458796:FCX459624 FMT458796:FMT459624 FWP458796:FWP459624 GGL458796:GGL459624 GQH458796:GQH459624 HAD458796:HAD459624 HJZ458796:HJZ459624 HTV458796:HTV459624 IDR458796:IDR459624 INN458796:INN459624 IXJ458796:IXJ459624 JHF458796:JHF459624 JRB458796:JRB459624 KAX458796:KAX459624 KKT458796:KKT459624 KUP458796:KUP459624 LEL458796:LEL459624 LOH458796:LOH459624 LYD458796:LYD459624 MHZ458796:MHZ459624 MRV458796:MRV459624 NBR458796:NBR459624 NLN458796:NLN459624 NVJ458796:NVJ459624 OFF458796:OFF459624 OPB458796:OPB459624 OYX458796:OYX459624 PIT458796:PIT459624 PSP458796:PSP459624 QCL458796:QCL459624 QMH458796:QMH459624 QWD458796:QWD459624 RFZ458796:RFZ459624 RPV458796:RPV459624 RZR458796:RZR459624 SJN458796:SJN459624 STJ458796:STJ459624 TDF458796:TDF459624 TNB458796:TNB459624 TWX458796:TWX459624 UGT458796:UGT459624 UQP458796:UQP459624 VAL458796:VAL459624 VKH458796:VKH459624 VUD458796:VUD459624 WDZ458796:WDZ459624 WNV458796:WNV459624 WXR458796:WXR459624 BJ524332:BJ525160 LF524332:LF525160 VB524332:VB525160 AEX524332:AEX525160 AOT524332:AOT525160 AYP524332:AYP525160 BIL524332:BIL525160 BSH524332:BSH525160 CCD524332:CCD525160 CLZ524332:CLZ525160 CVV524332:CVV525160 DFR524332:DFR525160 DPN524332:DPN525160 DZJ524332:DZJ525160 EJF524332:EJF525160 ETB524332:ETB525160 FCX524332:FCX525160 FMT524332:FMT525160 FWP524332:FWP525160 GGL524332:GGL525160 GQH524332:GQH525160 HAD524332:HAD525160 HJZ524332:HJZ525160 HTV524332:HTV525160 IDR524332:IDR525160 INN524332:INN525160 IXJ524332:IXJ525160 JHF524332:JHF525160 JRB524332:JRB525160 KAX524332:KAX525160 KKT524332:KKT525160 KUP524332:KUP525160 LEL524332:LEL525160 LOH524332:LOH525160 LYD524332:LYD525160 MHZ524332:MHZ525160 MRV524332:MRV525160 NBR524332:NBR525160 NLN524332:NLN525160 NVJ524332:NVJ525160 OFF524332:OFF525160 OPB524332:OPB525160 OYX524332:OYX525160 PIT524332:PIT525160 PSP524332:PSP525160 QCL524332:QCL525160 QMH524332:QMH525160 QWD524332:QWD525160 RFZ524332:RFZ525160 RPV524332:RPV525160 RZR524332:RZR525160 SJN524332:SJN525160 STJ524332:STJ525160 TDF524332:TDF525160 TNB524332:TNB525160 TWX524332:TWX525160 UGT524332:UGT525160 UQP524332:UQP525160 VAL524332:VAL525160 VKH524332:VKH525160 VUD524332:VUD525160 WDZ524332:WDZ525160 WNV524332:WNV525160 WXR524332:WXR525160 BJ589868:BJ590696 LF589868:LF590696 VB589868:VB590696 AEX589868:AEX590696 AOT589868:AOT590696 AYP589868:AYP590696 BIL589868:BIL590696 BSH589868:BSH590696 CCD589868:CCD590696 CLZ589868:CLZ590696 CVV589868:CVV590696 DFR589868:DFR590696 DPN589868:DPN590696 DZJ589868:DZJ590696 EJF589868:EJF590696 ETB589868:ETB590696 FCX589868:FCX590696 FMT589868:FMT590696 FWP589868:FWP590696 GGL589868:GGL590696 GQH589868:GQH590696 HAD589868:HAD590696 HJZ589868:HJZ590696 HTV589868:HTV590696 IDR589868:IDR590696 INN589868:INN590696 IXJ589868:IXJ590696 JHF589868:JHF590696 JRB589868:JRB590696 KAX589868:KAX590696 KKT589868:KKT590696 KUP589868:KUP590696 LEL589868:LEL590696 LOH589868:LOH590696 LYD589868:LYD590696 MHZ589868:MHZ590696 MRV589868:MRV590696 NBR589868:NBR590696 NLN589868:NLN590696 NVJ589868:NVJ590696 OFF589868:OFF590696 OPB589868:OPB590696 OYX589868:OYX590696 PIT589868:PIT590696 PSP589868:PSP590696 QCL589868:QCL590696 QMH589868:QMH590696 QWD589868:QWD590696 RFZ589868:RFZ590696 RPV589868:RPV590696 RZR589868:RZR590696 SJN589868:SJN590696 STJ589868:STJ590696 TDF589868:TDF590696 TNB589868:TNB590696 TWX589868:TWX590696 UGT589868:UGT590696 UQP589868:UQP590696 VAL589868:VAL590696 VKH589868:VKH590696 VUD589868:VUD590696 WDZ589868:WDZ590696 WNV589868:WNV590696 WXR589868:WXR590696 BJ655404:BJ656232 LF655404:LF656232 VB655404:VB656232 AEX655404:AEX656232 AOT655404:AOT656232 AYP655404:AYP656232 BIL655404:BIL656232 BSH655404:BSH656232 CCD655404:CCD656232 CLZ655404:CLZ656232 CVV655404:CVV656232 DFR655404:DFR656232 DPN655404:DPN656232 DZJ655404:DZJ656232 EJF655404:EJF656232 ETB655404:ETB656232 FCX655404:FCX656232 FMT655404:FMT656232 FWP655404:FWP656232 GGL655404:GGL656232 GQH655404:GQH656232 HAD655404:HAD656232 HJZ655404:HJZ656232 HTV655404:HTV656232 IDR655404:IDR656232 INN655404:INN656232 IXJ655404:IXJ656232 JHF655404:JHF656232 JRB655404:JRB656232 KAX655404:KAX656232 KKT655404:KKT656232 KUP655404:KUP656232 LEL655404:LEL656232 LOH655404:LOH656232 LYD655404:LYD656232 MHZ655404:MHZ656232 MRV655404:MRV656232 NBR655404:NBR656232 NLN655404:NLN656232 NVJ655404:NVJ656232 OFF655404:OFF656232 OPB655404:OPB656232 OYX655404:OYX656232 PIT655404:PIT656232 PSP655404:PSP656232 QCL655404:QCL656232 QMH655404:QMH656232 QWD655404:QWD656232 RFZ655404:RFZ656232 RPV655404:RPV656232 RZR655404:RZR656232 SJN655404:SJN656232 STJ655404:STJ656232 TDF655404:TDF656232 TNB655404:TNB656232 TWX655404:TWX656232 UGT655404:UGT656232 UQP655404:UQP656232 VAL655404:VAL656232 VKH655404:VKH656232 VUD655404:VUD656232 WDZ655404:WDZ656232 WNV655404:WNV656232 WXR655404:WXR656232 BJ720940:BJ721768 LF720940:LF721768 VB720940:VB721768 AEX720940:AEX721768 AOT720940:AOT721768 AYP720940:AYP721768 BIL720940:BIL721768 BSH720940:BSH721768 CCD720940:CCD721768 CLZ720940:CLZ721768 CVV720940:CVV721768 DFR720940:DFR721768 DPN720940:DPN721768 DZJ720940:DZJ721768 EJF720940:EJF721768 ETB720940:ETB721768 FCX720940:FCX721768 FMT720940:FMT721768 FWP720940:FWP721768 GGL720940:GGL721768 GQH720940:GQH721768 HAD720940:HAD721768 HJZ720940:HJZ721768 HTV720940:HTV721768 IDR720940:IDR721768 INN720940:INN721768 IXJ720940:IXJ721768 JHF720940:JHF721768 JRB720940:JRB721768 KAX720940:KAX721768 KKT720940:KKT721768 KUP720940:KUP721768 LEL720940:LEL721768 LOH720940:LOH721768 LYD720940:LYD721768 MHZ720940:MHZ721768 MRV720940:MRV721768 NBR720940:NBR721768 NLN720940:NLN721768 NVJ720940:NVJ721768 OFF720940:OFF721768 OPB720940:OPB721768 OYX720940:OYX721768 PIT720940:PIT721768 PSP720940:PSP721768 QCL720940:QCL721768 QMH720940:QMH721768 QWD720940:QWD721768 RFZ720940:RFZ721768 RPV720940:RPV721768 RZR720940:RZR721768 SJN720940:SJN721768 STJ720940:STJ721768 TDF720940:TDF721768 TNB720940:TNB721768 TWX720940:TWX721768 UGT720940:UGT721768 UQP720940:UQP721768 VAL720940:VAL721768 VKH720940:VKH721768 VUD720940:VUD721768 WDZ720940:WDZ721768 WNV720940:WNV721768 WXR720940:WXR721768 BJ786476:BJ787304 LF786476:LF787304 VB786476:VB787304 AEX786476:AEX787304 AOT786476:AOT787304 AYP786476:AYP787304 BIL786476:BIL787304 BSH786476:BSH787304 CCD786476:CCD787304 CLZ786476:CLZ787304 CVV786476:CVV787304 DFR786476:DFR787304 DPN786476:DPN787304 DZJ786476:DZJ787304 EJF786476:EJF787304 ETB786476:ETB787304 FCX786476:FCX787304 FMT786476:FMT787304 FWP786476:FWP787304 GGL786476:GGL787304 GQH786476:GQH787304 HAD786476:HAD787304 HJZ786476:HJZ787304 HTV786476:HTV787304 IDR786476:IDR787304 INN786476:INN787304 IXJ786476:IXJ787304 JHF786476:JHF787304 JRB786476:JRB787304 KAX786476:KAX787304 KKT786476:KKT787304 KUP786476:KUP787304 LEL786476:LEL787304 LOH786476:LOH787304 LYD786476:LYD787304 MHZ786476:MHZ787304 MRV786476:MRV787304 NBR786476:NBR787304 NLN786476:NLN787304 NVJ786476:NVJ787304 OFF786476:OFF787304 OPB786476:OPB787304 OYX786476:OYX787304 PIT786476:PIT787304 PSP786476:PSP787304 QCL786476:QCL787304 QMH786476:QMH787304 QWD786476:QWD787304 RFZ786476:RFZ787304 RPV786476:RPV787304 RZR786476:RZR787304 SJN786476:SJN787304 STJ786476:STJ787304 TDF786476:TDF787304 TNB786476:TNB787304 TWX786476:TWX787304 UGT786476:UGT787304 UQP786476:UQP787304 VAL786476:VAL787304 VKH786476:VKH787304 VUD786476:VUD787304 WDZ786476:WDZ787304 WNV786476:WNV787304 WXR786476:WXR787304 BJ852012:BJ852840 LF852012:LF852840 VB852012:VB852840 AEX852012:AEX852840 AOT852012:AOT852840 AYP852012:AYP852840 BIL852012:BIL852840 BSH852012:BSH852840 CCD852012:CCD852840 CLZ852012:CLZ852840 CVV852012:CVV852840 DFR852012:DFR852840 DPN852012:DPN852840 DZJ852012:DZJ852840 EJF852012:EJF852840 ETB852012:ETB852840 FCX852012:FCX852840 FMT852012:FMT852840 FWP852012:FWP852840 GGL852012:GGL852840 GQH852012:GQH852840 HAD852012:HAD852840 HJZ852012:HJZ852840 HTV852012:HTV852840 IDR852012:IDR852840 INN852012:INN852840 IXJ852012:IXJ852840 JHF852012:JHF852840 JRB852012:JRB852840 KAX852012:KAX852840 KKT852012:KKT852840 KUP852012:KUP852840 LEL852012:LEL852840 LOH852012:LOH852840 LYD852012:LYD852840 MHZ852012:MHZ852840 MRV852012:MRV852840 NBR852012:NBR852840 NLN852012:NLN852840 NVJ852012:NVJ852840 OFF852012:OFF852840 OPB852012:OPB852840 OYX852012:OYX852840 PIT852012:PIT852840 PSP852012:PSP852840 QCL852012:QCL852840 QMH852012:QMH852840 QWD852012:QWD852840 RFZ852012:RFZ852840 RPV852012:RPV852840 RZR852012:RZR852840 SJN852012:SJN852840 STJ852012:STJ852840 TDF852012:TDF852840 TNB852012:TNB852840 TWX852012:TWX852840 UGT852012:UGT852840 UQP852012:UQP852840 VAL852012:VAL852840 VKH852012:VKH852840 VUD852012:VUD852840 WDZ852012:WDZ852840 WNV852012:WNV852840 WXR852012:WXR852840 BJ917548:BJ918376 LF917548:LF918376 VB917548:VB918376 AEX917548:AEX918376 AOT917548:AOT918376 AYP917548:AYP918376 BIL917548:BIL918376 BSH917548:BSH918376 CCD917548:CCD918376 CLZ917548:CLZ918376 CVV917548:CVV918376 DFR917548:DFR918376 DPN917548:DPN918376 DZJ917548:DZJ918376 EJF917548:EJF918376 ETB917548:ETB918376 FCX917548:FCX918376 FMT917548:FMT918376 FWP917548:FWP918376 GGL917548:GGL918376 GQH917548:GQH918376 HAD917548:HAD918376 HJZ917548:HJZ918376 HTV917548:HTV918376 IDR917548:IDR918376 INN917548:INN918376 IXJ917548:IXJ918376 JHF917548:JHF918376 JRB917548:JRB918376 KAX917548:KAX918376 KKT917548:KKT918376 KUP917548:KUP918376 LEL917548:LEL918376 LOH917548:LOH918376 LYD917548:LYD918376 MHZ917548:MHZ918376 MRV917548:MRV918376 NBR917548:NBR918376 NLN917548:NLN918376 NVJ917548:NVJ918376 OFF917548:OFF918376 OPB917548:OPB918376 OYX917548:OYX918376 PIT917548:PIT918376 PSP917548:PSP918376 QCL917548:QCL918376 QMH917548:QMH918376 QWD917548:QWD918376 RFZ917548:RFZ918376 RPV917548:RPV918376 RZR917548:RZR918376 SJN917548:SJN918376 STJ917548:STJ918376 TDF917548:TDF918376 TNB917548:TNB918376 TWX917548:TWX918376 UGT917548:UGT918376 UQP917548:UQP918376 VAL917548:VAL918376 VKH917548:VKH918376 VUD917548:VUD918376 WDZ917548:WDZ918376 WNV917548:WNV918376 WXR917548:WXR918376 BJ983084:BJ983912 LF983084:LF983912 VB983084:VB983912 AEX983084:AEX983912 AOT983084:AOT983912 AYP983084:AYP983912 BIL983084:BIL983912 BSH983084:BSH983912 CCD983084:CCD983912 CLZ983084:CLZ983912 CVV983084:CVV983912 DFR983084:DFR983912 DPN983084:DPN983912 DZJ983084:DZJ983912 EJF983084:EJF983912 ETB983084:ETB983912 FCX983084:FCX983912 FMT983084:FMT983912 FWP983084:FWP983912 GGL983084:GGL983912 GQH983084:GQH983912 HAD983084:HAD983912 HJZ983084:HJZ983912 HTV983084:HTV983912 IDR983084:IDR983912 INN983084:INN983912 IXJ983084:IXJ983912 JHF983084:JHF983912 JRB983084:JRB983912 KAX983084:KAX983912 KKT983084:KKT983912 KUP983084:KUP983912 LEL983084:LEL983912 LOH983084:LOH983912 LYD983084:LYD983912 MHZ983084:MHZ983912 MRV983084:MRV983912 NBR983084:NBR983912 NLN983084:NLN983912 NVJ983084:NVJ983912 OFF983084:OFF983912 OPB983084:OPB983912 OYX983084:OYX983912 PIT983084:PIT983912 PSP983084:PSP983912 QCL983084:QCL983912 QMH983084:QMH983912 QWD983084:QWD983912 RFZ983084:RFZ983912 RPV983084:RPV983912 RZR983084:RZR983912 SJN983084:SJN983912 STJ983084:STJ983912 TDF983084:TDF983912 TNB983084:TNB983912 TWX983084:TWX983912 UGT983084:UGT983912 UQP983084:UQP983912 VAL983084:VAL983912 VKH983084:VKH983912 VUD983084:VUD983912 WDZ983084:WDZ983912 WNV983084:WNV983912 WXR983084:WXR983912 WXO983084:WXO983912 BG65580:BG66408 LC65580:LC66408 UY65580:UY66408 AEU65580:AEU66408 AOQ65580:AOQ66408 AYM65580:AYM66408 BII65580:BII66408 BSE65580:BSE66408 CCA65580:CCA66408 CLW65580:CLW66408 CVS65580:CVS66408 DFO65580:DFO66408 DPK65580:DPK66408 DZG65580:DZG66408 EJC65580:EJC66408 ESY65580:ESY66408 FCU65580:FCU66408 FMQ65580:FMQ66408 FWM65580:FWM66408 GGI65580:GGI66408 GQE65580:GQE66408 HAA65580:HAA66408 HJW65580:HJW66408 HTS65580:HTS66408 IDO65580:IDO66408 INK65580:INK66408 IXG65580:IXG66408 JHC65580:JHC66408 JQY65580:JQY66408 KAU65580:KAU66408 KKQ65580:KKQ66408 KUM65580:KUM66408 LEI65580:LEI66408 LOE65580:LOE66408 LYA65580:LYA66408 MHW65580:MHW66408 MRS65580:MRS66408 NBO65580:NBO66408 NLK65580:NLK66408 NVG65580:NVG66408 OFC65580:OFC66408 OOY65580:OOY66408 OYU65580:OYU66408 PIQ65580:PIQ66408 PSM65580:PSM66408 QCI65580:QCI66408 QME65580:QME66408 QWA65580:QWA66408 RFW65580:RFW66408 RPS65580:RPS66408 RZO65580:RZO66408 SJK65580:SJK66408 STG65580:STG66408 TDC65580:TDC66408 TMY65580:TMY66408 TWU65580:TWU66408 UGQ65580:UGQ66408 UQM65580:UQM66408 VAI65580:VAI66408 VKE65580:VKE66408 VUA65580:VUA66408 WDW65580:WDW66408 WNS65580:WNS66408 WXO65580:WXO66408 BG131116:BG131944 LC131116:LC131944 UY131116:UY131944 AEU131116:AEU131944 AOQ131116:AOQ131944 AYM131116:AYM131944 BII131116:BII131944 BSE131116:BSE131944 CCA131116:CCA131944 CLW131116:CLW131944 CVS131116:CVS131944 DFO131116:DFO131944 DPK131116:DPK131944 DZG131116:DZG131944 EJC131116:EJC131944 ESY131116:ESY131944 FCU131116:FCU131944 FMQ131116:FMQ131944 FWM131116:FWM131944 GGI131116:GGI131944 GQE131116:GQE131944 HAA131116:HAA131944 HJW131116:HJW131944 HTS131116:HTS131944 IDO131116:IDO131944 INK131116:INK131944 IXG131116:IXG131944 JHC131116:JHC131944 JQY131116:JQY131944 KAU131116:KAU131944 KKQ131116:KKQ131944 KUM131116:KUM131944 LEI131116:LEI131944 LOE131116:LOE131944 LYA131116:LYA131944 MHW131116:MHW131944 MRS131116:MRS131944 NBO131116:NBO131944 NLK131116:NLK131944 NVG131116:NVG131944 OFC131116:OFC131944 OOY131116:OOY131944 OYU131116:OYU131944 PIQ131116:PIQ131944 PSM131116:PSM131944 QCI131116:QCI131944 QME131116:QME131944 QWA131116:QWA131944 RFW131116:RFW131944 RPS131116:RPS131944 RZO131116:RZO131944 SJK131116:SJK131944 STG131116:STG131944 TDC131116:TDC131944 TMY131116:TMY131944 TWU131116:TWU131944 UGQ131116:UGQ131944 UQM131116:UQM131944 VAI131116:VAI131944 VKE131116:VKE131944 VUA131116:VUA131944 WDW131116:WDW131944 WNS131116:WNS131944 WXO131116:WXO131944 BG196652:BG197480 LC196652:LC197480 UY196652:UY197480 AEU196652:AEU197480 AOQ196652:AOQ197480 AYM196652:AYM197480 BII196652:BII197480 BSE196652:BSE197480 CCA196652:CCA197480 CLW196652:CLW197480 CVS196652:CVS197480 DFO196652:DFO197480 DPK196652:DPK197480 DZG196652:DZG197480 EJC196652:EJC197480 ESY196652:ESY197480 FCU196652:FCU197480 FMQ196652:FMQ197480 FWM196652:FWM197480 GGI196652:GGI197480 GQE196652:GQE197480 HAA196652:HAA197480 HJW196652:HJW197480 HTS196652:HTS197480 IDO196652:IDO197480 INK196652:INK197480 IXG196652:IXG197480 JHC196652:JHC197480 JQY196652:JQY197480 KAU196652:KAU197480 KKQ196652:KKQ197480 KUM196652:KUM197480 LEI196652:LEI197480 LOE196652:LOE197480 LYA196652:LYA197480 MHW196652:MHW197480 MRS196652:MRS197480 NBO196652:NBO197480 NLK196652:NLK197480 NVG196652:NVG197480 OFC196652:OFC197480 OOY196652:OOY197480 OYU196652:OYU197480 PIQ196652:PIQ197480 PSM196652:PSM197480 QCI196652:QCI197480 QME196652:QME197480 QWA196652:QWA197480 RFW196652:RFW197480 RPS196652:RPS197480 RZO196652:RZO197480 SJK196652:SJK197480 STG196652:STG197480 TDC196652:TDC197480 TMY196652:TMY197480 TWU196652:TWU197480 UGQ196652:UGQ197480 UQM196652:UQM197480 VAI196652:VAI197480 VKE196652:VKE197480 VUA196652:VUA197480 WDW196652:WDW197480 WNS196652:WNS197480 WXO196652:WXO197480 BG262188:BG263016 LC262188:LC263016 UY262188:UY263016 AEU262188:AEU263016 AOQ262188:AOQ263016 AYM262188:AYM263016 BII262188:BII263016 BSE262188:BSE263016 CCA262188:CCA263016 CLW262188:CLW263016 CVS262188:CVS263016 DFO262188:DFO263016 DPK262188:DPK263016 DZG262188:DZG263016 EJC262188:EJC263016 ESY262188:ESY263016 FCU262188:FCU263016 FMQ262188:FMQ263016 FWM262188:FWM263016 GGI262188:GGI263016 GQE262188:GQE263016 HAA262188:HAA263016 HJW262188:HJW263016 HTS262188:HTS263016 IDO262188:IDO263016 INK262188:INK263016 IXG262188:IXG263016 JHC262188:JHC263016 JQY262188:JQY263016 KAU262188:KAU263016 KKQ262188:KKQ263016 KUM262188:KUM263016 LEI262188:LEI263016 LOE262188:LOE263016 LYA262188:LYA263016 MHW262188:MHW263016 MRS262188:MRS263016 NBO262188:NBO263016 NLK262188:NLK263016 NVG262188:NVG263016 OFC262188:OFC263016 OOY262188:OOY263016 OYU262188:OYU263016 PIQ262188:PIQ263016 PSM262188:PSM263016 QCI262188:QCI263016 QME262188:QME263016 QWA262188:QWA263016 RFW262188:RFW263016 RPS262188:RPS263016 RZO262188:RZO263016 SJK262188:SJK263016 STG262188:STG263016 TDC262188:TDC263016 TMY262188:TMY263016 TWU262188:TWU263016 UGQ262188:UGQ263016 UQM262188:UQM263016 VAI262188:VAI263016 VKE262188:VKE263016 VUA262188:VUA263016 WDW262188:WDW263016 WNS262188:WNS263016 WXO262188:WXO263016 BG327724:BG328552 LC327724:LC328552 UY327724:UY328552 AEU327724:AEU328552 AOQ327724:AOQ328552 AYM327724:AYM328552 BII327724:BII328552 BSE327724:BSE328552 CCA327724:CCA328552 CLW327724:CLW328552 CVS327724:CVS328552 DFO327724:DFO328552 DPK327724:DPK328552 DZG327724:DZG328552 EJC327724:EJC328552 ESY327724:ESY328552 FCU327724:FCU328552 FMQ327724:FMQ328552 FWM327724:FWM328552 GGI327724:GGI328552 GQE327724:GQE328552 HAA327724:HAA328552 HJW327724:HJW328552 HTS327724:HTS328552 IDO327724:IDO328552 INK327724:INK328552 IXG327724:IXG328552 JHC327724:JHC328552 JQY327724:JQY328552 KAU327724:KAU328552 KKQ327724:KKQ328552 KUM327724:KUM328552 LEI327724:LEI328552 LOE327724:LOE328552 LYA327724:LYA328552 MHW327724:MHW328552 MRS327724:MRS328552 NBO327724:NBO328552 NLK327724:NLK328552 NVG327724:NVG328552 OFC327724:OFC328552 OOY327724:OOY328552 OYU327724:OYU328552 PIQ327724:PIQ328552 PSM327724:PSM328552 QCI327724:QCI328552 QME327724:QME328552 QWA327724:QWA328552 RFW327724:RFW328552 RPS327724:RPS328552 RZO327724:RZO328552 SJK327724:SJK328552 STG327724:STG328552 TDC327724:TDC328552 TMY327724:TMY328552 TWU327724:TWU328552 UGQ327724:UGQ328552 UQM327724:UQM328552 VAI327724:VAI328552 VKE327724:VKE328552 VUA327724:VUA328552 WDW327724:WDW328552 WNS327724:WNS328552 WXO327724:WXO328552 BG393260:BG394088 LC393260:LC394088 UY393260:UY394088 AEU393260:AEU394088 AOQ393260:AOQ394088 AYM393260:AYM394088 BII393260:BII394088 BSE393260:BSE394088 CCA393260:CCA394088 CLW393260:CLW394088 CVS393260:CVS394088 DFO393260:DFO394088 DPK393260:DPK394088 DZG393260:DZG394088 EJC393260:EJC394088 ESY393260:ESY394088 FCU393260:FCU394088 FMQ393260:FMQ394088 FWM393260:FWM394088 GGI393260:GGI394088 GQE393260:GQE394088 HAA393260:HAA394088 HJW393260:HJW394088 HTS393260:HTS394088 IDO393260:IDO394088 INK393260:INK394088 IXG393260:IXG394088 JHC393260:JHC394088 JQY393260:JQY394088 KAU393260:KAU394088 KKQ393260:KKQ394088 KUM393260:KUM394088 LEI393260:LEI394088 LOE393260:LOE394088 LYA393260:LYA394088 MHW393260:MHW394088 MRS393260:MRS394088 NBO393260:NBO394088 NLK393260:NLK394088 NVG393260:NVG394088 OFC393260:OFC394088 OOY393260:OOY394088 OYU393260:OYU394088 PIQ393260:PIQ394088 PSM393260:PSM394088 QCI393260:QCI394088 QME393260:QME394088 QWA393260:QWA394088 RFW393260:RFW394088 RPS393260:RPS394088 RZO393260:RZO394088 SJK393260:SJK394088 STG393260:STG394088 TDC393260:TDC394088 TMY393260:TMY394088 TWU393260:TWU394088 UGQ393260:UGQ394088 UQM393260:UQM394088 VAI393260:VAI394088 VKE393260:VKE394088 VUA393260:VUA394088 WDW393260:WDW394088 WNS393260:WNS394088 WXO393260:WXO394088 BG458796:BG459624 LC458796:LC459624 UY458796:UY459624 AEU458796:AEU459624 AOQ458796:AOQ459624 AYM458796:AYM459624 BII458796:BII459624 BSE458796:BSE459624 CCA458796:CCA459624 CLW458796:CLW459624 CVS458796:CVS459624 DFO458796:DFO459624 DPK458796:DPK459624 DZG458796:DZG459624 EJC458796:EJC459624 ESY458796:ESY459624 FCU458796:FCU459624 FMQ458796:FMQ459624 FWM458796:FWM459624 GGI458796:GGI459624 GQE458796:GQE459624 HAA458796:HAA459624 HJW458796:HJW459624 HTS458796:HTS459624 IDO458796:IDO459624 INK458796:INK459624 IXG458796:IXG459624 JHC458796:JHC459624 JQY458796:JQY459624 KAU458796:KAU459624 KKQ458796:KKQ459624 KUM458796:KUM459624 LEI458796:LEI459624 LOE458796:LOE459624 LYA458796:LYA459624 MHW458796:MHW459624 MRS458796:MRS459624 NBO458796:NBO459624 NLK458796:NLK459624 NVG458796:NVG459624 OFC458796:OFC459624 OOY458796:OOY459624 OYU458796:OYU459624 PIQ458796:PIQ459624 PSM458796:PSM459624 QCI458796:QCI459624 QME458796:QME459624 QWA458796:QWA459624 RFW458796:RFW459624 RPS458796:RPS459624 RZO458796:RZO459624 SJK458796:SJK459624 STG458796:STG459624 TDC458796:TDC459624 TMY458796:TMY459624 TWU458796:TWU459624 UGQ458796:UGQ459624 UQM458796:UQM459624 VAI458796:VAI459624 VKE458796:VKE459624 VUA458796:VUA459624 WDW458796:WDW459624 WNS458796:WNS459624 WXO458796:WXO459624 BG524332:BG525160 LC524332:LC525160 UY524332:UY525160 AEU524332:AEU525160 AOQ524332:AOQ525160 AYM524332:AYM525160 BII524332:BII525160 BSE524332:BSE525160 CCA524332:CCA525160 CLW524332:CLW525160 CVS524332:CVS525160 DFO524332:DFO525160 DPK524332:DPK525160 DZG524332:DZG525160 EJC524332:EJC525160 ESY524332:ESY525160 FCU524332:FCU525160 FMQ524332:FMQ525160 FWM524332:FWM525160 GGI524332:GGI525160 GQE524332:GQE525160 HAA524332:HAA525160 HJW524332:HJW525160 HTS524332:HTS525160 IDO524332:IDO525160 INK524332:INK525160 IXG524332:IXG525160 JHC524332:JHC525160 JQY524332:JQY525160 KAU524332:KAU525160 KKQ524332:KKQ525160 KUM524332:KUM525160 LEI524332:LEI525160 LOE524332:LOE525160 LYA524332:LYA525160 MHW524332:MHW525160 MRS524332:MRS525160 NBO524332:NBO525160 NLK524332:NLK525160 NVG524332:NVG525160 OFC524332:OFC525160 OOY524332:OOY525160 OYU524332:OYU525160 PIQ524332:PIQ525160 PSM524332:PSM525160 QCI524332:QCI525160 QME524332:QME525160 QWA524332:QWA525160 RFW524332:RFW525160 RPS524332:RPS525160 RZO524332:RZO525160 SJK524332:SJK525160 STG524332:STG525160 TDC524332:TDC525160 TMY524332:TMY525160 TWU524332:TWU525160 UGQ524332:UGQ525160 UQM524332:UQM525160 VAI524332:VAI525160 VKE524332:VKE525160 VUA524332:VUA525160 WDW524332:WDW525160 WNS524332:WNS525160 WXO524332:WXO525160 BG589868:BG590696 LC589868:LC590696 UY589868:UY590696 AEU589868:AEU590696 AOQ589868:AOQ590696 AYM589868:AYM590696 BII589868:BII590696 BSE589868:BSE590696 CCA589868:CCA590696 CLW589868:CLW590696 CVS589868:CVS590696 DFO589868:DFO590696 DPK589868:DPK590696 DZG589868:DZG590696 EJC589868:EJC590696 ESY589868:ESY590696 FCU589868:FCU590696 FMQ589868:FMQ590696 FWM589868:FWM590696 GGI589868:GGI590696 GQE589868:GQE590696 HAA589868:HAA590696 HJW589868:HJW590696 HTS589868:HTS590696 IDO589868:IDO590696 INK589868:INK590696 IXG589868:IXG590696 JHC589868:JHC590696 JQY589868:JQY590696 KAU589868:KAU590696 KKQ589868:KKQ590696 KUM589868:KUM590696 LEI589868:LEI590696 LOE589868:LOE590696 LYA589868:LYA590696 MHW589868:MHW590696 MRS589868:MRS590696 NBO589868:NBO590696 NLK589868:NLK590696 NVG589868:NVG590696 OFC589868:OFC590696 OOY589868:OOY590696 OYU589868:OYU590696 PIQ589868:PIQ590696 PSM589868:PSM590696 QCI589868:QCI590696 QME589868:QME590696 QWA589868:QWA590696 RFW589868:RFW590696 RPS589868:RPS590696 RZO589868:RZO590696 SJK589868:SJK590696 STG589868:STG590696 TDC589868:TDC590696 TMY589868:TMY590696 TWU589868:TWU590696 UGQ589868:UGQ590696 UQM589868:UQM590696 VAI589868:VAI590696 VKE589868:VKE590696 VUA589868:VUA590696 WDW589868:WDW590696 WNS589868:WNS590696 WXO589868:WXO590696 BG655404:BG656232 LC655404:LC656232 UY655404:UY656232 AEU655404:AEU656232 AOQ655404:AOQ656232 AYM655404:AYM656232 BII655404:BII656232 BSE655404:BSE656232 CCA655404:CCA656232 CLW655404:CLW656232 CVS655404:CVS656232 DFO655404:DFO656232 DPK655404:DPK656232 DZG655404:DZG656232 EJC655404:EJC656232 ESY655404:ESY656232 FCU655404:FCU656232 FMQ655404:FMQ656232 FWM655404:FWM656232 GGI655404:GGI656232 GQE655404:GQE656232 HAA655404:HAA656232 HJW655404:HJW656232 HTS655404:HTS656232 IDO655404:IDO656232 INK655404:INK656232 IXG655404:IXG656232 JHC655404:JHC656232 JQY655404:JQY656232 KAU655404:KAU656232 KKQ655404:KKQ656232 KUM655404:KUM656232 LEI655404:LEI656232 LOE655404:LOE656232 LYA655404:LYA656232 MHW655404:MHW656232 MRS655404:MRS656232 NBO655404:NBO656232 NLK655404:NLK656232 NVG655404:NVG656232 OFC655404:OFC656232 OOY655404:OOY656232 OYU655404:OYU656232 PIQ655404:PIQ656232 PSM655404:PSM656232 QCI655404:QCI656232 QME655404:QME656232 QWA655404:QWA656232 RFW655404:RFW656232 RPS655404:RPS656232 RZO655404:RZO656232 SJK655404:SJK656232 STG655404:STG656232 TDC655404:TDC656232 TMY655404:TMY656232 TWU655404:TWU656232 UGQ655404:UGQ656232 UQM655404:UQM656232 VAI655404:VAI656232 VKE655404:VKE656232 VUA655404:VUA656232 WDW655404:WDW656232 WNS655404:WNS656232 WXO655404:WXO656232 BG720940:BG721768 LC720940:LC721768 UY720940:UY721768 AEU720940:AEU721768 AOQ720940:AOQ721768 AYM720940:AYM721768 BII720940:BII721768 BSE720940:BSE721768 CCA720940:CCA721768 CLW720940:CLW721768 CVS720940:CVS721768 DFO720940:DFO721768 DPK720940:DPK721768 DZG720940:DZG721768 EJC720940:EJC721768 ESY720940:ESY721768 FCU720940:FCU721768 FMQ720940:FMQ721768 FWM720940:FWM721768 GGI720940:GGI721768 GQE720940:GQE721768 HAA720940:HAA721768 HJW720940:HJW721768 HTS720940:HTS721768 IDO720940:IDO721768 INK720940:INK721768 IXG720940:IXG721768 JHC720940:JHC721768 JQY720940:JQY721768 KAU720940:KAU721768 KKQ720940:KKQ721768 KUM720940:KUM721768 LEI720940:LEI721768 LOE720940:LOE721768 LYA720940:LYA721768 MHW720940:MHW721768 MRS720940:MRS721768 NBO720940:NBO721768 NLK720940:NLK721768 NVG720940:NVG721768 OFC720940:OFC721768 OOY720940:OOY721768 OYU720940:OYU721768 PIQ720940:PIQ721768 PSM720940:PSM721768 QCI720940:QCI721768 QME720940:QME721768 QWA720940:QWA721768 RFW720940:RFW721768 RPS720940:RPS721768 RZO720940:RZO721768 SJK720940:SJK721768 STG720940:STG721768 TDC720940:TDC721768 TMY720940:TMY721768 TWU720940:TWU721768 UGQ720940:UGQ721768 UQM720940:UQM721768 VAI720940:VAI721768 VKE720940:VKE721768 VUA720940:VUA721768 WDW720940:WDW721768 WNS720940:WNS721768 WXO720940:WXO721768 BG786476:BG787304 LC786476:LC787304 UY786476:UY787304 AEU786476:AEU787304 AOQ786476:AOQ787304 AYM786476:AYM787304 BII786476:BII787304 BSE786476:BSE787304 CCA786476:CCA787304 CLW786476:CLW787304 CVS786476:CVS787304 DFO786476:DFO787304 DPK786476:DPK787304 DZG786476:DZG787304 EJC786476:EJC787304 ESY786476:ESY787304 FCU786476:FCU787304 FMQ786476:FMQ787304 FWM786476:FWM787304 GGI786476:GGI787304 GQE786476:GQE787304 HAA786476:HAA787304 HJW786476:HJW787304 HTS786476:HTS787304 IDO786476:IDO787304 INK786476:INK787304 IXG786476:IXG787304 JHC786476:JHC787304 JQY786476:JQY787304 KAU786476:KAU787304 KKQ786476:KKQ787304 KUM786476:KUM787304 LEI786476:LEI787304 LOE786476:LOE787304 LYA786476:LYA787304 MHW786476:MHW787304 MRS786476:MRS787304 NBO786476:NBO787304 NLK786476:NLK787304 NVG786476:NVG787304 OFC786476:OFC787304 OOY786476:OOY787304 OYU786476:OYU787304 PIQ786476:PIQ787304 PSM786476:PSM787304 QCI786476:QCI787304 QME786476:QME787304 QWA786476:QWA787304 RFW786476:RFW787304 RPS786476:RPS787304 RZO786476:RZO787304 SJK786476:SJK787304 STG786476:STG787304 TDC786476:TDC787304 TMY786476:TMY787304 TWU786476:TWU787304 UGQ786476:UGQ787304 UQM786476:UQM787304 VAI786476:VAI787304 VKE786476:VKE787304 VUA786476:VUA787304 WDW786476:WDW787304 WNS786476:WNS787304 WXO786476:WXO787304 BG852012:BG852840 LC852012:LC852840 UY852012:UY852840 AEU852012:AEU852840 AOQ852012:AOQ852840 AYM852012:AYM852840 BII852012:BII852840 BSE852012:BSE852840 CCA852012:CCA852840 CLW852012:CLW852840 CVS852012:CVS852840 DFO852012:DFO852840 DPK852012:DPK852840 DZG852012:DZG852840 EJC852012:EJC852840 ESY852012:ESY852840 FCU852012:FCU852840 FMQ852012:FMQ852840 FWM852012:FWM852840 GGI852012:GGI852840 GQE852012:GQE852840 HAA852012:HAA852840 HJW852012:HJW852840 HTS852012:HTS852840 IDO852012:IDO852840 INK852012:INK852840 IXG852012:IXG852840 JHC852012:JHC852840 JQY852012:JQY852840 KAU852012:KAU852840 KKQ852012:KKQ852840 KUM852012:KUM852840 LEI852012:LEI852840 LOE852012:LOE852840 LYA852012:LYA852840 MHW852012:MHW852840 MRS852012:MRS852840 NBO852012:NBO852840 NLK852012:NLK852840 NVG852012:NVG852840 OFC852012:OFC852840 OOY852012:OOY852840 OYU852012:OYU852840 PIQ852012:PIQ852840 PSM852012:PSM852840 QCI852012:QCI852840 QME852012:QME852840 QWA852012:QWA852840 RFW852012:RFW852840 RPS852012:RPS852840 RZO852012:RZO852840 SJK852012:SJK852840 STG852012:STG852840 TDC852012:TDC852840 TMY852012:TMY852840 TWU852012:TWU852840 UGQ852012:UGQ852840 UQM852012:UQM852840 VAI852012:VAI852840 VKE852012:VKE852840 VUA852012:VUA852840 WDW852012:WDW852840 WNS852012:WNS852840 WXO852012:WXO852840 BG917548:BG918376 LC917548:LC918376 UY917548:UY918376 AEU917548:AEU918376 AOQ917548:AOQ918376 AYM917548:AYM918376 BII917548:BII918376 BSE917548:BSE918376 CCA917548:CCA918376 CLW917548:CLW918376 CVS917548:CVS918376 DFO917548:DFO918376 DPK917548:DPK918376 DZG917548:DZG918376 EJC917548:EJC918376 ESY917548:ESY918376 FCU917548:FCU918376 FMQ917548:FMQ918376 FWM917548:FWM918376 GGI917548:GGI918376 GQE917548:GQE918376 HAA917548:HAA918376 HJW917548:HJW918376 HTS917548:HTS918376 IDO917548:IDO918376 INK917548:INK918376 IXG917548:IXG918376 JHC917548:JHC918376 JQY917548:JQY918376 KAU917548:KAU918376 KKQ917548:KKQ918376 KUM917548:KUM918376 LEI917548:LEI918376 LOE917548:LOE918376 LYA917548:LYA918376 MHW917548:MHW918376 MRS917548:MRS918376 NBO917548:NBO918376 NLK917548:NLK918376 NVG917548:NVG918376 OFC917548:OFC918376 OOY917548:OOY918376 OYU917548:OYU918376 PIQ917548:PIQ918376 PSM917548:PSM918376 QCI917548:QCI918376 QME917548:QME918376 QWA917548:QWA918376 RFW917548:RFW918376 RPS917548:RPS918376 RZO917548:RZO918376 SJK917548:SJK918376 STG917548:STG918376 TDC917548:TDC918376 TMY917548:TMY918376 TWU917548:TWU918376 UGQ917548:UGQ918376 UQM917548:UQM918376 VAI917548:VAI918376 VKE917548:VKE918376 VUA917548:VUA918376 WDW917548:WDW918376 WNS917548:WNS918376 WXO917548:WXO918376 BG983084:BG983912 LC983084:LC983912 UY983084:UY983912 AEU983084:AEU983912 AOQ983084:AOQ983912 AYM983084:AYM983912 BII983084:BII983912 BSE983084:BSE983912 CCA983084:CCA983912 CLW983084:CLW983912 CVS983084:CVS983912 DFO983084:DFO983912 DPK983084:DPK983912 DZG983084:DZG983912 EJC983084:EJC983912 ESY983084:ESY983912 FCU983084:FCU983912 FMQ983084:FMQ983912 FWM983084:FWM983912 GGI983084:GGI983912 GQE983084:GQE983912 HAA983084:HAA983912 HJW983084:HJW983912 HTS983084:HTS983912 IDO983084:IDO983912 INK983084:INK983912 IXG983084:IXG983912 JHC983084:JHC983912 JQY983084:JQY983912 KAU983084:KAU983912 KKQ983084:KKQ983912 KUM983084:KUM983912 LEI983084:LEI983912 LOE983084:LOE983912 LYA983084:LYA983912 MHW983084:MHW983912 MRS983084:MRS983912 NBO983084:NBO983912 NLK983084:NLK983912 NVG983084:NVG983912 OFC983084:OFC983912 OOY983084:OOY983912 OYU983084:OYU983912 PIQ983084:PIQ983912 PSM983084:PSM983912 QCI983084:QCI983912 QME983084:QME983912 QWA983084:QWA983912 RFW983084:RFW983912 RPS983084:RPS983912 RZO983084:RZO983912 SJK983084:SJK983912 STG983084:STG983912 TDC983084:TDC983912 TMY983084:TMY983912 TWU983084:TWU983912 UGQ983084:UGQ983912 UQM983084:UQM983912 VAI983084:VAI983912 VKE983084:VKE983912 VUA983084:VUA983912 WDW983084:WDW983912 WNS983084:WNS983912 KY12:KY30 BM11 BM31 WXR11 WXR31 WNV11 WNV31 WDZ11 WDZ31 VUD11 VUD31 VKH11 VKH31 VAL11 VAL31 UQP11 UQP31 UGT11 UGT31 TWX11 TWX31 TNB11 TNB31 TDF11 TDF31 STJ11 STJ31 SJN11 SJN31 RZR11 RZR31 RPV11 RPV31 RFZ11 RFZ31 QWD11 QWD31 QMH11 QMH31 QCL11 QCL31 PSP11 PSP31 PIT11 PIT31 OYX11 OYX31 OPB11 OPB31 OFF11 OFF31 NVJ11 NVJ31 NLN11 NLN31 NBR11 NBR31 MRV11 MRV31 MHZ11 MHZ31 LYD11 LYD31 LOH11 LOH31 LEL11 LEL31 KUP11 KUP31 KKT11 KKT31 KAX11 KAX31 JRB11 JRB31 JHF11 JHF31 IXJ11 IXJ31 INN11 INN31 IDR11 IDR31 HTV11 HTV31 HJZ11 HJZ31 HAD11 HAD31 GQH11 GQH31 GGL11 GGL31 FWP11 FWP31 FMT11 FMT31 FCX11 FCX31 ETB11 ETB31 EJF11 EJF31 DZJ11 DZJ31 DPN11 DPN31 DFR11 DFR31 CVV11 CVV31 CLZ11 CLZ31 CCD11 CCD31 BSH11 BSH31 BIL11 BIL31 AYP11 AYP31 AOT11 AOT31 AEX11 AEX31 VB11 VB31 LF11 LF31 WXU11 WXU31 WNY11 WNY31 WEC11 WEC31 VUG11 VUG31 VKK11 VKK31 VAO11 VAO31 UQS11 UQS31 UGW11 UGW31 TXA11 TXA31 TNE11 TNE31 TDI11 TDI31 STM11 STM31 SJQ11 SJQ31 RZU11 RZU31 RPY11 RPY31 RGC11 RGC31 QWG11 QWG31 QMK11 QMK31 QCO11 QCO31 PSS11 PSS31 PIW11 PIW31 OZA11 OZA31 OPE11 OPE31 OFI11 OFI31 NVM11 NVM31 NLQ11 NLQ31 NBU11 NBU31 MRY11 MRY31 MIC11 MIC31 LYG11 LYG31 LOK11 LOK31 LEO11 LEO31 KUS11 KUS31 KKW11 KKW31 KBA11 KBA31 JRE11 JRE31 JHI11 JHI31 IXM11 IXM31 INQ11 INQ31 IDU11 IDU31 HTY11 HTY31 HKC11 HKC31 HAG11 HAG31 GQK11 GQK31 GGO11 GGO31 FWS11 FWS31 FMW11 FMW31 FDA11 FDA31 ETE11 ETE31 EJI11 EJI31 DZM11 DZM31 DPQ11 DPQ31 DFU11 DFU31 CVY11 CVY31 CMC11 CMC31 CCG11 CCG31 BSK11 BSK31 BIO11 BIO31 AYS11 AYS31 AOW11 AOW31 AFA11 AFA31 VE11 VE31 LI11 LI31 WXO11 WXO31 WNS11 WNS31 WDW11 WDW31 VUA11 VUA31 VKE11 VKE31 VAI11 VAI31 UQM11 UQM31 UGQ11 UGQ31 TWU11 TWU31 TMY11 TMY31 TDC11 TDC31 STG11 STG31 SJK11 SJK31 RZO11 RZO31 RPS11 RPS31 RFW11 RFW31 QWA11 QWA31 QME11 QME31 QCI11 QCI31 PSM11 PSM31 PIQ11 PIQ31 OYU11 OYU31 OOY11 OOY31 OFC11 OFC31 NVG11 NVG31 NLK11 NLK31 NBO11 NBO31 MRS11 MRS31 MHW11 MHW31 LYA11 LYA31 LOE11 LOE31 LEI11 LEI31 KUM11 KUM31 KKQ11 KKQ31 KAU11 KAU31 JQY11 JQY31 JHC11 JHC31 IXG11 IXG31 INK11 INK31 IDO11 IDO31 HTS11 HTS31 HJW11 HJW31 HAA11 HAA31 GQE11 GQE31 GGI11 GGI31 FWM11 FWM31 FMQ11 FMQ31 FCU11 FCU31 ESY11 ESY31 EJC11 EJC31 DZG11 DZG31 DPK11 DPK31 DFO11 DFO31 CVS11 CVS31 CLW11 CLW31 CCA11 CCA31 BSE11 BSE31 BII11 BII31 AYM11 AYM31 AOQ11 AOQ31 AEU11 AEU31 UY11 UY31 LC11 LC31 WXN12:WXN30 WNR12:WNR30 WDV12:WDV30 VTZ12:VTZ30 VKD12:VKD30 VAH12:VAH30 UQL12:UQL30 UGP12:UGP30 TWT12:TWT30 TMX12:TMX30 TDB12:TDB30 STF12:STF30 SJJ12:SJJ30 RZN12:RZN30 RPR12:RPR30 RFV12:RFV30 QVZ12:QVZ30 QMD12:QMD30 QCH12:QCH30 PSL12:PSL30 PIP12:PIP30 OYT12:OYT30 OOX12:OOX30 OFB12:OFB30 NVF12:NVF30 NLJ12:NLJ30 NBN12:NBN30 MRR12:MRR30 MHV12:MHV30 LXZ12:LXZ30 LOD12:LOD30 LEH12:LEH30 KUL12:KUL30 KKP12:KKP30 KAT12:KAT30 JQX12:JQX30 JHB12:JHB30 IXF12:IXF30 INJ12:INJ30 IDN12:IDN30 HTR12:HTR30 HJV12:HJV30 GZZ12:GZZ30 GQD12:GQD30 GGH12:GGH30 FWL12:FWL30 FMP12:FMP30 FCT12:FCT30 ESX12:ESX30 EJB12:EJB30 DZF12:DZF30 DPJ12:DPJ30 DFN12:DFN30 CVR12:CVR30 CLV12:CLV30 CBZ12:CBZ30 BSD12:BSD30 BIH12:BIH30 AYL12:AYL30 AOP12:AOP30 AET12:AET30 UX12:UX30 LB12:LB30 WXQ12:WXQ30 WNU12:WNU30 WDY12:WDY30 VUC12:VUC30 VKG12:VKG30 VAK12:VAK30 UQO12:UQO30 UGS12:UGS30 TWW12:TWW30 TNA12:TNA30 TDE12:TDE30 STI12:STI30 SJM12:SJM30 RZQ12:RZQ30 RPU12:RPU30 RFY12:RFY30 QWC12:QWC30 QMG12:QMG30 QCK12:QCK30 PSO12:PSO30 PIS12:PIS30 OYW12:OYW30 OPA12:OPA30 OFE12:OFE30 NVI12:NVI30 NLM12:NLM30 NBQ12:NBQ30 MRU12:MRU30 MHY12:MHY30 LYC12:LYC30 LOG12:LOG30 LEK12:LEK30 KUO12:KUO30 KKS12:KKS30 KAW12:KAW30 JRA12:JRA30 JHE12:JHE30 IXI12:IXI30 INM12:INM30 IDQ12:IDQ30 HTU12:HTU30 HJY12:HJY30 HAC12:HAC30 GQG12:GQG30 GGK12:GGK30 FWO12:FWO30 FMS12:FMS30 FCW12:FCW30 ETA12:ETA30 EJE12:EJE30 DZI12:DZI30 DPM12:DPM30 DFQ12:DFQ30 CVU12:CVU30 CLY12:CLY30 CCC12:CCC30 BSG12:BSG30 BIK12:BIK30 AYO12:AYO30 AOS12:AOS30 AEW12:AEW30 VA12:VA30 LE12:LE30 WXK12:WXK30 WNO12:WNO30 WDS12:WDS30 VTW12:VTW30 VKA12:VKA30 VAE12:VAE30 UQI12:UQI30 UGM12:UGM30 TWQ12:TWQ30 TMU12:TMU30 TCY12:TCY30 STC12:STC30 SJG12:SJG30 RZK12:RZK30 RPO12:RPO30 RFS12:RFS30 QVW12:QVW30 QMA12:QMA30 QCE12:QCE30 PSI12:PSI30 PIM12:PIM30 OYQ12:OYQ30 OOU12:OOU30 OEY12:OEY30 NVC12:NVC30 NLG12:NLG30 NBK12:NBK30 MRO12:MRO30 MHS12:MHS30 LXW12:LXW30 LOA12:LOA30 LEE12:LEE30 KUI12:KUI30 KKM12:KKM30 KAQ12:KAQ30 JQU12:JQU30 JGY12:JGY30 IXC12:IXC30 ING12:ING30 IDK12:IDK30 HTO12:HTO30 HJS12:HJS30 GZW12:GZW30 GQA12:GQA30 GGE12:GGE30 FWI12:FWI30 FMM12:FMM30 FCQ12:FCQ30 ESU12:ESU30 EIY12:EIY30 DZC12:DZC30 DPG12:DPG30 DFK12:DFK30 CVO12:CVO30 CLS12:CLS30 CBW12:CBW30 BSA12:BSA30 BIE12:BIE30 AYI12:AYI30 AOM12:AOM30 AEQ12:AEQ30 UU12:UU30 CVQ142 DFM142 DPI142 DZE142 EJA142 ESW142 FCS142 FMO142 FWK142 GGG142 GQC142 GZY142 HJU142 HTQ142 IDM142 INI142 IXE142 JHA142 JQW142 KAS142 KKO142 KUK142 LEG142 LOC142 LXY142 MHU142 MRQ142 NBM142 NLI142 NVE142 OFA142 OOW142 OYS142 PIO142 PSK142 QCG142 QMC142 QVY142 RFU142 RPQ142 RZM142 SJI142 STE142 TDA142 TMW142 TWS142 UGO142 UQK142 VAG142 VKC142 VTY142 WDU142 WNQ142 WXM142 KX142 UT142 AEP142 AOL142 AYH142 BID142 BRZ142 CBV142 CLR142 CVN142 DFJ142 DPF142 DZB142 EIX142 EST142 FCP142 FML142 FWH142 GGD142 GPZ142 GZV142 HJR142 HTN142 IDJ142 INF142 IXB142 JGX142 JQT142 KAP142 KKL142 KUH142 LED142 LNZ142 LXV142 MHR142 MRN142 NBJ142 NLF142 NVB142 OEX142 OOT142 OYP142 PIL142 PSH142 QCD142 QLZ142 QVV142 RFR142 RPN142 RZJ142 SJF142 STB142 TCX142 TMT142 TWP142 UGL142 UQH142 VAD142 VJZ142 VTV142 WDR142 WNN142 WXJ142 KU142 UQ142 AEM142 AOI142 AYE142 BIA142 BRW142 CBS142 CLO142 CVK142 DFG142 DPC142 DYY142 EIU142 ESQ142 FCM142 FMI142 FWE142 GGA142 GPW142 GZS142 HJO142 HTK142 IDG142 INC142 IWY142 JGU142 JQQ142 KAM142 KKI142 KUE142 LEA142 LNW142 LXS142 MHO142 MRK142 NBG142 NLC142 NUY142 OEU142 OOQ142 OYM142 PII142 PSE142 QCA142 QLW142 QVS142 RFO142 RPK142 RZG142 SJC142 SSY142 TCU142 TMQ142 TWM142 UGI142 UQE142 VAA142 VJW142 VTS142 WDO142 WNK142 WXG142 LA142 UW142 AES142 AOO142 AYK142 BIG142 BSC142 LC33:LC41 UY33:UY41 AEU33:AEU41 AOQ33:AOQ41 AYM33:AYM41 BII33:BII41 BSE33:BSE41 CCA33:CCA41 CLW33:CLW41 CVS33:CVS41 DFO33:DFO41 DPK33:DPK41 DZG33:DZG41 EJC33:EJC41 ESY33:ESY41 FCU33:FCU41 FMQ33:FMQ41 FWM33:FWM41 GGI33:GGI41 GQE33:GQE41 HAA33:HAA41 HJW33:HJW41 HTS33:HTS41 IDO33:IDO41 INK33:INK41 IXG33:IXG41 JHC33:JHC41 JQY33:JQY41 KAU33:KAU41 KKQ33:KKQ41 KUM33:KUM41 LEI33:LEI41 LOE33:LOE41 LYA33:LYA41 MHW33:MHW41 MRS33:MRS41 NBO33:NBO41 NLK33:NLK41 NVG33:NVG41 OFC33:OFC41 OOY33:OOY41 OYU33:OYU41 PIQ33:PIQ41 PSM33:PSM41 QCI33:QCI41 QME33:QME41 QWA33:QWA41 RFW33:RFW41 RPS33:RPS41 RZO33:RZO41 SJK33:SJK41 STG33:STG41 TDC33:TDC41 TMY33:TMY41 TWU33:TWU41 UGQ33:UGQ41 UQM33:UQM41 VAI33:VAI41 VKE33:VKE41 VUA33:VUA41 WDW33:WDW41 WNS33:WNS41 WXO33:WXO41 LI33:LI41 VE33:VE41 AFA33:AFA41 AOW33:AOW41 AYS33:AYS41 BIO33:BIO41 BSK33:BSK41 CCG33:CCG41 CMC33:CMC41 CVY33:CVY41 DFU33:DFU41 DPQ33:DPQ41 DZM33:DZM41 EJI33:EJI41 ETE33:ETE41 FDA33:FDA41 FMW33:FMW41 FWS33:FWS41 GGO33:GGO41 GQK33:GQK41 HAG33:HAG41 HKC33:HKC41 HTY33:HTY41 IDU33:IDU41 INQ33:INQ41 IXM33:IXM41 JHI33:JHI41 JRE33:JRE41 KBA33:KBA41 KKW33:KKW41 KUS33:KUS41 LEO33:LEO41 LOK33:LOK41 LYG33:LYG41 MIC33:MIC41 MRY33:MRY41 NBU33:NBU41 NLQ33:NLQ41 NVM33:NVM41 OFI33:OFI41 OPE33:OPE41 OZA33:OZA41 PIW33:PIW41 PSS33:PSS41 QCO33:QCO41 QMK33:QMK41 QWG33:QWG41 RGC33:RGC41 RPY33:RPY41 RZU33:RZU41 SJQ33:SJQ41 STM33:STM41 TDI33:TDI41 TNE33:TNE41 TXA33:TXA41 UGW33:UGW41 UQS33:UQS41 VAO33:VAO41 VKK33:VKK41 VUG33:VUG41 WEC33:WEC41 WNY33:WNY41 WXU33:WXU41 LF33:LF41 VB33:VB41 AEX33:AEX41 AOT33:AOT41 AYP33:AYP41 BIL33:BIL41 BSH33:BSH41 CCD33:CCD41 CLZ33:CLZ41 CVV33:CVV41 DFR33:DFR41 DPN33:DPN41 DZJ33:DZJ41 EJF33:EJF41 ETB33:ETB41 FCX33:FCX41 FMT33:FMT41 FWP33:FWP41 GGL33:GGL41 GQH33:GQH41 HAD33:HAD41 HJZ33:HJZ41 HTV33:HTV41 IDR33:IDR41 INN33:INN41 IXJ33:IXJ41 JHF33:JHF41 JRB33:JRB41 KAX33:KAX41 KKT33:KKT41 KUP33:KUP41 LEL33:LEL41 LOH33:LOH41 LYD33:LYD41 MHZ33:MHZ41 MRV33:MRV41 NBR33:NBR41 NLN33:NLN41 NVJ33:NVJ41 OFF33:OFF41 OPB33:OPB41 OYX33:OYX41 PIT33:PIT41 PSP33:PSP41 QCL33:QCL41 QMH33:QMH41 QWD33:QWD41 RFZ33:RFZ41 RPV33:RPV41 RZR33:RZR41 SJN33:SJN41 STJ33:STJ41 TDF33:TDF41 TNB33:TNB41 TWX33:TWX41 UGT33:UGT41 UQP33:UQP41 VAL33:VAL41 VKH33:VKH41 VUD33:VUD41 WDZ33:WDZ41 WNV33:WNV41 WXR33:WXR41 BG11:BG31 BM73:BM74 BG73:BG74 BM76:BM77 BJ76:BJ77 BM79:BM80 BG79:BG80 BM82:BM83 BJ82:BJ83 BM85:BM86 BG85:BG86 BM88:BM89 BJ88:BJ89 BM91:BM92 BG91:BG92 BM94:BM95 BJ94:BJ95 BM97:BM98 BG97:BG98 BM100:BM101 BJ100:BJ101 BM103:BM104 BG103:BG104 BM106:BM107 BJ106:BJ107 BM109:BM110 BG109:BG110 BM112:BM113 BJ112:BJ113 BJ11:BJ31 BJ33:BJ41 WXS42:WXS51 WNW42:WNW51 WEA42:WEA51 VUE42:VUE51 VKI42:VKI51 VAM42:VAM51 UQQ42:UQQ51 UGU42:UGU51 TWY42:TWY51 TNC42:TNC51 TDG42:TDG51 STK42:STK51 SJO42:SJO51 RZS42:RZS51 RPW42:RPW51 RGA42:RGA51 QWE42:QWE51 QMI42:QMI51 QCM42:QCM51 PSQ42:PSQ51 PIU42:PIU51 OYY42:OYY51 OPC42:OPC51 OFG42:OFG51 NVK42:NVK51 NLO42:NLO51 NBS42:NBS51 MRW42:MRW51 MIA42:MIA51 LYE42:LYE51 LOI42:LOI51 LEM42:LEM51 KUQ42:KUQ51 KKU42:KKU51 KAY42:KAY51 JRC42:JRC51 JHG42:JHG51 IXK42:IXK51 INO42:INO51 IDS42:IDS51 HTW42:HTW51 HKA42:HKA51 HAE42:HAE51 GQI42:GQI51 GGM42:GGM51 FWQ42:FWQ51 FMU42:FMU51 FCY42:FCY51 ETC42:ETC51 EJG42:EJG51 DZK42:DZK51 DPO42:DPO51 DFS42:DFS51 CVW42:CVW51 CMA42:CMA51 CCE42:CCE51 BSI42:BSI51 BIM42:BIM51 AYQ42:AYQ51 AOU42:AOU51 AEY42:AEY51 VC42:VC51 LG42:LG51 WXV42:WXV51 WNZ42:WNZ51 WED42:WED51 VUH42:VUH51 VKL42:VKL51 VAP42:VAP51 UQT42:UQT51 UGX42:UGX51 TXB42:TXB51 TNF42:TNF51 TDJ42:TDJ51 STN42:STN51 SJR42:SJR51 RZV42:RZV51 RPZ42:RPZ51 RGD42:RGD51 QWH42:QWH51 QML42:QML51 QCP42:QCP51 PST42:PST51 PIX42:PIX51 OZB42:OZB51 OPF42:OPF51 OFJ42:OFJ51 NVN42:NVN51 NLR42:NLR51 NBV42:NBV51 MRZ42:MRZ51 MID42:MID51 LYH42:LYH51 LOL42:LOL51 LEP42:LEP51 KUT42:KUT51 KKX42:KKX51 KBB42:KBB51 JRF42:JRF51 JHJ42:JHJ51 IXN42:IXN51 INR42:INR51 IDV42:IDV51 HTZ42:HTZ51 HKD42:HKD51 HAH42:HAH51 GQL42:GQL51 GGP42:GGP51 FWT42:FWT51 FMX42:FMX51 FDB42:FDB51 ETF42:ETF51 EJJ42:EJJ51 DZN42:DZN51 DPR42:DPR51 DFV42:DFV51 CVZ42:CVZ51 CMD42:CMD51 CCH42:CCH51 BSL42:BSL51 BIP42:BIP51 AYT42:AYT51 AOX42:AOX51 AFB42:AFB51 VF42:VF51 LJ42:LJ51 WXP42:WXP51 WNT42:WNT51 WDX42:WDX51 VUB42:VUB51 VKF42:VKF51 VAJ42:VAJ51 UQN42:UQN51 UGR42:UGR51 TWV42:TWV51 TMZ42:TMZ51 TDD42:TDD51 STH42:STH51 SJL42:SJL51 RZP42:RZP51 RPT42:RPT51 RFX42:RFX51 QWB42:QWB51 QMF42:QMF51 QCJ42:QCJ51 PSN42:PSN51 PIR42:PIR51 OYV42:OYV51 OOZ42:OOZ51 OFD42:OFD51 NVH42:NVH51 NLL42:NLL51 NBP42:NBP51 MRT42:MRT51 MHX42:MHX51 LYB42:LYB51 LOF42:LOF51 LEJ42:LEJ51 KUN42:KUN51 KKR42:KKR51 KAV42:KAV51 JQZ42:JQZ51 JHD42:JHD51 IXH42:IXH51 INL42:INL51 IDP42:IDP51 HTT42:HTT51 HJX42:HJX51 HAB42:HAB51 GQF42:GQF51 GGJ42:GGJ51 FWN42:FWN51 FMR42:FMR51 FCV42:FCV51 ESZ42:ESZ51 EJD42:EJD51 DZH42:DZH51 DPL42:DPL51 DFP42:DFP51 CVT42:CVT51 CLX42:CLX51 CCB42:CCB51 BSF42:BSF51 BIJ42:BIJ51 AYN42:AYN51 AOR42:AOR51 AEV42:AEV51 UZ42:UZ51 LD42:LD51 BJ73:BJ74 BG76:BG77 BJ79:BJ80 BG82:BG83 BJ85:BJ86 BG88:BG89 BJ91:BJ92 BG94:BG95 BJ97:BJ98 BG100:BG101 BJ103:BJ104 BG106:BG107 BJ109:BJ110 BG112:BG113 WNV54:WNV116 BJ54:BJ71 BM54:BM71 BG54:BG71 WDZ54:WDZ116 VUD54:VUD116 VKH54:VKH116 VAL54:VAL116 UQP54:UQP116 UGT54:UGT116 TWX54:TWX116 TNB54:TNB116 TDF54:TDF116 STJ54:STJ116 SJN54:SJN116 RZR54:RZR116 RPV54:RPV116 RFZ54:RFZ116 QWD54:QWD116 QMH54:QMH116 QCL54:QCL116 PSP54:PSP116 PIT54:PIT116 OYX54:OYX116 OPB54:OPB116 OFF54:OFF116 NVJ54:NVJ116 NLN54:NLN116 NBR54:NBR116 MRV54:MRV116 MHZ54:MHZ116 LYD54:LYD116 LOH54:LOH116 LEL54:LEL116 KUP54:KUP116 KKT54:KKT116 KAX54:KAX116 JRB54:JRB116 JHF54:JHF116 IXJ54:IXJ116 INN54:INN116 IDR54:IDR116 HTV54:HTV116 HJZ54:HJZ116 HAD54:HAD116 GQH54:GQH116 GGL54:GGL116 FWP54:FWP116 FMT54:FMT116 FCX54:FCX116 ETB54:ETB116 EJF54:EJF116 DZJ54:DZJ116 DPN54:DPN116 DFR54:DFR116 CVV54:CVV116 CLZ54:CLZ116 CCD54:CCD116 BSH54:BSH116 BIL54:BIL116 AYP54:AYP116 AOT54:AOT116 AEX54:AEX116 VB54:VB116 LF54:LF116 WXU54:WXU116 WNY54:WNY116 WEC54:WEC116 VUG54:VUG116 VKK54:VKK116 VAO54:VAO116 UQS54:UQS116 UGW54:UGW116 TXA54:TXA116 TNE54:TNE116 TDI54:TDI116 STM54:STM116 SJQ54:SJQ116 RZU54:RZU116 RPY54:RPY116 RGC54:RGC116 QWG54:QWG116 QMK54:QMK116 QCO54:QCO116 PSS54:PSS116 PIW54:PIW116 OZA54:OZA116 OPE54:OPE116 OFI54:OFI116 NVM54:NVM116 NLQ54:NLQ116 NBU54:NBU116 MRY54:MRY116 MIC54:MIC116 LYG54:LYG116 LOK54:LOK116 LEO54:LEO116 KUS54:KUS116 KKW54:KKW116 KBA54:KBA116 JRE54:JRE116 JHI54:JHI116 IXM54:IXM116 INQ54:INQ116 IDU54:IDU116 HTY54:HTY116 HKC54:HKC116 HAG54:HAG116 GQK54:GQK116 GGO54:GGO116 FWS54:FWS116 FMW54:FMW116 FDA54:FDA116 ETE54:ETE116 EJI54:EJI116 DZM54:DZM116 DPQ54:DPQ116 DFU54:DFU116 CVY54:CVY116 CMC54:CMC116 CCG54:CCG116 BSK54:BSK116 BIO54:BIO116 AYS54:AYS116 AOW54:AOW116 AFA54:AFA116 VE54:VE116 LI54:LI116 WXO54:WXO116 WNS54:WNS116 WDW54:WDW116 VUA54:VUA116 VKE54:VKE116 VAI54:VAI116 UQM54:UQM116 UGQ54:UGQ116 TWU54:TWU116 TMY54:TMY116 TDC54:TDC116 STG54:STG116 SJK54:SJK116 RZO54:RZO116 RPS54:RPS116 RFW54:RFW116 QWA54:QWA116 QME54:QME116 QCI54:QCI116 PSM54:PSM116 PIQ54:PIQ116 OYU54:OYU116 OOY54:OOY116 OFC54:OFC116 NVG54:NVG116 NLK54:NLK116 NBO54:NBO116 MRS54:MRS116 MHW54:MHW116 LYA54:LYA116 LOE54:LOE116 LEI54:LEI116 KUM54:KUM116 KKQ54:KKQ116 KAU54:KAU116 JQY54:JQY116 JHC54:JHC116 IXG54:IXG116 INK54:INK116 IDO54:IDO116 HTS54:HTS116 HJW54:HJW116 HAA54:HAA116 GQE54:GQE116 GGI54:GGI116 FWM54:FWM116 FMQ54:FMQ116 FCU54:FCU116 ESY54:ESY116 EJC54:EJC116 DZG54:DZG116 DPK54:DPK116 DFO54:DFO116 CVS54:CVS116 CLW54:CLW116 CCA54:CCA116 BSE54:BSE116 BII54:BII116 AYM54:AYM116 AOQ54:AOQ116 AEU54:AEU116 UY54:UY116 LC54:LC116 WXR54:WXR116 UW117:UW120 LA117:LA120 WXG117:WXG120 WNK117:WNK120 WDO117:WDO120 VTS117:VTS120 VJW117:VJW120 VAA117:VAA120 UQE117:UQE120 UGI117:UGI120 TWM117:TWM120 TMQ117:TMQ120 TCU117:TCU120 SSY117:SSY120 SJC117:SJC120 RZG117:RZG120 RPK117:RPK120 RFO117:RFO120 QVS117:QVS120 QLW117:QLW120 QCA117:QCA120 PSE117:PSE120 PII117:PII120 OYM117:OYM120 OOQ117:OOQ120 OEU117:OEU120 NUY117:NUY120 NLC117:NLC120 NBG117:NBG120 MRK117:MRK120 MHO117:MHO120 LXS117:LXS120 LNW117:LNW120 LEA117:LEA120 KUE117:KUE120 KKI117:KKI120 KAM117:KAM120 JQQ117:JQQ120 JGU117:JGU120 IWY117:IWY120 INC117:INC120 IDG117:IDG120 HTK117:HTK120 HJO117:HJO120 GZS117:GZS120 GPW117:GPW120 GGA117:GGA120 FWE117:FWE120 FMI117:FMI120 FCM117:FCM120 ESQ117:ESQ120 EIU117:EIU120 DYY117:DYY120 DPC117:DPC120 DFG117:DFG120 CVK117:CVK120 CLO117:CLO120 CBS117:CBS120 BRW117:BRW120 BIA117:BIA120 AYE117:AYE120 AOI117:AOI120 AEM117:AEM120 UQ117:UQ120 KU117:KU120 WXJ117:WXJ120 WNN117:WNN120 WDR117:WDR120 VTV117:VTV120 VJZ117:VJZ120 VAD117:VAD120 UQH117:UQH120 UGL117:UGL120 TWP117:TWP120 TMT117:TMT120 TCX117:TCX120 STB117:STB120 SJF117:SJF120 RZJ117:RZJ120 RPN117:RPN120 RFR117:RFR120 QVV117:QVV120 QLZ117:QLZ120 QCD117:QCD120 PSH117:PSH120 PIL117:PIL120 OYP117:OYP120 OOT117:OOT120 OEX117:OEX120 NVB117:NVB120 NLF117:NLF120 NBJ117:NBJ120 MRN117:MRN120 MHR117:MHR120 LXV117:LXV120 LNZ117:LNZ120 LED117:LED120 KUH117:KUH120 KKL117:KKL120 KAP117:KAP120 JQT117:JQT120 JGX117:JGX120 IXB117:IXB120 INF117:INF120 IDJ117:IDJ120 HTN117:HTN120 HJR117:HJR120 GZV117:GZV120 GPZ117:GPZ120 GGD117:GGD120 FWH117:FWH120 FML117:FML120 FCP117:FCP120 EST117:EST120 EIX117:EIX120 DZB117:DZB120 DPF117:DPF120 DFJ117:DFJ120 CVN117:CVN120 CLR117:CLR120 CBV117:CBV120 BRZ117:BRZ120 BID117:BID120 AYH117:AYH120 AOL117:AOL120 AEP117:AEP120 UT117:UT120 KX117:KX120 WXM117:WXM120 WNQ117:WNQ120 WDU117:WDU120 VTY117:VTY120 VKC117:VKC120 VAG117:VAG120 UQK117:UQK120 UGO117:UGO120 TWS117:TWS120 TMW117:TMW120 TDA117:TDA120 STE117:STE120 SJI117:SJI120 RZM117:RZM120 RPQ117:RPQ120 RFU117:RFU120 QVY117:QVY120 QMC117:QMC120 QCG117:QCG120 PSK117:PSK120 PIO117:PIO120 OYS117:OYS120 OOW117:OOW120 OFA117:OFA120 NVE117:NVE120 NLI117:NLI120 NBM117:NBM120 MRQ117:MRQ120 MHU117:MHU120 LXY117:LXY120 LOC117:LOC120 LEG117:LEG120 KUK117:KUK120 KKO117:KKO120 KAS117:KAS120 JQW117:JQW120 JHA117:JHA120 IXE117:IXE120 INI117:INI120 IDM117:IDM120 HTQ117:HTQ120 HJU117:HJU120 GZY117:GZY120 GQC117:GQC120 GGG117:GGG120 FWK117:FWK120 FMO117:FMO120 FCS117:FCS120 ESW117:ESW120 EJA117:EJA120 DZE117:DZE120 DPI117:DPI120 DFM117:DFM120 CVQ117:CVQ120 CLU117:CLU120 CBY117:CBY120 BSC117:BSC120 BIG117:BIG120 AYK117:AYK120 AOO117:AOO120 AES117:AES120 LC121 WXR121 WNV121 WDZ121 VUD121 VKH121 VAL121 UQP121 UGT121 TWX121 TNB121 TDF121 STJ121 SJN121 RZR121 RPV121 RFZ121 QWD121 QMH121 QCL121 PSP121 PIT121 OYX121 OPB121 OFF121 NVJ121 NLN121 NBR121 MRV121 MHZ121 LYD121 LOH121 LEL121 KUP121 KKT121 KAX121 JRB121 JHF121 IXJ121 INN121 IDR121 HTV121 HJZ121 HAD121 GQH121 GGL121 FWP121 FMT121 FCX121 ETB121 EJF121 DZJ121 DPN121 DFR121 CVV121 CLZ121 CCD121 BSH121 BIL121 AYP121 AOT121 AEX121 VB121 LF121 WXU121 WNY121 WEC121 VUG121 VKK121 VAO121 UQS121 UGW121 TXA121 TNE121 TDI121 STM121 SJQ121 RZU121 RPY121 RGC121 QWG121 QMK121 QCO121 PSS121 PIW121 OZA121 OPE121 OFI121 NVM121 NLQ121 NBU121 MRY121 MIC121 LYG121 LOK121 LEO121 KUS121 KKW121 KBA121 JRE121 JHI121 IXM121 INQ121 IDU121 HTY121 HKC121 HAG121 GQK121 GGO121 FWS121 FMW121 FDA121 ETE121 EJI121 DZM121 DPQ121 DFU121 CVY121 CMC121 CCG121 BSK121 BIO121 AYS121 AOW121 AFA121 VE121 LI121 WXO121 WNS121 WDW121 VUA121 VKE121 VAI121 UQM121 UGQ121 TWU121 TMY121 TDC121 STG121 SJK121 RZO121 RPS121 RFW121 QWA121 QME121 QCI121 PSM121 PIQ121 OYU121 OOY121 OFC121 NVG121 NLK121 NBO121 MRS121 MHW121 LYA121 LOE121 LEI121 KUM121 KKQ121 KAU121 JQY121 JHC121 IXG121 INK121 IDO121 HTS121 HJW121 HAA121 GQE121 GGI121 FWM121 FMQ121 FCU121 ESY121 EJC121 DZG121 DPK121 DFO121 CVS121 CLW121 CCA121 BSE121 BII121 AYM121 AOQ121 AEU121 UY121 WDO132 VTS132 VJW132 VAA132 UQE132 UGI132 TWM132 TMQ132 TCU132 SSY132 SJC132 RZG132 RPK132 RFO132 QVS132 QLW132 QCA132 PSE132 PII132 OYM132 OOQ132 OEU132 NUY132 NLC132 NBG132 MRK132 MHO132 LXS132 LNW132 LEA132 KUE132 KKI132 KAM132 JQQ132 JGU132 IWY132 INC132 IDG132 HTK132 HJO132 GZS132 GPW132 GGA132 FWE132 FMI132 FCM132 ESQ132 EIU132 DYY132 DPC132 DFG132 CVK132 CLO132 CBS132 BRW132 BIA132 AYE132 AOI132 AEM132 UQ132 KU132 WXJ132 WNN132 WDR132 VTV132 VJZ132 VAD132 UQH132 UGL132 TWP132 TMT132 TCX132 STB132 SJF132 RZJ132 RPN132 RFR132 QVV132 QLZ132 QCD132 PSH132 PIL132 OYP132 OOT132 OEX132 NVB132 NLF132 NBJ132 MRN132 MHR132 LXV132 LNZ132 LED132 KUH132 KKL132 KAP132 JQT132 JGX132 IXB132 INF132 IDJ132 HTN132 HJR132 GZV132 GPZ132 GGD132 FWH132 FML132 FCP132 EST132 EIX132 DZB132 DPF132 DFJ132 CVN132 CLR132 CBV132 BRZ132 BID132 AYH132 AOL132 AEP132 UT132 KX132 WXM132 WNQ132 WDU132 VTY132 VKC132 VAG132 UQK132 UGO132 TWS132 TMW132 TDA132 STE132 SJI132 RZM132 RPQ132 RFU132 QVY132 QMC132 QCG132 PSK132 PIO132 OYS132 OOW132 OFA132 NVE132 NLI132 NBM132 MRQ132 MHU132 LXY132 LOC132 LEG132 KUK132 KKO132 KAS132 JQW132 JHA132 IXE132 INI132 IDM132 HTQ132 HJU132 GZY132 GQC132 GGG132 FWK132 FMO132 FCS132 ESW132 EJA132 DZE132 DPI132 DFM132 CVQ132 CLU132 CBY132 BSC132 BIG132 AYK132 AOO132 AES132 UW132 LA132 LC133 WXR133 WNV133 WDZ133 VUD133 VKH133 VAL133 UQP133 UGT133 TWX133 TNB133 TDF133 STJ133 SJN133 RZR133 RPV133 RFZ133 QWD133 QMH133 QCL133 PSP133 PIT133 OYX133 OPB133 OFF133 NVJ133 NLN133 NBR133 MRV133 MHZ133 LYD133 LOH133 LEL133 KUP133 KKT133 KAX133 JRB133 JHF133 IXJ133 INN133 IDR133 HTV133 HJZ133 HAD133 GQH133 GGL133 FWP133 FMT133 FCX133 ETB133 EJF133 DZJ133 DPN133 DFR133 CVV133 CLZ133 CCD133 BSH133 BIL133 AYP133 AOT133 AEX133 VB133 LF133 WXU133 WNY133 WEC133 VUG133 VKK133 VAO133 UQS133 UGW133 TXA133 TNE133 TDI133 STM133 SJQ133 RZU133 RPY133 RGC133 QWG133 QMK133 QCO133 PSS133 PIW133 OZA133 OPE133 OFI133 NVM133 NLQ133 NBU133 MRY133 MIC133 LYG133 LOK133 LEO133 KUS133 KKW133 KBA133 JRE133 JHI133 IXM133 INQ133 IDU133 HTY133 HKC133 HAG133 GQK133 GGO133 FWS133 FMW133 FDA133 ETE133 EJI133 DZM133 DPQ133 DFU133 CVY133 CMC133 CCG133 BSK133 BIO133 AYS133 AOW133 AFA133 VE133 LI133 WXO133 WNS133 WDW133 VUA133 VKE133 VAI133 UQM133 UGQ133 TWU133 TMY133 TDC133 STG133 SJK133 RZO133 RPS133 RFW133 QWA133 QME133 QCI133 PSM133 PIQ133 OYU133 OOY133 OFC133 NVG133 NLK133 NBO133 MRS133 MHW133 LYA133 LOE133 LEI133 KUM133 KKQ133 KAU133 JQY133 JHC133 IXG133 INK133 IDO133 HTS133 HJW133 HAA133 GQE133 GGI133 FWM133 FMQ133 FCU133 ESY133 EJC133 DZG133 DPK133 DFO133 CVS133 CLW133 CCA133 BSE133 BII133 AYM133 AOQ133 AEU133 UY133 AOO134 AES134 UW134 LA134 WXG134 WNK134 WDO134 VTS134 VJW134 VAA134 UQE134 UGI134 TWM134 TMQ134 TCU134 SSY134 SJC134 RZG134 RPK134 RFO134 QVS134 QLW134 QCA134 PSE134 PII134 OYM134 OOQ134 OEU134 NUY134 NLC134 NBG134 MRK134 MHO134 LXS134 LNW134 LEA134 KUE134 KKI134 KAM134 JQQ134 JGU134 IWY134 INC134 IDG134 HTK134 HJO134 GZS134 GPW134 GGA134 FWE134 FMI134 FCM134 ESQ134 EIU134 DYY134 DPC134 DFG134 CVK134 CLO134 CBS134 BRW134 BIA134 AYE134 AOI134 AEM134 UQ134 KU134 WXJ134 WNN134 WDR134 VTV134 VJZ134 VAD134 UQH134 UGL134 TWP134 TMT134 TCX134 STB134 SJF134 RZJ134 RPN134 RFR134 QVV134 QLZ134 QCD134 PSH134 PIL134 OYP134 OOT134 OEX134 NVB134 NLF134 NBJ134 MRN134 MHR134 LXV134 LNZ134 LED134 KUH134 KKL134 KAP134 JQT134 JGX134 IXB134 INF134 IDJ134 HTN134 HJR134 GZV134 GPZ134 GGD134 FWH134 FML134 FCP134 EST134 EIX134 DZB134 DPF134 DFJ134 CVN134 CLR134 CBV134 BRZ134 BID134 AYH134 AOL134 AEP134 UT134 KX134 WXM134 WNQ134 WDU134 VTY134 VKC134 VAG134 UQK134 UGO134 TWS134 TMW134 TDA134 STE134 SJI134 RZM134 RPQ134 RFU134 QVY134 QMC134 QCG134 PSK134 PIO134 OYS134 OOW134 OFA134 NVE134 NLI134 NBM134 MRQ134 MHU134 LXY134 LOC134 LEG134 KUK134 KKO134 KAS134 JQW134 JHA134 IXE134 INI134 IDM134 HTQ134 HJU134 GZY134 GQC134 GGG134 FWK134 FMO134 FCS134 ESW134 EJA134 DZE134 DPI134 DFM134 CVQ134 CLU134 CBY134 BSC134 BIG134 AYK134 LC135 WXR135 WNV135 WDZ135 VUD135 VKH135 VAL135 UQP135 UGT135 TWX135 TNB135 TDF135 STJ135 SJN135 RZR135 RPV135 RFZ135 QWD135 QMH135 QCL135 PSP135 PIT135 OYX135 OPB135 OFF135 NVJ135 NLN135 NBR135 MRV135 MHZ135 LYD135 LOH135 LEL135 KUP135 KKT135 KAX135 JRB135 JHF135 IXJ135 INN135 IDR135 HTV135 HJZ135 HAD135 GQH135 GGL135 FWP135 FMT135 FCX135 ETB135 EJF135 DZJ135 DPN135 DFR135 CVV135 CLZ135 CCD135 BSH135 BIL135 AYP135 AOT135 AEX135 VB135 LF135 WXU135 WNY135 WEC135 VUG135 VKK135 VAO135 UQS135 UGW135 TXA135 TNE135 TDI135 STM135 SJQ135 RZU135 RPY135 RGC135 QWG135 QMK135 QCO135 PSS135 PIW135 OZA135 OPE135 OFI135 NVM135 NLQ135 NBU135 MRY135 MIC135 LYG135 LOK135 LEO135 KUS135 KKW135 KBA135 JRE135 JHI135 IXM135 INQ135 IDU135 HTY135 HKC135 HAG135 GQK135 GGO135 FWS135 FMW135 FDA135 ETE135 EJI135 DZM135 DPQ135 DFU135 CVY135 CMC135 CCG135 BSK135 BIO135 AYS135 AOW135 AFA135 VE135 LI135 WXO135 WNS135 WDW135 VUA135 VKE135 VAI135 UQM135 UGQ135 TWU135 TMY135 TDC135 STG135 SJK135 RZO135 RPS135 RFW135 QWA135 QME135 QCI135 PSM135 PIQ135 OYU135 OOY135 OFC135 NVG135 NLK135 NBO135 MRS135 MHW135 LYA135 LOE135 LEI135 KUM135 KKQ135 KAU135 JQY135 JHC135 IXG135 INK135 IDO135 HTS135 HJW135 HAA135 GQE135 GGI135 FWM135 FMQ135 FCU135 ESY135 EJC135 DZG135 DPK135 DFO135 CVS135 CLW135 CCA135 BSE135 BII135 AYM135 AOQ135 AEU135 UY135 AYK136 AOO136 AES136 UW136 LA136 WXG136 WNK136 WDO136 VTS136 VJW136 VAA136 UQE136 UGI136 TWM136 TMQ136 TCU136 SSY136 SJC136 RZG136 RPK136 RFO136 QVS136 QLW136 QCA136 PSE136 PII136 OYM136 OOQ136 OEU136 NUY136 NLC136 NBG136 MRK136 MHO136 LXS136 LNW136 LEA136 KUE136 KKI136 KAM136 JQQ136 JGU136 IWY136 INC136 IDG136 HTK136 HJO136 GZS136 GPW136 GGA136 FWE136 FMI136 FCM136 ESQ136 EIU136 DYY136 DPC136 DFG136 CVK136 CLO136 CBS136 BRW136 BIA136 AYE136 AOI136 AEM136 UQ136 KU136 WXJ136 WNN136 WDR136 VTV136 VJZ136 VAD136 UQH136 UGL136 TWP136 TMT136 TCX136 STB136 SJF136 RZJ136 RPN136 RFR136 QVV136 QLZ136 QCD136 PSH136 PIL136 OYP136 OOT136 OEX136 NVB136 NLF136 NBJ136 MRN136 MHR136 LXV136 LNZ136 LED136 KUH136 KKL136 KAP136 JQT136 JGX136 IXB136 INF136 IDJ136 HTN136 HJR136 GZV136 GPZ136 GGD136 FWH136 FML136 FCP136 EST136 EIX136 DZB136 DPF136 DFJ136 CVN136 CLR136 CBV136 BRZ136 BID136 AYH136 AOL136 AEP136 UT136 KX136 WXM136 WNQ136 WDU136 VTY136 VKC136 VAG136 UQK136 UGO136 TWS136 TMW136 TDA136 STE136 SJI136 RZM136 RPQ136 RFU136 QVY136 QMC136 QCG136 PSK136 PIO136 OYS136 OOW136 OFA136 NVE136 NLI136 NBM136 MRQ136 MHU136 LXY136 LOC136 LEG136 KUK136 KKO136 KAS136 JQW136 JHA136 IXE136 INI136 IDM136 HTQ136 HJU136 GZY136 GQC136 GGG136 FWK136 FMO136 FCS136 ESW136 EJA136 DZE136 DPI136 DFM136 CVQ136 CLU136 CBY136 BSC136 BIG136 LC137 WXR137 WNV137 WDZ137 VUD137 VKH137 VAL137 UQP137 UGT137 TWX137 TNB137 TDF137 STJ137 SJN137 RZR137 RPV137 RFZ137 QWD137 QMH137 QCL137 PSP137 PIT137 OYX137 OPB137 OFF137 NVJ137 NLN137 NBR137 MRV137 MHZ137 LYD137 LOH137 LEL137 KUP137 KKT137 KAX137 JRB137 JHF137 IXJ137 INN137 IDR137 HTV137 HJZ137 HAD137 GQH137 GGL137 FWP137 FMT137 FCX137 ETB137 EJF137 DZJ137 DPN137 DFR137 CVV137 CLZ137 CCD137 BSH137 BIL137 AYP137 AOT137 AEX137 VB137 LF137 WXU137 WNY137 WEC137 VUG137 VKK137 VAO137 UQS137 UGW137 TXA137 TNE137 TDI137 STM137 SJQ137 RZU137 RPY137 RGC137 QWG137 QMK137 QCO137 PSS137 PIW137 OZA137 OPE137 OFI137 NVM137 NLQ137 NBU137 MRY137 MIC137 LYG137 LOK137 LEO137 KUS137 KKW137 KBA137 JRE137 JHI137 IXM137 INQ137 IDU137 HTY137 HKC137 HAG137 GQK137 GGO137 FWS137 FMW137 FDA137 ETE137 EJI137 DZM137 DPQ137 DFU137 CVY137 CMC137 CCG137 BSK137 BIO137 AYS137 AOW137 AFA137 VE137 LI137 WXO137 WNS137 WDW137 VUA137 VKE137 VAI137 UQM137 UGQ137 TWU137 TMY137 TDC137 STG137 SJK137 RZO137 RPS137 RFW137 QWA137 QME137 QCI137 PSM137 PIQ137 OYU137 OOY137 OFC137 NVG137 NLK137 NBO137 MRS137 MHW137 LYA137 LOE137 LEI137 KUM137 KKQ137 KAU137 JQY137 JHC137 IXG137 INK137 IDO137 HTS137 HJW137 HAA137 GQE137 GGI137 FWM137 FMQ137 FCU137 ESY137 EJC137 DZG137 DPK137 DFO137 CVS137 CLW137 CCA137 BSE137 BII137 AYM137 AOQ137 AEU137 UY137 BIG138 CBY142 AYK138 AOO138 AES138 UW138 LA138 WXG138 WNK138 WDO138 VTS138 VJW138 VAA138 UQE138 UGI138 TWM138 TMQ138 TCU138 SSY138 SJC138 RZG138 RPK138 RFO138 QVS138 QLW138 QCA138 PSE138 PII138 OYM138 OOQ138 OEU138 NUY138 NLC138 NBG138 MRK138 MHO138 LXS138 LNW138 LEA138 KUE138 KKI138 KAM138 JQQ138 JGU138 IWY138 INC138 IDG138 HTK138 HJO138 GZS138 GPW138 GGA138 FWE138 FMI138 FCM138 ESQ138 EIU138 DYY138 DPC138 DFG138 CVK138 CLO138 CBS138 BRW138 BIA138 AYE138 AOI138 AEM138 UQ138 KU138 WXJ138 WNN138 WDR138 VTV138 VJZ138 VAD138 UQH138 UGL138 TWP138 TMT138 TCX138 STB138 SJF138 RZJ138 RPN138 RFR138 QVV138 QLZ138 QCD138 PSH138 PIL138 OYP138 OOT138 OEX138 NVB138 NLF138 NBJ138 MRN138 MHR138 LXV138 LNZ138 LED138 KUH138 KKL138 KAP138 JQT138 JGX138 IXB138 INF138 IDJ138 HTN138 HJR138 GZV138 GPZ138 GGD138 FWH138 FML138 FCP138 EST138 EIX138 DZB138 DPF138 DFJ138 CVN138 CLR138 CBV138 BRZ138 BID138 AYH138 AOL138 AEP138 UT138 KX138 WXM138 WNQ138 WDU138 VTY138 VKC138 VAG138 UQK138 UGO138 TWS138 TMW138 TDA138 STE138 SJI138 RZM138 RPQ138 RFU138 QVY138 QMC138 QCG138 PSK138 PIO138 OYS138 OOW138 OFA138 NVE138 NLI138 NBM138 MRQ138 MHU138 LXY138 LOC138 LEG138 KUK138 KKO138 KAS138 JQW138 JHA138 IXE138 INI138 IDM138 HTQ138 HJU138 GZY138 GQC138 GGG138 FWK138 FMO138 FCS138 ESW138 EJA138 DZE138 DPI138 DFM138 CVQ138 CLU138 CBY138 BSC138 LC139 WXR139 WNV139 WDZ139 VUD139 VKH139 VAL139 UQP139 UGT139 TWX139 TNB139 TDF139 STJ139 SJN139 RZR139 RPV139 RFZ139 QWD139 QMH139 QCL139 PSP139 PIT139 OYX139 OPB139 OFF139 NVJ139 NLN139 NBR139 MRV139 MHZ139 LYD139 LOH139 LEL139 KUP139 KKT139 KAX139 JRB139 JHF139 IXJ139 INN139 IDR139 HTV139 HJZ139 HAD139 GQH139 GGL139 FWP139 FMT139 FCX139 ETB139 EJF139 DZJ139 DPN139 DFR139 CVV139 CLZ139 CCD139 BSH139 BIL139 AYP139 AOT139 AEX139 VB139 LF139 WXU139 WNY139 WEC139 VUG139 VKK139 VAO139 UQS139 UGW139 TXA139 TNE139 TDI139 STM139 SJQ139 RZU139 RPY139 RGC139 QWG139 QMK139 QCO139 PSS139 PIW139 OZA139 OPE139 OFI139 NVM139 NLQ139 NBU139 MRY139 MIC139 LYG139 LOK139 LEO139 KUS139 KKW139 KBA139 JRE139 JHI139 IXM139 INQ139 IDU139 HTY139 HKC139 HAG139 GQK139 GGO139 FWS139 FMW139 FDA139 ETE139 EJI139 DZM139 DPQ139 DFU139 CVY139 CMC139 CCG139 BSK139 BIO139 AYS139 AOW139 AFA139 VE139 LI139 WXO139 WNS139 WDW139 VUA139 VKE139 VAI139 UQM139 UGQ139 TWU139 TMY139 TDC139 STG139 SJK139 RZO139 RPS139 RFW139 QWA139 QME139 QCI139 PSM139 PIQ139 OYU139 OOY139 OFC139 NVG139 NLK139 NBO139 MRS139 MHW139 LYA139 LOE139 LEI139 KUM139 KKQ139 KAU139 JQY139 JHC139 IXG139 INK139 IDO139 HTS139 HJW139 HAA139 GQE139 GGI139 FWM139 FMQ139 FCU139 ESY139 EJC139 DZG139 DPK139 DFO139 CVS139 CLW139 CCA139 BSE139 BII139 AYM139 AOQ139 AEU139 UY139 BSC140 LC141 BIG140 AYK140 AOO140 AES140 UW140 LA140 WXG140 WNK140 WDO140 VTS140 VJW140 VAA140 UQE140 UGI140 TWM140 TMQ140 TCU140 SSY140 SJC140 RZG140 RPK140 RFO140 QVS140 QLW140 QCA140 PSE140 PII140 OYM140 OOQ140 OEU140 NUY140 NLC140 NBG140 MRK140 MHO140 LXS140 LNW140 LEA140 KUE140 KKI140 KAM140 JQQ140 JGU140 IWY140 INC140 IDG140 HTK140 HJO140 GZS140 GPW140 GGA140 FWE140 FMI140 FCM140 ESQ140 EIU140 DYY140 DPC140 DFG140 CVK140 CLO140 CBS140 BRW140 BIA140 AYE140 AOI140 AEM140 UQ140 KU140 WXJ140 WNN140 WDR140 VTV140 VJZ140 VAD140 UQH140 UGL140 TWP140 TMT140 TCX140 STB140 SJF140 RZJ140 RPN140 RFR140 QVV140 QLZ140 QCD140 PSH140 PIL140 OYP140 OOT140 OEX140 NVB140 NLF140 NBJ140 MRN140 MHR140 LXV140 LNZ140 LED140 KUH140 KKL140 KAP140 JQT140 JGX140 IXB140 INF140 IDJ140 HTN140 HJR140 GZV140 GPZ140 GGD140 FWH140 FML140 FCP140 EST140 EIX140 DZB140 DPF140 DFJ140 CVN140 CLR140 CBV140 BRZ140 BID140 AYH140 AOL140 AEP140 UT140 KX140 WXM140 WNQ140 WDU140 VTY140 VKC140 VAG140 UQK140 UGO140 TWS140 TMW140 TDA140 STE140 SJI140 RZM140 RPQ140 RFU140 QVY140 QMC140 QCG140 PSK140 PIO140 OYS140 OOW140 OFA140 NVE140 NLI140 NBM140 MRQ140 MHU140 LXY140 LOC140 LEG140 KUK140 KKO140 KAS140 JQW140 JHA140 IXE140 INI140 IDM140 HTQ140 HJU140 GZY140 GQC140 GGG140 FWK140 FMO140 FCS140 ESW140 EJA140 DZE140 DPI140 DFM140 CVQ140 CLU140 CBY140 WXR141 WNV141 WDZ141 VUD141 VKH141 VAL141 UQP141 UGT141 TWX141 TNB141 TDF141 STJ141 SJN141 RZR141 RPV141 RFZ141 QWD141 QMH141 QCL141 PSP141 PIT141 OYX141 OPB141 OFF141 NVJ141 NLN141 NBR141 MRV141 MHZ141 LYD141 LOH141 LEL141 KUP141 KKT141 KAX141 JRB141 JHF141 IXJ141 INN141 IDR141 HTV141 HJZ141 HAD141 GQH141 GGL141 FWP141 FMT141 FCX141 ETB141 EJF141 DZJ141 DPN141 DFR141 CVV141 CLZ141 CCD141 BSH141 BIL141 AYP141 AOT141 AEX141 VB141 LF141 WXU141 WNY141 WEC141 VUG141 VKK141 VAO141 UQS141 UGW141 TXA141 TNE141 TDI141 STM141 SJQ141 RZU141 RPY141 RGC141 QWG141 QMK141 QCO141 PSS141 PIW141 OZA141 OPE141 OFI141 NVM141 NLQ141 NBU141 MRY141 MIC141 LYG141 LOK141 LEO141 KUS141 KKW141 KBA141 JRE141 JHI141 IXM141 INQ141 IDU141 HTY141 HKC141 HAG141 GQK141 GGO141 FWS141 FMW141 FDA141 ETE141 EJI141 DZM141 DPQ141 DFU141 CVY141 CMC141 CCG141 BSK141 BIO141 AYS141 AOW141 AFA141 VE141 LI141 WXO141 WNS141 WDW141 VUA141 VKE141 VAI141 UQM141 UGQ141 TWU141 TMY141 TDC141 STG141 SJK141 RZO141 RPS141 RFW141 QWA141 QME141 QCI141 PSM141 PIQ141 OYU141 OOY141 OFC141 NVG141 NLK141 NBO141 MRS141 MHW141 LYA141 LOE141 LEI141 KUM141 KKQ141 KAU141 JQY141 JHC141 IXG141 INK141 IDO141 HTS141 HJW141 HAA141 GQE141 GGI141 FWM141 FMQ141 FCU141 ESY141 EJC141 DZG141 DPK141 DFO141 CVS141 CLW141 CCA141 BSE141 BII141 AYM141 AOQ141 AEU141 UY141 AOO122 AYK122 BIG122 BSC122 CBY122 CLU122 CVQ122 DFM122 DPI122 DZE122 EJA122 ESW122 FCS122 FMO122 FWK122 GGG122 GQC122 GZY122 HJU122 HTQ122 IDM122 INI122 IXE122 JHA122 JQW122 KAS122 KKO122 KUK122 LEG122 LOC122 LXY122 MHU122 MRQ122 NBM122 NLI122 NVE122 OFA122 OOW122 OYS122 PIO122 PSK122 QCG122 QMC122 QVY122 RFU122 RPQ122 RZM122 SJI122 STE122 TDA122 TMW122 TWS122 UGO122 UQK122 VAG122 VKC122 VTY122 WDU122 WNQ122 WXM122 KX122 UT122 AEP122 AOL122 AYH122 BID122 BRZ122 CBV122 CLR122 CVN122 DFJ122 DPF122 DZB122 EIX122 EST122 FCP122 FML122 FWH122 GGD122 GPZ122 GZV122 HJR122 HTN122 IDJ122 INF122 IXB122 JGX122 JQT122 KAP122 KKL122 KUH122 LED122 LNZ122 LXV122 MHR122 MRN122 NBJ122 NLF122 NVB122 OEX122 OOT122 OYP122 PIL122 PSH122 QCD122 QLZ122 QVV122 RFR122 RPN122 RZJ122 SJF122 STB122 TCX122 TMT122 TWP122 UGL122 UQH122 VAD122 VJZ122 VTV122 WDR122 WNN122 WXJ122 KU122 UQ122 AEM122 AOI122 AYE122 BIA122 BRW122 CBS122 CLO122 CVK122 DFG122 DPC122 DYY122 EIU122 ESQ122 FCM122 FMI122 FWE122 GGA122 GPW122 GZS122 HJO122 HTK122 IDG122 INC122 IWY122 JGU122 JQQ122 KAM122 KKI122 KUE122 LEA122 LNW122 LXS122 MHO122 MRK122 NBG122 NLC122 NUY122 OEU122 OOQ122 OYM122 PII122 PSE122 QCA122 QLW122 QVS122 RFO122 RPK122 RZG122 SJC122 SSY122 TCU122 TMQ122 TWM122 UGI122 UQE122 VAA122 VJW122 VTS122 WDO122 WNK122 WXG122 LA122 UW122 AES122 LC123 WXR123 WNV123 WDZ123 VUD123 VKH123 VAL123 UQP123 UGT123 TWX123 TNB123 TDF123 STJ123 SJN123 RZR123 RPV123 RFZ123 QWD123 QMH123 QCL123 PSP123 PIT123 OYX123 OPB123 OFF123 NVJ123 NLN123 NBR123 MRV123 MHZ123 LYD123 LOH123 LEL123 KUP123 KKT123 KAX123 JRB123 JHF123 IXJ123 INN123 IDR123 HTV123 HJZ123 HAD123 GQH123 GGL123 FWP123 FMT123 FCX123 ETB123 EJF123 DZJ123 DPN123 DFR123 CVV123 CLZ123 CCD123 BSH123 BIL123 AYP123 AOT123 AEX123 VB123 LF123 WXU123 WNY123 WEC123 VUG123 VKK123 VAO123 UQS123 UGW123 TXA123 TNE123 TDI123 STM123 SJQ123 RZU123 RPY123 RGC123 QWG123 QMK123 QCO123 PSS123 PIW123 OZA123 OPE123 OFI123 NVM123 NLQ123 NBU123 MRY123 MIC123 LYG123 LOK123 LEO123 KUS123 KKW123 KBA123 JRE123 JHI123 IXM123 INQ123 IDU123 HTY123 HKC123 HAG123 GQK123 GGO123 FWS123 FMW123 FDA123 ETE123 EJI123 DZM123 DPQ123 DFU123 CVY123 CMC123 CCG123 BSK123 BIO123 AYS123 AOW123 AFA123 VE123 LI123 WXO123 WNS123 WDW123 VUA123 VKE123 VAI123 UQM123 UGQ123 TWU123 TMY123 TDC123 STG123 SJK123 RZO123 RPS123 RFW123 QWA123 QME123 QCI123 PSM123 PIQ123 OYU123 OOY123 OFC123 NVG123 NLK123 NBO123 MRS123 MHW123 LYA123 LOE123 LEI123 KUM123 KKQ123 KAU123 JQY123 JHC123 IXG123 INK123 IDO123 HTS123 HJW123 HAA123 GQE123 GGI123 FWM123 FMQ123 FCU123 ESY123 EJC123 DZG123 DPK123 DFO123 CVS123 CLW123 CCA123 BSE123 BII123 AYM123 AOQ123 AEU123 UY123 AES124 AOO124 AYK124 BIG124 BSC124 CBY124 CLU124 CVQ124 DFM124 DPI124 DZE124 EJA124 ESW124 FCS124 FMO124 FWK124 GGG124 GQC124 GZY124 HJU124 HTQ124 IDM124 INI124 IXE124 JHA124 JQW124 KAS124 KKO124 KUK124 LEG124 LOC124 LXY124 MHU124 MRQ124 NBM124 NLI124 NVE124 OFA124 OOW124 OYS124 PIO124 PSK124 QCG124 QMC124 QVY124 RFU124 RPQ124 RZM124 SJI124 STE124 TDA124 TMW124 TWS124 UGO124 UQK124 VAG124 VKC124 VTY124 WDU124 WNQ124 WXM124 KX124 UT124 AEP124 AOL124 AYH124 BID124 BRZ124 CBV124 CLR124 CVN124 DFJ124 DPF124 DZB124 EIX124 EST124 FCP124 FML124 FWH124 GGD124 GPZ124 GZV124 HJR124 HTN124 IDJ124 INF124 IXB124 JGX124 JQT124 KAP124 KKL124 KUH124 LED124 LNZ124 LXV124 MHR124 MRN124 NBJ124 NLF124 NVB124 OEX124 OOT124 OYP124 PIL124 PSH124 QCD124 QLZ124 QVV124 RFR124 RPN124 RZJ124 SJF124 STB124 TCX124 TMT124 TWP124 UGL124 UQH124 VAD124 VJZ124 VTV124 WDR124 WNN124 WXJ124 KU124 UQ124 AEM124 AOI124 AYE124 BIA124 BRW124 CBS124 CLO124 CVK124 DFG124 DPC124 DYY124 EIU124 ESQ124 FCM124 FMI124 FWE124 GGA124 GPW124 GZS124 HJO124 HTK124 IDG124 INC124 IWY124 JGU124 JQQ124 KAM124 KKI124 KUE124 LEA124 LNW124 LXS124 MHO124 MRK124 NBG124 NLC124 NUY124 OEU124 OOQ124 OYM124 PII124 PSE124 QCA124 QLW124 QVS124 RFO124 RPK124 RZG124 SJC124 SSY124 TCU124 TMQ124 TWM124 UGI124 UQE124 VAA124 VJW124 VTS124 WDO124 WNK124 WXG124 LA124 UW124 LC125 WXR125 WNV125 WDZ125 VUD125 VKH125 VAL125 UQP125 UGT125 TWX125 TNB125 TDF125 STJ125 SJN125 RZR125 RPV125 RFZ125 QWD125 QMH125 QCL125 PSP125 PIT125 OYX125 OPB125 OFF125 NVJ125 NLN125 NBR125 MRV125 MHZ125 LYD125 LOH125 LEL125 KUP125 KKT125 KAX125 JRB125 JHF125 IXJ125 INN125 IDR125 HTV125 HJZ125 HAD125 GQH125 GGL125 FWP125 FMT125 FCX125 ETB125 EJF125 DZJ125 DPN125 DFR125 CVV125 CLZ125 CCD125 BSH125 BIL125 AYP125 AOT125 AEX125 VB125 LF125 WXU125 WNY125 WEC125 VUG125 VKK125 VAO125 UQS125 UGW125 TXA125 TNE125 TDI125 STM125 SJQ125 RZU125 RPY125 RGC125 QWG125 QMK125 QCO125 PSS125 PIW125 OZA125 OPE125 OFI125 NVM125 NLQ125 NBU125 MRY125 MIC125 LYG125 LOK125 LEO125 KUS125 KKW125 KBA125 JRE125 JHI125 IXM125 INQ125 IDU125 HTY125 HKC125 HAG125 GQK125 GGO125 FWS125 FMW125 FDA125 ETE125 EJI125 DZM125 DPQ125 DFU125 CVY125 CMC125 CCG125 BSK125 BIO125 AYS125 AOW125 AFA125 VE125 LI125 WXO125 WNS125 WDW125 VUA125 VKE125 VAI125 UQM125 UGQ125 TWU125 TMY125 TDC125 STG125 SJK125 RZO125 RPS125 RFW125 QWA125 QME125 QCI125 PSM125 PIQ125 OYU125 OOY125 OFC125 NVG125 NLK125 NBO125 MRS125 MHW125 LYA125 LOE125 LEI125 KUM125 KKQ125 KAU125 JQY125 JHC125 IXG125 INK125 IDO125 HTS125 HJW125 HAA125 GQE125 GGI125 FWM125 FMQ125 FCU125 ESY125 EJC125 DZG125 DPK125 DFO125 CVS125 CLW125 CCA125 BSE125 BII125 AYM125 AOQ125 AEU125 UY125 UW126 AES126 AOO126 AYK126 BIG126 BSC126 CBY126 CLU126 CVQ126 DFM126 DPI126 DZE126 EJA126 ESW126 FCS126 FMO126 FWK126 GGG126 GQC126 GZY126 HJU126 HTQ126 IDM126 INI126 IXE126 JHA126 JQW126 KAS126 KKO126 KUK126 LEG126 LOC126 LXY126 MHU126 MRQ126 NBM126 NLI126 NVE126 OFA126 OOW126 OYS126 PIO126 PSK126 QCG126 QMC126 QVY126 RFU126 RPQ126 RZM126 SJI126 STE126 TDA126 TMW126 TWS126 UGO126 UQK126 VAG126 VKC126 VTY126 WDU126 WNQ126 WXM126 KX126 UT126 AEP126 AOL126 AYH126 BID126 BRZ126 CBV126 CLR126 CVN126 DFJ126 DPF126 DZB126 EIX126 EST126 FCP126 FML126 FWH126 GGD126 GPZ126 GZV126 HJR126 HTN126 IDJ126 INF126 IXB126 JGX126 JQT126 KAP126 KKL126 KUH126 LED126 LNZ126 LXV126 MHR126 MRN126 NBJ126 NLF126 NVB126 OEX126 OOT126 OYP126 PIL126 PSH126 QCD126 QLZ126 QVV126 RFR126 RPN126 RZJ126 SJF126 STB126 TCX126 TMT126 TWP126 UGL126 UQH126 VAD126 VJZ126 VTV126 WDR126 WNN126 WXJ126 KU126 UQ126 AEM126 AOI126 AYE126 BIA126 BRW126 CBS126 CLO126 CVK126 DFG126 DPC126 DYY126 EIU126 ESQ126 FCM126 FMI126 FWE126 GGA126 GPW126 GZS126 HJO126 HTK126 IDG126 INC126 IWY126 JGU126 JQQ126 KAM126 KKI126 KUE126 LEA126 LNW126 LXS126 MHO126 MRK126 NBG126 NLC126 NUY126 OEU126 OOQ126 OYM126 PII126 PSE126 QCA126 QLW126 QVS126 RFO126 RPK126 RZG126 SJC126 SSY126 TCU126 TMQ126 TWM126 UGI126 UQE126 VAA126 VJW126 VTS126 WDO126 WNK126 WXG126 LA126 LC127 WXR127 WNV127 WDZ127 VUD127 VKH127 VAL127 UQP127 UGT127 TWX127 TNB127 TDF127 STJ127 SJN127 RZR127 RPV127 RFZ127 QWD127 QMH127 QCL127 PSP127 PIT127 OYX127 OPB127 OFF127 NVJ127 NLN127 NBR127 MRV127 MHZ127 LYD127 LOH127 LEL127 KUP127 KKT127 KAX127 JRB127 JHF127 IXJ127 INN127 IDR127 HTV127 HJZ127 HAD127 GQH127 GGL127 FWP127 FMT127 FCX127 ETB127 EJF127 DZJ127 DPN127 DFR127 CVV127 CLZ127 CCD127 BSH127 BIL127 AYP127 AOT127 AEX127 VB127 LF127 WXU127 WNY127 WEC127 VUG127 VKK127 VAO127 UQS127 UGW127 TXA127 TNE127 TDI127 STM127 SJQ127 RZU127 RPY127 RGC127 QWG127 QMK127 QCO127 PSS127 PIW127 OZA127 OPE127 OFI127 NVM127 NLQ127 NBU127 MRY127 MIC127 LYG127 LOK127 LEO127 KUS127 KKW127 KBA127 JRE127 JHI127 IXM127 INQ127 IDU127 HTY127 HKC127 HAG127 GQK127 GGO127 FWS127 FMW127 FDA127 ETE127 EJI127 DZM127 DPQ127 DFU127 CVY127 CMC127 CCG127 BSK127 BIO127 AYS127 AOW127 AFA127 VE127 LI127 WXO127 WNS127 WDW127 VUA127 VKE127 VAI127 UQM127 UGQ127 TWU127 TMY127 TDC127 STG127 SJK127 RZO127 RPS127 RFW127 QWA127 QME127 QCI127 PSM127 PIQ127 OYU127 OOY127 OFC127 NVG127 NLK127 NBO127 MRS127 MHW127 LYA127 LOE127 LEI127 KUM127 KKQ127 KAU127 JQY127 JHC127 IXG127 INK127 IDO127 HTS127 HJW127 HAA127 GQE127 GGI127 FWM127 FMQ127 FCU127 ESY127 EJC127 DZG127 DPK127 DFO127 CVS127 CLW127 CCA127 BSE127 BII127 AYM127 AOQ127 AEU127 UY127 LA128 WXG132 UW128 AES128 AOO128 AYK128 BIG128 BSC128 CBY128 CLU128 CVQ128 DFM128 DPI128 DZE128 EJA128 ESW128 FCS128 FMO128 FWK128 GGG128 GQC128 GZY128 HJU128 HTQ128 IDM128 INI128 IXE128 JHA128 JQW128 KAS128 KKO128 KUK128 LEG128 LOC128 LXY128 MHU128 MRQ128 NBM128 NLI128 NVE128 OFA128 OOW128 OYS128 PIO128 PSK128 QCG128 QMC128 QVY128 RFU128 RPQ128 RZM128 SJI128 STE128 TDA128 TMW128 TWS128 UGO128 UQK128 VAG128 VKC128 VTY128 WDU128 WNQ128 WXM128 KX128 UT128 AEP128 AOL128 AYH128 BID128 BRZ128 CBV128 CLR128 CVN128 DFJ128 DPF128 DZB128 EIX128 EST128 FCP128 FML128 FWH128 GGD128 GPZ128 GZV128 HJR128 HTN128 IDJ128 INF128 IXB128 JGX128 JQT128 KAP128 KKL128 KUH128 LED128 LNZ128 LXV128 MHR128 MRN128 NBJ128 NLF128 NVB128 OEX128 OOT128 OYP128 PIL128 PSH128 QCD128 QLZ128 QVV128 RFR128 RPN128 RZJ128 SJF128 STB128 TCX128 TMT128 TWP128 UGL128 UQH128 VAD128 VJZ128 VTV128 WDR128 WNN128 WXJ128 KU128 UQ128 AEM128 AOI128 AYE128 BIA128 BRW128 CBS128 CLO128 CVK128 DFG128 DPC128 DYY128 EIU128 ESQ128 FCM128 FMI128 FWE128 GGA128 GPW128 GZS128 HJO128 HTK128 IDG128 INC128 IWY128 JGU128 JQQ128 KAM128 KKI128 KUE128 LEA128 LNW128 LXS128 MHO128 MRK128 NBG128 NLC128 NUY128 OEU128 OOQ128 OYM128 PII128 PSE128 QCA128 QLW128 QVS128 RFO128 RPK128 RZG128 SJC128 SSY128 TCU128 TMQ128 TWM128 UGI128 UQE128 VAA128 VJW128 VTS128 WDO128 WNK128 WXG128 LC129 WXR129 WNV129 WDZ129 VUD129 VKH129 VAL129 UQP129 UGT129 TWX129 TNB129 TDF129 STJ129 SJN129 RZR129 RPV129 RFZ129 QWD129 QMH129 QCL129 PSP129 PIT129 OYX129 OPB129 OFF129 NVJ129 NLN129 NBR129 MRV129 MHZ129 LYD129 LOH129 LEL129 KUP129 KKT129 KAX129 JRB129 JHF129 IXJ129 INN129 IDR129 HTV129 HJZ129 HAD129 GQH129 GGL129 FWP129 FMT129 FCX129 ETB129 EJF129 DZJ129 DPN129 DFR129 CVV129 CLZ129 CCD129 BSH129 BIL129 AYP129 AOT129 AEX129 VB129 LF129 WXU129 WNY129 WEC129 VUG129 VKK129 VAO129 UQS129 UGW129 TXA129 TNE129 TDI129 STM129 SJQ129 RZU129 RPY129 RGC129 QWG129 QMK129 QCO129 PSS129 PIW129 OZA129 OPE129 OFI129 NVM129 NLQ129 NBU129 MRY129 MIC129 LYG129 LOK129 LEO129 KUS129 KKW129 KBA129 JRE129 JHI129 IXM129 INQ129 IDU129 HTY129 HKC129 HAG129 GQK129 GGO129 FWS129 FMW129 FDA129 ETE129 EJI129 DZM129 DPQ129 DFU129 CVY129 CMC129 CCG129 BSK129 BIO129 AYS129 AOW129 AFA129 VE129 LI129 WXO129 WNS129 WDW129 VUA129 VKE129 VAI129 UQM129 UGQ129 TWU129 TMY129 TDC129 STG129 SJK129 RZO129 RPS129 RFW129 QWA129 QME129 QCI129 PSM129 PIQ129 OYU129 OOY129 OFC129 NVG129 NLK129 NBO129 MRS129 MHW129 LYA129 LOE129 LEI129 KUM129 KKQ129 KAU129 JQY129 JHC129 IXG129 INK129 IDO129 HTS129 HJW129 HAA129 GQE129 GGI129 FWM129 FMQ129 FCU129 ESY129 EJC129 DZG129 DPK129 DFO129 CVS129 CLW129 CCA129 BSE129 BII129 AYM129 AOQ129 AEU129 UY129 WXG130 LC131 LA130 UW130 AES130 AOO130 AYK130 BIG130 BSC130 CBY130 CLU130 CVQ130 DFM130 DPI130 DZE130 EJA130 ESW130 FCS130 FMO130 FWK130 GGG130 GQC130 GZY130 HJU130 HTQ130 IDM130 INI130 IXE130 JHA130 JQW130 KAS130 KKO130 KUK130 LEG130 LOC130 LXY130 MHU130 MRQ130 NBM130 NLI130 NVE130 OFA130 OOW130 OYS130 PIO130 PSK130 QCG130 QMC130 QVY130 RFU130 RPQ130 RZM130 SJI130 STE130 TDA130 TMW130 TWS130 UGO130 UQK130 VAG130 VKC130 VTY130 WDU130 WNQ130 WXM130 KX130 UT130 AEP130 AOL130 AYH130 BID130 BRZ130 CBV130 CLR130 CVN130 DFJ130 DPF130 DZB130 EIX130 EST130 FCP130 FML130 FWH130 GGD130 GPZ130 GZV130 HJR130 HTN130 IDJ130 INF130 IXB130 JGX130 JQT130 KAP130 KKL130 KUH130 LED130 LNZ130 LXV130 MHR130 MRN130 NBJ130 NLF130 NVB130 OEX130 OOT130 OYP130 PIL130 PSH130 QCD130 QLZ130 QVV130 RFR130 RPN130 RZJ130 SJF130 STB130 TCX130 TMT130 TWP130 UGL130 UQH130 VAD130 VJZ130 VTV130 WDR130 WNN130 WXJ130 KU130 UQ130 AEM130 AOI130 AYE130 BIA130 BRW130 CBS130 CLO130 CVK130 DFG130 DPC130 DYY130 EIU130 ESQ130 FCM130 FMI130 FWE130 GGA130 GPW130 GZS130 HJO130 HTK130 IDG130 INC130 IWY130 JGU130 JQQ130 KAM130 KKI130 KUE130 LEA130 LNW130 LXS130 MHO130 MRK130 NBG130 NLC130 NUY130 OEU130 OOQ130 OYM130 PII130 PSE130 QCA130 QLW130 QVS130 RFO130 RPK130 RZG130 SJC130 SSY130 TCU130 TMQ130 TWM130 UGI130 UQE130 VAA130 VJW130 VTS130 WDO130 WNK130 WNK132 WXR131 WNV131 WDZ131 VUD131 VKH131 VAL131 UQP131 UGT131 TWX131 TNB131 TDF131 STJ131 SJN131 RZR131 RPV131 RFZ131 QWD131 QMH131 QCL131 PSP131 PIT131 OYX131 OPB131 OFF131 NVJ131 NLN131 NBR131 MRV131 MHZ131 LYD131 LOH131 LEL131 KUP131 KKT131 KAX131 JRB131 JHF131 IXJ131 INN131 IDR131 HTV131 HJZ131 HAD131 GQH131 GGL131 FWP131 FMT131 FCX131 ETB131 EJF131 DZJ131 DPN131 DFR131 CVV131 CLZ131 CCD131 BSH131 BIL131 AYP131 AOT131 AEX131 VB131 LF131 WXU131 WNY131 WEC131 VUG131 VKK131 VAO131 UQS131 UGW131 TXA131 TNE131 TDI131 STM131 SJQ131 RZU131 RPY131 RGC131 QWG131 QMK131 QCO131 PSS131 PIW131 OZA131 OPE131 OFI131 NVM131 NLQ131 NBU131 MRY131 MIC131 LYG131 LOK131 LEO131 KUS131 KKW131 KBA131 JRE131 JHI131 IXM131 INQ131 IDU131 HTY131 HKC131 HAG131 GQK131 GGO131 FWS131 FMW131 FDA131 ETE131 EJI131 DZM131 DPQ131 DFU131 CVY131 CMC131 CCG131 BSK131 BIO131 AYS131 AOW131 AFA131 VE131 LI131 WXO131 WNS131 WDW131 VUA131 VKE131 VAI131 UQM131 UGQ131 TWU131 TMY131 TDC131 STG131 SJK131 RZO131 RPS131 RFW131 QWA131 QME131 QCI131 PSM131 PIQ131 OYU131 OOY131 OFC131 NVG131 NLK131 NBO131 MRS131 MHW131 LYA131 LOE131 LEI131 KUM131 KKQ131 KAU131 JQY131 JHC131 IXG131 INK131 IDO131 HTS131 HJW131 HAA131 GQE131 GGI131 FWM131 FMQ131 FCU131 ESY131 EJC131 DZG131 DPK131 DFO131 CVS131 CLW131 CCA131 BSE131 BII131 AYM131 AOQ131 AEU131 UY131 CLU142 BM43 BG33:BG41 BM33:BM41 BH42 BK42 BN42 AY43 BK44 BN44 BH44 BJ45:BJ51 BG45:BG51 BM45:BM51 BJ43 BJ115:BJ145 BG115:BG143 BM115:BM145 BK146:BK150 BN146:BN150 BH146:BH150 BM151:BM874 VUD143:VUD872 VKH143:VKH872 VAL143:VAL872 UQP143:UQP872 UGT143:UGT872 TWX143:TWX872 TNB143:TNB872 TDF143:TDF872 STJ143:STJ872 SJN143:SJN872 RZR143:RZR872 RPV143:RPV872 RFZ143:RFZ872 QWD143:QWD872 QMH143:QMH872 QCL143:QCL872 PSP143:PSP872 PIT143:PIT872 OYX143:OYX872 OPB143:OPB872 OFF143:OFF872 NVJ143:NVJ872 NLN143:NLN872 NBR143:NBR872 MRV143:MRV872 MHZ143:MHZ872 LYD143:LYD872 LOH143:LOH872 LEL143:LEL872 KUP143:KUP872 KKT143:KKT872 KAX143:KAX872 JRB143:JRB872 JHF143:JHF872 IXJ143:IXJ872 INN143:INN872 IDR143:IDR872 HTV143:HTV872 HJZ143:HJZ872 HAD143:HAD872 GQH143:GQH872 GGL143:GGL872 FWP143:FWP872 FMT143:FMT872 FCX143:FCX872 ETB143:ETB872 EJF143:EJF872 DZJ143:DZJ872 DPN143:DPN872 DFR143:DFR872 CVV143:CVV872 CLZ143:CLZ872 CCD143:CCD872 BSH143:BSH872 BIL143:BIL872 AYP143:AYP872 AOT143:AOT872 AEX143:AEX872 VB143:VB872 LF143:LF872 WXU143:WXU874 WNY143:WNY874 WEC143:WEC874 VUG143:VUG874 VKK143:VKK874 VAO143:VAO874 UQS143:UQS874 UGW143:UGW874 TXA143:TXA874 TNE143:TNE874 TDI143:TDI874 STM143:STM874 SJQ143:SJQ874 RZU143:RZU874 RPY143:RPY874 RGC143:RGC874 QWG143:QWG874 QMK143:QMK874 QCO143:QCO874 PSS143:PSS874 PIW143:PIW874 OZA143:OZA874 OPE143:OPE874 OFI143:OFI874 NVM143:NVM874 NLQ143:NLQ874 NBU143:NBU874 MRY143:MRY874 MIC143:MIC874 LYG143:LYG874 LOK143:LOK874 LEO143:LEO874 KUS143:KUS874 KKW143:KKW874 KBA143:KBA874 JRE143:JRE874 JHI143:JHI874 IXM143:IXM874 INQ143:INQ874 IDU143:IDU874 HTY143:HTY874 HKC143:HKC874 HAG143:HAG874 GQK143:GQK874 GGO143:GGO874 FWS143:FWS874 FMW143:FMW874 FDA143:FDA874 ETE143:ETE874 EJI143:EJI874 DZM143:DZM874 DPQ143:DPQ874 DFU143:DFU874 CVY143:CVY874 CMC143:CMC874 CCG143:CCG874 BSK143:BSK874 BIO143:BIO874 AYS143:AYS874 AOW143:AOW874 AFA143:AFA874 VE143:VE874 LI143:LI874 WXO143:WXO872 WNS143:WNS872 WDW143:WDW872 VUA143:VUA872 VKE143:VKE872 VAI143:VAI872 UQM143:UQM872 UGQ143:UGQ872 TWU143:TWU872 TMY143:TMY872 TDC143:TDC872 STG143:STG872 SJK143:SJK872 RZO143:RZO872 RPS143:RPS872 RFW143:RFW872 QWA143:QWA872 QME143:QME872 QCI143:QCI872 PSM143:PSM872 PIQ143:PIQ872 OYU143:OYU872 OOY143:OOY872 OFC143:OFC872 NVG143:NVG872 NLK143:NLK872 NBO143:NBO872 MRS143:MRS872 MHW143:MHW872 LYA143:LYA872 LOE143:LOE872 LEI143:LEI872 KUM143:KUM872 KKQ143:KKQ872 KAU143:KAU872 JQY143:JQY872 JHC143:JHC872 IXG143:IXG872 INK143:INK872 IDO143:IDO872 HTS143:HTS872 HJW143:HJW872 HAA143:HAA872 GQE143:GQE872 GGI143:GGI872 FWM143:FWM872 FMQ143:FMQ872 FCU143:FCU872 ESY143:ESY872 EJC143:EJC872 DZG143:DZG872 DPK143:DPK872 DFO143:DFO872 CVS143:CVS872 CLW143:CLW872 CCA143:CCA872 BSE143:BSE872 BII143:BII872 AYM143:AYM872 AOQ143:AOQ872 AEU143:AEU872 UY143:UY872 LC143:LC872 WXR143:WXR872 WNV143:WNV872 BJ151:BJ872 BG151:BG872 WDZ143:WDZ872</xm:sqref>
        </x14:dataValidation>
        <x14:dataValidation type="custom" allowBlank="1" showInputMessage="1" showErrorMessage="1">
          <x14:formula1>
            <xm:f>AB11*AC11</xm:f>
          </x14:formula1>
          <xm:sqref>AQ65603 KU65603 UQ65603 AEM65603 AOI65603 AYE65603 BIA65603 BRW65603 CBS65603 CLO65603 CVK65603 DFG65603 DPC65603 DYY65603 EIU65603 ESQ65603 FCM65603 FMI65603 FWE65603 GGA65603 GPW65603 GZS65603 HJO65603 HTK65603 IDG65603 INC65603 IWY65603 JGU65603 JQQ65603 KAM65603 KKI65603 KUE65603 LEA65603 LNW65603 LXS65603 MHO65603 MRK65603 NBG65603 NLC65603 NUY65603 OEU65603 OOQ65603 OYM65603 PII65603 PSE65603 QCA65603 QLW65603 QVS65603 RFO65603 RPK65603 RZG65603 SJC65603 SSY65603 TCU65603 TMQ65603 TWM65603 UGI65603 UQE65603 VAA65603 VJW65603 VTS65603 WDO65603 WNK65603 WXG65603 AQ131139 KU131139 UQ131139 AEM131139 AOI131139 AYE131139 BIA131139 BRW131139 CBS131139 CLO131139 CVK131139 DFG131139 DPC131139 DYY131139 EIU131139 ESQ131139 FCM131139 FMI131139 FWE131139 GGA131139 GPW131139 GZS131139 HJO131139 HTK131139 IDG131139 INC131139 IWY131139 JGU131139 JQQ131139 KAM131139 KKI131139 KUE131139 LEA131139 LNW131139 LXS131139 MHO131139 MRK131139 NBG131139 NLC131139 NUY131139 OEU131139 OOQ131139 OYM131139 PII131139 PSE131139 QCA131139 QLW131139 QVS131139 RFO131139 RPK131139 RZG131139 SJC131139 SSY131139 TCU131139 TMQ131139 TWM131139 UGI131139 UQE131139 VAA131139 VJW131139 VTS131139 WDO131139 WNK131139 WXG131139 AQ196675 KU196675 UQ196675 AEM196675 AOI196675 AYE196675 BIA196675 BRW196675 CBS196675 CLO196675 CVK196675 DFG196675 DPC196675 DYY196675 EIU196675 ESQ196675 FCM196675 FMI196675 FWE196675 GGA196675 GPW196675 GZS196675 HJO196675 HTK196675 IDG196675 INC196675 IWY196675 JGU196675 JQQ196675 KAM196675 KKI196675 KUE196675 LEA196675 LNW196675 LXS196675 MHO196675 MRK196675 NBG196675 NLC196675 NUY196675 OEU196675 OOQ196675 OYM196675 PII196675 PSE196675 QCA196675 QLW196675 QVS196675 RFO196675 RPK196675 RZG196675 SJC196675 SSY196675 TCU196675 TMQ196675 TWM196675 UGI196675 UQE196675 VAA196675 VJW196675 VTS196675 WDO196675 WNK196675 WXG196675 AQ262211 KU262211 UQ262211 AEM262211 AOI262211 AYE262211 BIA262211 BRW262211 CBS262211 CLO262211 CVK262211 DFG262211 DPC262211 DYY262211 EIU262211 ESQ262211 FCM262211 FMI262211 FWE262211 GGA262211 GPW262211 GZS262211 HJO262211 HTK262211 IDG262211 INC262211 IWY262211 JGU262211 JQQ262211 KAM262211 KKI262211 KUE262211 LEA262211 LNW262211 LXS262211 MHO262211 MRK262211 NBG262211 NLC262211 NUY262211 OEU262211 OOQ262211 OYM262211 PII262211 PSE262211 QCA262211 QLW262211 QVS262211 RFO262211 RPK262211 RZG262211 SJC262211 SSY262211 TCU262211 TMQ262211 TWM262211 UGI262211 UQE262211 VAA262211 VJW262211 VTS262211 WDO262211 WNK262211 WXG262211 AQ327747 KU327747 UQ327747 AEM327747 AOI327747 AYE327747 BIA327747 BRW327747 CBS327747 CLO327747 CVK327747 DFG327747 DPC327747 DYY327747 EIU327747 ESQ327747 FCM327747 FMI327747 FWE327747 GGA327747 GPW327747 GZS327747 HJO327747 HTK327747 IDG327747 INC327747 IWY327747 JGU327747 JQQ327747 KAM327747 KKI327747 KUE327747 LEA327747 LNW327747 LXS327747 MHO327747 MRK327747 NBG327747 NLC327747 NUY327747 OEU327747 OOQ327747 OYM327747 PII327747 PSE327747 QCA327747 QLW327747 QVS327747 RFO327747 RPK327747 RZG327747 SJC327747 SSY327747 TCU327747 TMQ327747 TWM327747 UGI327747 UQE327747 VAA327747 VJW327747 VTS327747 WDO327747 WNK327747 WXG327747 AQ393283 KU393283 UQ393283 AEM393283 AOI393283 AYE393283 BIA393283 BRW393283 CBS393283 CLO393283 CVK393283 DFG393283 DPC393283 DYY393283 EIU393283 ESQ393283 FCM393283 FMI393283 FWE393283 GGA393283 GPW393283 GZS393283 HJO393283 HTK393283 IDG393283 INC393283 IWY393283 JGU393283 JQQ393283 KAM393283 KKI393283 KUE393283 LEA393283 LNW393283 LXS393283 MHO393283 MRK393283 NBG393283 NLC393283 NUY393283 OEU393283 OOQ393283 OYM393283 PII393283 PSE393283 QCA393283 QLW393283 QVS393283 RFO393283 RPK393283 RZG393283 SJC393283 SSY393283 TCU393283 TMQ393283 TWM393283 UGI393283 UQE393283 VAA393283 VJW393283 VTS393283 WDO393283 WNK393283 WXG393283 AQ458819 KU458819 UQ458819 AEM458819 AOI458819 AYE458819 BIA458819 BRW458819 CBS458819 CLO458819 CVK458819 DFG458819 DPC458819 DYY458819 EIU458819 ESQ458819 FCM458819 FMI458819 FWE458819 GGA458819 GPW458819 GZS458819 HJO458819 HTK458819 IDG458819 INC458819 IWY458819 JGU458819 JQQ458819 KAM458819 KKI458819 KUE458819 LEA458819 LNW458819 LXS458819 MHO458819 MRK458819 NBG458819 NLC458819 NUY458819 OEU458819 OOQ458819 OYM458819 PII458819 PSE458819 QCA458819 QLW458819 QVS458819 RFO458819 RPK458819 RZG458819 SJC458819 SSY458819 TCU458819 TMQ458819 TWM458819 UGI458819 UQE458819 VAA458819 VJW458819 VTS458819 WDO458819 WNK458819 WXG458819 AQ524355 KU524355 UQ524355 AEM524355 AOI524355 AYE524355 BIA524355 BRW524355 CBS524355 CLO524355 CVK524355 DFG524355 DPC524355 DYY524355 EIU524355 ESQ524355 FCM524355 FMI524355 FWE524355 GGA524355 GPW524355 GZS524355 HJO524355 HTK524355 IDG524355 INC524355 IWY524355 JGU524355 JQQ524355 KAM524355 KKI524355 KUE524355 LEA524355 LNW524355 LXS524355 MHO524355 MRK524355 NBG524355 NLC524355 NUY524355 OEU524355 OOQ524355 OYM524355 PII524355 PSE524355 QCA524355 QLW524355 QVS524355 RFO524355 RPK524355 RZG524355 SJC524355 SSY524355 TCU524355 TMQ524355 TWM524355 UGI524355 UQE524355 VAA524355 VJW524355 VTS524355 WDO524355 WNK524355 WXG524355 AQ589891 KU589891 UQ589891 AEM589891 AOI589891 AYE589891 BIA589891 BRW589891 CBS589891 CLO589891 CVK589891 DFG589891 DPC589891 DYY589891 EIU589891 ESQ589891 FCM589891 FMI589891 FWE589891 GGA589891 GPW589891 GZS589891 HJO589891 HTK589891 IDG589891 INC589891 IWY589891 JGU589891 JQQ589891 KAM589891 KKI589891 KUE589891 LEA589891 LNW589891 LXS589891 MHO589891 MRK589891 NBG589891 NLC589891 NUY589891 OEU589891 OOQ589891 OYM589891 PII589891 PSE589891 QCA589891 QLW589891 QVS589891 RFO589891 RPK589891 RZG589891 SJC589891 SSY589891 TCU589891 TMQ589891 TWM589891 UGI589891 UQE589891 VAA589891 VJW589891 VTS589891 WDO589891 WNK589891 WXG589891 AQ655427 KU655427 UQ655427 AEM655427 AOI655427 AYE655427 BIA655427 BRW655427 CBS655427 CLO655427 CVK655427 DFG655427 DPC655427 DYY655427 EIU655427 ESQ655427 FCM655427 FMI655427 FWE655427 GGA655427 GPW655427 GZS655427 HJO655427 HTK655427 IDG655427 INC655427 IWY655427 JGU655427 JQQ655427 KAM655427 KKI655427 KUE655427 LEA655427 LNW655427 LXS655427 MHO655427 MRK655427 NBG655427 NLC655427 NUY655427 OEU655427 OOQ655427 OYM655427 PII655427 PSE655427 QCA655427 QLW655427 QVS655427 RFO655427 RPK655427 RZG655427 SJC655427 SSY655427 TCU655427 TMQ655427 TWM655427 UGI655427 UQE655427 VAA655427 VJW655427 VTS655427 WDO655427 WNK655427 WXG655427 AQ720963 KU720963 UQ720963 AEM720963 AOI720963 AYE720963 BIA720963 BRW720963 CBS720963 CLO720963 CVK720963 DFG720963 DPC720963 DYY720963 EIU720963 ESQ720963 FCM720963 FMI720963 FWE720963 GGA720963 GPW720963 GZS720963 HJO720963 HTK720963 IDG720963 INC720963 IWY720963 JGU720963 JQQ720963 KAM720963 KKI720963 KUE720963 LEA720963 LNW720963 LXS720963 MHO720963 MRK720963 NBG720963 NLC720963 NUY720963 OEU720963 OOQ720963 OYM720963 PII720963 PSE720963 QCA720963 QLW720963 QVS720963 RFO720963 RPK720963 RZG720963 SJC720963 SSY720963 TCU720963 TMQ720963 TWM720963 UGI720963 UQE720963 VAA720963 VJW720963 VTS720963 WDO720963 WNK720963 WXG720963 AQ786499 KU786499 UQ786499 AEM786499 AOI786499 AYE786499 BIA786499 BRW786499 CBS786499 CLO786499 CVK786499 DFG786499 DPC786499 DYY786499 EIU786499 ESQ786499 FCM786499 FMI786499 FWE786499 GGA786499 GPW786499 GZS786499 HJO786499 HTK786499 IDG786499 INC786499 IWY786499 JGU786499 JQQ786499 KAM786499 KKI786499 KUE786499 LEA786499 LNW786499 LXS786499 MHO786499 MRK786499 NBG786499 NLC786499 NUY786499 OEU786499 OOQ786499 OYM786499 PII786499 PSE786499 QCA786499 QLW786499 QVS786499 RFO786499 RPK786499 RZG786499 SJC786499 SSY786499 TCU786499 TMQ786499 TWM786499 UGI786499 UQE786499 VAA786499 VJW786499 VTS786499 WDO786499 WNK786499 WXG786499 AQ852035 KU852035 UQ852035 AEM852035 AOI852035 AYE852035 BIA852035 BRW852035 CBS852035 CLO852035 CVK852035 DFG852035 DPC852035 DYY852035 EIU852035 ESQ852035 FCM852035 FMI852035 FWE852035 GGA852035 GPW852035 GZS852035 HJO852035 HTK852035 IDG852035 INC852035 IWY852035 JGU852035 JQQ852035 KAM852035 KKI852035 KUE852035 LEA852035 LNW852035 LXS852035 MHO852035 MRK852035 NBG852035 NLC852035 NUY852035 OEU852035 OOQ852035 OYM852035 PII852035 PSE852035 QCA852035 QLW852035 QVS852035 RFO852035 RPK852035 RZG852035 SJC852035 SSY852035 TCU852035 TMQ852035 TWM852035 UGI852035 UQE852035 VAA852035 VJW852035 VTS852035 WDO852035 WNK852035 WXG852035 AQ917571 KU917571 UQ917571 AEM917571 AOI917571 AYE917571 BIA917571 BRW917571 CBS917571 CLO917571 CVK917571 DFG917571 DPC917571 DYY917571 EIU917571 ESQ917571 FCM917571 FMI917571 FWE917571 GGA917571 GPW917571 GZS917571 HJO917571 HTK917571 IDG917571 INC917571 IWY917571 JGU917571 JQQ917571 KAM917571 KKI917571 KUE917571 LEA917571 LNW917571 LXS917571 MHO917571 MRK917571 NBG917571 NLC917571 NUY917571 OEU917571 OOQ917571 OYM917571 PII917571 PSE917571 QCA917571 QLW917571 QVS917571 RFO917571 RPK917571 RZG917571 SJC917571 SSY917571 TCU917571 TMQ917571 TWM917571 UGI917571 UQE917571 VAA917571 VJW917571 VTS917571 WDO917571 WNK917571 WXG917571 AQ983107 KU983107 UQ983107 AEM983107 AOI983107 AYE983107 BIA983107 BRW983107 CBS983107 CLO983107 CVK983107 DFG983107 DPC983107 DYY983107 EIU983107 ESQ983107 FCM983107 FMI983107 FWE983107 GGA983107 GPW983107 GZS983107 HJO983107 HTK983107 IDG983107 INC983107 IWY983107 JGU983107 JQQ983107 KAM983107 KKI983107 KUE983107 LEA983107 LNW983107 LXS983107 MHO983107 MRK983107 NBG983107 NLC983107 NUY983107 OEU983107 OOQ983107 OYM983107 PII983107 PSE983107 QCA983107 QLW983107 QVS983107 RFO983107 RPK983107 RZG983107 SJC983107 SSY983107 TCU983107 TMQ983107 TWM983107 UGI983107 UQE983107 VAA983107 VJW983107 VTS983107 WDO983107 WNK983107 WXG983107 AF65601:AF65603 KJ65601:KJ65603 UF65601:UF65603 AEB65601:AEB65603 ANX65601:ANX65603 AXT65601:AXT65603 BHP65601:BHP65603 BRL65601:BRL65603 CBH65601:CBH65603 CLD65601:CLD65603 CUZ65601:CUZ65603 DEV65601:DEV65603 DOR65601:DOR65603 DYN65601:DYN65603 EIJ65601:EIJ65603 ESF65601:ESF65603 FCB65601:FCB65603 FLX65601:FLX65603 FVT65601:FVT65603 GFP65601:GFP65603 GPL65601:GPL65603 GZH65601:GZH65603 HJD65601:HJD65603 HSZ65601:HSZ65603 ICV65601:ICV65603 IMR65601:IMR65603 IWN65601:IWN65603 JGJ65601:JGJ65603 JQF65601:JQF65603 KAB65601:KAB65603 KJX65601:KJX65603 KTT65601:KTT65603 LDP65601:LDP65603 LNL65601:LNL65603 LXH65601:LXH65603 MHD65601:MHD65603 MQZ65601:MQZ65603 NAV65601:NAV65603 NKR65601:NKR65603 NUN65601:NUN65603 OEJ65601:OEJ65603 OOF65601:OOF65603 OYB65601:OYB65603 PHX65601:PHX65603 PRT65601:PRT65603 QBP65601:QBP65603 QLL65601:QLL65603 QVH65601:QVH65603 RFD65601:RFD65603 ROZ65601:ROZ65603 RYV65601:RYV65603 SIR65601:SIR65603 SSN65601:SSN65603 TCJ65601:TCJ65603 TMF65601:TMF65603 TWB65601:TWB65603 UFX65601:UFX65603 UPT65601:UPT65603 UZP65601:UZP65603 VJL65601:VJL65603 VTH65601:VTH65603 WDD65601:WDD65603 WMZ65601:WMZ65603 WWV65601:WWV65603 AF131137:AF131139 KJ131137:KJ131139 UF131137:UF131139 AEB131137:AEB131139 ANX131137:ANX131139 AXT131137:AXT131139 BHP131137:BHP131139 BRL131137:BRL131139 CBH131137:CBH131139 CLD131137:CLD131139 CUZ131137:CUZ131139 DEV131137:DEV131139 DOR131137:DOR131139 DYN131137:DYN131139 EIJ131137:EIJ131139 ESF131137:ESF131139 FCB131137:FCB131139 FLX131137:FLX131139 FVT131137:FVT131139 GFP131137:GFP131139 GPL131137:GPL131139 GZH131137:GZH131139 HJD131137:HJD131139 HSZ131137:HSZ131139 ICV131137:ICV131139 IMR131137:IMR131139 IWN131137:IWN131139 JGJ131137:JGJ131139 JQF131137:JQF131139 KAB131137:KAB131139 KJX131137:KJX131139 KTT131137:KTT131139 LDP131137:LDP131139 LNL131137:LNL131139 LXH131137:LXH131139 MHD131137:MHD131139 MQZ131137:MQZ131139 NAV131137:NAV131139 NKR131137:NKR131139 NUN131137:NUN131139 OEJ131137:OEJ131139 OOF131137:OOF131139 OYB131137:OYB131139 PHX131137:PHX131139 PRT131137:PRT131139 QBP131137:QBP131139 QLL131137:QLL131139 QVH131137:QVH131139 RFD131137:RFD131139 ROZ131137:ROZ131139 RYV131137:RYV131139 SIR131137:SIR131139 SSN131137:SSN131139 TCJ131137:TCJ131139 TMF131137:TMF131139 TWB131137:TWB131139 UFX131137:UFX131139 UPT131137:UPT131139 UZP131137:UZP131139 VJL131137:VJL131139 VTH131137:VTH131139 WDD131137:WDD131139 WMZ131137:WMZ131139 WWV131137:WWV131139 AF196673:AF196675 KJ196673:KJ196675 UF196673:UF196675 AEB196673:AEB196675 ANX196673:ANX196675 AXT196673:AXT196675 BHP196673:BHP196675 BRL196673:BRL196675 CBH196673:CBH196675 CLD196673:CLD196675 CUZ196673:CUZ196675 DEV196673:DEV196675 DOR196673:DOR196675 DYN196673:DYN196675 EIJ196673:EIJ196675 ESF196673:ESF196675 FCB196673:FCB196675 FLX196673:FLX196675 FVT196673:FVT196675 GFP196673:GFP196675 GPL196673:GPL196675 GZH196673:GZH196675 HJD196673:HJD196675 HSZ196673:HSZ196675 ICV196673:ICV196675 IMR196673:IMR196675 IWN196673:IWN196675 JGJ196673:JGJ196675 JQF196673:JQF196675 KAB196673:KAB196675 KJX196673:KJX196675 KTT196673:KTT196675 LDP196673:LDP196675 LNL196673:LNL196675 LXH196673:LXH196675 MHD196673:MHD196675 MQZ196673:MQZ196675 NAV196673:NAV196675 NKR196673:NKR196675 NUN196673:NUN196675 OEJ196673:OEJ196675 OOF196673:OOF196675 OYB196673:OYB196675 PHX196673:PHX196675 PRT196673:PRT196675 QBP196673:QBP196675 QLL196673:QLL196675 QVH196673:QVH196675 RFD196673:RFD196675 ROZ196673:ROZ196675 RYV196673:RYV196675 SIR196673:SIR196675 SSN196673:SSN196675 TCJ196673:TCJ196675 TMF196673:TMF196675 TWB196673:TWB196675 UFX196673:UFX196675 UPT196673:UPT196675 UZP196673:UZP196675 VJL196673:VJL196675 VTH196673:VTH196675 WDD196673:WDD196675 WMZ196673:WMZ196675 WWV196673:WWV196675 AF262209:AF262211 KJ262209:KJ262211 UF262209:UF262211 AEB262209:AEB262211 ANX262209:ANX262211 AXT262209:AXT262211 BHP262209:BHP262211 BRL262209:BRL262211 CBH262209:CBH262211 CLD262209:CLD262211 CUZ262209:CUZ262211 DEV262209:DEV262211 DOR262209:DOR262211 DYN262209:DYN262211 EIJ262209:EIJ262211 ESF262209:ESF262211 FCB262209:FCB262211 FLX262209:FLX262211 FVT262209:FVT262211 GFP262209:GFP262211 GPL262209:GPL262211 GZH262209:GZH262211 HJD262209:HJD262211 HSZ262209:HSZ262211 ICV262209:ICV262211 IMR262209:IMR262211 IWN262209:IWN262211 JGJ262209:JGJ262211 JQF262209:JQF262211 KAB262209:KAB262211 KJX262209:KJX262211 KTT262209:KTT262211 LDP262209:LDP262211 LNL262209:LNL262211 LXH262209:LXH262211 MHD262209:MHD262211 MQZ262209:MQZ262211 NAV262209:NAV262211 NKR262209:NKR262211 NUN262209:NUN262211 OEJ262209:OEJ262211 OOF262209:OOF262211 OYB262209:OYB262211 PHX262209:PHX262211 PRT262209:PRT262211 QBP262209:QBP262211 QLL262209:QLL262211 QVH262209:QVH262211 RFD262209:RFD262211 ROZ262209:ROZ262211 RYV262209:RYV262211 SIR262209:SIR262211 SSN262209:SSN262211 TCJ262209:TCJ262211 TMF262209:TMF262211 TWB262209:TWB262211 UFX262209:UFX262211 UPT262209:UPT262211 UZP262209:UZP262211 VJL262209:VJL262211 VTH262209:VTH262211 WDD262209:WDD262211 WMZ262209:WMZ262211 WWV262209:WWV262211 AF327745:AF327747 KJ327745:KJ327747 UF327745:UF327747 AEB327745:AEB327747 ANX327745:ANX327747 AXT327745:AXT327747 BHP327745:BHP327747 BRL327745:BRL327747 CBH327745:CBH327747 CLD327745:CLD327747 CUZ327745:CUZ327747 DEV327745:DEV327747 DOR327745:DOR327747 DYN327745:DYN327747 EIJ327745:EIJ327747 ESF327745:ESF327747 FCB327745:FCB327747 FLX327745:FLX327747 FVT327745:FVT327747 GFP327745:GFP327747 GPL327745:GPL327747 GZH327745:GZH327747 HJD327745:HJD327747 HSZ327745:HSZ327747 ICV327745:ICV327747 IMR327745:IMR327747 IWN327745:IWN327747 JGJ327745:JGJ327747 JQF327745:JQF327747 KAB327745:KAB327747 KJX327745:KJX327747 KTT327745:KTT327747 LDP327745:LDP327747 LNL327745:LNL327747 LXH327745:LXH327747 MHD327745:MHD327747 MQZ327745:MQZ327747 NAV327745:NAV327747 NKR327745:NKR327747 NUN327745:NUN327747 OEJ327745:OEJ327747 OOF327745:OOF327747 OYB327745:OYB327747 PHX327745:PHX327747 PRT327745:PRT327747 QBP327745:QBP327747 QLL327745:QLL327747 QVH327745:QVH327747 RFD327745:RFD327747 ROZ327745:ROZ327747 RYV327745:RYV327747 SIR327745:SIR327747 SSN327745:SSN327747 TCJ327745:TCJ327747 TMF327745:TMF327747 TWB327745:TWB327747 UFX327745:UFX327747 UPT327745:UPT327747 UZP327745:UZP327747 VJL327745:VJL327747 VTH327745:VTH327747 WDD327745:WDD327747 WMZ327745:WMZ327747 WWV327745:WWV327747 AF393281:AF393283 KJ393281:KJ393283 UF393281:UF393283 AEB393281:AEB393283 ANX393281:ANX393283 AXT393281:AXT393283 BHP393281:BHP393283 BRL393281:BRL393283 CBH393281:CBH393283 CLD393281:CLD393283 CUZ393281:CUZ393283 DEV393281:DEV393283 DOR393281:DOR393283 DYN393281:DYN393283 EIJ393281:EIJ393283 ESF393281:ESF393283 FCB393281:FCB393283 FLX393281:FLX393283 FVT393281:FVT393283 GFP393281:GFP393283 GPL393281:GPL393283 GZH393281:GZH393283 HJD393281:HJD393283 HSZ393281:HSZ393283 ICV393281:ICV393283 IMR393281:IMR393283 IWN393281:IWN393283 JGJ393281:JGJ393283 JQF393281:JQF393283 KAB393281:KAB393283 KJX393281:KJX393283 KTT393281:KTT393283 LDP393281:LDP393283 LNL393281:LNL393283 LXH393281:LXH393283 MHD393281:MHD393283 MQZ393281:MQZ393283 NAV393281:NAV393283 NKR393281:NKR393283 NUN393281:NUN393283 OEJ393281:OEJ393283 OOF393281:OOF393283 OYB393281:OYB393283 PHX393281:PHX393283 PRT393281:PRT393283 QBP393281:QBP393283 QLL393281:QLL393283 QVH393281:QVH393283 RFD393281:RFD393283 ROZ393281:ROZ393283 RYV393281:RYV393283 SIR393281:SIR393283 SSN393281:SSN393283 TCJ393281:TCJ393283 TMF393281:TMF393283 TWB393281:TWB393283 UFX393281:UFX393283 UPT393281:UPT393283 UZP393281:UZP393283 VJL393281:VJL393283 VTH393281:VTH393283 WDD393281:WDD393283 WMZ393281:WMZ393283 WWV393281:WWV393283 AF458817:AF458819 KJ458817:KJ458819 UF458817:UF458819 AEB458817:AEB458819 ANX458817:ANX458819 AXT458817:AXT458819 BHP458817:BHP458819 BRL458817:BRL458819 CBH458817:CBH458819 CLD458817:CLD458819 CUZ458817:CUZ458819 DEV458817:DEV458819 DOR458817:DOR458819 DYN458817:DYN458819 EIJ458817:EIJ458819 ESF458817:ESF458819 FCB458817:FCB458819 FLX458817:FLX458819 FVT458817:FVT458819 GFP458817:GFP458819 GPL458817:GPL458819 GZH458817:GZH458819 HJD458817:HJD458819 HSZ458817:HSZ458819 ICV458817:ICV458819 IMR458817:IMR458819 IWN458817:IWN458819 JGJ458817:JGJ458819 JQF458817:JQF458819 KAB458817:KAB458819 KJX458817:KJX458819 KTT458817:KTT458819 LDP458817:LDP458819 LNL458817:LNL458819 LXH458817:LXH458819 MHD458817:MHD458819 MQZ458817:MQZ458819 NAV458817:NAV458819 NKR458817:NKR458819 NUN458817:NUN458819 OEJ458817:OEJ458819 OOF458817:OOF458819 OYB458817:OYB458819 PHX458817:PHX458819 PRT458817:PRT458819 QBP458817:QBP458819 QLL458817:QLL458819 QVH458817:QVH458819 RFD458817:RFD458819 ROZ458817:ROZ458819 RYV458817:RYV458819 SIR458817:SIR458819 SSN458817:SSN458819 TCJ458817:TCJ458819 TMF458817:TMF458819 TWB458817:TWB458819 UFX458817:UFX458819 UPT458817:UPT458819 UZP458817:UZP458819 VJL458817:VJL458819 VTH458817:VTH458819 WDD458817:WDD458819 WMZ458817:WMZ458819 WWV458817:WWV458819 AF524353:AF524355 KJ524353:KJ524355 UF524353:UF524355 AEB524353:AEB524355 ANX524353:ANX524355 AXT524353:AXT524355 BHP524353:BHP524355 BRL524353:BRL524355 CBH524353:CBH524355 CLD524353:CLD524355 CUZ524353:CUZ524355 DEV524353:DEV524355 DOR524353:DOR524355 DYN524353:DYN524355 EIJ524353:EIJ524355 ESF524353:ESF524355 FCB524353:FCB524355 FLX524353:FLX524355 FVT524353:FVT524355 GFP524353:GFP524355 GPL524353:GPL524355 GZH524353:GZH524355 HJD524353:HJD524355 HSZ524353:HSZ524355 ICV524353:ICV524355 IMR524353:IMR524355 IWN524353:IWN524355 JGJ524353:JGJ524355 JQF524353:JQF524355 KAB524353:KAB524355 KJX524353:KJX524355 KTT524353:KTT524355 LDP524353:LDP524355 LNL524353:LNL524355 LXH524353:LXH524355 MHD524353:MHD524355 MQZ524353:MQZ524355 NAV524353:NAV524355 NKR524353:NKR524355 NUN524353:NUN524355 OEJ524353:OEJ524355 OOF524353:OOF524355 OYB524353:OYB524355 PHX524353:PHX524355 PRT524353:PRT524355 QBP524353:QBP524355 QLL524353:QLL524355 QVH524353:QVH524355 RFD524353:RFD524355 ROZ524353:ROZ524355 RYV524353:RYV524355 SIR524353:SIR524355 SSN524353:SSN524355 TCJ524353:TCJ524355 TMF524353:TMF524355 TWB524353:TWB524355 UFX524353:UFX524355 UPT524353:UPT524355 UZP524353:UZP524355 VJL524353:VJL524355 VTH524353:VTH524355 WDD524353:WDD524355 WMZ524353:WMZ524355 WWV524353:WWV524355 AF589889:AF589891 KJ589889:KJ589891 UF589889:UF589891 AEB589889:AEB589891 ANX589889:ANX589891 AXT589889:AXT589891 BHP589889:BHP589891 BRL589889:BRL589891 CBH589889:CBH589891 CLD589889:CLD589891 CUZ589889:CUZ589891 DEV589889:DEV589891 DOR589889:DOR589891 DYN589889:DYN589891 EIJ589889:EIJ589891 ESF589889:ESF589891 FCB589889:FCB589891 FLX589889:FLX589891 FVT589889:FVT589891 GFP589889:GFP589891 GPL589889:GPL589891 GZH589889:GZH589891 HJD589889:HJD589891 HSZ589889:HSZ589891 ICV589889:ICV589891 IMR589889:IMR589891 IWN589889:IWN589891 JGJ589889:JGJ589891 JQF589889:JQF589891 KAB589889:KAB589891 KJX589889:KJX589891 KTT589889:KTT589891 LDP589889:LDP589891 LNL589889:LNL589891 LXH589889:LXH589891 MHD589889:MHD589891 MQZ589889:MQZ589891 NAV589889:NAV589891 NKR589889:NKR589891 NUN589889:NUN589891 OEJ589889:OEJ589891 OOF589889:OOF589891 OYB589889:OYB589891 PHX589889:PHX589891 PRT589889:PRT589891 QBP589889:QBP589891 QLL589889:QLL589891 QVH589889:QVH589891 RFD589889:RFD589891 ROZ589889:ROZ589891 RYV589889:RYV589891 SIR589889:SIR589891 SSN589889:SSN589891 TCJ589889:TCJ589891 TMF589889:TMF589891 TWB589889:TWB589891 UFX589889:UFX589891 UPT589889:UPT589891 UZP589889:UZP589891 VJL589889:VJL589891 VTH589889:VTH589891 WDD589889:WDD589891 WMZ589889:WMZ589891 WWV589889:WWV589891 AF655425:AF655427 KJ655425:KJ655427 UF655425:UF655427 AEB655425:AEB655427 ANX655425:ANX655427 AXT655425:AXT655427 BHP655425:BHP655427 BRL655425:BRL655427 CBH655425:CBH655427 CLD655425:CLD655427 CUZ655425:CUZ655427 DEV655425:DEV655427 DOR655425:DOR655427 DYN655425:DYN655427 EIJ655425:EIJ655427 ESF655425:ESF655427 FCB655425:FCB655427 FLX655425:FLX655427 FVT655425:FVT655427 GFP655425:GFP655427 GPL655425:GPL655427 GZH655425:GZH655427 HJD655425:HJD655427 HSZ655425:HSZ655427 ICV655425:ICV655427 IMR655425:IMR655427 IWN655425:IWN655427 JGJ655425:JGJ655427 JQF655425:JQF655427 KAB655425:KAB655427 KJX655425:KJX655427 KTT655425:KTT655427 LDP655425:LDP655427 LNL655425:LNL655427 LXH655425:LXH655427 MHD655425:MHD655427 MQZ655425:MQZ655427 NAV655425:NAV655427 NKR655425:NKR655427 NUN655425:NUN655427 OEJ655425:OEJ655427 OOF655425:OOF655427 OYB655425:OYB655427 PHX655425:PHX655427 PRT655425:PRT655427 QBP655425:QBP655427 QLL655425:QLL655427 QVH655425:QVH655427 RFD655425:RFD655427 ROZ655425:ROZ655427 RYV655425:RYV655427 SIR655425:SIR655427 SSN655425:SSN655427 TCJ655425:TCJ655427 TMF655425:TMF655427 TWB655425:TWB655427 UFX655425:UFX655427 UPT655425:UPT655427 UZP655425:UZP655427 VJL655425:VJL655427 VTH655425:VTH655427 WDD655425:WDD655427 WMZ655425:WMZ655427 WWV655425:WWV655427 AF720961:AF720963 KJ720961:KJ720963 UF720961:UF720963 AEB720961:AEB720963 ANX720961:ANX720963 AXT720961:AXT720963 BHP720961:BHP720963 BRL720961:BRL720963 CBH720961:CBH720963 CLD720961:CLD720963 CUZ720961:CUZ720963 DEV720961:DEV720963 DOR720961:DOR720963 DYN720961:DYN720963 EIJ720961:EIJ720963 ESF720961:ESF720963 FCB720961:FCB720963 FLX720961:FLX720963 FVT720961:FVT720963 GFP720961:GFP720963 GPL720961:GPL720963 GZH720961:GZH720963 HJD720961:HJD720963 HSZ720961:HSZ720963 ICV720961:ICV720963 IMR720961:IMR720963 IWN720961:IWN720963 JGJ720961:JGJ720963 JQF720961:JQF720963 KAB720961:KAB720963 KJX720961:KJX720963 KTT720961:KTT720963 LDP720961:LDP720963 LNL720961:LNL720963 LXH720961:LXH720963 MHD720961:MHD720963 MQZ720961:MQZ720963 NAV720961:NAV720963 NKR720961:NKR720963 NUN720961:NUN720963 OEJ720961:OEJ720963 OOF720961:OOF720963 OYB720961:OYB720963 PHX720961:PHX720963 PRT720961:PRT720963 QBP720961:QBP720963 QLL720961:QLL720963 QVH720961:QVH720963 RFD720961:RFD720963 ROZ720961:ROZ720963 RYV720961:RYV720963 SIR720961:SIR720963 SSN720961:SSN720963 TCJ720961:TCJ720963 TMF720961:TMF720963 TWB720961:TWB720963 UFX720961:UFX720963 UPT720961:UPT720963 UZP720961:UZP720963 VJL720961:VJL720963 VTH720961:VTH720963 WDD720961:WDD720963 WMZ720961:WMZ720963 WWV720961:WWV720963 AF786497:AF786499 KJ786497:KJ786499 UF786497:UF786499 AEB786497:AEB786499 ANX786497:ANX786499 AXT786497:AXT786499 BHP786497:BHP786499 BRL786497:BRL786499 CBH786497:CBH786499 CLD786497:CLD786499 CUZ786497:CUZ786499 DEV786497:DEV786499 DOR786497:DOR786499 DYN786497:DYN786499 EIJ786497:EIJ786499 ESF786497:ESF786499 FCB786497:FCB786499 FLX786497:FLX786499 FVT786497:FVT786499 GFP786497:GFP786499 GPL786497:GPL786499 GZH786497:GZH786499 HJD786497:HJD786499 HSZ786497:HSZ786499 ICV786497:ICV786499 IMR786497:IMR786499 IWN786497:IWN786499 JGJ786497:JGJ786499 JQF786497:JQF786499 KAB786497:KAB786499 KJX786497:KJX786499 KTT786497:KTT786499 LDP786497:LDP786499 LNL786497:LNL786499 LXH786497:LXH786499 MHD786497:MHD786499 MQZ786497:MQZ786499 NAV786497:NAV786499 NKR786497:NKR786499 NUN786497:NUN786499 OEJ786497:OEJ786499 OOF786497:OOF786499 OYB786497:OYB786499 PHX786497:PHX786499 PRT786497:PRT786499 QBP786497:QBP786499 QLL786497:QLL786499 QVH786497:QVH786499 RFD786497:RFD786499 ROZ786497:ROZ786499 RYV786497:RYV786499 SIR786497:SIR786499 SSN786497:SSN786499 TCJ786497:TCJ786499 TMF786497:TMF786499 TWB786497:TWB786499 UFX786497:UFX786499 UPT786497:UPT786499 UZP786497:UZP786499 VJL786497:VJL786499 VTH786497:VTH786499 WDD786497:WDD786499 WMZ786497:WMZ786499 WWV786497:WWV786499 AF852033:AF852035 KJ852033:KJ852035 UF852033:UF852035 AEB852033:AEB852035 ANX852033:ANX852035 AXT852033:AXT852035 BHP852033:BHP852035 BRL852033:BRL852035 CBH852033:CBH852035 CLD852033:CLD852035 CUZ852033:CUZ852035 DEV852033:DEV852035 DOR852033:DOR852035 DYN852033:DYN852035 EIJ852033:EIJ852035 ESF852033:ESF852035 FCB852033:FCB852035 FLX852033:FLX852035 FVT852033:FVT852035 GFP852033:GFP852035 GPL852033:GPL852035 GZH852033:GZH852035 HJD852033:HJD852035 HSZ852033:HSZ852035 ICV852033:ICV852035 IMR852033:IMR852035 IWN852033:IWN852035 JGJ852033:JGJ852035 JQF852033:JQF852035 KAB852033:KAB852035 KJX852033:KJX852035 KTT852033:KTT852035 LDP852033:LDP852035 LNL852033:LNL852035 LXH852033:LXH852035 MHD852033:MHD852035 MQZ852033:MQZ852035 NAV852033:NAV852035 NKR852033:NKR852035 NUN852033:NUN852035 OEJ852033:OEJ852035 OOF852033:OOF852035 OYB852033:OYB852035 PHX852033:PHX852035 PRT852033:PRT852035 QBP852033:QBP852035 QLL852033:QLL852035 QVH852033:QVH852035 RFD852033:RFD852035 ROZ852033:ROZ852035 RYV852033:RYV852035 SIR852033:SIR852035 SSN852033:SSN852035 TCJ852033:TCJ852035 TMF852033:TMF852035 TWB852033:TWB852035 UFX852033:UFX852035 UPT852033:UPT852035 UZP852033:UZP852035 VJL852033:VJL852035 VTH852033:VTH852035 WDD852033:WDD852035 WMZ852033:WMZ852035 WWV852033:WWV852035 AF917569:AF917571 KJ917569:KJ917571 UF917569:UF917571 AEB917569:AEB917571 ANX917569:ANX917571 AXT917569:AXT917571 BHP917569:BHP917571 BRL917569:BRL917571 CBH917569:CBH917571 CLD917569:CLD917571 CUZ917569:CUZ917571 DEV917569:DEV917571 DOR917569:DOR917571 DYN917569:DYN917571 EIJ917569:EIJ917571 ESF917569:ESF917571 FCB917569:FCB917571 FLX917569:FLX917571 FVT917569:FVT917571 GFP917569:GFP917571 GPL917569:GPL917571 GZH917569:GZH917571 HJD917569:HJD917571 HSZ917569:HSZ917571 ICV917569:ICV917571 IMR917569:IMR917571 IWN917569:IWN917571 JGJ917569:JGJ917571 JQF917569:JQF917571 KAB917569:KAB917571 KJX917569:KJX917571 KTT917569:KTT917571 LDP917569:LDP917571 LNL917569:LNL917571 LXH917569:LXH917571 MHD917569:MHD917571 MQZ917569:MQZ917571 NAV917569:NAV917571 NKR917569:NKR917571 NUN917569:NUN917571 OEJ917569:OEJ917571 OOF917569:OOF917571 OYB917569:OYB917571 PHX917569:PHX917571 PRT917569:PRT917571 QBP917569:QBP917571 QLL917569:QLL917571 QVH917569:QVH917571 RFD917569:RFD917571 ROZ917569:ROZ917571 RYV917569:RYV917571 SIR917569:SIR917571 SSN917569:SSN917571 TCJ917569:TCJ917571 TMF917569:TMF917571 TWB917569:TWB917571 UFX917569:UFX917571 UPT917569:UPT917571 UZP917569:UZP917571 VJL917569:VJL917571 VTH917569:VTH917571 WDD917569:WDD917571 WMZ917569:WMZ917571 WWV917569:WWV917571 AF983105:AF983107 KJ983105:KJ983107 UF983105:UF983107 AEB983105:AEB983107 ANX983105:ANX983107 AXT983105:AXT983107 BHP983105:BHP983107 BRL983105:BRL983107 CBH983105:CBH983107 CLD983105:CLD983107 CUZ983105:CUZ983107 DEV983105:DEV983107 DOR983105:DOR983107 DYN983105:DYN983107 EIJ983105:EIJ983107 ESF983105:ESF983107 FCB983105:FCB983107 FLX983105:FLX983107 FVT983105:FVT983107 GFP983105:GFP983107 GPL983105:GPL983107 GZH983105:GZH983107 HJD983105:HJD983107 HSZ983105:HSZ983107 ICV983105:ICV983107 IMR983105:IMR983107 IWN983105:IWN983107 JGJ983105:JGJ983107 JQF983105:JQF983107 KAB983105:KAB983107 KJX983105:KJX983107 KTT983105:KTT983107 LDP983105:LDP983107 LNL983105:LNL983107 LXH983105:LXH983107 MHD983105:MHD983107 MQZ983105:MQZ983107 NAV983105:NAV983107 NKR983105:NKR983107 NUN983105:NUN983107 OEJ983105:OEJ983107 OOF983105:OOF983107 OYB983105:OYB983107 PHX983105:PHX983107 PRT983105:PRT983107 QBP983105:QBP983107 QLL983105:QLL983107 QVH983105:QVH983107 RFD983105:RFD983107 ROZ983105:ROZ983107 RYV983105:RYV983107 SIR983105:SIR983107 SSN983105:SSN983107 TCJ983105:TCJ983107 TMF983105:TMF983107 TWB983105:TWB983107 UFX983105:UFX983107 UPT983105:UPT983107 UZP983105:UZP983107 VJL983105:VJL983107 VTH983105:VTH983107 WDD983105:WDD983107 WMZ983105:WMZ983107 WWV983105:WWV983107 AI65595 KM65595 UI65595 AEE65595 AOA65595 AXW65595 BHS65595 BRO65595 CBK65595 CLG65595 CVC65595 DEY65595 DOU65595 DYQ65595 EIM65595 ESI65595 FCE65595 FMA65595 FVW65595 GFS65595 GPO65595 GZK65595 HJG65595 HTC65595 ICY65595 IMU65595 IWQ65595 JGM65595 JQI65595 KAE65595 KKA65595 KTW65595 LDS65595 LNO65595 LXK65595 MHG65595 MRC65595 NAY65595 NKU65595 NUQ65595 OEM65595 OOI65595 OYE65595 PIA65595 PRW65595 QBS65595 QLO65595 QVK65595 RFG65595 RPC65595 RYY65595 SIU65595 SSQ65595 TCM65595 TMI65595 TWE65595 UGA65595 UPW65595 UZS65595 VJO65595 VTK65595 WDG65595 WNC65595 WWY65595 AI131131 KM131131 UI131131 AEE131131 AOA131131 AXW131131 BHS131131 BRO131131 CBK131131 CLG131131 CVC131131 DEY131131 DOU131131 DYQ131131 EIM131131 ESI131131 FCE131131 FMA131131 FVW131131 GFS131131 GPO131131 GZK131131 HJG131131 HTC131131 ICY131131 IMU131131 IWQ131131 JGM131131 JQI131131 KAE131131 KKA131131 KTW131131 LDS131131 LNO131131 LXK131131 MHG131131 MRC131131 NAY131131 NKU131131 NUQ131131 OEM131131 OOI131131 OYE131131 PIA131131 PRW131131 QBS131131 QLO131131 QVK131131 RFG131131 RPC131131 RYY131131 SIU131131 SSQ131131 TCM131131 TMI131131 TWE131131 UGA131131 UPW131131 UZS131131 VJO131131 VTK131131 WDG131131 WNC131131 WWY131131 AI196667 KM196667 UI196667 AEE196667 AOA196667 AXW196667 BHS196667 BRO196667 CBK196667 CLG196667 CVC196667 DEY196667 DOU196667 DYQ196667 EIM196667 ESI196667 FCE196667 FMA196667 FVW196667 GFS196667 GPO196667 GZK196667 HJG196667 HTC196667 ICY196667 IMU196667 IWQ196667 JGM196667 JQI196667 KAE196667 KKA196667 KTW196667 LDS196667 LNO196667 LXK196667 MHG196667 MRC196667 NAY196667 NKU196667 NUQ196667 OEM196667 OOI196667 OYE196667 PIA196667 PRW196667 QBS196667 QLO196667 QVK196667 RFG196667 RPC196667 RYY196667 SIU196667 SSQ196667 TCM196667 TMI196667 TWE196667 UGA196667 UPW196667 UZS196667 VJO196667 VTK196667 WDG196667 WNC196667 WWY196667 AI262203 KM262203 UI262203 AEE262203 AOA262203 AXW262203 BHS262203 BRO262203 CBK262203 CLG262203 CVC262203 DEY262203 DOU262203 DYQ262203 EIM262203 ESI262203 FCE262203 FMA262203 FVW262203 GFS262203 GPO262203 GZK262203 HJG262203 HTC262203 ICY262203 IMU262203 IWQ262203 JGM262203 JQI262203 KAE262203 KKA262203 KTW262203 LDS262203 LNO262203 LXK262203 MHG262203 MRC262203 NAY262203 NKU262203 NUQ262203 OEM262203 OOI262203 OYE262203 PIA262203 PRW262203 QBS262203 QLO262203 QVK262203 RFG262203 RPC262203 RYY262203 SIU262203 SSQ262203 TCM262203 TMI262203 TWE262203 UGA262203 UPW262203 UZS262203 VJO262203 VTK262203 WDG262203 WNC262203 WWY262203 AI327739 KM327739 UI327739 AEE327739 AOA327739 AXW327739 BHS327739 BRO327739 CBK327739 CLG327739 CVC327739 DEY327739 DOU327739 DYQ327739 EIM327739 ESI327739 FCE327739 FMA327739 FVW327739 GFS327739 GPO327739 GZK327739 HJG327739 HTC327739 ICY327739 IMU327739 IWQ327739 JGM327739 JQI327739 KAE327739 KKA327739 KTW327739 LDS327739 LNO327739 LXK327739 MHG327739 MRC327739 NAY327739 NKU327739 NUQ327739 OEM327739 OOI327739 OYE327739 PIA327739 PRW327739 QBS327739 QLO327739 QVK327739 RFG327739 RPC327739 RYY327739 SIU327739 SSQ327739 TCM327739 TMI327739 TWE327739 UGA327739 UPW327739 UZS327739 VJO327739 VTK327739 WDG327739 WNC327739 WWY327739 AI393275 KM393275 UI393275 AEE393275 AOA393275 AXW393275 BHS393275 BRO393275 CBK393275 CLG393275 CVC393275 DEY393275 DOU393275 DYQ393275 EIM393275 ESI393275 FCE393275 FMA393275 FVW393275 GFS393275 GPO393275 GZK393275 HJG393275 HTC393275 ICY393275 IMU393275 IWQ393275 JGM393275 JQI393275 KAE393275 KKA393275 KTW393275 LDS393275 LNO393275 LXK393275 MHG393275 MRC393275 NAY393275 NKU393275 NUQ393275 OEM393275 OOI393275 OYE393275 PIA393275 PRW393275 QBS393275 QLO393275 QVK393275 RFG393275 RPC393275 RYY393275 SIU393275 SSQ393275 TCM393275 TMI393275 TWE393275 UGA393275 UPW393275 UZS393275 VJO393275 VTK393275 WDG393275 WNC393275 WWY393275 AI458811 KM458811 UI458811 AEE458811 AOA458811 AXW458811 BHS458811 BRO458811 CBK458811 CLG458811 CVC458811 DEY458811 DOU458811 DYQ458811 EIM458811 ESI458811 FCE458811 FMA458811 FVW458811 GFS458811 GPO458811 GZK458811 HJG458811 HTC458811 ICY458811 IMU458811 IWQ458811 JGM458811 JQI458811 KAE458811 KKA458811 KTW458811 LDS458811 LNO458811 LXK458811 MHG458811 MRC458811 NAY458811 NKU458811 NUQ458811 OEM458811 OOI458811 OYE458811 PIA458811 PRW458811 QBS458811 QLO458811 QVK458811 RFG458811 RPC458811 RYY458811 SIU458811 SSQ458811 TCM458811 TMI458811 TWE458811 UGA458811 UPW458811 UZS458811 VJO458811 VTK458811 WDG458811 WNC458811 WWY458811 AI524347 KM524347 UI524347 AEE524347 AOA524347 AXW524347 BHS524347 BRO524347 CBK524347 CLG524347 CVC524347 DEY524347 DOU524347 DYQ524347 EIM524347 ESI524347 FCE524347 FMA524347 FVW524347 GFS524347 GPO524347 GZK524347 HJG524347 HTC524347 ICY524347 IMU524347 IWQ524347 JGM524347 JQI524347 KAE524347 KKA524347 KTW524347 LDS524347 LNO524347 LXK524347 MHG524347 MRC524347 NAY524347 NKU524347 NUQ524347 OEM524347 OOI524347 OYE524347 PIA524347 PRW524347 QBS524347 QLO524347 QVK524347 RFG524347 RPC524347 RYY524347 SIU524347 SSQ524347 TCM524347 TMI524347 TWE524347 UGA524347 UPW524347 UZS524347 VJO524347 VTK524347 WDG524347 WNC524347 WWY524347 AI589883 KM589883 UI589883 AEE589883 AOA589883 AXW589883 BHS589883 BRO589883 CBK589883 CLG589883 CVC589883 DEY589883 DOU589883 DYQ589883 EIM589883 ESI589883 FCE589883 FMA589883 FVW589883 GFS589883 GPO589883 GZK589883 HJG589883 HTC589883 ICY589883 IMU589883 IWQ589883 JGM589883 JQI589883 KAE589883 KKA589883 KTW589883 LDS589883 LNO589883 LXK589883 MHG589883 MRC589883 NAY589883 NKU589883 NUQ589883 OEM589883 OOI589883 OYE589883 PIA589883 PRW589883 QBS589883 QLO589883 QVK589883 RFG589883 RPC589883 RYY589883 SIU589883 SSQ589883 TCM589883 TMI589883 TWE589883 UGA589883 UPW589883 UZS589883 VJO589883 VTK589883 WDG589883 WNC589883 WWY589883 AI655419 KM655419 UI655419 AEE655419 AOA655419 AXW655419 BHS655419 BRO655419 CBK655419 CLG655419 CVC655419 DEY655419 DOU655419 DYQ655419 EIM655419 ESI655419 FCE655419 FMA655419 FVW655419 GFS655419 GPO655419 GZK655419 HJG655419 HTC655419 ICY655419 IMU655419 IWQ655419 JGM655419 JQI655419 KAE655419 KKA655419 KTW655419 LDS655419 LNO655419 LXK655419 MHG655419 MRC655419 NAY655419 NKU655419 NUQ655419 OEM655419 OOI655419 OYE655419 PIA655419 PRW655419 QBS655419 QLO655419 QVK655419 RFG655419 RPC655419 RYY655419 SIU655419 SSQ655419 TCM655419 TMI655419 TWE655419 UGA655419 UPW655419 UZS655419 VJO655419 VTK655419 WDG655419 WNC655419 WWY655419 AI720955 KM720955 UI720955 AEE720955 AOA720955 AXW720955 BHS720955 BRO720955 CBK720955 CLG720955 CVC720955 DEY720955 DOU720955 DYQ720955 EIM720955 ESI720955 FCE720955 FMA720955 FVW720955 GFS720955 GPO720955 GZK720955 HJG720955 HTC720955 ICY720955 IMU720955 IWQ720955 JGM720955 JQI720955 KAE720955 KKA720955 KTW720955 LDS720955 LNO720955 LXK720955 MHG720955 MRC720955 NAY720955 NKU720955 NUQ720955 OEM720955 OOI720955 OYE720955 PIA720955 PRW720955 QBS720955 QLO720955 QVK720955 RFG720955 RPC720955 RYY720955 SIU720955 SSQ720955 TCM720955 TMI720955 TWE720955 UGA720955 UPW720955 UZS720955 VJO720955 VTK720955 WDG720955 WNC720955 WWY720955 AI786491 KM786491 UI786491 AEE786491 AOA786491 AXW786491 BHS786491 BRO786491 CBK786491 CLG786491 CVC786491 DEY786491 DOU786491 DYQ786491 EIM786491 ESI786491 FCE786491 FMA786491 FVW786491 GFS786491 GPO786491 GZK786491 HJG786491 HTC786491 ICY786491 IMU786491 IWQ786491 JGM786491 JQI786491 KAE786491 KKA786491 KTW786491 LDS786491 LNO786491 LXK786491 MHG786491 MRC786491 NAY786491 NKU786491 NUQ786491 OEM786491 OOI786491 OYE786491 PIA786491 PRW786491 QBS786491 QLO786491 QVK786491 RFG786491 RPC786491 RYY786491 SIU786491 SSQ786491 TCM786491 TMI786491 TWE786491 UGA786491 UPW786491 UZS786491 VJO786491 VTK786491 WDG786491 WNC786491 WWY786491 AI852027 KM852027 UI852027 AEE852027 AOA852027 AXW852027 BHS852027 BRO852027 CBK852027 CLG852027 CVC852027 DEY852027 DOU852027 DYQ852027 EIM852027 ESI852027 FCE852027 FMA852027 FVW852027 GFS852027 GPO852027 GZK852027 HJG852027 HTC852027 ICY852027 IMU852027 IWQ852027 JGM852027 JQI852027 KAE852027 KKA852027 KTW852027 LDS852027 LNO852027 LXK852027 MHG852027 MRC852027 NAY852027 NKU852027 NUQ852027 OEM852027 OOI852027 OYE852027 PIA852027 PRW852027 QBS852027 QLO852027 QVK852027 RFG852027 RPC852027 RYY852027 SIU852027 SSQ852027 TCM852027 TMI852027 TWE852027 UGA852027 UPW852027 UZS852027 VJO852027 VTK852027 WDG852027 WNC852027 WWY852027 AI917563 KM917563 UI917563 AEE917563 AOA917563 AXW917563 BHS917563 BRO917563 CBK917563 CLG917563 CVC917563 DEY917563 DOU917563 DYQ917563 EIM917563 ESI917563 FCE917563 FMA917563 FVW917563 GFS917563 GPO917563 GZK917563 HJG917563 HTC917563 ICY917563 IMU917563 IWQ917563 JGM917563 JQI917563 KAE917563 KKA917563 KTW917563 LDS917563 LNO917563 LXK917563 MHG917563 MRC917563 NAY917563 NKU917563 NUQ917563 OEM917563 OOI917563 OYE917563 PIA917563 PRW917563 QBS917563 QLO917563 QVK917563 RFG917563 RPC917563 RYY917563 SIU917563 SSQ917563 TCM917563 TMI917563 TWE917563 UGA917563 UPW917563 UZS917563 VJO917563 VTK917563 WDG917563 WNC917563 WWY917563 AI983099 KM983099 UI983099 AEE983099 AOA983099 AXW983099 BHS983099 BRO983099 CBK983099 CLG983099 CVC983099 DEY983099 DOU983099 DYQ983099 EIM983099 ESI983099 FCE983099 FMA983099 FVW983099 GFS983099 GPO983099 GZK983099 HJG983099 HTC983099 ICY983099 IMU983099 IWQ983099 JGM983099 JQI983099 KAE983099 KKA983099 KTW983099 LDS983099 LNO983099 LXK983099 MHG983099 MRC983099 NAY983099 NKU983099 NUQ983099 OEM983099 OOI983099 OYE983099 PIA983099 PRW983099 QBS983099 QLO983099 QVK983099 RFG983099 RPC983099 RYY983099 SIU983099 SSQ983099 TCM983099 TMI983099 TWE983099 UGA983099 UPW983099 UZS983099 VJO983099 VTK983099 WDG983099 WNC983099 WWY983099 AI65601:AI65602 KM65601:KM65602 UI65601:UI65602 AEE65601:AEE65602 AOA65601:AOA65602 AXW65601:AXW65602 BHS65601:BHS65602 BRO65601:BRO65602 CBK65601:CBK65602 CLG65601:CLG65602 CVC65601:CVC65602 DEY65601:DEY65602 DOU65601:DOU65602 DYQ65601:DYQ65602 EIM65601:EIM65602 ESI65601:ESI65602 FCE65601:FCE65602 FMA65601:FMA65602 FVW65601:FVW65602 GFS65601:GFS65602 GPO65601:GPO65602 GZK65601:GZK65602 HJG65601:HJG65602 HTC65601:HTC65602 ICY65601:ICY65602 IMU65601:IMU65602 IWQ65601:IWQ65602 JGM65601:JGM65602 JQI65601:JQI65602 KAE65601:KAE65602 KKA65601:KKA65602 KTW65601:KTW65602 LDS65601:LDS65602 LNO65601:LNO65602 LXK65601:LXK65602 MHG65601:MHG65602 MRC65601:MRC65602 NAY65601:NAY65602 NKU65601:NKU65602 NUQ65601:NUQ65602 OEM65601:OEM65602 OOI65601:OOI65602 OYE65601:OYE65602 PIA65601:PIA65602 PRW65601:PRW65602 QBS65601:QBS65602 QLO65601:QLO65602 QVK65601:QVK65602 RFG65601:RFG65602 RPC65601:RPC65602 RYY65601:RYY65602 SIU65601:SIU65602 SSQ65601:SSQ65602 TCM65601:TCM65602 TMI65601:TMI65602 TWE65601:TWE65602 UGA65601:UGA65602 UPW65601:UPW65602 UZS65601:UZS65602 VJO65601:VJO65602 VTK65601:VTK65602 WDG65601:WDG65602 WNC65601:WNC65602 WWY65601:WWY65602 AI131137:AI131138 KM131137:KM131138 UI131137:UI131138 AEE131137:AEE131138 AOA131137:AOA131138 AXW131137:AXW131138 BHS131137:BHS131138 BRO131137:BRO131138 CBK131137:CBK131138 CLG131137:CLG131138 CVC131137:CVC131138 DEY131137:DEY131138 DOU131137:DOU131138 DYQ131137:DYQ131138 EIM131137:EIM131138 ESI131137:ESI131138 FCE131137:FCE131138 FMA131137:FMA131138 FVW131137:FVW131138 GFS131137:GFS131138 GPO131137:GPO131138 GZK131137:GZK131138 HJG131137:HJG131138 HTC131137:HTC131138 ICY131137:ICY131138 IMU131137:IMU131138 IWQ131137:IWQ131138 JGM131137:JGM131138 JQI131137:JQI131138 KAE131137:KAE131138 KKA131137:KKA131138 KTW131137:KTW131138 LDS131137:LDS131138 LNO131137:LNO131138 LXK131137:LXK131138 MHG131137:MHG131138 MRC131137:MRC131138 NAY131137:NAY131138 NKU131137:NKU131138 NUQ131137:NUQ131138 OEM131137:OEM131138 OOI131137:OOI131138 OYE131137:OYE131138 PIA131137:PIA131138 PRW131137:PRW131138 QBS131137:QBS131138 QLO131137:QLO131138 QVK131137:QVK131138 RFG131137:RFG131138 RPC131137:RPC131138 RYY131137:RYY131138 SIU131137:SIU131138 SSQ131137:SSQ131138 TCM131137:TCM131138 TMI131137:TMI131138 TWE131137:TWE131138 UGA131137:UGA131138 UPW131137:UPW131138 UZS131137:UZS131138 VJO131137:VJO131138 VTK131137:VTK131138 WDG131137:WDG131138 WNC131137:WNC131138 WWY131137:WWY131138 AI196673:AI196674 KM196673:KM196674 UI196673:UI196674 AEE196673:AEE196674 AOA196673:AOA196674 AXW196673:AXW196674 BHS196673:BHS196674 BRO196673:BRO196674 CBK196673:CBK196674 CLG196673:CLG196674 CVC196673:CVC196674 DEY196673:DEY196674 DOU196673:DOU196674 DYQ196673:DYQ196674 EIM196673:EIM196674 ESI196673:ESI196674 FCE196673:FCE196674 FMA196673:FMA196674 FVW196673:FVW196674 GFS196673:GFS196674 GPO196673:GPO196674 GZK196673:GZK196674 HJG196673:HJG196674 HTC196673:HTC196674 ICY196673:ICY196674 IMU196673:IMU196674 IWQ196673:IWQ196674 JGM196673:JGM196674 JQI196673:JQI196674 KAE196673:KAE196674 KKA196673:KKA196674 KTW196673:KTW196674 LDS196673:LDS196674 LNO196673:LNO196674 LXK196673:LXK196674 MHG196673:MHG196674 MRC196673:MRC196674 NAY196673:NAY196674 NKU196673:NKU196674 NUQ196673:NUQ196674 OEM196673:OEM196674 OOI196673:OOI196674 OYE196673:OYE196674 PIA196673:PIA196674 PRW196673:PRW196674 QBS196673:QBS196674 QLO196673:QLO196674 QVK196673:QVK196674 RFG196673:RFG196674 RPC196673:RPC196674 RYY196673:RYY196674 SIU196673:SIU196674 SSQ196673:SSQ196674 TCM196673:TCM196674 TMI196673:TMI196674 TWE196673:TWE196674 UGA196673:UGA196674 UPW196673:UPW196674 UZS196673:UZS196674 VJO196673:VJO196674 VTK196673:VTK196674 WDG196673:WDG196674 WNC196673:WNC196674 WWY196673:WWY196674 AI262209:AI262210 KM262209:KM262210 UI262209:UI262210 AEE262209:AEE262210 AOA262209:AOA262210 AXW262209:AXW262210 BHS262209:BHS262210 BRO262209:BRO262210 CBK262209:CBK262210 CLG262209:CLG262210 CVC262209:CVC262210 DEY262209:DEY262210 DOU262209:DOU262210 DYQ262209:DYQ262210 EIM262209:EIM262210 ESI262209:ESI262210 FCE262209:FCE262210 FMA262209:FMA262210 FVW262209:FVW262210 GFS262209:GFS262210 GPO262209:GPO262210 GZK262209:GZK262210 HJG262209:HJG262210 HTC262209:HTC262210 ICY262209:ICY262210 IMU262209:IMU262210 IWQ262209:IWQ262210 JGM262209:JGM262210 JQI262209:JQI262210 KAE262209:KAE262210 KKA262209:KKA262210 KTW262209:KTW262210 LDS262209:LDS262210 LNO262209:LNO262210 LXK262209:LXK262210 MHG262209:MHG262210 MRC262209:MRC262210 NAY262209:NAY262210 NKU262209:NKU262210 NUQ262209:NUQ262210 OEM262209:OEM262210 OOI262209:OOI262210 OYE262209:OYE262210 PIA262209:PIA262210 PRW262209:PRW262210 QBS262209:QBS262210 QLO262209:QLO262210 QVK262209:QVK262210 RFG262209:RFG262210 RPC262209:RPC262210 RYY262209:RYY262210 SIU262209:SIU262210 SSQ262209:SSQ262210 TCM262209:TCM262210 TMI262209:TMI262210 TWE262209:TWE262210 UGA262209:UGA262210 UPW262209:UPW262210 UZS262209:UZS262210 VJO262209:VJO262210 VTK262209:VTK262210 WDG262209:WDG262210 WNC262209:WNC262210 WWY262209:WWY262210 AI327745:AI327746 KM327745:KM327746 UI327745:UI327746 AEE327745:AEE327746 AOA327745:AOA327746 AXW327745:AXW327746 BHS327745:BHS327746 BRO327745:BRO327746 CBK327745:CBK327746 CLG327745:CLG327746 CVC327745:CVC327746 DEY327745:DEY327746 DOU327745:DOU327746 DYQ327745:DYQ327746 EIM327745:EIM327746 ESI327745:ESI327746 FCE327745:FCE327746 FMA327745:FMA327746 FVW327745:FVW327746 GFS327745:GFS327746 GPO327745:GPO327746 GZK327745:GZK327746 HJG327745:HJG327746 HTC327745:HTC327746 ICY327745:ICY327746 IMU327745:IMU327746 IWQ327745:IWQ327746 JGM327745:JGM327746 JQI327745:JQI327746 KAE327745:KAE327746 KKA327745:KKA327746 KTW327745:KTW327746 LDS327745:LDS327746 LNO327745:LNO327746 LXK327745:LXK327746 MHG327745:MHG327746 MRC327745:MRC327746 NAY327745:NAY327746 NKU327745:NKU327746 NUQ327745:NUQ327746 OEM327745:OEM327746 OOI327745:OOI327746 OYE327745:OYE327746 PIA327745:PIA327746 PRW327745:PRW327746 QBS327745:QBS327746 QLO327745:QLO327746 QVK327745:QVK327746 RFG327745:RFG327746 RPC327745:RPC327746 RYY327745:RYY327746 SIU327745:SIU327746 SSQ327745:SSQ327746 TCM327745:TCM327746 TMI327745:TMI327746 TWE327745:TWE327746 UGA327745:UGA327746 UPW327745:UPW327746 UZS327745:UZS327746 VJO327745:VJO327746 VTK327745:VTK327746 WDG327745:WDG327746 WNC327745:WNC327746 WWY327745:WWY327746 AI393281:AI393282 KM393281:KM393282 UI393281:UI393282 AEE393281:AEE393282 AOA393281:AOA393282 AXW393281:AXW393282 BHS393281:BHS393282 BRO393281:BRO393282 CBK393281:CBK393282 CLG393281:CLG393282 CVC393281:CVC393282 DEY393281:DEY393282 DOU393281:DOU393282 DYQ393281:DYQ393282 EIM393281:EIM393282 ESI393281:ESI393282 FCE393281:FCE393282 FMA393281:FMA393282 FVW393281:FVW393282 GFS393281:GFS393282 GPO393281:GPO393282 GZK393281:GZK393282 HJG393281:HJG393282 HTC393281:HTC393282 ICY393281:ICY393282 IMU393281:IMU393282 IWQ393281:IWQ393282 JGM393281:JGM393282 JQI393281:JQI393282 KAE393281:KAE393282 KKA393281:KKA393282 KTW393281:KTW393282 LDS393281:LDS393282 LNO393281:LNO393282 LXK393281:LXK393282 MHG393281:MHG393282 MRC393281:MRC393282 NAY393281:NAY393282 NKU393281:NKU393282 NUQ393281:NUQ393282 OEM393281:OEM393282 OOI393281:OOI393282 OYE393281:OYE393282 PIA393281:PIA393282 PRW393281:PRW393282 QBS393281:QBS393282 QLO393281:QLO393282 QVK393281:QVK393282 RFG393281:RFG393282 RPC393281:RPC393282 RYY393281:RYY393282 SIU393281:SIU393282 SSQ393281:SSQ393282 TCM393281:TCM393282 TMI393281:TMI393282 TWE393281:TWE393282 UGA393281:UGA393282 UPW393281:UPW393282 UZS393281:UZS393282 VJO393281:VJO393282 VTK393281:VTK393282 WDG393281:WDG393282 WNC393281:WNC393282 WWY393281:WWY393282 AI458817:AI458818 KM458817:KM458818 UI458817:UI458818 AEE458817:AEE458818 AOA458817:AOA458818 AXW458817:AXW458818 BHS458817:BHS458818 BRO458817:BRO458818 CBK458817:CBK458818 CLG458817:CLG458818 CVC458817:CVC458818 DEY458817:DEY458818 DOU458817:DOU458818 DYQ458817:DYQ458818 EIM458817:EIM458818 ESI458817:ESI458818 FCE458817:FCE458818 FMA458817:FMA458818 FVW458817:FVW458818 GFS458817:GFS458818 GPO458817:GPO458818 GZK458817:GZK458818 HJG458817:HJG458818 HTC458817:HTC458818 ICY458817:ICY458818 IMU458817:IMU458818 IWQ458817:IWQ458818 JGM458817:JGM458818 JQI458817:JQI458818 KAE458817:KAE458818 KKA458817:KKA458818 KTW458817:KTW458818 LDS458817:LDS458818 LNO458817:LNO458818 LXK458817:LXK458818 MHG458817:MHG458818 MRC458817:MRC458818 NAY458817:NAY458818 NKU458817:NKU458818 NUQ458817:NUQ458818 OEM458817:OEM458818 OOI458817:OOI458818 OYE458817:OYE458818 PIA458817:PIA458818 PRW458817:PRW458818 QBS458817:QBS458818 QLO458817:QLO458818 QVK458817:QVK458818 RFG458817:RFG458818 RPC458817:RPC458818 RYY458817:RYY458818 SIU458817:SIU458818 SSQ458817:SSQ458818 TCM458817:TCM458818 TMI458817:TMI458818 TWE458817:TWE458818 UGA458817:UGA458818 UPW458817:UPW458818 UZS458817:UZS458818 VJO458817:VJO458818 VTK458817:VTK458818 WDG458817:WDG458818 WNC458817:WNC458818 WWY458817:WWY458818 AI524353:AI524354 KM524353:KM524354 UI524353:UI524354 AEE524353:AEE524354 AOA524353:AOA524354 AXW524353:AXW524354 BHS524353:BHS524354 BRO524353:BRO524354 CBK524353:CBK524354 CLG524353:CLG524354 CVC524353:CVC524354 DEY524353:DEY524354 DOU524353:DOU524354 DYQ524353:DYQ524354 EIM524353:EIM524354 ESI524353:ESI524354 FCE524353:FCE524354 FMA524353:FMA524354 FVW524353:FVW524354 GFS524353:GFS524354 GPO524353:GPO524354 GZK524353:GZK524354 HJG524353:HJG524354 HTC524353:HTC524354 ICY524353:ICY524354 IMU524353:IMU524354 IWQ524353:IWQ524354 JGM524353:JGM524354 JQI524353:JQI524354 KAE524353:KAE524354 KKA524353:KKA524354 KTW524353:KTW524354 LDS524353:LDS524354 LNO524353:LNO524354 LXK524353:LXK524354 MHG524353:MHG524354 MRC524353:MRC524354 NAY524353:NAY524354 NKU524353:NKU524354 NUQ524353:NUQ524354 OEM524353:OEM524354 OOI524353:OOI524354 OYE524353:OYE524354 PIA524353:PIA524354 PRW524353:PRW524354 QBS524353:QBS524354 QLO524353:QLO524354 QVK524353:QVK524354 RFG524353:RFG524354 RPC524353:RPC524354 RYY524353:RYY524354 SIU524353:SIU524354 SSQ524353:SSQ524354 TCM524353:TCM524354 TMI524353:TMI524354 TWE524353:TWE524354 UGA524353:UGA524354 UPW524353:UPW524354 UZS524353:UZS524354 VJO524353:VJO524354 VTK524353:VTK524354 WDG524353:WDG524354 WNC524353:WNC524354 WWY524353:WWY524354 AI589889:AI589890 KM589889:KM589890 UI589889:UI589890 AEE589889:AEE589890 AOA589889:AOA589890 AXW589889:AXW589890 BHS589889:BHS589890 BRO589889:BRO589890 CBK589889:CBK589890 CLG589889:CLG589890 CVC589889:CVC589890 DEY589889:DEY589890 DOU589889:DOU589890 DYQ589889:DYQ589890 EIM589889:EIM589890 ESI589889:ESI589890 FCE589889:FCE589890 FMA589889:FMA589890 FVW589889:FVW589890 GFS589889:GFS589890 GPO589889:GPO589890 GZK589889:GZK589890 HJG589889:HJG589890 HTC589889:HTC589890 ICY589889:ICY589890 IMU589889:IMU589890 IWQ589889:IWQ589890 JGM589889:JGM589890 JQI589889:JQI589890 KAE589889:KAE589890 KKA589889:KKA589890 KTW589889:KTW589890 LDS589889:LDS589890 LNO589889:LNO589890 LXK589889:LXK589890 MHG589889:MHG589890 MRC589889:MRC589890 NAY589889:NAY589890 NKU589889:NKU589890 NUQ589889:NUQ589890 OEM589889:OEM589890 OOI589889:OOI589890 OYE589889:OYE589890 PIA589889:PIA589890 PRW589889:PRW589890 QBS589889:QBS589890 QLO589889:QLO589890 QVK589889:QVK589890 RFG589889:RFG589890 RPC589889:RPC589890 RYY589889:RYY589890 SIU589889:SIU589890 SSQ589889:SSQ589890 TCM589889:TCM589890 TMI589889:TMI589890 TWE589889:TWE589890 UGA589889:UGA589890 UPW589889:UPW589890 UZS589889:UZS589890 VJO589889:VJO589890 VTK589889:VTK589890 WDG589889:WDG589890 WNC589889:WNC589890 WWY589889:WWY589890 AI655425:AI655426 KM655425:KM655426 UI655425:UI655426 AEE655425:AEE655426 AOA655425:AOA655426 AXW655425:AXW655426 BHS655425:BHS655426 BRO655425:BRO655426 CBK655425:CBK655426 CLG655425:CLG655426 CVC655425:CVC655426 DEY655425:DEY655426 DOU655425:DOU655426 DYQ655425:DYQ655426 EIM655425:EIM655426 ESI655425:ESI655426 FCE655425:FCE655426 FMA655425:FMA655426 FVW655425:FVW655426 GFS655425:GFS655426 GPO655425:GPO655426 GZK655425:GZK655426 HJG655425:HJG655426 HTC655425:HTC655426 ICY655425:ICY655426 IMU655425:IMU655426 IWQ655425:IWQ655426 JGM655425:JGM655426 JQI655425:JQI655426 KAE655425:KAE655426 KKA655425:KKA655426 KTW655425:KTW655426 LDS655425:LDS655426 LNO655425:LNO655426 LXK655425:LXK655426 MHG655425:MHG655426 MRC655425:MRC655426 NAY655425:NAY655426 NKU655425:NKU655426 NUQ655425:NUQ655426 OEM655425:OEM655426 OOI655425:OOI655426 OYE655425:OYE655426 PIA655425:PIA655426 PRW655425:PRW655426 QBS655425:QBS655426 QLO655425:QLO655426 QVK655425:QVK655426 RFG655425:RFG655426 RPC655425:RPC655426 RYY655425:RYY655426 SIU655425:SIU655426 SSQ655425:SSQ655426 TCM655425:TCM655426 TMI655425:TMI655426 TWE655425:TWE655426 UGA655425:UGA655426 UPW655425:UPW655426 UZS655425:UZS655426 VJO655425:VJO655426 VTK655425:VTK655426 WDG655425:WDG655426 WNC655425:WNC655426 WWY655425:WWY655426 AI720961:AI720962 KM720961:KM720962 UI720961:UI720962 AEE720961:AEE720962 AOA720961:AOA720962 AXW720961:AXW720962 BHS720961:BHS720962 BRO720961:BRO720962 CBK720961:CBK720962 CLG720961:CLG720962 CVC720961:CVC720962 DEY720961:DEY720962 DOU720961:DOU720962 DYQ720961:DYQ720962 EIM720961:EIM720962 ESI720961:ESI720962 FCE720961:FCE720962 FMA720961:FMA720962 FVW720961:FVW720962 GFS720961:GFS720962 GPO720961:GPO720962 GZK720961:GZK720962 HJG720961:HJG720962 HTC720961:HTC720962 ICY720961:ICY720962 IMU720961:IMU720962 IWQ720961:IWQ720962 JGM720961:JGM720962 JQI720961:JQI720962 KAE720961:KAE720962 KKA720961:KKA720962 KTW720961:KTW720962 LDS720961:LDS720962 LNO720961:LNO720962 LXK720961:LXK720962 MHG720961:MHG720962 MRC720961:MRC720962 NAY720961:NAY720962 NKU720961:NKU720962 NUQ720961:NUQ720962 OEM720961:OEM720962 OOI720961:OOI720962 OYE720961:OYE720962 PIA720961:PIA720962 PRW720961:PRW720962 QBS720961:QBS720962 QLO720961:QLO720962 QVK720961:QVK720962 RFG720961:RFG720962 RPC720961:RPC720962 RYY720961:RYY720962 SIU720961:SIU720962 SSQ720961:SSQ720962 TCM720961:TCM720962 TMI720961:TMI720962 TWE720961:TWE720962 UGA720961:UGA720962 UPW720961:UPW720962 UZS720961:UZS720962 VJO720961:VJO720962 VTK720961:VTK720962 WDG720961:WDG720962 WNC720961:WNC720962 WWY720961:WWY720962 AI786497:AI786498 KM786497:KM786498 UI786497:UI786498 AEE786497:AEE786498 AOA786497:AOA786498 AXW786497:AXW786498 BHS786497:BHS786498 BRO786497:BRO786498 CBK786497:CBK786498 CLG786497:CLG786498 CVC786497:CVC786498 DEY786497:DEY786498 DOU786497:DOU786498 DYQ786497:DYQ786498 EIM786497:EIM786498 ESI786497:ESI786498 FCE786497:FCE786498 FMA786497:FMA786498 FVW786497:FVW786498 GFS786497:GFS786498 GPO786497:GPO786498 GZK786497:GZK786498 HJG786497:HJG786498 HTC786497:HTC786498 ICY786497:ICY786498 IMU786497:IMU786498 IWQ786497:IWQ786498 JGM786497:JGM786498 JQI786497:JQI786498 KAE786497:KAE786498 KKA786497:KKA786498 KTW786497:KTW786498 LDS786497:LDS786498 LNO786497:LNO786498 LXK786497:LXK786498 MHG786497:MHG786498 MRC786497:MRC786498 NAY786497:NAY786498 NKU786497:NKU786498 NUQ786497:NUQ786498 OEM786497:OEM786498 OOI786497:OOI786498 OYE786497:OYE786498 PIA786497:PIA786498 PRW786497:PRW786498 QBS786497:QBS786498 QLO786497:QLO786498 QVK786497:QVK786498 RFG786497:RFG786498 RPC786497:RPC786498 RYY786497:RYY786498 SIU786497:SIU786498 SSQ786497:SSQ786498 TCM786497:TCM786498 TMI786497:TMI786498 TWE786497:TWE786498 UGA786497:UGA786498 UPW786497:UPW786498 UZS786497:UZS786498 VJO786497:VJO786498 VTK786497:VTK786498 WDG786497:WDG786498 WNC786497:WNC786498 WWY786497:WWY786498 AI852033:AI852034 KM852033:KM852034 UI852033:UI852034 AEE852033:AEE852034 AOA852033:AOA852034 AXW852033:AXW852034 BHS852033:BHS852034 BRO852033:BRO852034 CBK852033:CBK852034 CLG852033:CLG852034 CVC852033:CVC852034 DEY852033:DEY852034 DOU852033:DOU852034 DYQ852033:DYQ852034 EIM852033:EIM852034 ESI852033:ESI852034 FCE852033:FCE852034 FMA852033:FMA852034 FVW852033:FVW852034 GFS852033:GFS852034 GPO852033:GPO852034 GZK852033:GZK852034 HJG852033:HJG852034 HTC852033:HTC852034 ICY852033:ICY852034 IMU852033:IMU852034 IWQ852033:IWQ852034 JGM852033:JGM852034 JQI852033:JQI852034 KAE852033:KAE852034 KKA852033:KKA852034 KTW852033:KTW852034 LDS852033:LDS852034 LNO852033:LNO852034 LXK852033:LXK852034 MHG852033:MHG852034 MRC852033:MRC852034 NAY852033:NAY852034 NKU852033:NKU852034 NUQ852033:NUQ852034 OEM852033:OEM852034 OOI852033:OOI852034 OYE852033:OYE852034 PIA852033:PIA852034 PRW852033:PRW852034 QBS852033:QBS852034 QLO852033:QLO852034 QVK852033:QVK852034 RFG852033:RFG852034 RPC852033:RPC852034 RYY852033:RYY852034 SIU852033:SIU852034 SSQ852033:SSQ852034 TCM852033:TCM852034 TMI852033:TMI852034 TWE852033:TWE852034 UGA852033:UGA852034 UPW852033:UPW852034 UZS852033:UZS852034 VJO852033:VJO852034 VTK852033:VTK852034 WDG852033:WDG852034 WNC852033:WNC852034 WWY852033:WWY852034 AI917569:AI917570 KM917569:KM917570 UI917569:UI917570 AEE917569:AEE917570 AOA917569:AOA917570 AXW917569:AXW917570 BHS917569:BHS917570 BRO917569:BRO917570 CBK917569:CBK917570 CLG917569:CLG917570 CVC917569:CVC917570 DEY917569:DEY917570 DOU917569:DOU917570 DYQ917569:DYQ917570 EIM917569:EIM917570 ESI917569:ESI917570 FCE917569:FCE917570 FMA917569:FMA917570 FVW917569:FVW917570 GFS917569:GFS917570 GPO917569:GPO917570 GZK917569:GZK917570 HJG917569:HJG917570 HTC917569:HTC917570 ICY917569:ICY917570 IMU917569:IMU917570 IWQ917569:IWQ917570 JGM917569:JGM917570 JQI917569:JQI917570 KAE917569:KAE917570 KKA917569:KKA917570 KTW917569:KTW917570 LDS917569:LDS917570 LNO917569:LNO917570 LXK917569:LXK917570 MHG917569:MHG917570 MRC917569:MRC917570 NAY917569:NAY917570 NKU917569:NKU917570 NUQ917569:NUQ917570 OEM917569:OEM917570 OOI917569:OOI917570 OYE917569:OYE917570 PIA917569:PIA917570 PRW917569:PRW917570 QBS917569:QBS917570 QLO917569:QLO917570 QVK917569:QVK917570 RFG917569:RFG917570 RPC917569:RPC917570 RYY917569:RYY917570 SIU917569:SIU917570 SSQ917569:SSQ917570 TCM917569:TCM917570 TMI917569:TMI917570 TWE917569:TWE917570 UGA917569:UGA917570 UPW917569:UPW917570 UZS917569:UZS917570 VJO917569:VJO917570 VTK917569:VTK917570 WDG917569:WDG917570 WNC917569:WNC917570 WWY917569:WWY917570 AI983105:AI983106 KM983105:KM983106 UI983105:UI983106 AEE983105:AEE983106 AOA983105:AOA983106 AXW983105:AXW983106 BHS983105:BHS983106 BRO983105:BRO983106 CBK983105:CBK983106 CLG983105:CLG983106 CVC983105:CVC983106 DEY983105:DEY983106 DOU983105:DOU983106 DYQ983105:DYQ983106 EIM983105:EIM983106 ESI983105:ESI983106 FCE983105:FCE983106 FMA983105:FMA983106 FVW983105:FVW983106 GFS983105:GFS983106 GPO983105:GPO983106 GZK983105:GZK983106 HJG983105:HJG983106 HTC983105:HTC983106 ICY983105:ICY983106 IMU983105:IMU983106 IWQ983105:IWQ983106 JGM983105:JGM983106 JQI983105:JQI983106 KAE983105:KAE983106 KKA983105:KKA983106 KTW983105:KTW983106 LDS983105:LDS983106 LNO983105:LNO983106 LXK983105:LXK983106 MHG983105:MHG983106 MRC983105:MRC983106 NAY983105:NAY983106 NKU983105:NKU983106 NUQ983105:NUQ983106 OEM983105:OEM983106 OOI983105:OOI983106 OYE983105:OYE983106 PIA983105:PIA983106 PRW983105:PRW983106 QBS983105:QBS983106 QLO983105:QLO983106 QVK983105:QVK983106 RFG983105:RFG983106 RPC983105:RPC983106 RYY983105:RYY983106 SIU983105:SIU983106 SSQ983105:SSQ983106 TCM983105:TCM983106 TMI983105:TMI983106 TWE983105:TWE983106 UGA983105:UGA983106 UPW983105:UPW983106 UZS983105:UZS983106 VJO983105:VJO983106 VTK983105:VTK983106 WDG983105:WDG983106 WNC983105:WNC983106 WWY983105:WWY983106 AM65594:AM65595 KQ65594:KQ65595 UM65594:UM65595 AEI65594:AEI65595 AOE65594:AOE65595 AYA65594:AYA65595 BHW65594:BHW65595 BRS65594:BRS65595 CBO65594:CBO65595 CLK65594:CLK65595 CVG65594:CVG65595 DFC65594:DFC65595 DOY65594:DOY65595 DYU65594:DYU65595 EIQ65594:EIQ65595 ESM65594:ESM65595 FCI65594:FCI65595 FME65594:FME65595 FWA65594:FWA65595 GFW65594:GFW65595 GPS65594:GPS65595 GZO65594:GZO65595 HJK65594:HJK65595 HTG65594:HTG65595 IDC65594:IDC65595 IMY65594:IMY65595 IWU65594:IWU65595 JGQ65594:JGQ65595 JQM65594:JQM65595 KAI65594:KAI65595 KKE65594:KKE65595 KUA65594:KUA65595 LDW65594:LDW65595 LNS65594:LNS65595 LXO65594:LXO65595 MHK65594:MHK65595 MRG65594:MRG65595 NBC65594:NBC65595 NKY65594:NKY65595 NUU65594:NUU65595 OEQ65594:OEQ65595 OOM65594:OOM65595 OYI65594:OYI65595 PIE65594:PIE65595 PSA65594:PSA65595 QBW65594:QBW65595 QLS65594:QLS65595 QVO65594:QVO65595 RFK65594:RFK65595 RPG65594:RPG65595 RZC65594:RZC65595 SIY65594:SIY65595 SSU65594:SSU65595 TCQ65594:TCQ65595 TMM65594:TMM65595 TWI65594:TWI65595 UGE65594:UGE65595 UQA65594:UQA65595 UZW65594:UZW65595 VJS65594:VJS65595 VTO65594:VTO65595 WDK65594:WDK65595 WNG65594:WNG65595 WXC65594:WXC65595 AM131130:AM131131 KQ131130:KQ131131 UM131130:UM131131 AEI131130:AEI131131 AOE131130:AOE131131 AYA131130:AYA131131 BHW131130:BHW131131 BRS131130:BRS131131 CBO131130:CBO131131 CLK131130:CLK131131 CVG131130:CVG131131 DFC131130:DFC131131 DOY131130:DOY131131 DYU131130:DYU131131 EIQ131130:EIQ131131 ESM131130:ESM131131 FCI131130:FCI131131 FME131130:FME131131 FWA131130:FWA131131 GFW131130:GFW131131 GPS131130:GPS131131 GZO131130:GZO131131 HJK131130:HJK131131 HTG131130:HTG131131 IDC131130:IDC131131 IMY131130:IMY131131 IWU131130:IWU131131 JGQ131130:JGQ131131 JQM131130:JQM131131 KAI131130:KAI131131 KKE131130:KKE131131 KUA131130:KUA131131 LDW131130:LDW131131 LNS131130:LNS131131 LXO131130:LXO131131 MHK131130:MHK131131 MRG131130:MRG131131 NBC131130:NBC131131 NKY131130:NKY131131 NUU131130:NUU131131 OEQ131130:OEQ131131 OOM131130:OOM131131 OYI131130:OYI131131 PIE131130:PIE131131 PSA131130:PSA131131 QBW131130:QBW131131 QLS131130:QLS131131 QVO131130:QVO131131 RFK131130:RFK131131 RPG131130:RPG131131 RZC131130:RZC131131 SIY131130:SIY131131 SSU131130:SSU131131 TCQ131130:TCQ131131 TMM131130:TMM131131 TWI131130:TWI131131 UGE131130:UGE131131 UQA131130:UQA131131 UZW131130:UZW131131 VJS131130:VJS131131 VTO131130:VTO131131 WDK131130:WDK131131 WNG131130:WNG131131 WXC131130:WXC131131 AM196666:AM196667 KQ196666:KQ196667 UM196666:UM196667 AEI196666:AEI196667 AOE196666:AOE196667 AYA196666:AYA196667 BHW196666:BHW196667 BRS196666:BRS196667 CBO196666:CBO196667 CLK196666:CLK196667 CVG196666:CVG196667 DFC196666:DFC196667 DOY196666:DOY196667 DYU196666:DYU196667 EIQ196666:EIQ196667 ESM196666:ESM196667 FCI196666:FCI196667 FME196666:FME196667 FWA196666:FWA196667 GFW196666:GFW196667 GPS196666:GPS196667 GZO196666:GZO196667 HJK196666:HJK196667 HTG196666:HTG196667 IDC196666:IDC196667 IMY196666:IMY196667 IWU196666:IWU196667 JGQ196666:JGQ196667 JQM196666:JQM196667 KAI196666:KAI196667 KKE196666:KKE196667 KUA196666:KUA196667 LDW196666:LDW196667 LNS196666:LNS196667 LXO196666:LXO196667 MHK196666:MHK196667 MRG196666:MRG196667 NBC196666:NBC196667 NKY196666:NKY196667 NUU196666:NUU196667 OEQ196666:OEQ196667 OOM196666:OOM196667 OYI196666:OYI196667 PIE196666:PIE196667 PSA196666:PSA196667 QBW196666:QBW196667 QLS196666:QLS196667 QVO196666:QVO196667 RFK196666:RFK196667 RPG196666:RPG196667 RZC196666:RZC196667 SIY196666:SIY196667 SSU196666:SSU196667 TCQ196666:TCQ196667 TMM196666:TMM196667 TWI196666:TWI196667 UGE196666:UGE196667 UQA196666:UQA196667 UZW196666:UZW196667 VJS196666:VJS196667 VTO196666:VTO196667 WDK196666:WDK196667 WNG196666:WNG196667 WXC196666:WXC196667 AM262202:AM262203 KQ262202:KQ262203 UM262202:UM262203 AEI262202:AEI262203 AOE262202:AOE262203 AYA262202:AYA262203 BHW262202:BHW262203 BRS262202:BRS262203 CBO262202:CBO262203 CLK262202:CLK262203 CVG262202:CVG262203 DFC262202:DFC262203 DOY262202:DOY262203 DYU262202:DYU262203 EIQ262202:EIQ262203 ESM262202:ESM262203 FCI262202:FCI262203 FME262202:FME262203 FWA262202:FWA262203 GFW262202:GFW262203 GPS262202:GPS262203 GZO262202:GZO262203 HJK262202:HJK262203 HTG262202:HTG262203 IDC262202:IDC262203 IMY262202:IMY262203 IWU262202:IWU262203 JGQ262202:JGQ262203 JQM262202:JQM262203 KAI262202:KAI262203 KKE262202:KKE262203 KUA262202:KUA262203 LDW262202:LDW262203 LNS262202:LNS262203 LXO262202:LXO262203 MHK262202:MHK262203 MRG262202:MRG262203 NBC262202:NBC262203 NKY262202:NKY262203 NUU262202:NUU262203 OEQ262202:OEQ262203 OOM262202:OOM262203 OYI262202:OYI262203 PIE262202:PIE262203 PSA262202:PSA262203 QBW262202:QBW262203 QLS262202:QLS262203 QVO262202:QVO262203 RFK262202:RFK262203 RPG262202:RPG262203 RZC262202:RZC262203 SIY262202:SIY262203 SSU262202:SSU262203 TCQ262202:TCQ262203 TMM262202:TMM262203 TWI262202:TWI262203 UGE262202:UGE262203 UQA262202:UQA262203 UZW262202:UZW262203 VJS262202:VJS262203 VTO262202:VTO262203 WDK262202:WDK262203 WNG262202:WNG262203 WXC262202:WXC262203 AM327738:AM327739 KQ327738:KQ327739 UM327738:UM327739 AEI327738:AEI327739 AOE327738:AOE327739 AYA327738:AYA327739 BHW327738:BHW327739 BRS327738:BRS327739 CBO327738:CBO327739 CLK327738:CLK327739 CVG327738:CVG327739 DFC327738:DFC327739 DOY327738:DOY327739 DYU327738:DYU327739 EIQ327738:EIQ327739 ESM327738:ESM327739 FCI327738:FCI327739 FME327738:FME327739 FWA327738:FWA327739 GFW327738:GFW327739 GPS327738:GPS327739 GZO327738:GZO327739 HJK327738:HJK327739 HTG327738:HTG327739 IDC327738:IDC327739 IMY327738:IMY327739 IWU327738:IWU327739 JGQ327738:JGQ327739 JQM327738:JQM327739 KAI327738:KAI327739 KKE327738:KKE327739 KUA327738:KUA327739 LDW327738:LDW327739 LNS327738:LNS327739 LXO327738:LXO327739 MHK327738:MHK327739 MRG327738:MRG327739 NBC327738:NBC327739 NKY327738:NKY327739 NUU327738:NUU327739 OEQ327738:OEQ327739 OOM327738:OOM327739 OYI327738:OYI327739 PIE327738:PIE327739 PSA327738:PSA327739 QBW327738:QBW327739 QLS327738:QLS327739 QVO327738:QVO327739 RFK327738:RFK327739 RPG327738:RPG327739 RZC327738:RZC327739 SIY327738:SIY327739 SSU327738:SSU327739 TCQ327738:TCQ327739 TMM327738:TMM327739 TWI327738:TWI327739 UGE327738:UGE327739 UQA327738:UQA327739 UZW327738:UZW327739 VJS327738:VJS327739 VTO327738:VTO327739 WDK327738:WDK327739 WNG327738:WNG327739 WXC327738:WXC327739 AM393274:AM393275 KQ393274:KQ393275 UM393274:UM393275 AEI393274:AEI393275 AOE393274:AOE393275 AYA393274:AYA393275 BHW393274:BHW393275 BRS393274:BRS393275 CBO393274:CBO393275 CLK393274:CLK393275 CVG393274:CVG393275 DFC393274:DFC393275 DOY393274:DOY393275 DYU393274:DYU393275 EIQ393274:EIQ393275 ESM393274:ESM393275 FCI393274:FCI393275 FME393274:FME393275 FWA393274:FWA393275 GFW393274:GFW393275 GPS393274:GPS393275 GZO393274:GZO393275 HJK393274:HJK393275 HTG393274:HTG393275 IDC393274:IDC393275 IMY393274:IMY393275 IWU393274:IWU393275 JGQ393274:JGQ393275 JQM393274:JQM393275 KAI393274:KAI393275 KKE393274:KKE393275 KUA393274:KUA393275 LDW393274:LDW393275 LNS393274:LNS393275 LXO393274:LXO393275 MHK393274:MHK393275 MRG393274:MRG393275 NBC393274:NBC393275 NKY393274:NKY393275 NUU393274:NUU393275 OEQ393274:OEQ393275 OOM393274:OOM393275 OYI393274:OYI393275 PIE393274:PIE393275 PSA393274:PSA393275 QBW393274:QBW393275 QLS393274:QLS393275 QVO393274:QVO393275 RFK393274:RFK393275 RPG393274:RPG393275 RZC393274:RZC393275 SIY393274:SIY393275 SSU393274:SSU393275 TCQ393274:TCQ393275 TMM393274:TMM393275 TWI393274:TWI393275 UGE393274:UGE393275 UQA393274:UQA393275 UZW393274:UZW393275 VJS393274:VJS393275 VTO393274:VTO393275 WDK393274:WDK393275 WNG393274:WNG393275 WXC393274:WXC393275 AM458810:AM458811 KQ458810:KQ458811 UM458810:UM458811 AEI458810:AEI458811 AOE458810:AOE458811 AYA458810:AYA458811 BHW458810:BHW458811 BRS458810:BRS458811 CBO458810:CBO458811 CLK458810:CLK458811 CVG458810:CVG458811 DFC458810:DFC458811 DOY458810:DOY458811 DYU458810:DYU458811 EIQ458810:EIQ458811 ESM458810:ESM458811 FCI458810:FCI458811 FME458810:FME458811 FWA458810:FWA458811 GFW458810:GFW458811 GPS458810:GPS458811 GZO458810:GZO458811 HJK458810:HJK458811 HTG458810:HTG458811 IDC458810:IDC458811 IMY458810:IMY458811 IWU458810:IWU458811 JGQ458810:JGQ458811 JQM458810:JQM458811 KAI458810:KAI458811 KKE458810:KKE458811 KUA458810:KUA458811 LDW458810:LDW458811 LNS458810:LNS458811 LXO458810:LXO458811 MHK458810:MHK458811 MRG458810:MRG458811 NBC458810:NBC458811 NKY458810:NKY458811 NUU458810:NUU458811 OEQ458810:OEQ458811 OOM458810:OOM458811 OYI458810:OYI458811 PIE458810:PIE458811 PSA458810:PSA458811 QBW458810:QBW458811 QLS458810:QLS458811 QVO458810:QVO458811 RFK458810:RFK458811 RPG458810:RPG458811 RZC458810:RZC458811 SIY458810:SIY458811 SSU458810:SSU458811 TCQ458810:TCQ458811 TMM458810:TMM458811 TWI458810:TWI458811 UGE458810:UGE458811 UQA458810:UQA458811 UZW458810:UZW458811 VJS458810:VJS458811 VTO458810:VTO458811 WDK458810:WDK458811 WNG458810:WNG458811 WXC458810:WXC458811 AM524346:AM524347 KQ524346:KQ524347 UM524346:UM524347 AEI524346:AEI524347 AOE524346:AOE524347 AYA524346:AYA524347 BHW524346:BHW524347 BRS524346:BRS524347 CBO524346:CBO524347 CLK524346:CLK524347 CVG524346:CVG524347 DFC524346:DFC524347 DOY524346:DOY524347 DYU524346:DYU524347 EIQ524346:EIQ524347 ESM524346:ESM524347 FCI524346:FCI524347 FME524346:FME524347 FWA524346:FWA524347 GFW524346:GFW524347 GPS524346:GPS524347 GZO524346:GZO524347 HJK524346:HJK524347 HTG524346:HTG524347 IDC524346:IDC524347 IMY524346:IMY524347 IWU524346:IWU524347 JGQ524346:JGQ524347 JQM524346:JQM524347 KAI524346:KAI524347 KKE524346:KKE524347 KUA524346:KUA524347 LDW524346:LDW524347 LNS524346:LNS524347 LXO524346:LXO524347 MHK524346:MHK524347 MRG524346:MRG524347 NBC524346:NBC524347 NKY524346:NKY524347 NUU524346:NUU524347 OEQ524346:OEQ524347 OOM524346:OOM524347 OYI524346:OYI524347 PIE524346:PIE524347 PSA524346:PSA524347 QBW524346:QBW524347 QLS524346:QLS524347 QVO524346:QVO524347 RFK524346:RFK524347 RPG524346:RPG524347 RZC524346:RZC524347 SIY524346:SIY524347 SSU524346:SSU524347 TCQ524346:TCQ524347 TMM524346:TMM524347 TWI524346:TWI524347 UGE524346:UGE524347 UQA524346:UQA524347 UZW524346:UZW524347 VJS524346:VJS524347 VTO524346:VTO524347 WDK524346:WDK524347 WNG524346:WNG524347 WXC524346:WXC524347 AM589882:AM589883 KQ589882:KQ589883 UM589882:UM589883 AEI589882:AEI589883 AOE589882:AOE589883 AYA589882:AYA589883 BHW589882:BHW589883 BRS589882:BRS589883 CBO589882:CBO589883 CLK589882:CLK589883 CVG589882:CVG589883 DFC589882:DFC589883 DOY589882:DOY589883 DYU589882:DYU589883 EIQ589882:EIQ589883 ESM589882:ESM589883 FCI589882:FCI589883 FME589882:FME589883 FWA589882:FWA589883 GFW589882:GFW589883 GPS589882:GPS589883 GZO589882:GZO589883 HJK589882:HJK589883 HTG589882:HTG589883 IDC589882:IDC589883 IMY589882:IMY589883 IWU589882:IWU589883 JGQ589882:JGQ589883 JQM589882:JQM589883 KAI589882:KAI589883 KKE589882:KKE589883 KUA589882:KUA589883 LDW589882:LDW589883 LNS589882:LNS589883 LXO589882:LXO589883 MHK589882:MHK589883 MRG589882:MRG589883 NBC589882:NBC589883 NKY589882:NKY589883 NUU589882:NUU589883 OEQ589882:OEQ589883 OOM589882:OOM589883 OYI589882:OYI589883 PIE589882:PIE589883 PSA589882:PSA589883 QBW589882:QBW589883 QLS589882:QLS589883 QVO589882:QVO589883 RFK589882:RFK589883 RPG589882:RPG589883 RZC589882:RZC589883 SIY589882:SIY589883 SSU589882:SSU589883 TCQ589882:TCQ589883 TMM589882:TMM589883 TWI589882:TWI589883 UGE589882:UGE589883 UQA589882:UQA589883 UZW589882:UZW589883 VJS589882:VJS589883 VTO589882:VTO589883 WDK589882:WDK589883 WNG589882:WNG589883 WXC589882:WXC589883 AM655418:AM655419 KQ655418:KQ655419 UM655418:UM655419 AEI655418:AEI655419 AOE655418:AOE655419 AYA655418:AYA655419 BHW655418:BHW655419 BRS655418:BRS655419 CBO655418:CBO655419 CLK655418:CLK655419 CVG655418:CVG655419 DFC655418:DFC655419 DOY655418:DOY655419 DYU655418:DYU655419 EIQ655418:EIQ655419 ESM655418:ESM655419 FCI655418:FCI655419 FME655418:FME655419 FWA655418:FWA655419 GFW655418:GFW655419 GPS655418:GPS655419 GZO655418:GZO655419 HJK655418:HJK655419 HTG655418:HTG655419 IDC655418:IDC655419 IMY655418:IMY655419 IWU655418:IWU655419 JGQ655418:JGQ655419 JQM655418:JQM655419 KAI655418:KAI655419 KKE655418:KKE655419 KUA655418:KUA655419 LDW655418:LDW655419 LNS655418:LNS655419 LXO655418:LXO655419 MHK655418:MHK655419 MRG655418:MRG655419 NBC655418:NBC655419 NKY655418:NKY655419 NUU655418:NUU655419 OEQ655418:OEQ655419 OOM655418:OOM655419 OYI655418:OYI655419 PIE655418:PIE655419 PSA655418:PSA655419 QBW655418:QBW655419 QLS655418:QLS655419 QVO655418:QVO655419 RFK655418:RFK655419 RPG655418:RPG655419 RZC655418:RZC655419 SIY655418:SIY655419 SSU655418:SSU655419 TCQ655418:TCQ655419 TMM655418:TMM655419 TWI655418:TWI655419 UGE655418:UGE655419 UQA655418:UQA655419 UZW655418:UZW655419 VJS655418:VJS655419 VTO655418:VTO655419 WDK655418:WDK655419 WNG655418:WNG655419 WXC655418:WXC655419 AM720954:AM720955 KQ720954:KQ720955 UM720954:UM720955 AEI720954:AEI720955 AOE720954:AOE720955 AYA720954:AYA720955 BHW720954:BHW720955 BRS720954:BRS720955 CBO720954:CBO720955 CLK720954:CLK720955 CVG720954:CVG720955 DFC720954:DFC720955 DOY720954:DOY720955 DYU720954:DYU720955 EIQ720954:EIQ720955 ESM720954:ESM720955 FCI720954:FCI720955 FME720954:FME720955 FWA720954:FWA720955 GFW720954:GFW720955 GPS720954:GPS720955 GZO720954:GZO720955 HJK720954:HJK720955 HTG720954:HTG720955 IDC720954:IDC720955 IMY720954:IMY720955 IWU720954:IWU720955 JGQ720954:JGQ720955 JQM720954:JQM720955 KAI720954:KAI720955 KKE720954:KKE720955 KUA720954:KUA720955 LDW720954:LDW720955 LNS720954:LNS720955 LXO720954:LXO720955 MHK720954:MHK720955 MRG720954:MRG720955 NBC720954:NBC720955 NKY720954:NKY720955 NUU720954:NUU720955 OEQ720954:OEQ720955 OOM720954:OOM720955 OYI720954:OYI720955 PIE720954:PIE720955 PSA720954:PSA720955 QBW720954:QBW720955 QLS720954:QLS720955 QVO720954:QVO720955 RFK720954:RFK720955 RPG720954:RPG720955 RZC720954:RZC720955 SIY720954:SIY720955 SSU720954:SSU720955 TCQ720954:TCQ720955 TMM720954:TMM720955 TWI720954:TWI720955 UGE720954:UGE720955 UQA720954:UQA720955 UZW720954:UZW720955 VJS720954:VJS720955 VTO720954:VTO720955 WDK720954:WDK720955 WNG720954:WNG720955 WXC720954:WXC720955 AM786490:AM786491 KQ786490:KQ786491 UM786490:UM786491 AEI786490:AEI786491 AOE786490:AOE786491 AYA786490:AYA786491 BHW786490:BHW786491 BRS786490:BRS786491 CBO786490:CBO786491 CLK786490:CLK786491 CVG786490:CVG786491 DFC786490:DFC786491 DOY786490:DOY786491 DYU786490:DYU786491 EIQ786490:EIQ786491 ESM786490:ESM786491 FCI786490:FCI786491 FME786490:FME786491 FWA786490:FWA786491 GFW786490:GFW786491 GPS786490:GPS786491 GZO786490:GZO786491 HJK786490:HJK786491 HTG786490:HTG786491 IDC786490:IDC786491 IMY786490:IMY786491 IWU786490:IWU786491 JGQ786490:JGQ786491 JQM786490:JQM786491 KAI786490:KAI786491 KKE786490:KKE786491 KUA786490:KUA786491 LDW786490:LDW786491 LNS786490:LNS786491 LXO786490:LXO786491 MHK786490:MHK786491 MRG786490:MRG786491 NBC786490:NBC786491 NKY786490:NKY786491 NUU786490:NUU786491 OEQ786490:OEQ786491 OOM786490:OOM786491 OYI786490:OYI786491 PIE786490:PIE786491 PSA786490:PSA786491 QBW786490:QBW786491 QLS786490:QLS786491 QVO786490:QVO786491 RFK786490:RFK786491 RPG786490:RPG786491 RZC786490:RZC786491 SIY786490:SIY786491 SSU786490:SSU786491 TCQ786490:TCQ786491 TMM786490:TMM786491 TWI786490:TWI786491 UGE786490:UGE786491 UQA786490:UQA786491 UZW786490:UZW786491 VJS786490:VJS786491 VTO786490:VTO786491 WDK786490:WDK786491 WNG786490:WNG786491 WXC786490:WXC786491 AM852026:AM852027 KQ852026:KQ852027 UM852026:UM852027 AEI852026:AEI852027 AOE852026:AOE852027 AYA852026:AYA852027 BHW852026:BHW852027 BRS852026:BRS852027 CBO852026:CBO852027 CLK852026:CLK852027 CVG852026:CVG852027 DFC852026:DFC852027 DOY852026:DOY852027 DYU852026:DYU852027 EIQ852026:EIQ852027 ESM852026:ESM852027 FCI852026:FCI852027 FME852026:FME852027 FWA852026:FWA852027 GFW852026:GFW852027 GPS852026:GPS852027 GZO852026:GZO852027 HJK852026:HJK852027 HTG852026:HTG852027 IDC852026:IDC852027 IMY852026:IMY852027 IWU852026:IWU852027 JGQ852026:JGQ852027 JQM852026:JQM852027 KAI852026:KAI852027 KKE852026:KKE852027 KUA852026:KUA852027 LDW852026:LDW852027 LNS852026:LNS852027 LXO852026:LXO852027 MHK852026:MHK852027 MRG852026:MRG852027 NBC852026:NBC852027 NKY852026:NKY852027 NUU852026:NUU852027 OEQ852026:OEQ852027 OOM852026:OOM852027 OYI852026:OYI852027 PIE852026:PIE852027 PSA852026:PSA852027 QBW852026:QBW852027 QLS852026:QLS852027 QVO852026:QVO852027 RFK852026:RFK852027 RPG852026:RPG852027 RZC852026:RZC852027 SIY852026:SIY852027 SSU852026:SSU852027 TCQ852026:TCQ852027 TMM852026:TMM852027 TWI852026:TWI852027 UGE852026:UGE852027 UQA852026:UQA852027 UZW852026:UZW852027 VJS852026:VJS852027 VTO852026:VTO852027 WDK852026:WDK852027 WNG852026:WNG852027 WXC852026:WXC852027 AM917562:AM917563 KQ917562:KQ917563 UM917562:UM917563 AEI917562:AEI917563 AOE917562:AOE917563 AYA917562:AYA917563 BHW917562:BHW917563 BRS917562:BRS917563 CBO917562:CBO917563 CLK917562:CLK917563 CVG917562:CVG917563 DFC917562:DFC917563 DOY917562:DOY917563 DYU917562:DYU917563 EIQ917562:EIQ917563 ESM917562:ESM917563 FCI917562:FCI917563 FME917562:FME917563 FWA917562:FWA917563 GFW917562:GFW917563 GPS917562:GPS917563 GZO917562:GZO917563 HJK917562:HJK917563 HTG917562:HTG917563 IDC917562:IDC917563 IMY917562:IMY917563 IWU917562:IWU917563 JGQ917562:JGQ917563 JQM917562:JQM917563 KAI917562:KAI917563 KKE917562:KKE917563 KUA917562:KUA917563 LDW917562:LDW917563 LNS917562:LNS917563 LXO917562:LXO917563 MHK917562:MHK917563 MRG917562:MRG917563 NBC917562:NBC917563 NKY917562:NKY917563 NUU917562:NUU917563 OEQ917562:OEQ917563 OOM917562:OOM917563 OYI917562:OYI917563 PIE917562:PIE917563 PSA917562:PSA917563 QBW917562:QBW917563 QLS917562:QLS917563 QVO917562:QVO917563 RFK917562:RFK917563 RPG917562:RPG917563 RZC917562:RZC917563 SIY917562:SIY917563 SSU917562:SSU917563 TCQ917562:TCQ917563 TMM917562:TMM917563 TWI917562:TWI917563 UGE917562:UGE917563 UQA917562:UQA917563 UZW917562:UZW917563 VJS917562:VJS917563 VTO917562:VTO917563 WDK917562:WDK917563 WNG917562:WNG917563 WXC917562:WXC917563 AM983098:AM983099 KQ983098:KQ983099 UM983098:UM983099 AEI983098:AEI983099 AOE983098:AOE983099 AYA983098:AYA983099 BHW983098:BHW983099 BRS983098:BRS983099 CBO983098:CBO983099 CLK983098:CLK983099 CVG983098:CVG983099 DFC983098:DFC983099 DOY983098:DOY983099 DYU983098:DYU983099 EIQ983098:EIQ983099 ESM983098:ESM983099 FCI983098:FCI983099 FME983098:FME983099 FWA983098:FWA983099 GFW983098:GFW983099 GPS983098:GPS983099 GZO983098:GZO983099 HJK983098:HJK983099 HTG983098:HTG983099 IDC983098:IDC983099 IMY983098:IMY983099 IWU983098:IWU983099 JGQ983098:JGQ983099 JQM983098:JQM983099 KAI983098:KAI983099 KKE983098:KKE983099 KUA983098:KUA983099 LDW983098:LDW983099 LNS983098:LNS983099 LXO983098:LXO983099 MHK983098:MHK983099 MRG983098:MRG983099 NBC983098:NBC983099 NKY983098:NKY983099 NUU983098:NUU983099 OEQ983098:OEQ983099 OOM983098:OOM983099 OYI983098:OYI983099 PIE983098:PIE983099 PSA983098:PSA983099 QBW983098:QBW983099 QLS983098:QLS983099 QVO983098:QVO983099 RFK983098:RFK983099 RPG983098:RPG983099 RZC983098:RZC983099 SIY983098:SIY983099 SSU983098:SSU983099 TCQ983098:TCQ983099 TMM983098:TMM983099 TWI983098:TWI983099 UGE983098:UGE983099 UQA983098:UQA983099 UZW983098:UZW983099 VJS983098:VJS983099 VTO983098:VTO983099 WDK983098:WDK983099 WNG983098:WNG983099 WXC983098:WXC983099 AQ65590 KU65590 UQ65590 AEM65590 AOI65590 AYE65590 BIA65590 BRW65590 CBS65590 CLO65590 CVK65590 DFG65590 DPC65590 DYY65590 EIU65590 ESQ65590 FCM65590 FMI65590 FWE65590 GGA65590 GPW65590 GZS65590 HJO65590 HTK65590 IDG65590 INC65590 IWY65590 JGU65590 JQQ65590 KAM65590 KKI65590 KUE65590 LEA65590 LNW65590 LXS65590 MHO65590 MRK65590 NBG65590 NLC65590 NUY65590 OEU65590 OOQ65590 OYM65590 PII65590 PSE65590 QCA65590 QLW65590 QVS65590 RFO65590 RPK65590 RZG65590 SJC65590 SSY65590 TCU65590 TMQ65590 TWM65590 UGI65590 UQE65590 VAA65590 VJW65590 VTS65590 WDO65590 WNK65590 WXG65590 AQ131126 KU131126 UQ131126 AEM131126 AOI131126 AYE131126 BIA131126 BRW131126 CBS131126 CLO131126 CVK131126 DFG131126 DPC131126 DYY131126 EIU131126 ESQ131126 FCM131126 FMI131126 FWE131126 GGA131126 GPW131126 GZS131126 HJO131126 HTK131126 IDG131126 INC131126 IWY131126 JGU131126 JQQ131126 KAM131126 KKI131126 KUE131126 LEA131126 LNW131126 LXS131126 MHO131126 MRK131126 NBG131126 NLC131126 NUY131126 OEU131126 OOQ131126 OYM131126 PII131126 PSE131126 QCA131126 QLW131126 QVS131126 RFO131126 RPK131126 RZG131126 SJC131126 SSY131126 TCU131126 TMQ131126 TWM131126 UGI131126 UQE131126 VAA131126 VJW131126 VTS131126 WDO131126 WNK131126 WXG131126 AQ196662 KU196662 UQ196662 AEM196662 AOI196662 AYE196662 BIA196662 BRW196662 CBS196662 CLO196662 CVK196662 DFG196662 DPC196662 DYY196662 EIU196662 ESQ196662 FCM196662 FMI196662 FWE196662 GGA196662 GPW196662 GZS196662 HJO196662 HTK196662 IDG196662 INC196662 IWY196662 JGU196662 JQQ196662 KAM196662 KKI196662 KUE196662 LEA196662 LNW196662 LXS196662 MHO196662 MRK196662 NBG196662 NLC196662 NUY196662 OEU196662 OOQ196662 OYM196662 PII196662 PSE196662 QCA196662 QLW196662 QVS196662 RFO196662 RPK196662 RZG196662 SJC196662 SSY196662 TCU196662 TMQ196662 TWM196662 UGI196662 UQE196662 VAA196662 VJW196662 VTS196662 WDO196662 WNK196662 WXG196662 AQ262198 KU262198 UQ262198 AEM262198 AOI262198 AYE262198 BIA262198 BRW262198 CBS262198 CLO262198 CVK262198 DFG262198 DPC262198 DYY262198 EIU262198 ESQ262198 FCM262198 FMI262198 FWE262198 GGA262198 GPW262198 GZS262198 HJO262198 HTK262198 IDG262198 INC262198 IWY262198 JGU262198 JQQ262198 KAM262198 KKI262198 KUE262198 LEA262198 LNW262198 LXS262198 MHO262198 MRK262198 NBG262198 NLC262198 NUY262198 OEU262198 OOQ262198 OYM262198 PII262198 PSE262198 QCA262198 QLW262198 QVS262198 RFO262198 RPK262198 RZG262198 SJC262198 SSY262198 TCU262198 TMQ262198 TWM262198 UGI262198 UQE262198 VAA262198 VJW262198 VTS262198 WDO262198 WNK262198 WXG262198 AQ327734 KU327734 UQ327734 AEM327734 AOI327734 AYE327734 BIA327734 BRW327734 CBS327734 CLO327734 CVK327734 DFG327734 DPC327734 DYY327734 EIU327734 ESQ327734 FCM327734 FMI327734 FWE327734 GGA327734 GPW327734 GZS327734 HJO327734 HTK327734 IDG327734 INC327734 IWY327734 JGU327734 JQQ327734 KAM327734 KKI327734 KUE327734 LEA327734 LNW327734 LXS327734 MHO327734 MRK327734 NBG327734 NLC327734 NUY327734 OEU327734 OOQ327734 OYM327734 PII327734 PSE327734 QCA327734 QLW327734 QVS327734 RFO327734 RPK327734 RZG327734 SJC327734 SSY327734 TCU327734 TMQ327734 TWM327734 UGI327734 UQE327734 VAA327734 VJW327734 VTS327734 WDO327734 WNK327734 WXG327734 AQ393270 KU393270 UQ393270 AEM393270 AOI393270 AYE393270 BIA393270 BRW393270 CBS393270 CLO393270 CVK393270 DFG393270 DPC393270 DYY393270 EIU393270 ESQ393270 FCM393270 FMI393270 FWE393270 GGA393270 GPW393270 GZS393270 HJO393270 HTK393270 IDG393270 INC393270 IWY393270 JGU393270 JQQ393270 KAM393270 KKI393270 KUE393270 LEA393270 LNW393270 LXS393270 MHO393270 MRK393270 NBG393270 NLC393270 NUY393270 OEU393270 OOQ393270 OYM393270 PII393270 PSE393270 QCA393270 QLW393270 QVS393270 RFO393270 RPK393270 RZG393270 SJC393270 SSY393270 TCU393270 TMQ393270 TWM393270 UGI393270 UQE393270 VAA393270 VJW393270 VTS393270 WDO393270 WNK393270 WXG393270 AQ458806 KU458806 UQ458806 AEM458806 AOI458806 AYE458806 BIA458806 BRW458806 CBS458806 CLO458806 CVK458806 DFG458806 DPC458806 DYY458806 EIU458806 ESQ458806 FCM458806 FMI458806 FWE458806 GGA458806 GPW458806 GZS458806 HJO458806 HTK458806 IDG458806 INC458806 IWY458806 JGU458806 JQQ458806 KAM458806 KKI458806 KUE458806 LEA458806 LNW458806 LXS458806 MHO458806 MRK458806 NBG458806 NLC458806 NUY458806 OEU458806 OOQ458806 OYM458806 PII458806 PSE458806 QCA458806 QLW458806 QVS458806 RFO458806 RPK458806 RZG458806 SJC458806 SSY458806 TCU458806 TMQ458806 TWM458806 UGI458806 UQE458806 VAA458806 VJW458806 VTS458806 WDO458806 WNK458806 WXG458806 AQ524342 KU524342 UQ524342 AEM524342 AOI524342 AYE524342 BIA524342 BRW524342 CBS524342 CLO524342 CVK524342 DFG524342 DPC524342 DYY524342 EIU524342 ESQ524342 FCM524342 FMI524342 FWE524342 GGA524342 GPW524342 GZS524342 HJO524342 HTK524342 IDG524342 INC524342 IWY524342 JGU524342 JQQ524342 KAM524342 KKI524342 KUE524342 LEA524342 LNW524342 LXS524342 MHO524342 MRK524342 NBG524342 NLC524342 NUY524342 OEU524342 OOQ524342 OYM524342 PII524342 PSE524342 QCA524342 QLW524342 QVS524342 RFO524342 RPK524342 RZG524342 SJC524342 SSY524342 TCU524342 TMQ524342 TWM524342 UGI524342 UQE524342 VAA524342 VJW524342 VTS524342 WDO524342 WNK524342 WXG524342 AQ589878 KU589878 UQ589878 AEM589878 AOI589878 AYE589878 BIA589878 BRW589878 CBS589878 CLO589878 CVK589878 DFG589878 DPC589878 DYY589878 EIU589878 ESQ589878 FCM589878 FMI589878 FWE589878 GGA589878 GPW589878 GZS589878 HJO589878 HTK589878 IDG589878 INC589878 IWY589878 JGU589878 JQQ589878 KAM589878 KKI589878 KUE589878 LEA589878 LNW589878 LXS589878 MHO589878 MRK589878 NBG589878 NLC589878 NUY589878 OEU589878 OOQ589878 OYM589878 PII589878 PSE589878 QCA589878 QLW589878 QVS589878 RFO589878 RPK589878 RZG589878 SJC589878 SSY589878 TCU589878 TMQ589878 TWM589878 UGI589878 UQE589878 VAA589878 VJW589878 VTS589878 WDO589878 WNK589878 WXG589878 AQ655414 KU655414 UQ655414 AEM655414 AOI655414 AYE655414 BIA655414 BRW655414 CBS655414 CLO655414 CVK655414 DFG655414 DPC655414 DYY655414 EIU655414 ESQ655414 FCM655414 FMI655414 FWE655414 GGA655414 GPW655414 GZS655414 HJO655414 HTK655414 IDG655414 INC655414 IWY655414 JGU655414 JQQ655414 KAM655414 KKI655414 KUE655414 LEA655414 LNW655414 LXS655414 MHO655414 MRK655414 NBG655414 NLC655414 NUY655414 OEU655414 OOQ655414 OYM655414 PII655414 PSE655414 QCA655414 QLW655414 QVS655414 RFO655414 RPK655414 RZG655414 SJC655414 SSY655414 TCU655414 TMQ655414 TWM655414 UGI655414 UQE655414 VAA655414 VJW655414 VTS655414 WDO655414 WNK655414 WXG655414 AQ720950 KU720950 UQ720950 AEM720950 AOI720950 AYE720950 BIA720950 BRW720950 CBS720950 CLO720950 CVK720950 DFG720950 DPC720950 DYY720950 EIU720950 ESQ720950 FCM720950 FMI720950 FWE720950 GGA720950 GPW720950 GZS720950 HJO720950 HTK720950 IDG720950 INC720950 IWY720950 JGU720950 JQQ720950 KAM720950 KKI720950 KUE720950 LEA720950 LNW720950 LXS720950 MHO720950 MRK720950 NBG720950 NLC720950 NUY720950 OEU720950 OOQ720950 OYM720950 PII720950 PSE720950 QCA720950 QLW720950 QVS720950 RFO720950 RPK720950 RZG720950 SJC720950 SSY720950 TCU720950 TMQ720950 TWM720950 UGI720950 UQE720950 VAA720950 VJW720950 VTS720950 WDO720950 WNK720950 WXG720950 AQ786486 KU786486 UQ786486 AEM786486 AOI786486 AYE786486 BIA786486 BRW786486 CBS786486 CLO786486 CVK786486 DFG786486 DPC786486 DYY786486 EIU786486 ESQ786486 FCM786486 FMI786486 FWE786486 GGA786486 GPW786486 GZS786486 HJO786486 HTK786486 IDG786486 INC786486 IWY786486 JGU786486 JQQ786486 KAM786486 KKI786486 KUE786486 LEA786486 LNW786486 LXS786486 MHO786486 MRK786486 NBG786486 NLC786486 NUY786486 OEU786486 OOQ786486 OYM786486 PII786486 PSE786486 QCA786486 QLW786486 QVS786486 RFO786486 RPK786486 RZG786486 SJC786486 SSY786486 TCU786486 TMQ786486 TWM786486 UGI786486 UQE786486 VAA786486 VJW786486 VTS786486 WDO786486 WNK786486 WXG786486 AQ852022 KU852022 UQ852022 AEM852022 AOI852022 AYE852022 BIA852022 BRW852022 CBS852022 CLO852022 CVK852022 DFG852022 DPC852022 DYY852022 EIU852022 ESQ852022 FCM852022 FMI852022 FWE852022 GGA852022 GPW852022 GZS852022 HJO852022 HTK852022 IDG852022 INC852022 IWY852022 JGU852022 JQQ852022 KAM852022 KKI852022 KUE852022 LEA852022 LNW852022 LXS852022 MHO852022 MRK852022 NBG852022 NLC852022 NUY852022 OEU852022 OOQ852022 OYM852022 PII852022 PSE852022 QCA852022 QLW852022 QVS852022 RFO852022 RPK852022 RZG852022 SJC852022 SSY852022 TCU852022 TMQ852022 TWM852022 UGI852022 UQE852022 VAA852022 VJW852022 VTS852022 WDO852022 WNK852022 WXG852022 AQ917558 KU917558 UQ917558 AEM917558 AOI917558 AYE917558 BIA917558 BRW917558 CBS917558 CLO917558 CVK917558 DFG917558 DPC917558 DYY917558 EIU917558 ESQ917558 FCM917558 FMI917558 FWE917558 GGA917558 GPW917558 GZS917558 HJO917558 HTK917558 IDG917558 INC917558 IWY917558 JGU917558 JQQ917558 KAM917558 KKI917558 KUE917558 LEA917558 LNW917558 LXS917558 MHO917558 MRK917558 NBG917558 NLC917558 NUY917558 OEU917558 OOQ917558 OYM917558 PII917558 PSE917558 QCA917558 QLW917558 QVS917558 RFO917558 RPK917558 RZG917558 SJC917558 SSY917558 TCU917558 TMQ917558 TWM917558 UGI917558 UQE917558 VAA917558 VJW917558 VTS917558 WDO917558 WNK917558 WXG917558 AQ983094 KU983094 UQ983094 AEM983094 AOI983094 AYE983094 BIA983094 BRW983094 CBS983094 CLO983094 CVK983094 DFG983094 DPC983094 DYY983094 EIU983094 ESQ983094 FCM983094 FMI983094 FWE983094 GGA983094 GPW983094 GZS983094 HJO983094 HTK983094 IDG983094 INC983094 IWY983094 JGU983094 JQQ983094 KAM983094 KKI983094 KUE983094 LEA983094 LNW983094 LXS983094 MHO983094 MRK983094 NBG983094 NLC983094 NUY983094 OEU983094 OOQ983094 OYM983094 PII983094 PSE983094 QCA983094 QLW983094 QVS983094 RFO983094 RPK983094 RZG983094 SJC983094 SSY983094 TCU983094 TMQ983094 TWM983094 UGI983094 UQE983094 VAA983094 VJW983094 VTS983094 WDO983094 WNK983094 WXG983094 AQ65596:AQ65597 KU65596:KU65597 UQ65596:UQ65597 AEM65596:AEM65597 AOI65596:AOI65597 AYE65596:AYE65597 BIA65596:BIA65597 BRW65596:BRW65597 CBS65596:CBS65597 CLO65596:CLO65597 CVK65596:CVK65597 DFG65596:DFG65597 DPC65596:DPC65597 DYY65596:DYY65597 EIU65596:EIU65597 ESQ65596:ESQ65597 FCM65596:FCM65597 FMI65596:FMI65597 FWE65596:FWE65597 GGA65596:GGA65597 GPW65596:GPW65597 GZS65596:GZS65597 HJO65596:HJO65597 HTK65596:HTK65597 IDG65596:IDG65597 INC65596:INC65597 IWY65596:IWY65597 JGU65596:JGU65597 JQQ65596:JQQ65597 KAM65596:KAM65597 KKI65596:KKI65597 KUE65596:KUE65597 LEA65596:LEA65597 LNW65596:LNW65597 LXS65596:LXS65597 MHO65596:MHO65597 MRK65596:MRK65597 NBG65596:NBG65597 NLC65596:NLC65597 NUY65596:NUY65597 OEU65596:OEU65597 OOQ65596:OOQ65597 OYM65596:OYM65597 PII65596:PII65597 PSE65596:PSE65597 QCA65596:QCA65597 QLW65596:QLW65597 QVS65596:QVS65597 RFO65596:RFO65597 RPK65596:RPK65597 RZG65596:RZG65597 SJC65596:SJC65597 SSY65596:SSY65597 TCU65596:TCU65597 TMQ65596:TMQ65597 TWM65596:TWM65597 UGI65596:UGI65597 UQE65596:UQE65597 VAA65596:VAA65597 VJW65596:VJW65597 VTS65596:VTS65597 WDO65596:WDO65597 WNK65596:WNK65597 WXG65596:WXG65597 AQ131132:AQ131133 KU131132:KU131133 UQ131132:UQ131133 AEM131132:AEM131133 AOI131132:AOI131133 AYE131132:AYE131133 BIA131132:BIA131133 BRW131132:BRW131133 CBS131132:CBS131133 CLO131132:CLO131133 CVK131132:CVK131133 DFG131132:DFG131133 DPC131132:DPC131133 DYY131132:DYY131133 EIU131132:EIU131133 ESQ131132:ESQ131133 FCM131132:FCM131133 FMI131132:FMI131133 FWE131132:FWE131133 GGA131132:GGA131133 GPW131132:GPW131133 GZS131132:GZS131133 HJO131132:HJO131133 HTK131132:HTK131133 IDG131132:IDG131133 INC131132:INC131133 IWY131132:IWY131133 JGU131132:JGU131133 JQQ131132:JQQ131133 KAM131132:KAM131133 KKI131132:KKI131133 KUE131132:KUE131133 LEA131132:LEA131133 LNW131132:LNW131133 LXS131132:LXS131133 MHO131132:MHO131133 MRK131132:MRK131133 NBG131132:NBG131133 NLC131132:NLC131133 NUY131132:NUY131133 OEU131132:OEU131133 OOQ131132:OOQ131133 OYM131132:OYM131133 PII131132:PII131133 PSE131132:PSE131133 QCA131132:QCA131133 QLW131132:QLW131133 QVS131132:QVS131133 RFO131132:RFO131133 RPK131132:RPK131133 RZG131132:RZG131133 SJC131132:SJC131133 SSY131132:SSY131133 TCU131132:TCU131133 TMQ131132:TMQ131133 TWM131132:TWM131133 UGI131132:UGI131133 UQE131132:UQE131133 VAA131132:VAA131133 VJW131132:VJW131133 VTS131132:VTS131133 WDO131132:WDO131133 WNK131132:WNK131133 WXG131132:WXG131133 AQ196668:AQ196669 KU196668:KU196669 UQ196668:UQ196669 AEM196668:AEM196669 AOI196668:AOI196669 AYE196668:AYE196669 BIA196668:BIA196669 BRW196668:BRW196669 CBS196668:CBS196669 CLO196668:CLO196669 CVK196668:CVK196669 DFG196668:DFG196669 DPC196668:DPC196669 DYY196668:DYY196669 EIU196668:EIU196669 ESQ196668:ESQ196669 FCM196668:FCM196669 FMI196668:FMI196669 FWE196668:FWE196669 GGA196668:GGA196669 GPW196668:GPW196669 GZS196668:GZS196669 HJO196668:HJO196669 HTK196668:HTK196669 IDG196668:IDG196669 INC196668:INC196669 IWY196668:IWY196669 JGU196668:JGU196669 JQQ196668:JQQ196669 KAM196668:KAM196669 KKI196668:KKI196669 KUE196668:KUE196669 LEA196668:LEA196669 LNW196668:LNW196669 LXS196668:LXS196669 MHO196668:MHO196669 MRK196668:MRK196669 NBG196668:NBG196669 NLC196668:NLC196669 NUY196668:NUY196669 OEU196668:OEU196669 OOQ196668:OOQ196669 OYM196668:OYM196669 PII196668:PII196669 PSE196668:PSE196669 QCA196668:QCA196669 QLW196668:QLW196669 QVS196668:QVS196669 RFO196668:RFO196669 RPK196668:RPK196669 RZG196668:RZG196669 SJC196668:SJC196669 SSY196668:SSY196669 TCU196668:TCU196669 TMQ196668:TMQ196669 TWM196668:TWM196669 UGI196668:UGI196669 UQE196668:UQE196669 VAA196668:VAA196669 VJW196668:VJW196669 VTS196668:VTS196669 WDO196668:WDO196669 WNK196668:WNK196669 WXG196668:WXG196669 AQ262204:AQ262205 KU262204:KU262205 UQ262204:UQ262205 AEM262204:AEM262205 AOI262204:AOI262205 AYE262204:AYE262205 BIA262204:BIA262205 BRW262204:BRW262205 CBS262204:CBS262205 CLO262204:CLO262205 CVK262204:CVK262205 DFG262204:DFG262205 DPC262204:DPC262205 DYY262204:DYY262205 EIU262204:EIU262205 ESQ262204:ESQ262205 FCM262204:FCM262205 FMI262204:FMI262205 FWE262204:FWE262205 GGA262204:GGA262205 GPW262204:GPW262205 GZS262204:GZS262205 HJO262204:HJO262205 HTK262204:HTK262205 IDG262204:IDG262205 INC262204:INC262205 IWY262204:IWY262205 JGU262204:JGU262205 JQQ262204:JQQ262205 KAM262204:KAM262205 KKI262204:KKI262205 KUE262204:KUE262205 LEA262204:LEA262205 LNW262204:LNW262205 LXS262204:LXS262205 MHO262204:MHO262205 MRK262204:MRK262205 NBG262204:NBG262205 NLC262204:NLC262205 NUY262204:NUY262205 OEU262204:OEU262205 OOQ262204:OOQ262205 OYM262204:OYM262205 PII262204:PII262205 PSE262204:PSE262205 QCA262204:QCA262205 QLW262204:QLW262205 QVS262204:QVS262205 RFO262204:RFO262205 RPK262204:RPK262205 RZG262204:RZG262205 SJC262204:SJC262205 SSY262204:SSY262205 TCU262204:TCU262205 TMQ262204:TMQ262205 TWM262204:TWM262205 UGI262204:UGI262205 UQE262204:UQE262205 VAA262204:VAA262205 VJW262204:VJW262205 VTS262204:VTS262205 WDO262204:WDO262205 WNK262204:WNK262205 WXG262204:WXG262205 AQ327740:AQ327741 KU327740:KU327741 UQ327740:UQ327741 AEM327740:AEM327741 AOI327740:AOI327741 AYE327740:AYE327741 BIA327740:BIA327741 BRW327740:BRW327741 CBS327740:CBS327741 CLO327740:CLO327741 CVK327740:CVK327741 DFG327740:DFG327741 DPC327740:DPC327741 DYY327740:DYY327741 EIU327740:EIU327741 ESQ327740:ESQ327741 FCM327740:FCM327741 FMI327740:FMI327741 FWE327740:FWE327741 GGA327740:GGA327741 GPW327740:GPW327741 GZS327740:GZS327741 HJO327740:HJO327741 HTK327740:HTK327741 IDG327740:IDG327741 INC327740:INC327741 IWY327740:IWY327741 JGU327740:JGU327741 JQQ327740:JQQ327741 KAM327740:KAM327741 KKI327740:KKI327741 KUE327740:KUE327741 LEA327740:LEA327741 LNW327740:LNW327741 LXS327740:LXS327741 MHO327740:MHO327741 MRK327740:MRK327741 NBG327740:NBG327741 NLC327740:NLC327741 NUY327740:NUY327741 OEU327740:OEU327741 OOQ327740:OOQ327741 OYM327740:OYM327741 PII327740:PII327741 PSE327740:PSE327741 QCA327740:QCA327741 QLW327740:QLW327741 QVS327740:QVS327741 RFO327740:RFO327741 RPK327740:RPK327741 RZG327740:RZG327741 SJC327740:SJC327741 SSY327740:SSY327741 TCU327740:TCU327741 TMQ327740:TMQ327741 TWM327740:TWM327741 UGI327740:UGI327741 UQE327740:UQE327741 VAA327740:VAA327741 VJW327740:VJW327741 VTS327740:VTS327741 WDO327740:WDO327741 WNK327740:WNK327741 WXG327740:WXG327741 AQ393276:AQ393277 KU393276:KU393277 UQ393276:UQ393277 AEM393276:AEM393277 AOI393276:AOI393277 AYE393276:AYE393277 BIA393276:BIA393277 BRW393276:BRW393277 CBS393276:CBS393277 CLO393276:CLO393277 CVK393276:CVK393277 DFG393276:DFG393277 DPC393276:DPC393277 DYY393276:DYY393277 EIU393276:EIU393277 ESQ393276:ESQ393277 FCM393276:FCM393277 FMI393276:FMI393277 FWE393276:FWE393277 GGA393276:GGA393277 GPW393276:GPW393277 GZS393276:GZS393277 HJO393276:HJO393277 HTK393276:HTK393277 IDG393276:IDG393277 INC393276:INC393277 IWY393276:IWY393277 JGU393276:JGU393277 JQQ393276:JQQ393277 KAM393276:KAM393277 KKI393276:KKI393277 KUE393276:KUE393277 LEA393276:LEA393277 LNW393276:LNW393277 LXS393276:LXS393277 MHO393276:MHO393277 MRK393276:MRK393277 NBG393276:NBG393277 NLC393276:NLC393277 NUY393276:NUY393277 OEU393276:OEU393277 OOQ393276:OOQ393277 OYM393276:OYM393277 PII393276:PII393277 PSE393276:PSE393277 QCA393276:QCA393277 QLW393276:QLW393277 QVS393276:QVS393277 RFO393276:RFO393277 RPK393276:RPK393277 RZG393276:RZG393277 SJC393276:SJC393277 SSY393276:SSY393277 TCU393276:TCU393277 TMQ393276:TMQ393277 TWM393276:TWM393277 UGI393276:UGI393277 UQE393276:UQE393277 VAA393276:VAA393277 VJW393276:VJW393277 VTS393276:VTS393277 WDO393276:WDO393277 WNK393276:WNK393277 WXG393276:WXG393277 AQ458812:AQ458813 KU458812:KU458813 UQ458812:UQ458813 AEM458812:AEM458813 AOI458812:AOI458813 AYE458812:AYE458813 BIA458812:BIA458813 BRW458812:BRW458813 CBS458812:CBS458813 CLO458812:CLO458813 CVK458812:CVK458813 DFG458812:DFG458813 DPC458812:DPC458813 DYY458812:DYY458813 EIU458812:EIU458813 ESQ458812:ESQ458813 FCM458812:FCM458813 FMI458812:FMI458813 FWE458812:FWE458813 GGA458812:GGA458813 GPW458812:GPW458813 GZS458812:GZS458813 HJO458812:HJO458813 HTK458812:HTK458813 IDG458812:IDG458813 INC458812:INC458813 IWY458812:IWY458813 JGU458812:JGU458813 JQQ458812:JQQ458813 KAM458812:KAM458813 KKI458812:KKI458813 KUE458812:KUE458813 LEA458812:LEA458813 LNW458812:LNW458813 LXS458812:LXS458813 MHO458812:MHO458813 MRK458812:MRK458813 NBG458812:NBG458813 NLC458812:NLC458813 NUY458812:NUY458813 OEU458812:OEU458813 OOQ458812:OOQ458813 OYM458812:OYM458813 PII458812:PII458813 PSE458812:PSE458813 QCA458812:QCA458813 QLW458812:QLW458813 QVS458812:QVS458813 RFO458812:RFO458813 RPK458812:RPK458813 RZG458812:RZG458813 SJC458812:SJC458813 SSY458812:SSY458813 TCU458812:TCU458813 TMQ458812:TMQ458813 TWM458812:TWM458813 UGI458812:UGI458813 UQE458812:UQE458813 VAA458812:VAA458813 VJW458812:VJW458813 VTS458812:VTS458813 WDO458812:WDO458813 WNK458812:WNK458813 WXG458812:WXG458813 AQ524348:AQ524349 KU524348:KU524349 UQ524348:UQ524349 AEM524348:AEM524349 AOI524348:AOI524349 AYE524348:AYE524349 BIA524348:BIA524349 BRW524348:BRW524349 CBS524348:CBS524349 CLO524348:CLO524349 CVK524348:CVK524349 DFG524348:DFG524349 DPC524348:DPC524349 DYY524348:DYY524349 EIU524348:EIU524349 ESQ524348:ESQ524349 FCM524348:FCM524349 FMI524348:FMI524349 FWE524348:FWE524349 GGA524348:GGA524349 GPW524348:GPW524349 GZS524348:GZS524349 HJO524348:HJO524349 HTK524348:HTK524349 IDG524348:IDG524349 INC524348:INC524349 IWY524348:IWY524349 JGU524348:JGU524349 JQQ524348:JQQ524349 KAM524348:KAM524349 KKI524348:KKI524349 KUE524348:KUE524349 LEA524348:LEA524349 LNW524348:LNW524349 LXS524348:LXS524349 MHO524348:MHO524349 MRK524348:MRK524349 NBG524348:NBG524349 NLC524348:NLC524349 NUY524348:NUY524349 OEU524348:OEU524349 OOQ524348:OOQ524349 OYM524348:OYM524349 PII524348:PII524349 PSE524348:PSE524349 QCA524348:QCA524349 QLW524348:QLW524349 QVS524348:QVS524349 RFO524348:RFO524349 RPK524348:RPK524349 RZG524348:RZG524349 SJC524348:SJC524349 SSY524348:SSY524349 TCU524348:TCU524349 TMQ524348:TMQ524349 TWM524348:TWM524349 UGI524348:UGI524349 UQE524348:UQE524349 VAA524348:VAA524349 VJW524348:VJW524349 VTS524348:VTS524349 WDO524348:WDO524349 WNK524348:WNK524349 WXG524348:WXG524349 AQ589884:AQ589885 KU589884:KU589885 UQ589884:UQ589885 AEM589884:AEM589885 AOI589884:AOI589885 AYE589884:AYE589885 BIA589884:BIA589885 BRW589884:BRW589885 CBS589884:CBS589885 CLO589884:CLO589885 CVK589884:CVK589885 DFG589884:DFG589885 DPC589884:DPC589885 DYY589884:DYY589885 EIU589884:EIU589885 ESQ589884:ESQ589885 FCM589884:FCM589885 FMI589884:FMI589885 FWE589884:FWE589885 GGA589884:GGA589885 GPW589884:GPW589885 GZS589884:GZS589885 HJO589884:HJO589885 HTK589884:HTK589885 IDG589884:IDG589885 INC589884:INC589885 IWY589884:IWY589885 JGU589884:JGU589885 JQQ589884:JQQ589885 KAM589884:KAM589885 KKI589884:KKI589885 KUE589884:KUE589885 LEA589884:LEA589885 LNW589884:LNW589885 LXS589884:LXS589885 MHO589884:MHO589885 MRK589884:MRK589885 NBG589884:NBG589885 NLC589884:NLC589885 NUY589884:NUY589885 OEU589884:OEU589885 OOQ589884:OOQ589885 OYM589884:OYM589885 PII589884:PII589885 PSE589884:PSE589885 QCA589884:QCA589885 QLW589884:QLW589885 QVS589884:QVS589885 RFO589884:RFO589885 RPK589884:RPK589885 RZG589884:RZG589885 SJC589884:SJC589885 SSY589884:SSY589885 TCU589884:TCU589885 TMQ589884:TMQ589885 TWM589884:TWM589885 UGI589884:UGI589885 UQE589884:UQE589885 VAA589884:VAA589885 VJW589884:VJW589885 VTS589884:VTS589885 WDO589884:WDO589885 WNK589884:WNK589885 WXG589884:WXG589885 AQ655420:AQ655421 KU655420:KU655421 UQ655420:UQ655421 AEM655420:AEM655421 AOI655420:AOI655421 AYE655420:AYE655421 BIA655420:BIA655421 BRW655420:BRW655421 CBS655420:CBS655421 CLO655420:CLO655421 CVK655420:CVK655421 DFG655420:DFG655421 DPC655420:DPC655421 DYY655420:DYY655421 EIU655420:EIU655421 ESQ655420:ESQ655421 FCM655420:FCM655421 FMI655420:FMI655421 FWE655420:FWE655421 GGA655420:GGA655421 GPW655420:GPW655421 GZS655420:GZS655421 HJO655420:HJO655421 HTK655420:HTK655421 IDG655420:IDG655421 INC655420:INC655421 IWY655420:IWY655421 JGU655420:JGU655421 JQQ655420:JQQ655421 KAM655420:KAM655421 KKI655420:KKI655421 KUE655420:KUE655421 LEA655420:LEA655421 LNW655420:LNW655421 LXS655420:LXS655421 MHO655420:MHO655421 MRK655420:MRK655421 NBG655420:NBG655421 NLC655420:NLC655421 NUY655420:NUY655421 OEU655420:OEU655421 OOQ655420:OOQ655421 OYM655420:OYM655421 PII655420:PII655421 PSE655420:PSE655421 QCA655420:QCA655421 QLW655420:QLW655421 QVS655420:QVS655421 RFO655420:RFO655421 RPK655420:RPK655421 RZG655420:RZG655421 SJC655420:SJC655421 SSY655420:SSY655421 TCU655420:TCU655421 TMQ655420:TMQ655421 TWM655420:TWM655421 UGI655420:UGI655421 UQE655420:UQE655421 VAA655420:VAA655421 VJW655420:VJW655421 VTS655420:VTS655421 WDO655420:WDO655421 WNK655420:WNK655421 WXG655420:WXG655421 AQ720956:AQ720957 KU720956:KU720957 UQ720956:UQ720957 AEM720956:AEM720957 AOI720956:AOI720957 AYE720956:AYE720957 BIA720956:BIA720957 BRW720956:BRW720957 CBS720956:CBS720957 CLO720956:CLO720957 CVK720956:CVK720957 DFG720956:DFG720957 DPC720956:DPC720957 DYY720956:DYY720957 EIU720956:EIU720957 ESQ720956:ESQ720957 FCM720956:FCM720957 FMI720956:FMI720957 FWE720956:FWE720957 GGA720956:GGA720957 GPW720956:GPW720957 GZS720956:GZS720957 HJO720956:HJO720957 HTK720956:HTK720957 IDG720956:IDG720957 INC720956:INC720957 IWY720956:IWY720957 JGU720956:JGU720957 JQQ720956:JQQ720957 KAM720956:KAM720957 KKI720956:KKI720957 KUE720956:KUE720957 LEA720956:LEA720957 LNW720956:LNW720957 LXS720956:LXS720957 MHO720956:MHO720957 MRK720956:MRK720957 NBG720956:NBG720957 NLC720956:NLC720957 NUY720956:NUY720957 OEU720956:OEU720957 OOQ720956:OOQ720957 OYM720956:OYM720957 PII720956:PII720957 PSE720956:PSE720957 QCA720956:QCA720957 QLW720956:QLW720957 QVS720956:QVS720957 RFO720956:RFO720957 RPK720956:RPK720957 RZG720956:RZG720957 SJC720956:SJC720957 SSY720956:SSY720957 TCU720956:TCU720957 TMQ720956:TMQ720957 TWM720956:TWM720957 UGI720956:UGI720957 UQE720956:UQE720957 VAA720956:VAA720957 VJW720956:VJW720957 VTS720956:VTS720957 WDO720956:WDO720957 WNK720956:WNK720957 WXG720956:WXG720957 AQ786492:AQ786493 KU786492:KU786493 UQ786492:UQ786493 AEM786492:AEM786493 AOI786492:AOI786493 AYE786492:AYE786493 BIA786492:BIA786493 BRW786492:BRW786493 CBS786492:CBS786493 CLO786492:CLO786493 CVK786492:CVK786493 DFG786492:DFG786493 DPC786492:DPC786493 DYY786492:DYY786493 EIU786492:EIU786493 ESQ786492:ESQ786493 FCM786492:FCM786493 FMI786492:FMI786493 FWE786492:FWE786493 GGA786492:GGA786493 GPW786492:GPW786493 GZS786492:GZS786493 HJO786492:HJO786493 HTK786492:HTK786493 IDG786492:IDG786493 INC786492:INC786493 IWY786492:IWY786493 JGU786492:JGU786493 JQQ786492:JQQ786493 KAM786492:KAM786493 KKI786492:KKI786493 KUE786492:KUE786493 LEA786492:LEA786493 LNW786492:LNW786493 LXS786492:LXS786493 MHO786492:MHO786493 MRK786492:MRK786493 NBG786492:NBG786493 NLC786492:NLC786493 NUY786492:NUY786493 OEU786492:OEU786493 OOQ786492:OOQ786493 OYM786492:OYM786493 PII786492:PII786493 PSE786492:PSE786493 QCA786492:QCA786493 QLW786492:QLW786493 QVS786492:QVS786493 RFO786492:RFO786493 RPK786492:RPK786493 RZG786492:RZG786493 SJC786492:SJC786493 SSY786492:SSY786493 TCU786492:TCU786493 TMQ786492:TMQ786493 TWM786492:TWM786493 UGI786492:UGI786493 UQE786492:UQE786493 VAA786492:VAA786493 VJW786492:VJW786493 VTS786492:VTS786493 WDO786492:WDO786493 WNK786492:WNK786493 WXG786492:WXG786493 AQ852028:AQ852029 KU852028:KU852029 UQ852028:UQ852029 AEM852028:AEM852029 AOI852028:AOI852029 AYE852028:AYE852029 BIA852028:BIA852029 BRW852028:BRW852029 CBS852028:CBS852029 CLO852028:CLO852029 CVK852028:CVK852029 DFG852028:DFG852029 DPC852028:DPC852029 DYY852028:DYY852029 EIU852028:EIU852029 ESQ852028:ESQ852029 FCM852028:FCM852029 FMI852028:FMI852029 FWE852028:FWE852029 GGA852028:GGA852029 GPW852028:GPW852029 GZS852028:GZS852029 HJO852028:HJO852029 HTK852028:HTK852029 IDG852028:IDG852029 INC852028:INC852029 IWY852028:IWY852029 JGU852028:JGU852029 JQQ852028:JQQ852029 KAM852028:KAM852029 KKI852028:KKI852029 KUE852028:KUE852029 LEA852028:LEA852029 LNW852028:LNW852029 LXS852028:LXS852029 MHO852028:MHO852029 MRK852028:MRK852029 NBG852028:NBG852029 NLC852028:NLC852029 NUY852028:NUY852029 OEU852028:OEU852029 OOQ852028:OOQ852029 OYM852028:OYM852029 PII852028:PII852029 PSE852028:PSE852029 QCA852028:QCA852029 QLW852028:QLW852029 QVS852028:QVS852029 RFO852028:RFO852029 RPK852028:RPK852029 RZG852028:RZG852029 SJC852028:SJC852029 SSY852028:SSY852029 TCU852028:TCU852029 TMQ852028:TMQ852029 TWM852028:TWM852029 UGI852028:UGI852029 UQE852028:UQE852029 VAA852028:VAA852029 VJW852028:VJW852029 VTS852028:VTS852029 WDO852028:WDO852029 WNK852028:WNK852029 WXG852028:WXG852029 AQ917564:AQ917565 KU917564:KU917565 UQ917564:UQ917565 AEM917564:AEM917565 AOI917564:AOI917565 AYE917564:AYE917565 BIA917564:BIA917565 BRW917564:BRW917565 CBS917564:CBS917565 CLO917564:CLO917565 CVK917564:CVK917565 DFG917564:DFG917565 DPC917564:DPC917565 DYY917564:DYY917565 EIU917564:EIU917565 ESQ917564:ESQ917565 FCM917564:FCM917565 FMI917564:FMI917565 FWE917564:FWE917565 GGA917564:GGA917565 GPW917564:GPW917565 GZS917564:GZS917565 HJO917564:HJO917565 HTK917564:HTK917565 IDG917564:IDG917565 INC917564:INC917565 IWY917564:IWY917565 JGU917564:JGU917565 JQQ917564:JQQ917565 KAM917564:KAM917565 KKI917564:KKI917565 KUE917564:KUE917565 LEA917564:LEA917565 LNW917564:LNW917565 LXS917564:LXS917565 MHO917564:MHO917565 MRK917564:MRK917565 NBG917564:NBG917565 NLC917564:NLC917565 NUY917564:NUY917565 OEU917564:OEU917565 OOQ917564:OOQ917565 OYM917564:OYM917565 PII917564:PII917565 PSE917564:PSE917565 QCA917564:QCA917565 QLW917564:QLW917565 QVS917564:QVS917565 RFO917564:RFO917565 RPK917564:RPK917565 RZG917564:RZG917565 SJC917564:SJC917565 SSY917564:SSY917565 TCU917564:TCU917565 TMQ917564:TMQ917565 TWM917564:TWM917565 UGI917564:UGI917565 UQE917564:UQE917565 VAA917564:VAA917565 VJW917564:VJW917565 VTS917564:VTS917565 WDO917564:WDO917565 WNK917564:WNK917565 WXG917564:WXG917565 AQ983100:AQ983101 KU983100:KU983101 UQ983100:UQ983101 AEM983100:AEM983101 AOI983100:AOI983101 AYE983100:AYE983101 BIA983100:BIA983101 BRW983100:BRW983101 CBS983100:CBS983101 CLO983100:CLO983101 CVK983100:CVK983101 DFG983100:DFG983101 DPC983100:DPC983101 DYY983100:DYY983101 EIU983100:EIU983101 ESQ983100:ESQ983101 FCM983100:FCM983101 FMI983100:FMI983101 FWE983100:FWE983101 GGA983100:GGA983101 GPW983100:GPW983101 GZS983100:GZS983101 HJO983100:HJO983101 HTK983100:HTK983101 IDG983100:IDG983101 INC983100:INC983101 IWY983100:IWY983101 JGU983100:JGU983101 JQQ983100:JQQ983101 KAM983100:KAM983101 KKI983100:KKI983101 KUE983100:KUE983101 LEA983100:LEA983101 LNW983100:LNW983101 LXS983100:LXS983101 MHO983100:MHO983101 MRK983100:MRK983101 NBG983100:NBG983101 NLC983100:NLC983101 NUY983100:NUY983101 OEU983100:OEU983101 OOQ983100:OOQ983101 OYM983100:OYM983101 PII983100:PII983101 PSE983100:PSE983101 QCA983100:QCA983101 QLW983100:QLW983101 QVS983100:QVS983101 RFO983100:RFO983101 RPK983100:RPK983101 RZG983100:RZG983101 SJC983100:SJC983101 SSY983100:SSY983101 TCU983100:TCU983101 TMQ983100:TMQ983101 TWM983100:TWM983101 UGI983100:UGI983101 UQE983100:UQE983101 VAA983100:VAA983101 VJW983100:VJW983101 VTS983100:VTS983101 WDO983100:WDO983101 WNK983100:WNK983101 WXG983100:WXG983101 KX65580:KX65603 UT65580:UT65603 AEP65580:AEP65603 AOL65580:AOL65603 AYH65580:AYH65603 BID65580:BID65603 BRZ65580:BRZ65603 CBV65580:CBV65603 CLR65580:CLR65603 CVN65580:CVN65603 DFJ65580:DFJ65603 DPF65580:DPF65603 DZB65580:DZB65603 EIX65580:EIX65603 EST65580:EST65603 FCP65580:FCP65603 FML65580:FML65603 FWH65580:FWH65603 GGD65580:GGD65603 GPZ65580:GPZ65603 GZV65580:GZV65603 HJR65580:HJR65603 HTN65580:HTN65603 IDJ65580:IDJ65603 INF65580:INF65603 IXB65580:IXB65603 JGX65580:JGX65603 JQT65580:JQT65603 KAP65580:KAP65603 KKL65580:KKL65603 KUH65580:KUH65603 LED65580:LED65603 LNZ65580:LNZ65603 LXV65580:LXV65603 MHR65580:MHR65603 MRN65580:MRN65603 NBJ65580:NBJ65603 NLF65580:NLF65603 NVB65580:NVB65603 OEX65580:OEX65603 OOT65580:OOT65603 OYP65580:OYP65603 PIL65580:PIL65603 PSH65580:PSH65603 QCD65580:QCD65603 QLZ65580:QLZ65603 QVV65580:QVV65603 RFR65580:RFR65603 RPN65580:RPN65603 RZJ65580:RZJ65603 SJF65580:SJF65603 STB65580:STB65603 TCX65580:TCX65603 TMT65580:TMT65603 TWP65580:TWP65603 UGL65580:UGL65603 UQH65580:UQH65603 VAD65580:VAD65603 VJZ65580:VJZ65603 VTV65580:VTV65603 WDR65580:WDR65603 WNN65580:WNN65603 WXJ65580:WXJ65603 KX131116:KX131139 UT131116:UT131139 AEP131116:AEP131139 AOL131116:AOL131139 AYH131116:AYH131139 BID131116:BID131139 BRZ131116:BRZ131139 CBV131116:CBV131139 CLR131116:CLR131139 CVN131116:CVN131139 DFJ131116:DFJ131139 DPF131116:DPF131139 DZB131116:DZB131139 EIX131116:EIX131139 EST131116:EST131139 FCP131116:FCP131139 FML131116:FML131139 FWH131116:FWH131139 GGD131116:GGD131139 GPZ131116:GPZ131139 GZV131116:GZV131139 HJR131116:HJR131139 HTN131116:HTN131139 IDJ131116:IDJ131139 INF131116:INF131139 IXB131116:IXB131139 JGX131116:JGX131139 JQT131116:JQT131139 KAP131116:KAP131139 KKL131116:KKL131139 KUH131116:KUH131139 LED131116:LED131139 LNZ131116:LNZ131139 LXV131116:LXV131139 MHR131116:MHR131139 MRN131116:MRN131139 NBJ131116:NBJ131139 NLF131116:NLF131139 NVB131116:NVB131139 OEX131116:OEX131139 OOT131116:OOT131139 OYP131116:OYP131139 PIL131116:PIL131139 PSH131116:PSH131139 QCD131116:QCD131139 QLZ131116:QLZ131139 QVV131116:QVV131139 RFR131116:RFR131139 RPN131116:RPN131139 RZJ131116:RZJ131139 SJF131116:SJF131139 STB131116:STB131139 TCX131116:TCX131139 TMT131116:TMT131139 TWP131116:TWP131139 UGL131116:UGL131139 UQH131116:UQH131139 VAD131116:VAD131139 VJZ131116:VJZ131139 VTV131116:VTV131139 WDR131116:WDR131139 WNN131116:WNN131139 WXJ131116:WXJ131139 KX196652:KX196675 UT196652:UT196675 AEP196652:AEP196675 AOL196652:AOL196675 AYH196652:AYH196675 BID196652:BID196675 BRZ196652:BRZ196675 CBV196652:CBV196675 CLR196652:CLR196675 CVN196652:CVN196675 DFJ196652:DFJ196675 DPF196652:DPF196675 DZB196652:DZB196675 EIX196652:EIX196675 EST196652:EST196675 FCP196652:FCP196675 FML196652:FML196675 FWH196652:FWH196675 GGD196652:GGD196675 GPZ196652:GPZ196675 GZV196652:GZV196675 HJR196652:HJR196675 HTN196652:HTN196675 IDJ196652:IDJ196675 INF196652:INF196675 IXB196652:IXB196675 JGX196652:JGX196675 JQT196652:JQT196675 KAP196652:KAP196675 KKL196652:KKL196675 KUH196652:KUH196675 LED196652:LED196675 LNZ196652:LNZ196675 LXV196652:LXV196675 MHR196652:MHR196675 MRN196652:MRN196675 NBJ196652:NBJ196675 NLF196652:NLF196675 NVB196652:NVB196675 OEX196652:OEX196675 OOT196652:OOT196675 OYP196652:OYP196675 PIL196652:PIL196675 PSH196652:PSH196675 QCD196652:QCD196675 QLZ196652:QLZ196675 QVV196652:QVV196675 RFR196652:RFR196675 RPN196652:RPN196675 RZJ196652:RZJ196675 SJF196652:SJF196675 STB196652:STB196675 TCX196652:TCX196675 TMT196652:TMT196675 TWP196652:TWP196675 UGL196652:UGL196675 UQH196652:UQH196675 VAD196652:VAD196675 VJZ196652:VJZ196675 VTV196652:VTV196675 WDR196652:WDR196675 WNN196652:WNN196675 WXJ196652:WXJ196675 KX262188:KX262211 UT262188:UT262211 AEP262188:AEP262211 AOL262188:AOL262211 AYH262188:AYH262211 BID262188:BID262211 BRZ262188:BRZ262211 CBV262188:CBV262211 CLR262188:CLR262211 CVN262188:CVN262211 DFJ262188:DFJ262211 DPF262188:DPF262211 DZB262188:DZB262211 EIX262188:EIX262211 EST262188:EST262211 FCP262188:FCP262211 FML262188:FML262211 FWH262188:FWH262211 GGD262188:GGD262211 GPZ262188:GPZ262211 GZV262188:GZV262211 HJR262188:HJR262211 HTN262188:HTN262211 IDJ262188:IDJ262211 INF262188:INF262211 IXB262188:IXB262211 JGX262188:JGX262211 JQT262188:JQT262211 KAP262188:KAP262211 KKL262188:KKL262211 KUH262188:KUH262211 LED262188:LED262211 LNZ262188:LNZ262211 LXV262188:LXV262211 MHR262188:MHR262211 MRN262188:MRN262211 NBJ262188:NBJ262211 NLF262188:NLF262211 NVB262188:NVB262211 OEX262188:OEX262211 OOT262188:OOT262211 OYP262188:OYP262211 PIL262188:PIL262211 PSH262188:PSH262211 QCD262188:QCD262211 QLZ262188:QLZ262211 QVV262188:QVV262211 RFR262188:RFR262211 RPN262188:RPN262211 RZJ262188:RZJ262211 SJF262188:SJF262211 STB262188:STB262211 TCX262188:TCX262211 TMT262188:TMT262211 TWP262188:TWP262211 UGL262188:UGL262211 UQH262188:UQH262211 VAD262188:VAD262211 VJZ262188:VJZ262211 VTV262188:VTV262211 WDR262188:WDR262211 WNN262188:WNN262211 WXJ262188:WXJ262211 KX327724:KX327747 UT327724:UT327747 AEP327724:AEP327747 AOL327724:AOL327747 AYH327724:AYH327747 BID327724:BID327747 BRZ327724:BRZ327747 CBV327724:CBV327747 CLR327724:CLR327747 CVN327724:CVN327747 DFJ327724:DFJ327747 DPF327724:DPF327747 DZB327724:DZB327747 EIX327724:EIX327747 EST327724:EST327747 FCP327724:FCP327747 FML327724:FML327747 FWH327724:FWH327747 GGD327724:GGD327747 GPZ327724:GPZ327747 GZV327724:GZV327747 HJR327724:HJR327747 HTN327724:HTN327747 IDJ327724:IDJ327747 INF327724:INF327747 IXB327724:IXB327747 JGX327724:JGX327747 JQT327724:JQT327747 KAP327724:KAP327747 KKL327724:KKL327747 KUH327724:KUH327747 LED327724:LED327747 LNZ327724:LNZ327747 LXV327724:LXV327747 MHR327724:MHR327747 MRN327724:MRN327747 NBJ327724:NBJ327747 NLF327724:NLF327747 NVB327724:NVB327747 OEX327724:OEX327747 OOT327724:OOT327747 OYP327724:OYP327747 PIL327724:PIL327747 PSH327724:PSH327747 QCD327724:QCD327747 QLZ327724:QLZ327747 QVV327724:QVV327747 RFR327724:RFR327747 RPN327724:RPN327747 RZJ327724:RZJ327747 SJF327724:SJF327747 STB327724:STB327747 TCX327724:TCX327747 TMT327724:TMT327747 TWP327724:TWP327747 UGL327724:UGL327747 UQH327724:UQH327747 VAD327724:VAD327747 VJZ327724:VJZ327747 VTV327724:VTV327747 WDR327724:WDR327747 WNN327724:WNN327747 WXJ327724:WXJ327747 KX393260:KX393283 UT393260:UT393283 AEP393260:AEP393283 AOL393260:AOL393283 AYH393260:AYH393283 BID393260:BID393283 BRZ393260:BRZ393283 CBV393260:CBV393283 CLR393260:CLR393283 CVN393260:CVN393283 DFJ393260:DFJ393283 DPF393260:DPF393283 DZB393260:DZB393283 EIX393260:EIX393283 EST393260:EST393283 FCP393260:FCP393283 FML393260:FML393283 FWH393260:FWH393283 GGD393260:GGD393283 GPZ393260:GPZ393283 GZV393260:GZV393283 HJR393260:HJR393283 HTN393260:HTN393283 IDJ393260:IDJ393283 INF393260:INF393283 IXB393260:IXB393283 JGX393260:JGX393283 JQT393260:JQT393283 KAP393260:KAP393283 KKL393260:KKL393283 KUH393260:KUH393283 LED393260:LED393283 LNZ393260:LNZ393283 LXV393260:LXV393283 MHR393260:MHR393283 MRN393260:MRN393283 NBJ393260:NBJ393283 NLF393260:NLF393283 NVB393260:NVB393283 OEX393260:OEX393283 OOT393260:OOT393283 OYP393260:OYP393283 PIL393260:PIL393283 PSH393260:PSH393283 QCD393260:QCD393283 QLZ393260:QLZ393283 QVV393260:QVV393283 RFR393260:RFR393283 RPN393260:RPN393283 RZJ393260:RZJ393283 SJF393260:SJF393283 STB393260:STB393283 TCX393260:TCX393283 TMT393260:TMT393283 TWP393260:TWP393283 UGL393260:UGL393283 UQH393260:UQH393283 VAD393260:VAD393283 VJZ393260:VJZ393283 VTV393260:VTV393283 WDR393260:WDR393283 WNN393260:WNN393283 WXJ393260:WXJ393283 KX458796:KX458819 UT458796:UT458819 AEP458796:AEP458819 AOL458796:AOL458819 AYH458796:AYH458819 BID458796:BID458819 BRZ458796:BRZ458819 CBV458796:CBV458819 CLR458796:CLR458819 CVN458796:CVN458819 DFJ458796:DFJ458819 DPF458796:DPF458819 DZB458796:DZB458819 EIX458796:EIX458819 EST458796:EST458819 FCP458796:FCP458819 FML458796:FML458819 FWH458796:FWH458819 GGD458796:GGD458819 GPZ458796:GPZ458819 GZV458796:GZV458819 HJR458796:HJR458819 HTN458796:HTN458819 IDJ458796:IDJ458819 INF458796:INF458819 IXB458796:IXB458819 JGX458796:JGX458819 JQT458796:JQT458819 KAP458796:KAP458819 KKL458796:KKL458819 KUH458796:KUH458819 LED458796:LED458819 LNZ458796:LNZ458819 LXV458796:LXV458819 MHR458796:MHR458819 MRN458796:MRN458819 NBJ458796:NBJ458819 NLF458796:NLF458819 NVB458796:NVB458819 OEX458796:OEX458819 OOT458796:OOT458819 OYP458796:OYP458819 PIL458796:PIL458819 PSH458796:PSH458819 QCD458796:QCD458819 QLZ458796:QLZ458819 QVV458796:QVV458819 RFR458796:RFR458819 RPN458796:RPN458819 RZJ458796:RZJ458819 SJF458796:SJF458819 STB458796:STB458819 TCX458796:TCX458819 TMT458796:TMT458819 TWP458796:TWP458819 UGL458796:UGL458819 UQH458796:UQH458819 VAD458796:VAD458819 VJZ458796:VJZ458819 VTV458796:VTV458819 WDR458796:WDR458819 WNN458796:WNN458819 WXJ458796:WXJ458819 KX524332:KX524355 UT524332:UT524355 AEP524332:AEP524355 AOL524332:AOL524355 AYH524332:AYH524355 BID524332:BID524355 BRZ524332:BRZ524355 CBV524332:CBV524355 CLR524332:CLR524355 CVN524332:CVN524355 DFJ524332:DFJ524355 DPF524332:DPF524355 DZB524332:DZB524355 EIX524332:EIX524355 EST524332:EST524355 FCP524332:FCP524355 FML524332:FML524355 FWH524332:FWH524355 GGD524332:GGD524355 GPZ524332:GPZ524355 GZV524332:GZV524355 HJR524332:HJR524355 HTN524332:HTN524355 IDJ524332:IDJ524355 INF524332:INF524355 IXB524332:IXB524355 JGX524332:JGX524355 JQT524332:JQT524355 KAP524332:KAP524355 KKL524332:KKL524355 KUH524332:KUH524355 LED524332:LED524355 LNZ524332:LNZ524355 LXV524332:LXV524355 MHR524332:MHR524355 MRN524332:MRN524355 NBJ524332:NBJ524355 NLF524332:NLF524355 NVB524332:NVB524355 OEX524332:OEX524355 OOT524332:OOT524355 OYP524332:OYP524355 PIL524332:PIL524355 PSH524332:PSH524355 QCD524332:QCD524355 QLZ524332:QLZ524355 QVV524332:QVV524355 RFR524332:RFR524355 RPN524332:RPN524355 RZJ524332:RZJ524355 SJF524332:SJF524355 STB524332:STB524355 TCX524332:TCX524355 TMT524332:TMT524355 TWP524332:TWP524355 UGL524332:UGL524355 UQH524332:UQH524355 VAD524332:VAD524355 VJZ524332:VJZ524355 VTV524332:VTV524355 WDR524332:WDR524355 WNN524332:WNN524355 WXJ524332:WXJ524355 KX589868:KX589891 UT589868:UT589891 AEP589868:AEP589891 AOL589868:AOL589891 AYH589868:AYH589891 BID589868:BID589891 BRZ589868:BRZ589891 CBV589868:CBV589891 CLR589868:CLR589891 CVN589868:CVN589891 DFJ589868:DFJ589891 DPF589868:DPF589891 DZB589868:DZB589891 EIX589868:EIX589891 EST589868:EST589891 FCP589868:FCP589891 FML589868:FML589891 FWH589868:FWH589891 GGD589868:GGD589891 GPZ589868:GPZ589891 GZV589868:GZV589891 HJR589868:HJR589891 HTN589868:HTN589891 IDJ589868:IDJ589891 INF589868:INF589891 IXB589868:IXB589891 JGX589868:JGX589891 JQT589868:JQT589891 KAP589868:KAP589891 KKL589868:KKL589891 KUH589868:KUH589891 LED589868:LED589891 LNZ589868:LNZ589891 LXV589868:LXV589891 MHR589868:MHR589891 MRN589868:MRN589891 NBJ589868:NBJ589891 NLF589868:NLF589891 NVB589868:NVB589891 OEX589868:OEX589891 OOT589868:OOT589891 OYP589868:OYP589891 PIL589868:PIL589891 PSH589868:PSH589891 QCD589868:QCD589891 QLZ589868:QLZ589891 QVV589868:QVV589891 RFR589868:RFR589891 RPN589868:RPN589891 RZJ589868:RZJ589891 SJF589868:SJF589891 STB589868:STB589891 TCX589868:TCX589891 TMT589868:TMT589891 TWP589868:TWP589891 UGL589868:UGL589891 UQH589868:UQH589891 VAD589868:VAD589891 VJZ589868:VJZ589891 VTV589868:VTV589891 WDR589868:WDR589891 WNN589868:WNN589891 WXJ589868:WXJ589891 KX655404:KX655427 UT655404:UT655427 AEP655404:AEP655427 AOL655404:AOL655427 AYH655404:AYH655427 BID655404:BID655427 BRZ655404:BRZ655427 CBV655404:CBV655427 CLR655404:CLR655427 CVN655404:CVN655427 DFJ655404:DFJ655427 DPF655404:DPF655427 DZB655404:DZB655427 EIX655404:EIX655427 EST655404:EST655427 FCP655404:FCP655427 FML655404:FML655427 FWH655404:FWH655427 GGD655404:GGD655427 GPZ655404:GPZ655427 GZV655404:GZV655427 HJR655404:HJR655427 HTN655404:HTN655427 IDJ655404:IDJ655427 INF655404:INF655427 IXB655404:IXB655427 JGX655404:JGX655427 JQT655404:JQT655427 KAP655404:KAP655427 KKL655404:KKL655427 KUH655404:KUH655427 LED655404:LED655427 LNZ655404:LNZ655427 LXV655404:LXV655427 MHR655404:MHR655427 MRN655404:MRN655427 NBJ655404:NBJ655427 NLF655404:NLF655427 NVB655404:NVB655427 OEX655404:OEX655427 OOT655404:OOT655427 OYP655404:OYP655427 PIL655404:PIL655427 PSH655404:PSH655427 QCD655404:QCD655427 QLZ655404:QLZ655427 QVV655404:QVV655427 RFR655404:RFR655427 RPN655404:RPN655427 RZJ655404:RZJ655427 SJF655404:SJF655427 STB655404:STB655427 TCX655404:TCX655427 TMT655404:TMT655427 TWP655404:TWP655427 UGL655404:UGL655427 UQH655404:UQH655427 VAD655404:VAD655427 VJZ655404:VJZ655427 VTV655404:VTV655427 WDR655404:WDR655427 WNN655404:WNN655427 WXJ655404:WXJ655427 KX720940:KX720963 UT720940:UT720963 AEP720940:AEP720963 AOL720940:AOL720963 AYH720940:AYH720963 BID720940:BID720963 BRZ720940:BRZ720963 CBV720940:CBV720963 CLR720940:CLR720963 CVN720940:CVN720963 DFJ720940:DFJ720963 DPF720940:DPF720963 DZB720940:DZB720963 EIX720940:EIX720963 EST720940:EST720963 FCP720940:FCP720963 FML720940:FML720963 FWH720940:FWH720963 GGD720940:GGD720963 GPZ720940:GPZ720963 GZV720940:GZV720963 HJR720940:HJR720963 HTN720940:HTN720963 IDJ720940:IDJ720963 INF720940:INF720963 IXB720940:IXB720963 JGX720940:JGX720963 JQT720940:JQT720963 KAP720940:KAP720963 KKL720940:KKL720963 KUH720940:KUH720963 LED720940:LED720963 LNZ720940:LNZ720963 LXV720940:LXV720963 MHR720940:MHR720963 MRN720940:MRN720963 NBJ720940:NBJ720963 NLF720940:NLF720963 NVB720940:NVB720963 OEX720940:OEX720963 OOT720940:OOT720963 OYP720940:OYP720963 PIL720940:PIL720963 PSH720940:PSH720963 QCD720940:QCD720963 QLZ720940:QLZ720963 QVV720940:QVV720963 RFR720940:RFR720963 RPN720940:RPN720963 RZJ720940:RZJ720963 SJF720940:SJF720963 STB720940:STB720963 TCX720940:TCX720963 TMT720940:TMT720963 TWP720940:TWP720963 UGL720940:UGL720963 UQH720940:UQH720963 VAD720940:VAD720963 VJZ720940:VJZ720963 VTV720940:VTV720963 WDR720940:WDR720963 WNN720940:WNN720963 WXJ720940:WXJ720963 KX786476:KX786499 UT786476:UT786499 AEP786476:AEP786499 AOL786476:AOL786499 AYH786476:AYH786499 BID786476:BID786499 BRZ786476:BRZ786499 CBV786476:CBV786499 CLR786476:CLR786499 CVN786476:CVN786499 DFJ786476:DFJ786499 DPF786476:DPF786499 DZB786476:DZB786499 EIX786476:EIX786499 EST786476:EST786499 FCP786476:FCP786499 FML786476:FML786499 FWH786476:FWH786499 GGD786476:GGD786499 GPZ786476:GPZ786499 GZV786476:GZV786499 HJR786476:HJR786499 HTN786476:HTN786499 IDJ786476:IDJ786499 INF786476:INF786499 IXB786476:IXB786499 JGX786476:JGX786499 JQT786476:JQT786499 KAP786476:KAP786499 KKL786476:KKL786499 KUH786476:KUH786499 LED786476:LED786499 LNZ786476:LNZ786499 LXV786476:LXV786499 MHR786476:MHR786499 MRN786476:MRN786499 NBJ786476:NBJ786499 NLF786476:NLF786499 NVB786476:NVB786499 OEX786476:OEX786499 OOT786476:OOT786499 OYP786476:OYP786499 PIL786476:PIL786499 PSH786476:PSH786499 QCD786476:QCD786499 QLZ786476:QLZ786499 QVV786476:QVV786499 RFR786476:RFR786499 RPN786476:RPN786499 RZJ786476:RZJ786499 SJF786476:SJF786499 STB786476:STB786499 TCX786476:TCX786499 TMT786476:TMT786499 TWP786476:TWP786499 UGL786476:UGL786499 UQH786476:UQH786499 VAD786476:VAD786499 VJZ786476:VJZ786499 VTV786476:VTV786499 WDR786476:WDR786499 WNN786476:WNN786499 WXJ786476:WXJ786499 KX852012:KX852035 UT852012:UT852035 AEP852012:AEP852035 AOL852012:AOL852035 AYH852012:AYH852035 BID852012:BID852035 BRZ852012:BRZ852035 CBV852012:CBV852035 CLR852012:CLR852035 CVN852012:CVN852035 DFJ852012:DFJ852035 DPF852012:DPF852035 DZB852012:DZB852035 EIX852012:EIX852035 EST852012:EST852035 FCP852012:FCP852035 FML852012:FML852035 FWH852012:FWH852035 GGD852012:GGD852035 GPZ852012:GPZ852035 GZV852012:GZV852035 HJR852012:HJR852035 HTN852012:HTN852035 IDJ852012:IDJ852035 INF852012:INF852035 IXB852012:IXB852035 JGX852012:JGX852035 JQT852012:JQT852035 KAP852012:KAP852035 KKL852012:KKL852035 KUH852012:KUH852035 LED852012:LED852035 LNZ852012:LNZ852035 LXV852012:LXV852035 MHR852012:MHR852035 MRN852012:MRN852035 NBJ852012:NBJ852035 NLF852012:NLF852035 NVB852012:NVB852035 OEX852012:OEX852035 OOT852012:OOT852035 OYP852012:OYP852035 PIL852012:PIL852035 PSH852012:PSH852035 QCD852012:QCD852035 QLZ852012:QLZ852035 QVV852012:QVV852035 RFR852012:RFR852035 RPN852012:RPN852035 RZJ852012:RZJ852035 SJF852012:SJF852035 STB852012:STB852035 TCX852012:TCX852035 TMT852012:TMT852035 TWP852012:TWP852035 UGL852012:UGL852035 UQH852012:UQH852035 VAD852012:VAD852035 VJZ852012:VJZ852035 VTV852012:VTV852035 WDR852012:WDR852035 WNN852012:WNN852035 WXJ852012:WXJ852035 KX917548:KX917571 UT917548:UT917571 AEP917548:AEP917571 AOL917548:AOL917571 AYH917548:AYH917571 BID917548:BID917571 BRZ917548:BRZ917571 CBV917548:CBV917571 CLR917548:CLR917571 CVN917548:CVN917571 DFJ917548:DFJ917571 DPF917548:DPF917571 DZB917548:DZB917571 EIX917548:EIX917571 EST917548:EST917571 FCP917548:FCP917571 FML917548:FML917571 FWH917548:FWH917571 GGD917548:GGD917571 GPZ917548:GPZ917571 GZV917548:GZV917571 HJR917548:HJR917571 HTN917548:HTN917571 IDJ917548:IDJ917571 INF917548:INF917571 IXB917548:IXB917571 JGX917548:JGX917571 JQT917548:JQT917571 KAP917548:KAP917571 KKL917548:KKL917571 KUH917548:KUH917571 LED917548:LED917571 LNZ917548:LNZ917571 LXV917548:LXV917571 MHR917548:MHR917571 MRN917548:MRN917571 NBJ917548:NBJ917571 NLF917548:NLF917571 NVB917548:NVB917571 OEX917548:OEX917571 OOT917548:OOT917571 OYP917548:OYP917571 PIL917548:PIL917571 PSH917548:PSH917571 QCD917548:QCD917571 QLZ917548:QLZ917571 QVV917548:QVV917571 RFR917548:RFR917571 RPN917548:RPN917571 RZJ917548:RZJ917571 SJF917548:SJF917571 STB917548:STB917571 TCX917548:TCX917571 TMT917548:TMT917571 TWP917548:TWP917571 UGL917548:UGL917571 UQH917548:UQH917571 VAD917548:VAD917571 VJZ917548:VJZ917571 VTV917548:VTV917571 WDR917548:WDR917571 WNN917548:WNN917571 WXJ917548:WXJ917571 KX983084:KX983107 UT983084:UT983107 AEP983084:AEP983107 AOL983084:AOL983107 AYH983084:AYH983107 BID983084:BID983107 BRZ983084:BRZ983107 CBV983084:CBV983107 CLR983084:CLR983107 CVN983084:CVN983107 DFJ983084:DFJ983107 DPF983084:DPF983107 DZB983084:DZB983107 EIX983084:EIX983107 EST983084:EST983107 FCP983084:FCP983107 FML983084:FML983107 FWH983084:FWH983107 GGD983084:GGD983107 GPZ983084:GPZ983107 GZV983084:GZV983107 HJR983084:HJR983107 HTN983084:HTN983107 IDJ983084:IDJ983107 INF983084:INF983107 IXB983084:IXB983107 JGX983084:JGX983107 JQT983084:JQT983107 KAP983084:KAP983107 KKL983084:KKL983107 KUH983084:KUH983107 LED983084:LED983107 LNZ983084:LNZ983107 LXV983084:LXV983107 MHR983084:MHR983107 MRN983084:MRN983107 NBJ983084:NBJ983107 NLF983084:NLF983107 NVB983084:NVB983107 OEX983084:OEX983107 OOT983084:OOT983107 OYP983084:OYP983107 PIL983084:PIL983107 PSH983084:PSH983107 QCD983084:QCD983107 QLZ983084:QLZ983107 QVV983084:QVV983107 RFR983084:RFR983107 RPN983084:RPN983107 RZJ983084:RZJ983107 SJF983084:SJF983107 STB983084:STB983107 TCX983084:TCX983107 TMT983084:TMT983107 TWP983084:TWP983107 UGL983084:UGL983107 UQH983084:UQH983107 VAD983084:VAD983107 VJZ983084:VJZ983107 VTV983084:VTV983107 WDR983084:WDR983107 WNN983084:WNN983107 WXJ983084:WXJ983107 WWU983084:WWU983912 AE65580:AE66408 KI65580:KI66408 UE65580:UE66408 AEA65580:AEA66408 ANW65580:ANW66408 AXS65580:AXS66408 BHO65580:BHO66408 BRK65580:BRK66408 CBG65580:CBG66408 CLC65580:CLC66408 CUY65580:CUY66408 DEU65580:DEU66408 DOQ65580:DOQ66408 DYM65580:DYM66408 EII65580:EII66408 ESE65580:ESE66408 FCA65580:FCA66408 FLW65580:FLW66408 FVS65580:FVS66408 GFO65580:GFO66408 GPK65580:GPK66408 GZG65580:GZG66408 HJC65580:HJC66408 HSY65580:HSY66408 ICU65580:ICU66408 IMQ65580:IMQ66408 IWM65580:IWM66408 JGI65580:JGI66408 JQE65580:JQE66408 KAA65580:KAA66408 KJW65580:KJW66408 KTS65580:KTS66408 LDO65580:LDO66408 LNK65580:LNK66408 LXG65580:LXG66408 MHC65580:MHC66408 MQY65580:MQY66408 NAU65580:NAU66408 NKQ65580:NKQ66408 NUM65580:NUM66408 OEI65580:OEI66408 OOE65580:OOE66408 OYA65580:OYA66408 PHW65580:PHW66408 PRS65580:PRS66408 QBO65580:QBO66408 QLK65580:QLK66408 QVG65580:QVG66408 RFC65580:RFC66408 ROY65580:ROY66408 RYU65580:RYU66408 SIQ65580:SIQ66408 SSM65580:SSM66408 TCI65580:TCI66408 TME65580:TME66408 TWA65580:TWA66408 UFW65580:UFW66408 UPS65580:UPS66408 UZO65580:UZO66408 VJK65580:VJK66408 VTG65580:VTG66408 WDC65580:WDC66408 WMY65580:WMY66408 WWU65580:WWU66408 AE131116:AE131944 KI131116:KI131944 UE131116:UE131944 AEA131116:AEA131944 ANW131116:ANW131944 AXS131116:AXS131944 BHO131116:BHO131944 BRK131116:BRK131944 CBG131116:CBG131944 CLC131116:CLC131944 CUY131116:CUY131944 DEU131116:DEU131944 DOQ131116:DOQ131944 DYM131116:DYM131944 EII131116:EII131944 ESE131116:ESE131944 FCA131116:FCA131944 FLW131116:FLW131944 FVS131116:FVS131944 GFO131116:GFO131944 GPK131116:GPK131944 GZG131116:GZG131944 HJC131116:HJC131944 HSY131116:HSY131944 ICU131116:ICU131944 IMQ131116:IMQ131944 IWM131116:IWM131944 JGI131116:JGI131944 JQE131116:JQE131944 KAA131116:KAA131944 KJW131116:KJW131944 KTS131116:KTS131944 LDO131116:LDO131944 LNK131116:LNK131944 LXG131116:LXG131944 MHC131116:MHC131944 MQY131116:MQY131944 NAU131116:NAU131944 NKQ131116:NKQ131944 NUM131116:NUM131944 OEI131116:OEI131944 OOE131116:OOE131944 OYA131116:OYA131944 PHW131116:PHW131944 PRS131116:PRS131944 QBO131116:QBO131944 QLK131116:QLK131944 QVG131116:QVG131944 RFC131116:RFC131944 ROY131116:ROY131944 RYU131116:RYU131944 SIQ131116:SIQ131944 SSM131116:SSM131944 TCI131116:TCI131944 TME131116:TME131944 TWA131116:TWA131944 UFW131116:UFW131944 UPS131116:UPS131944 UZO131116:UZO131944 VJK131116:VJK131944 VTG131116:VTG131944 WDC131116:WDC131944 WMY131116:WMY131944 WWU131116:WWU131944 AE196652:AE197480 KI196652:KI197480 UE196652:UE197480 AEA196652:AEA197480 ANW196652:ANW197480 AXS196652:AXS197480 BHO196652:BHO197480 BRK196652:BRK197480 CBG196652:CBG197480 CLC196652:CLC197480 CUY196652:CUY197480 DEU196652:DEU197480 DOQ196652:DOQ197480 DYM196652:DYM197480 EII196652:EII197480 ESE196652:ESE197480 FCA196652:FCA197480 FLW196652:FLW197480 FVS196652:FVS197480 GFO196652:GFO197480 GPK196652:GPK197480 GZG196652:GZG197480 HJC196652:HJC197480 HSY196652:HSY197480 ICU196652:ICU197480 IMQ196652:IMQ197480 IWM196652:IWM197480 JGI196652:JGI197480 JQE196652:JQE197480 KAA196652:KAA197480 KJW196652:KJW197480 KTS196652:KTS197480 LDO196652:LDO197480 LNK196652:LNK197480 LXG196652:LXG197480 MHC196652:MHC197480 MQY196652:MQY197480 NAU196652:NAU197480 NKQ196652:NKQ197480 NUM196652:NUM197480 OEI196652:OEI197480 OOE196652:OOE197480 OYA196652:OYA197480 PHW196652:PHW197480 PRS196652:PRS197480 QBO196652:QBO197480 QLK196652:QLK197480 QVG196652:QVG197480 RFC196652:RFC197480 ROY196652:ROY197480 RYU196652:RYU197480 SIQ196652:SIQ197480 SSM196652:SSM197480 TCI196652:TCI197480 TME196652:TME197480 TWA196652:TWA197480 UFW196652:UFW197480 UPS196652:UPS197480 UZO196652:UZO197480 VJK196652:VJK197480 VTG196652:VTG197480 WDC196652:WDC197480 WMY196652:WMY197480 WWU196652:WWU197480 AE262188:AE263016 KI262188:KI263016 UE262188:UE263016 AEA262188:AEA263016 ANW262188:ANW263016 AXS262188:AXS263016 BHO262188:BHO263016 BRK262188:BRK263016 CBG262188:CBG263016 CLC262188:CLC263016 CUY262188:CUY263016 DEU262188:DEU263016 DOQ262188:DOQ263016 DYM262188:DYM263016 EII262188:EII263016 ESE262188:ESE263016 FCA262188:FCA263016 FLW262188:FLW263016 FVS262188:FVS263016 GFO262188:GFO263016 GPK262188:GPK263016 GZG262188:GZG263016 HJC262188:HJC263016 HSY262188:HSY263016 ICU262188:ICU263016 IMQ262188:IMQ263016 IWM262188:IWM263016 JGI262188:JGI263016 JQE262188:JQE263016 KAA262188:KAA263016 KJW262188:KJW263016 KTS262188:KTS263016 LDO262188:LDO263016 LNK262188:LNK263016 LXG262188:LXG263016 MHC262188:MHC263016 MQY262188:MQY263016 NAU262188:NAU263016 NKQ262188:NKQ263016 NUM262188:NUM263016 OEI262188:OEI263016 OOE262188:OOE263016 OYA262188:OYA263016 PHW262188:PHW263016 PRS262188:PRS263016 QBO262188:QBO263016 QLK262188:QLK263016 QVG262188:QVG263016 RFC262188:RFC263016 ROY262188:ROY263016 RYU262188:RYU263016 SIQ262188:SIQ263016 SSM262188:SSM263016 TCI262188:TCI263016 TME262188:TME263016 TWA262188:TWA263016 UFW262188:UFW263016 UPS262188:UPS263016 UZO262188:UZO263016 VJK262188:VJK263016 VTG262188:VTG263016 WDC262188:WDC263016 WMY262188:WMY263016 WWU262188:WWU263016 AE327724:AE328552 KI327724:KI328552 UE327724:UE328552 AEA327724:AEA328552 ANW327724:ANW328552 AXS327724:AXS328552 BHO327724:BHO328552 BRK327724:BRK328552 CBG327724:CBG328552 CLC327724:CLC328552 CUY327724:CUY328552 DEU327724:DEU328552 DOQ327724:DOQ328552 DYM327724:DYM328552 EII327724:EII328552 ESE327724:ESE328552 FCA327724:FCA328552 FLW327724:FLW328552 FVS327724:FVS328552 GFO327724:GFO328552 GPK327724:GPK328552 GZG327724:GZG328552 HJC327724:HJC328552 HSY327724:HSY328552 ICU327724:ICU328552 IMQ327724:IMQ328552 IWM327724:IWM328552 JGI327724:JGI328552 JQE327724:JQE328552 KAA327724:KAA328552 KJW327724:KJW328552 KTS327724:KTS328552 LDO327724:LDO328552 LNK327724:LNK328552 LXG327724:LXG328552 MHC327724:MHC328552 MQY327724:MQY328552 NAU327724:NAU328552 NKQ327724:NKQ328552 NUM327724:NUM328552 OEI327724:OEI328552 OOE327724:OOE328552 OYA327724:OYA328552 PHW327724:PHW328552 PRS327724:PRS328552 QBO327724:QBO328552 QLK327724:QLK328552 QVG327724:QVG328552 RFC327724:RFC328552 ROY327724:ROY328552 RYU327724:RYU328552 SIQ327724:SIQ328552 SSM327724:SSM328552 TCI327724:TCI328552 TME327724:TME328552 TWA327724:TWA328552 UFW327724:UFW328552 UPS327724:UPS328552 UZO327724:UZO328552 VJK327724:VJK328552 VTG327724:VTG328552 WDC327724:WDC328552 WMY327724:WMY328552 WWU327724:WWU328552 AE393260:AE394088 KI393260:KI394088 UE393260:UE394088 AEA393260:AEA394088 ANW393260:ANW394088 AXS393260:AXS394088 BHO393260:BHO394088 BRK393260:BRK394088 CBG393260:CBG394088 CLC393260:CLC394088 CUY393260:CUY394088 DEU393260:DEU394088 DOQ393260:DOQ394088 DYM393260:DYM394088 EII393260:EII394088 ESE393260:ESE394088 FCA393260:FCA394088 FLW393260:FLW394088 FVS393260:FVS394088 GFO393260:GFO394088 GPK393260:GPK394088 GZG393260:GZG394088 HJC393260:HJC394088 HSY393260:HSY394088 ICU393260:ICU394088 IMQ393260:IMQ394088 IWM393260:IWM394088 JGI393260:JGI394088 JQE393260:JQE394088 KAA393260:KAA394088 KJW393260:KJW394088 KTS393260:KTS394088 LDO393260:LDO394088 LNK393260:LNK394088 LXG393260:LXG394088 MHC393260:MHC394088 MQY393260:MQY394088 NAU393260:NAU394088 NKQ393260:NKQ394088 NUM393260:NUM394088 OEI393260:OEI394088 OOE393260:OOE394088 OYA393260:OYA394088 PHW393260:PHW394088 PRS393260:PRS394088 QBO393260:QBO394088 QLK393260:QLK394088 QVG393260:QVG394088 RFC393260:RFC394088 ROY393260:ROY394088 RYU393260:RYU394088 SIQ393260:SIQ394088 SSM393260:SSM394088 TCI393260:TCI394088 TME393260:TME394088 TWA393260:TWA394088 UFW393260:UFW394088 UPS393260:UPS394088 UZO393260:UZO394088 VJK393260:VJK394088 VTG393260:VTG394088 WDC393260:WDC394088 WMY393260:WMY394088 WWU393260:WWU394088 AE458796:AE459624 KI458796:KI459624 UE458796:UE459624 AEA458796:AEA459624 ANW458796:ANW459624 AXS458796:AXS459624 BHO458796:BHO459624 BRK458796:BRK459624 CBG458796:CBG459624 CLC458796:CLC459624 CUY458796:CUY459624 DEU458796:DEU459624 DOQ458796:DOQ459624 DYM458796:DYM459624 EII458796:EII459624 ESE458796:ESE459624 FCA458796:FCA459624 FLW458796:FLW459624 FVS458796:FVS459624 GFO458796:GFO459624 GPK458796:GPK459624 GZG458796:GZG459624 HJC458796:HJC459624 HSY458796:HSY459624 ICU458796:ICU459624 IMQ458796:IMQ459624 IWM458796:IWM459624 JGI458796:JGI459624 JQE458796:JQE459624 KAA458796:KAA459624 KJW458796:KJW459624 KTS458796:KTS459624 LDO458796:LDO459624 LNK458796:LNK459624 LXG458796:LXG459624 MHC458796:MHC459624 MQY458796:MQY459624 NAU458796:NAU459624 NKQ458796:NKQ459624 NUM458796:NUM459624 OEI458796:OEI459624 OOE458796:OOE459624 OYA458796:OYA459624 PHW458796:PHW459624 PRS458796:PRS459624 QBO458796:QBO459624 QLK458796:QLK459624 QVG458796:QVG459624 RFC458796:RFC459624 ROY458796:ROY459624 RYU458796:RYU459624 SIQ458796:SIQ459624 SSM458796:SSM459624 TCI458796:TCI459624 TME458796:TME459624 TWA458796:TWA459624 UFW458796:UFW459624 UPS458796:UPS459624 UZO458796:UZO459624 VJK458796:VJK459624 VTG458796:VTG459624 WDC458796:WDC459624 WMY458796:WMY459624 WWU458796:WWU459624 AE524332:AE525160 KI524332:KI525160 UE524332:UE525160 AEA524332:AEA525160 ANW524332:ANW525160 AXS524332:AXS525160 BHO524332:BHO525160 BRK524332:BRK525160 CBG524332:CBG525160 CLC524332:CLC525160 CUY524332:CUY525160 DEU524332:DEU525160 DOQ524332:DOQ525160 DYM524332:DYM525160 EII524332:EII525160 ESE524332:ESE525160 FCA524332:FCA525160 FLW524332:FLW525160 FVS524332:FVS525160 GFO524332:GFO525160 GPK524332:GPK525160 GZG524332:GZG525160 HJC524332:HJC525160 HSY524332:HSY525160 ICU524332:ICU525160 IMQ524332:IMQ525160 IWM524332:IWM525160 JGI524332:JGI525160 JQE524332:JQE525160 KAA524332:KAA525160 KJW524332:KJW525160 KTS524332:KTS525160 LDO524332:LDO525160 LNK524332:LNK525160 LXG524332:LXG525160 MHC524332:MHC525160 MQY524332:MQY525160 NAU524332:NAU525160 NKQ524332:NKQ525160 NUM524332:NUM525160 OEI524332:OEI525160 OOE524332:OOE525160 OYA524332:OYA525160 PHW524332:PHW525160 PRS524332:PRS525160 QBO524332:QBO525160 QLK524332:QLK525160 QVG524332:QVG525160 RFC524332:RFC525160 ROY524332:ROY525160 RYU524332:RYU525160 SIQ524332:SIQ525160 SSM524332:SSM525160 TCI524332:TCI525160 TME524332:TME525160 TWA524332:TWA525160 UFW524332:UFW525160 UPS524332:UPS525160 UZO524332:UZO525160 VJK524332:VJK525160 VTG524332:VTG525160 WDC524332:WDC525160 WMY524332:WMY525160 WWU524332:WWU525160 AE589868:AE590696 KI589868:KI590696 UE589868:UE590696 AEA589868:AEA590696 ANW589868:ANW590696 AXS589868:AXS590696 BHO589868:BHO590696 BRK589868:BRK590696 CBG589868:CBG590696 CLC589868:CLC590696 CUY589868:CUY590696 DEU589868:DEU590696 DOQ589868:DOQ590696 DYM589868:DYM590696 EII589868:EII590696 ESE589868:ESE590696 FCA589868:FCA590696 FLW589868:FLW590696 FVS589868:FVS590696 GFO589868:GFO590696 GPK589868:GPK590696 GZG589868:GZG590696 HJC589868:HJC590696 HSY589868:HSY590696 ICU589868:ICU590696 IMQ589868:IMQ590696 IWM589868:IWM590696 JGI589868:JGI590696 JQE589868:JQE590696 KAA589868:KAA590696 KJW589868:KJW590696 KTS589868:KTS590696 LDO589868:LDO590696 LNK589868:LNK590696 LXG589868:LXG590696 MHC589868:MHC590696 MQY589868:MQY590696 NAU589868:NAU590696 NKQ589868:NKQ590696 NUM589868:NUM590696 OEI589868:OEI590696 OOE589868:OOE590696 OYA589868:OYA590696 PHW589868:PHW590696 PRS589868:PRS590696 QBO589868:QBO590696 QLK589868:QLK590696 QVG589868:QVG590696 RFC589868:RFC590696 ROY589868:ROY590696 RYU589868:RYU590696 SIQ589868:SIQ590696 SSM589868:SSM590696 TCI589868:TCI590696 TME589868:TME590696 TWA589868:TWA590696 UFW589868:UFW590696 UPS589868:UPS590696 UZO589868:UZO590696 VJK589868:VJK590696 VTG589868:VTG590696 WDC589868:WDC590696 WMY589868:WMY590696 WWU589868:WWU590696 AE655404:AE656232 KI655404:KI656232 UE655404:UE656232 AEA655404:AEA656232 ANW655404:ANW656232 AXS655404:AXS656232 BHO655404:BHO656232 BRK655404:BRK656232 CBG655404:CBG656232 CLC655404:CLC656232 CUY655404:CUY656232 DEU655404:DEU656232 DOQ655404:DOQ656232 DYM655404:DYM656232 EII655404:EII656232 ESE655404:ESE656232 FCA655404:FCA656232 FLW655404:FLW656232 FVS655404:FVS656232 GFO655404:GFO656232 GPK655404:GPK656232 GZG655404:GZG656232 HJC655404:HJC656232 HSY655404:HSY656232 ICU655404:ICU656232 IMQ655404:IMQ656232 IWM655404:IWM656232 JGI655404:JGI656232 JQE655404:JQE656232 KAA655404:KAA656232 KJW655404:KJW656232 KTS655404:KTS656232 LDO655404:LDO656232 LNK655404:LNK656232 LXG655404:LXG656232 MHC655404:MHC656232 MQY655404:MQY656232 NAU655404:NAU656232 NKQ655404:NKQ656232 NUM655404:NUM656232 OEI655404:OEI656232 OOE655404:OOE656232 OYA655404:OYA656232 PHW655404:PHW656232 PRS655404:PRS656232 QBO655404:QBO656232 QLK655404:QLK656232 QVG655404:QVG656232 RFC655404:RFC656232 ROY655404:ROY656232 RYU655404:RYU656232 SIQ655404:SIQ656232 SSM655404:SSM656232 TCI655404:TCI656232 TME655404:TME656232 TWA655404:TWA656232 UFW655404:UFW656232 UPS655404:UPS656232 UZO655404:UZO656232 VJK655404:VJK656232 VTG655404:VTG656232 WDC655404:WDC656232 WMY655404:WMY656232 WWU655404:WWU656232 AE720940:AE721768 KI720940:KI721768 UE720940:UE721768 AEA720940:AEA721768 ANW720940:ANW721768 AXS720940:AXS721768 BHO720940:BHO721768 BRK720940:BRK721768 CBG720940:CBG721768 CLC720940:CLC721768 CUY720940:CUY721768 DEU720940:DEU721768 DOQ720940:DOQ721768 DYM720940:DYM721768 EII720940:EII721768 ESE720940:ESE721768 FCA720940:FCA721768 FLW720940:FLW721768 FVS720940:FVS721768 GFO720940:GFO721768 GPK720940:GPK721768 GZG720940:GZG721768 HJC720940:HJC721768 HSY720940:HSY721768 ICU720940:ICU721768 IMQ720940:IMQ721768 IWM720940:IWM721768 JGI720940:JGI721768 JQE720940:JQE721768 KAA720940:KAA721768 KJW720940:KJW721768 KTS720940:KTS721768 LDO720940:LDO721768 LNK720940:LNK721768 LXG720940:LXG721768 MHC720940:MHC721768 MQY720940:MQY721768 NAU720940:NAU721768 NKQ720940:NKQ721768 NUM720940:NUM721768 OEI720940:OEI721768 OOE720940:OOE721768 OYA720940:OYA721768 PHW720940:PHW721768 PRS720940:PRS721768 QBO720940:QBO721768 QLK720940:QLK721768 QVG720940:QVG721768 RFC720940:RFC721768 ROY720940:ROY721768 RYU720940:RYU721768 SIQ720940:SIQ721768 SSM720940:SSM721768 TCI720940:TCI721768 TME720940:TME721768 TWA720940:TWA721768 UFW720940:UFW721768 UPS720940:UPS721768 UZO720940:UZO721768 VJK720940:VJK721768 VTG720940:VTG721768 WDC720940:WDC721768 WMY720940:WMY721768 WWU720940:WWU721768 AE786476:AE787304 KI786476:KI787304 UE786476:UE787304 AEA786476:AEA787304 ANW786476:ANW787304 AXS786476:AXS787304 BHO786476:BHO787304 BRK786476:BRK787304 CBG786476:CBG787304 CLC786476:CLC787304 CUY786476:CUY787304 DEU786476:DEU787304 DOQ786476:DOQ787304 DYM786476:DYM787304 EII786476:EII787304 ESE786476:ESE787304 FCA786476:FCA787304 FLW786476:FLW787304 FVS786476:FVS787304 GFO786476:GFO787304 GPK786476:GPK787304 GZG786476:GZG787304 HJC786476:HJC787304 HSY786476:HSY787304 ICU786476:ICU787304 IMQ786476:IMQ787304 IWM786476:IWM787304 JGI786476:JGI787304 JQE786476:JQE787304 KAA786476:KAA787304 KJW786476:KJW787304 KTS786476:KTS787304 LDO786476:LDO787304 LNK786476:LNK787304 LXG786476:LXG787304 MHC786476:MHC787304 MQY786476:MQY787304 NAU786476:NAU787304 NKQ786476:NKQ787304 NUM786476:NUM787304 OEI786476:OEI787304 OOE786476:OOE787304 OYA786476:OYA787304 PHW786476:PHW787304 PRS786476:PRS787304 QBO786476:QBO787304 QLK786476:QLK787304 QVG786476:QVG787304 RFC786476:RFC787304 ROY786476:ROY787304 RYU786476:RYU787304 SIQ786476:SIQ787304 SSM786476:SSM787304 TCI786476:TCI787304 TME786476:TME787304 TWA786476:TWA787304 UFW786476:UFW787304 UPS786476:UPS787304 UZO786476:UZO787304 VJK786476:VJK787304 VTG786476:VTG787304 WDC786476:WDC787304 WMY786476:WMY787304 WWU786476:WWU787304 AE852012:AE852840 KI852012:KI852840 UE852012:UE852840 AEA852012:AEA852840 ANW852012:ANW852840 AXS852012:AXS852840 BHO852012:BHO852840 BRK852012:BRK852840 CBG852012:CBG852840 CLC852012:CLC852840 CUY852012:CUY852840 DEU852012:DEU852840 DOQ852012:DOQ852840 DYM852012:DYM852840 EII852012:EII852840 ESE852012:ESE852840 FCA852012:FCA852840 FLW852012:FLW852840 FVS852012:FVS852840 GFO852012:GFO852840 GPK852012:GPK852840 GZG852012:GZG852840 HJC852012:HJC852840 HSY852012:HSY852840 ICU852012:ICU852840 IMQ852012:IMQ852840 IWM852012:IWM852840 JGI852012:JGI852840 JQE852012:JQE852840 KAA852012:KAA852840 KJW852012:KJW852840 KTS852012:KTS852840 LDO852012:LDO852840 LNK852012:LNK852840 LXG852012:LXG852840 MHC852012:MHC852840 MQY852012:MQY852840 NAU852012:NAU852840 NKQ852012:NKQ852840 NUM852012:NUM852840 OEI852012:OEI852840 OOE852012:OOE852840 OYA852012:OYA852840 PHW852012:PHW852840 PRS852012:PRS852840 QBO852012:QBO852840 QLK852012:QLK852840 QVG852012:QVG852840 RFC852012:RFC852840 ROY852012:ROY852840 RYU852012:RYU852840 SIQ852012:SIQ852840 SSM852012:SSM852840 TCI852012:TCI852840 TME852012:TME852840 TWA852012:TWA852840 UFW852012:UFW852840 UPS852012:UPS852840 UZO852012:UZO852840 VJK852012:VJK852840 VTG852012:VTG852840 WDC852012:WDC852840 WMY852012:WMY852840 WWU852012:WWU852840 AE917548:AE918376 KI917548:KI918376 UE917548:UE918376 AEA917548:AEA918376 ANW917548:ANW918376 AXS917548:AXS918376 BHO917548:BHO918376 BRK917548:BRK918376 CBG917548:CBG918376 CLC917548:CLC918376 CUY917548:CUY918376 DEU917548:DEU918376 DOQ917548:DOQ918376 DYM917548:DYM918376 EII917548:EII918376 ESE917548:ESE918376 FCA917548:FCA918376 FLW917548:FLW918376 FVS917548:FVS918376 GFO917548:GFO918376 GPK917548:GPK918376 GZG917548:GZG918376 HJC917548:HJC918376 HSY917548:HSY918376 ICU917548:ICU918376 IMQ917548:IMQ918376 IWM917548:IWM918376 JGI917548:JGI918376 JQE917548:JQE918376 KAA917548:KAA918376 KJW917548:KJW918376 KTS917548:KTS918376 LDO917548:LDO918376 LNK917548:LNK918376 LXG917548:LXG918376 MHC917548:MHC918376 MQY917548:MQY918376 NAU917548:NAU918376 NKQ917548:NKQ918376 NUM917548:NUM918376 OEI917548:OEI918376 OOE917548:OOE918376 OYA917548:OYA918376 PHW917548:PHW918376 PRS917548:PRS918376 QBO917548:QBO918376 QLK917548:QLK918376 QVG917548:QVG918376 RFC917548:RFC918376 ROY917548:ROY918376 RYU917548:RYU918376 SIQ917548:SIQ918376 SSM917548:SSM918376 TCI917548:TCI918376 TME917548:TME918376 TWA917548:TWA918376 UFW917548:UFW918376 UPS917548:UPS918376 UZO917548:UZO918376 VJK917548:VJK918376 VTG917548:VTG918376 WDC917548:WDC918376 WMY917548:WMY918376 WWU917548:WWU918376 AE983084:AE983912 KI983084:KI983912 UE983084:UE983912 AEA983084:AEA983912 ANW983084:ANW983912 AXS983084:AXS983912 BHO983084:BHO983912 BRK983084:BRK983912 CBG983084:CBG983912 CLC983084:CLC983912 CUY983084:CUY983912 DEU983084:DEU983912 DOQ983084:DOQ983912 DYM983084:DYM983912 EII983084:EII983912 ESE983084:ESE983912 FCA983084:FCA983912 FLW983084:FLW983912 FVS983084:FVS983912 GFO983084:GFO983912 GPK983084:GPK983912 GZG983084:GZG983912 HJC983084:HJC983912 HSY983084:HSY983912 ICU983084:ICU983912 IMQ983084:IMQ983912 IWM983084:IWM983912 JGI983084:JGI983912 JQE983084:JQE983912 KAA983084:KAA983912 KJW983084:KJW983912 KTS983084:KTS983912 LDO983084:LDO983912 LNK983084:LNK983912 LXG983084:LXG983912 MHC983084:MHC983912 MQY983084:MQY983912 NAU983084:NAU983912 NKQ983084:NKQ983912 NUM983084:NUM983912 OEI983084:OEI983912 OOE983084:OOE983912 OYA983084:OYA983912 PHW983084:PHW983912 PRS983084:PRS983912 QBO983084:QBO983912 QLK983084:QLK983912 QVG983084:QVG983912 RFC983084:RFC983912 ROY983084:ROY983912 RYU983084:RYU983912 SIQ983084:SIQ983912 SSM983084:SSM983912 TCI983084:TCI983912 TME983084:TME983912 TWA983084:TWA983912 UFW983084:UFW983912 UPS983084:UPS983912 UZO983084:UZO983912 VJK983084:VJK983912 VTG983084:VTG983912 WDC983084:WDC983912 WMY983084:WMY983912 KA31 WWM31 WMQ31 WCU31 VSY31 VJC31 UZG31 UPK31 UFO31 TVS31 TLW31 TCA31 SSE31 SII31 RYM31 ROQ31 REU31 QUY31 QLC31 QBG31 PRK31 PHO31 OXS31 ONW31 OEA31 NUE31 NKI31 NAM31 MQQ31 MGU31 LWY31 LNC31 LDG31 KTK31 KJO31 JZS31 JPW31 JGA31 IWE31 IMI31 ICM31 HSQ31 HIU31 GYY31 GPC31 GFG31 FVK31 FLO31 FBS31 ERW31 EIA31 DYE31 DOI31 DEM31 CUQ31 CKU31 CAY31 BRC31 BHG31 AXK31 ANO31 ADS31 TW31 TW33:TW41 ADS33:ADS41 ANO33:ANO41 AXK33:AXK41 BHG33:BHG41 BRC33:BRC41 CAY33:CAY41 CKU33:CKU41 CUQ33:CUQ41 DEM33:DEM41 DOI33:DOI41 DYE33:DYE41 EIA33:EIA41 ERW33:ERW41 FBS33:FBS41 FLO33:FLO41 FVK33:FVK41 GFG33:GFG41 GPC33:GPC41 GYY33:GYY41 HIU33:HIU41 HSQ33:HSQ41 ICM33:ICM41 IMI33:IMI41 IWE33:IWE41 JGA33:JGA41 JPW33:JPW41 JZS33:JZS41 KJO33:KJO41 KTK33:KTK41 LDG33:LDG41 LNC33:LNC41 LWY33:LWY41 MGU33:MGU41 MQQ33:MQQ41 NAM33:NAM41 NKI33:NKI41 NUE33:NUE41 OEA33:OEA41 ONW33:ONW41 OXS33:OXS41 PHO33:PHO41 PRK33:PRK41 QBG33:QBG41 QLC33:QLC41 QUY33:QUY41 REU33:REU41 ROQ33:ROQ41 RYM33:RYM41 SII33:SII41 SSE33:SSE41 TCA33:TCA41 TLW33:TLW41 TVS33:TVS41 UFO33:UFO41 UPK33:UPK41 UZG33:UZG41 VJC33:VJC41 VSY33:VSY41 WCU33:WCU41 WMQ33:WMQ41 WWM33:WWM41 KA33:KA41 TS12:TS30 KA11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AE11:AE31 ADO12:ADO30 ANK12:ANK30 AXG12:AXG30 BHC12:BHC30 BQY12:BQY30 CAU12:CAU30 CKQ12:CKQ30 CUM12:CUM30 DEI12:DEI30 DOE12:DOE30 DYA12:DYA30 EHW12:EHW30 ERS12:ERS30 FBO12:FBO30 FLK12:FLK30 FVG12:FVG30 GFC12:GFC30 GOY12:GOY30 GYU12:GYU30 HIQ12:HIQ30 HSM12:HSM30 ICI12:ICI30 IME12:IME30 IWA12:IWA30 JFW12:JFW30 JPS12:JPS30 JZO12:JZO30 KJK12:KJK30 KTG12:KTG30 LDC12:LDC30 LMY12:LMY30 LWU12:LWU30 MGQ12:MGQ30 MQM12:MQM30 NAI12:NAI30 NKE12:NKE30 NUA12:NUA30 ODW12:ODW30 ONS12:ONS30 OXO12:OXO30 PHK12:PHK30 PRG12:PRG30 QBC12:QBC30 QKY12:QKY30 QUU12:QUU30 REQ12:REQ30 ROM12:ROM30 RYI12:RYI30 SIE12:SIE30 SSA12:SSA30 TBW12:TBW30 TLS12:TLS30 TVO12:TVO30 UFK12:UFK30 UPG12:UPG30 UZC12:UZC30 VIY12:VIY30 VSU12:VSU30 WCQ12:WCQ30 WMM12:WMM30 WWI12:WWI30 JW12:JW30 AE152:AE872 AD41 AD54:AE116 AE121 AE131:AE141 AD122 AE123 AD124 AE125 AD126 AE127 AD128 AE129 AD132:AD141 AD130 WMR42:WMR51 AXS151:AXS872 BHO151:BHO872 BRK151:BRK872 CBG151:CBG872 CLC151:CLC872 CUY151:CUY872 DEU151:DEU872 DOQ151:DOQ872 DYM151:DYM872 EII151:EII872 ESE151:ESE872 FCA151:FCA872 FLW151:FLW872 FVS151:FVS872 GFO151:GFO872 GPK151:GPK872 GZG151:GZG872 HJC151:HJC872 HSY151:HSY872 ICU151:ICU872 IMQ151:IMQ872 IWM151:IWM872 JGI151:JGI872 JQE151:JQE872 KAA151:KAA872 KJW151:KJW872 KTS151:KTS872 LDO151:LDO872 LNK151:LNK872 LXG151:LXG872 MHC151:MHC872 MQY151:MQY872 NAU151:NAU872 NKQ151:NKQ872 NUM151:NUM872 OEI151:OEI872 OOE151:OOE872 OYA151:OYA872 PHW151:PHW872 PRS151:PRS872 QBO151:QBO872 QLK151:QLK872 QVG151:QVG872 RFC151:RFC872 ROY151:ROY872 RYU151:RYU872 SIQ151:SIQ872 SSM151:SSM872 TCI151:TCI872 TME151:TME872 TWA151:TWA872 UFW151:UFW872 UPS151:UPS872 UZO151:UZO872 VJK151:VJK872 VTG151:VTG872 WDC151:WDC872 WMY151:WMY872 WWU151:WWU872 KI151:KI872 UE151:UE872 AEA151:AEA872 ANW151:ANW872 AD33:AE40 AI42 AH45:AH51 AT43 AP45:AP47 AL45:AL48 AD45:AD51 AE41:AE51 AM42:AM51 AQ42:AQ51 WWN42:WWN51 KB42:KB51 TX42:TX51 ADT42:ADT51 ANP42:ANP51 AXL42:AXL51 BHH42:BHH51 BRD42:BRD51 CAZ42:CAZ51 CKV42:CKV51 CUR42:CUR51 DEN42:DEN51 DOJ42:DOJ51 DYF42:DYF51 EIB42:EIB51 ERX42:ERX51 FBT42:FBT51 FLP42:FLP51 FVL42:FVL51 GFH42:GFH51 GPD42:GPD51 GYZ42:GYZ51 HIV42:HIV51 HSR42:HSR51 ICN42:ICN51 IMJ42:IMJ51 IWF42:IWF51 JGB42:JGB51 JPX42:JPX51 JZT42:JZT51 KJP42:KJP51 KTL42:KTL51 LDH42:LDH51 LND42:LND51 LWZ42:LWZ51 MGV42:MGV51 MQR42:MQR51 NAN42:NAN51 NKJ42:NKJ51 NUF42:NUF51 OEB42:OEB51 ONX42:ONX51 OXT42:OXT51 PHP42:PHP51 PRL42:PRL51 QBH42:QBH51 QLD42:QLD51 QUZ42:QUZ51 REV42:REV51 ROR42:ROR51 RYN42:RYN51 SIJ42:SIJ51 SSF42:SSF51 TCB42:TCB51 TLX42:TLX51 TVT42:TVT51 UFP42:UFP51 UPL42:UPL51 UZH42:UZH51 VJD42:VJD51 VSZ42:VSZ51 WCV42:WCV51 AD146:AD149 AQ144:AQ150 AM144:AM150 AE143:AE150 WWM54:WWM150 KA54:KA150 TW54:TW150 ADS54:ADS150 ANO54:ANO150 AXK54:AXK150 BHG54:BHG150 BRC54:BRC150 CAY54:CAY150 CKU54:CKU150 CUQ54:CUQ150 DEM54:DEM150 DOI54:DOI150 DYE54:DYE150 EIA54:EIA150 ERW54:ERW150 FBS54:FBS150 FLO54:FLO150 FVK54:FVK150 GFG54:GFG150 GPC54:GPC150 GYY54:GYY150 HIU54:HIU150 HSQ54:HSQ150 ICM54:ICM150 IMI54:IMI150 IWE54:IWE150 JGA54:JGA150 JPW54:JPW150 JZS54:JZS150 KJO54:KJO150 KTK54:KTK150 LDG54:LDG150 LNC54:LNC150 LWY54:LWY150 MGU54:MGU150 MQQ54:MQQ150 NAM54:NAM150 NKI54:NKI150 NUE54:NUE150 OEA54:OEA150 ONW54:ONW150 OXS54:OXS150 PHO54:PHO150 PRK54:PRK150 QBG54:QBG150 QLC54:QLC150 QUY54:QUY150 REU54:REU150 ROQ54:ROQ150 RYM54:RYM150 SII54:SII150 SSE54:SSE150 TCA54:TCA150 TLW54:TLW150 TVS54:TVS150 UFO54:UFO150 UPK54:UPK150 UZG54:UZG150 VJC54:VJC150 VSY54:VSY150 WCU54:WCU150 WMQ54:WMQ150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старая форма ДПЗ изм.и доп.</vt:lpstr>
      <vt:lpstr>новая форма ДПЗ с 60 изм.и доп</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Тусипкалиева Айгуль Мугиевна</dc:creator>
  <cp:lastModifiedBy>Тусипкалиева Айгуль Мугиевна</cp:lastModifiedBy>
  <dcterms:created xsi:type="dcterms:W3CDTF">2017-05-02T05:10:22Z</dcterms:created>
  <dcterms:modified xsi:type="dcterms:W3CDTF">2018-02-01T12:26:55Z</dcterms:modified>
</cp:coreProperties>
</file>